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2B01C2C-2ED7-4B58-BC84-BA2927F2C0F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DY207" i="46"/>
  <c r="DX207" i="46"/>
  <c r="BI207" i="46" s="1"/>
  <c r="DW207" i="46"/>
  <c r="BH207" i="46" s="1"/>
  <c r="DV207" i="46"/>
  <c r="DU207" i="46"/>
  <c r="BF207" i="46" s="1"/>
  <c r="DT207" i="46"/>
  <c r="BE207" i="46" s="1"/>
  <c r="DS207" i="46"/>
  <c r="BD207" i="46" s="1"/>
  <c r="DR207" i="46"/>
  <c r="DQ207" i="46"/>
  <c r="DP207" i="46"/>
  <c r="BA207" i="46" s="1"/>
  <c r="DO207" i="46"/>
  <c r="AZ207" i="46" s="1"/>
  <c r="DN207" i="46"/>
  <c r="DM207" i="46"/>
  <c r="AX207" i="46" s="1"/>
  <c r="DL207" i="46"/>
  <c r="AW207" i="46" s="1"/>
  <c r="DK207" i="46"/>
  <c r="AV207" i="46" s="1"/>
  <c r="DJ207" i="46"/>
  <c r="DI207" i="46"/>
  <c r="DH207" i="46"/>
  <c r="AS207" i="46" s="1"/>
  <c r="DG207" i="46"/>
  <c r="AR207" i="46" s="1"/>
  <c r="DF207" i="46"/>
  <c r="AQ207" i="46" s="1"/>
  <c r="DE207" i="46"/>
  <c r="DD207" i="46"/>
  <c r="AO207" i="46" s="1"/>
  <c r="DC207" i="46"/>
  <c r="AN207" i="46" s="1"/>
  <c r="DB207" i="46"/>
  <c r="DA207" i="46"/>
  <c r="CZ207" i="46"/>
  <c r="AK207" i="46" s="1"/>
  <c r="CY207" i="46"/>
  <c r="AJ207" i="46" s="1"/>
  <c r="CX207" i="46"/>
  <c r="CW207" i="46"/>
  <c r="AH207" i="46" s="1"/>
  <c r="CV207" i="46"/>
  <c r="AG207" i="46" s="1"/>
  <c r="CU207" i="46"/>
  <c r="AF207" i="46" s="1"/>
  <c r="CT207" i="46"/>
  <c r="AE207" i="46" s="1"/>
  <c r="CS207" i="46"/>
  <c r="CR207" i="46"/>
  <c r="AC207" i="46" s="1"/>
  <c r="CQ207" i="46"/>
  <c r="AB207" i="46" s="1"/>
  <c r="CP207" i="46"/>
  <c r="CO207" i="46"/>
  <c r="Z207" i="46" s="1"/>
  <c r="CN207" i="46"/>
  <c r="Y207" i="46" s="1"/>
  <c r="CM207" i="46"/>
  <c r="X207" i="46" s="1"/>
  <c r="CL207" i="46"/>
  <c r="CK207" i="46"/>
  <c r="CJ207" i="46"/>
  <c r="U207" i="46" s="1"/>
  <c r="CI207" i="46"/>
  <c r="T207" i="46" s="1"/>
  <c r="CH207" i="46"/>
  <c r="CG207" i="46"/>
  <c r="R207" i="46" s="1"/>
  <c r="CF207" i="46"/>
  <c r="Q207" i="46" s="1"/>
  <c r="CE207" i="46"/>
  <c r="P207" i="46" s="1"/>
  <c r="CD207" i="46"/>
  <c r="CC207" i="46"/>
  <c r="CB207" i="46"/>
  <c r="M207" i="46" s="1"/>
  <c r="CA207" i="46"/>
  <c r="L207" i="46" s="1"/>
  <c r="BZ207" i="46"/>
  <c r="K207" i="46" s="1"/>
  <c r="BY207" i="46"/>
  <c r="J207" i="46" s="1"/>
  <c r="BX207" i="46"/>
  <c r="I207" i="46" s="1"/>
  <c r="BW207" i="46"/>
  <c r="H207" i="46" s="1"/>
  <c r="BV207" i="46"/>
  <c r="BU207" i="46"/>
  <c r="BT207" i="46"/>
  <c r="E207" i="46" s="1"/>
  <c r="BS207" i="46"/>
  <c r="D207" i="46" s="1"/>
  <c r="BO207" i="46"/>
  <c r="B207" i="46"/>
  <c r="B207" i="44" s="1"/>
  <c r="A207" i="46"/>
  <c r="C207" i="46" s="1"/>
  <c r="C207" i="44" s="1"/>
  <c r="EF206" i="46"/>
  <c r="EE206" i="46"/>
  <c r="BP206" i="46" s="1"/>
  <c r="ED206" i="46"/>
  <c r="BO206" i="46" s="1"/>
  <c r="EC206" i="46"/>
  <c r="BN206" i="46" s="1"/>
  <c r="EB206" i="46"/>
  <c r="EA206" i="46"/>
  <c r="DZ206" i="46"/>
  <c r="BK206" i="46" s="1"/>
  <c r="DY206" i="46"/>
  <c r="BJ206" i="46" s="1"/>
  <c r="DX206" i="46"/>
  <c r="DW206" i="46"/>
  <c r="BH206" i="46" s="1"/>
  <c r="DV206" i="46"/>
  <c r="BG206" i="46" s="1"/>
  <c r="DU206" i="46"/>
  <c r="BF206" i="46" s="1"/>
  <c r="DT206" i="46"/>
  <c r="BE206" i="46" s="1"/>
  <c r="DS206" i="46"/>
  <c r="BD206" i="46" s="1"/>
  <c r="DR206" i="46"/>
  <c r="DQ206" i="46"/>
  <c r="BB206" i="46" s="1"/>
  <c r="DP206" i="46"/>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DC206" i="46"/>
  <c r="AN206" i="46" s="1"/>
  <c r="DB206" i="46"/>
  <c r="AM206" i="46" s="1"/>
  <c r="DA206" i="46"/>
  <c r="AL206" i="46" s="1"/>
  <c r="CZ206" i="46"/>
  <c r="CY206" i="46"/>
  <c r="AJ206" i="46" s="1"/>
  <c r="CX206" i="46"/>
  <c r="AI206" i="46" s="1"/>
  <c r="CW206" i="46"/>
  <c r="AH206" i="46" s="1"/>
  <c r="CV206" i="46"/>
  <c r="CU206" i="46"/>
  <c r="CT206" i="46"/>
  <c r="CS206" i="46"/>
  <c r="AD206" i="46" s="1"/>
  <c r="CR206" i="46"/>
  <c r="CQ206" i="46"/>
  <c r="AB206" i="46" s="1"/>
  <c r="CP206" i="46"/>
  <c r="AA206" i="46" s="1"/>
  <c r="CO206" i="46"/>
  <c r="Z206" i="46" s="1"/>
  <c r="CN206" i="46"/>
  <c r="CM206" i="46"/>
  <c r="CL206" i="46"/>
  <c r="CK206" i="46"/>
  <c r="V206" i="46" s="1"/>
  <c r="CJ206" i="46"/>
  <c r="CI206" i="46"/>
  <c r="T206" i="46" s="1"/>
  <c r="CH206" i="46"/>
  <c r="S206" i="46" s="1"/>
  <c r="CG206" i="46"/>
  <c r="R206" i="46" s="1"/>
  <c r="CF206" i="46"/>
  <c r="CE206" i="46"/>
  <c r="P206" i="46" s="1"/>
  <c r="CD206" i="46"/>
  <c r="CC206" i="46"/>
  <c r="N206" i="46" s="1"/>
  <c r="CB206" i="46"/>
  <c r="CA206" i="46"/>
  <c r="L206" i="46" s="1"/>
  <c r="BZ206" i="46"/>
  <c r="K206" i="46" s="1"/>
  <c r="BY206" i="46"/>
  <c r="J206" i="46" s="1"/>
  <c r="BX206" i="46"/>
  <c r="BW206" i="46"/>
  <c r="H206" i="46" s="1"/>
  <c r="BV206" i="46"/>
  <c r="G206" i="46" s="1"/>
  <c r="BU206" i="46"/>
  <c r="F206" i="46" s="1"/>
  <c r="BT206" i="46"/>
  <c r="BS206" i="46"/>
  <c r="D206" i="46" s="1"/>
  <c r="B206" i="46"/>
  <c r="B206" i="44" s="1"/>
  <c r="A206" i="46"/>
  <c r="A206" i="44" s="1"/>
  <c r="EF205" i="46"/>
  <c r="BQ205" i="46" s="1"/>
  <c r="EE205" i="46"/>
  <c r="ED205" i="46"/>
  <c r="BO205" i="46" s="1"/>
  <c r="EC205" i="46"/>
  <c r="BN205" i="46" s="1"/>
  <c r="EB205" i="46"/>
  <c r="EA205" i="46"/>
  <c r="BL205" i="46" s="1"/>
  <c r="DZ205" i="46"/>
  <c r="DY205" i="46"/>
  <c r="BJ205" i="46" s="1"/>
  <c r="DX205" i="46"/>
  <c r="DW205" i="46"/>
  <c r="BH205" i="46" s="1"/>
  <c r="DV205" i="46"/>
  <c r="BG205" i="46" s="1"/>
  <c r="DU205" i="46"/>
  <c r="BF205" i="46" s="1"/>
  <c r="DT205" i="46"/>
  <c r="DS205" i="46"/>
  <c r="BD205" i="46" s="1"/>
  <c r="DR205" i="46"/>
  <c r="BC205" i="46" s="1"/>
  <c r="DQ205" i="46"/>
  <c r="BB205" i="46" s="1"/>
  <c r="DP205" i="46"/>
  <c r="DO205" i="46"/>
  <c r="AZ205" i="46" s="1"/>
  <c r="DN205" i="46"/>
  <c r="AY205" i="46" s="1"/>
  <c r="DM205" i="46"/>
  <c r="AX205" i="46" s="1"/>
  <c r="DL205" i="46"/>
  <c r="DK205" i="46"/>
  <c r="AV205" i="46" s="1"/>
  <c r="DJ205" i="46"/>
  <c r="AU205" i="46" s="1"/>
  <c r="DI205" i="46"/>
  <c r="AT205" i="46" s="1"/>
  <c r="DH205" i="46"/>
  <c r="DG205" i="46"/>
  <c r="AR205" i="46" s="1"/>
  <c r="DF205" i="46"/>
  <c r="AQ205" i="46" s="1"/>
  <c r="DE205" i="46"/>
  <c r="AP205" i="46" s="1"/>
  <c r="DD205" i="46"/>
  <c r="DC205" i="46"/>
  <c r="AN205" i="46" s="1"/>
  <c r="DB205" i="46"/>
  <c r="AM205" i="46" s="1"/>
  <c r="DA205" i="46"/>
  <c r="AL205" i="46" s="1"/>
  <c r="CZ205" i="46"/>
  <c r="CY205" i="46"/>
  <c r="CX205" i="46"/>
  <c r="AI205" i="46" s="1"/>
  <c r="CW205" i="46"/>
  <c r="AH205" i="46" s="1"/>
  <c r="CV205" i="46"/>
  <c r="CU205" i="46"/>
  <c r="AF205" i="46" s="1"/>
  <c r="CT205" i="46"/>
  <c r="AE205" i="46" s="1"/>
  <c r="CS205" i="46"/>
  <c r="AD205" i="46" s="1"/>
  <c r="CR205" i="46"/>
  <c r="CQ205" i="46"/>
  <c r="AB205" i="46" s="1"/>
  <c r="CP205" i="46"/>
  <c r="CO205" i="46"/>
  <c r="Z205" i="46" s="1"/>
  <c r="CN205" i="46"/>
  <c r="CM205" i="46"/>
  <c r="X205" i="46" s="1"/>
  <c r="CL205" i="46"/>
  <c r="W205" i="46" s="1"/>
  <c r="CK205" i="46"/>
  <c r="V205" i="46" s="1"/>
  <c r="CJ205" i="46"/>
  <c r="CI205" i="46"/>
  <c r="T205" i="46" s="1"/>
  <c r="CH205" i="46"/>
  <c r="S205" i="46" s="1"/>
  <c r="CG205" i="46"/>
  <c r="R205" i="46" s="1"/>
  <c r="CF205" i="46"/>
  <c r="CE205" i="46"/>
  <c r="P205" i="46" s="1"/>
  <c r="CD205" i="46"/>
  <c r="O205" i="46" s="1"/>
  <c r="CC205" i="46"/>
  <c r="N205" i="46" s="1"/>
  <c r="CB205" i="46"/>
  <c r="M205" i="46" s="1"/>
  <c r="CA205" i="46"/>
  <c r="BZ205" i="46"/>
  <c r="BY205" i="46"/>
  <c r="J205" i="46" s="1"/>
  <c r="BX205" i="46"/>
  <c r="BW205" i="46"/>
  <c r="H205" i="46" s="1"/>
  <c r="BV205" i="46"/>
  <c r="BU205" i="46"/>
  <c r="F205" i="46" s="1"/>
  <c r="BT205" i="46"/>
  <c r="E205" i="46" s="1"/>
  <c r="BS205" i="46"/>
  <c r="B205" i="46"/>
  <c r="B205" i="44" s="1"/>
  <c r="A205" i="46"/>
  <c r="A205" i="44" s="1"/>
  <c r="EF204" i="46"/>
  <c r="EE204" i="46"/>
  <c r="BP204" i="46" s="1"/>
  <c r="ED204" i="46"/>
  <c r="BO204" i="46" s="1"/>
  <c r="EC204" i="46"/>
  <c r="BN204" i="46" s="1"/>
  <c r="EB204" i="46"/>
  <c r="EA204" i="46"/>
  <c r="BL204" i="46" s="1"/>
  <c r="DZ204" i="46"/>
  <c r="BK204" i="46" s="1"/>
  <c r="DY204" i="46"/>
  <c r="BJ204" i="46" s="1"/>
  <c r="DX204" i="46"/>
  <c r="DW204" i="46"/>
  <c r="BH204" i="46" s="1"/>
  <c r="DV204" i="46"/>
  <c r="BG204" i="46" s="1"/>
  <c r="DU204" i="46"/>
  <c r="BF204" i="46" s="1"/>
  <c r="DT204" i="46"/>
  <c r="DS204" i="46"/>
  <c r="BD204" i="46" s="1"/>
  <c r="DR204" i="46"/>
  <c r="BC204" i="46" s="1"/>
  <c r="DQ204" i="46"/>
  <c r="BB204" i="46" s="1"/>
  <c r="DP204" i="46"/>
  <c r="DO204" i="46"/>
  <c r="AZ204" i="46" s="1"/>
  <c r="DN204" i="46"/>
  <c r="AY204" i="46" s="1"/>
  <c r="DM204" i="46"/>
  <c r="AX204" i="46" s="1"/>
  <c r="DL204" i="46"/>
  <c r="DK204" i="46"/>
  <c r="DJ204" i="46"/>
  <c r="DI204" i="46"/>
  <c r="AT204" i="46" s="1"/>
  <c r="DH204" i="46"/>
  <c r="DG204" i="46"/>
  <c r="AR204" i="46" s="1"/>
  <c r="DF204" i="46"/>
  <c r="AQ204" i="46" s="1"/>
  <c r="DE204" i="46"/>
  <c r="AP204" i="46" s="1"/>
  <c r="DD204" i="46"/>
  <c r="DC204" i="46"/>
  <c r="AN204" i="46" s="1"/>
  <c r="DB204" i="46"/>
  <c r="AM204" i="46" s="1"/>
  <c r="DA204" i="46"/>
  <c r="AL204" i="46" s="1"/>
  <c r="CZ204" i="46"/>
  <c r="CY204" i="46"/>
  <c r="AJ204" i="46" s="1"/>
  <c r="CX204" i="46"/>
  <c r="CW204" i="46"/>
  <c r="AH204" i="46" s="1"/>
  <c r="CV204" i="46"/>
  <c r="AG204" i="46" s="1"/>
  <c r="CU204" i="46"/>
  <c r="AF204" i="46" s="1"/>
  <c r="CT204" i="46"/>
  <c r="CS204" i="46"/>
  <c r="AD204" i="46" s="1"/>
  <c r="CR204" i="46"/>
  <c r="CQ204" i="46"/>
  <c r="AB204" i="46" s="1"/>
  <c r="CP204" i="46"/>
  <c r="AA204" i="46" s="1"/>
  <c r="CO204" i="46"/>
  <c r="Z204" i="46" s="1"/>
  <c r="CN204" i="46"/>
  <c r="Y204" i="46" s="1"/>
  <c r="CM204" i="46"/>
  <c r="CL204" i="46"/>
  <c r="W204" i="46" s="1"/>
  <c r="CK204" i="46"/>
  <c r="V204" i="46" s="1"/>
  <c r="CJ204" i="46"/>
  <c r="CI204" i="46"/>
  <c r="T204" i="46" s="1"/>
  <c r="CH204" i="46"/>
  <c r="S204" i="46" s="1"/>
  <c r="CG204" i="46"/>
  <c r="R204" i="46" s="1"/>
  <c r="CF204" i="46"/>
  <c r="CE204" i="46"/>
  <c r="CD204" i="46"/>
  <c r="O204" i="46" s="1"/>
  <c r="CC204" i="46"/>
  <c r="N204" i="46" s="1"/>
  <c r="CB204" i="46"/>
  <c r="CA204" i="46"/>
  <c r="L204" i="46" s="1"/>
  <c r="BZ204" i="46"/>
  <c r="BY204" i="46"/>
  <c r="J204" i="46" s="1"/>
  <c r="BX204" i="46"/>
  <c r="BW204" i="46"/>
  <c r="H204" i="46" s="1"/>
  <c r="BV204" i="46"/>
  <c r="G204" i="46" s="1"/>
  <c r="BU204" i="46"/>
  <c r="F204" i="46" s="1"/>
  <c r="BT204" i="46"/>
  <c r="BS204" i="46"/>
  <c r="D204" i="46" s="1"/>
  <c r="B204" i="46"/>
  <c r="B204" i="44" s="1"/>
  <c r="A204" i="46"/>
  <c r="C204" i="46" s="1"/>
  <c r="C204" i="44" s="1"/>
  <c r="EF203" i="46"/>
  <c r="EE203" i="46"/>
  <c r="BP203" i="46" s="1"/>
  <c r="ED203" i="46"/>
  <c r="BO203" i="44" s="1"/>
  <c r="EC203" i="46"/>
  <c r="BN203" i="46" s="1"/>
  <c r="EB203" i="46"/>
  <c r="EA203" i="46"/>
  <c r="BL203" i="46" s="1"/>
  <c r="DZ203" i="46"/>
  <c r="BK203" i="46" s="1"/>
  <c r="DY203" i="46"/>
  <c r="BJ203" i="46" s="1"/>
  <c r="DX203" i="46"/>
  <c r="DW203" i="46"/>
  <c r="DV203" i="46"/>
  <c r="BG203" i="46" s="1"/>
  <c r="DU203" i="46"/>
  <c r="BF203" i="46" s="1"/>
  <c r="DT203" i="46"/>
  <c r="DS203" i="46"/>
  <c r="BD203" i="46" s="1"/>
  <c r="DR203" i="46"/>
  <c r="BC203" i="46" s="1"/>
  <c r="DQ203" i="46"/>
  <c r="BB203" i="46" s="1"/>
  <c r="DP203" i="46"/>
  <c r="BA203" i="46" s="1"/>
  <c r="DO203" i="46"/>
  <c r="AZ203" i="46" s="1"/>
  <c r="DN203" i="46"/>
  <c r="DM203" i="46"/>
  <c r="AX203" i="46" s="1"/>
  <c r="DL203" i="46"/>
  <c r="DK203" i="46"/>
  <c r="AV203" i="46" s="1"/>
  <c r="DJ203" i="46"/>
  <c r="AU203" i="46" s="1"/>
  <c r="DI203" i="46"/>
  <c r="AT203" i="46" s="1"/>
  <c r="DH203" i="46"/>
  <c r="AS203" i="46" s="1"/>
  <c r="DG203" i="46"/>
  <c r="AR203" i="46" s="1"/>
  <c r="DF203" i="46"/>
  <c r="AQ203" i="46" s="1"/>
  <c r="DE203" i="46"/>
  <c r="AP203" i="46" s="1"/>
  <c r="DD203" i="46"/>
  <c r="DC203" i="46"/>
  <c r="AN203" i="46" s="1"/>
  <c r="DB203" i="46"/>
  <c r="AM203" i="46" s="1"/>
  <c r="DA203" i="46"/>
  <c r="AL203" i="46" s="1"/>
  <c r="CZ203" i="46"/>
  <c r="CY203" i="46"/>
  <c r="CX203" i="46"/>
  <c r="AI203" i="46" s="1"/>
  <c r="CW203" i="46"/>
  <c r="AH203" i="46" s="1"/>
  <c r="CV203" i="46"/>
  <c r="CU203" i="46"/>
  <c r="AF203" i="46" s="1"/>
  <c r="CT203" i="46"/>
  <c r="CS203" i="46"/>
  <c r="AD203" i="46" s="1"/>
  <c r="CR203" i="46"/>
  <c r="CQ203" i="46"/>
  <c r="CP203" i="46"/>
  <c r="AA203" i="46" s="1"/>
  <c r="CO203" i="46"/>
  <c r="Z203" i="46" s="1"/>
  <c r="CN203" i="46"/>
  <c r="CM203" i="46"/>
  <c r="X203" i="46" s="1"/>
  <c r="CL203" i="46"/>
  <c r="W203" i="46" s="1"/>
  <c r="CK203" i="46"/>
  <c r="V203" i="46" s="1"/>
  <c r="CJ203" i="46"/>
  <c r="CI203" i="46"/>
  <c r="T203" i="46" s="1"/>
  <c r="CH203" i="46"/>
  <c r="S203" i="46" s="1"/>
  <c r="CG203" i="46"/>
  <c r="R203" i="46" s="1"/>
  <c r="CF203" i="46"/>
  <c r="CE203" i="46"/>
  <c r="P203" i="46" s="1"/>
  <c r="CD203" i="46"/>
  <c r="O203" i="46" s="1"/>
  <c r="CC203" i="46"/>
  <c r="N203" i="46" s="1"/>
  <c r="CB203" i="46"/>
  <c r="CA203" i="46"/>
  <c r="L203" i="46" s="1"/>
  <c r="BZ203" i="46"/>
  <c r="K203" i="46" s="1"/>
  <c r="BY203" i="46"/>
  <c r="J203" i="46" s="1"/>
  <c r="BX203" i="46"/>
  <c r="BW203" i="46"/>
  <c r="H203" i="46" s="1"/>
  <c r="BV203" i="46"/>
  <c r="G203" i="46" s="1"/>
  <c r="BU203" i="46"/>
  <c r="F203" i="46" s="1"/>
  <c r="BT203" i="46"/>
  <c r="BS203" i="46"/>
  <c r="D203" i="46" s="1"/>
  <c r="BO203" i="46"/>
  <c r="B203" i="46"/>
  <c r="B203" i="44" s="1"/>
  <c r="A203" i="46"/>
  <c r="A203" i="44" s="1"/>
  <c r="EF202" i="46"/>
  <c r="BQ202" i="46" s="1"/>
  <c r="EE202" i="46"/>
  <c r="BP202" i="46" s="1"/>
  <c r="ED202" i="46"/>
  <c r="BO202" i="46" s="1"/>
  <c r="EC202" i="46"/>
  <c r="EB202" i="46"/>
  <c r="BM202" i="46" s="1"/>
  <c r="EA202" i="46"/>
  <c r="BL202" i="46" s="1"/>
  <c r="DZ202" i="46"/>
  <c r="BK202" i="46" s="1"/>
  <c r="DY202" i="46"/>
  <c r="DX202" i="46"/>
  <c r="DW202" i="46"/>
  <c r="BH202" i="46" s="1"/>
  <c r="DV202" i="46"/>
  <c r="BG202" i="46" s="1"/>
  <c r="DU202" i="46"/>
  <c r="DT202" i="46"/>
  <c r="BE202" i="46" s="1"/>
  <c r="DS202" i="46"/>
  <c r="BD202" i="46" s="1"/>
  <c r="DR202" i="46"/>
  <c r="BC202" i="46" s="1"/>
  <c r="DQ202" i="46"/>
  <c r="DP202" i="46"/>
  <c r="BA202" i="46" s="1"/>
  <c r="DO202" i="46"/>
  <c r="DN202" i="46"/>
  <c r="AY202" i="46" s="1"/>
  <c r="DM202" i="46"/>
  <c r="DL202" i="46"/>
  <c r="AW202" i="46" s="1"/>
  <c r="DK202" i="46"/>
  <c r="DJ202" i="46"/>
  <c r="AU202" i="46" s="1"/>
  <c r="DI202" i="46"/>
  <c r="DH202" i="46"/>
  <c r="AS202" i="46" s="1"/>
  <c r="DG202" i="46"/>
  <c r="DF202" i="46"/>
  <c r="AQ202" i="46" s="1"/>
  <c r="DE202" i="46"/>
  <c r="AP202" i="46" s="1"/>
  <c r="DD202" i="46"/>
  <c r="AO202" i="46" s="1"/>
  <c r="DC202" i="46"/>
  <c r="AN202" i="46" s="1"/>
  <c r="DB202" i="46"/>
  <c r="AM202" i="46" s="1"/>
  <c r="DA202" i="46"/>
  <c r="CZ202" i="46"/>
  <c r="AK202" i="46" s="1"/>
  <c r="CY202" i="46"/>
  <c r="AJ202" i="46" s="1"/>
  <c r="CX202" i="46"/>
  <c r="AI202" i="46" s="1"/>
  <c r="CW202" i="46"/>
  <c r="CV202" i="46"/>
  <c r="AG202" i="46" s="1"/>
  <c r="CU202" i="46"/>
  <c r="CT202" i="46"/>
  <c r="AE202" i="46" s="1"/>
  <c r="CS202" i="46"/>
  <c r="AD202" i="46" s="1"/>
  <c r="CR202" i="46"/>
  <c r="AC202" i="46" s="1"/>
  <c r="CQ202" i="46"/>
  <c r="AB202" i="46" s="1"/>
  <c r="CP202" i="46"/>
  <c r="AA202" i="46" s="1"/>
  <c r="CO202" i="46"/>
  <c r="CN202" i="46"/>
  <c r="Y202" i="46" s="1"/>
  <c r="CM202" i="46"/>
  <c r="X202" i="46" s="1"/>
  <c r="CL202" i="46"/>
  <c r="W202" i="46" s="1"/>
  <c r="CK202" i="46"/>
  <c r="CJ202" i="46"/>
  <c r="U202" i="46" s="1"/>
  <c r="CI202" i="46"/>
  <c r="T202" i="46" s="1"/>
  <c r="CH202" i="46"/>
  <c r="S202" i="46" s="1"/>
  <c r="CG202" i="46"/>
  <c r="CF202" i="46"/>
  <c r="Q202" i="46" s="1"/>
  <c r="CE202" i="46"/>
  <c r="P202" i="46" s="1"/>
  <c r="CD202" i="46"/>
  <c r="O202" i="46" s="1"/>
  <c r="CC202" i="46"/>
  <c r="CB202" i="46"/>
  <c r="M202" i="46" s="1"/>
  <c r="CA202" i="46"/>
  <c r="BZ202" i="46"/>
  <c r="K202" i="46" s="1"/>
  <c r="BY202" i="46"/>
  <c r="J202" i="46" s="1"/>
  <c r="BX202" i="46"/>
  <c r="I202" i="46" s="1"/>
  <c r="BW202" i="46"/>
  <c r="H202" i="46" s="1"/>
  <c r="BV202" i="46"/>
  <c r="G202" i="46" s="1"/>
  <c r="BU202" i="46"/>
  <c r="BT202" i="46"/>
  <c r="E202" i="46" s="1"/>
  <c r="BS202" i="46"/>
  <c r="D202" i="46" s="1"/>
  <c r="B202" i="46"/>
  <c r="A202" i="46"/>
  <c r="A202" i="44" s="1"/>
  <c r="EF201" i="46"/>
  <c r="EE201" i="46"/>
  <c r="ED201" i="46"/>
  <c r="BO201" i="44" s="1"/>
  <c r="EC201" i="46"/>
  <c r="BN201" i="46" s="1"/>
  <c r="EB201" i="46"/>
  <c r="BM201" i="46" s="1"/>
  <c r="EA201" i="46"/>
  <c r="BL201" i="46" s="1"/>
  <c r="DZ201" i="46"/>
  <c r="BK201" i="46" s="1"/>
  <c r="DY201" i="46"/>
  <c r="DX201" i="46"/>
  <c r="DW201" i="46"/>
  <c r="DV201" i="46"/>
  <c r="BG201" i="46" s="1"/>
  <c r="DU201" i="46"/>
  <c r="BF201" i="46" s="1"/>
  <c r="DT201" i="46"/>
  <c r="BE201" i="46" s="1"/>
  <c r="DS201" i="46"/>
  <c r="BD201" i="46" s="1"/>
  <c r="DR201" i="46"/>
  <c r="BC201" i="46" s="1"/>
  <c r="DQ201" i="46"/>
  <c r="BB201" i="46" s="1"/>
  <c r="DP201" i="46"/>
  <c r="DO201" i="46"/>
  <c r="DN201" i="46"/>
  <c r="AY201" i="46" s="1"/>
  <c r="DM201" i="46"/>
  <c r="AX201" i="46" s="1"/>
  <c r="DL201" i="46"/>
  <c r="DK201" i="46"/>
  <c r="AV201" i="46" s="1"/>
  <c r="DJ201" i="46"/>
  <c r="AU201" i="46" s="1"/>
  <c r="DI201" i="46"/>
  <c r="DH201" i="46"/>
  <c r="DG201" i="46"/>
  <c r="DF201" i="46"/>
  <c r="AQ201" i="46" s="1"/>
  <c r="DE201" i="46"/>
  <c r="AP201" i="46" s="1"/>
  <c r="DD201" i="46"/>
  <c r="AO201" i="46" s="1"/>
  <c r="DC201" i="46"/>
  <c r="DB201" i="46"/>
  <c r="AM201" i="46" s="1"/>
  <c r="DA201" i="46"/>
  <c r="CZ201" i="46"/>
  <c r="CY201" i="46"/>
  <c r="CX201" i="46"/>
  <c r="AI201" i="46" s="1"/>
  <c r="CW201" i="46"/>
  <c r="AH201" i="46" s="1"/>
  <c r="CV201" i="46"/>
  <c r="AG201" i="46" s="1"/>
  <c r="CU201" i="46"/>
  <c r="AF201" i="46" s="1"/>
  <c r="CT201" i="46"/>
  <c r="AE201" i="46" s="1"/>
  <c r="CS201" i="46"/>
  <c r="CR201" i="46"/>
  <c r="CQ201" i="46"/>
  <c r="CP201" i="46"/>
  <c r="AA201" i="46" s="1"/>
  <c r="CO201" i="46"/>
  <c r="Z201" i="46" s="1"/>
  <c r="CN201" i="46"/>
  <c r="Y201" i="46" s="1"/>
  <c r="CM201" i="46"/>
  <c r="X201" i="46" s="1"/>
  <c r="CL201" i="46"/>
  <c r="W201" i="46" s="1"/>
  <c r="CK201" i="46"/>
  <c r="V201" i="46" s="1"/>
  <c r="CJ201" i="46"/>
  <c r="CI201" i="46"/>
  <c r="CH201" i="46"/>
  <c r="S201" i="46" s="1"/>
  <c r="CG201" i="46"/>
  <c r="R201" i="46" s="1"/>
  <c r="CF201" i="46"/>
  <c r="Q201" i="46" s="1"/>
  <c r="CE201" i="46"/>
  <c r="P201" i="46" s="1"/>
  <c r="CD201" i="46"/>
  <c r="O201" i="46" s="1"/>
  <c r="CC201" i="46"/>
  <c r="CB201" i="46"/>
  <c r="CA201" i="46"/>
  <c r="L201" i="46" s="1"/>
  <c r="BZ201" i="46"/>
  <c r="K201" i="46" s="1"/>
  <c r="BY201" i="46"/>
  <c r="J201" i="46" s="1"/>
  <c r="BX201" i="46"/>
  <c r="I201" i="46" s="1"/>
  <c r="BW201" i="46"/>
  <c r="H201" i="46" s="1"/>
  <c r="BV201" i="46"/>
  <c r="G201" i="46" s="1"/>
  <c r="BU201" i="46"/>
  <c r="BT201" i="46"/>
  <c r="BS201" i="46"/>
  <c r="B201" i="46"/>
  <c r="B201" i="44" s="1"/>
  <c r="A201" i="46"/>
  <c r="C201" i="46" s="1"/>
  <c r="C201" i="44" s="1"/>
  <c r="EF200" i="46"/>
  <c r="EE200" i="46"/>
  <c r="ED200" i="46"/>
  <c r="EC200" i="46"/>
  <c r="BN200" i="46" s="1"/>
  <c r="EB200" i="46"/>
  <c r="EA200" i="46"/>
  <c r="BL200" i="46" s="1"/>
  <c r="DZ200" i="46"/>
  <c r="BK200" i="46" s="1"/>
  <c r="DY200" i="46"/>
  <c r="BJ200" i="46" s="1"/>
  <c r="DX200" i="46"/>
  <c r="BI200" i="46" s="1"/>
  <c r="DW200" i="46"/>
  <c r="DV200" i="46"/>
  <c r="DU200" i="46"/>
  <c r="BF200" i="46" s="1"/>
  <c r="DT200" i="46"/>
  <c r="BE200" i="46" s="1"/>
  <c r="DS200" i="46"/>
  <c r="BD200" i="46" s="1"/>
  <c r="DR200" i="46"/>
  <c r="BC200" i="46" s="1"/>
  <c r="DQ200" i="46"/>
  <c r="BB200" i="46" s="1"/>
  <c r="DP200" i="46"/>
  <c r="BA200" i="46" s="1"/>
  <c r="DO200" i="46"/>
  <c r="DN200" i="46"/>
  <c r="DM200" i="46"/>
  <c r="AX200" i="46" s="1"/>
  <c r="DL200" i="46"/>
  <c r="DK200" i="46"/>
  <c r="AV200" i="46" s="1"/>
  <c r="DJ200" i="46"/>
  <c r="AU200" i="46" s="1"/>
  <c r="DI200" i="46"/>
  <c r="AT200" i="46" s="1"/>
  <c r="DH200" i="46"/>
  <c r="DG200" i="46"/>
  <c r="DF200" i="46"/>
  <c r="DE200" i="46"/>
  <c r="AP200" i="46" s="1"/>
  <c r="DD200" i="46"/>
  <c r="DC200" i="46"/>
  <c r="AN200" i="46" s="1"/>
  <c r="DB200" i="46"/>
  <c r="AM200" i="46" s="1"/>
  <c r="DA200" i="46"/>
  <c r="AL200" i="46" s="1"/>
  <c r="CZ200" i="46"/>
  <c r="CY200" i="46"/>
  <c r="CX200" i="46"/>
  <c r="CW200" i="46"/>
  <c r="AH200" i="46" s="1"/>
  <c r="CV200" i="46"/>
  <c r="CU200" i="46"/>
  <c r="AF200" i="46" s="1"/>
  <c r="CT200" i="46"/>
  <c r="AE200" i="46" s="1"/>
  <c r="CS200" i="46"/>
  <c r="AD200" i="46" s="1"/>
  <c r="CR200" i="46"/>
  <c r="AC200" i="46" s="1"/>
  <c r="CQ200" i="46"/>
  <c r="CP200" i="46"/>
  <c r="CO200" i="46"/>
  <c r="CN200" i="46"/>
  <c r="Y200" i="46" s="1"/>
  <c r="CM200" i="46"/>
  <c r="X200" i="46" s="1"/>
  <c r="CL200" i="46"/>
  <c r="W200" i="46" s="1"/>
  <c r="CK200" i="46"/>
  <c r="V200" i="46" s="1"/>
  <c r="CJ200" i="46"/>
  <c r="CI200" i="46"/>
  <c r="T200" i="46" s="1"/>
  <c r="CH200" i="46"/>
  <c r="CG200" i="46"/>
  <c r="R200" i="46" s="1"/>
  <c r="CF200" i="46"/>
  <c r="CE200" i="46"/>
  <c r="P200" i="46" s="1"/>
  <c r="CD200" i="46"/>
  <c r="O200" i="46" s="1"/>
  <c r="CC200" i="46"/>
  <c r="N200" i="46" s="1"/>
  <c r="CB200" i="46"/>
  <c r="M200" i="46" s="1"/>
  <c r="CA200" i="46"/>
  <c r="BZ200" i="46"/>
  <c r="BY200" i="46"/>
  <c r="BX200" i="46"/>
  <c r="BW200" i="46"/>
  <c r="H200" i="46" s="1"/>
  <c r="BV200" i="46"/>
  <c r="G200" i="46" s="1"/>
  <c r="BU200" i="46"/>
  <c r="F200" i="46" s="1"/>
  <c r="BT200" i="46"/>
  <c r="E200" i="46" s="1"/>
  <c r="BS200" i="46"/>
  <c r="B200" i="46"/>
  <c r="B200" i="44" s="1"/>
  <c r="A200" i="46"/>
  <c r="A200" i="44" s="1"/>
  <c r="EF199" i="46"/>
  <c r="EE199" i="46"/>
  <c r="BP199" i="46" s="1"/>
  <c r="ED199" i="46"/>
  <c r="BO199" i="44" s="1"/>
  <c r="EC199" i="46"/>
  <c r="BN199" i="46" s="1"/>
  <c r="EB199" i="46"/>
  <c r="EA199" i="46"/>
  <c r="DZ199" i="46"/>
  <c r="DY199" i="46"/>
  <c r="BJ199" i="46" s="1"/>
  <c r="DX199" i="46"/>
  <c r="DW199" i="46"/>
  <c r="BH199" i="46" s="1"/>
  <c r="DV199" i="46"/>
  <c r="BG199" i="46" s="1"/>
  <c r="DU199" i="46"/>
  <c r="DT199" i="46"/>
  <c r="BE199" i="46" s="1"/>
  <c r="DS199" i="46"/>
  <c r="DR199" i="46"/>
  <c r="DQ199" i="46"/>
  <c r="BB199" i="46" s="1"/>
  <c r="DP199" i="46"/>
  <c r="BA199" i="46" s="1"/>
  <c r="DO199" i="46"/>
  <c r="AZ199" i="46" s="1"/>
  <c r="DN199" i="46"/>
  <c r="AY199" i="46" s="1"/>
  <c r="DM199" i="46"/>
  <c r="AX199" i="46" s="1"/>
  <c r="DL199" i="46"/>
  <c r="DK199" i="46"/>
  <c r="DJ199" i="46"/>
  <c r="DI199" i="46"/>
  <c r="AT199" i="46" s="1"/>
  <c r="DH199" i="46"/>
  <c r="DG199" i="46"/>
  <c r="AR199" i="46" s="1"/>
  <c r="DF199" i="46"/>
  <c r="AQ199" i="46" s="1"/>
  <c r="DE199" i="46"/>
  <c r="AP199" i="46" s="1"/>
  <c r="DD199" i="46"/>
  <c r="AO199" i="46" s="1"/>
  <c r="DC199" i="46"/>
  <c r="DB199" i="46"/>
  <c r="DA199" i="46"/>
  <c r="AL199" i="46" s="1"/>
  <c r="CZ199" i="46"/>
  <c r="CY199" i="46"/>
  <c r="AJ199" i="46" s="1"/>
  <c r="CX199" i="46"/>
  <c r="AI199" i="46" s="1"/>
  <c r="CW199" i="46"/>
  <c r="CV199" i="46"/>
  <c r="CU199" i="46"/>
  <c r="CT199" i="46"/>
  <c r="AE199" i="46" s="1"/>
  <c r="CS199" i="46"/>
  <c r="AD199" i="46" s="1"/>
  <c r="CR199" i="46"/>
  <c r="CQ199" i="46"/>
  <c r="AB199" i="46" s="1"/>
  <c r="CP199" i="46"/>
  <c r="AA199" i="46" s="1"/>
  <c r="CO199" i="46"/>
  <c r="Z199" i="46" s="1"/>
  <c r="CN199" i="46"/>
  <c r="Y199" i="46" s="1"/>
  <c r="CM199" i="46"/>
  <c r="CL199" i="46"/>
  <c r="CK199" i="46"/>
  <c r="V199" i="46" s="1"/>
  <c r="CJ199" i="46"/>
  <c r="CI199" i="46"/>
  <c r="T199" i="46" s="1"/>
  <c r="CH199" i="46"/>
  <c r="S199" i="46" s="1"/>
  <c r="CG199" i="46"/>
  <c r="R199" i="46" s="1"/>
  <c r="CF199" i="46"/>
  <c r="Q199" i="46" s="1"/>
  <c r="CE199" i="46"/>
  <c r="CD199" i="46"/>
  <c r="CC199" i="46"/>
  <c r="N199" i="46" s="1"/>
  <c r="CB199" i="46"/>
  <c r="CA199" i="46"/>
  <c r="L199" i="46" s="1"/>
  <c r="BZ199" i="46"/>
  <c r="K199" i="46" s="1"/>
  <c r="BY199" i="46"/>
  <c r="BX199" i="46"/>
  <c r="I199" i="46" s="1"/>
  <c r="BW199" i="46"/>
  <c r="BV199" i="46"/>
  <c r="BU199" i="46"/>
  <c r="BT199" i="46"/>
  <c r="BS199" i="46"/>
  <c r="D199" i="46" s="1"/>
  <c r="BO199" i="46"/>
  <c r="B199" i="46"/>
  <c r="B199" i="44" s="1"/>
  <c r="A199" i="46"/>
  <c r="A199" i="44" s="1"/>
  <c r="EF198" i="46"/>
  <c r="EE198" i="46"/>
  <c r="ED198" i="46"/>
  <c r="BO198" i="46" s="1"/>
  <c r="EC198" i="46"/>
  <c r="EB198" i="46"/>
  <c r="BM198" i="46" s="1"/>
  <c r="EA198" i="46"/>
  <c r="BL198" i="46" s="1"/>
  <c r="DZ198" i="46"/>
  <c r="BK198" i="46" s="1"/>
  <c r="DY198" i="46"/>
  <c r="BJ198" i="46" s="1"/>
  <c r="DX198" i="46"/>
  <c r="DW198" i="46"/>
  <c r="DV198" i="46"/>
  <c r="BG198" i="46" s="1"/>
  <c r="DU198" i="46"/>
  <c r="DT198" i="46"/>
  <c r="BE198" i="46" s="1"/>
  <c r="DS198" i="46"/>
  <c r="BD198" i="46" s="1"/>
  <c r="DR198" i="46"/>
  <c r="BC198" i="46" s="1"/>
  <c r="DQ198" i="46"/>
  <c r="BB198" i="46" s="1"/>
  <c r="DP198" i="46"/>
  <c r="DO198" i="46"/>
  <c r="AZ198" i="46" s="1"/>
  <c r="DN198" i="46"/>
  <c r="AY198" i="46" s="1"/>
  <c r="DM198" i="46"/>
  <c r="DL198" i="46"/>
  <c r="AW198" i="46" s="1"/>
  <c r="DK198" i="46"/>
  <c r="AV198" i="46" s="1"/>
  <c r="DJ198" i="46"/>
  <c r="AU198" i="46" s="1"/>
  <c r="DI198" i="46"/>
  <c r="AT198" i="46" s="1"/>
  <c r="DH198" i="46"/>
  <c r="DG198" i="46"/>
  <c r="DF198" i="46"/>
  <c r="AQ198" i="46" s="1"/>
  <c r="DE198" i="46"/>
  <c r="DD198" i="46"/>
  <c r="AO198" i="46" s="1"/>
  <c r="DC198" i="46"/>
  <c r="AN198" i="46" s="1"/>
  <c r="DB198" i="46"/>
  <c r="AM198" i="46" s="1"/>
  <c r="DA198" i="46"/>
  <c r="AL198" i="46" s="1"/>
  <c r="CZ198" i="46"/>
  <c r="CY198" i="46"/>
  <c r="CX198" i="46"/>
  <c r="AI198" i="46" s="1"/>
  <c r="CW198" i="46"/>
  <c r="CV198" i="46"/>
  <c r="AG198" i="46" s="1"/>
  <c r="CU198" i="46"/>
  <c r="AF198" i="46" s="1"/>
  <c r="CT198" i="46"/>
  <c r="AE198" i="46" s="1"/>
  <c r="CS198" i="46"/>
  <c r="CR198" i="46"/>
  <c r="CQ198" i="46"/>
  <c r="CP198" i="46"/>
  <c r="CO198" i="46"/>
  <c r="CN198" i="46"/>
  <c r="Y198" i="46" s="1"/>
  <c r="CM198" i="46"/>
  <c r="X198" i="46" s="1"/>
  <c r="CL198" i="46"/>
  <c r="CK198" i="46"/>
  <c r="V198" i="46" s="1"/>
  <c r="CJ198" i="46"/>
  <c r="CI198" i="46"/>
  <c r="T198" i="46" s="1"/>
  <c r="CH198" i="46"/>
  <c r="S198" i="46" s="1"/>
  <c r="CG198" i="46"/>
  <c r="R198" i="46" s="1"/>
  <c r="CF198" i="46"/>
  <c r="Q198" i="46" s="1"/>
  <c r="CE198" i="46"/>
  <c r="P198" i="46" s="1"/>
  <c r="CD198" i="46"/>
  <c r="O198" i="46" s="1"/>
  <c r="CC198" i="46"/>
  <c r="CB198" i="46"/>
  <c r="CA198" i="46"/>
  <c r="L198" i="46" s="1"/>
  <c r="BZ198" i="46"/>
  <c r="BY198" i="46"/>
  <c r="BX198" i="46"/>
  <c r="I198" i="46" s="1"/>
  <c r="BW198" i="46"/>
  <c r="H198" i="46" s="1"/>
  <c r="BV198" i="46"/>
  <c r="G198" i="46" s="1"/>
  <c r="BU198" i="46"/>
  <c r="F198" i="46" s="1"/>
  <c r="BT198" i="46"/>
  <c r="BS198" i="46"/>
  <c r="B198" i="46"/>
  <c r="B198" i="44" s="1"/>
  <c r="A198" i="46"/>
  <c r="A198" i="44" s="1"/>
  <c r="EF197" i="46"/>
  <c r="BQ197" i="46" s="1"/>
  <c r="EE197" i="46"/>
  <c r="BP197" i="46" s="1"/>
  <c r="ED197" i="46"/>
  <c r="BO197" i="46" s="1"/>
  <c r="EC197" i="46"/>
  <c r="BN197" i="46" s="1"/>
  <c r="EB197" i="46"/>
  <c r="BM197" i="46" s="1"/>
  <c r="EA197" i="46"/>
  <c r="DZ197" i="46"/>
  <c r="BK197" i="46" s="1"/>
  <c r="DY197" i="46"/>
  <c r="DX197" i="46"/>
  <c r="BI197" i="46" s="1"/>
  <c r="DW197" i="46"/>
  <c r="BH197" i="44" s="1"/>
  <c r="DV197" i="46"/>
  <c r="BG197" i="46" s="1"/>
  <c r="DU197" i="46"/>
  <c r="BF197" i="46" s="1"/>
  <c r="DT197" i="46"/>
  <c r="BE197" i="46" s="1"/>
  <c r="DS197" i="46"/>
  <c r="DR197" i="46"/>
  <c r="BC197" i="46" s="1"/>
  <c r="DQ197" i="46"/>
  <c r="DP197" i="46"/>
  <c r="BA197" i="46" s="1"/>
  <c r="DO197" i="46"/>
  <c r="AZ197" i="46" s="1"/>
  <c r="DN197" i="46"/>
  <c r="AY197" i="46" s="1"/>
  <c r="DM197" i="46"/>
  <c r="DL197" i="46"/>
  <c r="AW197" i="46" s="1"/>
  <c r="DK197" i="46"/>
  <c r="DJ197" i="46"/>
  <c r="AU197" i="46" s="1"/>
  <c r="DI197" i="46"/>
  <c r="AT197" i="46" s="1"/>
  <c r="DH197" i="46"/>
  <c r="AS197" i="46" s="1"/>
  <c r="DG197" i="46"/>
  <c r="AR197" i="46" s="1"/>
  <c r="DF197" i="46"/>
  <c r="AQ197" i="46" s="1"/>
  <c r="DE197" i="46"/>
  <c r="AP197" i="46" s="1"/>
  <c r="DD197" i="46"/>
  <c r="AO197" i="46" s="1"/>
  <c r="DC197" i="46"/>
  <c r="DB197" i="46"/>
  <c r="AM197" i="46" s="1"/>
  <c r="DA197" i="46"/>
  <c r="CZ197" i="46"/>
  <c r="AK197" i="46" s="1"/>
  <c r="CY197" i="46"/>
  <c r="AJ197" i="46" s="1"/>
  <c r="CX197" i="46"/>
  <c r="AI197" i="46" s="1"/>
  <c r="CW197" i="46"/>
  <c r="AH197" i="46" s="1"/>
  <c r="CV197" i="46"/>
  <c r="AG197" i="46" s="1"/>
  <c r="CU197" i="46"/>
  <c r="CT197" i="46"/>
  <c r="AE197" i="46" s="1"/>
  <c r="CS197" i="46"/>
  <c r="CR197" i="46"/>
  <c r="AC197" i="46" s="1"/>
  <c r="CQ197" i="46"/>
  <c r="CP197" i="46"/>
  <c r="AA197" i="46" s="1"/>
  <c r="CO197" i="46"/>
  <c r="CN197" i="46"/>
  <c r="Y197" i="46" s="1"/>
  <c r="CM197" i="46"/>
  <c r="CL197" i="46"/>
  <c r="W197" i="46" s="1"/>
  <c r="CK197" i="46"/>
  <c r="CJ197" i="46"/>
  <c r="U197" i="46" s="1"/>
  <c r="CI197" i="46"/>
  <c r="T197" i="46" s="1"/>
  <c r="CH197" i="46"/>
  <c r="S197" i="46" s="1"/>
  <c r="CG197" i="46"/>
  <c r="R197" i="46" s="1"/>
  <c r="CF197" i="46"/>
  <c r="Q197" i="46" s="1"/>
  <c r="CE197" i="46"/>
  <c r="CD197" i="46"/>
  <c r="O197" i="46" s="1"/>
  <c r="CC197" i="46"/>
  <c r="CB197" i="46"/>
  <c r="M197" i="46" s="1"/>
  <c r="CA197" i="46"/>
  <c r="L197" i="46" s="1"/>
  <c r="BZ197" i="46"/>
  <c r="K197" i="46" s="1"/>
  <c r="BY197" i="46"/>
  <c r="J197" i="46" s="1"/>
  <c r="BX197" i="46"/>
  <c r="I197" i="46" s="1"/>
  <c r="BW197" i="46"/>
  <c r="BV197" i="46"/>
  <c r="BU197" i="46"/>
  <c r="BT197" i="46"/>
  <c r="E197" i="46" s="1"/>
  <c r="BS197" i="46"/>
  <c r="D197" i="46" s="1"/>
  <c r="B197" i="46"/>
  <c r="B197" i="44" s="1"/>
  <c r="A197" i="46"/>
  <c r="A197" i="44" s="1"/>
  <c r="EF196" i="46"/>
  <c r="BQ196" i="46" s="1"/>
  <c r="EE196" i="46"/>
  <c r="ED196" i="46"/>
  <c r="BO196" i="44" s="1"/>
  <c r="EC196" i="46"/>
  <c r="BN196" i="44" s="1"/>
  <c r="EB196" i="46"/>
  <c r="BM196" i="46" s="1"/>
  <c r="EA196" i="46"/>
  <c r="BL196" i="46" s="1"/>
  <c r="DZ196" i="46"/>
  <c r="BK196" i="46" s="1"/>
  <c r="DY196" i="46"/>
  <c r="BJ196" i="46" s="1"/>
  <c r="DX196" i="46"/>
  <c r="BI196" i="46" s="1"/>
  <c r="DW196" i="46"/>
  <c r="DV196" i="46"/>
  <c r="BG196" i="46" s="1"/>
  <c r="DU196" i="46"/>
  <c r="BF196" i="46" s="1"/>
  <c r="DT196" i="46"/>
  <c r="BE196" i="46" s="1"/>
  <c r="DS196" i="46"/>
  <c r="BD196" i="46" s="1"/>
  <c r="DR196" i="46"/>
  <c r="BC196" i="46" s="1"/>
  <c r="DQ196" i="46"/>
  <c r="DP196" i="46"/>
  <c r="BA196" i="46" s="1"/>
  <c r="DO196" i="46"/>
  <c r="DN196" i="46"/>
  <c r="AY196" i="46" s="1"/>
  <c r="DM196" i="46"/>
  <c r="AX196" i="46" s="1"/>
  <c r="DL196" i="46"/>
  <c r="AW196" i="46" s="1"/>
  <c r="DK196" i="46"/>
  <c r="AV196" i="46" s="1"/>
  <c r="DJ196" i="46"/>
  <c r="AU196" i="46" s="1"/>
  <c r="DI196" i="46"/>
  <c r="AT196" i="46" s="1"/>
  <c r="DH196" i="46"/>
  <c r="AS196" i="46" s="1"/>
  <c r="DG196" i="46"/>
  <c r="DF196" i="46"/>
  <c r="AQ196" i="46" s="1"/>
  <c r="DE196" i="46"/>
  <c r="AP196" i="46" s="1"/>
  <c r="DD196" i="46"/>
  <c r="AO196" i="46" s="1"/>
  <c r="DC196" i="46"/>
  <c r="AN196" i="46" s="1"/>
  <c r="DB196" i="46"/>
  <c r="AM196" i="46" s="1"/>
  <c r="DA196" i="46"/>
  <c r="AL196" i="46" s="1"/>
  <c r="CZ196" i="46"/>
  <c r="AK196" i="46" s="1"/>
  <c r="CY196" i="46"/>
  <c r="CX196" i="46"/>
  <c r="CW196" i="46"/>
  <c r="AH196" i="46" s="1"/>
  <c r="CV196" i="46"/>
  <c r="AG196" i="46" s="1"/>
  <c r="CU196" i="46"/>
  <c r="AF196" i="46" s="1"/>
  <c r="CT196" i="46"/>
  <c r="CS196" i="46"/>
  <c r="AD196" i="46" s="1"/>
  <c r="CR196" i="46"/>
  <c r="AC196" i="46" s="1"/>
  <c r="CQ196" i="46"/>
  <c r="CP196" i="46"/>
  <c r="AA196" i="46" s="1"/>
  <c r="CO196" i="46"/>
  <c r="Z196" i="46" s="1"/>
  <c r="CN196" i="46"/>
  <c r="Y196" i="46" s="1"/>
  <c r="CM196" i="46"/>
  <c r="X196" i="46" s="1"/>
  <c r="CL196" i="46"/>
  <c r="W196" i="46" s="1"/>
  <c r="CK196" i="46"/>
  <c r="V196" i="46" s="1"/>
  <c r="CJ196" i="46"/>
  <c r="U196" i="46" s="1"/>
  <c r="CI196" i="46"/>
  <c r="CH196" i="46"/>
  <c r="CG196" i="46"/>
  <c r="CF196" i="46"/>
  <c r="Q196" i="46" s="1"/>
  <c r="CE196" i="46"/>
  <c r="P196" i="46" s="1"/>
  <c r="CD196" i="46"/>
  <c r="O196" i="46" s="1"/>
  <c r="CC196" i="46"/>
  <c r="CB196" i="46"/>
  <c r="M196" i="46" s="1"/>
  <c r="CA196" i="46"/>
  <c r="BZ196" i="46"/>
  <c r="K196" i="46" s="1"/>
  <c r="BY196" i="46"/>
  <c r="J196" i="46" s="1"/>
  <c r="BX196" i="46"/>
  <c r="I196" i="46" s="1"/>
  <c r="BW196" i="46"/>
  <c r="H196" i="46" s="1"/>
  <c r="BV196" i="46"/>
  <c r="G196" i="46" s="1"/>
  <c r="BU196" i="46"/>
  <c r="F196" i="46" s="1"/>
  <c r="BT196" i="46"/>
  <c r="E196" i="46" s="1"/>
  <c r="BS196" i="46"/>
  <c r="BO196" i="46"/>
  <c r="BN196" i="46"/>
  <c r="B196" i="46"/>
  <c r="B196" i="44" s="1"/>
  <c r="A196" i="46"/>
  <c r="C196" i="46" s="1"/>
  <c r="C196" i="44" s="1"/>
  <c r="EF195" i="46"/>
  <c r="EE195" i="46"/>
  <c r="ED195" i="46"/>
  <c r="BO195" i="46" s="1"/>
  <c r="EC195" i="46"/>
  <c r="EB195" i="46"/>
  <c r="BM195" i="46" s="1"/>
  <c r="EA195" i="46"/>
  <c r="DZ195" i="46"/>
  <c r="BK195" i="46" s="1"/>
  <c r="DY195" i="46"/>
  <c r="BJ195" i="46" s="1"/>
  <c r="DX195" i="46"/>
  <c r="BI195" i="46" s="1"/>
  <c r="DW195" i="46"/>
  <c r="BH195" i="46" s="1"/>
  <c r="DV195" i="46"/>
  <c r="BG195" i="46" s="1"/>
  <c r="DU195" i="46"/>
  <c r="DT195" i="46"/>
  <c r="BE195" i="46" s="1"/>
  <c r="DS195" i="46"/>
  <c r="DR195" i="46"/>
  <c r="BC195" i="46" s="1"/>
  <c r="DQ195" i="46"/>
  <c r="BB195" i="46" s="1"/>
  <c r="DP195" i="46"/>
  <c r="BA195" i="46" s="1"/>
  <c r="DO195" i="46"/>
  <c r="AZ195" i="46" s="1"/>
  <c r="DN195" i="46"/>
  <c r="AY195" i="46" s="1"/>
  <c r="DM195" i="46"/>
  <c r="DL195" i="46"/>
  <c r="DK195" i="46"/>
  <c r="DJ195" i="46"/>
  <c r="AU195" i="46" s="1"/>
  <c r="DI195" i="46"/>
  <c r="AT195" i="46" s="1"/>
  <c r="DH195" i="46"/>
  <c r="AS195" i="46" s="1"/>
  <c r="DG195" i="46"/>
  <c r="AR195" i="46" s="1"/>
  <c r="DF195" i="46"/>
  <c r="AQ195" i="46" s="1"/>
  <c r="DE195" i="46"/>
  <c r="DD195" i="46"/>
  <c r="AO195" i="46" s="1"/>
  <c r="DC195" i="46"/>
  <c r="DB195" i="46"/>
  <c r="AM195" i="46" s="1"/>
  <c r="DA195" i="46"/>
  <c r="AL195" i="46" s="1"/>
  <c r="CZ195" i="46"/>
  <c r="CY195" i="46"/>
  <c r="AJ195" i="46" s="1"/>
  <c r="CX195" i="46"/>
  <c r="AI195" i="46" s="1"/>
  <c r="CW195" i="46"/>
  <c r="CV195" i="46"/>
  <c r="AG195" i="46" s="1"/>
  <c r="CU195" i="46"/>
  <c r="CT195" i="46"/>
  <c r="AE195" i="46" s="1"/>
  <c r="CS195" i="46"/>
  <c r="AD195" i="46" s="1"/>
  <c r="CR195" i="46"/>
  <c r="AC195" i="46" s="1"/>
  <c r="CQ195" i="46"/>
  <c r="AB195" i="46" s="1"/>
  <c r="CP195" i="46"/>
  <c r="AA195" i="46" s="1"/>
  <c r="CO195" i="46"/>
  <c r="CN195" i="46"/>
  <c r="Y195" i="46" s="1"/>
  <c r="CM195" i="46"/>
  <c r="CL195" i="46"/>
  <c r="W195" i="46" s="1"/>
  <c r="CK195" i="46"/>
  <c r="V195" i="46" s="1"/>
  <c r="CJ195" i="46"/>
  <c r="U195" i="46" s="1"/>
  <c r="CI195" i="46"/>
  <c r="T195" i="46" s="1"/>
  <c r="CH195" i="46"/>
  <c r="S195" i="46" s="1"/>
  <c r="CG195" i="46"/>
  <c r="CF195" i="46"/>
  <c r="Q195" i="46" s="1"/>
  <c r="CE195" i="46"/>
  <c r="CD195" i="46"/>
  <c r="O195" i="46" s="1"/>
  <c r="CC195" i="46"/>
  <c r="N195" i="46" s="1"/>
  <c r="CB195" i="46"/>
  <c r="M195" i="46" s="1"/>
  <c r="CA195" i="46"/>
  <c r="BZ195" i="46"/>
  <c r="K195" i="46" s="1"/>
  <c r="BY195" i="46"/>
  <c r="BX195" i="46"/>
  <c r="I195" i="46" s="1"/>
  <c r="BW195" i="46"/>
  <c r="BV195" i="46"/>
  <c r="G195" i="46" s="1"/>
  <c r="BU195" i="46"/>
  <c r="F195" i="46" s="1"/>
  <c r="BT195" i="46"/>
  <c r="BS195" i="46"/>
  <c r="D195" i="46" s="1"/>
  <c r="B195" i="46"/>
  <c r="B195" i="44" s="1"/>
  <c r="A195" i="46"/>
  <c r="A195" i="44" s="1"/>
  <c r="EF194" i="46"/>
  <c r="BQ194" i="46" s="1"/>
  <c r="EE194" i="46"/>
  <c r="ED194" i="46"/>
  <c r="BO194" i="44" s="1"/>
  <c r="EC194" i="46"/>
  <c r="BN194" i="46" s="1"/>
  <c r="EB194" i="46"/>
  <c r="BM194" i="46" s="1"/>
  <c r="EA194" i="46"/>
  <c r="BL194" i="46" s="1"/>
  <c r="DZ194" i="46"/>
  <c r="BK194" i="46" s="1"/>
  <c r="DY194" i="46"/>
  <c r="DX194" i="46"/>
  <c r="BI194" i="46" s="1"/>
  <c r="DW194" i="46"/>
  <c r="DV194" i="46"/>
  <c r="DU194" i="46"/>
  <c r="BF194" i="46" s="1"/>
  <c r="DT194" i="46"/>
  <c r="BE194" i="46" s="1"/>
  <c r="DS194" i="46"/>
  <c r="DR194" i="46"/>
  <c r="BC194" i="46" s="1"/>
  <c r="DQ194" i="46"/>
  <c r="DP194" i="46"/>
  <c r="BA194" i="46" s="1"/>
  <c r="DO194" i="46"/>
  <c r="AZ194" i="46" s="1"/>
  <c r="DN194" i="46"/>
  <c r="DM194" i="46"/>
  <c r="AX194" i="46" s="1"/>
  <c r="DL194" i="46"/>
  <c r="AW194" i="46" s="1"/>
  <c r="DK194" i="46"/>
  <c r="AV194" i="46" s="1"/>
  <c r="DJ194" i="46"/>
  <c r="AU194" i="46" s="1"/>
  <c r="DI194" i="46"/>
  <c r="DH194" i="46"/>
  <c r="AS194" i="46" s="1"/>
  <c r="DG194" i="46"/>
  <c r="DF194" i="46"/>
  <c r="DE194" i="46"/>
  <c r="AP194" i="46" s="1"/>
  <c r="DD194" i="46"/>
  <c r="AO194" i="46" s="1"/>
  <c r="DC194" i="46"/>
  <c r="AN194" i="46" s="1"/>
  <c r="DB194" i="46"/>
  <c r="AM194" i="46" s="1"/>
  <c r="DA194" i="46"/>
  <c r="CZ194" i="46"/>
  <c r="CY194" i="46"/>
  <c r="CX194" i="46"/>
  <c r="CW194" i="46"/>
  <c r="AH194" i="46" s="1"/>
  <c r="CV194" i="46"/>
  <c r="AG194" i="46" s="1"/>
  <c r="CU194" i="46"/>
  <c r="CT194" i="46"/>
  <c r="AE194" i="46" s="1"/>
  <c r="CS194" i="46"/>
  <c r="CR194" i="46"/>
  <c r="AC194" i="46" s="1"/>
  <c r="CQ194" i="46"/>
  <c r="CP194" i="46"/>
  <c r="CO194" i="46"/>
  <c r="Z194" i="46" s="1"/>
  <c r="CN194" i="46"/>
  <c r="Y194" i="46" s="1"/>
  <c r="CM194" i="46"/>
  <c r="X194" i="46" s="1"/>
  <c r="CL194" i="46"/>
  <c r="W194" i="46" s="1"/>
  <c r="CK194" i="46"/>
  <c r="CJ194" i="46"/>
  <c r="CI194" i="46"/>
  <c r="CH194" i="46"/>
  <c r="CG194" i="46"/>
  <c r="R194" i="46" s="1"/>
  <c r="CF194" i="46"/>
  <c r="Q194" i="46" s="1"/>
  <c r="CE194" i="46"/>
  <c r="P194" i="46" s="1"/>
  <c r="CD194" i="46"/>
  <c r="O194" i="46" s="1"/>
  <c r="CC194" i="46"/>
  <c r="CB194" i="46"/>
  <c r="M194" i="46" s="1"/>
  <c r="CA194" i="46"/>
  <c r="BZ194" i="46"/>
  <c r="BY194" i="46"/>
  <c r="J194" i="46" s="1"/>
  <c r="BX194" i="46"/>
  <c r="BW194" i="46"/>
  <c r="H194" i="46" s="1"/>
  <c r="BV194" i="46"/>
  <c r="G194" i="46" s="1"/>
  <c r="BU194" i="46"/>
  <c r="BT194" i="46"/>
  <c r="E194" i="46" s="1"/>
  <c r="BS194" i="46"/>
  <c r="BO194" i="46"/>
  <c r="B194" i="46"/>
  <c r="B194" i="44" s="1"/>
  <c r="A194" i="46"/>
  <c r="C194" i="46" s="1"/>
  <c r="C194" i="44" s="1"/>
  <c r="EF193" i="46"/>
  <c r="BQ193" i="46" s="1"/>
  <c r="EE193" i="46"/>
  <c r="BP193" i="46" s="1"/>
  <c r="ED193" i="46"/>
  <c r="EC193" i="46"/>
  <c r="BN193" i="46" s="1"/>
  <c r="EB193" i="46"/>
  <c r="EA193" i="46"/>
  <c r="BL193" i="46" s="1"/>
  <c r="DZ193" i="46"/>
  <c r="BK193" i="46" s="1"/>
  <c r="DY193" i="46"/>
  <c r="BJ193" i="46" s="1"/>
  <c r="DX193" i="46"/>
  <c r="BI193" i="46" s="1"/>
  <c r="DW193" i="46"/>
  <c r="BH193" i="46" s="1"/>
  <c r="DV193" i="46"/>
  <c r="DU193" i="46"/>
  <c r="BF193" i="46" s="1"/>
  <c r="DT193" i="46"/>
  <c r="DS193" i="46"/>
  <c r="BD193" i="46" s="1"/>
  <c r="DR193" i="46"/>
  <c r="BC193" i="46" s="1"/>
  <c r="DQ193" i="46"/>
  <c r="BB193" i="46" s="1"/>
  <c r="DP193" i="46"/>
  <c r="BA193" i="46" s="1"/>
  <c r="DO193" i="46"/>
  <c r="AZ193" i="46" s="1"/>
  <c r="DN193" i="46"/>
  <c r="DM193" i="46"/>
  <c r="DL193" i="46"/>
  <c r="DK193" i="46"/>
  <c r="AV193" i="46" s="1"/>
  <c r="DJ193" i="46"/>
  <c r="AU193" i="46" s="1"/>
  <c r="DI193" i="46"/>
  <c r="AT193" i="46" s="1"/>
  <c r="DH193" i="46"/>
  <c r="DG193" i="46"/>
  <c r="AR193" i="46" s="1"/>
  <c r="DF193" i="46"/>
  <c r="DE193" i="46"/>
  <c r="AP193" i="46" s="1"/>
  <c r="DD193" i="46"/>
  <c r="DC193" i="46"/>
  <c r="AN193" i="46" s="1"/>
  <c r="DB193" i="46"/>
  <c r="AM193" i="46" s="1"/>
  <c r="DA193" i="46"/>
  <c r="AL193" i="46" s="1"/>
  <c r="CZ193" i="46"/>
  <c r="AK193" i="46" s="1"/>
  <c r="CY193" i="46"/>
  <c r="AJ193" i="46" s="1"/>
  <c r="CX193" i="46"/>
  <c r="CW193" i="46"/>
  <c r="AH193" i="46" s="1"/>
  <c r="CV193" i="46"/>
  <c r="CU193" i="46"/>
  <c r="AF193" i="46" s="1"/>
  <c r="CT193" i="46"/>
  <c r="AE193" i="46" s="1"/>
  <c r="CS193" i="46"/>
  <c r="AD193" i="46" s="1"/>
  <c r="CR193" i="46"/>
  <c r="CQ193" i="46"/>
  <c r="AB193" i="46" s="1"/>
  <c r="CP193" i="46"/>
  <c r="CO193" i="46"/>
  <c r="Z193" i="46" s="1"/>
  <c r="CN193" i="46"/>
  <c r="CM193" i="46"/>
  <c r="X193" i="46" s="1"/>
  <c r="CL193" i="46"/>
  <c r="W193" i="46" s="1"/>
  <c r="CK193" i="46"/>
  <c r="CJ193" i="46"/>
  <c r="U193" i="46" s="1"/>
  <c r="CI193" i="46"/>
  <c r="T193" i="46" s="1"/>
  <c r="CH193" i="46"/>
  <c r="CG193" i="46"/>
  <c r="R193" i="46" s="1"/>
  <c r="CF193" i="46"/>
  <c r="CE193" i="46"/>
  <c r="P193" i="46" s="1"/>
  <c r="CD193" i="46"/>
  <c r="O193" i="46" s="1"/>
  <c r="CC193" i="46"/>
  <c r="N193" i="46" s="1"/>
  <c r="CB193" i="46"/>
  <c r="M193" i="46" s="1"/>
  <c r="CA193" i="46"/>
  <c r="L193" i="46" s="1"/>
  <c r="BZ193" i="46"/>
  <c r="K193" i="46" s="1"/>
  <c r="BY193" i="46"/>
  <c r="J193" i="46" s="1"/>
  <c r="BX193" i="46"/>
  <c r="BW193" i="46"/>
  <c r="H193" i="46" s="1"/>
  <c r="BV193" i="46"/>
  <c r="G193" i="46" s="1"/>
  <c r="BU193" i="46"/>
  <c r="F193" i="46" s="1"/>
  <c r="BT193" i="46"/>
  <c r="E193" i="46" s="1"/>
  <c r="BS193" i="46"/>
  <c r="D193" i="46" s="1"/>
  <c r="B193" i="46"/>
  <c r="B193" i="44" s="1"/>
  <c r="A193" i="46"/>
  <c r="EF192" i="46"/>
  <c r="EE192" i="46"/>
  <c r="BP192" i="46" s="1"/>
  <c r="ED192" i="46"/>
  <c r="BO192" i="44" s="1"/>
  <c r="EC192" i="46"/>
  <c r="BN192" i="44" s="1"/>
  <c r="EB192" i="46"/>
  <c r="EA192" i="46"/>
  <c r="BL192" i="46" s="1"/>
  <c r="DZ192" i="46"/>
  <c r="DY192" i="46"/>
  <c r="DX192" i="46"/>
  <c r="BI192" i="46" s="1"/>
  <c r="DW192" i="46"/>
  <c r="BH192" i="46" s="1"/>
  <c r="DV192" i="46"/>
  <c r="BG192" i="46" s="1"/>
  <c r="DU192" i="46"/>
  <c r="DT192" i="46"/>
  <c r="BE192" i="46" s="1"/>
  <c r="DS192" i="46"/>
  <c r="DR192" i="46"/>
  <c r="BC192" i="44" s="1"/>
  <c r="DQ192" i="46"/>
  <c r="DP192" i="46"/>
  <c r="DO192" i="46"/>
  <c r="AZ192" i="46" s="1"/>
  <c r="DN192" i="46"/>
  <c r="AY192" i="46" s="1"/>
  <c r="DM192" i="46"/>
  <c r="DL192" i="46"/>
  <c r="AW192" i="46" s="1"/>
  <c r="DK192" i="46"/>
  <c r="DJ192" i="46"/>
  <c r="DI192" i="46"/>
  <c r="DH192" i="46"/>
  <c r="AS192" i="46" s="1"/>
  <c r="DG192" i="46"/>
  <c r="AR192" i="46" s="1"/>
  <c r="DF192" i="46"/>
  <c r="AQ192" i="46" s="1"/>
  <c r="DE192" i="46"/>
  <c r="AP192" i="46" s="1"/>
  <c r="DD192" i="46"/>
  <c r="AO192" i="46" s="1"/>
  <c r="DC192" i="46"/>
  <c r="DB192" i="46"/>
  <c r="DA192" i="46"/>
  <c r="CZ192" i="46"/>
  <c r="AK192" i="46" s="1"/>
  <c r="CY192" i="46"/>
  <c r="AJ192" i="46" s="1"/>
  <c r="CX192" i="46"/>
  <c r="AI192" i="46" s="1"/>
  <c r="CW192" i="46"/>
  <c r="AH192" i="46" s="1"/>
  <c r="CV192" i="46"/>
  <c r="AG192" i="46" s="1"/>
  <c r="CU192" i="46"/>
  <c r="CT192" i="46"/>
  <c r="CS192" i="46"/>
  <c r="CR192" i="46"/>
  <c r="AC192" i="46" s="1"/>
  <c r="CQ192" i="46"/>
  <c r="AB192" i="46" s="1"/>
  <c r="CP192" i="46"/>
  <c r="AA192" i="46" s="1"/>
  <c r="CO192" i="46"/>
  <c r="Z192" i="46" s="1"/>
  <c r="CN192" i="46"/>
  <c r="CM192" i="46"/>
  <c r="CL192" i="46"/>
  <c r="CK192" i="46"/>
  <c r="CJ192" i="46"/>
  <c r="U192" i="46" s="1"/>
  <c r="CI192" i="46"/>
  <c r="T192" i="46" s="1"/>
  <c r="CH192" i="46"/>
  <c r="S192" i="46" s="1"/>
  <c r="CG192" i="46"/>
  <c r="R192" i="46" s="1"/>
  <c r="CF192" i="46"/>
  <c r="Q192" i="46" s="1"/>
  <c r="CE192" i="46"/>
  <c r="CD192" i="46"/>
  <c r="CC192" i="46"/>
  <c r="CB192" i="46"/>
  <c r="M192" i="46" s="1"/>
  <c r="CA192" i="46"/>
  <c r="L192" i="46" s="1"/>
  <c r="BZ192" i="46"/>
  <c r="K192" i="46" s="1"/>
  <c r="BY192" i="46"/>
  <c r="J192" i="46" s="1"/>
  <c r="BX192" i="46"/>
  <c r="I192" i="46" s="1"/>
  <c r="BW192" i="46"/>
  <c r="BV192" i="46"/>
  <c r="G192" i="46" s="1"/>
  <c r="BU192" i="46"/>
  <c r="BT192" i="46"/>
  <c r="BS192" i="46"/>
  <c r="D192" i="46" s="1"/>
  <c r="BO192" i="46"/>
  <c r="BN192" i="46"/>
  <c r="B192" i="46"/>
  <c r="B192" i="44" s="1"/>
  <c r="A192" i="46"/>
  <c r="A192" i="44" s="1"/>
  <c r="EF191" i="46"/>
  <c r="EE191" i="46"/>
  <c r="ED191" i="46"/>
  <c r="BO191" i="46" s="1"/>
  <c r="EC191" i="46"/>
  <c r="BN191" i="46" s="1"/>
  <c r="EB191" i="46"/>
  <c r="BM191" i="46" s="1"/>
  <c r="EA191" i="46"/>
  <c r="BL191" i="46" s="1"/>
  <c r="DZ191" i="46"/>
  <c r="DY191" i="46"/>
  <c r="BJ191" i="46" s="1"/>
  <c r="DX191" i="46"/>
  <c r="DW191" i="46"/>
  <c r="DV191" i="46"/>
  <c r="DU191" i="46"/>
  <c r="BF191" i="46" s="1"/>
  <c r="DT191" i="46"/>
  <c r="BE191" i="46" s="1"/>
  <c r="DS191" i="46"/>
  <c r="BD191" i="46" s="1"/>
  <c r="DR191" i="46"/>
  <c r="BC191" i="46" s="1"/>
  <c r="DQ191" i="46"/>
  <c r="BB191" i="46" s="1"/>
  <c r="DP191" i="46"/>
  <c r="DO191" i="46"/>
  <c r="DN191" i="46"/>
  <c r="AY191" i="46" s="1"/>
  <c r="DM191" i="46"/>
  <c r="AX191" i="46" s="1"/>
  <c r="DL191" i="46"/>
  <c r="AW191" i="46" s="1"/>
  <c r="DK191" i="46"/>
  <c r="AV191" i="46" s="1"/>
  <c r="DJ191" i="46"/>
  <c r="AU191" i="46" s="1"/>
  <c r="DI191" i="46"/>
  <c r="AT191" i="46" s="1"/>
  <c r="DH191" i="46"/>
  <c r="DG191" i="46"/>
  <c r="DF191" i="46"/>
  <c r="AQ191" i="46" s="1"/>
  <c r="DE191" i="46"/>
  <c r="AP191" i="46" s="1"/>
  <c r="DD191" i="46"/>
  <c r="AO191" i="46" s="1"/>
  <c r="DC191" i="46"/>
  <c r="DB191" i="46"/>
  <c r="AM191" i="46" s="1"/>
  <c r="DA191" i="46"/>
  <c r="AL191" i="46" s="1"/>
  <c r="CZ191" i="46"/>
  <c r="CY191" i="46"/>
  <c r="CX191" i="46"/>
  <c r="CW191" i="46"/>
  <c r="AH191" i="46" s="1"/>
  <c r="CV191" i="46"/>
  <c r="AG191" i="46" s="1"/>
  <c r="CU191" i="46"/>
  <c r="AF191" i="46" s="1"/>
  <c r="CT191" i="46"/>
  <c r="AE191" i="46" s="1"/>
  <c r="CS191" i="46"/>
  <c r="AD191" i="46" s="1"/>
  <c r="CR191" i="46"/>
  <c r="CQ191" i="46"/>
  <c r="CP191" i="46"/>
  <c r="AA191" i="46" s="1"/>
  <c r="CO191" i="46"/>
  <c r="Z191" i="46" s="1"/>
  <c r="CN191" i="46"/>
  <c r="Y191" i="46" s="1"/>
  <c r="CM191" i="46"/>
  <c r="X191" i="46" s="1"/>
  <c r="CL191" i="46"/>
  <c r="W191" i="46" s="1"/>
  <c r="CK191" i="46"/>
  <c r="V191" i="46" s="1"/>
  <c r="CJ191" i="46"/>
  <c r="CI191" i="46"/>
  <c r="CH191" i="46"/>
  <c r="S191" i="46" s="1"/>
  <c r="CG191" i="46"/>
  <c r="R191" i="46" s="1"/>
  <c r="CF191" i="46"/>
  <c r="Q191" i="46" s="1"/>
  <c r="CE191" i="46"/>
  <c r="P191" i="46" s="1"/>
  <c r="CD191" i="46"/>
  <c r="CC191" i="46"/>
  <c r="N191" i="46" s="1"/>
  <c r="CB191" i="46"/>
  <c r="CA191" i="46"/>
  <c r="BZ191" i="46"/>
  <c r="BY191" i="46"/>
  <c r="J191" i="46" s="1"/>
  <c r="BX191" i="46"/>
  <c r="I191" i="46" s="1"/>
  <c r="BW191" i="46"/>
  <c r="BV191" i="46"/>
  <c r="G191" i="46" s="1"/>
  <c r="BU191" i="46"/>
  <c r="F191" i="46" s="1"/>
  <c r="BT191" i="46"/>
  <c r="BS191" i="46"/>
  <c r="B191" i="46"/>
  <c r="B191" i="44" s="1"/>
  <c r="A191" i="46"/>
  <c r="C191" i="46" s="1"/>
  <c r="C191" i="44" s="1"/>
  <c r="EF190" i="46"/>
  <c r="BQ190" i="46" s="1"/>
  <c r="EE190" i="46"/>
  <c r="BP190" i="46" s="1"/>
  <c r="ED190" i="46"/>
  <c r="BO190" i="44" s="1"/>
  <c r="EC190" i="46"/>
  <c r="BN190" i="44" s="1"/>
  <c r="EB190" i="46"/>
  <c r="EA190" i="46"/>
  <c r="DZ190" i="46"/>
  <c r="BK190" i="46" s="1"/>
  <c r="DY190" i="46"/>
  <c r="BJ190" i="46" s="1"/>
  <c r="DX190" i="46"/>
  <c r="BI190" i="46" s="1"/>
  <c r="DW190" i="46"/>
  <c r="BH190" i="46" s="1"/>
  <c r="DV190" i="46"/>
  <c r="BG190" i="46" s="1"/>
  <c r="DU190" i="46"/>
  <c r="BF190" i="46" s="1"/>
  <c r="DT190" i="46"/>
  <c r="BE190" i="46" s="1"/>
  <c r="DS190" i="46"/>
  <c r="DR190" i="46"/>
  <c r="BC190" i="46" s="1"/>
  <c r="DQ190" i="46"/>
  <c r="BB190" i="46" s="1"/>
  <c r="DP190" i="46"/>
  <c r="BA190" i="46" s="1"/>
  <c r="DO190" i="46"/>
  <c r="AZ190" i="46" s="1"/>
  <c r="DN190" i="46"/>
  <c r="AY190" i="46" s="1"/>
  <c r="DM190" i="46"/>
  <c r="AX190" i="46" s="1"/>
  <c r="DL190" i="46"/>
  <c r="DK190" i="46"/>
  <c r="DJ190" i="46"/>
  <c r="DI190" i="46"/>
  <c r="AT190" i="46" s="1"/>
  <c r="DH190" i="46"/>
  <c r="AS190" i="46" s="1"/>
  <c r="DG190" i="46"/>
  <c r="AR190" i="46" s="1"/>
  <c r="DF190" i="46"/>
  <c r="AQ190" i="46" s="1"/>
  <c r="DE190" i="46"/>
  <c r="AP190" i="46" s="1"/>
  <c r="DD190" i="46"/>
  <c r="DC190" i="46"/>
  <c r="DB190" i="46"/>
  <c r="AM190" i="46" s="1"/>
  <c r="DA190" i="46"/>
  <c r="AL190" i="46" s="1"/>
  <c r="CZ190" i="46"/>
  <c r="AK190" i="46" s="1"/>
  <c r="CY190" i="46"/>
  <c r="CX190" i="46"/>
  <c r="CW190" i="46"/>
  <c r="AH190" i="46" s="1"/>
  <c r="CV190" i="46"/>
  <c r="CU190" i="46"/>
  <c r="CT190" i="46"/>
  <c r="AE190" i="46" s="1"/>
  <c r="CS190" i="46"/>
  <c r="AD190" i="46" s="1"/>
  <c r="CR190" i="46"/>
  <c r="AC190" i="46" s="1"/>
  <c r="CQ190" i="46"/>
  <c r="AB190" i="46" s="1"/>
  <c r="CP190" i="46"/>
  <c r="AA190" i="46" s="1"/>
  <c r="CO190" i="46"/>
  <c r="Z190" i="46" s="1"/>
  <c r="CN190" i="46"/>
  <c r="CM190" i="46"/>
  <c r="CL190" i="46"/>
  <c r="W190" i="46" s="1"/>
  <c r="CK190" i="46"/>
  <c r="V190" i="46" s="1"/>
  <c r="CJ190" i="46"/>
  <c r="U190" i="46" s="1"/>
  <c r="CI190" i="46"/>
  <c r="T190" i="46" s="1"/>
  <c r="CH190" i="46"/>
  <c r="S190" i="46" s="1"/>
  <c r="CG190" i="46"/>
  <c r="R190" i="46" s="1"/>
  <c r="CF190" i="46"/>
  <c r="CE190" i="46"/>
  <c r="CD190" i="46"/>
  <c r="CC190" i="46"/>
  <c r="N190" i="46" s="1"/>
  <c r="CB190" i="46"/>
  <c r="M190" i="46" s="1"/>
  <c r="CA190" i="46"/>
  <c r="L190" i="46" s="1"/>
  <c r="BZ190" i="46"/>
  <c r="BY190" i="46"/>
  <c r="J190" i="46" s="1"/>
  <c r="BX190" i="46"/>
  <c r="BW190" i="46"/>
  <c r="BV190" i="46"/>
  <c r="G190" i="46" s="1"/>
  <c r="BU190" i="46"/>
  <c r="F190" i="46" s="1"/>
  <c r="BT190" i="46"/>
  <c r="E190" i="46" s="1"/>
  <c r="BS190" i="46"/>
  <c r="D190" i="46" s="1"/>
  <c r="BO190" i="46"/>
  <c r="BN190" i="46"/>
  <c r="B190" i="46"/>
  <c r="B190" i="44" s="1"/>
  <c r="A190" i="46"/>
  <c r="C190" i="46" s="1"/>
  <c r="C190" i="44" s="1"/>
  <c r="EF189" i="46"/>
  <c r="BQ189" i="46" s="1"/>
  <c r="EE189" i="46"/>
  <c r="BP189" i="46" s="1"/>
  <c r="ED189" i="46"/>
  <c r="BO189" i="46" s="1"/>
  <c r="EC189" i="46"/>
  <c r="EB189" i="46"/>
  <c r="EA189" i="46"/>
  <c r="BL189" i="46" s="1"/>
  <c r="DZ189" i="46"/>
  <c r="DY189" i="46"/>
  <c r="DX189" i="46"/>
  <c r="BI189" i="46" s="1"/>
  <c r="DW189" i="46"/>
  <c r="BH189" i="46" s="1"/>
  <c r="DV189" i="46"/>
  <c r="BG189" i="46" s="1"/>
  <c r="DU189" i="46"/>
  <c r="DT189" i="46"/>
  <c r="BE189" i="46" s="1"/>
  <c r="DS189" i="46"/>
  <c r="BD189" i="46" s="1"/>
  <c r="DR189" i="46"/>
  <c r="DQ189" i="46"/>
  <c r="DP189" i="46"/>
  <c r="BA189" i="46" s="1"/>
  <c r="DO189" i="46"/>
  <c r="AZ189" i="46" s="1"/>
  <c r="DN189" i="46"/>
  <c r="AY189" i="46" s="1"/>
  <c r="DM189" i="46"/>
  <c r="AX189" i="46" s="1"/>
  <c r="DL189" i="46"/>
  <c r="AW189" i="46" s="1"/>
  <c r="DK189" i="46"/>
  <c r="AV189" i="46" s="1"/>
  <c r="DJ189" i="46"/>
  <c r="AU189" i="46" s="1"/>
  <c r="DI189" i="46"/>
  <c r="DH189" i="46"/>
  <c r="AS189" i="46" s="1"/>
  <c r="DG189" i="46"/>
  <c r="AR189" i="46" s="1"/>
  <c r="DF189" i="46"/>
  <c r="AQ189" i="46" s="1"/>
  <c r="DE189" i="46"/>
  <c r="DD189" i="46"/>
  <c r="AO189" i="46" s="1"/>
  <c r="DC189" i="46"/>
  <c r="AN189" i="46" s="1"/>
  <c r="DB189" i="46"/>
  <c r="DA189" i="46"/>
  <c r="CZ189" i="46"/>
  <c r="AK189" i="46" s="1"/>
  <c r="CY189" i="46"/>
  <c r="AJ189" i="46" s="1"/>
  <c r="CX189" i="46"/>
  <c r="AI189" i="46" s="1"/>
  <c r="CW189" i="46"/>
  <c r="AH189" i="46" s="1"/>
  <c r="CV189" i="46"/>
  <c r="CU189" i="46"/>
  <c r="AF189" i="46" s="1"/>
  <c r="CT189" i="46"/>
  <c r="CS189" i="46"/>
  <c r="CR189" i="46"/>
  <c r="AC189" i="46" s="1"/>
  <c r="CQ189" i="46"/>
  <c r="AB189" i="46" s="1"/>
  <c r="CP189" i="46"/>
  <c r="AA189" i="46" s="1"/>
  <c r="CO189" i="46"/>
  <c r="Z189" i="46" s="1"/>
  <c r="CN189" i="46"/>
  <c r="Y189" i="46" s="1"/>
  <c r="CM189" i="46"/>
  <c r="X189" i="46" s="1"/>
  <c r="CL189" i="46"/>
  <c r="CK189" i="46"/>
  <c r="CJ189" i="46"/>
  <c r="U189" i="46" s="1"/>
  <c r="CI189" i="46"/>
  <c r="T189" i="46" s="1"/>
  <c r="CH189" i="46"/>
  <c r="S189" i="46" s="1"/>
  <c r="CG189" i="46"/>
  <c r="R189" i="46" s="1"/>
  <c r="CF189" i="46"/>
  <c r="Q189" i="46" s="1"/>
  <c r="CE189" i="46"/>
  <c r="P189" i="46" s="1"/>
  <c r="CD189" i="46"/>
  <c r="CC189" i="46"/>
  <c r="CB189" i="46"/>
  <c r="M189" i="46" s="1"/>
  <c r="CA189" i="46"/>
  <c r="L189" i="46" s="1"/>
  <c r="BZ189" i="46"/>
  <c r="K189" i="46" s="1"/>
  <c r="BY189" i="46"/>
  <c r="J189" i="46" s="1"/>
  <c r="BX189" i="46"/>
  <c r="I189" i="46" s="1"/>
  <c r="BW189" i="46"/>
  <c r="H189" i="46" s="1"/>
  <c r="BV189" i="46"/>
  <c r="BU189" i="46"/>
  <c r="BT189" i="46"/>
  <c r="E189" i="46" s="1"/>
  <c r="BS189" i="46"/>
  <c r="D189" i="46" s="1"/>
  <c r="B189" i="46"/>
  <c r="B189" i="44" s="1"/>
  <c r="A189" i="46"/>
  <c r="A189" i="44" s="1"/>
  <c r="EF188" i="46"/>
  <c r="BQ188" i="46" s="1"/>
  <c r="EE188" i="46"/>
  <c r="BP188" i="46" s="1"/>
  <c r="ED188" i="46"/>
  <c r="BO188" i="44" s="1"/>
  <c r="EC188" i="46"/>
  <c r="BN188" i="44" s="1"/>
  <c r="EB188" i="46"/>
  <c r="BM188" i="46" s="1"/>
  <c r="EA188" i="46"/>
  <c r="BL188" i="46" s="1"/>
  <c r="DZ188" i="46"/>
  <c r="BK188" i="46" s="1"/>
  <c r="DY188" i="46"/>
  <c r="BJ188" i="46" s="1"/>
  <c r="DX188" i="46"/>
  <c r="BI188" i="46" s="1"/>
  <c r="DW188" i="46"/>
  <c r="BH188" i="46" s="1"/>
  <c r="DV188" i="46"/>
  <c r="DU188" i="46"/>
  <c r="DT188" i="46"/>
  <c r="BE188" i="46" s="1"/>
  <c r="DS188" i="46"/>
  <c r="BD188" i="46" s="1"/>
  <c r="DR188" i="46"/>
  <c r="BC188" i="46" s="1"/>
  <c r="DQ188" i="46"/>
  <c r="BB188" i="46" s="1"/>
  <c r="DP188" i="46"/>
  <c r="BA188" i="46" s="1"/>
  <c r="DO188" i="46"/>
  <c r="AZ188" i="46" s="1"/>
  <c r="DN188" i="46"/>
  <c r="DM188" i="46"/>
  <c r="DL188" i="46"/>
  <c r="DK188" i="46"/>
  <c r="AV188" i="46" s="1"/>
  <c r="DJ188" i="46"/>
  <c r="AU188" i="46" s="1"/>
  <c r="DI188" i="46"/>
  <c r="AT188" i="46" s="1"/>
  <c r="DH188" i="46"/>
  <c r="AS188" i="46" s="1"/>
  <c r="DG188" i="46"/>
  <c r="AR188" i="46" s="1"/>
  <c r="DF188" i="46"/>
  <c r="DE188" i="46"/>
  <c r="DD188" i="46"/>
  <c r="AO188" i="46" s="1"/>
  <c r="DC188" i="46"/>
  <c r="AN188" i="46" s="1"/>
  <c r="DB188" i="46"/>
  <c r="AM188" i="46" s="1"/>
  <c r="DA188" i="46"/>
  <c r="AL188" i="46" s="1"/>
  <c r="CZ188" i="46"/>
  <c r="AK188" i="46" s="1"/>
  <c r="CY188" i="46"/>
  <c r="AJ188" i="46" s="1"/>
  <c r="CX188" i="46"/>
  <c r="CW188" i="46"/>
  <c r="CV188" i="46"/>
  <c r="AG188" i="46" s="1"/>
  <c r="CU188" i="46"/>
  <c r="AF188" i="46" s="1"/>
  <c r="CT188" i="46"/>
  <c r="AE188" i="46" s="1"/>
  <c r="CS188" i="46"/>
  <c r="AD188" i="46" s="1"/>
  <c r="CR188" i="46"/>
  <c r="AC188" i="46" s="1"/>
  <c r="CQ188" i="46"/>
  <c r="AB188" i="46" s="1"/>
  <c r="CP188" i="46"/>
  <c r="CO188" i="46"/>
  <c r="CN188" i="46"/>
  <c r="Y188" i="44" s="1"/>
  <c r="CM188" i="46"/>
  <c r="X188" i="46" s="1"/>
  <c r="CL188" i="46"/>
  <c r="W188" i="46" s="1"/>
  <c r="CK188" i="46"/>
  <c r="V188" i="46" s="1"/>
  <c r="CJ188" i="46"/>
  <c r="U188" i="46" s="1"/>
  <c r="CI188" i="46"/>
  <c r="T188" i="46" s="1"/>
  <c r="CH188" i="46"/>
  <c r="CG188" i="46"/>
  <c r="CF188" i="46"/>
  <c r="CE188" i="46"/>
  <c r="P188" i="46" s="1"/>
  <c r="CD188" i="46"/>
  <c r="O188" i="46" s="1"/>
  <c r="CC188" i="46"/>
  <c r="N188" i="46" s="1"/>
  <c r="CB188" i="46"/>
  <c r="CA188" i="46"/>
  <c r="L188" i="46" s="1"/>
  <c r="BZ188" i="46"/>
  <c r="BY188" i="46"/>
  <c r="BX188" i="46"/>
  <c r="I188" i="46" s="1"/>
  <c r="BW188" i="46"/>
  <c r="H188" i="46" s="1"/>
  <c r="BV188" i="46"/>
  <c r="G188" i="46" s="1"/>
  <c r="BU188" i="46"/>
  <c r="F188" i="46" s="1"/>
  <c r="BT188" i="46"/>
  <c r="E188" i="46" s="1"/>
  <c r="BS188" i="46"/>
  <c r="D188" i="46" s="1"/>
  <c r="BO188" i="46"/>
  <c r="B188" i="46"/>
  <c r="B188" i="44" s="1"/>
  <c r="A188" i="46"/>
  <c r="C188" i="46" s="1"/>
  <c r="C188" i="44" s="1"/>
  <c r="EF187" i="46"/>
  <c r="BQ187" i="46" s="1"/>
  <c r="EE187" i="46"/>
  <c r="BP187" i="46" s="1"/>
  <c r="ED187" i="46"/>
  <c r="BO187" i="46" s="1"/>
  <c r="EC187" i="46"/>
  <c r="EB187" i="46"/>
  <c r="EA187" i="46"/>
  <c r="BL187" i="46" s="1"/>
  <c r="DZ187" i="46"/>
  <c r="BK187" i="46" s="1"/>
  <c r="DY187" i="46"/>
  <c r="BJ187" i="46" s="1"/>
  <c r="DX187" i="46"/>
  <c r="DW187" i="46"/>
  <c r="BH187" i="46" s="1"/>
  <c r="DV187" i="46"/>
  <c r="BG187" i="46" s="1"/>
  <c r="DU187" i="46"/>
  <c r="DT187" i="46"/>
  <c r="DS187" i="46"/>
  <c r="BD187" i="46" s="1"/>
  <c r="DR187" i="46"/>
  <c r="BC187" i="46" s="1"/>
  <c r="DQ187" i="46"/>
  <c r="BB187" i="46" s="1"/>
  <c r="DP187" i="46"/>
  <c r="BA187" i="46" s="1"/>
  <c r="DO187" i="46"/>
  <c r="AZ187" i="46" s="1"/>
  <c r="DN187" i="46"/>
  <c r="AY187" i="46" s="1"/>
  <c r="DM187" i="46"/>
  <c r="DL187" i="46"/>
  <c r="DK187" i="46"/>
  <c r="AV187" i="46" s="1"/>
  <c r="DJ187" i="46"/>
  <c r="DI187" i="46"/>
  <c r="AT187" i="46" s="1"/>
  <c r="DH187" i="46"/>
  <c r="AS187" i="46" s="1"/>
  <c r="DG187" i="46"/>
  <c r="AR187" i="46" s="1"/>
  <c r="DF187" i="46"/>
  <c r="AQ187" i="46" s="1"/>
  <c r="DE187" i="46"/>
  <c r="DD187" i="46"/>
  <c r="DC187" i="46"/>
  <c r="DB187" i="46"/>
  <c r="AM187" i="46" s="1"/>
  <c r="DA187" i="46"/>
  <c r="AL187" i="46" s="1"/>
  <c r="CZ187" i="46"/>
  <c r="AK187" i="46" s="1"/>
  <c r="CY187" i="46"/>
  <c r="AJ187" i="46" s="1"/>
  <c r="CX187" i="46"/>
  <c r="AI187" i="46" s="1"/>
  <c r="CW187" i="46"/>
  <c r="CV187" i="46"/>
  <c r="CU187" i="46"/>
  <c r="CT187" i="46"/>
  <c r="CS187" i="46"/>
  <c r="AD187" i="46" s="1"/>
  <c r="CR187" i="46"/>
  <c r="CQ187" i="46"/>
  <c r="AB187" i="46" s="1"/>
  <c r="CP187" i="46"/>
  <c r="AA187" i="46" s="1"/>
  <c r="CO187" i="46"/>
  <c r="CN187" i="46"/>
  <c r="CM187" i="46"/>
  <c r="X187" i="46" s="1"/>
  <c r="CL187" i="46"/>
  <c r="W187" i="46" s="1"/>
  <c r="CK187" i="46"/>
  <c r="V187" i="46" s="1"/>
  <c r="CJ187" i="46"/>
  <c r="U187" i="46" s="1"/>
  <c r="CI187" i="46"/>
  <c r="T187" i="46" s="1"/>
  <c r="CH187" i="46"/>
  <c r="S187" i="46" s="1"/>
  <c r="CG187" i="46"/>
  <c r="CF187" i="46"/>
  <c r="CE187" i="46"/>
  <c r="P187" i="46" s="1"/>
  <c r="CD187" i="46"/>
  <c r="CC187" i="46"/>
  <c r="N187" i="46" s="1"/>
  <c r="CB187" i="46"/>
  <c r="M187" i="46" s="1"/>
  <c r="CA187" i="46"/>
  <c r="L187" i="46" s="1"/>
  <c r="BZ187" i="46"/>
  <c r="K187" i="46" s="1"/>
  <c r="BY187" i="46"/>
  <c r="BX187" i="46"/>
  <c r="BW187" i="46"/>
  <c r="BV187" i="46"/>
  <c r="G187" i="46" s="1"/>
  <c r="BU187" i="46"/>
  <c r="F187" i="46" s="1"/>
  <c r="BT187" i="46"/>
  <c r="BS187" i="46"/>
  <c r="D187" i="46" s="1"/>
  <c r="B187" i="46"/>
  <c r="B187" i="44" s="1"/>
  <c r="A187" i="46"/>
  <c r="A187" i="44" s="1"/>
  <c r="EF186" i="46"/>
  <c r="EE186" i="46"/>
  <c r="BP186" i="46" s="1"/>
  <c r="ED186" i="46"/>
  <c r="BO186" i="44" s="1"/>
  <c r="EC186" i="46"/>
  <c r="EB186" i="46"/>
  <c r="BM186" i="46" s="1"/>
  <c r="EA186" i="46"/>
  <c r="DZ186" i="46"/>
  <c r="BK186" i="46" s="1"/>
  <c r="DY186" i="46"/>
  <c r="DX186" i="46"/>
  <c r="DW186" i="46"/>
  <c r="BH186" i="46" s="1"/>
  <c r="DV186" i="46"/>
  <c r="DU186" i="46"/>
  <c r="DT186" i="46"/>
  <c r="BE186" i="46" s="1"/>
  <c r="DS186" i="46"/>
  <c r="BD186" i="46" s="1"/>
  <c r="DR186" i="46"/>
  <c r="BC186" i="46" s="1"/>
  <c r="DQ186" i="46"/>
  <c r="BB186" i="46" s="1"/>
  <c r="DP186" i="46"/>
  <c r="DO186" i="46"/>
  <c r="DN186" i="46"/>
  <c r="AY186" i="46" s="1"/>
  <c r="DM186" i="46"/>
  <c r="AX186" i="46" s="1"/>
  <c r="DL186" i="46"/>
  <c r="AW186" i="46" s="1"/>
  <c r="DK186" i="46"/>
  <c r="AV186" i="46" s="1"/>
  <c r="DJ186" i="46"/>
  <c r="AU186" i="46" s="1"/>
  <c r="DI186" i="46"/>
  <c r="DH186" i="46"/>
  <c r="DG186" i="46"/>
  <c r="AR186" i="46" s="1"/>
  <c r="DF186" i="46"/>
  <c r="DE186" i="46"/>
  <c r="AP186" i="46" s="1"/>
  <c r="DD186" i="46"/>
  <c r="DC186" i="46"/>
  <c r="DB186" i="46"/>
  <c r="AM186" i="46" s="1"/>
  <c r="DA186" i="46"/>
  <c r="CZ186" i="46"/>
  <c r="CY186" i="46"/>
  <c r="CX186" i="46"/>
  <c r="CW186" i="46"/>
  <c r="CV186" i="46"/>
  <c r="CU186" i="46"/>
  <c r="AF186" i="46" s="1"/>
  <c r="CT186" i="46"/>
  <c r="AE186" i="46" s="1"/>
  <c r="CS186" i="46"/>
  <c r="CR186" i="46"/>
  <c r="CQ186" i="46"/>
  <c r="CP186" i="46"/>
  <c r="AA186" i="46" s="1"/>
  <c r="CO186" i="46"/>
  <c r="Z186" i="46" s="1"/>
  <c r="CN186" i="46"/>
  <c r="Y186" i="46" s="1"/>
  <c r="CM186" i="46"/>
  <c r="X186" i="46" s="1"/>
  <c r="CL186" i="46"/>
  <c r="W186" i="46" s="1"/>
  <c r="CK186" i="46"/>
  <c r="CJ186" i="46"/>
  <c r="CI186" i="46"/>
  <c r="T186" i="46" s="1"/>
  <c r="CH186" i="46"/>
  <c r="CG186" i="46"/>
  <c r="R186" i="46" s="1"/>
  <c r="CF186" i="46"/>
  <c r="Q186" i="46" s="1"/>
  <c r="CE186" i="46"/>
  <c r="CD186" i="46"/>
  <c r="O186" i="46" s="1"/>
  <c r="CC186" i="46"/>
  <c r="CB186" i="46"/>
  <c r="CA186" i="46"/>
  <c r="L186" i="46" s="1"/>
  <c r="BZ186" i="46"/>
  <c r="K186" i="46" s="1"/>
  <c r="BY186" i="46"/>
  <c r="BX186" i="46"/>
  <c r="BW186" i="46"/>
  <c r="H186" i="46" s="1"/>
  <c r="BV186" i="46"/>
  <c r="G186" i="46" s="1"/>
  <c r="BU186" i="46"/>
  <c r="BT186" i="46"/>
  <c r="BS186" i="46"/>
  <c r="D186" i="46" s="1"/>
  <c r="BO186" i="46"/>
  <c r="B186" i="46"/>
  <c r="B186" i="44" s="1"/>
  <c r="A186" i="46"/>
  <c r="A186" i="44" s="1"/>
  <c r="EF185" i="46"/>
  <c r="EE185" i="46"/>
  <c r="BP185" i="46" s="1"/>
  <c r="ED185" i="46"/>
  <c r="EC185" i="46"/>
  <c r="EB185" i="46"/>
  <c r="BM185" i="46" s="1"/>
  <c r="EA185" i="46"/>
  <c r="DZ185" i="46"/>
  <c r="BK185" i="46" s="1"/>
  <c r="DY185" i="46"/>
  <c r="DX185" i="46"/>
  <c r="BI185" i="46" s="1"/>
  <c r="DW185" i="46"/>
  <c r="BH185" i="46" s="1"/>
  <c r="DV185" i="46"/>
  <c r="DU185" i="46"/>
  <c r="DT185" i="46"/>
  <c r="BE185" i="46" s="1"/>
  <c r="DS185" i="46"/>
  <c r="BD185" i="46" s="1"/>
  <c r="DR185" i="46"/>
  <c r="BC185" i="46" s="1"/>
  <c r="DQ185" i="46"/>
  <c r="BB185" i="46" s="1"/>
  <c r="DP185" i="46"/>
  <c r="BA185" i="46" s="1"/>
  <c r="DO185" i="46"/>
  <c r="AZ185" i="46" s="1"/>
  <c r="DN185" i="46"/>
  <c r="DM185" i="46"/>
  <c r="DL185" i="46"/>
  <c r="DK185" i="46"/>
  <c r="DJ185" i="46"/>
  <c r="DI185" i="46"/>
  <c r="DH185" i="46"/>
  <c r="AS185" i="46" s="1"/>
  <c r="DG185" i="46"/>
  <c r="AR185" i="46" s="1"/>
  <c r="DF185" i="46"/>
  <c r="DE185" i="46"/>
  <c r="DD185" i="46"/>
  <c r="AO185" i="46" s="1"/>
  <c r="DC185" i="46"/>
  <c r="AN185" i="46" s="1"/>
  <c r="DB185" i="46"/>
  <c r="AM185" i="46" s="1"/>
  <c r="DA185" i="46"/>
  <c r="AL185" i="46" s="1"/>
  <c r="CZ185" i="46"/>
  <c r="CY185" i="46"/>
  <c r="AJ185" i="46" s="1"/>
  <c r="CX185" i="46"/>
  <c r="CW185" i="46"/>
  <c r="CV185" i="46"/>
  <c r="CU185" i="46"/>
  <c r="AF185" i="46" s="1"/>
  <c r="CT185" i="46"/>
  <c r="AE185" i="46" s="1"/>
  <c r="CS185" i="46"/>
  <c r="CR185" i="46"/>
  <c r="CQ185" i="46"/>
  <c r="AB185" i="46" s="1"/>
  <c r="CP185" i="46"/>
  <c r="CO185" i="46"/>
  <c r="CN185" i="46"/>
  <c r="Y185" i="46" s="1"/>
  <c r="CM185" i="46"/>
  <c r="CL185" i="46"/>
  <c r="CK185" i="46"/>
  <c r="V185" i="46" s="1"/>
  <c r="CJ185" i="46"/>
  <c r="U185" i="46" s="1"/>
  <c r="CI185" i="46"/>
  <c r="T185" i="46" s="1"/>
  <c r="CH185" i="46"/>
  <c r="CG185" i="46"/>
  <c r="CF185" i="46"/>
  <c r="Q185" i="46" s="1"/>
  <c r="CE185" i="46"/>
  <c r="P185" i="46" s="1"/>
  <c r="CD185" i="46"/>
  <c r="O185" i="46" s="1"/>
  <c r="CC185" i="46"/>
  <c r="N185" i="46" s="1"/>
  <c r="CB185" i="46"/>
  <c r="M185" i="46" s="1"/>
  <c r="CA185" i="46"/>
  <c r="L185" i="46" s="1"/>
  <c r="BZ185" i="46"/>
  <c r="BY185" i="46"/>
  <c r="BX185" i="46"/>
  <c r="BW185" i="46"/>
  <c r="H185" i="46" s="1"/>
  <c r="BV185" i="46"/>
  <c r="BU185" i="46"/>
  <c r="BT185" i="46"/>
  <c r="E185" i="46" s="1"/>
  <c r="BS185" i="46"/>
  <c r="D185" i="46" s="1"/>
  <c r="B185" i="46"/>
  <c r="B185" i="44" s="1"/>
  <c r="A185" i="46"/>
  <c r="C185" i="46" s="1"/>
  <c r="C185" i="44" s="1"/>
  <c r="EF184" i="46"/>
  <c r="BQ184" i="46" s="1"/>
  <c r="EE184" i="46"/>
  <c r="ED184" i="46"/>
  <c r="BO184" i="44" s="1"/>
  <c r="EC184" i="46"/>
  <c r="BN184" i="44" s="1"/>
  <c r="EB184" i="46"/>
  <c r="EA184" i="46"/>
  <c r="BL184" i="46" s="1"/>
  <c r="DZ184" i="46"/>
  <c r="DY184" i="46"/>
  <c r="DX184" i="46"/>
  <c r="BI184" i="46" s="1"/>
  <c r="DW184" i="46"/>
  <c r="BH184" i="46" s="1"/>
  <c r="DV184" i="46"/>
  <c r="BG184" i="46" s="1"/>
  <c r="DU184" i="46"/>
  <c r="DT184" i="46"/>
  <c r="DS184" i="46"/>
  <c r="BD184" i="46" s="1"/>
  <c r="DR184" i="46"/>
  <c r="DQ184" i="46"/>
  <c r="DP184" i="46"/>
  <c r="BA184" i="46" s="1"/>
  <c r="DO184" i="46"/>
  <c r="AZ184" i="46" s="1"/>
  <c r="DN184" i="46"/>
  <c r="DM184" i="46"/>
  <c r="AX184" i="46" s="1"/>
  <c r="DL184" i="46"/>
  <c r="DK184" i="46"/>
  <c r="AV184" i="46" s="1"/>
  <c r="DJ184" i="46"/>
  <c r="DI184" i="46"/>
  <c r="DH184" i="46"/>
  <c r="DG184" i="46"/>
  <c r="AR184" i="46" s="1"/>
  <c r="DF184" i="46"/>
  <c r="DE184" i="46"/>
  <c r="AP184" i="46" s="1"/>
  <c r="DD184" i="46"/>
  <c r="DC184" i="46"/>
  <c r="AN184" i="46" s="1"/>
  <c r="DB184" i="46"/>
  <c r="DA184" i="46"/>
  <c r="CZ184" i="46"/>
  <c r="AK184" i="46" s="1"/>
  <c r="CY184" i="46"/>
  <c r="AJ184" i="46" s="1"/>
  <c r="CX184" i="46"/>
  <c r="AI184" i="46" s="1"/>
  <c r="CW184" i="46"/>
  <c r="AH184" i="46" s="1"/>
  <c r="CV184" i="46"/>
  <c r="CU184" i="46"/>
  <c r="AF184" i="46" s="1"/>
  <c r="CT184" i="46"/>
  <c r="CS184" i="46"/>
  <c r="CR184" i="46"/>
  <c r="AC184" i="46" s="1"/>
  <c r="CQ184" i="46"/>
  <c r="CP184" i="46"/>
  <c r="CO184" i="46"/>
  <c r="CN184" i="46"/>
  <c r="CM184" i="46"/>
  <c r="X184" i="46" s="1"/>
  <c r="CL184" i="46"/>
  <c r="CK184" i="46"/>
  <c r="V184" i="46" s="1"/>
  <c r="CJ184" i="46"/>
  <c r="U184" i="46" s="1"/>
  <c r="CI184" i="46"/>
  <c r="T184" i="46" s="1"/>
  <c r="CH184" i="46"/>
  <c r="CG184" i="46"/>
  <c r="R184" i="46" s="1"/>
  <c r="CF184" i="46"/>
  <c r="CE184" i="46"/>
  <c r="P184" i="46" s="1"/>
  <c r="CD184" i="46"/>
  <c r="O184" i="46" s="1"/>
  <c r="CC184" i="46"/>
  <c r="CB184" i="46"/>
  <c r="M184" i="46" s="1"/>
  <c r="CA184" i="46"/>
  <c r="L184" i="46" s="1"/>
  <c r="BZ184" i="46"/>
  <c r="BY184" i="46"/>
  <c r="J184" i="46" s="1"/>
  <c r="BX184" i="46"/>
  <c r="BW184" i="46"/>
  <c r="H184" i="46" s="1"/>
  <c r="BV184" i="46"/>
  <c r="BU184" i="46"/>
  <c r="BT184" i="46"/>
  <c r="E184" i="46" s="1"/>
  <c r="BS184" i="46"/>
  <c r="D184" i="46" s="1"/>
  <c r="BO184" i="46"/>
  <c r="BN184" i="46"/>
  <c r="B184" i="46"/>
  <c r="B184" i="44" s="1"/>
  <c r="A184" i="46"/>
  <c r="C184" i="46" s="1"/>
  <c r="C184" i="44" s="1"/>
  <c r="EF183" i="46"/>
  <c r="EE183" i="46"/>
  <c r="ED183" i="46"/>
  <c r="BO183" i="46" s="1"/>
  <c r="EC183" i="46"/>
  <c r="BN183" i="46" s="1"/>
  <c r="EB183" i="46"/>
  <c r="EA183" i="46"/>
  <c r="DZ183" i="46"/>
  <c r="BK183" i="46" s="1"/>
  <c r="DY183" i="46"/>
  <c r="BJ183" i="46" s="1"/>
  <c r="DX183" i="46"/>
  <c r="DW183" i="46"/>
  <c r="DV183" i="46"/>
  <c r="DU183" i="46"/>
  <c r="DT183" i="46"/>
  <c r="DS183" i="46"/>
  <c r="BD183" i="46" s="1"/>
  <c r="DR183" i="46"/>
  <c r="BC183" i="46" s="1"/>
  <c r="DQ183" i="46"/>
  <c r="BB183" i="46" s="1"/>
  <c r="DP183" i="46"/>
  <c r="DO183" i="46"/>
  <c r="DN183" i="46"/>
  <c r="AY183" i="46" s="1"/>
  <c r="DM183" i="46"/>
  <c r="DL183" i="46"/>
  <c r="DK183" i="46"/>
  <c r="DJ183" i="46"/>
  <c r="AU183" i="46" s="1"/>
  <c r="DI183" i="46"/>
  <c r="AT183" i="46" s="1"/>
  <c r="DH183" i="46"/>
  <c r="DG183" i="46"/>
  <c r="DF183" i="46"/>
  <c r="AQ183" i="46" s="1"/>
  <c r="DE183" i="46"/>
  <c r="AP183" i="46" s="1"/>
  <c r="DD183" i="46"/>
  <c r="DC183" i="46"/>
  <c r="DB183" i="46"/>
  <c r="AM183" i="46" s="1"/>
  <c r="DA183" i="46"/>
  <c r="AL183" i="46" s="1"/>
  <c r="CZ183" i="46"/>
  <c r="CY183" i="46"/>
  <c r="CX183" i="46"/>
  <c r="AI183" i="46" s="1"/>
  <c r="CW183" i="46"/>
  <c r="AH183" i="46" s="1"/>
  <c r="CV183" i="46"/>
  <c r="CU183" i="46"/>
  <c r="CT183" i="46"/>
  <c r="CS183" i="46"/>
  <c r="AD183" i="46" s="1"/>
  <c r="CR183" i="46"/>
  <c r="CQ183" i="46"/>
  <c r="CP183" i="46"/>
  <c r="AA183" i="46" s="1"/>
  <c r="CO183" i="46"/>
  <c r="Z183" i="46" s="1"/>
  <c r="CN183" i="46"/>
  <c r="CM183" i="46"/>
  <c r="X183" i="46" s="1"/>
  <c r="CL183" i="46"/>
  <c r="W183" i="46" s="1"/>
  <c r="CK183" i="46"/>
  <c r="V183" i="46" s="1"/>
  <c r="CJ183" i="46"/>
  <c r="CI183" i="46"/>
  <c r="CH183" i="46"/>
  <c r="CG183" i="46"/>
  <c r="R183" i="46" s="1"/>
  <c r="CF183" i="46"/>
  <c r="CE183" i="46"/>
  <c r="P183" i="46" s="1"/>
  <c r="CD183" i="46"/>
  <c r="O183" i="46" s="1"/>
  <c r="CC183" i="46"/>
  <c r="N183" i="46" s="1"/>
  <c r="CB183" i="46"/>
  <c r="CA183" i="46"/>
  <c r="BZ183" i="46"/>
  <c r="K183" i="46" s="1"/>
  <c r="BY183" i="46"/>
  <c r="BX183" i="46"/>
  <c r="BW183" i="46"/>
  <c r="BV183" i="46"/>
  <c r="G183" i="46" s="1"/>
  <c r="BU183" i="46"/>
  <c r="F183" i="46" s="1"/>
  <c r="BT183" i="46"/>
  <c r="BS183" i="46"/>
  <c r="B183" i="46"/>
  <c r="B183" i="44" s="1"/>
  <c r="A183" i="46"/>
  <c r="C183" i="46" s="1"/>
  <c r="C183" i="44" s="1"/>
  <c r="EF182" i="46"/>
  <c r="BQ182" i="46" s="1"/>
  <c r="EE182" i="46"/>
  <c r="BP182" i="46" s="1"/>
  <c r="ED182" i="46"/>
  <c r="BO182" i="44" s="1"/>
  <c r="EC182" i="46"/>
  <c r="BN182" i="46" s="1"/>
  <c r="EB182" i="46"/>
  <c r="EA182" i="46"/>
  <c r="DZ182" i="46"/>
  <c r="DY182" i="46"/>
  <c r="BJ182" i="46" s="1"/>
  <c r="DX182" i="46"/>
  <c r="BI182" i="46" s="1"/>
  <c r="DW182" i="46"/>
  <c r="BH182" i="46" s="1"/>
  <c r="DV182" i="46"/>
  <c r="BG182" i="46" s="1"/>
  <c r="DU182" i="46"/>
  <c r="BF182" i="46" s="1"/>
  <c r="DT182" i="46"/>
  <c r="DS182" i="46"/>
  <c r="DR182" i="46"/>
  <c r="DQ182" i="46"/>
  <c r="DP182" i="46"/>
  <c r="DO182" i="46"/>
  <c r="AZ182" i="46" s="1"/>
  <c r="DN182" i="46"/>
  <c r="AY182" i="46" s="1"/>
  <c r="DM182" i="46"/>
  <c r="AX182" i="46" s="1"/>
  <c r="DL182" i="46"/>
  <c r="DK182" i="46"/>
  <c r="DJ182" i="46"/>
  <c r="DI182" i="46"/>
  <c r="DH182" i="46"/>
  <c r="AS182" i="46" s="1"/>
  <c r="DG182" i="46"/>
  <c r="AR182" i="46" s="1"/>
  <c r="DF182" i="46"/>
  <c r="AQ182" i="46" s="1"/>
  <c r="DE182" i="46"/>
  <c r="AP182" i="46" s="1"/>
  <c r="DD182" i="46"/>
  <c r="DC182" i="46"/>
  <c r="DB182" i="46"/>
  <c r="DA182" i="46"/>
  <c r="AL182" i="46" s="1"/>
  <c r="CZ182" i="46"/>
  <c r="AK182" i="46" s="1"/>
  <c r="CY182" i="46"/>
  <c r="CX182" i="46"/>
  <c r="AI182" i="46" s="1"/>
  <c r="CW182" i="46"/>
  <c r="AH182" i="46" s="1"/>
  <c r="CV182" i="46"/>
  <c r="CU182" i="46"/>
  <c r="CT182" i="46"/>
  <c r="CS182" i="46"/>
  <c r="CR182" i="46"/>
  <c r="CQ182" i="46"/>
  <c r="AB182" i="46" s="1"/>
  <c r="CP182" i="46"/>
  <c r="CO182" i="46"/>
  <c r="Z182" i="46" s="1"/>
  <c r="CN182" i="46"/>
  <c r="CM182" i="46"/>
  <c r="CL182" i="46"/>
  <c r="CK182" i="46"/>
  <c r="V182" i="46" s="1"/>
  <c r="CJ182" i="46"/>
  <c r="CI182" i="46"/>
  <c r="T182" i="46" s="1"/>
  <c r="CH182" i="46"/>
  <c r="S182" i="46" s="1"/>
  <c r="CG182" i="46"/>
  <c r="R182" i="46" s="1"/>
  <c r="CF182" i="46"/>
  <c r="CE182" i="46"/>
  <c r="CD182" i="46"/>
  <c r="CC182" i="46"/>
  <c r="N182" i="46" s="1"/>
  <c r="CB182" i="46"/>
  <c r="M182" i="46" s="1"/>
  <c r="CA182" i="46"/>
  <c r="L182" i="46" s="1"/>
  <c r="BZ182" i="46"/>
  <c r="BY182" i="46"/>
  <c r="J182" i="46" s="1"/>
  <c r="BX182" i="46"/>
  <c r="BW182" i="46"/>
  <c r="BV182" i="46"/>
  <c r="BU182" i="46"/>
  <c r="BT182" i="46"/>
  <c r="E182" i="46" s="1"/>
  <c r="BS182" i="46"/>
  <c r="D182" i="46" s="1"/>
  <c r="BO182" i="46"/>
  <c r="B182" i="46"/>
  <c r="B182" i="44" s="1"/>
  <c r="A182" i="46"/>
  <c r="A182" i="44" s="1"/>
  <c r="EF181" i="46"/>
  <c r="EE181" i="46"/>
  <c r="ED181" i="46"/>
  <c r="BO181" i="46" s="1"/>
  <c r="EC181" i="46"/>
  <c r="BN181" i="46" s="1"/>
  <c r="EB181" i="46"/>
  <c r="EA181" i="46"/>
  <c r="BL181" i="46" s="1"/>
  <c r="DZ181" i="46"/>
  <c r="BK181" i="46" s="1"/>
  <c r="DY181" i="46"/>
  <c r="DX181" i="46"/>
  <c r="DW181" i="46"/>
  <c r="BH181" i="46" s="1"/>
  <c r="DV181" i="46"/>
  <c r="DU181" i="46"/>
  <c r="BF181" i="46" s="1"/>
  <c r="DT181" i="46"/>
  <c r="BE181" i="46" s="1"/>
  <c r="DS181" i="46"/>
  <c r="BD181" i="46" s="1"/>
  <c r="DR181" i="46"/>
  <c r="BC181" i="46" s="1"/>
  <c r="DQ181" i="46"/>
  <c r="DP181" i="46"/>
  <c r="DO181" i="46"/>
  <c r="DN181" i="46"/>
  <c r="DM181" i="46"/>
  <c r="AX181" i="46" s="1"/>
  <c r="DL181" i="46"/>
  <c r="AW181" i="46" s="1"/>
  <c r="DK181" i="46"/>
  <c r="AV181" i="46" s="1"/>
  <c r="DJ181" i="46"/>
  <c r="AU181" i="46" s="1"/>
  <c r="DI181" i="46"/>
  <c r="AT181" i="46" s="1"/>
  <c r="DH181" i="46"/>
  <c r="DG181" i="46"/>
  <c r="AR181" i="46" s="1"/>
  <c r="DF181" i="46"/>
  <c r="AQ181" i="46" s="1"/>
  <c r="DE181" i="46"/>
  <c r="DD181" i="46"/>
  <c r="AO181" i="46" s="1"/>
  <c r="DC181" i="46"/>
  <c r="AN181" i="46" s="1"/>
  <c r="DB181" i="46"/>
  <c r="AM181" i="46" s="1"/>
  <c r="DA181" i="46"/>
  <c r="CZ181" i="46"/>
  <c r="CY181" i="46"/>
  <c r="CX181" i="46"/>
  <c r="CW181" i="46"/>
  <c r="CV181" i="46"/>
  <c r="CU181" i="46"/>
  <c r="AF181" i="46" s="1"/>
  <c r="CT181" i="46"/>
  <c r="AE181" i="46" s="1"/>
  <c r="CS181" i="46"/>
  <c r="CR181" i="46"/>
  <c r="CQ181" i="46"/>
  <c r="AB181" i="46" s="1"/>
  <c r="CP181" i="46"/>
  <c r="AA181" i="46" s="1"/>
  <c r="CO181" i="46"/>
  <c r="Z181" i="46" s="1"/>
  <c r="CN181" i="46"/>
  <c r="CM181" i="46"/>
  <c r="X181" i="46" s="1"/>
  <c r="CL181" i="46"/>
  <c r="W181" i="46" s="1"/>
  <c r="CK181" i="46"/>
  <c r="CJ181" i="46"/>
  <c r="CI181" i="46"/>
  <c r="T181" i="46" s="1"/>
  <c r="CH181" i="46"/>
  <c r="S181" i="46" s="1"/>
  <c r="CG181" i="46"/>
  <c r="R181" i="46" s="1"/>
  <c r="CF181" i="46"/>
  <c r="Q181" i="46" s="1"/>
  <c r="CE181" i="46"/>
  <c r="P181" i="46" s="1"/>
  <c r="CD181" i="46"/>
  <c r="O181" i="46" s="1"/>
  <c r="CC181" i="46"/>
  <c r="CB181" i="46"/>
  <c r="CA181" i="46"/>
  <c r="L181" i="46" s="1"/>
  <c r="BZ181" i="46"/>
  <c r="BY181" i="46"/>
  <c r="BX181" i="46"/>
  <c r="BW181" i="46"/>
  <c r="BV181" i="46"/>
  <c r="G181" i="46" s="1"/>
  <c r="BU181" i="46"/>
  <c r="BT181" i="46"/>
  <c r="BS181" i="46"/>
  <c r="D181" i="46" s="1"/>
  <c r="B181" i="46"/>
  <c r="B181" i="44" s="1"/>
  <c r="A181" i="46"/>
  <c r="A181" i="44" s="1"/>
  <c r="EF180" i="46"/>
  <c r="EE180" i="46"/>
  <c r="BP180" i="46" s="1"/>
  <c r="ED180" i="46"/>
  <c r="BO180" i="44" s="1"/>
  <c r="EC180" i="46"/>
  <c r="BN180" i="44" s="1"/>
  <c r="EB180" i="46"/>
  <c r="EA180" i="46"/>
  <c r="BL180" i="46" s="1"/>
  <c r="DZ180" i="46"/>
  <c r="BK180" i="46" s="1"/>
  <c r="DY180" i="46"/>
  <c r="BJ180" i="46" s="1"/>
  <c r="DX180" i="46"/>
  <c r="BI180" i="46" s="1"/>
  <c r="DW180" i="46"/>
  <c r="DV180" i="46"/>
  <c r="BG180" i="46" s="1"/>
  <c r="DU180" i="46"/>
  <c r="DT180" i="46"/>
  <c r="DS180" i="46"/>
  <c r="DR180" i="46"/>
  <c r="BC180" i="46" s="1"/>
  <c r="DQ180" i="46"/>
  <c r="DP180" i="46"/>
  <c r="BA180" i="46" s="1"/>
  <c r="DO180" i="46"/>
  <c r="AZ180" i="46" s="1"/>
  <c r="DN180" i="46"/>
  <c r="AY180" i="46" s="1"/>
  <c r="DM180" i="46"/>
  <c r="DL180" i="46"/>
  <c r="DK180" i="46"/>
  <c r="AV180" i="46" s="1"/>
  <c r="DJ180" i="46"/>
  <c r="DI180" i="46"/>
  <c r="DH180" i="46"/>
  <c r="AS180" i="46" s="1"/>
  <c r="DG180" i="46"/>
  <c r="AR180" i="46" s="1"/>
  <c r="DF180" i="46"/>
  <c r="AQ180" i="46" s="1"/>
  <c r="DE180" i="46"/>
  <c r="DD180" i="46"/>
  <c r="DC180" i="46"/>
  <c r="AN180" i="46" s="1"/>
  <c r="DB180" i="46"/>
  <c r="AM180" i="46" s="1"/>
  <c r="DA180" i="46"/>
  <c r="AL180" i="46" s="1"/>
  <c r="CZ180" i="46"/>
  <c r="CY180" i="46"/>
  <c r="CX180" i="46"/>
  <c r="AI180" i="46" s="1"/>
  <c r="CW180" i="46"/>
  <c r="CV180" i="46"/>
  <c r="CU180" i="46"/>
  <c r="CT180" i="46"/>
  <c r="CS180" i="46"/>
  <c r="AD180" i="46" s="1"/>
  <c r="CR180" i="46"/>
  <c r="CQ180" i="46"/>
  <c r="AB180" i="46" s="1"/>
  <c r="CP180" i="46"/>
  <c r="AA180" i="46" s="1"/>
  <c r="CO180" i="46"/>
  <c r="CN180" i="46"/>
  <c r="CM180" i="46"/>
  <c r="X180" i="46" s="1"/>
  <c r="CL180" i="46"/>
  <c r="W180" i="46" s="1"/>
  <c r="CK180" i="46"/>
  <c r="CJ180" i="46"/>
  <c r="U180" i="46" s="1"/>
  <c r="CI180" i="46"/>
  <c r="T180" i="46" s="1"/>
  <c r="CH180" i="46"/>
  <c r="S180" i="46" s="1"/>
  <c r="CG180" i="46"/>
  <c r="CF180" i="46"/>
  <c r="CE180" i="46"/>
  <c r="P180" i="46" s="1"/>
  <c r="CD180" i="46"/>
  <c r="O180" i="46" s="1"/>
  <c r="CC180" i="46"/>
  <c r="CB180" i="46"/>
  <c r="M180" i="46" s="1"/>
  <c r="CA180" i="46"/>
  <c r="BZ180" i="46"/>
  <c r="K180" i="46" s="1"/>
  <c r="BY180" i="46"/>
  <c r="BX180" i="46"/>
  <c r="BW180" i="46"/>
  <c r="H180" i="46" s="1"/>
  <c r="BV180" i="46"/>
  <c r="G180" i="46" s="1"/>
  <c r="BU180" i="46"/>
  <c r="F180" i="46" s="1"/>
  <c r="BT180" i="46"/>
  <c r="BS180" i="46"/>
  <c r="D180" i="46" s="1"/>
  <c r="BO180" i="46"/>
  <c r="BN180" i="46"/>
  <c r="B180" i="46"/>
  <c r="B180" i="44" s="1"/>
  <c r="A180" i="46"/>
  <c r="C180" i="46" s="1"/>
  <c r="C180" i="44" s="1"/>
  <c r="EF179" i="46"/>
  <c r="BQ179" i="46" s="1"/>
  <c r="EE179" i="46"/>
  <c r="ED179" i="46"/>
  <c r="BO179" i="46" s="1"/>
  <c r="EC179" i="46"/>
  <c r="BN179" i="46" s="1"/>
  <c r="EB179" i="46"/>
  <c r="BM179" i="46" s="1"/>
  <c r="EA179" i="46"/>
  <c r="DZ179" i="46"/>
  <c r="DY179" i="46"/>
  <c r="DX179" i="46"/>
  <c r="DW179" i="46"/>
  <c r="DV179" i="46"/>
  <c r="DU179" i="46"/>
  <c r="BF179" i="46" s="1"/>
  <c r="DT179" i="46"/>
  <c r="BE179" i="46" s="1"/>
  <c r="DS179" i="46"/>
  <c r="DR179" i="46"/>
  <c r="DQ179" i="46"/>
  <c r="DP179" i="46"/>
  <c r="BA179" i="46" s="1"/>
  <c r="DO179" i="46"/>
  <c r="AZ179" i="46" s="1"/>
  <c r="DN179" i="46"/>
  <c r="DM179" i="46"/>
  <c r="AX179" i="46" s="1"/>
  <c r="DL179" i="46"/>
  <c r="AW179" i="46" s="1"/>
  <c r="DK179" i="46"/>
  <c r="DJ179" i="46"/>
  <c r="DI179" i="46"/>
  <c r="AT179" i="46" s="1"/>
  <c r="DH179" i="46"/>
  <c r="AS179" i="46" s="1"/>
  <c r="DG179" i="46"/>
  <c r="AR179" i="46" s="1"/>
  <c r="DF179" i="46"/>
  <c r="AQ179" i="46" s="1"/>
  <c r="DE179" i="46"/>
  <c r="DD179" i="46"/>
  <c r="AO179" i="46" s="1"/>
  <c r="DC179" i="46"/>
  <c r="DB179" i="46"/>
  <c r="DA179" i="46"/>
  <c r="AL179" i="46" s="1"/>
  <c r="CZ179" i="46"/>
  <c r="CY179" i="46"/>
  <c r="CX179" i="46"/>
  <c r="AI179" i="46" s="1"/>
  <c r="CW179" i="46"/>
  <c r="AH179" i="46" s="1"/>
  <c r="CV179" i="46"/>
  <c r="AG179" i="46" s="1"/>
  <c r="CU179" i="46"/>
  <c r="CT179" i="46"/>
  <c r="CS179" i="46"/>
  <c r="CR179" i="46"/>
  <c r="CQ179" i="46"/>
  <c r="CP179" i="46"/>
  <c r="AA179" i="46" s="1"/>
  <c r="CO179" i="46"/>
  <c r="Z179" i="46" s="1"/>
  <c r="CN179" i="46"/>
  <c r="Y179" i="46" s="1"/>
  <c r="CM179" i="46"/>
  <c r="CL179" i="46"/>
  <c r="CK179" i="46"/>
  <c r="CJ179" i="46"/>
  <c r="U179" i="46" s="1"/>
  <c r="CI179" i="46"/>
  <c r="T179" i="46" s="1"/>
  <c r="CH179" i="46"/>
  <c r="CG179" i="46"/>
  <c r="CF179" i="46"/>
  <c r="Q179" i="46" s="1"/>
  <c r="CE179" i="46"/>
  <c r="CD179" i="46"/>
  <c r="CC179" i="46"/>
  <c r="N179" i="46" s="1"/>
  <c r="CB179" i="46"/>
  <c r="M179" i="46" s="1"/>
  <c r="CA179" i="46"/>
  <c r="BZ179" i="46"/>
  <c r="K179" i="46" s="1"/>
  <c r="BY179" i="46"/>
  <c r="BX179" i="46"/>
  <c r="I179" i="46" s="1"/>
  <c r="BW179" i="46"/>
  <c r="BV179" i="46"/>
  <c r="BU179" i="46"/>
  <c r="F179" i="46" s="1"/>
  <c r="BT179" i="46"/>
  <c r="BS179" i="46"/>
  <c r="B179" i="46"/>
  <c r="B179" i="44" s="1"/>
  <c r="A179" i="46"/>
  <c r="A179" i="44" s="1"/>
  <c r="EF178" i="46"/>
  <c r="BQ178" i="46" s="1"/>
  <c r="EE178" i="46"/>
  <c r="ED178" i="46"/>
  <c r="EC178" i="46"/>
  <c r="BN178" i="46" s="1"/>
  <c r="EB178" i="46"/>
  <c r="BM178" i="46" s="1"/>
  <c r="EA178" i="46"/>
  <c r="BL178" i="46" s="1"/>
  <c r="DZ178" i="46"/>
  <c r="BK178" i="46" s="1"/>
  <c r="DY178" i="46"/>
  <c r="DX178" i="46"/>
  <c r="BI178" i="46" s="1"/>
  <c r="DW178" i="46"/>
  <c r="DV178" i="46"/>
  <c r="DU178" i="46"/>
  <c r="BF178" i="46" s="1"/>
  <c r="DT178" i="46"/>
  <c r="BE178" i="46" s="1"/>
  <c r="DS178" i="46"/>
  <c r="DR178" i="46"/>
  <c r="BC178" i="46" s="1"/>
  <c r="DQ178" i="46"/>
  <c r="BB178" i="46" s="1"/>
  <c r="DP178" i="46"/>
  <c r="BA178" i="46" s="1"/>
  <c r="DO178" i="46"/>
  <c r="DN178" i="46"/>
  <c r="DM178" i="46"/>
  <c r="AX178" i="46" s="1"/>
  <c r="DL178" i="46"/>
  <c r="AW178" i="46" s="1"/>
  <c r="DK178" i="46"/>
  <c r="DJ178" i="46"/>
  <c r="DI178" i="46"/>
  <c r="AT178" i="46" s="1"/>
  <c r="DH178" i="46"/>
  <c r="AS178" i="46" s="1"/>
  <c r="DG178" i="46"/>
  <c r="DF178" i="46"/>
  <c r="DE178" i="46"/>
  <c r="AP178" i="46" s="1"/>
  <c r="DD178" i="46"/>
  <c r="AO178" i="46" s="1"/>
  <c r="DC178" i="46"/>
  <c r="AN178" i="46" s="1"/>
  <c r="DB178" i="46"/>
  <c r="AM178" i="46" s="1"/>
  <c r="DA178" i="46"/>
  <c r="AL178" i="46" s="1"/>
  <c r="CZ178" i="46"/>
  <c r="AK178" i="46" s="1"/>
  <c r="CY178" i="46"/>
  <c r="CX178" i="46"/>
  <c r="CW178" i="46"/>
  <c r="AH178" i="46" s="1"/>
  <c r="CV178" i="46"/>
  <c r="AG178" i="46" s="1"/>
  <c r="CU178" i="46"/>
  <c r="AF178" i="46" s="1"/>
  <c r="CT178" i="46"/>
  <c r="CS178" i="46"/>
  <c r="AD178" i="46" s="1"/>
  <c r="CR178" i="46"/>
  <c r="AC178" i="46" s="1"/>
  <c r="CQ178" i="46"/>
  <c r="CP178" i="46"/>
  <c r="CO178" i="46"/>
  <c r="Z178" i="46" s="1"/>
  <c r="CN178" i="46"/>
  <c r="CM178" i="46"/>
  <c r="X178" i="46" s="1"/>
  <c r="CL178" i="46"/>
  <c r="W178" i="46" s="1"/>
  <c r="CK178" i="46"/>
  <c r="V178" i="46" s="1"/>
  <c r="CJ178" i="46"/>
  <c r="U178" i="46" s="1"/>
  <c r="CI178" i="46"/>
  <c r="CH178" i="46"/>
  <c r="CG178" i="46"/>
  <c r="R178" i="46" s="1"/>
  <c r="CF178" i="46"/>
  <c r="CE178" i="46"/>
  <c r="P178" i="46" s="1"/>
  <c r="CD178" i="46"/>
  <c r="O178" i="46" s="1"/>
  <c r="CC178" i="46"/>
  <c r="N178" i="46" s="1"/>
  <c r="CB178" i="46"/>
  <c r="M178" i="46" s="1"/>
  <c r="CA178" i="46"/>
  <c r="BZ178" i="46"/>
  <c r="BY178" i="46"/>
  <c r="J178" i="46" s="1"/>
  <c r="BX178" i="46"/>
  <c r="BW178" i="46"/>
  <c r="BV178" i="46"/>
  <c r="G178" i="46" s="1"/>
  <c r="BU178" i="46"/>
  <c r="F178" i="46" s="1"/>
  <c r="BT178" i="46"/>
  <c r="E178" i="46" s="1"/>
  <c r="BS178" i="46"/>
  <c r="B178" i="46"/>
  <c r="B178" i="44" s="1"/>
  <c r="A178" i="46"/>
  <c r="A178" i="44" s="1"/>
  <c r="EF177" i="46"/>
  <c r="BQ177" i="46" s="1"/>
  <c r="EE177" i="46"/>
  <c r="BP177" i="46" s="1"/>
  <c r="ED177" i="46"/>
  <c r="BO177" i="46" s="1"/>
  <c r="EC177" i="46"/>
  <c r="BN177" i="46" s="1"/>
  <c r="EB177" i="46"/>
  <c r="BM177" i="46" s="1"/>
  <c r="EA177" i="46"/>
  <c r="DZ177" i="46"/>
  <c r="BK177" i="46" s="1"/>
  <c r="DY177" i="46"/>
  <c r="DX177" i="46"/>
  <c r="BI177" i="46" s="1"/>
  <c r="DW177" i="46"/>
  <c r="DV177" i="46"/>
  <c r="BG177" i="46" s="1"/>
  <c r="DU177" i="46"/>
  <c r="BF177" i="46" s="1"/>
  <c r="DT177" i="46"/>
  <c r="BE177" i="46" s="1"/>
  <c r="DS177" i="46"/>
  <c r="DR177" i="46"/>
  <c r="BC177" i="46" s="1"/>
  <c r="DQ177" i="46"/>
  <c r="DP177" i="46"/>
  <c r="DO177" i="46"/>
  <c r="DN177" i="46"/>
  <c r="AY177" i="46" s="1"/>
  <c r="DM177" i="46"/>
  <c r="DL177" i="46"/>
  <c r="AW177" i="46" s="1"/>
  <c r="DK177" i="46"/>
  <c r="DJ177" i="46"/>
  <c r="AU177" i="46" s="1"/>
  <c r="DI177" i="46"/>
  <c r="AT177" i="46" s="1"/>
  <c r="DH177" i="46"/>
  <c r="AS177" i="46" s="1"/>
  <c r="DG177" i="46"/>
  <c r="AR177" i="46" s="1"/>
  <c r="DF177" i="46"/>
  <c r="DE177" i="46"/>
  <c r="DD177" i="46"/>
  <c r="AO177" i="46" s="1"/>
  <c r="DC177" i="46"/>
  <c r="DB177" i="46"/>
  <c r="AM177" i="46" s="1"/>
  <c r="DA177" i="46"/>
  <c r="CZ177" i="46"/>
  <c r="AK177" i="46" s="1"/>
  <c r="CY177" i="46"/>
  <c r="AJ177" i="46" s="1"/>
  <c r="CX177" i="46"/>
  <c r="AI177" i="46" s="1"/>
  <c r="CW177" i="46"/>
  <c r="AH177" i="46" s="1"/>
  <c r="CV177" i="46"/>
  <c r="AG177" i="46" s="1"/>
  <c r="CU177" i="46"/>
  <c r="CT177" i="46"/>
  <c r="CS177" i="46"/>
  <c r="AD177" i="46" s="1"/>
  <c r="CR177" i="46"/>
  <c r="CQ177" i="46"/>
  <c r="CP177" i="46"/>
  <c r="AA177" i="46" s="1"/>
  <c r="CO177" i="46"/>
  <c r="Z177" i="46" s="1"/>
  <c r="CN177" i="46"/>
  <c r="Y177" i="46" s="1"/>
  <c r="CM177" i="46"/>
  <c r="CL177" i="46"/>
  <c r="W177" i="46" s="1"/>
  <c r="CK177" i="46"/>
  <c r="CJ177" i="46"/>
  <c r="CI177" i="46"/>
  <c r="T177" i="46" s="1"/>
  <c r="CH177" i="46"/>
  <c r="CG177" i="46"/>
  <c r="CF177" i="46"/>
  <c r="Q177" i="46" s="1"/>
  <c r="CE177" i="46"/>
  <c r="CD177" i="46"/>
  <c r="O177" i="46" s="1"/>
  <c r="CC177" i="46"/>
  <c r="CB177" i="46"/>
  <c r="M177" i="46" s="1"/>
  <c r="CA177" i="46"/>
  <c r="BZ177" i="46"/>
  <c r="K177" i="46" s="1"/>
  <c r="BY177" i="46"/>
  <c r="J177" i="46" s="1"/>
  <c r="BX177" i="46"/>
  <c r="I177" i="46" s="1"/>
  <c r="BW177" i="46"/>
  <c r="BV177" i="46"/>
  <c r="G177" i="46" s="1"/>
  <c r="BU177" i="46"/>
  <c r="F177" i="46" s="1"/>
  <c r="BT177" i="46"/>
  <c r="BS177" i="46"/>
  <c r="B177" i="46"/>
  <c r="B177" i="44" s="1"/>
  <c r="A177" i="46"/>
  <c r="C177" i="46" s="1"/>
  <c r="C177" i="44" s="1"/>
  <c r="EF176" i="46"/>
  <c r="BQ176" i="46" s="1"/>
  <c r="EE176" i="46"/>
  <c r="ED176" i="46"/>
  <c r="BO176" i="44" s="1"/>
  <c r="EC176" i="46"/>
  <c r="BN176" i="46" s="1"/>
  <c r="EB176" i="46"/>
  <c r="BM176" i="46" s="1"/>
  <c r="EA176" i="46"/>
  <c r="BL176" i="46" s="1"/>
  <c r="DZ176" i="46"/>
  <c r="BK176" i="46" s="1"/>
  <c r="DY176" i="46"/>
  <c r="BJ176" i="46" s="1"/>
  <c r="DX176" i="46"/>
  <c r="BI176" i="46" s="1"/>
  <c r="DW176" i="46"/>
  <c r="DV176" i="46"/>
  <c r="DU176" i="46"/>
  <c r="BF176" i="46" s="1"/>
  <c r="DT176" i="46"/>
  <c r="BE176" i="46" s="1"/>
  <c r="DS176" i="46"/>
  <c r="BD176" i="46" s="1"/>
  <c r="DR176" i="46"/>
  <c r="BC176" i="46" s="1"/>
  <c r="DQ176" i="46"/>
  <c r="BB176" i="46" s="1"/>
  <c r="DP176" i="46"/>
  <c r="BA176" i="46" s="1"/>
  <c r="DO176" i="46"/>
  <c r="DN176" i="46"/>
  <c r="AY176" i="46" s="1"/>
  <c r="DM176" i="46"/>
  <c r="AX176" i="46" s="1"/>
  <c r="DL176" i="46"/>
  <c r="DK176" i="46"/>
  <c r="AV176" i="46" s="1"/>
  <c r="DJ176" i="46"/>
  <c r="DI176" i="46"/>
  <c r="AT176" i="46" s="1"/>
  <c r="DH176" i="46"/>
  <c r="AS176" i="46" s="1"/>
  <c r="DG176" i="46"/>
  <c r="DF176" i="46"/>
  <c r="AQ176" i="46" s="1"/>
  <c r="DE176" i="46"/>
  <c r="AP176" i="46" s="1"/>
  <c r="DD176" i="46"/>
  <c r="DC176" i="46"/>
  <c r="AN176" i="46" s="1"/>
  <c r="DB176" i="46"/>
  <c r="DA176" i="46"/>
  <c r="AL176" i="46" s="1"/>
  <c r="CZ176" i="46"/>
  <c r="AK176" i="46" s="1"/>
  <c r="CY176" i="46"/>
  <c r="CX176" i="46"/>
  <c r="AI176" i="46" s="1"/>
  <c r="CW176" i="46"/>
  <c r="AH176" i="46" s="1"/>
  <c r="CV176" i="46"/>
  <c r="AG176" i="46" s="1"/>
  <c r="CU176" i="46"/>
  <c r="CT176" i="46"/>
  <c r="AE176" i="46" s="1"/>
  <c r="CS176" i="46"/>
  <c r="AD176" i="46" s="1"/>
  <c r="CR176" i="46"/>
  <c r="AC176" i="46" s="1"/>
  <c r="CQ176" i="46"/>
  <c r="CP176" i="46"/>
  <c r="AA176" i="46" s="1"/>
  <c r="CO176" i="46"/>
  <c r="Z176" i="46" s="1"/>
  <c r="CN176" i="46"/>
  <c r="Y176" i="46" s="1"/>
  <c r="CM176" i="46"/>
  <c r="X176" i="46" s="1"/>
  <c r="CL176" i="46"/>
  <c r="W176" i="46" s="1"/>
  <c r="CK176" i="46"/>
  <c r="CJ176" i="46"/>
  <c r="U176" i="46" s="1"/>
  <c r="CI176" i="46"/>
  <c r="CH176" i="46"/>
  <c r="S176" i="46" s="1"/>
  <c r="CG176" i="46"/>
  <c r="CF176" i="46"/>
  <c r="CE176" i="46"/>
  <c r="P176" i="46" s="1"/>
  <c r="CD176" i="46"/>
  <c r="CC176" i="46"/>
  <c r="N176" i="46" s="1"/>
  <c r="CB176" i="46"/>
  <c r="M176" i="46" s="1"/>
  <c r="CA176" i="46"/>
  <c r="BZ176" i="46"/>
  <c r="BY176" i="46"/>
  <c r="J176" i="46" s="1"/>
  <c r="BX176" i="46"/>
  <c r="I176" i="46" s="1"/>
  <c r="BW176" i="46"/>
  <c r="H176" i="46" s="1"/>
  <c r="BV176" i="46"/>
  <c r="G176" i="46" s="1"/>
  <c r="BU176" i="46"/>
  <c r="F176" i="46" s="1"/>
  <c r="BT176" i="46"/>
  <c r="E176" i="46" s="1"/>
  <c r="BS176" i="46"/>
  <c r="BO176" i="46"/>
  <c r="B176" i="46"/>
  <c r="B176" i="44" s="1"/>
  <c r="A176" i="46"/>
  <c r="A176" i="44" s="1"/>
  <c r="EF175" i="46"/>
  <c r="EE175" i="46"/>
  <c r="ED175" i="46"/>
  <c r="BO175" i="46" s="1"/>
  <c r="EC175" i="46"/>
  <c r="BN175" i="46" s="1"/>
  <c r="EB175" i="46"/>
  <c r="EA175" i="46"/>
  <c r="BL175" i="46" s="1"/>
  <c r="DZ175" i="46"/>
  <c r="DY175" i="46"/>
  <c r="BJ175" i="46" s="1"/>
  <c r="DX175" i="46"/>
  <c r="DW175" i="46"/>
  <c r="BH175" i="46" s="1"/>
  <c r="DV175" i="46"/>
  <c r="BG175" i="46" s="1"/>
  <c r="DU175" i="46"/>
  <c r="BF175" i="46" s="1"/>
  <c r="DT175" i="46"/>
  <c r="DS175" i="46"/>
  <c r="BD175" i="46" s="1"/>
  <c r="DR175" i="46"/>
  <c r="BC175" i="46" s="1"/>
  <c r="DQ175" i="46"/>
  <c r="BB175" i="46" s="1"/>
  <c r="DP175" i="46"/>
  <c r="BA175" i="46" s="1"/>
  <c r="DO175" i="46"/>
  <c r="AZ175" i="46" s="1"/>
  <c r="DN175" i="46"/>
  <c r="AY175" i="46" s="1"/>
  <c r="DM175" i="46"/>
  <c r="AX175" i="46" s="1"/>
  <c r="DL175" i="46"/>
  <c r="DK175" i="46"/>
  <c r="DJ175" i="46"/>
  <c r="AU175" i="46" s="1"/>
  <c r="DI175" i="46"/>
  <c r="AT175" i="46" s="1"/>
  <c r="DH175" i="46"/>
  <c r="DG175" i="46"/>
  <c r="DF175" i="46"/>
  <c r="DE175" i="46"/>
  <c r="AP175" i="46" s="1"/>
  <c r="DD175" i="46"/>
  <c r="DC175" i="46"/>
  <c r="AN175" i="46" s="1"/>
  <c r="DB175" i="46"/>
  <c r="DA175" i="46"/>
  <c r="CZ175" i="46"/>
  <c r="AK175" i="46" s="1"/>
  <c r="CY175" i="46"/>
  <c r="AJ175" i="46" s="1"/>
  <c r="CX175" i="46"/>
  <c r="AI175" i="46" s="1"/>
  <c r="CW175" i="46"/>
  <c r="AH175" i="46" s="1"/>
  <c r="CV175" i="46"/>
  <c r="CU175" i="46"/>
  <c r="AF175" i="46" s="1"/>
  <c r="CT175" i="46"/>
  <c r="AE175" i="46" s="1"/>
  <c r="CS175" i="46"/>
  <c r="AD175" i="46" s="1"/>
  <c r="CR175" i="46"/>
  <c r="AC175" i="46" s="1"/>
  <c r="CQ175" i="46"/>
  <c r="CP175" i="46"/>
  <c r="AA175" i="46" s="1"/>
  <c r="CO175" i="46"/>
  <c r="Z175" i="46" s="1"/>
  <c r="CN175" i="46"/>
  <c r="CM175" i="46"/>
  <c r="X175" i="46" s="1"/>
  <c r="CL175" i="46"/>
  <c r="CK175" i="46"/>
  <c r="V175" i="46" s="1"/>
  <c r="CJ175" i="46"/>
  <c r="U175" i="46" s="1"/>
  <c r="CI175" i="46"/>
  <c r="CH175" i="46"/>
  <c r="S175" i="46" s="1"/>
  <c r="CG175" i="46"/>
  <c r="R175" i="46" s="1"/>
  <c r="CF175" i="46"/>
  <c r="CE175" i="46"/>
  <c r="P175" i="46" s="1"/>
  <c r="CD175" i="46"/>
  <c r="O175" i="46" s="1"/>
  <c r="CC175" i="46"/>
  <c r="CB175" i="46"/>
  <c r="CA175" i="46"/>
  <c r="L175" i="46" s="1"/>
  <c r="BZ175" i="46"/>
  <c r="K175" i="46" s="1"/>
  <c r="BY175" i="46"/>
  <c r="J175" i="46" s="1"/>
  <c r="BX175" i="46"/>
  <c r="BW175" i="46"/>
  <c r="H175" i="46" s="1"/>
  <c r="BV175" i="46"/>
  <c r="BU175" i="46"/>
  <c r="F175" i="46" s="1"/>
  <c r="BT175" i="46"/>
  <c r="E175" i="46" s="1"/>
  <c r="BS175" i="46"/>
  <c r="B175" i="46"/>
  <c r="B175" i="44" s="1"/>
  <c r="A175" i="46"/>
  <c r="C175" i="46" s="1"/>
  <c r="C175" i="44" s="1"/>
  <c r="EF174" i="46"/>
  <c r="EE174" i="46"/>
  <c r="BP174" i="46" s="1"/>
  <c r="ED174" i="46"/>
  <c r="BO174" i="44" s="1"/>
  <c r="EC174" i="46"/>
  <c r="BN174" i="44" s="1"/>
  <c r="EB174" i="46"/>
  <c r="BM174" i="46" s="1"/>
  <c r="EA174" i="46"/>
  <c r="BL174" i="46" s="1"/>
  <c r="DZ174" i="46"/>
  <c r="DY174" i="46"/>
  <c r="BJ174" i="46" s="1"/>
  <c r="DX174" i="46"/>
  <c r="DW174" i="46"/>
  <c r="BH174" i="46" s="1"/>
  <c r="DV174" i="46"/>
  <c r="BG174" i="46" s="1"/>
  <c r="DU174" i="46"/>
  <c r="BF174" i="46" s="1"/>
  <c r="DT174" i="46"/>
  <c r="BE174" i="46" s="1"/>
  <c r="DS174" i="46"/>
  <c r="BD174" i="44" s="1"/>
  <c r="DR174" i="46"/>
  <c r="BC174" i="46" s="1"/>
  <c r="DQ174" i="46"/>
  <c r="BB174" i="46" s="1"/>
  <c r="DP174" i="46"/>
  <c r="DO174" i="46"/>
  <c r="AZ174" i="46" s="1"/>
  <c r="DN174" i="46"/>
  <c r="AY174" i="46" s="1"/>
  <c r="DM174" i="46"/>
  <c r="DL174" i="46"/>
  <c r="AW174" i="46" s="1"/>
  <c r="DK174" i="46"/>
  <c r="AV174" i="46" s="1"/>
  <c r="DJ174" i="46"/>
  <c r="DI174" i="46"/>
  <c r="AT174" i="46" s="1"/>
  <c r="DH174" i="46"/>
  <c r="DG174" i="46"/>
  <c r="DF174" i="46"/>
  <c r="DE174" i="46"/>
  <c r="DD174" i="46"/>
  <c r="DC174" i="46"/>
  <c r="AN174" i="46" s="1"/>
  <c r="DB174" i="46"/>
  <c r="AM174" i="46" s="1"/>
  <c r="DA174" i="46"/>
  <c r="AL174" i="46" s="1"/>
  <c r="CZ174" i="46"/>
  <c r="CY174" i="46"/>
  <c r="AJ174" i="46" s="1"/>
  <c r="CX174" i="46"/>
  <c r="AI174" i="46" s="1"/>
  <c r="CW174" i="46"/>
  <c r="AH174" i="46" s="1"/>
  <c r="CV174" i="46"/>
  <c r="AG174" i="46" s="1"/>
  <c r="CU174" i="46"/>
  <c r="AF174" i="46" s="1"/>
  <c r="CT174" i="46"/>
  <c r="AE174" i="46" s="1"/>
  <c r="CS174" i="46"/>
  <c r="AD174" i="46" s="1"/>
  <c r="CR174" i="46"/>
  <c r="CQ174" i="46"/>
  <c r="AB174" i="46" s="1"/>
  <c r="CP174" i="46"/>
  <c r="CO174" i="46"/>
  <c r="Z174" i="46" s="1"/>
  <c r="CN174" i="46"/>
  <c r="CM174" i="46"/>
  <c r="X174" i="46" s="1"/>
  <c r="CL174" i="46"/>
  <c r="W174" i="46" s="1"/>
  <c r="CK174" i="46"/>
  <c r="V174" i="46" s="1"/>
  <c r="CJ174" i="46"/>
  <c r="CI174" i="46"/>
  <c r="T174" i="46" s="1"/>
  <c r="CH174" i="46"/>
  <c r="S174" i="46" s="1"/>
  <c r="CG174" i="46"/>
  <c r="CF174" i="46"/>
  <c r="Q174" i="46" s="1"/>
  <c r="CE174" i="46"/>
  <c r="P174" i="46" s="1"/>
  <c r="CD174" i="46"/>
  <c r="O174" i="46" s="1"/>
  <c r="CC174" i="46"/>
  <c r="N174" i="46" s="1"/>
  <c r="CB174" i="46"/>
  <c r="CA174" i="46"/>
  <c r="BZ174" i="46"/>
  <c r="K174" i="46" s="1"/>
  <c r="BY174" i="46"/>
  <c r="J174" i="46" s="1"/>
  <c r="BX174" i="46"/>
  <c r="I174" i="46" s="1"/>
  <c r="BW174" i="46"/>
  <c r="H174" i="46" s="1"/>
  <c r="BV174" i="46"/>
  <c r="G174" i="46" s="1"/>
  <c r="BU174" i="46"/>
  <c r="F174" i="46" s="1"/>
  <c r="BT174" i="46"/>
  <c r="BS174" i="46"/>
  <c r="D174" i="46" s="1"/>
  <c r="BO174" i="46"/>
  <c r="BN174" i="46"/>
  <c r="B174" i="46"/>
  <c r="B174" i="44" s="1"/>
  <c r="A174" i="46"/>
  <c r="A174" i="44" s="1"/>
  <c r="EF173" i="46"/>
  <c r="BQ173" i="46" s="1"/>
  <c r="EE173" i="46"/>
  <c r="BP173" i="46" s="1"/>
  <c r="ED173" i="46"/>
  <c r="EC173" i="46"/>
  <c r="BN173" i="46" s="1"/>
  <c r="EB173" i="46"/>
  <c r="BM173" i="46" s="1"/>
  <c r="EA173" i="46"/>
  <c r="DZ173" i="46"/>
  <c r="DY173" i="46"/>
  <c r="DX173" i="46"/>
  <c r="BI173" i="46" s="1"/>
  <c r="DW173" i="46"/>
  <c r="BH173" i="46" s="1"/>
  <c r="DV173" i="46"/>
  <c r="DU173" i="46"/>
  <c r="BF173" i="46" s="1"/>
  <c r="DT173" i="46"/>
  <c r="BE173" i="46" s="1"/>
  <c r="DS173" i="46"/>
  <c r="DR173" i="46"/>
  <c r="BC173" i="46" s="1"/>
  <c r="DQ173" i="46"/>
  <c r="BB173" i="46" s="1"/>
  <c r="DP173" i="46"/>
  <c r="BA173" i="46" s="1"/>
  <c r="DO173" i="46"/>
  <c r="AZ173" i="46" s="1"/>
  <c r="DN173" i="46"/>
  <c r="DM173" i="46"/>
  <c r="AX173" i="46" s="1"/>
  <c r="DL173" i="46"/>
  <c r="AW173" i="46" s="1"/>
  <c r="DK173" i="46"/>
  <c r="DJ173" i="46"/>
  <c r="DI173" i="46"/>
  <c r="AT173" i="46" s="1"/>
  <c r="DH173" i="46"/>
  <c r="AS173" i="46" s="1"/>
  <c r="DG173" i="46"/>
  <c r="AR173" i="46" s="1"/>
  <c r="DF173" i="46"/>
  <c r="DE173" i="46"/>
  <c r="AP173" i="46" s="1"/>
  <c r="DD173" i="46"/>
  <c r="AO173" i="46" s="1"/>
  <c r="DC173" i="46"/>
  <c r="DB173" i="46"/>
  <c r="AM173" i="46" s="1"/>
  <c r="DA173" i="46"/>
  <c r="AL173" i="46" s="1"/>
  <c r="CZ173" i="46"/>
  <c r="CY173" i="46"/>
  <c r="AJ173" i="46" s="1"/>
  <c r="CX173" i="46"/>
  <c r="CW173" i="46"/>
  <c r="CV173" i="46"/>
  <c r="AG173" i="46" s="1"/>
  <c r="CU173" i="46"/>
  <c r="CT173" i="46"/>
  <c r="AE173" i="46" s="1"/>
  <c r="CS173" i="46"/>
  <c r="CR173" i="46"/>
  <c r="CQ173" i="46"/>
  <c r="AB173" i="46" s="1"/>
  <c r="CP173" i="46"/>
  <c r="CO173" i="46"/>
  <c r="Z173" i="46" s="1"/>
  <c r="CN173" i="46"/>
  <c r="Y173" i="46" s="1"/>
  <c r="CM173" i="46"/>
  <c r="CL173" i="46"/>
  <c r="W173" i="46" s="1"/>
  <c r="CK173" i="46"/>
  <c r="V173" i="46" s="1"/>
  <c r="CJ173" i="46"/>
  <c r="U173" i="46" s="1"/>
  <c r="CI173" i="46"/>
  <c r="T173" i="46" s="1"/>
  <c r="CH173" i="46"/>
  <c r="CG173" i="46"/>
  <c r="R173" i="46" s="1"/>
  <c r="CF173" i="46"/>
  <c r="CE173" i="46"/>
  <c r="CD173" i="46"/>
  <c r="CC173" i="46"/>
  <c r="N173" i="46" s="1"/>
  <c r="CB173" i="46"/>
  <c r="M173" i="46" s="1"/>
  <c r="CA173" i="46"/>
  <c r="L173" i="46" s="1"/>
  <c r="BZ173" i="46"/>
  <c r="BY173" i="46"/>
  <c r="J173" i="46" s="1"/>
  <c r="BX173" i="46"/>
  <c r="BW173" i="46"/>
  <c r="BV173" i="46"/>
  <c r="G173" i="46" s="1"/>
  <c r="BU173" i="46"/>
  <c r="BT173" i="46"/>
  <c r="E173" i="46" s="1"/>
  <c r="BS173" i="46"/>
  <c r="D173" i="46" s="1"/>
  <c r="B173" i="46"/>
  <c r="B173" i="44" s="1"/>
  <c r="A173" i="46"/>
  <c r="C173" i="46" s="1"/>
  <c r="C173" i="44" s="1"/>
  <c r="EF172" i="46"/>
  <c r="BQ172" i="46" s="1"/>
  <c r="EE172" i="46"/>
  <c r="ED172" i="46"/>
  <c r="BO172" i="44" s="1"/>
  <c r="EC172" i="46"/>
  <c r="BN172" i="44" s="1"/>
  <c r="EB172" i="46"/>
  <c r="BM172" i="46" s="1"/>
  <c r="EA172" i="46"/>
  <c r="BL172" i="46" s="1"/>
  <c r="DZ172" i="46"/>
  <c r="DY172" i="46"/>
  <c r="BJ172" i="46" s="1"/>
  <c r="DX172" i="46"/>
  <c r="DW172" i="46"/>
  <c r="DV172" i="46"/>
  <c r="BG172" i="46" s="1"/>
  <c r="DU172" i="46"/>
  <c r="DT172" i="46"/>
  <c r="BE172" i="46" s="1"/>
  <c r="DS172" i="46"/>
  <c r="BD172" i="46" s="1"/>
  <c r="DR172" i="46"/>
  <c r="DQ172" i="46"/>
  <c r="BB172" i="46" s="1"/>
  <c r="DP172" i="46"/>
  <c r="BA172" i="46" s="1"/>
  <c r="DO172" i="46"/>
  <c r="DN172" i="46"/>
  <c r="DM172" i="46"/>
  <c r="DL172" i="46"/>
  <c r="DK172" i="46"/>
  <c r="AV172" i="46" s="1"/>
  <c r="DJ172" i="46"/>
  <c r="DI172" i="46"/>
  <c r="AT172" i="46" s="1"/>
  <c r="DH172" i="46"/>
  <c r="DG172" i="46"/>
  <c r="DF172" i="46"/>
  <c r="AQ172" i="46" s="1"/>
  <c r="DE172" i="46"/>
  <c r="DD172" i="46"/>
  <c r="AO172" i="46" s="1"/>
  <c r="DC172" i="46"/>
  <c r="AN172" i="46" s="1"/>
  <c r="DB172" i="46"/>
  <c r="DA172" i="46"/>
  <c r="AL172" i="46" s="1"/>
  <c r="CZ172" i="46"/>
  <c r="AK172" i="46" s="1"/>
  <c r="CY172" i="46"/>
  <c r="CX172" i="46"/>
  <c r="AI172" i="46" s="1"/>
  <c r="CW172" i="46"/>
  <c r="CV172" i="46"/>
  <c r="AG172" i="46" s="1"/>
  <c r="CU172" i="46"/>
  <c r="AF172" i="46" s="1"/>
  <c r="CT172" i="46"/>
  <c r="CS172" i="46"/>
  <c r="CR172" i="46"/>
  <c r="AC172" i="46" s="1"/>
  <c r="CQ172" i="46"/>
  <c r="CP172" i="46"/>
  <c r="AA172" i="46" s="1"/>
  <c r="CO172" i="46"/>
  <c r="Z172" i="46" s="1"/>
  <c r="CN172" i="46"/>
  <c r="CM172" i="46"/>
  <c r="X172" i="46" s="1"/>
  <c r="CL172" i="46"/>
  <c r="CK172" i="46"/>
  <c r="CJ172" i="46"/>
  <c r="U172" i="46" s="1"/>
  <c r="CI172" i="46"/>
  <c r="CH172" i="46"/>
  <c r="CG172" i="46"/>
  <c r="CF172" i="46"/>
  <c r="Q172" i="46" s="1"/>
  <c r="CE172" i="46"/>
  <c r="P172" i="46" s="1"/>
  <c r="CD172" i="46"/>
  <c r="CC172" i="46"/>
  <c r="CB172" i="46"/>
  <c r="M172" i="46" s="1"/>
  <c r="CA172" i="46"/>
  <c r="BZ172" i="46"/>
  <c r="K172" i="46" s="1"/>
  <c r="BY172" i="46"/>
  <c r="BX172" i="46"/>
  <c r="I172" i="46" s="1"/>
  <c r="BW172" i="46"/>
  <c r="H172" i="46" s="1"/>
  <c r="BV172" i="46"/>
  <c r="BU172" i="46"/>
  <c r="F172" i="46" s="1"/>
  <c r="BT172" i="46"/>
  <c r="BS172" i="46"/>
  <c r="B172" i="46"/>
  <c r="B172" i="44" s="1"/>
  <c r="A172" i="46"/>
  <c r="C172" i="46" s="1"/>
  <c r="C172" i="44" s="1"/>
  <c r="EF171" i="46"/>
  <c r="EE171" i="46"/>
  <c r="BP171" i="46" s="1"/>
  <c r="ED171" i="46"/>
  <c r="BO171" i="46" s="1"/>
  <c r="EC171" i="46"/>
  <c r="BN171" i="46" s="1"/>
  <c r="EB171" i="46"/>
  <c r="BM171" i="46" s="1"/>
  <c r="EA171" i="46"/>
  <c r="BL171" i="46" s="1"/>
  <c r="DZ171" i="46"/>
  <c r="BK171" i="46" s="1"/>
  <c r="DY171" i="46"/>
  <c r="BJ171" i="46" s="1"/>
  <c r="DX171" i="46"/>
  <c r="DW171" i="46"/>
  <c r="DV171" i="46"/>
  <c r="DU171" i="46"/>
  <c r="BF171" i="46" s="1"/>
  <c r="DT171" i="46"/>
  <c r="DS171" i="46"/>
  <c r="DR171" i="46"/>
  <c r="BC171" i="46" s="1"/>
  <c r="DQ171" i="46"/>
  <c r="BB171" i="46" s="1"/>
  <c r="DP171" i="46"/>
  <c r="DO171" i="46"/>
  <c r="DN171" i="46"/>
  <c r="DM171" i="46"/>
  <c r="DL171" i="46"/>
  <c r="AW171" i="46" s="1"/>
  <c r="DK171" i="46"/>
  <c r="DJ171" i="46"/>
  <c r="AU171" i="46" s="1"/>
  <c r="DI171" i="46"/>
  <c r="AT171" i="46" s="1"/>
  <c r="DH171" i="46"/>
  <c r="DG171" i="46"/>
  <c r="DF171" i="46"/>
  <c r="DE171" i="46"/>
  <c r="AP171" i="46" s="1"/>
  <c r="DD171" i="46"/>
  <c r="AO171" i="46" s="1"/>
  <c r="DC171" i="46"/>
  <c r="DB171" i="46"/>
  <c r="DA171" i="46"/>
  <c r="AL171" i="46" s="1"/>
  <c r="CZ171" i="46"/>
  <c r="CY171" i="46"/>
  <c r="CX171" i="46"/>
  <c r="AI171" i="46" s="1"/>
  <c r="CW171" i="46"/>
  <c r="AH171" i="46" s="1"/>
  <c r="CV171" i="46"/>
  <c r="AG171" i="46" s="1"/>
  <c r="CU171" i="46"/>
  <c r="AF171" i="46" s="1"/>
  <c r="CT171" i="46"/>
  <c r="AE171" i="46" s="1"/>
  <c r="CS171" i="46"/>
  <c r="AD171" i="46" s="1"/>
  <c r="CR171" i="46"/>
  <c r="CQ171" i="46"/>
  <c r="CP171" i="46"/>
  <c r="CO171" i="46"/>
  <c r="CN171" i="46"/>
  <c r="CM171" i="46"/>
  <c r="CL171" i="46"/>
  <c r="CK171" i="46"/>
  <c r="V171" i="46" s="1"/>
  <c r="CJ171" i="46"/>
  <c r="CI171" i="46"/>
  <c r="T171" i="46" s="1"/>
  <c r="CH171" i="46"/>
  <c r="CG171" i="46"/>
  <c r="CF171" i="46"/>
  <c r="Q171" i="46" s="1"/>
  <c r="CE171" i="46"/>
  <c r="CD171" i="46"/>
  <c r="CC171" i="46"/>
  <c r="N171" i="46" s="1"/>
  <c r="CB171" i="46"/>
  <c r="CA171" i="46"/>
  <c r="BZ171" i="46"/>
  <c r="K171" i="46" s="1"/>
  <c r="BY171" i="46"/>
  <c r="J171" i="46" s="1"/>
  <c r="BX171" i="46"/>
  <c r="I171" i="46" s="1"/>
  <c r="BW171" i="46"/>
  <c r="H171" i="46" s="1"/>
  <c r="BV171" i="46"/>
  <c r="G171" i="46" s="1"/>
  <c r="BU171" i="46"/>
  <c r="F171" i="46" s="1"/>
  <c r="BT171" i="46"/>
  <c r="BS171" i="46"/>
  <c r="D171" i="46" s="1"/>
  <c r="B171" i="46"/>
  <c r="B171" i="44" s="1"/>
  <c r="A171" i="46"/>
  <c r="C171" i="46" s="1"/>
  <c r="C171" i="44" s="1"/>
  <c r="EF170" i="46"/>
  <c r="BQ170" i="46" s="1"/>
  <c r="EE170" i="46"/>
  <c r="ED170" i="46"/>
  <c r="BO170" i="44" s="1"/>
  <c r="EC170" i="46"/>
  <c r="EB170" i="46"/>
  <c r="EA170" i="46"/>
  <c r="BL170" i="46" s="1"/>
  <c r="DZ170" i="46"/>
  <c r="DY170" i="46"/>
  <c r="BJ170" i="46" s="1"/>
  <c r="DX170" i="46"/>
  <c r="BI170" i="46" s="1"/>
  <c r="DW170" i="46"/>
  <c r="BH170" i="46" s="1"/>
  <c r="DV170" i="46"/>
  <c r="BG170" i="46" s="1"/>
  <c r="DU170" i="46"/>
  <c r="DT170" i="46"/>
  <c r="DS170" i="46"/>
  <c r="BD170" i="46" s="1"/>
  <c r="DR170" i="46"/>
  <c r="DQ170" i="46"/>
  <c r="BB170" i="46" s="1"/>
  <c r="DP170" i="46"/>
  <c r="DO170" i="46"/>
  <c r="DN170" i="46"/>
  <c r="DM170" i="46"/>
  <c r="DL170" i="46"/>
  <c r="DK170" i="46"/>
  <c r="DJ170" i="46"/>
  <c r="DI170" i="46"/>
  <c r="DH170" i="46"/>
  <c r="DG170" i="46"/>
  <c r="AR170" i="46" s="1"/>
  <c r="DF170" i="46"/>
  <c r="AQ170" i="46" s="1"/>
  <c r="DE170" i="46"/>
  <c r="DD170" i="46"/>
  <c r="DC170" i="46"/>
  <c r="AN170" i="46" s="1"/>
  <c r="DB170" i="46"/>
  <c r="DA170" i="46"/>
  <c r="AL170" i="46" s="1"/>
  <c r="CZ170" i="46"/>
  <c r="AK170" i="46" s="1"/>
  <c r="CY170" i="46"/>
  <c r="AJ170" i="46" s="1"/>
  <c r="CX170" i="46"/>
  <c r="CW170" i="46"/>
  <c r="CV170" i="46"/>
  <c r="CU170" i="46"/>
  <c r="CT170" i="46"/>
  <c r="CS170" i="46"/>
  <c r="AD170" i="46" s="1"/>
  <c r="CR170" i="46"/>
  <c r="AC170" i="46" s="1"/>
  <c r="CQ170" i="46"/>
  <c r="CP170" i="46"/>
  <c r="AA170" i="46" s="1"/>
  <c r="CO170" i="46"/>
  <c r="CN170" i="46"/>
  <c r="CM170" i="46"/>
  <c r="X170" i="46" s="1"/>
  <c r="CL170" i="46"/>
  <c r="CK170" i="46"/>
  <c r="V170" i="46" s="1"/>
  <c r="CJ170" i="46"/>
  <c r="U170" i="46" s="1"/>
  <c r="CI170" i="46"/>
  <c r="T170" i="46" s="1"/>
  <c r="CH170" i="46"/>
  <c r="CG170" i="46"/>
  <c r="CF170" i="46"/>
  <c r="CE170" i="46"/>
  <c r="P170" i="46" s="1"/>
  <c r="CD170" i="46"/>
  <c r="CC170" i="46"/>
  <c r="N170" i="46" s="1"/>
  <c r="CB170" i="46"/>
  <c r="M170" i="46" s="1"/>
  <c r="CA170" i="46"/>
  <c r="L170" i="46" s="1"/>
  <c r="BZ170" i="46"/>
  <c r="K170" i="46" s="1"/>
  <c r="BY170" i="46"/>
  <c r="BX170" i="46"/>
  <c r="BW170" i="46"/>
  <c r="BV170" i="46"/>
  <c r="BU170" i="46"/>
  <c r="BT170" i="46"/>
  <c r="BS170" i="46"/>
  <c r="D170" i="46" s="1"/>
  <c r="BO170" i="46"/>
  <c r="B170" i="46"/>
  <c r="B170" i="44" s="1"/>
  <c r="A170" i="46"/>
  <c r="A170" i="44" s="1"/>
  <c r="EF169" i="46"/>
  <c r="EE169" i="46"/>
  <c r="ED169" i="46"/>
  <c r="EC169" i="46"/>
  <c r="BN169" i="46" s="1"/>
  <c r="EB169" i="46"/>
  <c r="BM169" i="46" s="1"/>
  <c r="EA169" i="46"/>
  <c r="BL169" i="46" s="1"/>
  <c r="DZ169" i="46"/>
  <c r="DY169" i="46"/>
  <c r="DX169" i="46"/>
  <c r="DW169" i="46"/>
  <c r="BH169" i="46" s="1"/>
  <c r="DV169" i="46"/>
  <c r="BG169" i="46" s="1"/>
  <c r="DU169" i="46"/>
  <c r="BF169" i="46" s="1"/>
  <c r="DT169" i="46"/>
  <c r="DS169" i="46"/>
  <c r="BD169" i="46" s="1"/>
  <c r="DR169" i="46"/>
  <c r="DQ169" i="46"/>
  <c r="DP169" i="46"/>
  <c r="DO169" i="46"/>
  <c r="AZ169" i="46" s="1"/>
  <c r="DN169" i="46"/>
  <c r="AY169" i="46" s="1"/>
  <c r="DM169" i="46"/>
  <c r="AX169" i="46" s="1"/>
  <c r="DL169" i="46"/>
  <c r="AW169" i="46" s="1"/>
  <c r="DK169" i="46"/>
  <c r="AV169" i="46" s="1"/>
  <c r="DJ169" i="46"/>
  <c r="DI169" i="46"/>
  <c r="DH169" i="46"/>
  <c r="DG169" i="46"/>
  <c r="AR169" i="46" s="1"/>
  <c r="DF169" i="46"/>
  <c r="AQ169" i="46" s="1"/>
  <c r="DE169" i="46"/>
  <c r="AP169" i="46" s="1"/>
  <c r="DD169" i="46"/>
  <c r="AO169" i="46" s="1"/>
  <c r="DC169" i="46"/>
  <c r="AN169" i="46" s="1"/>
  <c r="DB169" i="46"/>
  <c r="DA169" i="46"/>
  <c r="CZ169" i="46"/>
  <c r="CY169" i="46"/>
  <c r="CX169" i="46"/>
  <c r="CW169" i="46"/>
  <c r="CV169" i="46"/>
  <c r="CU169" i="46"/>
  <c r="AF169" i="46" s="1"/>
  <c r="CT169" i="46"/>
  <c r="CS169" i="46"/>
  <c r="CR169" i="46"/>
  <c r="CQ169" i="46"/>
  <c r="AB169" i="46" s="1"/>
  <c r="CP169" i="46"/>
  <c r="CO169" i="46"/>
  <c r="Z169" i="46" s="1"/>
  <c r="CN169" i="46"/>
  <c r="Y169" i="46" s="1"/>
  <c r="CM169" i="46"/>
  <c r="CL169" i="46"/>
  <c r="CK169" i="46"/>
  <c r="CJ169" i="46"/>
  <c r="CI169" i="46"/>
  <c r="T169" i="46" s="1"/>
  <c r="CH169" i="46"/>
  <c r="S169" i="46" s="1"/>
  <c r="CG169" i="46"/>
  <c r="R169" i="46" s="1"/>
  <c r="CF169" i="46"/>
  <c r="CE169" i="46"/>
  <c r="P169" i="46" s="1"/>
  <c r="CD169" i="46"/>
  <c r="CC169" i="46"/>
  <c r="CB169" i="46"/>
  <c r="CA169" i="46"/>
  <c r="L169" i="46" s="1"/>
  <c r="BZ169" i="46"/>
  <c r="K169" i="46" s="1"/>
  <c r="BY169" i="46"/>
  <c r="J169" i="46" s="1"/>
  <c r="BX169" i="46"/>
  <c r="I169" i="46" s="1"/>
  <c r="BW169" i="46"/>
  <c r="BV169" i="46"/>
  <c r="BU169" i="46"/>
  <c r="BT169" i="46"/>
  <c r="BS169" i="46"/>
  <c r="D169" i="46" s="1"/>
  <c r="B169" i="46"/>
  <c r="B169" i="44" s="1"/>
  <c r="A169" i="46"/>
  <c r="A169" i="44" s="1"/>
  <c r="EF168" i="46"/>
  <c r="EE168" i="46"/>
  <c r="BP168" i="46" s="1"/>
  <c r="ED168" i="46"/>
  <c r="EC168" i="46"/>
  <c r="EB168" i="46"/>
  <c r="EA168" i="46"/>
  <c r="BL168" i="46" s="1"/>
  <c r="DZ168" i="46"/>
  <c r="BK168" i="46" s="1"/>
  <c r="DY168" i="46"/>
  <c r="DX168" i="46"/>
  <c r="BI168" i="46" s="1"/>
  <c r="DW168" i="46"/>
  <c r="BH168" i="46" s="1"/>
  <c r="DV168" i="46"/>
  <c r="DU168" i="46"/>
  <c r="DT168" i="46"/>
  <c r="BE168" i="46" s="1"/>
  <c r="DS168" i="46"/>
  <c r="DR168" i="46"/>
  <c r="DQ168" i="46"/>
  <c r="DP168" i="46"/>
  <c r="BA168" i="46" s="1"/>
  <c r="DO168" i="46"/>
  <c r="AZ168" i="46" s="1"/>
  <c r="DN168" i="46"/>
  <c r="AY168" i="44" s="1"/>
  <c r="DM168" i="46"/>
  <c r="DL168" i="46"/>
  <c r="AW168" i="46" s="1"/>
  <c r="DK168" i="46"/>
  <c r="DJ168" i="46"/>
  <c r="AU168" i="46" s="1"/>
  <c r="DI168" i="46"/>
  <c r="AT168" i="46" s="1"/>
  <c r="DH168" i="46"/>
  <c r="AS168" i="46" s="1"/>
  <c r="DG168" i="46"/>
  <c r="AR168" i="46" s="1"/>
  <c r="DF168" i="46"/>
  <c r="DE168" i="46"/>
  <c r="DD168" i="46"/>
  <c r="DC168" i="46"/>
  <c r="DB168" i="46"/>
  <c r="AM168" i="46" s="1"/>
  <c r="DA168" i="46"/>
  <c r="AL168" i="46" s="1"/>
  <c r="CZ168" i="46"/>
  <c r="CY168" i="46"/>
  <c r="AJ168" i="46" s="1"/>
  <c r="CX168" i="46"/>
  <c r="CW168" i="46"/>
  <c r="CV168" i="46"/>
  <c r="AG168" i="46" s="1"/>
  <c r="CU168" i="46"/>
  <c r="AF168" i="46" s="1"/>
  <c r="CT168" i="46"/>
  <c r="AE168" i="46" s="1"/>
  <c r="CS168" i="46"/>
  <c r="CR168" i="46"/>
  <c r="AC168" i="46" s="1"/>
  <c r="CQ168" i="46"/>
  <c r="AB168" i="46" s="1"/>
  <c r="CP168" i="46"/>
  <c r="CO168" i="46"/>
  <c r="CN168" i="46"/>
  <c r="Y168" i="46" s="1"/>
  <c r="CM168" i="46"/>
  <c r="CL168" i="46"/>
  <c r="W168" i="46" s="1"/>
  <c r="CK168" i="46"/>
  <c r="V168" i="46" s="1"/>
  <c r="CJ168" i="46"/>
  <c r="U168" i="46" s="1"/>
  <c r="CI168" i="46"/>
  <c r="T168" i="46" s="1"/>
  <c r="CH168" i="46"/>
  <c r="CG168" i="46"/>
  <c r="CF168" i="46"/>
  <c r="CE168" i="46"/>
  <c r="CD168" i="46"/>
  <c r="O168" i="46" s="1"/>
  <c r="CC168" i="46"/>
  <c r="CB168" i="46"/>
  <c r="M168" i="46" s="1"/>
  <c r="CA168" i="46"/>
  <c r="BZ168" i="46"/>
  <c r="BY168" i="46"/>
  <c r="BX168" i="46"/>
  <c r="BW168" i="46"/>
  <c r="BV168" i="46"/>
  <c r="BU168" i="46"/>
  <c r="F168" i="46" s="1"/>
  <c r="BT168" i="46"/>
  <c r="BS168" i="46"/>
  <c r="AY168" i="46"/>
  <c r="B168" i="46"/>
  <c r="B168" i="44" s="1"/>
  <c r="A168" i="46"/>
  <c r="A168" i="44" s="1"/>
  <c r="EF167" i="46"/>
  <c r="BQ167" i="46" s="1"/>
  <c r="EE167" i="46"/>
  <c r="BP167" i="46" s="1"/>
  <c r="ED167" i="46"/>
  <c r="BO167" i="46" s="1"/>
  <c r="EC167" i="46"/>
  <c r="BN167" i="46" s="1"/>
  <c r="EB167" i="46"/>
  <c r="BM167" i="46" s="1"/>
  <c r="EA167" i="46"/>
  <c r="DZ167" i="46"/>
  <c r="DY167" i="46"/>
  <c r="DX167" i="46"/>
  <c r="DW167" i="46"/>
  <c r="DV167" i="46"/>
  <c r="BG167" i="46" s="1"/>
  <c r="DU167" i="46"/>
  <c r="BF167" i="46" s="1"/>
  <c r="DT167" i="46"/>
  <c r="BE167" i="46" s="1"/>
  <c r="DS167" i="46"/>
  <c r="DR167" i="46"/>
  <c r="DQ167" i="46"/>
  <c r="DP167" i="46"/>
  <c r="DO167" i="46"/>
  <c r="AZ167" i="46" s="1"/>
  <c r="DN167" i="46"/>
  <c r="AY167" i="46" s="1"/>
  <c r="DM167" i="46"/>
  <c r="DL167" i="46"/>
  <c r="AW167" i="46" s="1"/>
  <c r="DK167" i="46"/>
  <c r="DJ167" i="46"/>
  <c r="DI167" i="46"/>
  <c r="AT167" i="46" s="1"/>
  <c r="DH167" i="46"/>
  <c r="AS167" i="46" s="1"/>
  <c r="DG167" i="46"/>
  <c r="AR167" i="46" s="1"/>
  <c r="DF167" i="46"/>
  <c r="DE167" i="46"/>
  <c r="DD167" i="46"/>
  <c r="AO167" i="46" s="1"/>
  <c r="DC167" i="46"/>
  <c r="DB167" i="46"/>
  <c r="DA167" i="46"/>
  <c r="CZ167" i="46"/>
  <c r="CY167" i="46"/>
  <c r="CX167" i="46"/>
  <c r="AI167" i="46" s="1"/>
  <c r="CW167" i="46"/>
  <c r="AH167" i="46" s="1"/>
  <c r="CV167" i="46"/>
  <c r="AG167" i="46" s="1"/>
  <c r="CU167" i="46"/>
  <c r="CT167" i="46"/>
  <c r="CS167" i="46"/>
  <c r="AD167" i="46" s="1"/>
  <c r="CR167" i="46"/>
  <c r="CQ167" i="46"/>
  <c r="AB167" i="46" s="1"/>
  <c r="CP167" i="46"/>
  <c r="CO167" i="46"/>
  <c r="CN167" i="46"/>
  <c r="CM167" i="46"/>
  <c r="CL167" i="46"/>
  <c r="CK167" i="46"/>
  <c r="V167" i="46" s="1"/>
  <c r="CJ167" i="46"/>
  <c r="U167" i="46" s="1"/>
  <c r="CI167" i="46"/>
  <c r="T167" i="46" s="1"/>
  <c r="CH167" i="46"/>
  <c r="S167" i="46" s="1"/>
  <c r="CG167" i="46"/>
  <c r="CF167" i="46"/>
  <c r="Q167" i="46" s="1"/>
  <c r="CE167" i="46"/>
  <c r="CD167" i="46"/>
  <c r="CC167" i="46"/>
  <c r="CB167" i="46"/>
  <c r="CA167" i="46"/>
  <c r="L167" i="46" s="1"/>
  <c r="BZ167" i="46"/>
  <c r="BY167" i="46"/>
  <c r="BX167" i="46"/>
  <c r="BW167" i="46"/>
  <c r="BV167" i="46"/>
  <c r="BU167" i="46"/>
  <c r="F167" i="46" s="1"/>
  <c r="BT167" i="46"/>
  <c r="E167" i="46" s="1"/>
  <c r="BS167" i="46"/>
  <c r="D167" i="46" s="1"/>
  <c r="B167" i="46"/>
  <c r="B167" i="44" s="1"/>
  <c r="A167" i="46"/>
  <c r="C167" i="46" s="1"/>
  <c r="C167" i="44" s="1"/>
  <c r="EF166" i="46"/>
  <c r="BQ166" i="46" s="1"/>
  <c r="EE166" i="46"/>
  <c r="ED166" i="46"/>
  <c r="BO166" i="44" s="1"/>
  <c r="EC166" i="46"/>
  <c r="BN166" i="46" s="1"/>
  <c r="EB166" i="46"/>
  <c r="BM166" i="46" s="1"/>
  <c r="EA166" i="46"/>
  <c r="DZ166" i="46"/>
  <c r="BK166" i="46" s="1"/>
  <c r="DY166" i="46"/>
  <c r="BJ166" i="46" s="1"/>
  <c r="DX166" i="46"/>
  <c r="BI166" i="46" s="1"/>
  <c r="DW166" i="46"/>
  <c r="DV166" i="46"/>
  <c r="DU166" i="46"/>
  <c r="DT166" i="46"/>
  <c r="DS166" i="46"/>
  <c r="BD166" i="46" s="1"/>
  <c r="DR166" i="46"/>
  <c r="DQ166" i="46"/>
  <c r="DP166" i="46"/>
  <c r="BA166" i="46" s="1"/>
  <c r="DO166" i="46"/>
  <c r="DN166" i="46"/>
  <c r="DM166" i="46"/>
  <c r="DL166" i="46"/>
  <c r="AW166" i="46" s="1"/>
  <c r="DK166" i="46"/>
  <c r="AV166" i="46" s="1"/>
  <c r="DJ166" i="46"/>
  <c r="AU166" i="46" s="1"/>
  <c r="DI166" i="46"/>
  <c r="AT166" i="46" s="1"/>
  <c r="DH166" i="46"/>
  <c r="AS166" i="46" s="1"/>
  <c r="DG166" i="46"/>
  <c r="DF166" i="46"/>
  <c r="DE166" i="46"/>
  <c r="DD166" i="46"/>
  <c r="DC166" i="46"/>
  <c r="AN166" i="46" s="1"/>
  <c r="DB166" i="46"/>
  <c r="AM166" i="46" s="1"/>
  <c r="DA166" i="46"/>
  <c r="CZ166" i="46"/>
  <c r="AK166" i="46" s="1"/>
  <c r="CY166" i="46"/>
  <c r="CX166" i="46"/>
  <c r="CW166" i="46"/>
  <c r="AH166" i="46" s="1"/>
  <c r="CV166" i="46"/>
  <c r="CU166" i="46"/>
  <c r="AF166" i="46" s="1"/>
  <c r="CT166" i="46"/>
  <c r="AE166" i="46" s="1"/>
  <c r="CS166" i="46"/>
  <c r="CR166" i="46"/>
  <c r="AC166" i="46" s="1"/>
  <c r="CQ166" i="46"/>
  <c r="CP166" i="46"/>
  <c r="CO166" i="46"/>
  <c r="Z166" i="46" s="1"/>
  <c r="CN166" i="46"/>
  <c r="Y166" i="46" s="1"/>
  <c r="CM166" i="46"/>
  <c r="CL166" i="46"/>
  <c r="CK166" i="46"/>
  <c r="CJ166" i="46"/>
  <c r="U166" i="46" s="1"/>
  <c r="CI166" i="46"/>
  <c r="CH166" i="46"/>
  <c r="CG166" i="46"/>
  <c r="CF166" i="46"/>
  <c r="Q166" i="46" s="1"/>
  <c r="CE166" i="46"/>
  <c r="P166" i="46" s="1"/>
  <c r="CD166" i="46"/>
  <c r="CC166" i="46"/>
  <c r="CB166" i="46"/>
  <c r="M166" i="46" s="1"/>
  <c r="CA166" i="46"/>
  <c r="BZ166" i="46"/>
  <c r="BY166" i="46"/>
  <c r="BX166" i="46"/>
  <c r="I166" i="46" s="1"/>
  <c r="BW166" i="46"/>
  <c r="H166" i="46" s="1"/>
  <c r="BV166" i="46"/>
  <c r="G166" i="46" s="1"/>
  <c r="BU166" i="46"/>
  <c r="F166" i="46" s="1"/>
  <c r="BT166" i="46"/>
  <c r="E166" i="46" s="1"/>
  <c r="BS166" i="46"/>
  <c r="BO166" i="46"/>
  <c r="B166" i="46"/>
  <c r="B166" i="44" s="1"/>
  <c r="A166" i="46"/>
  <c r="A166" i="44" s="1"/>
  <c r="EF165" i="46"/>
  <c r="BQ165" i="46" s="1"/>
  <c r="EE165" i="46"/>
  <c r="BP165" i="46" s="1"/>
  <c r="ED165" i="46"/>
  <c r="EC165" i="46"/>
  <c r="BN165" i="46" s="1"/>
  <c r="EB165" i="46"/>
  <c r="EA165" i="46"/>
  <c r="DZ165" i="46"/>
  <c r="BK165" i="46" s="1"/>
  <c r="DY165" i="46"/>
  <c r="DX165" i="46"/>
  <c r="BI165" i="46" s="1"/>
  <c r="DW165" i="46"/>
  <c r="BH165" i="46" s="1"/>
  <c r="DV165" i="46"/>
  <c r="DU165" i="46"/>
  <c r="DT165" i="46"/>
  <c r="DS165" i="46"/>
  <c r="DR165" i="46"/>
  <c r="BC165" i="46" s="1"/>
  <c r="DQ165" i="46"/>
  <c r="BB165" i="46" s="1"/>
  <c r="DP165" i="46"/>
  <c r="BA165" i="46" s="1"/>
  <c r="DO165" i="46"/>
  <c r="AZ165" i="46" s="1"/>
  <c r="DN165" i="46"/>
  <c r="DM165" i="46"/>
  <c r="AX165" i="46" s="1"/>
  <c r="DL165" i="46"/>
  <c r="DK165" i="46"/>
  <c r="DJ165" i="46"/>
  <c r="DI165" i="46"/>
  <c r="AT165" i="46" s="1"/>
  <c r="DH165" i="46"/>
  <c r="DG165" i="46"/>
  <c r="AR165" i="46" s="1"/>
  <c r="DF165" i="46"/>
  <c r="AQ165" i="46" s="1"/>
  <c r="DE165" i="46"/>
  <c r="AP165" i="46" s="1"/>
  <c r="DD165" i="46"/>
  <c r="DC165" i="46"/>
  <c r="DB165" i="46"/>
  <c r="AM165" i="46" s="1"/>
  <c r="DA165" i="46"/>
  <c r="CZ165" i="46"/>
  <c r="AK165" i="46" s="1"/>
  <c r="CY165" i="46"/>
  <c r="CX165" i="46"/>
  <c r="CW165" i="46"/>
  <c r="AH165" i="46" s="1"/>
  <c r="CV165" i="46"/>
  <c r="CU165" i="46"/>
  <c r="CT165" i="46"/>
  <c r="AE165" i="46" s="1"/>
  <c r="CS165" i="46"/>
  <c r="AD165" i="46" s="1"/>
  <c r="CR165" i="46"/>
  <c r="CQ165" i="46"/>
  <c r="AB165" i="46" s="1"/>
  <c r="CP165" i="46"/>
  <c r="AA165" i="46" s="1"/>
  <c r="CO165" i="46"/>
  <c r="Z165" i="46" s="1"/>
  <c r="CN165" i="46"/>
  <c r="CM165" i="46"/>
  <c r="CL165" i="46"/>
  <c r="W165" i="46" s="1"/>
  <c r="CK165" i="46"/>
  <c r="V165" i="46" s="1"/>
  <c r="CJ165" i="46"/>
  <c r="U165" i="46" s="1"/>
  <c r="CI165" i="46"/>
  <c r="T165" i="46" s="1"/>
  <c r="CH165" i="46"/>
  <c r="S165" i="46" s="1"/>
  <c r="CG165" i="46"/>
  <c r="R165" i="46" s="1"/>
  <c r="CF165" i="46"/>
  <c r="CE165" i="46"/>
  <c r="CD165" i="46"/>
  <c r="O165" i="46" s="1"/>
  <c r="CC165" i="46"/>
  <c r="CB165" i="46"/>
  <c r="M165" i="46" s="1"/>
  <c r="CA165" i="46"/>
  <c r="L165" i="46" s="1"/>
  <c r="BZ165" i="46"/>
  <c r="BY165" i="46"/>
  <c r="J165" i="46" s="1"/>
  <c r="BX165" i="46"/>
  <c r="BW165" i="46"/>
  <c r="BV165" i="46"/>
  <c r="G165" i="46" s="1"/>
  <c r="BU165" i="46"/>
  <c r="F165" i="46" s="1"/>
  <c r="BT165" i="46"/>
  <c r="E165" i="46" s="1"/>
  <c r="BS165" i="46"/>
  <c r="D165" i="46" s="1"/>
  <c r="B165" i="46"/>
  <c r="B165" i="44" s="1"/>
  <c r="A165" i="46"/>
  <c r="C165" i="46" s="1"/>
  <c r="C165" i="44" s="1"/>
  <c r="EF164" i="46"/>
  <c r="EE164" i="46"/>
  <c r="ED164" i="46"/>
  <c r="EC164" i="46"/>
  <c r="BN164" i="46" s="1"/>
  <c r="EB164" i="46"/>
  <c r="BM164" i="46" s="1"/>
  <c r="EA164" i="46"/>
  <c r="BL164" i="46" s="1"/>
  <c r="DZ164" i="46"/>
  <c r="BK164" i="46" s="1"/>
  <c r="DY164" i="46"/>
  <c r="BJ164" i="46" s="1"/>
  <c r="DX164" i="46"/>
  <c r="DW164" i="46"/>
  <c r="DV164" i="46"/>
  <c r="DU164" i="46"/>
  <c r="BF164" i="46" s="1"/>
  <c r="DT164" i="46"/>
  <c r="BE164" i="46" s="1"/>
  <c r="DS164" i="46"/>
  <c r="BD164" i="46" s="1"/>
  <c r="DR164" i="46"/>
  <c r="DQ164" i="46"/>
  <c r="DP164" i="46"/>
  <c r="DO164" i="46"/>
  <c r="DN164" i="46"/>
  <c r="AY164" i="46" s="1"/>
  <c r="DM164" i="46"/>
  <c r="AX164" i="46" s="1"/>
  <c r="DL164" i="46"/>
  <c r="DK164" i="46"/>
  <c r="AV164" i="46" s="1"/>
  <c r="DJ164" i="46"/>
  <c r="DI164" i="46"/>
  <c r="AT164" i="46" s="1"/>
  <c r="DH164" i="46"/>
  <c r="DG164" i="46"/>
  <c r="DF164" i="46"/>
  <c r="DE164" i="46"/>
  <c r="AP164" i="46" s="1"/>
  <c r="DD164" i="46"/>
  <c r="DC164" i="46"/>
  <c r="AN164" i="46" s="1"/>
  <c r="DB164" i="46"/>
  <c r="AM164" i="46" s="1"/>
  <c r="DA164" i="46"/>
  <c r="CZ164" i="46"/>
  <c r="CY164" i="46"/>
  <c r="CX164" i="46"/>
  <c r="AI164" i="46" s="1"/>
  <c r="CW164" i="46"/>
  <c r="CV164" i="46"/>
  <c r="AG164" i="46" s="1"/>
  <c r="CU164" i="46"/>
  <c r="AF164" i="46" s="1"/>
  <c r="CT164" i="46"/>
  <c r="AE164" i="46" s="1"/>
  <c r="CS164" i="46"/>
  <c r="AD164" i="46" s="1"/>
  <c r="CR164" i="46"/>
  <c r="CQ164" i="46"/>
  <c r="CP164" i="46"/>
  <c r="AA164" i="46" s="1"/>
  <c r="CO164" i="46"/>
  <c r="Z164" i="46" s="1"/>
  <c r="CN164" i="46"/>
  <c r="CM164" i="46"/>
  <c r="X164" i="46" s="1"/>
  <c r="CL164" i="46"/>
  <c r="CK164" i="46"/>
  <c r="CJ164" i="46"/>
  <c r="CI164" i="46"/>
  <c r="CH164" i="46"/>
  <c r="S164" i="46" s="1"/>
  <c r="CG164" i="46"/>
  <c r="R164" i="46" s="1"/>
  <c r="CF164" i="46"/>
  <c r="Q164" i="46" s="1"/>
  <c r="CE164" i="46"/>
  <c r="P164" i="46" s="1"/>
  <c r="CD164" i="46"/>
  <c r="CC164" i="46"/>
  <c r="CB164" i="46"/>
  <c r="CA164" i="46"/>
  <c r="BZ164" i="46"/>
  <c r="BY164" i="46"/>
  <c r="J164" i="46" s="1"/>
  <c r="BX164" i="46"/>
  <c r="I164" i="46" s="1"/>
  <c r="BW164" i="46"/>
  <c r="H164" i="46" s="1"/>
  <c r="BV164" i="46"/>
  <c r="G164" i="46" s="1"/>
  <c r="BU164" i="46"/>
  <c r="BT164" i="46"/>
  <c r="BS164" i="46"/>
  <c r="B164" i="46"/>
  <c r="B164" i="44" s="1"/>
  <c r="A164" i="46"/>
  <c r="C164" i="46" s="1"/>
  <c r="C164" i="44" s="1"/>
  <c r="EF163" i="46"/>
  <c r="BQ163" i="46" s="1"/>
  <c r="EE163" i="46"/>
  <c r="BP163" i="46" s="1"/>
  <c r="ED163" i="46"/>
  <c r="BO163" i="46" s="1"/>
  <c r="EC163" i="46"/>
  <c r="EB163" i="46"/>
  <c r="EA163" i="46"/>
  <c r="DZ163" i="46"/>
  <c r="BK163" i="46" s="1"/>
  <c r="DY163" i="46"/>
  <c r="DX163" i="46"/>
  <c r="BI163" i="46" s="1"/>
  <c r="DW163" i="46"/>
  <c r="BH163" i="46" s="1"/>
  <c r="DV163" i="46"/>
  <c r="DU163" i="46"/>
  <c r="BF163" i="46" s="1"/>
  <c r="DT163" i="46"/>
  <c r="DS163" i="46"/>
  <c r="DR163" i="46"/>
  <c r="DQ163" i="46"/>
  <c r="BB163" i="46" s="1"/>
  <c r="DP163" i="46"/>
  <c r="DO163" i="46"/>
  <c r="AZ163" i="46" s="1"/>
  <c r="DN163" i="46"/>
  <c r="AY163" i="44" s="1"/>
  <c r="DM163" i="46"/>
  <c r="AX163" i="44" s="1"/>
  <c r="DL163" i="46"/>
  <c r="DK163" i="46"/>
  <c r="DJ163" i="46"/>
  <c r="DI163" i="46"/>
  <c r="DH163" i="46"/>
  <c r="AS163" i="46" s="1"/>
  <c r="DG163" i="46"/>
  <c r="AR163" i="46" s="1"/>
  <c r="DF163" i="46"/>
  <c r="DE163" i="46"/>
  <c r="AP163" i="46" s="1"/>
  <c r="DD163" i="46"/>
  <c r="DC163" i="46"/>
  <c r="DB163" i="46"/>
  <c r="AM163" i="46" s="1"/>
  <c r="DA163" i="46"/>
  <c r="AL163" i="46" s="1"/>
  <c r="CZ163" i="46"/>
  <c r="CY163" i="46"/>
  <c r="AJ163" i="46" s="1"/>
  <c r="CX163" i="46"/>
  <c r="CW163" i="46"/>
  <c r="AH163" i="46" s="1"/>
  <c r="CV163" i="46"/>
  <c r="CU163" i="46"/>
  <c r="CT163" i="46"/>
  <c r="CS163" i="46"/>
  <c r="AD163" i="46" s="1"/>
  <c r="CR163" i="46"/>
  <c r="CQ163" i="46"/>
  <c r="AB163" i="46" s="1"/>
  <c r="CP163" i="46"/>
  <c r="CO163" i="46"/>
  <c r="Z163" i="46" s="1"/>
  <c r="CN163" i="46"/>
  <c r="CM163" i="46"/>
  <c r="CL163" i="46"/>
  <c r="W163" i="46" s="1"/>
  <c r="CK163" i="46"/>
  <c r="CJ163" i="46"/>
  <c r="U163" i="46" s="1"/>
  <c r="CI163" i="46"/>
  <c r="T163" i="46" s="1"/>
  <c r="CH163" i="46"/>
  <c r="CG163" i="46"/>
  <c r="R163" i="46" s="1"/>
  <c r="CF163" i="46"/>
  <c r="CE163" i="46"/>
  <c r="CD163" i="46"/>
  <c r="O163" i="46" s="1"/>
  <c r="CC163" i="46"/>
  <c r="N163" i="46" s="1"/>
  <c r="CB163" i="46"/>
  <c r="M163" i="46" s="1"/>
  <c r="CA163" i="46"/>
  <c r="L163" i="46" s="1"/>
  <c r="BZ163" i="46"/>
  <c r="K163" i="46" s="1"/>
  <c r="BY163" i="46"/>
  <c r="BX163" i="46"/>
  <c r="BW163" i="46"/>
  <c r="BV163" i="46"/>
  <c r="BU163" i="46"/>
  <c r="F163" i="46" s="1"/>
  <c r="BT163" i="46"/>
  <c r="E163" i="46" s="1"/>
  <c r="BS163" i="46"/>
  <c r="D163" i="46" s="1"/>
  <c r="AY163" i="46"/>
  <c r="AX163" i="46"/>
  <c r="B163" i="46"/>
  <c r="B163" i="44" s="1"/>
  <c r="A163" i="46"/>
  <c r="A163" i="44" s="1"/>
  <c r="EF162" i="46"/>
  <c r="BQ162" i="46" s="1"/>
  <c r="EE162" i="46"/>
  <c r="BP162" i="46" s="1"/>
  <c r="ED162" i="46"/>
  <c r="BO162" i="46" s="1"/>
  <c r="EC162" i="46"/>
  <c r="BN162" i="46" s="1"/>
  <c r="EB162" i="46"/>
  <c r="BM162" i="46" s="1"/>
  <c r="EA162" i="46"/>
  <c r="DZ162" i="46"/>
  <c r="DY162" i="46"/>
  <c r="DX162" i="46"/>
  <c r="BI162" i="46" s="1"/>
  <c r="DW162" i="46"/>
  <c r="DV162" i="46"/>
  <c r="BG162" i="46" s="1"/>
  <c r="DU162" i="46"/>
  <c r="BF162" i="46" s="1"/>
  <c r="DT162" i="46"/>
  <c r="BE162" i="46" s="1"/>
  <c r="DS162" i="46"/>
  <c r="BD162" i="46" s="1"/>
  <c r="DR162" i="46"/>
  <c r="DQ162" i="46"/>
  <c r="BB162" i="46" s="1"/>
  <c r="DP162" i="46"/>
  <c r="DO162" i="46"/>
  <c r="DN162" i="46"/>
  <c r="DM162" i="46"/>
  <c r="AX162" i="46" s="1"/>
  <c r="DL162" i="46"/>
  <c r="DK162" i="46"/>
  <c r="AV162" i="46" s="1"/>
  <c r="DJ162" i="46"/>
  <c r="DI162" i="46"/>
  <c r="DH162" i="46"/>
  <c r="AS162" i="46" s="1"/>
  <c r="DG162" i="46"/>
  <c r="AR162" i="46" s="1"/>
  <c r="DF162" i="46"/>
  <c r="AQ162" i="46" s="1"/>
  <c r="DE162" i="46"/>
  <c r="AP162" i="46" s="1"/>
  <c r="DD162" i="46"/>
  <c r="DC162" i="46"/>
  <c r="AN162" i="46" s="1"/>
  <c r="DB162" i="46"/>
  <c r="DA162" i="46"/>
  <c r="CZ162" i="46"/>
  <c r="AK162" i="46" s="1"/>
  <c r="CY162" i="46"/>
  <c r="CX162" i="46"/>
  <c r="AI162" i="46" s="1"/>
  <c r="CW162" i="46"/>
  <c r="AH162" i="46" s="1"/>
  <c r="CV162" i="46"/>
  <c r="AG162" i="46" s="1"/>
  <c r="CU162" i="46"/>
  <c r="CT162" i="46"/>
  <c r="CS162" i="46"/>
  <c r="CR162" i="46"/>
  <c r="CQ162" i="46"/>
  <c r="AB162" i="46" s="1"/>
  <c r="CP162" i="46"/>
  <c r="CO162" i="46"/>
  <c r="Z162" i="46" s="1"/>
  <c r="CN162" i="46"/>
  <c r="CM162" i="46"/>
  <c r="X162" i="46" s="1"/>
  <c r="CL162" i="46"/>
  <c r="CK162" i="46"/>
  <c r="CJ162" i="46"/>
  <c r="U162" i="46" s="1"/>
  <c r="CI162" i="46"/>
  <c r="T162" i="46" s="1"/>
  <c r="CH162" i="46"/>
  <c r="CG162" i="46"/>
  <c r="R162" i="46" s="1"/>
  <c r="CF162" i="46"/>
  <c r="CE162" i="46"/>
  <c r="CD162" i="46"/>
  <c r="CC162" i="46"/>
  <c r="CB162" i="46"/>
  <c r="M162" i="46" s="1"/>
  <c r="CA162" i="46"/>
  <c r="L162" i="46" s="1"/>
  <c r="BZ162" i="46"/>
  <c r="K162" i="46" s="1"/>
  <c r="BY162" i="46"/>
  <c r="J162" i="46" s="1"/>
  <c r="BX162" i="46"/>
  <c r="BW162" i="46"/>
  <c r="H162" i="46" s="1"/>
  <c r="BV162" i="46"/>
  <c r="BU162" i="46"/>
  <c r="BT162" i="46"/>
  <c r="BS162" i="46"/>
  <c r="D162" i="46" s="1"/>
  <c r="B162" i="46"/>
  <c r="B162" i="44" s="1"/>
  <c r="A162" i="46"/>
  <c r="A162" i="44" s="1"/>
  <c r="EF161" i="46"/>
  <c r="BQ161" i="46" s="1"/>
  <c r="EE161" i="46"/>
  <c r="ED161" i="46"/>
  <c r="EC161" i="46"/>
  <c r="EB161" i="46"/>
  <c r="BM161" i="46" s="1"/>
  <c r="EA161" i="46"/>
  <c r="DZ161" i="46"/>
  <c r="BK161" i="46" s="1"/>
  <c r="DY161" i="46"/>
  <c r="BJ161" i="46" s="1"/>
  <c r="DX161" i="46"/>
  <c r="DW161" i="46"/>
  <c r="BH161" i="46" s="1"/>
  <c r="DV161" i="46"/>
  <c r="DU161" i="46"/>
  <c r="DT161" i="46"/>
  <c r="BE161" i="46" s="1"/>
  <c r="DS161" i="46"/>
  <c r="BD161" i="46" s="1"/>
  <c r="DR161" i="46"/>
  <c r="BC161" i="46" s="1"/>
  <c r="DQ161" i="46"/>
  <c r="BB161" i="46" s="1"/>
  <c r="DP161" i="46"/>
  <c r="DO161" i="46"/>
  <c r="DN161" i="46"/>
  <c r="DM161" i="46"/>
  <c r="DL161" i="46"/>
  <c r="AW161" i="46" s="1"/>
  <c r="DK161" i="46"/>
  <c r="DJ161" i="46"/>
  <c r="AU161" i="46" s="1"/>
  <c r="DI161" i="46"/>
  <c r="AT161" i="46" s="1"/>
  <c r="DH161" i="46"/>
  <c r="DG161" i="46"/>
  <c r="AR161" i="46" s="1"/>
  <c r="DF161" i="46"/>
  <c r="DE161" i="46"/>
  <c r="DD161" i="46"/>
  <c r="AO161" i="46" s="1"/>
  <c r="DC161" i="46"/>
  <c r="DB161" i="46"/>
  <c r="DA161" i="46"/>
  <c r="AL161" i="46" s="1"/>
  <c r="CZ161" i="46"/>
  <c r="CY161" i="46"/>
  <c r="AJ161" i="46" s="1"/>
  <c r="CX161" i="46"/>
  <c r="CW161" i="46"/>
  <c r="CV161" i="46"/>
  <c r="CU161" i="46"/>
  <c r="CT161" i="46"/>
  <c r="AE161" i="46" s="1"/>
  <c r="CS161" i="46"/>
  <c r="AD161" i="46" s="1"/>
  <c r="CR161" i="46"/>
  <c r="CQ161" i="46"/>
  <c r="AB161" i="46" s="1"/>
  <c r="CP161" i="46"/>
  <c r="CO161" i="46"/>
  <c r="CN161" i="46"/>
  <c r="Y161" i="46" s="1"/>
  <c r="CM161" i="46"/>
  <c r="CL161" i="46"/>
  <c r="W161" i="46" s="1"/>
  <c r="CK161" i="46"/>
  <c r="V161" i="46" s="1"/>
  <c r="CJ161" i="46"/>
  <c r="CI161" i="46"/>
  <c r="T161" i="46" s="1"/>
  <c r="CH161" i="46"/>
  <c r="CG161" i="46"/>
  <c r="CF161" i="46"/>
  <c r="CE161" i="46"/>
  <c r="P161" i="46" s="1"/>
  <c r="CD161" i="46"/>
  <c r="O161" i="46" s="1"/>
  <c r="CC161" i="46"/>
  <c r="N161" i="46" s="1"/>
  <c r="CB161" i="46"/>
  <c r="CA161" i="46"/>
  <c r="L161" i="46" s="1"/>
  <c r="BZ161" i="46"/>
  <c r="BY161" i="46"/>
  <c r="BX161" i="46"/>
  <c r="BW161" i="46"/>
  <c r="BV161" i="46"/>
  <c r="G161" i="46" s="1"/>
  <c r="BU161" i="46"/>
  <c r="F161" i="46" s="1"/>
  <c r="BT161" i="46"/>
  <c r="BS161" i="46"/>
  <c r="D161" i="46" s="1"/>
  <c r="B161" i="46"/>
  <c r="B161" i="44" s="1"/>
  <c r="A161" i="46"/>
  <c r="A161" i="44" s="1"/>
  <c r="EF160" i="46"/>
  <c r="EE160" i="46"/>
  <c r="ED160" i="46"/>
  <c r="EC160" i="46"/>
  <c r="BN160" i="46" s="1"/>
  <c r="EB160" i="46"/>
  <c r="EA160" i="46"/>
  <c r="BL160" i="46" s="1"/>
  <c r="DZ160" i="46"/>
  <c r="DY160" i="46"/>
  <c r="DX160" i="46"/>
  <c r="BI160" i="46" s="1"/>
  <c r="DW160" i="46"/>
  <c r="BH160" i="46" s="1"/>
  <c r="DV160" i="46"/>
  <c r="BG160" i="46" s="1"/>
  <c r="DU160" i="46"/>
  <c r="BF160" i="46" s="1"/>
  <c r="DT160" i="46"/>
  <c r="DS160" i="46"/>
  <c r="BD160" i="46" s="1"/>
  <c r="DR160" i="46"/>
  <c r="DQ160" i="46"/>
  <c r="DP160" i="46"/>
  <c r="DO160" i="46"/>
  <c r="DN160" i="46"/>
  <c r="DM160" i="46"/>
  <c r="AX160" i="46" s="1"/>
  <c r="DL160" i="46"/>
  <c r="DK160" i="46"/>
  <c r="AV160" i="46" s="1"/>
  <c r="DJ160" i="46"/>
  <c r="DI160" i="46"/>
  <c r="DH160" i="46"/>
  <c r="DG160" i="46"/>
  <c r="AR160" i="46" s="1"/>
  <c r="DF160" i="46"/>
  <c r="AQ160" i="46" s="1"/>
  <c r="DE160" i="46"/>
  <c r="AP160" i="46" s="1"/>
  <c r="DD160" i="46"/>
  <c r="AO160" i="46" s="1"/>
  <c r="DC160" i="46"/>
  <c r="AN160" i="46" s="1"/>
  <c r="DB160" i="46"/>
  <c r="DA160" i="46"/>
  <c r="CZ160" i="46"/>
  <c r="CY160" i="46"/>
  <c r="CX160" i="46"/>
  <c r="AI160" i="46" s="1"/>
  <c r="CW160" i="46"/>
  <c r="AH160" i="46" s="1"/>
  <c r="CV160" i="46"/>
  <c r="AG160" i="46" s="1"/>
  <c r="CU160" i="46"/>
  <c r="AF160" i="46" s="1"/>
  <c r="CT160" i="46"/>
  <c r="CS160" i="46"/>
  <c r="CR160" i="46"/>
  <c r="CQ160" i="46"/>
  <c r="AB160" i="46" s="1"/>
  <c r="CP160" i="46"/>
  <c r="CO160" i="46"/>
  <c r="Z160" i="46" s="1"/>
  <c r="CN160" i="46"/>
  <c r="CM160" i="46"/>
  <c r="CL160" i="46"/>
  <c r="CK160" i="46"/>
  <c r="V160" i="46" s="1"/>
  <c r="CJ160" i="46"/>
  <c r="U160" i="46" s="1"/>
  <c r="CI160" i="46"/>
  <c r="CH160" i="46"/>
  <c r="S160" i="46" s="1"/>
  <c r="CG160" i="46"/>
  <c r="R160" i="46" s="1"/>
  <c r="CF160" i="46"/>
  <c r="Q160" i="46" s="1"/>
  <c r="CE160" i="46"/>
  <c r="P160" i="46" s="1"/>
  <c r="CD160" i="46"/>
  <c r="CC160" i="46"/>
  <c r="CB160" i="46"/>
  <c r="M160" i="46" s="1"/>
  <c r="CA160" i="46"/>
  <c r="L160" i="46" s="1"/>
  <c r="BZ160" i="46"/>
  <c r="K160" i="46" s="1"/>
  <c r="BY160" i="46"/>
  <c r="J160" i="46" s="1"/>
  <c r="BX160" i="46"/>
  <c r="I160" i="46" s="1"/>
  <c r="BW160" i="46"/>
  <c r="BV160" i="46"/>
  <c r="BU160" i="46"/>
  <c r="BT160" i="46"/>
  <c r="E160" i="46" s="1"/>
  <c r="BS160" i="46"/>
  <c r="D160" i="46" s="1"/>
  <c r="B160" i="46"/>
  <c r="B160" i="44" s="1"/>
  <c r="A160" i="46"/>
  <c r="C160" i="46" s="1"/>
  <c r="C160" i="44" s="1"/>
  <c r="EF159" i="46"/>
  <c r="EE159" i="46"/>
  <c r="BP159" i="46" s="1"/>
  <c r="ED159" i="46"/>
  <c r="BO159" i="46" s="1"/>
  <c r="EC159" i="46"/>
  <c r="EB159" i="46"/>
  <c r="BM159" i="46" s="1"/>
  <c r="EA159" i="46"/>
  <c r="BL159" i="46" s="1"/>
  <c r="DZ159" i="46"/>
  <c r="BK159" i="46" s="1"/>
  <c r="DY159" i="46"/>
  <c r="BJ159" i="46" s="1"/>
  <c r="DX159" i="46"/>
  <c r="BI159" i="46" s="1"/>
  <c r="DW159" i="46"/>
  <c r="BH159" i="46" s="1"/>
  <c r="DV159" i="46"/>
  <c r="BG159" i="46" s="1"/>
  <c r="DU159" i="46"/>
  <c r="DT159" i="46"/>
  <c r="BE159" i="46" s="1"/>
  <c r="DS159" i="46"/>
  <c r="BD159" i="46" s="1"/>
  <c r="DR159" i="46"/>
  <c r="DQ159" i="46"/>
  <c r="BB159" i="46" s="1"/>
  <c r="DP159" i="46"/>
  <c r="DO159" i="46"/>
  <c r="AZ159" i="46" s="1"/>
  <c r="DN159" i="46"/>
  <c r="AY159" i="46" s="1"/>
  <c r="DM159" i="46"/>
  <c r="DL159" i="46"/>
  <c r="DK159" i="46"/>
  <c r="AV159" i="46" s="1"/>
  <c r="DJ159" i="46"/>
  <c r="AU159" i="46" s="1"/>
  <c r="DI159" i="46"/>
  <c r="AT159" i="46" s="1"/>
  <c r="DH159" i="46"/>
  <c r="AS159" i="46" s="1"/>
  <c r="DG159" i="46"/>
  <c r="DF159" i="46"/>
  <c r="AQ159" i="46" s="1"/>
  <c r="DE159" i="46"/>
  <c r="DD159" i="46"/>
  <c r="AO159" i="46" s="1"/>
  <c r="DC159" i="46"/>
  <c r="DB159" i="46"/>
  <c r="AM159" i="46" s="1"/>
  <c r="DA159" i="46"/>
  <c r="AL159" i="46" s="1"/>
  <c r="CZ159" i="46"/>
  <c r="AK159" i="46" s="1"/>
  <c r="CY159" i="46"/>
  <c r="CX159" i="46"/>
  <c r="AI159" i="46" s="1"/>
  <c r="CW159" i="46"/>
  <c r="CV159" i="46"/>
  <c r="CU159" i="46"/>
  <c r="AF159" i="46" s="1"/>
  <c r="CT159" i="46"/>
  <c r="AE159" i="46" s="1"/>
  <c r="CS159" i="46"/>
  <c r="AD159" i="46" s="1"/>
  <c r="CR159" i="46"/>
  <c r="CQ159" i="46"/>
  <c r="AB159" i="46" s="1"/>
  <c r="CP159" i="46"/>
  <c r="AA159" i="46" s="1"/>
  <c r="CO159" i="46"/>
  <c r="CN159" i="46"/>
  <c r="Y159" i="46" s="1"/>
  <c r="CM159" i="46"/>
  <c r="CL159" i="46"/>
  <c r="W159" i="46" s="1"/>
  <c r="CK159" i="46"/>
  <c r="V159" i="46" s="1"/>
  <c r="CJ159" i="46"/>
  <c r="CI159" i="46"/>
  <c r="CH159" i="46"/>
  <c r="S159" i="46" s="1"/>
  <c r="CG159" i="46"/>
  <c r="CF159" i="46"/>
  <c r="CE159" i="46"/>
  <c r="P159" i="46" s="1"/>
  <c r="CD159" i="46"/>
  <c r="O159" i="46" s="1"/>
  <c r="CC159" i="46"/>
  <c r="N159" i="46" s="1"/>
  <c r="CB159" i="46"/>
  <c r="M159" i="46" s="1"/>
  <c r="CA159" i="46"/>
  <c r="L159" i="46" s="1"/>
  <c r="BZ159" i="46"/>
  <c r="K159" i="46" s="1"/>
  <c r="BY159" i="46"/>
  <c r="BX159" i="46"/>
  <c r="BW159" i="46"/>
  <c r="H159" i="46" s="1"/>
  <c r="BV159" i="46"/>
  <c r="BU159" i="46"/>
  <c r="F159" i="46" s="1"/>
  <c r="BT159" i="46"/>
  <c r="BS159" i="46"/>
  <c r="D159" i="46" s="1"/>
  <c r="B159" i="46"/>
  <c r="B159" i="44" s="1"/>
  <c r="A159" i="46"/>
  <c r="A159" i="44" s="1"/>
  <c r="EF158" i="46"/>
  <c r="EE158" i="46"/>
  <c r="BP158" i="46" s="1"/>
  <c r="ED158" i="46"/>
  <c r="BO158" i="44" s="1"/>
  <c r="EC158" i="46"/>
  <c r="BN158" i="46" s="1"/>
  <c r="EB158" i="46"/>
  <c r="BM158" i="46" s="1"/>
  <c r="EA158" i="46"/>
  <c r="BL158" i="46" s="1"/>
  <c r="DZ158" i="46"/>
  <c r="DY158" i="46"/>
  <c r="DX158" i="46"/>
  <c r="DW158" i="46"/>
  <c r="DV158" i="46"/>
  <c r="DU158" i="46"/>
  <c r="BF158" i="46" s="1"/>
  <c r="DT158" i="46"/>
  <c r="DS158" i="46"/>
  <c r="BD158" i="46" s="1"/>
  <c r="DR158" i="46"/>
  <c r="DQ158" i="46"/>
  <c r="DP158" i="46"/>
  <c r="DO158" i="46"/>
  <c r="AZ158" i="46" s="1"/>
  <c r="DN158" i="46"/>
  <c r="AY158" i="46" s="1"/>
  <c r="DM158" i="46"/>
  <c r="AX158" i="46" s="1"/>
  <c r="DL158" i="46"/>
  <c r="AW158" i="46" s="1"/>
  <c r="DK158" i="46"/>
  <c r="DJ158" i="46"/>
  <c r="DI158" i="46"/>
  <c r="DH158" i="46"/>
  <c r="DG158" i="46"/>
  <c r="AR158" i="46" s="1"/>
  <c r="DF158" i="46"/>
  <c r="AQ158" i="46" s="1"/>
  <c r="DE158" i="46"/>
  <c r="AP158" i="46" s="1"/>
  <c r="DD158" i="46"/>
  <c r="DC158" i="46"/>
  <c r="AN158" i="46" s="1"/>
  <c r="DB158" i="46"/>
  <c r="DA158" i="46"/>
  <c r="CZ158" i="46"/>
  <c r="CY158" i="46"/>
  <c r="AJ158" i="46" s="1"/>
  <c r="CX158" i="46"/>
  <c r="AI158" i="46" s="1"/>
  <c r="CW158" i="46"/>
  <c r="AH158" i="46" s="1"/>
  <c r="CV158" i="46"/>
  <c r="AG158" i="46" s="1"/>
  <c r="CU158" i="46"/>
  <c r="AF158" i="46" s="1"/>
  <c r="CT158" i="46"/>
  <c r="CS158" i="46"/>
  <c r="CR158" i="46"/>
  <c r="CQ158" i="46"/>
  <c r="AB158" i="46" s="1"/>
  <c r="CP158" i="46"/>
  <c r="AA158" i="46" s="1"/>
  <c r="CO158" i="46"/>
  <c r="Z158" i="46" s="1"/>
  <c r="CN158" i="46"/>
  <c r="Y158" i="46" s="1"/>
  <c r="CM158" i="46"/>
  <c r="CL158" i="46"/>
  <c r="CK158" i="46"/>
  <c r="CJ158" i="46"/>
  <c r="CI158" i="46"/>
  <c r="T158" i="46" s="1"/>
  <c r="CH158" i="46"/>
  <c r="S158" i="46" s="1"/>
  <c r="CG158" i="46"/>
  <c r="R158" i="46" s="1"/>
  <c r="CF158" i="46"/>
  <c r="Q158" i="46" s="1"/>
  <c r="CE158" i="46"/>
  <c r="P158" i="46" s="1"/>
  <c r="CD158" i="46"/>
  <c r="CC158" i="46"/>
  <c r="CB158" i="46"/>
  <c r="CA158" i="46"/>
  <c r="L158" i="46" s="1"/>
  <c r="BZ158" i="46"/>
  <c r="K158" i="46" s="1"/>
  <c r="BY158" i="46"/>
  <c r="J158" i="46" s="1"/>
  <c r="BX158" i="46"/>
  <c r="BW158" i="46"/>
  <c r="H158" i="46" s="1"/>
  <c r="BV158" i="46"/>
  <c r="BU158" i="46"/>
  <c r="BT158" i="46"/>
  <c r="BS158" i="46"/>
  <c r="BO158" i="46"/>
  <c r="B158" i="46"/>
  <c r="B158" i="44" s="1"/>
  <c r="A158" i="46"/>
  <c r="A158" i="44" s="1"/>
  <c r="EF157" i="46"/>
  <c r="EE157" i="46"/>
  <c r="ED157" i="46"/>
  <c r="EC157" i="46"/>
  <c r="EB157" i="46"/>
  <c r="BM157" i="46" s="1"/>
  <c r="EA157" i="46"/>
  <c r="DZ157" i="46"/>
  <c r="BK157" i="46" s="1"/>
  <c r="DY157" i="46"/>
  <c r="DX157" i="46"/>
  <c r="DW157" i="46"/>
  <c r="DV157" i="46"/>
  <c r="DU157" i="46"/>
  <c r="DT157" i="46"/>
  <c r="BE157" i="46" s="1"/>
  <c r="DS157" i="46"/>
  <c r="DR157" i="46"/>
  <c r="BC157" i="46" s="1"/>
  <c r="DQ157" i="46"/>
  <c r="BB157" i="46" s="1"/>
  <c r="DP157" i="46"/>
  <c r="BA157" i="46" s="1"/>
  <c r="DO157" i="46"/>
  <c r="DN157" i="46"/>
  <c r="DM157" i="46"/>
  <c r="DL157" i="46"/>
  <c r="AW157" i="46" s="1"/>
  <c r="DK157" i="46"/>
  <c r="DJ157" i="46"/>
  <c r="AU157" i="46" s="1"/>
  <c r="DI157" i="46"/>
  <c r="DH157" i="46"/>
  <c r="AS157" i="46" s="1"/>
  <c r="DG157" i="46"/>
  <c r="DF157" i="46"/>
  <c r="DE157" i="46"/>
  <c r="DD157" i="46"/>
  <c r="AO157" i="46" s="1"/>
  <c r="DC157" i="46"/>
  <c r="AN157" i="46" s="1"/>
  <c r="DB157" i="46"/>
  <c r="AM157" i="46" s="1"/>
  <c r="DA157" i="46"/>
  <c r="CZ157" i="46"/>
  <c r="CY157" i="46"/>
  <c r="CX157" i="46"/>
  <c r="CW157" i="46"/>
  <c r="CV157" i="46"/>
  <c r="CU157" i="46"/>
  <c r="AF157" i="46" s="1"/>
  <c r="CT157" i="46"/>
  <c r="AE157" i="46" s="1"/>
  <c r="CS157" i="46"/>
  <c r="AD157" i="46" s="1"/>
  <c r="CR157" i="46"/>
  <c r="AC157" i="46" s="1"/>
  <c r="CQ157" i="46"/>
  <c r="CP157" i="46"/>
  <c r="CO157" i="46"/>
  <c r="CN157" i="46"/>
  <c r="CM157" i="46"/>
  <c r="X157" i="46" s="1"/>
  <c r="CL157" i="46"/>
  <c r="W157" i="46" s="1"/>
  <c r="CK157" i="46"/>
  <c r="CJ157" i="46"/>
  <c r="U157" i="46" s="1"/>
  <c r="CI157" i="46"/>
  <c r="CH157" i="46"/>
  <c r="CG157" i="46"/>
  <c r="CF157" i="46"/>
  <c r="CE157" i="46"/>
  <c r="P157" i="46" s="1"/>
  <c r="CD157" i="46"/>
  <c r="O157" i="46" s="1"/>
  <c r="CC157" i="46"/>
  <c r="CB157" i="46"/>
  <c r="M157" i="46" s="1"/>
  <c r="CA157" i="46"/>
  <c r="BZ157" i="46"/>
  <c r="BY157" i="46"/>
  <c r="BX157" i="46"/>
  <c r="BW157" i="46"/>
  <c r="H157" i="46" s="1"/>
  <c r="BV157" i="46"/>
  <c r="G157" i="46" s="1"/>
  <c r="BU157" i="46"/>
  <c r="F157" i="46" s="1"/>
  <c r="BT157" i="46"/>
  <c r="BS157" i="46"/>
  <c r="B157" i="46"/>
  <c r="B157" i="44" s="1"/>
  <c r="A157" i="46"/>
  <c r="C157" i="46" s="1"/>
  <c r="C157" i="44" s="1"/>
  <c r="EF156" i="46"/>
  <c r="EE156" i="46"/>
  <c r="BP156" i="46" s="1"/>
  <c r="ED156" i="46"/>
  <c r="BO156" i="46" s="1"/>
  <c r="EC156" i="46"/>
  <c r="EB156" i="46"/>
  <c r="EA156" i="46"/>
  <c r="DZ156" i="46"/>
  <c r="DY156" i="46"/>
  <c r="DX156" i="46"/>
  <c r="BI156" i="46" s="1"/>
  <c r="DW156" i="46"/>
  <c r="BH156" i="46" s="1"/>
  <c r="DV156" i="46"/>
  <c r="BG156" i="46" s="1"/>
  <c r="DU156" i="46"/>
  <c r="BF156" i="46" s="1"/>
  <c r="DT156" i="46"/>
  <c r="DS156" i="46"/>
  <c r="DR156" i="46"/>
  <c r="DQ156" i="46"/>
  <c r="DP156" i="46"/>
  <c r="DO156" i="46"/>
  <c r="AZ156" i="46" s="1"/>
  <c r="DN156" i="46"/>
  <c r="AY156" i="46" s="1"/>
  <c r="DM156" i="46"/>
  <c r="DL156" i="46"/>
  <c r="DK156" i="46"/>
  <c r="DJ156" i="46"/>
  <c r="DI156" i="46"/>
  <c r="DH156" i="46"/>
  <c r="AS156" i="46" s="1"/>
  <c r="DG156" i="46"/>
  <c r="DF156" i="46"/>
  <c r="AQ156" i="46" s="1"/>
  <c r="DE156" i="46"/>
  <c r="AP156" i="46" s="1"/>
  <c r="DD156" i="46"/>
  <c r="AO156" i="46" s="1"/>
  <c r="DC156" i="46"/>
  <c r="DB156" i="46"/>
  <c r="DA156" i="46"/>
  <c r="CZ156" i="46"/>
  <c r="CY156" i="46"/>
  <c r="CX156" i="46"/>
  <c r="AI156" i="46" s="1"/>
  <c r="CW156" i="46"/>
  <c r="AH156" i="46" s="1"/>
  <c r="CV156" i="46"/>
  <c r="CU156" i="46"/>
  <c r="CT156" i="46"/>
  <c r="CS156" i="46"/>
  <c r="CR156" i="46"/>
  <c r="CQ156" i="46"/>
  <c r="CP156" i="46"/>
  <c r="AA156" i="46" s="1"/>
  <c r="CO156" i="46"/>
  <c r="CN156" i="46"/>
  <c r="Y156" i="46" s="1"/>
  <c r="CM156" i="46"/>
  <c r="CL156" i="46"/>
  <c r="CK156" i="46"/>
  <c r="CJ156" i="46"/>
  <c r="CI156" i="46"/>
  <c r="T156" i="46" s="1"/>
  <c r="CH156" i="46"/>
  <c r="S156" i="46" s="1"/>
  <c r="CG156" i="46"/>
  <c r="CF156" i="46"/>
  <c r="CE156" i="46"/>
  <c r="CD156" i="46"/>
  <c r="CC156" i="46"/>
  <c r="CB156" i="46"/>
  <c r="M156" i="46" s="1"/>
  <c r="CA156" i="46"/>
  <c r="L156" i="46" s="1"/>
  <c r="BZ156" i="46"/>
  <c r="K156" i="46" s="1"/>
  <c r="BY156" i="46"/>
  <c r="BX156" i="46"/>
  <c r="I156" i="46" s="1"/>
  <c r="BW156" i="46"/>
  <c r="BV156" i="46"/>
  <c r="BU156" i="46"/>
  <c r="BT156" i="46"/>
  <c r="BS156" i="46"/>
  <c r="D156" i="46" s="1"/>
  <c r="B156" i="46"/>
  <c r="B156" i="44" s="1"/>
  <c r="A156" i="46"/>
  <c r="C156" i="46" s="1"/>
  <c r="C156" i="44" s="1"/>
  <c r="EF155" i="46"/>
  <c r="EE155" i="46"/>
  <c r="BP155" i="46" s="1"/>
  <c r="ED155" i="46"/>
  <c r="EC155" i="46"/>
  <c r="EB155" i="46"/>
  <c r="BM155" i="46" s="1"/>
  <c r="EA155" i="46"/>
  <c r="BL155" i="46" s="1"/>
  <c r="DZ155" i="46"/>
  <c r="BK155" i="46" s="1"/>
  <c r="DY155" i="46"/>
  <c r="DX155" i="46"/>
  <c r="DW155" i="46"/>
  <c r="BH155" i="46" s="1"/>
  <c r="DV155" i="46"/>
  <c r="DU155" i="46"/>
  <c r="BF155" i="46" s="1"/>
  <c r="DT155" i="46"/>
  <c r="DS155" i="46"/>
  <c r="DR155" i="46"/>
  <c r="BC155" i="46" s="1"/>
  <c r="DQ155" i="46"/>
  <c r="BB155" i="46" s="1"/>
  <c r="DP155" i="46"/>
  <c r="DO155" i="46"/>
  <c r="AZ155" i="46" s="1"/>
  <c r="DN155" i="46"/>
  <c r="DM155" i="46"/>
  <c r="DL155" i="46"/>
  <c r="DK155" i="46"/>
  <c r="DJ155" i="46"/>
  <c r="AU155" i="46" s="1"/>
  <c r="DI155" i="46"/>
  <c r="AT155" i="46" s="1"/>
  <c r="DH155" i="46"/>
  <c r="DG155" i="46"/>
  <c r="AR155" i="46" s="1"/>
  <c r="DF155" i="46"/>
  <c r="DE155" i="46"/>
  <c r="DD155" i="46"/>
  <c r="AO155" i="46" s="1"/>
  <c r="DC155" i="46"/>
  <c r="AN155" i="46" s="1"/>
  <c r="DB155" i="46"/>
  <c r="AM155" i="46" s="1"/>
  <c r="DA155" i="46"/>
  <c r="CZ155" i="46"/>
  <c r="CY155" i="46"/>
  <c r="AJ155" i="46" s="1"/>
  <c r="CX155" i="46"/>
  <c r="CW155" i="46"/>
  <c r="AH155" i="46" s="1"/>
  <c r="CV155" i="46"/>
  <c r="CU155" i="46"/>
  <c r="AF155" i="46" s="1"/>
  <c r="CT155" i="46"/>
  <c r="AE155" i="46" s="1"/>
  <c r="CS155" i="46"/>
  <c r="CR155" i="46"/>
  <c r="CQ155" i="46"/>
  <c r="AB155" i="46" s="1"/>
  <c r="CP155" i="46"/>
  <c r="CO155" i="46"/>
  <c r="Z155" i="46" s="1"/>
  <c r="CN155" i="46"/>
  <c r="Y155" i="46" s="1"/>
  <c r="CM155" i="46"/>
  <c r="X155" i="46" s="1"/>
  <c r="CL155" i="46"/>
  <c r="W155" i="46" s="1"/>
  <c r="CK155" i="46"/>
  <c r="CJ155" i="46"/>
  <c r="CI155" i="46"/>
  <c r="T155" i="46" s="1"/>
  <c r="CH155" i="46"/>
  <c r="CG155" i="46"/>
  <c r="R155" i="46" s="1"/>
  <c r="CF155" i="46"/>
  <c r="CE155" i="46"/>
  <c r="P155" i="46" s="1"/>
  <c r="CD155" i="46"/>
  <c r="O155" i="46" s="1"/>
  <c r="CC155" i="46"/>
  <c r="CB155" i="46"/>
  <c r="CA155" i="46"/>
  <c r="L155" i="46" s="1"/>
  <c r="BZ155" i="46"/>
  <c r="BY155" i="46"/>
  <c r="BX155" i="46"/>
  <c r="I155" i="46" s="1"/>
  <c r="BW155" i="46"/>
  <c r="H155" i="46" s="1"/>
  <c r="BV155" i="46"/>
  <c r="G155" i="46" s="1"/>
  <c r="BU155" i="46"/>
  <c r="F155" i="46" s="1"/>
  <c r="BT155" i="46"/>
  <c r="BS155" i="46"/>
  <c r="D155" i="46" s="1"/>
  <c r="B155" i="46"/>
  <c r="B155" i="44" s="1"/>
  <c r="A155" i="46"/>
  <c r="C155" i="46" s="1"/>
  <c r="C155" i="44" s="1"/>
  <c r="EF154" i="46"/>
  <c r="EE154" i="46"/>
  <c r="BP154" i="46" s="1"/>
  <c r="ED154" i="46"/>
  <c r="BO154" i="44" s="1"/>
  <c r="EC154" i="46"/>
  <c r="EB154" i="46"/>
  <c r="EA154" i="46"/>
  <c r="BL154" i="46" s="1"/>
  <c r="DZ154" i="46"/>
  <c r="DY154" i="46"/>
  <c r="DX154" i="46"/>
  <c r="BI154" i="46" s="1"/>
  <c r="DW154" i="46"/>
  <c r="DV154" i="46"/>
  <c r="BG154" i="46" s="1"/>
  <c r="DU154" i="46"/>
  <c r="DT154" i="46"/>
  <c r="DS154" i="46"/>
  <c r="BD154" i="46" s="1"/>
  <c r="DR154" i="46"/>
  <c r="DQ154" i="46"/>
  <c r="BB154" i="46" s="1"/>
  <c r="DP154" i="46"/>
  <c r="DO154" i="46"/>
  <c r="AZ154" i="46" s="1"/>
  <c r="DN154" i="46"/>
  <c r="AY154" i="46" s="1"/>
  <c r="DM154" i="46"/>
  <c r="AX154" i="46" s="1"/>
  <c r="DL154" i="46"/>
  <c r="DK154" i="46"/>
  <c r="AV154" i="46" s="1"/>
  <c r="DJ154" i="46"/>
  <c r="DI154" i="46"/>
  <c r="AT154" i="46" s="1"/>
  <c r="DH154" i="46"/>
  <c r="DG154" i="46"/>
  <c r="AR154" i="46" s="1"/>
  <c r="DF154" i="46"/>
  <c r="AQ154" i="46" s="1"/>
  <c r="DE154" i="46"/>
  <c r="DD154" i="46"/>
  <c r="DC154" i="46"/>
  <c r="AN154" i="46" s="1"/>
  <c r="DB154" i="46"/>
  <c r="DA154" i="46"/>
  <c r="CZ154" i="46"/>
  <c r="CY154" i="46"/>
  <c r="AJ154" i="46" s="1"/>
  <c r="CX154" i="46"/>
  <c r="AI154" i="46" s="1"/>
  <c r="CW154" i="46"/>
  <c r="AH154" i="46" s="1"/>
  <c r="CV154" i="46"/>
  <c r="CU154" i="46"/>
  <c r="AF154" i="46" s="1"/>
  <c r="CT154" i="46"/>
  <c r="CS154" i="46"/>
  <c r="CR154" i="46"/>
  <c r="CQ154" i="46"/>
  <c r="AB154" i="46" s="1"/>
  <c r="CP154" i="46"/>
  <c r="AA154" i="46" s="1"/>
  <c r="CO154" i="46"/>
  <c r="CN154" i="46"/>
  <c r="CM154" i="46"/>
  <c r="X154" i="46" s="1"/>
  <c r="CL154" i="46"/>
  <c r="CK154" i="46"/>
  <c r="CJ154" i="46"/>
  <c r="U154" i="46" s="1"/>
  <c r="CI154" i="46"/>
  <c r="T154" i="46" s="1"/>
  <c r="CH154" i="46"/>
  <c r="S154" i="46" s="1"/>
  <c r="CG154" i="46"/>
  <c r="CF154" i="46"/>
  <c r="CE154" i="46"/>
  <c r="P154" i="46" s="1"/>
  <c r="CD154" i="46"/>
  <c r="CC154" i="46"/>
  <c r="CB154" i="46"/>
  <c r="CA154" i="46"/>
  <c r="BZ154" i="46"/>
  <c r="K154" i="46" s="1"/>
  <c r="BY154" i="46"/>
  <c r="BX154" i="46"/>
  <c r="BW154" i="46"/>
  <c r="H154" i="46" s="1"/>
  <c r="BV154" i="46"/>
  <c r="BU154" i="46"/>
  <c r="F154" i="46" s="1"/>
  <c r="BT154" i="46"/>
  <c r="BS154" i="46"/>
  <c r="B154" i="46"/>
  <c r="B154" i="44" s="1"/>
  <c r="A154" i="46"/>
  <c r="EF153" i="46"/>
  <c r="BQ153" i="46" s="1"/>
  <c r="EE153" i="46"/>
  <c r="ED153" i="46"/>
  <c r="BO153" i="46" s="1"/>
  <c r="EC153" i="46"/>
  <c r="EB153" i="46"/>
  <c r="BM153" i="46" s="1"/>
  <c r="EA153" i="46"/>
  <c r="BL153" i="46" s="1"/>
  <c r="DZ153" i="46"/>
  <c r="BK153" i="46" s="1"/>
  <c r="DY153" i="46"/>
  <c r="DX153" i="46"/>
  <c r="BI153" i="46" s="1"/>
  <c r="DW153" i="46"/>
  <c r="DV153" i="46"/>
  <c r="BG153" i="46" s="1"/>
  <c r="DU153" i="46"/>
  <c r="BF153" i="46" s="1"/>
  <c r="DT153" i="46"/>
  <c r="BE153" i="46" s="1"/>
  <c r="DS153" i="46"/>
  <c r="BD153" i="46" s="1"/>
  <c r="DR153" i="46"/>
  <c r="BC153" i="46" s="1"/>
  <c r="DQ153" i="46"/>
  <c r="DP153" i="46"/>
  <c r="BA153" i="46" s="1"/>
  <c r="DO153" i="46"/>
  <c r="DN153" i="46"/>
  <c r="AY153" i="46" s="1"/>
  <c r="DM153" i="46"/>
  <c r="DL153" i="46"/>
  <c r="AW153" i="46" s="1"/>
  <c r="DK153" i="46"/>
  <c r="AV153" i="46" s="1"/>
  <c r="DJ153" i="46"/>
  <c r="DI153" i="46"/>
  <c r="DH153" i="46"/>
  <c r="AS153" i="46" s="1"/>
  <c r="DG153" i="46"/>
  <c r="DF153" i="46"/>
  <c r="AQ153" i="46" s="1"/>
  <c r="DE153" i="46"/>
  <c r="DD153" i="46"/>
  <c r="DC153" i="46"/>
  <c r="AN153" i="46" s="1"/>
  <c r="DB153" i="46"/>
  <c r="DA153" i="46"/>
  <c r="CZ153" i="46"/>
  <c r="AK153" i="46" s="1"/>
  <c r="CY153" i="46"/>
  <c r="CX153" i="46"/>
  <c r="AI153" i="46" s="1"/>
  <c r="CW153" i="46"/>
  <c r="CV153" i="46"/>
  <c r="AG153" i="46" s="1"/>
  <c r="CU153" i="46"/>
  <c r="AF153" i="46" s="1"/>
  <c r="CT153" i="46"/>
  <c r="AE153" i="46" s="1"/>
  <c r="CS153" i="46"/>
  <c r="CR153" i="46"/>
  <c r="AC153" i="46" s="1"/>
  <c r="CQ153" i="46"/>
  <c r="CP153" i="46"/>
  <c r="AA153" i="46" s="1"/>
  <c r="CO153" i="46"/>
  <c r="Z153" i="46" s="1"/>
  <c r="CN153" i="46"/>
  <c r="Y153" i="46" s="1"/>
  <c r="CM153" i="46"/>
  <c r="X153" i="46" s="1"/>
  <c r="CL153" i="46"/>
  <c r="W153" i="46" s="1"/>
  <c r="CK153" i="46"/>
  <c r="CJ153" i="46"/>
  <c r="U153" i="46" s="1"/>
  <c r="CI153" i="46"/>
  <c r="CH153" i="46"/>
  <c r="S153" i="46" s="1"/>
  <c r="CG153" i="46"/>
  <c r="CF153" i="46"/>
  <c r="CE153" i="46"/>
  <c r="P153" i="46" s="1"/>
  <c r="CD153" i="46"/>
  <c r="CC153" i="46"/>
  <c r="CB153" i="46"/>
  <c r="M153" i="46" s="1"/>
  <c r="CA153" i="46"/>
  <c r="BZ153" i="46"/>
  <c r="K153" i="46" s="1"/>
  <c r="BY153" i="46"/>
  <c r="J153" i="46" s="1"/>
  <c r="BX153" i="46"/>
  <c r="I153" i="46" s="1"/>
  <c r="BW153" i="46"/>
  <c r="H153" i="46" s="1"/>
  <c r="BV153" i="46"/>
  <c r="BU153" i="46"/>
  <c r="BT153" i="46"/>
  <c r="E153" i="46" s="1"/>
  <c r="BS153" i="46"/>
  <c r="B153" i="46"/>
  <c r="B153" i="44" s="1"/>
  <c r="A153" i="46"/>
  <c r="EF152" i="46"/>
  <c r="BQ152" i="46" s="1"/>
  <c r="EE152" i="46"/>
  <c r="BP152" i="46" s="1"/>
  <c r="ED152" i="46"/>
  <c r="BO152" i="44" s="1"/>
  <c r="EC152" i="46"/>
  <c r="EB152" i="46"/>
  <c r="BM152" i="46" s="1"/>
  <c r="EA152" i="46"/>
  <c r="BL152" i="46" s="1"/>
  <c r="DZ152" i="46"/>
  <c r="DY152" i="46"/>
  <c r="BJ152" i="46" s="1"/>
  <c r="DX152" i="46"/>
  <c r="BI152" i="46" s="1"/>
  <c r="DW152" i="46"/>
  <c r="BH152" i="46" s="1"/>
  <c r="DV152" i="46"/>
  <c r="BG152" i="46" s="1"/>
  <c r="DU152" i="46"/>
  <c r="DT152" i="46"/>
  <c r="BE152" i="46" s="1"/>
  <c r="DS152" i="46"/>
  <c r="BD152" i="46" s="1"/>
  <c r="DR152" i="46"/>
  <c r="DQ152" i="46"/>
  <c r="DP152" i="46"/>
  <c r="BA152" i="46" s="1"/>
  <c r="DO152" i="46"/>
  <c r="AZ152" i="46" s="1"/>
  <c r="DN152" i="46"/>
  <c r="DM152" i="46"/>
  <c r="AX152" i="46" s="1"/>
  <c r="DL152" i="46"/>
  <c r="AW152" i="46" s="1"/>
  <c r="DK152" i="46"/>
  <c r="AV152" i="46" s="1"/>
  <c r="DJ152" i="46"/>
  <c r="AU152" i="46" s="1"/>
  <c r="DI152" i="46"/>
  <c r="AT152" i="46" s="1"/>
  <c r="DH152" i="46"/>
  <c r="DG152" i="46"/>
  <c r="AR152" i="46" s="1"/>
  <c r="DF152" i="46"/>
  <c r="DE152" i="46"/>
  <c r="DD152" i="46"/>
  <c r="AO152" i="46" s="1"/>
  <c r="DC152" i="46"/>
  <c r="AN152" i="46" s="1"/>
  <c r="DB152" i="46"/>
  <c r="AM152" i="46" s="1"/>
  <c r="DA152" i="46"/>
  <c r="CZ152" i="46"/>
  <c r="AK152" i="46" s="1"/>
  <c r="CY152" i="46"/>
  <c r="AJ152" i="46" s="1"/>
  <c r="CX152" i="46"/>
  <c r="AI152" i="46" s="1"/>
  <c r="CW152" i="46"/>
  <c r="CV152" i="46"/>
  <c r="AG152" i="46" s="1"/>
  <c r="CU152" i="46"/>
  <c r="AF152" i="46" s="1"/>
  <c r="CT152" i="46"/>
  <c r="AE152" i="46" s="1"/>
  <c r="CS152" i="46"/>
  <c r="CR152" i="46"/>
  <c r="CQ152" i="46"/>
  <c r="CP152" i="46"/>
  <c r="CO152" i="46"/>
  <c r="CN152" i="46"/>
  <c r="CM152" i="46"/>
  <c r="X152" i="46" s="1"/>
  <c r="CL152" i="46"/>
  <c r="CK152" i="46"/>
  <c r="V152" i="46" s="1"/>
  <c r="CJ152" i="46"/>
  <c r="U152" i="46" s="1"/>
  <c r="CI152" i="46"/>
  <c r="T152" i="46" s="1"/>
  <c r="CH152" i="46"/>
  <c r="S152" i="46" s="1"/>
  <c r="CG152" i="46"/>
  <c r="CF152" i="46"/>
  <c r="Q152" i="46" s="1"/>
  <c r="CE152" i="46"/>
  <c r="P152" i="46" s="1"/>
  <c r="CD152" i="46"/>
  <c r="CC152" i="46"/>
  <c r="CB152" i="46"/>
  <c r="M152" i="46" s="1"/>
  <c r="CA152" i="46"/>
  <c r="L152" i="46" s="1"/>
  <c r="BZ152" i="46"/>
  <c r="K152" i="46" s="1"/>
  <c r="BY152" i="46"/>
  <c r="BX152" i="46"/>
  <c r="BW152" i="46"/>
  <c r="H152" i="46" s="1"/>
  <c r="BV152" i="46"/>
  <c r="BU152" i="46"/>
  <c r="BT152" i="46"/>
  <c r="BS152" i="46"/>
  <c r="D152" i="46" s="1"/>
  <c r="BO152" i="46"/>
  <c r="B152" i="46"/>
  <c r="B152" i="44" s="1"/>
  <c r="A152" i="46"/>
  <c r="EF151" i="46"/>
  <c r="EE151" i="46"/>
  <c r="ED151" i="46"/>
  <c r="EC151" i="46"/>
  <c r="BN151" i="46" s="1"/>
  <c r="EB151" i="46"/>
  <c r="BM151" i="46" s="1"/>
  <c r="EA151" i="46"/>
  <c r="BL151" i="46" s="1"/>
  <c r="DZ151" i="46"/>
  <c r="DY151" i="46"/>
  <c r="BJ151" i="46" s="1"/>
  <c r="DX151" i="46"/>
  <c r="DW151" i="46"/>
  <c r="BH151" i="46" s="1"/>
  <c r="DV151" i="46"/>
  <c r="DU151" i="46"/>
  <c r="BF151" i="46" s="1"/>
  <c r="DT151" i="46"/>
  <c r="DS151" i="46"/>
  <c r="BD151" i="46" s="1"/>
  <c r="DR151" i="46"/>
  <c r="DQ151" i="46"/>
  <c r="BB151" i="46" s="1"/>
  <c r="DP151" i="46"/>
  <c r="DO151" i="46"/>
  <c r="AZ151" i="46" s="1"/>
  <c r="DN151" i="46"/>
  <c r="DM151" i="46"/>
  <c r="DL151" i="46"/>
  <c r="AW151" i="46" s="1"/>
  <c r="DK151" i="46"/>
  <c r="AV151" i="46" s="1"/>
  <c r="DJ151" i="46"/>
  <c r="DI151" i="46"/>
  <c r="AT151" i="46" s="1"/>
  <c r="DH151" i="46"/>
  <c r="DG151" i="46"/>
  <c r="DF151" i="46"/>
  <c r="DE151" i="46"/>
  <c r="DD151" i="46"/>
  <c r="AO151" i="46" s="1"/>
  <c r="DC151" i="46"/>
  <c r="AN151" i="46" s="1"/>
  <c r="DB151" i="46"/>
  <c r="DA151" i="46"/>
  <c r="CZ151" i="46"/>
  <c r="CY151" i="46"/>
  <c r="CX151" i="46"/>
  <c r="CW151" i="46"/>
  <c r="AH151" i="46" s="1"/>
  <c r="CV151" i="46"/>
  <c r="CU151" i="46"/>
  <c r="AF151" i="46" s="1"/>
  <c r="CT151" i="46"/>
  <c r="CS151" i="46"/>
  <c r="AD151" i="46" s="1"/>
  <c r="CR151" i="46"/>
  <c r="CQ151" i="46"/>
  <c r="AB151" i="46" s="1"/>
  <c r="CP151" i="46"/>
  <c r="AA151" i="46" s="1"/>
  <c r="CO151" i="46"/>
  <c r="Z151" i="46" s="1"/>
  <c r="CN151" i="46"/>
  <c r="Y151" i="46" s="1"/>
  <c r="CM151" i="46"/>
  <c r="X151" i="46" s="1"/>
  <c r="CL151" i="46"/>
  <c r="CK151" i="46"/>
  <c r="CJ151" i="46"/>
  <c r="CI151" i="46"/>
  <c r="T151" i="46" s="1"/>
  <c r="CH151" i="46"/>
  <c r="CG151" i="46"/>
  <c r="R151" i="46" s="1"/>
  <c r="CF151" i="46"/>
  <c r="Q151" i="46" s="1"/>
  <c r="CE151" i="46"/>
  <c r="CD151" i="46"/>
  <c r="CC151" i="46"/>
  <c r="N151" i="46" s="1"/>
  <c r="CB151" i="46"/>
  <c r="CA151" i="46"/>
  <c r="L151" i="46" s="1"/>
  <c r="BZ151" i="46"/>
  <c r="K151" i="46" s="1"/>
  <c r="BY151" i="46"/>
  <c r="BX151" i="46"/>
  <c r="I151" i="46" s="1"/>
  <c r="BW151" i="46"/>
  <c r="BV151" i="46"/>
  <c r="BU151" i="46"/>
  <c r="BT151" i="46"/>
  <c r="BS151" i="46"/>
  <c r="B151" i="46"/>
  <c r="B151" i="44" s="1"/>
  <c r="A151" i="46"/>
  <c r="C151" i="46" s="1"/>
  <c r="C151" i="44" s="1"/>
  <c r="EF150" i="46"/>
  <c r="BQ150" i="46" s="1"/>
  <c r="EE150" i="46"/>
  <c r="BP150" i="46" s="1"/>
  <c r="ED150" i="46"/>
  <c r="EC150" i="46"/>
  <c r="BN150" i="46" s="1"/>
  <c r="EB150" i="46"/>
  <c r="EA150" i="46"/>
  <c r="DZ150" i="46"/>
  <c r="BK150" i="46" s="1"/>
  <c r="DY150" i="46"/>
  <c r="BJ150" i="46" s="1"/>
  <c r="DX150" i="46"/>
  <c r="BI150" i="46" s="1"/>
  <c r="DW150" i="46"/>
  <c r="BH150" i="46" s="1"/>
  <c r="DV150" i="46"/>
  <c r="DU150" i="46"/>
  <c r="BF150" i="46" s="1"/>
  <c r="DT150" i="46"/>
  <c r="DS150" i="46"/>
  <c r="BD150" i="46" s="1"/>
  <c r="DR150" i="46"/>
  <c r="BC150" i="46" s="1"/>
  <c r="DQ150" i="46"/>
  <c r="BB150" i="46" s="1"/>
  <c r="DP150" i="46"/>
  <c r="BA150" i="46" s="1"/>
  <c r="DO150" i="46"/>
  <c r="AZ150" i="46" s="1"/>
  <c r="DN150" i="46"/>
  <c r="DM150" i="46"/>
  <c r="AX150" i="46" s="1"/>
  <c r="DL150" i="46"/>
  <c r="DK150" i="46"/>
  <c r="DJ150" i="46"/>
  <c r="DI150" i="46"/>
  <c r="AT150" i="46" s="1"/>
  <c r="DH150" i="46"/>
  <c r="AS150" i="46" s="1"/>
  <c r="DG150" i="46"/>
  <c r="AR150" i="46" s="1"/>
  <c r="DF150" i="46"/>
  <c r="DE150" i="46"/>
  <c r="AP150" i="46" s="1"/>
  <c r="DD150" i="46"/>
  <c r="DC150" i="46"/>
  <c r="AN150" i="46" s="1"/>
  <c r="DB150" i="46"/>
  <c r="AM150" i="46" s="1"/>
  <c r="DA150" i="46"/>
  <c r="AL150" i="46" s="1"/>
  <c r="CZ150" i="46"/>
  <c r="AK150" i="46" s="1"/>
  <c r="CY150" i="46"/>
  <c r="CX150" i="46"/>
  <c r="CW150" i="46"/>
  <c r="AH150" i="46" s="1"/>
  <c r="CV150" i="46"/>
  <c r="CU150" i="46"/>
  <c r="CT150" i="46"/>
  <c r="CS150" i="46"/>
  <c r="AD150" i="46" s="1"/>
  <c r="CR150" i="46"/>
  <c r="AC150" i="46" s="1"/>
  <c r="CQ150" i="46"/>
  <c r="AB150" i="46" s="1"/>
  <c r="CP150" i="46"/>
  <c r="CO150" i="46"/>
  <c r="CN150" i="46"/>
  <c r="CM150" i="46"/>
  <c r="CL150" i="46"/>
  <c r="CK150" i="46"/>
  <c r="V150" i="46" s="1"/>
  <c r="CJ150" i="46"/>
  <c r="U150" i="46" s="1"/>
  <c r="CI150" i="46"/>
  <c r="CH150" i="46"/>
  <c r="CG150" i="46"/>
  <c r="R150" i="46" s="1"/>
  <c r="CF150" i="46"/>
  <c r="CE150" i="46"/>
  <c r="CD150" i="46"/>
  <c r="O150" i="46" s="1"/>
  <c r="CC150" i="46"/>
  <c r="N150" i="46" s="1"/>
  <c r="CB150" i="46"/>
  <c r="M150" i="46" s="1"/>
  <c r="CA150" i="46"/>
  <c r="BZ150" i="46"/>
  <c r="BY150" i="46"/>
  <c r="BX150" i="46"/>
  <c r="BW150" i="46"/>
  <c r="BV150" i="46"/>
  <c r="G150" i="46" s="1"/>
  <c r="BU150" i="46"/>
  <c r="F150" i="46" s="1"/>
  <c r="BT150" i="46"/>
  <c r="BS150" i="46"/>
  <c r="D150" i="46" s="1"/>
  <c r="B150" i="46"/>
  <c r="B150" i="44" s="1"/>
  <c r="A150" i="46"/>
  <c r="A150" i="44" s="1"/>
  <c r="EF149" i="46"/>
  <c r="EE149" i="46"/>
  <c r="BP149" i="46" s="1"/>
  <c r="ED149" i="46"/>
  <c r="BO149" i="46" s="1"/>
  <c r="EC149" i="46"/>
  <c r="EB149" i="46"/>
  <c r="EA149" i="46"/>
  <c r="BL149" i="46" s="1"/>
  <c r="DZ149" i="46"/>
  <c r="DY149" i="46"/>
  <c r="DX149" i="46"/>
  <c r="DW149" i="46"/>
  <c r="DV149" i="46"/>
  <c r="BG149" i="44" s="1"/>
  <c r="DU149" i="46"/>
  <c r="BF149" i="46" s="1"/>
  <c r="DT149" i="46"/>
  <c r="BE149" i="46" s="1"/>
  <c r="DS149" i="46"/>
  <c r="DR149" i="46"/>
  <c r="DQ149" i="46"/>
  <c r="BB149" i="46" s="1"/>
  <c r="DP149" i="46"/>
  <c r="DO149" i="46"/>
  <c r="DN149" i="46"/>
  <c r="DM149" i="46"/>
  <c r="AX149" i="46" s="1"/>
  <c r="DL149" i="46"/>
  <c r="AW149" i="46" s="1"/>
  <c r="DK149" i="46"/>
  <c r="DJ149" i="46"/>
  <c r="DI149" i="46"/>
  <c r="AT149" i="46" s="1"/>
  <c r="DH149" i="46"/>
  <c r="DG149" i="46"/>
  <c r="AR149" i="46" s="1"/>
  <c r="DF149" i="46"/>
  <c r="AQ149" i="46" s="1"/>
  <c r="DE149" i="46"/>
  <c r="AP149" i="44" s="1"/>
  <c r="DD149" i="46"/>
  <c r="AO149" i="46" s="1"/>
  <c r="DC149" i="46"/>
  <c r="AN149" i="46" s="1"/>
  <c r="DB149" i="46"/>
  <c r="DA149" i="46"/>
  <c r="AL149" i="46" s="1"/>
  <c r="CZ149" i="46"/>
  <c r="CY149" i="46"/>
  <c r="CX149" i="46"/>
  <c r="AI149" i="46" s="1"/>
  <c r="CW149" i="46"/>
  <c r="AH149" i="46" s="1"/>
  <c r="CV149" i="46"/>
  <c r="AG149" i="46" s="1"/>
  <c r="CU149" i="46"/>
  <c r="CT149" i="46"/>
  <c r="CS149" i="46"/>
  <c r="AD149" i="46" s="1"/>
  <c r="CR149" i="46"/>
  <c r="CQ149" i="46"/>
  <c r="AB149" i="46" s="1"/>
  <c r="CP149" i="46"/>
  <c r="CO149" i="46"/>
  <c r="Z149" i="46" s="1"/>
  <c r="CN149" i="46"/>
  <c r="Y149" i="46" s="1"/>
  <c r="CM149" i="46"/>
  <c r="X149" i="46" s="1"/>
  <c r="CL149" i="46"/>
  <c r="CK149" i="46"/>
  <c r="V149" i="46" s="1"/>
  <c r="CJ149" i="46"/>
  <c r="CI149" i="46"/>
  <c r="T149" i="46" s="1"/>
  <c r="CH149" i="46"/>
  <c r="S149" i="46" s="1"/>
  <c r="CG149" i="46"/>
  <c r="CF149" i="46"/>
  <c r="Q149" i="44" s="1"/>
  <c r="CE149" i="46"/>
  <c r="CD149" i="46"/>
  <c r="CC149" i="46"/>
  <c r="CB149" i="46"/>
  <c r="CA149" i="46"/>
  <c r="BZ149" i="46"/>
  <c r="BY149" i="46"/>
  <c r="J149" i="46" s="1"/>
  <c r="BX149" i="46"/>
  <c r="I149" i="46" s="1"/>
  <c r="BW149" i="46"/>
  <c r="BV149" i="46"/>
  <c r="BU149" i="46"/>
  <c r="F149" i="46" s="1"/>
  <c r="BT149" i="46"/>
  <c r="BS149" i="46"/>
  <c r="D149" i="46" s="1"/>
  <c r="B149" i="46"/>
  <c r="B149" i="44" s="1"/>
  <c r="A149" i="46"/>
  <c r="A147" i="29" s="1"/>
  <c r="EF148" i="46"/>
  <c r="BQ148" i="46" s="1"/>
  <c r="EE148" i="46"/>
  <c r="ED148" i="46"/>
  <c r="EC148" i="46"/>
  <c r="EB148" i="46"/>
  <c r="BM148" i="46" s="1"/>
  <c r="EA148" i="46"/>
  <c r="BL148" i="46" s="1"/>
  <c r="DZ148" i="46"/>
  <c r="BK148" i="46" s="1"/>
  <c r="DY148" i="46"/>
  <c r="DX148" i="46"/>
  <c r="BI148" i="46" s="1"/>
  <c r="DW148" i="46"/>
  <c r="BH148" i="46" s="1"/>
  <c r="DV148" i="46"/>
  <c r="BG148" i="46" s="1"/>
  <c r="DU148" i="46"/>
  <c r="DT148" i="46"/>
  <c r="BE148" i="46" s="1"/>
  <c r="DS148" i="46"/>
  <c r="BD148" i="46" s="1"/>
  <c r="DR148" i="46"/>
  <c r="BC148" i="46" s="1"/>
  <c r="DQ148" i="46"/>
  <c r="DP148" i="46"/>
  <c r="DO148" i="46"/>
  <c r="DN148" i="46"/>
  <c r="AY148" i="46" s="1"/>
  <c r="DM148" i="46"/>
  <c r="AX148" i="46" s="1"/>
  <c r="DL148" i="46"/>
  <c r="DK148" i="46"/>
  <c r="AV148" i="46" s="1"/>
  <c r="DJ148" i="46"/>
  <c r="DI148" i="46"/>
  <c r="DH148" i="46"/>
  <c r="AS148" i="46" s="1"/>
  <c r="DG148" i="46"/>
  <c r="DF148" i="46"/>
  <c r="AQ148" i="46" s="1"/>
  <c r="DE148" i="46"/>
  <c r="DD148" i="46"/>
  <c r="AO148" i="46" s="1"/>
  <c r="DC148" i="46"/>
  <c r="AN148" i="46" s="1"/>
  <c r="DB148" i="46"/>
  <c r="AM148" i="46" s="1"/>
  <c r="DA148" i="46"/>
  <c r="CZ148" i="46"/>
  <c r="CY148" i="46"/>
  <c r="CX148" i="46"/>
  <c r="CW148" i="46"/>
  <c r="CV148" i="46"/>
  <c r="AG148" i="46" s="1"/>
  <c r="CU148" i="46"/>
  <c r="AF148" i="46" s="1"/>
  <c r="CT148" i="46"/>
  <c r="AE148" i="46" s="1"/>
  <c r="CS148" i="46"/>
  <c r="CR148" i="46"/>
  <c r="AC148" i="46" s="1"/>
  <c r="CQ148" i="46"/>
  <c r="CP148" i="46"/>
  <c r="AA148" i="46" s="1"/>
  <c r="CO148" i="46"/>
  <c r="Z148" i="46" s="1"/>
  <c r="CN148" i="46"/>
  <c r="Y148" i="46" s="1"/>
  <c r="CM148" i="46"/>
  <c r="CL148" i="46"/>
  <c r="W148" i="46" s="1"/>
  <c r="CK148" i="46"/>
  <c r="CJ148" i="46"/>
  <c r="CI148" i="46"/>
  <c r="CH148" i="46"/>
  <c r="S148" i="46" s="1"/>
  <c r="CG148" i="46"/>
  <c r="R148" i="46" s="1"/>
  <c r="CF148" i="46"/>
  <c r="Q148" i="46" s="1"/>
  <c r="CE148" i="46"/>
  <c r="CD148" i="46"/>
  <c r="O148" i="46" s="1"/>
  <c r="CC148" i="46"/>
  <c r="CB148" i="46"/>
  <c r="M148" i="46" s="1"/>
  <c r="CA148" i="46"/>
  <c r="BZ148" i="46"/>
  <c r="K148" i="46" s="1"/>
  <c r="BY148" i="46"/>
  <c r="J148" i="46" s="1"/>
  <c r="BX148" i="46"/>
  <c r="I148" i="46" s="1"/>
  <c r="BW148" i="46"/>
  <c r="H148" i="46" s="1"/>
  <c r="BV148" i="46"/>
  <c r="G148" i="46" s="1"/>
  <c r="BU148" i="46"/>
  <c r="BT148" i="46"/>
  <c r="E148" i="46" s="1"/>
  <c r="BS148" i="46"/>
  <c r="B148" i="46"/>
  <c r="B148" i="44" s="1"/>
  <c r="A148" i="46"/>
  <c r="A146" i="27" s="1"/>
  <c r="EF147" i="46"/>
  <c r="BQ147" i="46" s="1"/>
  <c r="EE147" i="46"/>
  <c r="ED147" i="46"/>
  <c r="BO147" i="44" s="1"/>
  <c r="EC147" i="46"/>
  <c r="EB147" i="46"/>
  <c r="EA147" i="46"/>
  <c r="DZ147" i="46"/>
  <c r="BK147" i="46" s="1"/>
  <c r="DY147" i="46"/>
  <c r="BJ147" i="46" s="1"/>
  <c r="DX147" i="46"/>
  <c r="BI147" i="46" s="1"/>
  <c r="DW147" i="46"/>
  <c r="BH147" i="46" s="1"/>
  <c r="DV147" i="46"/>
  <c r="BG147" i="46" s="1"/>
  <c r="DU147" i="46"/>
  <c r="DT147" i="46"/>
  <c r="BE147" i="46" s="1"/>
  <c r="DS147" i="46"/>
  <c r="DR147" i="46"/>
  <c r="BC147" i="46" s="1"/>
  <c r="DQ147" i="46"/>
  <c r="BB147" i="46" s="1"/>
  <c r="DP147" i="46"/>
  <c r="BA147" i="46" s="1"/>
  <c r="DO147" i="46"/>
  <c r="DN147" i="46"/>
  <c r="AY147" i="46" s="1"/>
  <c r="DM147" i="46"/>
  <c r="DL147" i="46"/>
  <c r="AW147" i="46" s="1"/>
  <c r="DK147" i="46"/>
  <c r="DJ147" i="46"/>
  <c r="DI147" i="46"/>
  <c r="DH147" i="46"/>
  <c r="DG147" i="46"/>
  <c r="DF147" i="46"/>
  <c r="AQ147" i="46" s="1"/>
  <c r="DE147" i="46"/>
  <c r="DD147" i="46"/>
  <c r="DC147" i="46"/>
  <c r="DB147" i="46"/>
  <c r="AM147" i="46" s="1"/>
  <c r="DA147" i="46"/>
  <c r="AL147" i="46" s="1"/>
  <c r="CZ147" i="46"/>
  <c r="AK147" i="46" s="1"/>
  <c r="CY147" i="46"/>
  <c r="AJ147" i="46" s="1"/>
  <c r="CX147" i="46"/>
  <c r="CW147" i="46"/>
  <c r="CV147" i="46"/>
  <c r="CU147" i="46"/>
  <c r="CT147" i="46"/>
  <c r="AE147" i="46" s="1"/>
  <c r="CS147" i="46"/>
  <c r="CR147" i="46"/>
  <c r="AC147" i="46" s="1"/>
  <c r="CQ147" i="46"/>
  <c r="CP147" i="46"/>
  <c r="AA147" i="46" s="1"/>
  <c r="CO147" i="46"/>
  <c r="CN147" i="46"/>
  <c r="CM147" i="46"/>
  <c r="CL147" i="46"/>
  <c r="W147" i="46" s="1"/>
  <c r="CK147" i="46"/>
  <c r="V147" i="46" s="1"/>
  <c r="CJ147" i="46"/>
  <c r="CI147" i="46"/>
  <c r="T147" i="46" s="1"/>
  <c r="CH147" i="46"/>
  <c r="S147" i="46" s="1"/>
  <c r="CG147" i="46"/>
  <c r="CF147" i="46"/>
  <c r="Q147" i="46" s="1"/>
  <c r="CE147" i="46"/>
  <c r="CD147" i="46"/>
  <c r="O147" i="46" s="1"/>
  <c r="CC147" i="46"/>
  <c r="N147" i="46" s="1"/>
  <c r="CB147" i="46"/>
  <c r="CA147" i="46"/>
  <c r="L147" i="46" s="1"/>
  <c r="BZ147" i="46"/>
  <c r="K147" i="46" s="1"/>
  <c r="BY147" i="46"/>
  <c r="BX147" i="46"/>
  <c r="I147" i="46" s="1"/>
  <c r="BW147" i="46"/>
  <c r="BV147" i="46"/>
  <c r="BU147" i="46"/>
  <c r="BT147" i="46"/>
  <c r="E147" i="46" s="1"/>
  <c r="BS147" i="46"/>
  <c r="D147" i="46" s="1"/>
  <c r="BO147" i="46"/>
  <c r="B147" i="46"/>
  <c r="B147" i="44" s="1"/>
  <c r="A147" i="46"/>
  <c r="A145" i="27" s="1"/>
  <c r="EF146" i="46"/>
  <c r="EE146" i="46"/>
  <c r="ED146" i="46"/>
  <c r="BO146" i="46" s="1"/>
  <c r="EC146" i="46"/>
  <c r="EB146" i="46"/>
  <c r="BM146" i="46" s="1"/>
  <c r="EA146" i="46"/>
  <c r="DZ146" i="46"/>
  <c r="DY146" i="46"/>
  <c r="BJ146" i="46" s="1"/>
  <c r="DX146" i="46"/>
  <c r="DW146" i="46"/>
  <c r="DV146" i="46"/>
  <c r="DU146" i="46"/>
  <c r="DT146" i="46"/>
  <c r="DS146" i="46"/>
  <c r="DR146" i="46"/>
  <c r="DQ146" i="46"/>
  <c r="BB146" i="46" s="1"/>
  <c r="DP146" i="46"/>
  <c r="DO146" i="46"/>
  <c r="DN146" i="46"/>
  <c r="AY146" i="44" s="1"/>
  <c r="DM146" i="46"/>
  <c r="DL146" i="46"/>
  <c r="AW146" i="46" s="1"/>
  <c r="DK146" i="46"/>
  <c r="AV146" i="46" s="1"/>
  <c r="DJ146" i="46"/>
  <c r="DI146" i="46"/>
  <c r="AT146" i="46" s="1"/>
  <c r="DH146" i="46"/>
  <c r="DG146" i="46"/>
  <c r="DF146" i="46"/>
  <c r="DE146" i="46"/>
  <c r="DD146" i="46"/>
  <c r="AO146" i="46" s="1"/>
  <c r="DC146" i="46"/>
  <c r="AN146" i="46" s="1"/>
  <c r="DB146" i="46"/>
  <c r="DA146" i="46"/>
  <c r="CZ146" i="46"/>
  <c r="AK146" i="46" s="1"/>
  <c r="CY146" i="46"/>
  <c r="AJ146" i="46" s="1"/>
  <c r="CX146" i="46"/>
  <c r="AI146" i="46" s="1"/>
  <c r="CW146" i="46"/>
  <c r="CV146" i="46"/>
  <c r="AG146" i="46" s="1"/>
  <c r="CU146" i="46"/>
  <c r="CT146" i="46"/>
  <c r="CS146" i="46"/>
  <c r="CR146" i="46"/>
  <c r="CQ146" i="46"/>
  <c r="AB146" i="46" s="1"/>
  <c r="CP146" i="46"/>
  <c r="CO146" i="46"/>
  <c r="CN146" i="46"/>
  <c r="Y146" i="46" s="1"/>
  <c r="CM146" i="46"/>
  <c r="X146" i="46" s="1"/>
  <c r="CL146" i="46"/>
  <c r="CK146" i="46"/>
  <c r="V146" i="46" s="1"/>
  <c r="CJ146" i="46"/>
  <c r="CI146" i="46"/>
  <c r="T146" i="46" s="1"/>
  <c r="CH146" i="46"/>
  <c r="S146" i="46" s="1"/>
  <c r="CG146" i="46"/>
  <c r="CF146" i="46"/>
  <c r="Q146" i="46" s="1"/>
  <c r="CE146" i="46"/>
  <c r="P146" i="46" s="1"/>
  <c r="CD146" i="46"/>
  <c r="CC146" i="46"/>
  <c r="N146" i="46" s="1"/>
  <c r="CB146" i="46"/>
  <c r="CA146" i="46"/>
  <c r="BZ146" i="46"/>
  <c r="BY146" i="46"/>
  <c r="BX146" i="46"/>
  <c r="I146" i="46" s="1"/>
  <c r="BW146" i="46"/>
  <c r="H146" i="46" s="1"/>
  <c r="BV146" i="46"/>
  <c r="BU146" i="46"/>
  <c r="F146" i="46" s="1"/>
  <c r="BT146" i="46"/>
  <c r="BS146" i="46"/>
  <c r="AY146" i="46"/>
  <c r="B146" i="46"/>
  <c r="B146" i="44" s="1"/>
  <c r="A146" i="46"/>
  <c r="A144" i="27" s="1"/>
  <c r="EF145" i="46"/>
  <c r="BQ145" i="46" s="1"/>
  <c r="EE145" i="46"/>
  <c r="ED145" i="46"/>
  <c r="EC145" i="46"/>
  <c r="EB145" i="46"/>
  <c r="EA145" i="46"/>
  <c r="BL145" i="46" s="1"/>
  <c r="DZ145" i="46"/>
  <c r="DY145" i="46"/>
  <c r="DX145" i="46"/>
  <c r="DW145" i="46"/>
  <c r="DV145" i="46"/>
  <c r="DU145" i="46"/>
  <c r="DT145" i="46"/>
  <c r="BE145" i="46" s="1"/>
  <c r="DS145" i="46"/>
  <c r="BD145" i="46" s="1"/>
  <c r="DR145" i="46"/>
  <c r="DQ145" i="46"/>
  <c r="DP145" i="46"/>
  <c r="BA145" i="46" s="1"/>
  <c r="DO145" i="46"/>
  <c r="DN145" i="46"/>
  <c r="DM145" i="46"/>
  <c r="DL145" i="46"/>
  <c r="AW145" i="46" s="1"/>
  <c r="DK145" i="46"/>
  <c r="AV145" i="46" s="1"/>
  <c r="DJ145" i="46"/>
  <c r="AU145" i="46" s="1"/>
  <c r="DI145" i="46"/>
  <c r="AT145" i="46" s="1"/>
  <c r="DH145" i="46"/>
  <c r="DG145" i="46"/>
  <c r="DF145" i="46"/>
  <c r="DE145" i="46"/>
  <c r="DD145" i="46"/>
  <c r="DC145" i="46"/>
  <c r="AN145" i="46" s="1"/>
  <c r="DB145" i="46"/>
  <c r="AM145" i="46" s="1"/>
  <c r="DA145" i="46"/>
  <c r="AL145" i="46" s="1"/>
  <c r="CZ145" i="46"/>
  <c r="AK145" i="46" s="1"/>
  <c r="CY145" i="46"/>
  <c r="CX145" i="46"/>
  <c r="AI145" i="46" s="1"/>
  <c r="CW145" i="46"/>
  <c r="CV145" i="46"/>
  <c r="AG145" i="46" s="1"/>
  <c r="CU145" i="46"/>
  <c r="CT145" i="46"/>
  <c r="AE145" i="46" s="1"/>
  <c r="CS145" i="46"/>
  <c r="CR145" i="46"/>
  <c r="AC145" i="46" s="1"/>
  <c r="CQ145" i="46"/>
  <c r="AB145" i="46" s="1"/>
  <c r="CP145" i="46"/>
  <c r="AA145" i="46" s="1"/>
  <c r="CO145" i="46"/>
  <c r="CN145" i="46"/>
  <c r="Y145" i="46" s="1"/>
  <c r="CM145" i="46"/>
  <c r="X145" i="46" s="1"/>
  <c r="CL145" i="46"/>
  <c r="W145" i="46" s="1"/>
  <c r="CK145" i="46"/>
  <c r="V145" i="46" s="1"/>
  <c r="CJ145" i="46"/>
  <c r="U145" i="46" s="1"/>
  <c r="CI145" i="46"/>
  <c r="CH145" i="46"/>
  <c r="CG145" i="46"/>
  <c r="CF145" i="46"/>
  <c r="CE145" i="46"/>
  <c r="P145" i="46" s="1"/>
  <c r="CD145" i="46"/>
  <c r="O145" i="46" s="1"/>
  <c r="CC145" i="46"/>
  <c r="N145" i="46" s="1"/>
  <c r="CB145" i="46"/>
  <c r="CA145" i="46"/>
  <c r="BZ145" i="46"/>
  <c r="K145" i="46" s="1"/>
  <c r="BY145" i="46"/>
  <c r="BX145" i="46"/>
  <c r="BW145" i="46"/>
  <c r="H145" i="46" s="1"/>
  <c r="BV145" i="46"/>
  <c r="G145" i="46" s="1"/>
  <c r="BU145" i="46"/>
  <c r="F145" i="46" s="1"/>
  <c r="BT145" i="46"/>
  <c r="BS145" i="46"/>
  <c r="B145" i="46"/>
  <c r="B145" i="44" s="1"/>
  <c r="A145" i="46"/>
  <c r="C145" i="46" s="1"/>
  <c r="C145" i="44" s="1"/>
  <c r="EF144" i="46"/>
  <c r="EE144" i="46"/>
  <c r="BP144" i="46" s="1"/>
  <c r="ED144" i="46"/>
  <c r="BO144" i="46" s="1"/>
  <c r="EC144" i="46"/>
  <c r="BN144" i="46" s="1"/>
  <c r="EB144" i="46"/>
  <c r="BM144" i="46" s="1"/>
  <c r="EA144" i="46"/>
  <c r="DZ144" i="46"/>
  <c r="DY144" i="46"/>
  <c r="DX144" i="46"/>
  <c r="DW144" i="46"/>
  <c r="BH144" i="46" s="1"/>
  <c r="DV144" i="46"/>
  <c r="DU144" i="46"/>
  <c r="DT144" i="46"/>
  <c r="BE144" i="46" s="1"/>
  <c r="DS144" i="46"/>
  <c r="DR144" i="46"/>
  <c r="BC144" i="46" s="1"/>
  <c r="DQ144" i="46"/>
  <c r="DP144" i="46"/>
  <c r="BA144" i="46" s="1"/>
  <c r="DO144" i="46"/>
  <c r="DN144" i="46"/>
  <c r="AY144" i="46" s="1"/>
  <c r="DM144" i="46"/>
  <c r="AX144" i="46" s="1"/>
  <c r="DL144" i="46"/>
  <c r="DK144" i="46"/>
  <c r="DJ144" i="46"/>
  <c r="AU144" i="46" s="1"/>
  <c r="DI144" i="46"/>
  <c r="DH144" i="46"/>
  <c r="DG144" i="46"/>
  <c r="AR144" i="46" s="1"/>
  <c r="DF144" i="46"/>
  <c r="AQ144" i="46" s="1"/>
  <c r="DE144" i="46"/>
  <c r="DD144" i="46"/>
  <c r="DC144" i="46"/>
  <c r="DB144" i="46"/>
  <c r="DA144" i="46"/>
  <c r="CZ144" i="46"/>
  <c r="CY144" i="46"/>
  <c r="AJ144" i="46" s="1"/>
  <c r="CX144" i="46"/>
  <c r="CW144" i="46"/>
  <c r="AH144" i="46" s="1"/>
  <c r="CV144" i="46"/>
  <c r="CU144" i="46"/>
  <c r="CT144" i="46"/>
  <c r="AE144" i="46" s="1"/>
  <c r="CS144" i="46"/>
  <c r="CR144" i="46"/>
  <c r="CQ144" i="46"/>
  <c r="AB144" i="46" s="1"/>
  <c r="CP144" i="46"/>
  <c r="AA144" i="46" s="1"/>
  <c r="CO144" i="46"/>
  <c r="Z144" i="46" s="1"/>
  <c r="CN144" i="46"/>
  <c r="CM144" i="46"/>
  <c r="CL144" i="46"/>
  <c r="CK144" i="46"/>
  <c r="CJ144" i="46"/>
  <c r="CI144" i="46"/>
  <c r="T144" i="46" s="1"/>
  <c r="CH144" i="46"/>
  <c r="S144" i="46" s="1"/>
  <c r="CG144" i="46"/>
  <c r="R144" i="46" s="1"/>
  <c r="CF144" i="46"/>
  <c r="CE144" i="46"/>
  <c r="CD144" i="46"/>
  <c r="CC144" i="46"/>
  <c r="CB144" i="46"/>
  <c r="CA144" i="46"/>
  <c r="L144" i="46" s="1"/>
  <c r="BZ144" i="46"/>
  <c r="BY144" i="46"/>
  <c r="J144" i="46" s="1"/>
  <c r="BX144" i="46"/>
  <c r="I144" i="46" s="1"/>
  <c r="BW144" i="46"/>
  <c r="BV144" i="46"/>
  <c r="G144" i="46" s="1"/>
  <c r="BU144" i="46"/>
  <c r="BT144" i="46"/>
  <c r="BS144" i="46"/>
  <c r="D144" i="46" s="1"/>
  <c r="B144" i="46"/>
  <c r="B144" i="44" s="1"/>
  <c r="A144" i="46"/>
  <c r="A144" i="44" s="1"/>
  <c r="EF143" i="46"/>
  <c r="EE143" i="46"/>
  <c r="ED143" i="46"/>
  <c r="EC143" i="46"/>
  <c r="EB143" i="46"/>
  <c r="EA143" i="46"/>
  <c r="DZ143" i="46"/>
  <c r="BK143" i="46" s="1"/>
  <c r="DY143" i="46"/>
  <c r="BJ143" i="46" s="1"/>
  <c r="DX143" i="46"/>
  <c r="DW143" i="46"/>
  <c r="DV143" i="46"/>
  <c r="DU143" i="46"/>
  <c r="DT143" i="46"/>
  <c r="DS143" i="46"/>
  <c r="DR143" i="46"/>
  <c r="BC143" i="46" s="1"/>
  <c r="DQ143" i="46"/>
  <c r="BB143" i="46" s="1"/>
  <c r="DP143" i="46"/>
  <c r="BA143" i="46" s="1"/>
  <c r="DO143" i="46"/>
  <c r="DN143" i="46"/>
  <c r="AY143" i="46" s="1"/>
  <c r="DM143" i="46"/>
  <c r="DL143" i="46"/>
  <c r="AW143" i="46" s="1"/>
  <c r="DK143" i="46"/>
  <c r="DJ143" i="46"/>
  <c r="AU143" i="46" s="1"/>
  <c r="DI143" i="46"/>
  <c r="DH143" i="46"/>
  <c r="DG143" i="46"/>
  <c r="DF143" i="46"/>
  <c r="AQ143" i="46" s="1"/>
  <c r="DE143" i="46"/>
  <c r="DD143" i="46"/>
  <c r="AO143" i="46" s="1"/>
  <c r="DC143" i="46"/>
  <c r="DB143" i="46"/>
  <c r="AM143" i="46" s="1"/>
  <c r="DA143" i="46"/>
  <c r="CZ143" i="46"/>
  <c r="AK143" i="46" s="1"/>
  <c r="CY143" i="46"/>
  <c r="CX143" i="46"/>
  <c r="CW143" i="46"/>
  <c r="CV143" i="46"/>
  <c r="CU143" i="46"/>
  <c r="CT143" i="46"/>
  <c r="AE143" i="46" s="1"/>
  <c r="CS143" i="46"/>
  <c r="AD143" i="46" s="1"/>
  <c r="CR143" i="46"/>
  <c r="CQ143" i="46"/>
  <c r="CP143" i="46"/>
  <c r="AA143" i="46" s="1"/>
  <c r="CO143" i="46"/>
  <c r="CN143" i="46"/>
  <c r="CM143" i="46"/>
  <c r="X143" i="46" s="1"/>
  <c r="CL143" i="46"/>
  <c r="CK143" i="46"/>
  <c r="V143" i="46" s="1"/>
  <c r="CJ143" i="46"/>
  <c r="CI143" i="46"/>
  <c r="CH143" i="46"/>
  <c r="CG143" i="46"/>
  <c r="CF143" i="46"/>
  <c r="Q143" i="46" s="1"/>
  <c r="CE143" i="46"/>
  <c r="CD143" i="46"/>
  <c r="CC143" i="46"/>
  <c r="N143" i="46" s="1"/>
  <c r="CB143" i="46"/>
  <c r="M143" i="46" s="1"/>
  <c r="CA143" i="46"/>
  <c r="BZ143" i="46"/>
  <c r="K143" i="46" s="1"/>
  <c r="BY143" i="46"/>
  <c r="BX143" i="46"/>
  <c r="I143" i="46" s="1"/>
  <c r="BW143" i="46"/>
  <c r="BV143" i="46"/>
  <c r="BU143" i="46"/>
  <c r="BT143" i="46"/>
  <c r="BS143" i="46"/>
  <c r="B143" i="46"/>
  <c r="B143" i="44" s="1"/>
  <c r="A143" i="46"/>
  <c r="A141" i="27" s="1"/>
  <c r="EF142" i="46"/>
  <c r="BQ142" i="46" s="1"/>
  <c r="EE142" i="46"/>
  <c r="BP142" i="46" s="1"/>
  <c r="ED142" i="46"/>
  <c r="BO142" i="44" s="1"/>
  <c r="EC142" i="46"/>
  <c r="BN142" i="46" s="1"/>
  <c r="EB142" i="46"/>
  <c r="BM142" i="46" s="1"/>
  <c r="EA142" i="46"/>
  <c r="DZ142" i="46"/>
  <c r="BK142" i="46" s="1"/>
  <c r="DY142" i="46"/>
  <c r="DX142" i="46"/>
  <c r="BI142" i="46" s="1"/>
  <c r="DW142" i="46"/>
  <c r="DV142" i="46"/>
  <c r="BG142" i="46" s="1"/>
  <c r="DU142" i="46"/>
  <c r="DT142" i="46"/>
  <c r="DS142" i="46"/>
  <c r="DR142" i="46"/>
  <c r="DQ142" i="46"/>
  <c r="DP142" i="46"/>
  <c r="BA142" i="46" s="1"/>
  <c r="DO142" i="46"/>
  <c r="DN142" i="46"/>
  <c r="AY142" i="46" s="1"/>
  <c r="DM142" i="46"/>
  <c r="AX142" i="46" s="1"/>
  <c r="DL142" i="46"/>
  <c r="DK142" i="46"/>
  <c r="DJ142" i="46"/>
  <c r="AU142" i="46" s="1"/>
  <c r="DI142" i="46"/>
  <c r="DH142" i="46"/>
  <c r="AS142" i="46" s="1"/>
  <c r="DG142" i="46"/>
  <c r="AR142" i="46" s="1"/>
  <c r="DF142" i="46"/>
  <c r="AQ142" i="46" s="1"/>
  <c r="DE142" i="46"/>
  <c r="AP142" i="44" s="1"/>
  <c r="DD142" i="46"/>
  <c r="DC142" i="46"/>
  <c r="DB142" i="46"/>
  <c r="AM142" i="46" s="1"/>
  <c r="DA142" i="46"/>
  <c r="CZ142" i="46"/>
  <c r="CY142" i="46"/>
  <c r="CX142" i="46"/>
  <c r="AI142" i="46" s="1"/>
  <c r="CW142" i="46"/>
  <c r="AH142" i="46" s="1"/>
  <c r="CV142" i="46"/>
  <c r="CU142" i="46"/>
  <c r="CT142" i="46"/>
  <c r="AE142" i="46" s="1"/>
  <c r="CS142" i="46"/>
  <c r="CR142" i="46"/>
  <c r="AC142" i="46" s="1"/>
  <c r="CQ142" i="46"/>
  <c r="CP142" i="46"/>
  <c r="CO142" i="46"/>
  <c r="Z142" i="46" s="1"/>
  <c r="CN142" i="46"/>
  <c r="CM142" i="46"/>
  <c r="CL142" i="46"/>
  <c r="W142" i="46" s="1"/>
  <c r="CK142" i="46"/>
  <c r="CJ142" i="46"/>
  <c r="CI142" i="46"/>
  <c r="T142" i="46" s="1"/>
  <c r="CH142" i="46"/>
  <c r="S142" i="46" s="1"/>
  <c r="CG142" i="46"/>
  <c r="R142" i="46" s="1"/>
  <c r="CF142" i="46"/>
  <c r="Q142" i="46" s="1"/>
  <c r="CE142" i="46"/>
  <c r="CD142" i="46"/>
  <c r="CC142" i="46"/>
  <c r="CB142" i="46"/>
  <c r="CA142" i="46"/>
  <c r="BZ142" i="46"/>
  <c r="K142" i="46" s="1"/>
  <c r="BY142" i="46"/>
  <c r="J142" i="46" s="1"/>
  <c r="BX142" i="46"/>
  <c r="BW142" i="46"/>
  <c r="BV142" i="46"/>
  <c r="G142" i="46" s="1"/>
  <c r="BU142" i="46"/>
  <c r="BT142" i="46"/>
  <c r="E142" i="46" s="1"/>
  <c r="BS142" i="46"/>
  <c r="BO142" i="46"/>
  <c r="AP142" i="46"/>
  <c r="B142" i="46"/>
  <c r="B142" i="44" s="1"/>
  <c r="A142" i="46"/>
  <c r="A140" i="29" s="1"/>
  <c r="EF141" i="46"/>
  <c r="BQ141" i="46" s="1"/>
  <c r="EE141" i="46"/>
  <c r="ED141" i="46"/>
  <c r="BO141" i="46" s="1"/>
  <c r="EC141" i="46"/>
  <c r="EB141" i="46"/>
  <c r="BM141" i="46" s="1"/>
  <c r="EA141" i="46"/>
  <c r="BL141" i="46" s="1"/>
  <c r="DZ141" i="46"/>
  <c r="BK141" i="46" s="1"/>
  <c r="DY141" i="46"/>
  <c r="DX141" i="46"/>
  <c r="BI141" i="46" s="1"/>
  <c r="DW141" i="46"/>
  <c r="DV141" i="46"/>
  <c r="BG141" i="46" s="1"/>
  <c r="DU141" i="46"/>
  <c r="BF141" i="46" s="1"/>
  <c r="DT141" i="46"/>
  <c r="BE141" i="46" s="1"/>
  <c r="DS141" i="46"/>
  <c r="BD141" i="46" s="1"/>
  <c r="DR141" i="46"/>
  <c r="DQ141" i="46"/>
  <c r="DP141" i="46"/>
  <c r="BA141" i="46" s="1"/>
  <c r="DO141" i="46"/>
  <c r="DN141" i="46"/>
  <c r="AY141" i="46" s="1"/>
  <c r="DM141" i="46"/>
  <c r="AX141" i="46" s="1"/>
  <c r="DL141" i="46"/>
  <c r="DK141" i="46"/>
  <c r="AV141" i="46" s="1"/>
  <c r="DJ141" i="46"/>
  <c r="DI141" i="46"/>
  <c r="DH141" i="46"/>
  <c r="DG141" i="46"/>
  <c r="DF141" i="46"/>
  <c r="AQ141" i="46" s="1"/>
  <c r="DE141" i="46"/>
  <c r="DD141" i="46"/>
  <c r="AO141" i="46" s="1"/>
  <c r="DC141" i="46"/>
  <c r="AN141" i="46" s="1"/>
  <c r="DB141" i="46"/>
  <c r="DA141" i="46"/>
  <c r="CZ141" i="46"/>
  <c r="AK141" i="46" s="1"/>
  <c r="CY141" i="46"/>
  <c r="CX141" i="46"/>
  <c r="AI141" i="46" s="1"/>
  <c r="CW141" i="46"/>
  <c r="AH141" i="46" s="1"/>
  <c r="CV141" i="46"/>
  <c r="CU141" i="46"/>
  <c r="AF141" i="46" s="1"/>
  <c r="CT141" i="46"/>
  <c r="CS141" i="46"/>
  <c r="CR141" i="46"/>
  <c r="CQ141" i="46"/>
  <c r="CP141" i="46"/>
  <c r="AA141" i="46" s="1"/>
  <c r="CO141" i="46"/>
  <c r="CN141" i="46"/>
  <c r="CM141" i="46"/>
  <c r="X141" i="46" s="1"/>
  <c r="CL141" i="46"/>
  <c r="CK141" i="46"/>
  <c r="CJ141" i="46"/>
  <c r="U141" i="46" s="1"/>
  <c r="CI141" i="46"/>
  <c r="CH141" i="46"/>
  <c r="S141" i="46" s="1"/>
  <c r="CG141" i="46"/>
  <c r="R141" i="46" s="1"/>
  <c r="CF141" i="46"/>
  <c r="Q141" i="46" s="1"/>
  <c r="CE141" i="46"/>
  <c r="P141" i="46" s="1"/>
  <c r="CD141" i="46"/>
  <c r="O141" i="46" s="1"/>
  <c r="CC141" i="46"/>
  <c r="CB141" i="46"/>
  <c r="CA141" i="46"/>
  <c r="BZ141" i="46"/>
  <c r="K141" i="46" s="1"/>
  <c r="BY141" i="46"/>
  <c r="J141" i="46" s="1"/>
  <c r="BX141" i="46"/>
  <c r="BW141" i="46"/>
  <c r="BV141" i="46"/>
  <c r="G141" i="46" s="1"/>
  <c r="BU141" i="46"/>
  <c r="BT141" i="46"/>
  <c r="E141" i="46" s="1"/>
  <c r="BS141" i="46"/>
  <c r="B141" i="46"/>
  <c r="B141" i="44" s="1"/>
  <c r="A141" i="46"/>
  <c r="A141" i="44" s="1"/>
  <c r="EF140" i="46"/>
  <c r="BQ140" i="46" s="1"/>
  <c r="EE140" i="46"/>
  <c r="ED140" i="46"/>
  <c r="EC140" i="46"/>
  <c r="EB140" i="46"/>
  <c r="BM140" i="46" s="1"/>
  <c r="EA140" i="46"/>
  <c r="DZ140" i="46"/>
  <c r="DY140" i="46"/>
  <c r="BJ140" i="46" s="1"/>
  <c r="DX140" i="46"/>
  <c r="BI140" i="46" s="1"/>
  <c r="DW140" i="46"/>
  <c r="DV140" i="46"/>
  <c r="BG140" i="46" s="1"/>
  <c r="DU140" i="46"/>
  <c r="DT140" i="46"/>
  <c r="DS140" i="46"/>
  <c r="DR140" i="46"/>
  <c r="BC140" i="46" s="1"/>
  <c r="DQ140" i="46"/>
  <c r="BB140" i="46" s="1"/>
  <c r="DP140" i="46"/>
  <c r="BA140" i="46" s="1"/>
  <c r="DO140" i="46"/>
  <c r="DN140" i="46"/>
  <c r="AY140" i="44" s="1"/>
  <c r="DM140" i="46"/>
  <c r="DL140" i="46"/>
  <c r="AW140" i="46" s="1"/>
  <c r="DK140" i="46"/>
  <c r="AV140" i="46" s="1"/>
  <c r="DJ140" i="46"/>
  <c r="AU140" i="46" s="1"/>
  <c r="DI140" i="46"/>
  <c r="DH140" i="46"/>
  <c r="AS140" i="46" s="1"/>
  <c r="DG140" i="46"/>
  <c r="AR140" i="46" s="1"/>
  <c r="DF140" i="46"/>
  <c r="AQ140" i="46" s="1"/>
  <c r="DE140" i="46"/>
  <c r="DD140" i="46"/>
  <c r="DC140" i="46"/>
  <c r="DB140" i="46"/>
  <c r="DA140" i="46"/>
  <c r="CZ140" i="46"/>
  <c r="AK140" i="46" s="1"/>
  <c r="CY140" i="46"/>
  <c r="CX140" i="46"/>
  <c r="CW140" i="46"/>
  <c r="CV140" i="46"/>
  <c r="AG140" i="46" s="1"/>
  <c r="CU140" i="46"/>
  <c r="CT140" i="46"/>
  <c r="AE140" i="46" s="1"/>
  <c r="CS140" i="46"/>
  <c r="AD140" i="46" s="1"/>
  <c r="CR140" i="46"/>
  <c r="CQ140" i="46"/>
  <c r="AB140" i="46" s="1"/>
  <c r="CP140" i="46"/>
  <c r="CO140" i="46"/>
  <c r="CN140" i="46"/>
  <c r="Y140" i="46" s="1"/>
  <c r="CM140" i="46"/>
  <c r="CL140" i="46"/>
  <c r="CK140" i="46"/>
  <c r="CJ140" i="46"/>
  <c r="CI140" i="46"/>
  <c r="T140" i="46" s="1"/>
  <c r="CH140" i="46"/>
  <c r="CG140" i="46"/>
  <c r="CF140" i="46"/>
  <c r="CE140" i="46"/>
  <c r="CD140" i="46"/>
  <c r="CC140" i="46"/>
  <c r="N140" i="46" s="1"/>
  <c r="CB140" i="46"/>
  <c r="CA140" i="46"/>
  <c r="BZ140" i="46"/>
  <c r="K140" i="46" s="1"/>
  <c r="BY140" i="46"/>
  <c r="BX140" i="46"/>
  <c r="I140" i="46" s="1"/>
  <c r="BW140" i="46"/>
  <c r="BV140" i="46"/>
  <c r="G140" i="46" s="1"/>
  <c r="BU140" i="46"/>
  <c r="F140" i="46" s="1"/>
  <c r="BT140" i="46"/>
  <c r="BS140" i="46"/>
  <c r="D140" i="46" s="1"/>
  <c r="B140" i="46"/>
  <c r="B140" i="44" s="1"/>
  <c r="A140" i="46"/>
  <c r="A138" i="27" s="1"/>
  <c r="EF139" i="46"/>
  <c r="EE139" i="46"/>
  <c r="ED139" i="46"/>
  <c r="BO139" i="44" s="1"/>
  <c r="EC139" i="46"/>
  <c r="BN139" i="46" s="1"/>
  <c r="EB139" i="46"/>
  <c r="BM139" i="46" s="1"/>
  <c r="EA139" i="46"/>
  <c r="DZ139" i="46"/>
  <c r="BK139" i="46" s="1"/>
  <c r="DY139" i="46"/>
  <c r="BJ139" i="46" s="1"/>
  <c r="DX139" i="46"/>
  <c r="DW139" i="46"/>
  <c r="DV139" i="46"/>
  <c r="BG139" i="46" s="1"/>
  <c r="DU139" i="46"/>
  <c r="BF139" i="46" s="1"/>
  <c r="DT139" i="46"/>
  <c r="DS139" i="46"/>
  <c r="DR139" i="46"/>
  <c r="DQ139" i="46"/>
  <c r="BB139" i="46" s="1"/>
  <c r="DP139" i="46"/>
  <c r="DO139" i="46"/>
  <c r="AZ139" i="46" s="1"/>
  <c r="DN139" i="46"/>
  <c r="DM139" i="46"/>
  <c r="AX139" i="46" s="1"/>
  <c r="DL139" i="46"/>
  <c r="DK139" i="46"/>
  <c r="DJ139" i="46"/>
  <c r="DI139" i="46"/>
  <c r="DH139" i="46"/>
  <c r="DG139" i="46"/>
  <c r="DF139" i="46"/>
  <c r="AQ139" i="46" s="1"/>
  <c r="DE139" i="46"/>
  <c r="AP139" i="46" s="1"/>
  <c r="DD139" i="46"/>
  <c r="AO139" i="46" s="1"/>
  <c r="DC139" i="46"/>
  <c r="DB139" i="46"/>
  <c r="AM139" i="46" s="1"/>
  <c r="DA139" i="46"/>
  <c r="AL139" i="46" s="1"/>
  <c r="CZ139" i="46"/>
  <c r="CY139" i="46"/>
  <c r="CX139" i="46"/>
  <c r="AI139" i="46" s="1"/>
  <c r="CW139" i="46"/>
  <c r="AH139" i="46" s="1"/>
  <c r="CV139" i="46"/>
  <c r="CU139" i="46"/>
  <c r="CT139" i="46"/>
  <c r="CS139" i="46"/>
  <c r="CR139" i="46"/>
  <c r="CQ139" i="46"/>
  <c r="AB139" i="46" s="1"/>
  <c r="CP139" i="46"/>
  <c r="CO139" i="46"/>
  <c r="Z139" i="46" s="1"/>
  <c r="CN139" i="46"/>
  <c r="CM139" i="46"/>
  <c r="CL139" i="46"/>
  <c r="W139" i="46" s="1"/>
  <c r="CK139" i="46"/>
  <c r="CJ139" i="46"/>
  <c r="CI139" i="46"/>
  <c r="CH139" i="46"/>
  <c r="S139" i="46" s="1"/>
  <c r="CG139" i="46"/>
  <c r="R139" i="46" s="1"/>
  <c r="CF139" i="46"/>
  <c r="Q139" i="46" s="1"/>
  <c r="CE139" i="46"/>
  <c r="CD139" i="46"/>
  <c r="CC139" i="46"/>
  <c r="N139" i="46" s="1"/>
  <c r="CB139" i="46"/>
  <c r="CA139" i="46"/>
  <c r="BZ139" i="46"/>
  <c r="K139" i="46" s="1"/>
  <c r="BY139" i="46"/>
  <c r="J139" i="46" s="1"/>
  <c r="BX139" i="46"/>
  <c r="I139" i="46" s="1"/>
  <c r="BW139" i="46"/>
  <c r="BV139" i="46"/>
  <c r="BU139" i="46"/>
  <c r="BT139" i="46"/>
  <c r="BS139" i="46"/>
  <c r="D139" i="46" s="1"/>
  <c r="BO139" i="46"/>
  <c r="B139" i="46"/>
  <c r="B139" i="44" s="1"/>
  <c r="A139" i="46"/>
  <c r="A137" i="27" s="1"/>
  <c r="EF138" i="46"/>
  <c r="EE138" i="46"/>
  <c r="BP138" i="46" s="1"/>
  <c r="ED138" i="46"/>
  <c r="BO138" i="44" s="1"/>
  <c r="EC138" i="46"/>
  <c r="BN138" i="44" s="1"/>
  <c r="EB138" i="46"/>
  <c r="EA138" i="46"/>
  <c r="BL138" i="46" s="1"/>
  <c r="DZ138" i="46"/>
  <c r="BK138" i="46" s="1"/>
  <c r="DY138" i="46"/>
  <c r="BJ138" i="46" s="1"/>
  <c r="DX138" i="46"/>
  <c r="DW138" i="46"/>
  <c r="DV138" i="46"/>
  <c r="BG138" i="46" s="1"/>
  <c r="DU138" i="46"/>
  <c r="DT138" i="46"/>
  <c r="DS138" i="46"/>
  <c r="BD138" i="46" s="1"/>
  <c r="DR138" i="46"/>
  <c r="DQ138" i="46"/>
  <c r="BB138" i="46" s="1"/>
  <c r="DP138" i="46"/>
  <c r="DO138" i="46"/>
  <c r="AZ138" i="46" s="1"/>
  <c r="DN138" i="46"/>
  <c r="AY138" i="46" s="1"/>
  <c r="DM138" i="46"/>
  <c r="DL138" i="46"/>
  <c r="AW138" i="46" s="1"/>
  <c r="DK138" i="46"/>
  <c r="AV138" i="46" s="1"/>
  <c r="DJ138" i="46"/>
  <c r="AU138" i="46" s="1"/>
  <c r="DI138" i="46"/>
  <c r="DH138" i="46"/>
  <c r="DG138" i="46"/>
  <c r="DF138" i="46"/>
  <c r="DE138" i="46"/>
  <c r="DD138" i="46"/>
  <c r="DC138" i="46"/>
  <c r="AN138" i="46" s="1"/>
  <c r="DB138" i="46"/>
  <c r="AM138" i="46" s="1"/>
  <c r="DA138" i="46"/>
  <c r="CZ138" i="46"/>
  <c r="CY138" i="46"/>
  <c r="CX138" i="46"/>
  <c r="AI138" i="46" s="1"/>
  <c r="CW138" i="46"/>
  <c r="CV138" i="46"/>
  <c r="CU138" i="46"/>
  <c r="AF138" i="46" s="1"/>
  <c r="CT138" i="46"/>
  <c r="AE138" i="46" s="1"/>
  <c r="CS138" i="46"/>
  <c r="AD138" i="46" s="1"/>
  <c r="CR138" i="46"/>
  <c r="CQ138" i="46"/>
  <c r="AB138" i="46" s="1"/>
  <c r="CP138" i="46"/>
  <c r="AA138" i="46" s="1"/>
  <c r="CO138" i="46"/>
  <c r="CN138" i="46"/>
  <c r="Y138" i="46" s="1"/>
  <c r="CM138" i="46"/>
  <c r="CL138" i="46"/>
  <c r="W138" i="46" s="1"/>
  <c r="CK138" i="46"/>
  <c r="V138" i="46" s="1"/>
  <c r="CJ138" i="46"/>
  <c r="CI138" i="46"/>
  <c r="CH138" i="46"/>
  <c r="S138" i="46" s="1"/>
  <c r="CG138" i="46"/>
  <c r="CF138" i="46"/>
  <c r="Q138" i="46" s="1"/>
  <c r="CE138" i="46"/>
  <c r="P138" i="46" s="1"/>
  <c r="CD138" i="46"/>
  <c r="O138" i="46" s="1"/>
  <c r="CC138" i="46"/>
  <c r="N138" i="46" s="1"/>
  <c r="CB138" i="46"/>
  <c r="CA138" i="46"/>
  <c r="BZ138" i="46"/>
  <c r="BY138" i="46"/>
  <c r="BX138" i="46"/>
  <c r="I138" i="46" s="1"/>
  <c r="BW138" i="46"/>
  <c r="H138" i="46" s="1"/>
  <c r="BV138" i="46"/>
  <c r="BU138" i="46"/>
  <c r="F138" i="46" s="1"/>
  <c r="BT138" i="46"/>
  <c r="BS138" i="46"/>
  <c r="D138" i="46" s="1"/>
  <c r="BO138" i="46"/>
  <c r="BN138" i="46"/>
  <c r="B138" i="46"/>
  <c r="B138" i="44" s="1"/>
  <c r="A138" i="46"/>
  <c r="A136" i="27" s="1"/>
  <c r="EF137" i="46"/>
  <c r="BQ137" i="46" s="1"/>
  <c r="EE137" i="46"/>
  <c r="ED137" i="46"/>
  <c r="EC137" i="46"/>
  <c r="EB137" i="46"/>
  <c r="EA137" i="46"/>
  <c r="DZ137" i="46"/>
  <c r="BK137" i="46" s="1"/>
  <c r="DY137" i="46"/>
  <c r="DX137" i="46"/>
  <c r="BI137" i="46" s="1"/>
  <c r="DW137" i="46"/>
  <c r="BH137" i="46" s="1"/>
  <c r="DV137" i="46"/>
  <c r="DU137" i="46"/>
  <c r="BF137" i="46" s="1"/>
  <c r="DT137" i="46"/>
  <c r="DS137" i="46"/>
  <c r="DR137" i="46"/>
  <c r="BC137" i="46" s="1"/>
  <c r="DQ137" i="46"/>
  <c r="BB137" i="46" s="1"/>
  <c r="DP137" i="46"/>
  <c r="BA137" i="46" s="1"/>
  <c r="DO137" i="46"/>
  <c r="DN137" i="46"/>
  <c r="DM137" i="46"/>
  <c r="AX137" i="46" s="1"/>
  <c r="DL137" i="46"/>
  <c r="AW137" i="46" s="1"/>
  <c r="DK137" i="46"/>
  <c r="DJ137" i="46"/>
  <c r="AU137" i="46" s="1"/>
  <c r="DI137" i="46"/>
  <c r="DH137" i="46"/>
  <c r="DG137" i="46"/>
  <c r="AR137" i="46" s="1"/>
  <c r="DF137" i="46"/>
  <c r="DE137" i="46"/>
  <c r="DD137" i="46"/>
  <c r="DC137" i="46"/>
  <c r="DB137" i="46"/>
  <c r="AM137" i="46" s="1"/>
  <c r="DA137" i="46"/>
  <c r="AL137" i="46" s="1"/>
  <c r="CZ137" i="46"/>
  <c r="CY137" i="46"/>
  <c r="CX137" i="46"/>
  <c r="CW137" i="46"/>
  <c r="CV137" i="46"/>
  <c r="CU137" i="46"/>
  <c r="CT137" i="46"/>
  <c r="AE137" i="46" s="1"/>
  <c r="CS137" i="46"/>
  <c r="AD137" i="46" s="1"/>
  <c r="CR137" i="46"/>
  <c r="CQ137" i="46"/>
  <c r="CP137" i="46"/>
  <c r="CO137" i="46"/>
  <c r="Z137" i="46" s="1"/>
  <c r="CN137" i="46"/>
  <c r="Y137" i="46" s="1"/>
  <c r="CM137" i="46"/>
  <c r="CL137" i="46"/>
  <c r="W137" i="46" s="1"/>
  <c r="CK137" i="46"/>
  <c r="V137" i="46" s="1"/>
  <c r="CJ137" i="46"/>
  <c r="CI137" i="46"/>
  <c r="T137" i="46" s="1"/>
  <c r="CH137" i="46"/>
  <c r="CG137" i="46"/>
  <c r="R137" i="46" s="1"/>
  <c r="CF137" i="46"/>
  <c r="Q137" i="46" s="1"/>
  <c r="CE137" i="46"/>
  <c r="CD137" i="46"/>
  <c r="O137" i="46" s="1"/>
  <c r="CC137" i="46"/>
  <c r="N137" i="46" s="1"/>
  <c r="CB137" i="46"/>
  <c r="M137" i="46" s="1"/>
  <c r="CA137" i="46"/>
  <c r="L137" i="46" s="1"/>
  <c r="BZ137" i="46"/>
  <c r="BY137" i="46"/>
  <c r="BX137" i="46"/>
  <c r="BW137" i="46"/>
  <c r="BV137" i="46"/>
  <c r="G137" i="46" s="1"/>
  <c r="BU137" i="46"/>
  <c r="F137" i="46" s="1"/>
  <c r="BT137" i="46"/>
  <c r="E137" i="46" s="1"/>
  <c r="BS137" i="46"/>
  <c r="D137" i="46" s="1"/>
  <c r="B137" i="46"/>
  <c r="B137" i="44" s="1"/>
  <c r="A137" i="46"/>
  <c r="A135" i="27" s="1"/>
  <c r="EF136" i="46"/>
  <c r="BQ136" i="46" s="1"/>
  <c r="EE136" i="46"/>
  <c r="ED136" i="46"/>
  <c r="EC136" i="46"/>
  <c r="EB136" i="46"/>
  <c r="EA136" i="46"/>
  <c r="DZ136" i="46"/>
  <c r="DY136" i="46"/>
  <c r="DX136" i="46"/>
  <c r="BI136" i="46" s="1"/>
  <c r="DW136" i="46"/>
  <c r="DV136" i="46"/>
  <c r="DU136" i="46"/>
  <c r="DT136" i="46"/>
  <c r="DS136" i="46"/>
  <c r="DR136" i="46"/>
  <c r="DQ136" i="46"/>
  <c r="DP136" i="46"/>
  <c r="DO136" i="46"/>
  <c r="DN136" i="46"/>
  <c r="DM136" i="46"/>
  <c r="DL136" i="46"/>
  <c r="AW136" i="46" s="1"/>
  <c r="DK136" i="46"/>
  <c r="DJ136" i="46"/>
  <c r="DI136" i="46"/>
  <c r="AT136" i="46" s="1"/>
  <c r="DH136" i="46"/>
  <c r="AS136" i="46" s="1"/>
  <c r="DG136" i="46"/>
  <c r="DF136" i="46"/>
  <c r="AQ136" i="46" s="1"/>
  <c r="DE136" i="46"/>
  <c r="DD136" i="46"/>
  <c r="AO136" i="46" s="1"/>
  <c r="DC136" i="46"/>
  <c r="AN136" i="46" s="1"/>
  <c r="DB136" i="46"/>
  <c r="DA136" i="46"/>
  <c r="AL136" i="46" s="1"/>
  <c r="CZ136" i="46"/>
  <c r="AK136" i="46" s="1"/>
  <c r="CY136" i="46"/>
  <c r="CX136" i="46"/>
  <c r="AI136" i="46" s="1"/>
  <c r="CW136" i="46"/>
  <c r="CV136" i="46"/>
  <c r="CU136" i="46"/>
  <c r="CT136" i="46"/>
  <c r="AE136" i="46" s="1"/>
  <c r="CS136" i="46"/>
  <c r="CR136" i="46"/>
  <c r="CQ136" i="46"/>
  <c r="CP136" i="46"/>
  <c r="CO136" i="46"/>
  <c r="CN136" i="46"/>
  <c r="CM136" i="46"/>
  <c r="X136" i="46" s="1"/>
  <c r="CL136" i="46"/>
  <c r="CK136" i="46"/>
  <c r="V136" i="46" s="1"/>
  <c r="CJ136" i="46"/>
  <c r="U136" i="46" s="1"/>
  <c r="CI136" i="46"/>
  <c r="CH136" i="46"/>
  <c r="CG136" i="46"/>
  <c r="CF136" i="46"/>
  <c r="Q136" i="46" s="1"/>
  <c r="CE136" i="46"/>
  <c r="CD136" i="46"/>
  <c r="CC136" i="46"/>
  <c r="CB136" i="46"/>
  <c r="M136" i="46" s="1"/>
  <c r="CA136" i="46"/>
  <c r="BZ136" i="46"/>
  <c r="BY136" i="46"/>
  <c r="BX136" i="46"/>
  <c r="I136" i="46" s="1"/>
  <c r="BW136" i="46"/>
  <c r="BV136" i="46"/>
  <c r="BU136" i="46"/>
  <c r="F136" i="46" s="1"/>
  <c r="BT136" i="46"/>
  <c r="E136" i="46" s="1"/>
  <c r="BS136" i="46"/>
  <c r="B136" i="46"/>
  <c r="B136" i="44" s="1"/>
  <c r="A136" i="46"/>
  <c r="A134" i="27" s="1"/>
  <c r="EF135" i="46"/>
  <c r="EE135" i="46"/>
  <c r="ED135" i="46"/>
  <c r="BO135" i="44" s="1"/>
  <c r="EC135" i="46"/>
  <c r="BN135" i="44" s="1"/>
  <c r="EB135" i="46"/>
  <c r="BM135" i="44" s="1"/>
  <c r="EA135" i="46"/>
  <c r="BL135" i="44" s="1"/>
  <c r="DZ135" i="46"/>
  <c r="BK135" i="46" s="1"/>
  <c r="DY135" i="46"/>
  <c r="BJ135" i="46" s="1"/>
  <c r="DX135" i="46"/>
  <c r="DW135" i="46"/>
  <c r="BH135" i="46" s="1"/>
  <c r="DV135" i="46"/>
  <c r="DU135" i="46"/>
  <c r="DT135" i="46"/>
  <c r="DS135" i="46"/>
  <c r="DR135" i="46"/>
  <c r="BC135" i="46" s="1"/>
  <c r="DQ135" i="46"/>
  <c r="DP135" i="46"/>
  <c r="BA135" i="46" s="1"/>
  <c r="DO135" i="46"/>
  <c r="DN135" i="46"/>
  <c r="DM135" i="46"/>
  <c r="AX135" i="46" s="1"/>
  <c r="DL135" i="46"/>
  <c r="DK135" i="46"/>
  <c r="DJ135" i="46"/>
  <c r="DI135" i="46"/>
  <c r="AT135" i="46" s="1"/>
  <c r="DH135" i="46"/>
  <c r="AS135" i="46" s="1"/>
  <c r="DG135" i="46"/>
  <c r="DF135" i="46"/>
  <c r="AQ135" i="46" s="1"/>
  <c r="DE135" i="46"/>
  <c r="AP135" i="46" s="1"/>
  <c r="DD135" i="46"/>
  <c r="DC135" i="46"/>
  <c r="DB135" i="46"/>
  <c r="DA135" i="46"/>
  <c r="CZ135" i="46"/>
  <c r="AK135" i="46" s="1"/>
  <c r="CY135" i="46"/>
  <c r="CX135" i="46"/>
  <c r="CW135" i="46"/>
  <c r="CV135" i="46"/>
  <c r="CU135" i="46"/>
  <c r="CT135" i="46"/>
  <c r="CS135" i="46"/>
  <c r="AD135" i="46" s="1"/>
  <c r="CR135" i="46"/>
  <c r="CQ135" i="46"/>
  <c r="CP135" i="46"/>
  <c r="CO135" i="46"/>
  <c r="CN135" i="46"/>
  <c r="CM135" i="46"/>
  <c r="CL135" i="46"/>
  <c r="W135" i="46" s="1"/>
  <c r="CK135" i="46"/>
  <c r="CJ135" i="46"/>
  <c r="U135" i="46" s="1"/>
  <c r="CI135" i="46"/>
  <c r="T135" i="46" s="1"/>
  <c r="CH135" i="46"/>
  <c r="CG135" i="46"/>
  <c r="R135" i="46" s="1"/>
  <c r="CF135" i="46"/>
  <c r="CE135" i="46"/>
  <c r="CD135" i="46"/>
  <c r="O135" i="46" s="1"/>
  <c r="CC135" i="46"/>
  <c r="N135" i="46" s="1"/>
  <c r="CB135" i="46"/>
  <c r="M135" i="46" s="1"/>
  <c r="CA135" i="46"/>
  <c r="BZ135" i="46"/>
  <c r="BY135" i="46"/>
  <c r="BX135" i="46"/>
  <c r="BW135" i="46"/>
  <c r="BV135" i="46"/>
  <c r="G135" i="46" s="1"/>
  <c r="BU135" i="46"/>
  <c r="BT135" i="46"/>
  <c r="BS135" i="46"/>
  <c r="D135" i="46" s="1"/>
  <c r="BO135" i="46"/>
  <c r="B135" i="46"/>
  <c r="B135" i="44" s="1"/>
  <c r="A135" i="46"/>
  <c r="A133" i="27" s="1"/>
  <c r="EF134" i="46"/>
  <c r="BQ134" i="46" s="1"/>
  <c r="EE134" i="46"/>
  <c r="ED134" i="46"/>
  <c r="EC134" i="46"/>
  <c r="BN134" i="46" s="1"/>
  <c r="EB134" i="46"/>
  <c r="BM134" i="46" s="1"/>
  <c r="EA134" i="46"/>
  <c r="DZ134" i="46"/>
  <c r="DY134" i="46"/>
  <c r="BJ134" i="46" s="1"/>
  <c r="DX134" i="46"/>
  <c r="BI134" i="46" s="1"/>
  <c r="DW134" i="46"/>
  <c r="DV134" i="46"/>
  <c r="DU134" i="46"/>
  <c r="DT134" i="46"/>
  <c r="DS134" i="46"/>
  <c r="DR134" i="46"/>
  <c r="BC134" i="46" s="1"/>
  <c r="DQ134" i="46"/>
  <c r="BB134" i="46" s="1"/>
  <c r="DP134" i="46"/>
  <c r="BA134" i="46" s="1"/>
  <c r="DO134" i="46"/>
  <c r="AZ134" i="46" s="1"/>
  <c r="DN134" i="46"/>
  <c r="DM134" i="46"/>
  <c r="AX134" i="46" s="1"/>
  <c r="DL134" i="46"/>
  <c r="DK134" i="46"/>
  <c r="DJ134" i="46"/>
  <c r="DI134" i="46"/>
  <c r="AT134" i="46" s="1"/>
  <c r="DH134" i="46"/>
  <c r="AS134" i="46" s="1"/>
  <c r="DG134" i="46"/>
  <c r="DF134" i="46"/>
  <c r="DE134" i="46"/>
  <c r="AP134" i="46" s="1"/>
  <c r="DD134" i="46"/>
  <c r="AO134" i="46" s="1"/>
  <c r="DC134" i="46"/>
  <c r="DB134" i="46"/>
  <c r="DA134" i="46"/>
  <c r="AL134" i="46" s="1"/>
  <c r="CZ134" i="46"/>
  <c r="CY134" i="46"/>
  <c r="AJ134" i="46" s="1"/>
  <c r="CX134" i="46"/>
  <c r="CW134" i="46"/>
  <c r="CV134" i="46"/>
  <c r="AG134" i="46" s="1"/>
  <c r="CU134" i="46"/>
  <c r="CT134" i="46"/>
  <c r="AE134" i="46" s="1"/>
  <c r="CS134" i="46"/>
  <c r="AD134" i="46" s="1"/>
  <c r="CR134" i="46"/>
  <c r="AC134" i="46" s="1"/>
  <c r="CQ134" i="46"/>
  <c r="AB134" i="46" s="1"/>
  <c r="CP134" i="46"/>
  <c r="CO134" i="46"/>
  <c r="Z134" i="46" s="1"/>
  <c r="CN134" i="46"/>
  <c r="CM134" i="46"/>
  <c r="CL134" i="46"/>
  <c r="W134" i="46" s="1"/>
  <c r="CK134" i="46"/>
  <c r="V134" i="46" s="1"/>
  <c r="CJ134" i="46"/>
  <c r="U134" i="46" s="1"/>
  <c r="CI134" i="46"/>
  <c r="T134" i="46" s="1"/>
  <c r="CH134" i="46"/>
  <c r="CG134" i="46"/>
  <c r="CF134" i="46"/>
  <c r="CE134" i="46"/>
  <c r="CD134" i="46"/>
  <c r="CC134" i="46"/>
  <c r="N134" i="46" s="1"/>
  <c r="CB134" i="46"/>
  <c r="M134" i="46" s="1"/>
  <c r="CA134" i="46"/>
  <c r="L134" i="46" s="1"/>
  <c r="BZ134" i="46"/>
  <c r="BY134" i="46"/>
  <c r="J134" i="46" s="1"/>
  <c r="BX134" i="46"/>
  <c r="I134" i="46" s="1"/>
  <c r="BW134" i="46"/>
  <c r="BV134" i="46"/>
  <c r="BU134" i="46"/>
  <c r="F134" i="46" s="1"/>
  <c r="BT134" i="46"/>
  <c r="E134" i="46" s="1"/>
  <c r="BS134" i="46"/>
  <c r="D134" i="46" s="1"/>
  <c r="B134" i="46"/>
  <c r="B134" i="44" s="1"/>
  <c r="A134" i="46"/>
  <c r="A132" i="27" s="1"/>
  <c r="EF133" i="46"/>
  <c r="EE133" i="46"/>
  <c r="ED133" i="46"/>
  <c r="BO133" i="44" s="1"/>
  <c r="EC133" i="46"/>
  <c r="EB133" i="46"/>
  <c r="EA133" i="46"/>
  <c r="DZ133" i="46"/>
  <c r="DY133" i="46"/>
  <c r="BJ133" i="46" s="1"/>
  <c r="DX133" i="46"/>
  <c r="DW133" i="46"/>
  <c r="DV133" i="46"/>
  <c r="DU133" i="46"/>
  <c r="DT133" i="46"/>
  <c r="DS133" i="46"/>
  <c r="BD133" i="46" s="1"/>
  <c r="DR133" i="46"/>
  <c r="DQ133" i="46"/>
  <c r="DP133" i="46"/>
  <c r="DO133" i="46"/>
  <c r="DN133" i="46"/>
  <c r="AY133" i="46" s="1"/>
  <c r="DM133" i="46"/>
  <c r="AX133" i="46" s="1"/>
  <c r="DL133" i="46"/>
  <c r="AW133" i="46" s="1"/>
  <c r="DK133" i="46"/>
  <c r="AV133" i="46" s="1"/>
  <c r="DJ133" i="46"/>
  <c r="DI133" i="46"/>
  <c r="AT133" i="46" s="1"/>
  <c r="DH133" i="46"/>
  <c r="DG133" i="46"/>
  <c r="DF133" i="46"/>
  <c r="DE133" i="46"/>
  <c r="DD133" i="46"/>
  <c r="DC133" i="46"/>
  <c r="AN133" i="46" s="1"/>
  <c r="DB133" i="46"/>
  <c r="DA133" i="46"/>
  <c r="AL133" i="46" s="1"/>
  <c r="CZ133" i="46"/>
  <c r="CY133" i="46"/>
  <c r="CX133" i="46"/>
  <c r="AI133" i="46" s="1"/>
  <c r="CW133" i="46"/>
  <c r="AH133" i="46" s="1"/>
  <c r="CV133" i="46"/>
  <c r="AG133" i="46" s="1"/>
  <c r="CU133" i="46"/>
  <c r="CT133" i="46"/>
  <c r="CS133" i="46"/>
  <c r="CR133" i="46"/>
  <c r="CQ133" i="46"/>
  <c r="CP133" i="46"/>
  <c r="AA133" i="46" s="1"/>
  <c r="CO133" i="46"/>
  <c r="CN133" i="46"/>
  <c r="Y133" i="46" s="1"/>
  <c r="CM133" i="46"/>
  <c r="X133" i="46" s="1"/>
  <c r="CL133" i="46"/>
  <c r="CK133" i="46"/>
  <c r="V133" i="46" s="1"/>
  <c r="CJ133" i="46"/>
  <c r="CI133" i="46"/>
  <c r="CH133" i="46"/>
  <c r="S133" i="46" s="1"/>
  <c r="CG133" i="46"/>
  <c r="R133" i="44" s="1"/>
  <c r="CF133" i="46"/>
  <c r="Q133" i="46" s="1"/>
  <c r="CE133" i="46"/>
  <c r="CD133" i="46"/>
  <c r="CC133" i="46"/>
  <c r="N133" i="46" s="1"/>
  <c r="CB133" i="46"/>
  <c r="CA133" i="46"/>
  <c r="BZ133" i="46"/>
  <c r="K133" i="46" s="1"/>
  <c r="BY133" i="46"/>
  <c r="J133" i="46" s="1"/>
  <c r="BX133" i="46"/>
  <c r="BW133" i="46"/>
  <c r="H133" i="46" s="1"/>
  <c r="BV133" i="46"/>
  <c r="BU133" i="46"/>
  <c r="BT133" i="46"/>
  <c r="BS133" i="46"/>
  <c r="BO133" i="46"/>
  <c r="B133" i="46"/>
  <c r="B133" i="44" s="1"/>
  <c r="A133" i="46"/>
  <c r="A131" i="27" s="1"/>
  <c r="EF132" i="46"/>
  <c r="EE132" i="46"/>
  <c r="BP132" i="46" s="1"/>
  <c r="ED132" i="46"/>
  <c r="BO132" i="44" s="1"/>
  <c r="EC132" i="46"/>
  <c r="BN132" i="44" s="1"/>
  <c r="EB132" i="46"/>
  <c r="BM132" i="44" s="1"/>
  <c r="EA132" i="46"/>
  <c r="BL132" i="44" s="1"/>
  <c r="DZ132" i="46"/>
  <c r="BK132" i="46" s="1"/>
  <c r="DY132" i="46"/>
  <c r="DX132" i="46"/>
  <c r="DW132" i="46"/>
  <c r="DV132" i="46"/>
  <c r="DU132" i="46"/>
  <c r="DT132" i="46"/>
  <c r="DS132" i="46"/>
  <c r="BD132" i="46" s="1"/>
  <c r="DR132" i="46"/>
  <c r="DQ132" i="46"/>
  <c r="BB132" i="46" s="1"/>
  <c r="DP132" i="46"/>
  <c r="DO132" i="46"/>
  <c r="AZ132" i="46" s="1"/>
  <c r="DN132" i="46"/>
  <c r="DM132" i="46"/>
  <c r="DL132" i="46"/>
  <c r="AW132" i="46" s="1"/>
  <c r="DK132" i="46"/>
  <c r="DJ132" i="46"/>
  <c r="AU132" i="46" s="1"/>
  <c r="DI132" i="46"/>
  <c r="AT132" i="46" s="1"/>
  <c r="DH132" i="46"/>
  <c r="DG132" i="46"/>
  <c r="DF132" i="46"/>
  <c r="DE132" i="46"/>
  <c r="DD132" i="46"/>
  <c r="AO132" i="46" s="1"/>
  <c r="DC132" i="46"/>
  <c r="AN132" i="46" s="1"/>
  <c r="DB132" i="46"/>
  <c r="AM132" i="46" s="1"/>
  <c r="DA132" i="46"/>
  <c r="AL132" i="46" s="1"/>
  <c r="CZ132" i="46"/>
  <c r="CY132" i="46"/>
  <c r="CX132" i="46"/>
  <c r="CW132" i="46"/>
  <c r="CV132" i="46"/>
  <c r="CU132" i="46"/>
  <c r="CT132" i="46"/>
  <c r="CS132" i="46"/>
  <c r="AD132" i="46" s="1"/>
  <c r="CR132" i="46"/>
  <c r="CQ132" i="46"/>
  <c r="CP132" i="46"/>
  <c r="CO132" i="46"/>
  <c r="Z132" i="46" s="1"/>
  <c r="CN132" i="46"/>
  <c r="Y132" i="46" s="1"/>
  <c r="CM132" i="46"/>
  <c r="X132" i="46" s="1"/>
  <c r="CL132" i="46"/>
  <c r="CK132" i="46"/>
  <c r="CJ132" i="46"/>
  <c r="CI132" i="46"/>
  <c r="T132" i="46" s="1"/>
  <c r="CH132" i="46"/>
  <c r="CG132" i="46"/>
  <c r="CF132" i="46"/>
  <c r="Q132" i="46" s="1"/>
  <c r="CE132" i="46"/>
  <c r="CD132" i="46"/>
  <c r="CC132" i="46"/>
  <c r="N132" i="46" s="1"/>
  <c r="CB132" i="46"/>
  <c r="M132" i="46" s="1"/>
  <c r="CA132" i="46"/>
  <c r="BZ132" i="46"/>
  <c r="BY132" i="46"/>
  <c r="BX132" i="46"/>
  <c r="I132" i="46" s="1"/>
  <c r="BW132" i="46"/>
  <c r="BV132" i="46"/>
  <c r="BU132" i="46"/>
  <c r="F132" i="46" s="1"/>
  <c r="BT132" i="46"/>
  <c r="BS132" i="46"/>
  <c r="D132" i="46" s="1"/>
  <c r="B132" i="46"/>
  <c r="B132" i="44" s="1"/>
  <c r="A132" i="46"/>
  <c r="A130" i="27" s="1"/>
  <c r="EF131" i="46"/>
  <c r="EE131" i="46"/>
  <c r="BP131" i="46" s="1"/>
  <c r="ED131" i="46"/>
  <c r="EC131" i="46"/>
  <c r="EB131" i="46"/>
  <c r="BM131" i="46" s="1"/>
  <c r="EA131" i="46"/>
  <c r="BL131" i="46" s="1"/>
  <c r="DZ131" i="46"/>
  <c r="DY131" i="46"/>
  <c r="DX131" i="46"/>
  <c r="DW131" i="46"/>
  <c r="BH131" i="46" s="1"/>
  <c r="DV131" i="46"/>
  <c r="DU131" i="46"/>
  <c r="DT131" i="46"/>
  <c r="DS131" i="46"/>
  <c r="DR131" i="46"/>
  <c r="BC131" i="46" s="1"/>
  <c r="DQ131" i="46"/>
  <c r="BB131" i="46" s="1"/>
  <c r="DP131" i="46"/>
  <c r="DO131" i="46"/>
  <c r="AZ131" i="46" s="1"/>
  <c r="DN131" i="46"/>
  <c r="DM131" i="46"/>
  <c r="DL131" i="46"/>
  <c r="AW131" i="46" s="1"/>
  <c r="DK131" i="46"/>
  <c r="AV131" i="46" s="1"/>
  <c r="DJ131" i="46"/>
  <c r="AU131" i="46" s="1"/>
  <c r="DI131" i="46"/>
  <c r="AT131" i="46" s="1"/>
  <c r="DH131" i="46"/>
  <c r="DG131" i="46"/>
  <c r="AR131" i="46" s="1"/>
  <c r="DF131" i="46"/>
  <c r="DE131" i="46"/>
  <c r="DD131" i="46"/>
  <c r="DC131" i="46"/>
  <c r="AN131" i="46" s="1"/>
  <c r="DB131" i="46"/>
  <c r="DA131" i="46"/>
  <c r="AL131" i="46" s="1"/>
  <c r="CZ131" i="46"/>
  <c r="CY131" i="46"/>
  <c r="CX131" i="46"/>
  <c r="CW131" i="46"/>
  <c r="CV131" i="46"/>
  <c r="AG131" i="46" s="1"/>
  <c r="CU131" i="46"/>
  <c r="AF131" i="46" s="1"/>
  <c r="CT131" i="46"/>
  <c r="AE131" i="46" s="1"/>
  <c r="CS131" i="46"/>
  <c r="CR131" i="46"/>
  <c r="CQ131" i="46"/>
  <c r="AB131" i="46" s="1"/>
  <c r="CP131" i="46"/>
  <c r="CO131" i="46"/>
  <c r="CN131" i="46"/>
  <c r="Y131" i="46" s="1"/>
  <c r="CM131" i="46"/>
  <c r="X131" i="46" s="1"/>
  <c r="CL131" i="46"/>
  <c r="W131" i="46" s="1"/>
  <c r="CK131" i="46"/>
  <c r="V131" i="46" s="1"/>
  <c r="CJ131" i="46"/>
  <c r="CI131" i="46"/>
  <c r="T131" i="46" s="1"/>
  <c r="CH131" i="46"/>
  <c r="CG131" i="46"/>
  <c r="CF131" i="46"/>
  <c r="CE131" i="46"/>
  <c r="CD131" i="46"/>
  <c r="O131" i="46" s="1"/>
  <c r="CC131" i="46"/>
  <c r="N131" i="46" s="1"/>
  <c r="CB131" i="46"/>
  <c r="CA131" i="46"/>
  <c r="BZ131" i="46"/>
  <c r="BY131" i="46"/>
  <c r="BX131" i="46"/>
  <c r="I131" i="46" s="1"/>
  <c r="BW131" i="46"/>
  <c r="BV131" i="46"/>
  <c r="BU131" i="46"/>
  <c r="BT131" i="46"/>
  <c r="BS131" i="46"/>
  <c r="D131" i="46" s="1"/>
  <c r="B131" i="46"/>
  <c r="B131" i="44" s="1"/>
  <c r="A131" i="46"/>
  <c r="A129" i="27" s="1"/>
  <c r="EF130" i="46"/>
  <c r="EE130" i="46"/>
  <c r="BP130" i="46" s="1"/>
  <c r="ED130" i="46"/>
  <c r="BO130" i="46" s="1"/>
  <c r="EC130" i="46"/>
  <c r="BN130" i="46" s="1"/>
  <c r="EB130" i="46"/>
  <c r="EA130" i="46"/>
  <c r="BL130" i="46" s="1"/>
  <c r="DZ130" i="46"/>
  <c r="DY130" i="46"/>
  <c r="DX130" i="46"/>
  <c r="DW130" i="46"/>
  <c r="DV130" i="46"/>
  <c r="BG130" i="46" s="1"/>
  <c r="DU130" i="46"/>
  <c r="BF130" i="46" s="1"/>
  <c r="DT130" i="46"/>
  <c r="DS130" i="46"/>
  <c r="DR130" i="46"/>
  <c r="BC130" i="46" s="1"/>
  <c r="DQ130" i="46"/>
  <c r="DP130" i="46"/>
  <c r="DO130" i="46"/>
  <c r="AZ130" i="46" s="1"/>
  <c r="DN130" i="46"/>
  <c r="DM130" i="46"/>
  <c r="AX130" i="46" s="1"/>
  <c r="DL130" i="46"/>
  <c r="DK130" i="46"/>
  <c r="DJ130" i="46"/>
  <c r="AU130" i="46" s="1"/>
  <c r="DI130" i="46"/>
  <c r="DH130" i="46"/>
  <c r="DG130" i="46"/>
  <c r="DF130" i="46"/>
  <c r="AQ130" i="46" s="1"/>
  <c r="DE130" i="46"/>
  <c r="AP130" i="46" s="1"/>
  <c r="DD130" i="46"/>
  <c r="DC130" i="46"/>
  <c r="AN130" i="46" s="1"/>
  <c r="DB130" i="46"/>
  <c r="DA130" i="46"/>
  <c r="CZ130" i="46"/>
  <c r="CY130" i="46"/>
  <c r="CX130" i="46"/>
  <c r="CW130" i="46"/>
  <c r="AH130" i="46" s="1"/>
  <c r="CV130" i="46"/>
  <c r="CU130" i="46"/>
  <c r="AF130" i="46" s="1"/>
  <c r="CT130" i="46"/>
  <c r="CS130" i="46"/>
  <c r="CR130" i="46"/>
  <c r="CQ130" i="46"/>
  <c r="AB130" i="46" s="1"/>
  <c r="CP130" i="46"/>
  <c r="AA130" i="46" s="1"/>
  <c r="CO130" i="46"/>
  <c r="Z130" i="46" s="1"/>
  <c r="CN130" i="46"/>
  <c r="Y130" i="46" s="1"/>
  <c r="CM130" i="46"/>
  <c r="X130" i="46" s="1"/>
  <c r="CL130" i="46"/>
  <c r="W130" i="46" s="1"/>
  <c r="CK130" i="46"/>
  <c r="CJ130" i="46"/>
  <c r="CI130" i="46"/>
  <c r="CH130" i="46"/>
  <c r="S130" i="46" s="1"/>
  <c r="CG130" i="46"/>
  <c r="R130" i="46" s="1"/>
  <c r="CF130" i="46"/>
  <c r="CE130" i="46"/>
  <c r="P130" i="46" s="1"/>
  <c r="CD130" i="46"/>
  <c r="CC130" i="46"/>
  <c r="CB130" i="46"/>
  <c r="CA130" i="46"/>
  <c r="L130" i="46" s="1"/>
  <c r="BZ130" i="46"/>
  <c r="K130" i="46" s="1"/>
  <c r="BY130" i="46"/>
  <c r="BX130" i="46"/>
  <c r="BW130" i="46"/>
  <c r="BV130" i="46"/>
  <c r="BU130" i="46"/>
  <c r="BT130" i="46"/>
  <c r="BS130" i="46"/>
  <c r="B130" i="46"/>
  <c r="B130" i="44" s="1"/>
  <c r="A130" i="46"/>
  <c r="A128" i="27" s="1"/>
  <c r="EF129" i="46"/>
  <c r="EE129" i="46"/>
  <c r="BP129" i="46" s="1"/>
  <c r="ED129" i="46"/>
  <c r="BO129" i="46" s="1"/>
  <c r="EC129" i="46"/>
  <c r="EB129" i="46"/>
  <c r="EA129" i="46"/>
  <c r="BL129" i="46" s="1"/>
  <c r="DZ129" i="46"/>
  <c r="BK129" i="46" s="1"/>
  <c r="DY129" i="46"/>
  <c r="BJ129" i="46" s="1"/>
  <c r="DX129" i="46"/>
  <c r="DW129" i="46"/>
  <c r="BH129" i="46" s="1"/>
  <c r="DV129" i="46"/>
  <c r="BG129" i="44" s="1"/>
  <c r="DU129" i="46"/>
  <c r="DT129" i="46"/>
  <c r="DS129" i="46"/>
  <c r="DR129" i="46"/>
  <c r="BC129" i="46" s="1"/>
  <c r="DQ129" i="46"/>
  <c r="BB129" i="46" s="1"/>
  <c r="DP129" i="46"/>
  <c r="DO129" i="46"/>
  <c r="AZ129" i="46" s="1"/>
  <c r="DN129" i="46"/>
  <c r="DM129" i="46"/>
  <c r="DL129" i="46"/>
  <c r="DK129" i="46"/>
  <c r="DJ129" i="46"/>
  <c r="AU129" i="46" s="1"/>
  <c r="DI129" i="46"/>
  <c r="AT129" i="46" s="1"/>
  <c r="DH129" i="46"/>
  <c r="DG129" i="46"/>
  <c r="AR129" i="46" s="1"/>
  <c r="DF129" i="46"/>
  <c r="AQ129" i="46" s="1"/>
  <c r="DE129" i="46"/>
  <c r="DD129" i="46"/>
  <c r="DC129" i="46"/>
  <c r="DB129" i="46"/>
  <c r="DA129" i="46"/>
  <c r="CZ129" i="46"/>
  <c r="AK129" i="46" s="1"/>
  <c r="CY129" i="46"/>
  <c r="AJ129" i="46" s="1"/>
  <c r="CX129" i="46"/>
  <c r="CW129" i="46"/>
  <c r="CV129" i="46"/>
  <c r="CU129" i="46"/>
  <c r="CT129" i="46"/>
  <c r="AE129" i="46" s="1"/>
  <c r="CS129" i="46"/>
  <c r="CR129" i="46"/>
  <c r="CQ129" i="46"/>
  <c r="AB129" i="46" s="1"/>
  <c r="CP129" i="46"/>
  <c r="CO129" i="46"/>
  <c r="CN129" i="46"/>
  <c r="CM129" i="46"/>
  <c r="X129" i="46" s="1"/>
  <c r="CL129" i="46"/>
  <c r="W129" i="46" s="1"/>
  <c r="CK129" i="46"/>
  <c r="CJ129" i="46"/>
  <c r="CI129" i="46"/>
  <c r="CH129" i="46"/>
  <c r="S129" i="46" s="1"/>
  <c r="CG129" i="46"/>
  <c r="CF129" i="46"/>
  <c r="CE129" i="46"/>
  <c r="CD129" i="46"/>
  <c r="CC129" i="46"/>
  <c r="N129" i="46" s="1"/>
  <c r="CB129" i="46"/>
  <c r="CA129" i="46"/>
  <c r="L129" i="46" s="1"/>
  <c r="BZ129" i="46"/>
  <c r="K129" i="46" s="1"/>
  <c r="BY129" i="46"/>
  <c r="BX129" i="46"/>
  <c r="BW129" i="46"/>
  <c r="H129" i="46" s="1"/>
  <c r="BV129" i="46"/>
  <c r="G129" i="46" s="1"/>
  <c r="BU129" i="46"/>
  <c r="F129" i="46" s="1"/>
  <c r="BT129" i="46"/>
  <c r="BS129" i="46"/>
  <c r="BG129" i="46"/>
  <c r="B129" i="46"/>
  <c r="B129" i="44" s="1"/>
  <c r="A129" i="46"/>
  <c r="A127" i="27" s="1"/>
  <c r="EF128" i="46"/>
  <c r="EE128" i="46"/>
  <c r="BP128" i="46" s="1"/>
  <c r="ED128" i="46"/>
  <c r="BO128" i="44" s="1"/>
  <c r="EC128" i="46"/>
  <c r="BN128" i="44" s="1"/>
  <c r="EB128" i="46"/>
  <c r="BM128" i="44" s="1"/>
  <c r="EA128" i="46"/>
  <c r="BL128" i="44" s="1"/>
  <c r="DZ128" i="46"/>
  <c r="BK128" i="44" s="1"/>
  <c r="DY128" i="46"/>
  <c r="BJ128" i="44" s="1"/>
  <c r="DX128" i="46"/>
  <c r="DW128" i="46"/>
  <c r="DV128" i="46"/>
  <c r="DU128" i="46"/>
  <c r="DT128" i="46"/>
  <c r="DS128" i="46"/>
  <c r="BD128" i="46" s="1"/>
  <c r="DR128" i="46"/>
  <c r="DQ128" i="46"/>
  <c r="BB128" i="46" s="1"/>
  <c r="DP128" i="46"/>
  <c r="BA128" i="46" s="1"/>
  <c r="DO128" i="46"/>
  <c r="AZ128" i="46" s="1"/>
  <c r="DN128" i="46"/>
  <c r="AY128" i="46" s="1"/>
  <c r="DM128" i="46"/>
  <c r="DL128" i="46"/>
  <c r="AW128" i="46" s="1"/>
  <c r="DK128" i="46"/>
  <c r="AV128" i="46" s="1"/>
  <c r="DJ128" i="46"/>
  <c r="DI128" i="46"/>
  <c r="AT128" i="46" s="1"/>
  <c r="DH128" i="46"/>
  <c r="DG128" i="46"/>
  <c r="DF128" i="46"/>
  <c r="AQ128" i="46" s="1"/>
  <c r="DE128" i="46"/>
  <c r="DD128" i="46"/>
  <c r="AO128" i="46" s="1"/>
  <c r="DC128" i="46"/>
  <c r="AN128" i="46" s="1"/>
  <c r="DB128" i="46"/>
  <c r="DA128" i="46"/>
  <c r="AL128" i="46" s="1"/>
  <c r="CZ128" i="46"/>
  <c r="AK128" i="46" s="1"/>
  <c r="CY128" i="46"/>
  <c r="AJ128" i="46" s="1"/>
  <c r="CX128" i="46"/>
  <c r="AI128" i="46" s="1"/>
  <c r="CW128" i="46"/>
  <c r="CV128" i="46"/>
  <c r="AG128" i="46" s="1"/>
  <c r="CU128" i="46"/>
  <c r="CT128" i="46"/>
  <c r="CS128" i="46"/>
  <c r="AD128" i="46" s="1"/>
  <c r="CR128" i="46"/>
  <c r="AC128" i="46" s="1"/>
  <c r="CQ128" i="46"/>
  <c r="AB128" i="46" s="1"/>
  <c r="CP128" i="46"/>
  <c r="AA128" i="46" s="1"/>
  <c r="CO128" i="46"/>
  <c r="CN128" i="46"/>
  <c r="Y128" i="46" s="1"/>
  <c r="CM128" i="46"/>
  <c r="X128" i="46" s="1"/>
  <c r="CL128" i="46"/>
  <c r="CK128" i="46"/>
  <c r="CJ128" i="46"/>
  <c r="U128" i="46" s="1"/>
  <c r="CI128" i="46"/>
  <c r="T128" i="46" s="1"/>
  <c r="CH128" i="46"/>
  <c r="CG128" i="46"/>
  <c r="CF128" i="46"/>
  <c r="Q128" i="46" s="1"/>
  <c r="CE128" i="46"/>
  <c r="CD128" i="46"/>
  <c r="CC128" i="46"/>
  <c r="N128" i="46" s="1"/>
  <c r="CB128" i="46"/>
  <c r="CA128" i="46"/>
  <c r="L128" i="46" s="1"/>
  <c r="BZ128" i="46"/>
  <c r="BY128" i="46"/>
  <c r="J128" i="46" s="1"/>
  <c r="BX128" i="46"/>
  <c r="BW128" i="46"/>
  <c r="BV128" i="46"/>
  <c r="BU128" i="46"/>
  <c r="F128" i="46" s="1"/>
  <c r="BT128" i="46"/>
  <c r="E128" i="46" s="1"/>
  <c r="BS128" i="46"/>
  <c r="D128" i="46" s="1"/>
  <c r="BO128" i="46"/>
  <c r="BN128" i="46"/>
  <c r="BM128" i="46"/>
  <c r="BL128" i="46"/>
  <c r="BK128" i="46"/>
  <c r="BJ128" i="46"/>
  <c r="B128" i="46"/>
  <c r="B128" i="44" s="1"/>
  <c r="A128" i="46"/>
  <c r="EF127" i="46"/>
  <c r="BQ127" i="46" s="1"/>
  <c r="EE127" i="46"/>
  <c r="ED127" i="46"/>
  <c r="BO127" i="46" s="1"/>
  <c r="EC127" i="46"/>
  <c r="BN127" i="46" s="1"/>
  <c r="EB127" i="46"/>
  <c r="EA127" i="46"/>
  <c r="BL127" i="46" s="1"/>
  <c r="DZ127" i="46"/>
  <c r="DY127" i="46"/>
  <c r="DX127" i="46"/>
  <c r="BI127" i="46" s="1"/>
  <c r="DW127" i="46"/>
  <c r="DV127" i="46"/>
  <c r="DU127" i="46"/>
  <c r="BF127" i="46" s="1"/>
  <c r="DT127" i="46"/>
  <c r="DS127" i="46"/>
  <c r="DR127" i="46"/>
  <c r="BC127" i="46" s="1"/>
  <c r="DQ127" i="46"/>
  <c r="BB127" i="46" s="1"/>
  <c r="DP127" i="46"/>
  <c r="DO127" i="46"/>
  <c r="DN127" i="46"/>
  <c r="AY127" i="46" s="1"/>
  <c r="DM127" i="46"/>
  <c r="AX127" i="46" s="1"/>
  <c r="DL127" i="46"/>
  <c r="DK127" i="46"/>
  <c r="AV127" i="46" s="1"/>
  <c r="DJ127" i="46"/>
  <c r="DI127" i="46"/>
  <c r="AT127" i="46" s="1"/>
  <c r="DH127" i="46"/>
  <c r="DG127" i="46"/>
  <c r="AR127" i="46" s="1"/>
  <c r="DF127" i="46"/>
  <c r="AQ127" i="46" s="1"/>
  <c r="DE127" i="46"/>
  <c r="AP127" i="46" s="1"/>
  <c r="DD127" i="46"/>
  <c r="DC127" i="46"/>
  <c r="AN127" i="46" s="1"/>
  <c r="DB127" i="46"/>
  <c r="AM127" i="46" s="1"/>
  <c r="DA127" i="46"/>
  <c r="AL127" i="46" s="1"/>
  <c r="CZ127" i="46"/>
  <c r="CY127" i="46"/>
  <c r="CX127" i="46"/>
  <c r="AI127" i="46" s="1"/>
  <c r="CW127" i="46"/>
  <c r="AH127" i="46" s="1"/>
  <c r="CV127" i="46"/>
  <c r="CU127" i="46"/>
  <c r="AF127" i="46" s="1"/>
  <c r="CT127" i="46"/>
  <c r="CS127" i="46"/>
  <c r="CR127" i="46"/>
  <c r="AC127" i="46" s="1"/>
  <c r="CQ127" i="46"/>
  <c r="AB127" i="46" s="1"/>
  <c r="CP127" i="46"/>
  <c r="AA127" i="46" s="1"/>
  <c r="CO127" i="46"/>
  <c r="Z127" i="46" s="1"/>
  <c r="CN127" i="46"/>
  <c r="CM127" i="46"/>
  <c r="CL127" i="46"/>
  <c r="W127" i="46" s="1"/>
  <c r="CK127" i="46"/>
  <c r="V127" i="46" s="1"/>
  <c r="CJ127" i="46"/>
  <c r="CI127" i="46"/>
  <c r="CH127" i="46"/>
  <c r="S127" i="46" s="1"/>
  <c r="CG127" i="46"/>
  <c r="CF127" i="46"/>
  <c r="CE127" i="46"/>
  <c r="CD127" i="46"/>
  <c r="O127" i="46" s="1"/>
  <c r="CC127" i="46"/>
  <c r="N127" i="46" s="1"/>
  <c r="CB127" i="46"/>
  <c r="M127" i="46" s="1"/>
  <c r="CA127" i="46"/>
  <c r="BZ127" i="46"/>
  <c r="BY127" i="46"/>
  <c r="J127" i="46" s="1"/>
  <c r="BX127" i="46"/>
  <c r="BW127" i="46"/>
  <c r="BV127" i="46"/>
  <c r="G127" i="46" s="1"/>
  <c r="BU127" i="46"/>
  <c r="BT127" i="46"/>
  <c r="BS127" i="46"/>
  <c r="B127" i="46"/>
  <c r="B127" i="44" s="1"/>
  <c r="A127" i="46"/>
  <c r="C127" i="46" s="1"/>
  <c r="C127" i="44" s="1"/>
  <c r="EF126" i="46"/>
  <c r="EE126" i="46"/>
  <c r="BP126" i="46" s="1"/>
  <c r="ED126" i="46"/>
  <c r="BO126" i="46" s="1"/>
  <c r="EC126" i="46"/>
  <c r="BN126" i="46" s="1"/>
  <c r="EB126" i="46"/>
  <c r="BM126" i="46" s="1"/>
  <c r="EA126" i="46"/>
  <c r="DZ126" i="46"/>
  <c r="BK126" i="46" s="1"/>
  <c r="DY126" i="46"/>
  <c r="BJ126" i="46" s="1"/>
  <c r="DX126" i="46"/>
  <c r="DW126" i="46"/>
  <c r="BH126" i="46" s="1"/>
  <c r="DV126" i="46"/>
  <c r="BG126" i="44" s="1"/>
  <c r="DU126" i="46"/>
  <c r="BF126" i="44" s="1"/>
  <c r="DT126" i="46"/>
  <c r="BE126" i="46" s="1"/>
  <c r="DS126" i="46"/>
  <c r="DR126" i="46"/>
  <c r="BC126" i="46" s="1"/>
  <c r="DQ126" i="46"/>
  <c r="BB126" i="46" s="1"/>
  <c r="DP126" i="46"/>
  <c r="DO126" i="46"/>
  <c r="AZ126" i="46" s="1"/>
  <c r="DN126" i="46"/>
  <c r="AY126" i="46" s="1"/>
  <c r="DM126" i="46"/>
  <c r="AX126" i="46" s="1"/>
  <c r="DL126" i="46"/>
  <c r="AW126" i="46" s="1"/>
  <c r="DK126" i="46"/>
  <c r="AV126" i="46" s="1"/>
  <c r="DJ126" i="46"/>
  <c r="AU126" i="46" s="1"/>
  <c r="DI126" i="46"/>
  <c r="AT126" i="46" s="1"/>
  <c r="DH126" i="46"/>
  <c r="DG126" i="46"/>
  <c r="DF126" i="46"/>
  <c r="AQ126" i="46" s="1"/>
  <c r="DE126" i="46"/>
  <c r="AP126" i="46" s="1"/>
  <c r="DD126" i="46"/>
  <c r="DC126" i="46"/>
  <c r="AN126" i="46" s="1"/>
  <c r="DB126" i="46"/>
  <c r="AM126" i="46" s="1"/>
  <c r="DA126" i="46"/>
  <c r="AL126" i="46" s="1"/>
  <c r="CZ126" i="46"/>
  <c r="CY126" i="46"/>
  <c r="CX126" i="46"/>
  <c r="AI126" i="46" s="1"/>
  <c r="CW126" i="46"/>
  <c r="AH126" i="46" s="1"/>
  <c r="CV126" i="46"/>
  <c r="CU126" i="46"/>
  <c r="CT126" i="46"/>
  <c r="AE126" i="46" s="1"/>
  <c r="CS126" i="46"/>
  <c r="AD126" i="46" s="1"/>
  <c r="CR126" i="46"/>
  <c r="CQ126" i="46"/>
  <c r="CP126" i="46"/>
  <c r="AA126" i="46" s="1"/>
  <c r="CO126" i="46"/>
  <c r="Z126" i="46" s="1"/>
  <c r="CN126" i="46"/>
  <c r="CM126" i="46"/>
  <c r="CL126" i="46"/>
  <c r="W126" i="46" s="1"/>
  <c r="CK126" i="46"/>
  <c r="V126" i="46" s="1"/>
  <c r="CJ126" i="46"/>
  <c r="CI126" i="46"/>
  <c r="CH126" i="46"/>
  <c r="S126" i="46" s="1"/>
  <c r="CG126" i="46"/>
  <c r="R126" i="46" s="1"/>
  <c r="CF126" i="46"/>
  <c r="Q126" i="46" s="1"/>
  <c r="CE126" i="46"/>
  <c r="P126" i="46" s="1"/>
  <c r="CD126" i="46"/>
  <c r="CC126" i="46"/>
  <c r="CB126" i="46"/>
  <c r="CA126" i="46"/>
  <c r="BZ126" i="46"/>
  <c r="K126" i="46" s="1"/>
  <c r="BY126" i="46"/>
  <c r="J126" i="46" s="1"/>
  <c r="BX126" i="46"/>
  <c r="I126" i="46" s="1"/>
  <c r="BW126" i="46"/>
  <c r="BV126" i="46"/>
  <c r="BU126" i="46"/>
  <c r="F126" i="46" s="1"/>
  <c r="BT126" i="46"/>
  <c r="BS126" i="46"/>
  <c r="D126" i="46" s="1"/>
  <c r="BG126" i="46"/>
  <c r="BF126" i="46"/>
  <c r="B126" i="46"/>
  <c r="B126" i="44" s="1"/>
  <c r="A126" i="46"/>
  <c r="EF125" i="46"/>
  <c r="EE125" i="46"/>
  <c r="BP125" i="46" s="1"/>
  <c r="ED125" i="46"/>
  <c r="BO125" i="44" s="1"/>
  <c r="EC125" i="46"/>
  <c r="EB125" i="46"/>
  <c r="BM125" i="46" s="1"/>
  <c r="EA125" i="46"/>
  <c r="BL125" i="46" s="1"/>
  <c r="DZ125" i="46"/>
  <c r="DY125" i="46"/>
  <c r="DX125" i="46"/>
  <c r="BI125" i="46" s="1"/>
  <c r="DW125" i="46"/>
  <c r="DV125" i="46"/>
  <c r="DU125" i="46"/>
  <c r="DT125" i="46"/>
  <c r="DS125" i="46"/>
  <c r="BD125" i="46" s="1"/>
  <c r="DR125" i="46"/>
  <c r="DQ125" i="46"/>
  <c r="DP125" i="46"/>
  <c r="DO125" i="46"/>
  <c r="AZ125" i="46" s="1"/>
  <c r="DN125" i="46"/>
  <c r="DM125" i="46"/>
  <c r="DL125" i="46"/>
  <c r="DK125" i="46"/>
  <c r="AV125" i="46" s="1"/>
  <c r="DJ125" i="46"/>
  <c r="DI125" i="46"/>
  <c r="DH125" i="46"/>
  <c r="AS125" i="46" s="1"/>
  <c r="DG125" i="46"/>
  <c r="AR125" i="46" s="1"/>
  <c r="DF125" i="46"/>
  <c r="DE125" i="46"/>
  <c r="DD125" i="46"/>
  <c r="DC125" i="46"/>
  <c r="DB125" i="46"/>
  <c r="DA125" i="46"/>
  <c r="CZ125" i="46"/>
  <c r="CY125" i="46"/>
  <c r="CX125" i="46"/>
  <c r="CW125" i="46"/>
  <c r="CV125" i="46"/>
  <c r="AG125" i="46" s="1"/>
  <c r="CU125" i="46"/>
  <c r="AF125" i="46" s="1"/>
  <c r="CT125" i="46"/>
  <c r="CS125" i="46"/>
  <c r="CR125" i="46"/>
  <c r="CQ125" i="46"/>
  <c r="CP125" i="46"/>
  <c r="CO125" i="46"/>
  <c r="CN125" i="46"/>
  <c r="CM125" i="46"/>
  <c r="X125" i="46" s="1"/>
  <c r="CL125" i="46"/>
  <c r="CK125" i="46"/>
  <c r="V125" i="46" s="1"/>
  <c r="CJ125" i="46"/>
  <c r="U125" i="46" s="1"/>
  <c r="CI125" i="46"/>
  <c r="T125" i="46" s="1"/>
  <c r="CH125" i="46"/>
  <c r="S125" i="46" s="1"/>
  <c r="CG125" i="46"/>
  <c r="CF125" i="46"/>
  <c r="CE125" i="46"/>
  <c r="CD125" i="46"/>
  <c r="CC125" i="46"/>
  <c r="CB125" i="46"/>
  <c r="M125" i="46" s="1"/>
  <c r="CA125" i="46"/>
  <c r="BZ125" i="46"/>
  <c r="BY125" i="46"/>
  <c r="BX125" i="46"/>
  <c r="I125" i="46" s="1"/>
  <c r="BW125" i="46"/>
  <c r="H125" i="46" s="1"/>
  <c r="BV125" i="46"/>
  <c r="G125" i="46" s="1"/>
  <c r="BU125" i="46"/>
  <c r="F125" i="46" s="1"/>
  <c r="BT125" i="46"/>
  <c r="BS125" i="46"/>
  <c r="BO125" i="46"/>
  <c r="B125" i="46"/>
  <c r="B125" i="44" s="1"/>
  <c r="A125" i="46"/>
  <c r="A123" i="27" s="1"/>
  <c r="EF124" i="46"/>
  <c r="BQ124" i="46" s="1"/>
  <c r="EE124" i="46"/>
  <c r="ED124" i="46"/>
  <c r="BO124" i="44" s="1"/>
  <c r="EC124" i="46"/>
  <c r="BN124" i="44" s="1"/>
  <c r="EB124" i="46"/>
  <c r="BM124" i="44" s="1"/>
  <c r="EA124" i="46"/>
  <c r="BL124" i="44" s="1"/>
  <c r="DZ124" i="46"/>
  <c r="BK124" i="44" s="1"/>
  <c r="DY124" i="46"/>
  <c r="BJ124" i="44" s="1"/>
  <c r="DX124" i="46"/>
  <c r="BI124" i="46" s="1"/>
  <c r="DW124" i="46"/>
  <c r="DV124" i="46"/>
  <c r="BG124" i="46" s="1"/>
  <c r="DU124" i="46"/>
  <c r="BF124" i="46" s="1"/>
  <c r="DT124" i="46"/>
  <c r="DS124" i="46"/>
  <c r="DR124" i="46"/>
  <c r="DQ124" i="46"/>
  <c r="BB124" i="46" s="1"/>
  <c r="DP124" i="46"/>
  <c r="BA124" i="46" s="1"/>
  <c r="DO124" i="46"/>
  <c r="DN124" i="46"/>
  <c r="DM124" i="46"/>
  <c r="AX124" i="46" s="1"/>
  <c r="DL124" i="46"/>
  <c r="DK124" i="46"/>
  <c r="DJ124" i="46"/>
  <c r="DI124" i="46"/>
  <c r="AT124" i="46" s="1"/>
  <c r="DH124" i="46"/>
  <c r="AS124" i="46" s="1"/>
  <c r="DG124" i="46"/>
  <c r="AR124" i="46" s="1"/>
  <c r="DF124" i="46"/>
  <c r="DE124" i="46"/>
  <c r="AP124" i="46" s="1"/>
  <c r="DD124" i="46"/>
  <c r="DC124" i="46"/>
  <c r="DB124" i="46"/>
  <c r="AM124" i="46" s="1"/>
  <c r="DA124" i="46"/>
  <c r="CZ124" i="46"/>
  <c r="CY124" i="46"/>
  <c r="CX124" i="46"/>
  <c r="CW124" i="46"/>
  <c r="CV124" i="46"/>
  <c r="AG124" i="46" s="1"/>
  <c r="CU124" i="46"/>
  <c r="CT124" i="46"/>
  <c r="AE124" i="46" s="1"/>
  <c r="CS124" i="46"/>
  <c r="AD124" i="46" s="1"/>
  <c r="CR124" i="46"/>
  <c r="AC124" i="46" s="1"/>
  <c r="CQ124" i="46"/>
  <c r="AB124" i="46" s="1"/>
  <c r="CP124" i="46"/>
  <c r="CO124" i="46"/>
  <c r="CN124" i="46"/>
  <c r="CM124" i="46"/>
  <c r="CL124" i="46"/>
  <c r="CK124" i="46"/>
  <c r="V124" i="46" s="1"/>
  <c r="CJ124" i="46"/>
  <c r="U124" i="46" s="1"/>
  <c r="CI124" i="46"/>
  <c r="CH124" i="46"/>
  <c r="S124" i="46" s="1"/>
  <c r="CG124" i="46"/>
  <c r="R124" i="46" s="1"/>
  <c r="CF124" i="46"/>
  <c r="Q124" i="46" s="1"/>
  <c r="CE124" i="46"/>
  <c r="CD124" i="46"/>
  <c r="CC124" i="46"/>
  <c r="CB124" i="46"/>
  <c r="CA124" i="46"/>
  <c r="L124" i="46" s="1"/>
  <c r="BZ124" i="46"/>
  <c r="BY124" i="46"/>
  <c r="J124" i="46" s="1"/>
  <c r="BX124" i="46"/>
  <c r="I124" i="46" s="1"/>
  <c r="BW124" i="46"/>
  <c r="BV124" i="46"/>
  <c r="G124" i="46" s="1"/>
  <c r="BU124" i="46"/>
  <c r="F124" i="46" s="1"/>
  <c r="BT124" i="46"/>
  <c r="E124" i="46" s="1"/>
  <c r="BS124" i="46"/>
  <c r="BO124" i="46"/>
  <c r="BN124" i="46"/>
  <c r="BM124" i="46"/>
  <c r="BL124" i="46"/>
  <c r="B124" i="46"/>
  <c r="B124" i="44" s="1"/>
  <c r="A124" i="46"/>
  <c r="A122" i="29" s="1"/>
  <c r="EF123" i="46"/>
  <c r="BQ123" i="46" s="1"/>
  <c r="EE123" i="46"/>
  <c r="ED123" i="46"/>
  <c r="BO123" i="46" s="1"/>
  <c r="EC123" i="46"/>
  <c r="EB123" i="46"/>
  <c r="BM123" i="46" s="1"/>
  <c r="EA123" i="46"/>
  <c r="DZ123" i="46"/>
  <c r="BK123" i="46" s="1"/>
  <c r="DY123" i="46"/>
  <c r="DX123" i="46"/>
  <c r="DW123" i="46"/>
  <c r="BH123" i="46" s="1"/>
  <c r="DV123" i="46"/>
  <c r="BG123" i="46" s="1"/>
  <c r="DU123" i="46"/>
  <c r="DT123" i="46"/>
  <c r="DS123" i="46"/>
  <c r="BD123" i="46" s="1"/>
  <c r="DR123" i="46"/>
  <c r="DQ123" i="46"/>
  <c r="DP123" i="46"/>
  <c r="DO123" i="46"/>
  <c r="AZ123" i="46" s="1"/>
  <c r="DN123" i="46"/>
  <c r="DM123" i="46"/>
  <c r="DL123" i="46"/>
  <c r="AW123" i="46" s="1"/>
  <c r="DK123" i="46"/>
  <c r="AV123" i="46" s="1"/>
  <c r="DJ123" i="46"/>
  <c r="AU123" i="46" s="1"/>
  <c r="DI123" i="46"/>
  <c r="DH123" i="46"/>
  <c r="DG123" i="46"/>
  <c r="AR123" i="46" s="1"/>
  <c r="DF123" i="46"/>
  <c r="AQ123" i="46" s="1"/>
  <c r="DE123" i="46"/>
  <c r="DD123" i="46"/>
  <c r="AO123" i="46" s="1"/>
  <c r="DC123" i="46"/>
  <c r="AN123" i="46" s="1"/>
  <c r="DB123" i="46"/>
  <c r="AM123" i="46" s="1"/>
  <c r="DA123" i="46"/>
  <c r="CZ123" i="46"/>
  <c r="CY123" i="46"/>
  <c r="AJ123" i="46" s="1"/>
  <c r="CX123" i="46"/>
  <c r="CW123" i="46"/>
  <c r="CV123" i="46"/>
  <c r="AG123" i="46" s="1"/>
  <c r="CU123" i="46"/>
  <c r="CT123" i="46"/>
  <c r="CS123" i="46"/>
  <c r="CR123" i="46"/>
  <c r="AC123" i="46" s="1"/>
  <c r="CQ123" i="46"/>
  <c r="CP123" i="46"/>
  <c r="AA123" i="46" s="1"/>
  <c r="CO123" i="46"/>
  <c r="CN123" i="46"/>
  <c r="Y123" i="46" s="1"/>
  <c r="CM123" i="46"/>
  <c r="CL123" i="46"/>
  <c r="W123" i="46" s="1"/>
  <c r="CK123" i="46"/>
  <c r="V123" i="46" s="1"/>
  <c r="CJ123" i="46"/>
  <c r="U123" i="46" s="1"/>
  <c r="CI123" i="46"/>
  <c r="T123" i="46" s="1"/>
  <c r="CH123" i="46"/>
  <c r="CG123" i="46"/>
  <c r="CF123" i="46"/>
  <c r="CE123" i="46"/>
  <c r="P123" i="46" s="1"/>
  <c r="CD123" i="46"/>
  <c r="CC123" i="46"/>
  <c r="CB123" i="46"/>
  <c r="CA123" i="46"/>
  <c r="L123" i="46" s="1"/>
  <c r="BZ123" i="46"/>
  <c r="K123" i="46" s="1"/>
  <c r="BY123" i="46"/>
  <c r="BX123" i="46"/>
  <c r="BW123" i="46"/>
  <c r="H123" i="46" s="1"/>
  <c r="BV123" i="46"/>
  <c r="G123" i="46" s="1"/>
  <c r="BU123" i="46"/>
  <c r="BT123" i="46"/>
  <c r="BS123" i="46"/>
  <c r="D123" i="46" s="1"/>
  <c r="B123" i="46"/>
  <c r="B123" i="44" s="1"/>
  <c r="A123" i="46"/>
  <c r="A121" i="27" s="1"/>
  <c r="EF122" i="46"/>
  <c r="EE122" i="46"/>
  <c r="ED122" i="46"/>
  <c r="BO122" i="44" s="1"/>
  <c r="EC122" i="46"/>
  <c r="BN122" i="44" s="1"/>
  <c r="EB122" i="46"/>
  <c r="BM122" i="46" s="1"/>
  <c r="EA122" i="46"/>
  <c r="BL122" i="46" s="1"/>
  <c r="DZ122" i="46"/>
  <c r="BK122" i="46" s="1"/>
  <c r="DY122" i="46"/>
  <c r="DX122" i="46"/>
  <c r="BI122" i="46" s="1"/>
  <c r="DW122" i="46"/>
  <c r="DV122" i="46"/>
  <c r="DU122" i="46"/>
  <c r="BF122" i="46" s="1"/>
  <c r="DT122" i="46"/>
  <c r="BE122" i="46" s="1"/>
  <c r="DS122" i="46"/>
  <c r="BD122" i="46" s="1"/>
  <c r="DR122" i="46"/>
  <c r="BC122" i="46" s="1"/>
  <c r="DQ122" i="46"/>
  <c r="DP122" i="46"/>
  <c r="DO122" i="46"/>
  <c r="DN122" i="46"/>
  <c r="AY122" i="46" s="1"/>
  <c r="DM122" i="46"/>
  <c r="AX122" i="46" s="1"/>
  <c r="DL122" i="46"/>
  <c r="DK122" i="46"/>
  <c r="DJ122" i="46"/>
  <c r="AU122" i="46" s="1"/>
  <c r="DI122" i="46"/>
  <c r="DH122" i="46"/>
  <c r="DG122" i="46"/>
  <c r="AR122" i="46" s="1"/>
  <c r="DF122" i="46"/>
  <c r="DE122" i="46"/>
  <c r="AP122" i="46" s="1"/>
  <c r="DD122" i="46"/>
  <c r="DC122" i="46"/>
  <c r="DB122" i="46"/>
  <c r="AM122" i="46" s="1"/>
  <c r="DA122" i="46"/>
  <c r="CZ122" i="46"/>
  <c r="AK122" i="46" s="1"/>
  <c r="CY122" i="46"/>
  <c r="CX122" i="46"/>
  <c r="CW122" i="46"/>
  <c r="CV122" i="46"/>
  <c r="CU122" i="46"/>
  <c r="AF122" i="46" s="1"/>
  <c r="CT122" i="46"/>
  <c r="CS122" i="46"/>
  <c r="CR122" i="46"/>
  <c r="CQ122" i="46"/>
  <c r="AB122" i="46" s="1"/>
  <c r="CP122" i="46"/>
  <c r="CO122" i="46"/>
  <c r="Z122" i="46" s="1"/>
  <c r="CN122" i="46"/>
  <c r="Y122" i="46" s="1"/>
  <c r="CM122" i="46"/>
  <c r="X122" i="46" s="1"/>
  <c r="CL122" i="46"/>
  <c r="CK122" i="46"/>
  <c r="CJ122" i="46"/>
  <c r="U122" i="46" s="1"/>
  <c r="CI122" i="46"/>
  <c r="CH122" i="46"/>
  <c r="CG122" i="46"/>
  <c r="CF122" i="46"/>
  <c r="Q122" i="46" s="1"/>
  <c r="CE122" i="46"/>
  <c r="P122" i="46" s="1"/>
  <c r="CD122" i="46"/>
  <c r="O122" i="46" s="1"/>
  <c r="CC122" i="46"/>
  <c r="CB122" i="46"/>
  <c r="M122" i="46" s="1"/>
  <c r="CA122" i="46"/>
  <c r="BZ122" i="46"/>
  <c r="K122" i="46" s="1"/>
  <c r="BY122" i="46"/>
  <c r="J122" i="46" s="1"/>
  <c r="BX122" i="46"/>
  <c r="I122" i="46" s="1"/>
  <c r="BW122" i="46"/>
  <c r="H122" i="46" s="1"/>
  <c r="BV122" i="46"/>
  <c r="G122" i="46" s="1"/>
  <c r="BU122" i="46"/>
  <c r="BT122" i="46"/>
  <c r="BS122" i="46"/>
  <c r="D122" i="46" s="1"/>
  <c r="BO122" i="46"/>
  <c r="BN122" i="46"/>
  <c r="B122" i="46"/>
  <c r="B122" i="44" s="1"/>
  <c r="A122" i="46"/>
  <c r="A120" i="27" s="1"/>
  <c r="EF121" i="46"/>
  <c r="EE121" i="46"/>
  <c r="ED121" i="46"/>
  <c r="EC121" i="46"/>
  <c r="EB121" i="46"/>
  <c r="BM121" i="46" s="1"/>
  <c r="EA121" i="46"/>
  <c r="BL121" i="46" s="1"/>
  <c r="DZ121" i="46"/>
  <c r="BK121" i="46" s="1"/>
  <c r="DY121" i="46"/>
  <c r="BJ121" i="46" s="1"/>
  <c r="DX121" i="46"/>
  <c r="BI121" i="46" s="1"/>
  <c r="DW121" i="46"/>
  <c r="DV121" i="46"/>
  <c r="DU121" i="46"/>
  <c r="BF121" i="46" s="1"/>
  <c r="DT121" i="46"/>
  <c r="DS121" i="46"/>
  <c r="DR121" i="46"/>
  <c r="BC121" i="46" s="1"/>
  <c r="DQ121" i="46"/>
  <c r="BB121" i="46" s="1"/>
  <c r="DP121" i="46"/>
  <c r="DO121" i="46"/>
  <c r="DN121" i="46"/>
  <c r="DM121" i="46"/>
  <c r="DL121" i="46"/>
  <c r="AW121" i="46" s="1"/>
  <c r="DK121" i="46"/>
  <c r="AV121" i="46" s="1"/>
  <c r="DJ121" i="46"/>
  <c r="DI121" i="46"/>
  <c r="DH121" i="46"/>
  <c r="AS121" i="46" s="1"/>
  <c r="DG121" i="46"/>
  <c r="DF121" i="46"/>
  <c r="DE121" i="46"/>
  <c r="AP121" i="46" s="1"/>
  <c r="DD121" i="46"/>
  <c r="AO121" i="46" s="1"/>
  <c r="DC121" i="46"/>
  <c r="DB121" i="46"/>
  <c r="AM121" i="46" s="1"/>
  <c r="DA121" i="46"/>
  <c r="AL121" i="46" s="1"/>
  <c r="CZ121" i="46"/>
  <c r="AK121" i="46" s="1"/>
  <c r="CY121" i="46"/>
  <c r="CX121" i="46"/>
  <c r="AI121" i="46" s="1"/>
  <c r="CW121" i="46"/>
  <c r="AH121" i="46" s="1"/>
  <c r="CV121" i="46"/>
  <c r="CU121" i="46"/>
  <c r="AF121" i="46" s="1"/>
  <c r="CT121" i="46"/>
  <c r="CS121" i="46"/>
  <c r="AD121" i="46" s="1"/>
  <c r="CR121" i="46"/>
  <c r="AC121" i="46" s="1"/>
  <c r="CQ121" i="46"/>
  <c r="CP121" i="46"/>
  <c r="AA121" i="46" s="1"/>
  <c r="CO121" i="46"/>
  <c r="Z121" i="46" s="1"/>
  <c r="CN121" i="46"/>
  <c r="Y121" i="46" s="1"/>
  <c r="CM121" i="46"/>
  <c r="X121" i="46" s="1"/>
  <c r="CL121" i="46"/>
  <c r="CK121" i="46"/>
  <c r="CJ121" i="46"/>
  <c r="U121" i="46" s="1"/>
  <c r="CI121" i="46"/>
  <c r="CH121" i="46"/>
  <c r="CG121" i="46"/>
  <c r="R121" i="46" s="1"/>
  <c r="CF121" i="46"/>
  <c r="CE121" i="46"/>
  <c r="P121" i="46" s="1"/>
  <c r="CD121" i="46"/>
  <c r="O121" i="46" s="1"/>
  <c r="CC121" i="46"/>
  <c r="CB121" i="46"/>
  <c r="M121" i="46" s="1"/>
  <c r="CA121" i="46"/>
  <c r="BZ121" i="46"/>
  <c r="K121" i="46" s="1"/>
  <c r="BY121" i="46"/>
  <c r="BX121" i="46"/>
  <c r="I121" i="46" s="1"/>
  <c r="BW121" i="46"/>
  <c r="BV121" i="46"/>
  <c r="G121" i="46" s="1"/>
  <c r="BU121" i="46"/>
  <c r="BT121" i="46"/>
  <c r="E121" i="46" s="1"/>
  <c r="BS121" i="46"/>
  <c r="B121" i="46"/>
  <c r="B121" i="44" s="1"/>
  <c r="A121" i="46"/>
  <c r="A121" i="44" s="1"/>
  <c r="EF120" i="46"/>
  <c r="EE120" i="46"/>
  <c r="ED120" i="46"/>
  <c r="BO120" i="44" s="1"/>
  <c r="EC120" i="46"/>
  <c r="BN120" i="46" s="1"/>
  <c r="EB120" i="46"/>
  <c r="BM120" i="46" s="1"/>
  <c r="EA120" i="46"/>
  <c r="DZ120" i="46"/>
  <c r="DY120" i="46"/>
  <c r="BJ120" i="46" s="1"/>
  <c r="DX120" i="46"/>
  <c r="DW120" i="46"/>
  <c r="BH120" i="46" s="1"/>
  <c r="DV120" i="46"/>
  <c r="BG120" i="46" s="1"/>
  <c r="DU120" i="46"/>
  <c r="BF120" i="44" s="1"/>
  <c r="DT120" i="46"/>
  <c r="BE120" i="46" s="1"/>
  <c r="DS120" i="46"/>
  <c r="DR120" i="46"/>
  <c r="DQ120" i="46"/>
  <c r="BB120" i="46" s="1"/>
  <c r="DP120" i="46"/>
  <c r="DO120" i="46"/>
  <c r="AZ120" i="46" s="1"/>
  <c r="DN120" i="46"/>
  <c r="AY120" i="46" s="1"/>
  <c r="DM120" i="46"/>
  <c r="AX120" i="46" s="1"/>
  <c r="DL120" i="46"/>
  <c r="AW120" i="46" s="1"/>
  <c r="DK120" i="46"/>
  <c r="DJ120" i="46"/>
  <c r="AU120" i="46" s="1"/>
  <c r="DI120" i="46"/>
  <c r="DH120" i="46"/>
  <c r="AS120" i="46" s="1"/>
  <c r="DG120" i="46"/>
  <c r="DF120" i="46"/>
  <c r="DE120" i="46"/>
  <c r="AP120" i="46" s="1"/>
  <c r="DD120" i="46"/>
  <c r="DC120" i="46"/>
  <c r="DB120" i="46"/>
  <c r="DA120" i="46"/>
  <c r="CZ120" i="46"/>
  <c r="AK120" i="46" s="1"/>
  <c r="CY120" i="46"/>
  <c r="AJ120" i="46" s="1"/>
  <c r="CX120" i="46"/>
  <c r="AI120" i="46" s="1"/>
  <c r="CW120" i="46"/>
  <c r="CV120" i="46"/>
  <c r="AG120" i="46" s="1"/>
  <c r="CU120" i="46"/>
  <c r="CT120" i="46"/>
  <c r="AE120" i="46" s="1"/>
  <c r="CS120" i="46"/>
  <c r="CR120" i="46"/>
  <c r="CQ120" i="46"/>
  <c r="CP120" i="46"/>
  <c r="CO120" i="46"/>
  <c r="Z120" i="46" s="1"/>
  <c r="CN120" i="46"/>
  <c r="Y120" i="46" s="1"/>
  <c r="CM120" i="46"/>
  <c r="CL120" i="46"/>
  <c r="W120" i="46" s="1"/>
  <c r="CK120" i="46"/>
  <c r="V120" i="46" s="1"/>
  <c r="CJ120" i="46"/>
  <c r="U120" i="46" s="1"/>
  <c r="CI120" i="46"/>
  <c r="T120" i="46" s="1"/>
  <c r="CH120" i="46"/>
  <c r="CG120" i="46"/>
  <c r="CF120" i="46"/>
  <c r="CE120" i="46"/>
  <c r="CD120" i="46"/>
  <c r="CC120" i="46"/>
  <c r="N120" i="46" s="1"/>
  <c r="CB120" i="46"/>
  <c r="M120" i="46" s="1"/>
  <c r="CA120" i="46"/>
  <c r="L120" i="46" s="1"/>
  <c r="BZ120" i="46"/>
  <c r="BY120" i="46"/>
  <c r="BX120" i="46"/>
  <c r="BW120" i="46"/>
  <c r="BV120" i="46"/>
  <c r="G120" i="46" s="1"/>
  <c r="BU120" i="46"/>
  <c r="F120" i="46" s="1"/>
  <c r="BT120" i="46"/>
  <c r="BS120" i="46"/>
  <c r="B120" i="46"/>
  <c r="B120" i="44" s="1"/>
  <c r="A120" i="46"/>
  <c r="A118" i="27" s="1"/>
  <c r="EF119" i="46"/>
  <c r="EE119" i="46"/>
  <c r="ED119" i="46"/>
  <c r="EC119" i="46"/>
  <c r="EB119" i="46"/>
  <c r="EA119" i="46"/>
  <c r="DZ119" i="46"/>
  <c r="BK119" i="46" s="1"/>
  <c r="DY119" i="46"/>
  <c r="DX119" i="46"/>
  <c r="BI119" i="46" s="1"/>
  <c r="DW119" i="46"/>
  <c r="BH119" i="46" s="1"/>
  <c r="DV119" i="46"/>
  <c r="DU119" i="46"/>
  <c r="DT119" i="46"/>
  <c r="BE119" i="46" s="1"/>
  <c r="DS119" i="46"/>
  <c r="DR119" i="46"/>
  <c r="BC119" i="46" s="1"/>
  <c r="DQ119" i="46"/>
  <c r="DP119" i="46"/>
  <c r="BA119" i="46" s="1"/>
  <c r="DO119" i="46"/>
  <c r="AZ119" i="46" s="1"/>
  <c r="DN119" i="46"/>
  <c r="AY119" i="46" s="1"/>
  <c r="DM119" i="46"/>
  <c r="AX119" i="46" s="1"/>
  <c r="DL119" i="46"/>
  <c r="DK119" i="46"/>
  <c r="AV119" i="46" s="1"/>
  <c r="DJ119" i="46"/>
  <c r="DI119" i="46"/>
  <c r="DH119" i="46"/>
  <c r="AS119" i="46" s="1"/>
  <c r="DG119" i="46"/>
  <c r="DF119" i="46"/>
  <c r="DE119" i="46"/>
  <c r="AP119" i="46" s="1"/>
  <c r="DD119" i="46"/>
  <c r="DC119" i="46"/>
  <c r="DB119" i="46"/>
  <c r="AM119" i="46" s="1"/>
  <c r="DA119" i="46"/>
  <c r="CZ119" i="46"/>
  <c r="CY119" i="46"/>
  <c r="AJ119" i="46" s="1"/>
  <c r="CX119" i="46"/>
  <c r="CW119" i="46"/>
  <c r="AH119" i="46" s="1"/>
  <c r="CV119" i="46"/>
  <c r="AG119" i="46" s="1"/>
  <c r="CU119" i="46"/>
  <c r="AF119" i="46" s="1"/>
  <c r="CT119" i="46"/>
  <c r="AE119" i="46" s="1"/>
  <c r="CS119" i="46"/>
  <c r="CR119" i="46"/>
  <c r="CQ119" i="46"/>
  <c r="AB119" i="46" s="1"/>
  <c r="CP119" i="46"/>
  <c r="CO119" i="46"/>
  <c r="Z119" i="46" s="1"/>
  <c r="CN119" i="46"/>
  <c r="Y119" i="46" s="1"/>
  <c r="CM119" i="46"/>
  <c r="CL119" i="46"/>
  <c r="CK119" i="46"/>
  <c r="CJ119" i="46"/>
  <c r="U119" i="46" s="1"/>
  <c r="CI119" i="46"/>
  <c r="T119" i="46" s="1"/>
  <c r="CH119" i="46"/>
  <c r="S119" i="46" s="1"/>
  <c r="CG119" i="46"/>
  <c r="CF119" i="46"/>
  <c r="Q119" i="46" s="1"/>
  <c r="CE119" i="46"/>
  <c r="P119" i="46" s="1"/>
  <c r="CD119" i="46"/>
  <c r="O119" i="46" s="1"/>
  <c r="CC119" i="46"/>
  <c r="CB119" i="46"/>
  <c r="CA119" i="46"/>
  <c r="BZ119" i="46"/>
  <c r="BY119" i="46"/>
  <c r="BX119" i="46"/>
  <c r="I119" i="46" s="1"/>
  <c r="BW119" i="46"/>
  <c r="H119" i="46" s="1"/>
  <c r="BV119" i="46"/>
  <c r="G119" i="46" s="1"/>
  <c r="BU119" i="46"/>
  <c r="BT119" i="46"/>
  <c r="E119" i="46" s="1"/>
  <c r="BS119" i="46"/>
  <c r="D119" i="46" s="1"/>
  <c r="B119" i="46"/>
  <c r="B119" i="44" s="1"/>
  <c r="A119" i="46"/>
  <c r="A117" i="29" s="1"/>
  <c r="EF118" i="46"/>
  <c r="EE118" i="46"/>
  <c r="ED118" i="46"/>
  <c r="BO118" i="44" s="1"/>
  <c r="EC118" i="46"/>
  <c r="BN118" i="44" s="1"/>
  <c r="EB118" i="46"/>
  <c r="EA118" i="46"/>
  <c r="BL118" i="46" s="1"/>
  <c r="DZ118" i="46"/>
  <c r="DY118" i="46"/>
  <c r="DX118" i="46"/>
  <c r="BI118" i="46" s="1"/>
  <c r="DW118" i="46"/>
  <c r="BH118" i="46" s="1"/>
  <c r="DV118" i="46"/>
  <c r="BG118" i="46" s="1"/>
  <c r="DU118" i="46"/>
  <c r="DT118" i="46"/>
  <c r="DS118" i="46"/>
  <c r="BD118" i="46" s="1"/>
  <c r="DR118" i="46"/>
  <c r="DQ118" i="46"/>
  <c r="BB118" i="46" s="1"/>
  <c r="DP118" i="46"/>
  <c r="DO118" i="46"/>
  <c r="DN118" i="46"/>
  <c r="AY118" i="46" s="1"/>
  <c r="DM118" i="46"/>
  <c r="DL118" i="46"/>
  <c r="AW118" i="46" s="1"/>
  <c r="DK118" i="46"/>
  <c r="DJ118" i="46"/>
  <c r="AU118" i="46" s="1"/>
  <c r="DI118" i="46"/>
  <c r="DH118" i="46"/>
  <c r="AS118" i="46" s="1"/>
  <c r="DG118" i="46"/>
  <c r="DF118" i="46"/>
  <c r="AQ118" i="46" s="1"/>
  <c r="DE118" i="46"/>
  <c r="DD118" i="46"/>
  <c r="DC118" i="46"/>
  <c r="AN118" i="46" s="1"/>
  <c r="DB118" i="46"/>
  <c r="DA118" i="46"/>
  <c r="AL118" i="46" s="1"/>
  <c r="CZ118" i="46"/>
  <c r="AK118" i="46" s="1"/>
  <c r="CY118" i="46"/>
  <c r="AJ118" i="46" s="1"/>
  <c r="CX118" i="46"/>
  <c r="AI118" i="46" s="1"/>
  <c r="CW118" i="46"/>
  <c r="CV118" i="46"/>
  <c r="AG118" i="46" s="1"/>
  <c r="CU118" i="46"/>
  <c r="CT118" i="46"/>
  <c r="CS118" i="46"/>
  <c r="AD118" i="46" s="1"/>
  <c r="CR118" i="46"/>
  <c r="CQ118" i="46"/>
  <c r="CP118" i="46"/>
  <c r="CO118" i="46"/>
  <c r="CN118" i="46"/>
  <c r="Y118" i="46" s="1"/>
  <c r="CM118" i="46"/>
  <c r="X118" i="46" s="1"/>
  <c r="CL118" i="46"/>
  <c r="W118" i="46" s="1"/>
  <c r="CK118" i="46"/>
  <c r="V118" i="46" s="1"/>
  <c r="CJ118" i="46"/>
  <c r="U118" i="46" s="1"/>
  <c r="CI118" i="46"/>
  <c r="T118" i="46" s="1"/>
  <c r="CH118" i="46"/>
  <c r="CG118" i="46"/>
  <c r="CF118" i="46"/>
  <c r="CE118" i="46"/>
  <c r="P118" i="46" s="1"/>
  <c r="CD118" i="46"/>
  <c r="CC118" i="46"/>
  <c r="CB118" i="46"/>
  <c r="M118" i="46" s="1"/>
  <c r="CA118" i="46"/>
  <c r="L118" i="46" s="1"/>
  <c r="BZ118" i="46"/>
  <c r="K118" i="46" s="1"/>
  <c r="BY118" i="46"/>
  <c r="BX118" i="46"/>
  <c r="BW118" i="46"/>
  <c r="BV118" i="46"/>
  <c r="G118" i="46" s="1"/>
  <c r="BU118" i="46"/>
  <c r="F118" i="46" s="1"/>
  <c r="BT118" i="46"/>
  <c r="BS118" i="46"/>
  <c r="D118" i="46" s="1"/>
  <c r="BO118" i="46"/>
  <c r="B118" i="46"/>
  <c r="B118" i="44" s="1"/>
  <c r="A118" i="46"/>
  <c r="A116" i="27" s="1"/>
  <c r="EF117" i="46"/>
  <c r="EE117" i="46"/>
  <c r="BP117" i="46" s="1"/>
  <c r="ED117" i="46"/>
  <c r="BO117" i="46" s="1"/>
  <c r="EC117" i="46"/>
  <c r="BN117" i="46" s="1"/>
  <c r="EB117" i="46"/>
  <c r="BM117" i="46" s="1"/>
  <c r="EA117" i="46"/>
  <c r="DZ117" i="46"/>
  <c r="DY117" i="46"/>
  <c r="BJ117" i="46" s="1"/>
  <c r="DX117" i="46"/>
  <c r="BI117" i="46" s="1"/>
  <c r="DW117" i="46"/>
  <c r="BH117" i="46" s="1"/>
  <c r="DV117" i="46"/>
  <c r="BG117" i="46" s="1"/>
  <c r="DU117" i="46"/>
  <c r="BF117" i="46" s="1"/>
  <c r="DT117" i="46"/>
  <c r="DS117" i="46"/>
  <c r="DR117" i="46"/>
  <c r="BC117" i="46" s="1"/>
  <c r="DQ117" i="46"/>
  <c r="DP117" i="46"/>
  <c r="BA117" i="46" s="1"/>
  <c r="DO117" i="46"/>
  <c r="AZ117" i="46" s="1"/>
  <c r="DN117" i="46"/>
  <c r="AY117" i="46" s="1"/>
  <c r="DM117" i="46"/>
  <c r="AX117" i="46" s="1"/>
  <c r="DL117" i="46"/>
  <c r="AW117" i="46" s="1"/>
  <c r="DK117" i="46"/>
  <c r="DJ117" i="46"/>
  <c r="DI117" i="46"/>
  <c r="DH117" i="46"/>
  <c r="AS117" i="46" s="1"/>
  <c r="DG117" i="46"/>
  <c r="AR117" i="46" s="1"/>
  <c r="DF117" i="46"/>
  <c r="AQ117" i="46" s="1"/>
  <c r="DE117" i="46"/>
  <c r="DD117" i="46"/>
  <c r="AO117" i="46" s="1"/>
  <c r="DC117" i="46"/>
  <c r="DB117" i="46"/>
  <c r="AM117" i="46" s="1"/>
  <c r="DA117" i="46"/>
  <c r="AL117" i="46" s="1"/>
  <c r="CZ117" i="46"/>
  <c r="AK117" i="46" s="1"/>
  <c r="CY117" i="46"/>
  <c r="CX117" i="46"/>
  <c r="AI117" i="46" s="1"/>
  <c r="CW117" i="46"/>
  <c r="CV117" i="46"/>
  <c r="AG117" i="46" s="1"/>
  <c r="CU117" i="46"/>
  <c r="CT117" i="46"/>
  <c r="CS117" i="46"/>
  <c r="AD117" i="46" s="1"/>
  <c r="CR117" i="46"/>
  <c r="CQ117" i="46"/>
  <c r="CP117" i="46"/>
  <c r="AA117" i="46" s="1"/>
  <c r="CO117" i="46"/>
  <c r="Z117" i="46" s="1"/>
  <c r="CN117" i="46"/>
  <c r="CM117" i="46"/>
  <c r="CL117" i="46"/>
  <c r="CK117" i="46"/>
  <c r="V117" i="46" s="1"/>
  <c r="CJ117" i="46"/>
  <c r="U117" i="46" s="1"/>
  <c r="CI117" i="46"/>
  <c r="T117" i="46" s="1"/>
  <c r="CH117" i="46"/>
  <c r="S117" i="46" s="1"/>
  <c r="CG117" i="46"/>
  <c r="CF117" i="46"/>
  <c r="CE117" i="46"/>
  <c r="CD117" i="46"/>
  <c r="O117" i="46" s="1"/>
  <c r="CC117" i="46"/>
  <c r="CB117" i="46"/>
  <c r="CA117" i="46"/>
  <c r="L117" i="46" s="1"/>
  <c r="BZ117" i="46"/>
  <c r="K117" i="46" s="1"/>
  <c r="BY117" i="46"/>
  <c r="BX117" i="46"/>
  <c r="I117" i="46" s="1"/>
  <c r="BW117" i="46"/>
  <c r="BV117" i="46"/>
  <c r="BU117" i="46"/>
  <c r="F117" i="46" s="1"/>
  <c r="BT117" i="46"/>
  <c r="E117" i="46" s="1"/>
  <c r="BS117" i="46"/>
  <c r="B117" i="46"/>
  <c r="B117" i="44" s="1"/>
  <c r="A117" i="46"/>
  <c r="A115" i="27" s="1"/>
  <c r="EF116" i="46"/>
  <c r="BQ116" i="46" s="1"/>
  <c r="EE116" i="46"/>
  <c r="ED116" i="46"/>
  <c r="BO116" i="44" s="1"/>
  <c r="EC116" i="46"/>
  <c r="EB116" i="46"/>
  <c r="EA116" i="46"/>
  <c r="BL116" i="46" s="1"/>
  <c r="DZ116" i="46"/>
  <c r="DY116" i="46"/>
  <c r="BJ116" i="46" s="1"/>
  <c r="DX116" i="46"/>
  <c r="DW116" i="46"/>
  <c r="DV116" i="46"/>
  <c r="DU116" i="46"/>
  <c r="DT116" i="46"/>
  <c r="DS116" i="46"/>
  <c r="BD116" i="46" s="1"/>
  <c r="DR116" i="46"/>
  <c r="BC116" i="46" s="1"/>
  <c r="DQ116" i="46"/>
  <c r="DP116" i="46"/>
  <c r="BA116" i="46" s="1"/>
  <c r="DO116" i="46"/>
  <c r="AZ116" i="46" s="1"/>
  <c r="DN116" i="46"/>
  <c r="AY116" i="46" s="1"/>
  <c r="DM116" i="46"/>
  <c r="DL116" i="46"/>
  <c r="AW116" i="46" s="1"/>
  <c r="DK116" i="46"/>
  <c r="AV116" i="46" s="1"/>
  <c r="DJ116" i="46"/>
  <c r="AU116" i="46" s="1"/>
  <c r="DI116" i="46"/>
  <c r="DH116" i="46"/>
  <c r="AS116" i="46" s="1"/>
  <c r="DG116" i="46"/>
  <c r="DF116" i="46"/>
  <c r="AQ116" i="46" s="1"/>
  <c r="DE116" i="46"/>
  <c r="DD116" i="46"/>
  <c r="AO116" i="46" s="1"/>
  <c r="DC116" i="46"/>
  <c r="AN116" i="46" s="1"/>
  <c r="DB116" i="46"/>
  <c r="DA116" i="46"/>
  <c r="CZ116" i="46"/>
  <c r="AK116" i="46" s="1"/>
  <c r="CY116" i="46"/>
  <c r="CX116" i="46"/>
  <c r="CW116" i="46"/>
  <c r="CV116" i="46"/>
  <c r="CU116" i="46"/>
  <c r="AF116" i="46" s="1"/>
  <c r="CT116" i="46"/>
  <c r="CS116" i="46"/>
  <c r="CR116" i="46"/>
  <c r="AC116" i="46" s="1"/>
  <c r="CQ116" i="46"/>
  <c r="CP116" i="46"/>
  <c r="AA116" i="46" s="1"/>
  <c r="CO116" i="46"/>
  <c r="CN116" i="46"/>
  <c r="CM116" i="46"/>
  <c r="X116" i="46" s="1"/>
  <c r="CL116" i="46"/>
  <c r="W116" i="46" s="1"/>
  <c r="CK116" i="46"/>
  <c r="CJ116" i="46"/>
  <c r="U116" i="46" s="1"/>
  <c r="CI116" i="46"/>
  <c r="CH116" i="46"/>
  <c r="CG116" i="46"/>
  <c r="CF116" i="46"/>
  <c r="CE116" i="46"/>
  <c r="P116" i="46" s="1"/>
  <c r="CD116" i="46"/>
  <c r="O116" i="46" s="1"/>
  <c r="CC116" i="46"/>
  <c r="N116" i="46" s="1"/>
  <c r="CB116" i="46"/>
  <c r="CA116" i="46"/>
  <c r="BZ116" i="46"/>
  <c r="BY116" i="46"/>
  <c r="BX116" i="46"/>
  <c r="BW116" i="46"/>
  <c r="H116" i="46" s="1"/>
  <c r="BV116" i="46"/>
  <c r="G116" i="46" s="1"/>
  <c r="BU116" i="46"/>
  <c r="BT116" i="46"/>
  <c r="E116" i="46" s="1"/>
  <c r="BS116" i="46"/>
  <c r="BO116" i="46"/>
  <c r="B116" i="46"/>
  <c r="B116" i="44" s="1"/>
  <c r="A116" i="46"/>
  <c r="A114" i="27" s="1"/>
  <c r="EF115" i="46"/>
  <c r="EE115" i="46"/>
  <c r="ED115" i="46"/>
  <c r="BO115" i="46" s="1"/>
  <c r="EC115" i="46"/>
  <c r="BN115" i="46" s="1"/>
  <c r="EB115" i="46"/>
  <c r="EA115" i="46"/>
  <c r="DZ115" i="46"/>
  <c r="BK115" i="46" s="1"/>
  <c r="DY115" i="46"/>
  <c r="BJ115" i="46" s="1"/>
  <c r="DX115" i="46"/>
  <c r="DW115" i="46"/>
  <c r="DV115" i="46"/>
  <c r="BG115" i="46" s="1"/>
  <c r="DU115" i="46"/>
  <c r="DT115" i="46"/>
  <c r="DS115" i="46"/>
  <c r="BD115" i="46" s="1"/>
  <c r="DR115" i="46"/>
  <c r="DQ115" i="46"/>
  <c r="BB115" i="46" s="1"/>
  <c r="DP115" i="46"/>
  <c r="DO115" i="46"/>
  <c r="AZ115" i="46" s="1"/>
  <c r="DN115" i="46"/>
  <c r="AY115" i="46" s="1"/>
  <c r="DM115" i="46"/>
  <c r="DL115" i="46"/>
  <c r="AW115" i="46" s="1"/>
  <c r="DK115" i="46"/>
  <c r="AV115" i="46" s="1"/>
  <c r="DJ115" i="46"/>
  <c r="DI115" i="46"/>
  <c r="AT115" i="46" s="1"/>
  <c r="DH115" i="46"/>
  <c r="DG115" i="46"/>
  <c r="AR115" i="46" s="1"/>
  <c r="DF115" i="46"/>
  <c r="DE115" i="46"/>
  <c r="DD115" i="46"/>
  <c r="DC115" i="46"/>
  <c r="DB115" i="46"/>
  <c r="AM115" i="46" s="1"/>
  <c r="DA115" i="46"/>
  <c r="AL115" i="46" s="1"/>
  <c r="CZ115" i="46"/>
  <c r="CY115" i="46"/>
  <c r="CX115" i="46"/>
  <c r="AI115" i="46" s="1"/>
  <c r="CW115" i="46"/>
  <c r="AH115" i="46" s="1"/>
  <c r="CV115" i="46"/>
  <c r="CU115" i="46"/>
  <c r="CT115" i="46"/>
  <c r="CS115" i="46"/>
  <c r="CR115" i="46"/>
  <c r="CQ115" i="46"/>
  <c r="AB115" i="46" s="1"/>
  <c r="CP115" i="46"/>
  <c r="AA115" i="46" s="1"/>
  <c r="CO115" i="46"/>
  <c r="Z115" i="46" s="1"/>
  <c r="CN115" i="46"/>
  <c r="CM115" i="46"/>
  <c r="CL115" i="46"/>
  <c r="W115" i="46" s="1"/>
  <c r="CK115" i="46"/>
  <c r="CJ115" i="46"/>
  <c r="U115" i="46" s="1"/>
  <c r="CI115" i="46"/>
  <c r="CH115" i="46"/>
  <c r="CG115" i="46"/>
  <c r="CF115" i="46"/>
  <c r="CE115" i="46"/>
  <c r="P115" i="46" s="1"/>
  <c r="CD115" i="46"/>
  <c r="CC115" i="46"/>
  <c r="CB115" i="46"/>
  <c r="CA115" i="46"/>
  <c r="L115" i="46" s="1"/>
  <c r="BZ115" i="46"/>
  <c r="K115" i="46" s="1"/>
  <c r="BY115" i="46"/>
  <c r="J115" i="46" s="1"/>
  <c r="BX115" i="46"/>
  <c r="BW115" i="46"/>
  <c r="BV115" i="46"/>
  <c r="G115" i="46" s="1"/>
  <c r="BU115" i="46"/>
  <c r="BT115" i="46"/>
  <c r="E115" i="46" s="1"/>
  <c r="BS115" i="46"/>
  <c r="B115" i="46"/>
  <c r="B115" i="44" s="1"/>
  <c r="A115" i="46"/>
  <c r="A113" i="27" s="1"/>
  <c r="EF114" i="46"/>
  <c r="EE114" i="46"/>
  <c r="BP114" i="46" s="1"/>
  <c r="ED114" i="46"/>
  <c r="EC114" i="46"/>
  <c r="BN114" i="46" s="1"/>
  <c r="EB114" i="46"/>
  <c r="BM114" i="46" s="1"/>
  <c r="EA114" i="46"/>
  <c r="BL114" i="46" s="1"/>
  <c r="DZ114" i="46"/>
  <c r="BK114" i="46" s="1"/>
  <c r="DY114" i="46"/>
  <c r="BJ114" i="46" s="1"/>
  <c r="DX114" i="46"/>
  <c r="DW114" i="46"/>
  <c r="DV114" i="46"/>
  <c r="BG114" i="46" s="1"/>
  <c r="DU114" i="46"/>
  <c r="BF114" i="46" s="1"/>
  <c r="DT114" i="46"/>
  <c r="DS114" i="46"/>
  <c r="BD114" i="46" s="1"/>
  <c r="DR114" i="46"/>
  <c r="DQ114" i="46"/>
  <c r="BB114" i="46" s="1"/>
  <c r="DP114" i="46"/>
  <c r="DO114" i="46"/>
  <c r="DN114" i="46"/>
  <c r="DM114" i="46"/>
  <c r="AX114" i="46" s="1"/>
  <c r="DL114" i="46"/>
  <c r="AW114" i="46" s="1"/>
  <c r="DK114" i="46"/>
  <c r="DJ114" i="46"/>
  <c r="AU114" i="46" s="1"/>
  <c r="DI114" i="46"/>
  <c r="DH114" i="46"/>
  <c r="DG114" i="46"/>
  <c r="DF114" i="46"/>
  <c r="AQ114" i="46" s="1"/>
  <c r="DE114" i="46"/>
  <c r="DD114" i="46"/>
  <c r="AO114" i="46" s="1"/>
  <c r="DC114" i="46"/>
  <c r="AN114" i="46" s="1"/>
  <c r="DB114" i="46"/>
  <c r="DA114" i="46"/>
  <c r="AL114" i="46" s="1"/>
  <c r="CZ114" i="46"/>
  <c r="CY114" i="46"/>
  <c r="CX114" i="46"/>
  <c r="CW114" i="46"/>
  <c r="CV114" i="46"/>
  <c r="CU114" i="46"/>
  <c r="AF114" i="46" s="1"/>
  <c r="CT114" i="46"/>
  <c r="AE114" i="46" s="1"/>
  <c r="CS114" i="46"/>
  <c r="AD114" i="46" s="1"/>
  <c r="CR114" i="46"/>
  <c r="CQ114" i="46"/>
  <c r="AB114" i="46" s="1"/>
  <c r="CP114" i="46"/>
  <c r="AA114" i="46" s="1"/>
  <c r="CO114" i="46"/>
  <c r="CN114" i="46"/>
  <c r="CM114" i="46"/>
  <c r="CL114" i="46"/>
  <c r="W114" i="46" s="1"/>
  <c r="CK114" i="46"/>
  <c r="V114" i="46" s="1"/>
  <c r="CJ114" i="46"/>
  <c r="CI114" i="46"/>
  <c r="T114" i="46" s="1"/>
  <c r="CH114" i="46"/>
  <c r="CG114" i="46"/>
  <c r="R114" i="46" s="1"/>
  <c r="CF114" i="46"/>
  <c r="CE114" i="46"/>
  <c r="CD114" i="46"/>
  <c r="O114" i="46" s="1"/>
  <c r="CC114" i="46"/>
  <c r="N114" i="46" s="1"/>
  <c r="CB114" i="46"/>
  <c r="CA114" i="46"/>
  <c r="BZ114" i="46"/>
  <c r="BY114" i="46"/>
  <c r="BX114" i="46"/>
  <c r="I114" i="46" s="1"/>
  <c r="BW114" i="46"/>
  <c r="H114" i="46" s="1"/>
  <c r="BV114" i="46"/>
  <c r="BU114" i="46"/>
  <c r="F114" i="46" s="1"/>
  <c r="BT114" i="46"/>
  <c r="BS114" i="46"/>
  <c r="B114" i="46"/>
  <c r="B114" i="44" s="1"/>
  <c r="A114" i="46"/>
  <c r="A112" i="27" s="1"/>
  <c r="EF113" i="46"/>
  <c r="EE113" i="46"/>
  <c r="BP113" i="46" s="1"/>
  <c r="ED113" i="46"/>
  <c r="EC113" i="46"/>
  <c r="EB113" i="46"/>
  <c r="EA113" i="46"/>
  <c r="DZ113" i="46"/>
  <c r="BK113" i="46" s="1"/>
  <c r="DY113" i="46"/>
  <c r="DX113" i="46"/>
  <c r="DW113" i="46"/>
  <c r="BH113" i="46" s="1"/>
  <c r="DV113" i="46"/>
  <c r="BG113" i="46" s="1"/>
  <c r="DU113" i="46"/>
  <c r="BF113" i="46" s="1"/>
  <c r="DT113" i="46"/>
  <c r="DS113" i="46"/>
  <c r="DR113" i="46"/>
  <c r="BC113" i="46" s="1"/>
  <c r="DQ113" i="46"/>
  <c r="BB113" i="46" s="1"/>
  <c r="DP113" i="46"/>
  <c r="DO113" i="46"/>
  <c r="DN113" i="46"/>
  <c r="DM113" i="46"/>
  <c r="AX113" i="46" s="1"/>
  <c r="DL113" i="46"/>
  <c r="DK113" i="46"/>
  <c r="DJ113" i="46"/>
  <c r="DI113" i="46"/>
  <c r="DH113" i="46"/>
  <c r="AS113" i="46" s="1"/>
  <c r="DG113" i="46"/>
  <c r="AR113" i="46" s="1"/>
  <c r="DF113" i="46"/>
  <c r="AQ113" i="46" s="1"/>
  <c r="DE113" i="46"/>
  <c r="DD113" i="46"/>
  <c r="DC113" i="46"/>
  <c r="DB113" i="46"/>
  <c r="DA113" i="46"/>
  <c r="AL113" i="46" s="1"/>
  <c r="CZ113" i="46"/>
  <c r="AK113" i="46" s="1"/>
  <c r="CY113" i="46"/>
  <c r="CX113" i="46"/>
  <c r="AI113" i="46" s="1"/>
  <c r="CW113" i="46"/>
  <c r="CV113" i="46"/>
  <c r="CU113" i="46"/>
  <c r="CT113" i="46"/>
  <c r="CS113" i="46"/>
  <c r="AD113" i="46" s="1"/>
  <c r="CR113" i="46"/>
  <c r="AC113" i="46" s="1"/>
  <c r="CQ113" i="46"/>
  <c r="AB113" i="46" s="1"/>
  <c r="CP113" i="46"/>
  <c r="CO113" i="46"/>
  <c r="Z113" i="46" s="1"/>
  <c r="CN113" i="46"/>
  <c r="CM113" i="46"/>
  <c r="X113" i="46" s="1"/>
  <c r="CL113" i="46"/>
  <c r="CK113" i="46"/>
  <c r="V113" i="46" s="1"/>
  <c r="CJ113" i="46"/>
  <c r="U113" i="46" s="1"/>
  <c r="CI113" i="46"/>
  <c r="T113" i="46" s="1"/>
  <c r="CH113" i="46"/>
  <c r="S113" i="46" s="1"/>
  <c r="CG113" i="46"/>
  <c r="R113" i="46" s="1"/>
  <c r="CF113" i="46"/>
  <c r="CE113" i="46"/>
  <c r="CD113" i="46"/>
  <c r="CC113" i="46"/>
  <c r="CB113" i="46"/>
  <c r="M113" i="46" s="1"/>
  <c r="CA113" i="46"/>
  <c r="L113" i="46" s="1"/>
  <c r="BZ113" i="46"/>
  <c r="K113" i="46" s="1"/>
  <c r="BY113" i="46"/>
  <c r="J113" i="46" s="1"/>
  <c r="BX113" i="46"/>
  <c r="BW113" i="46"/>
  <c r="BV113" i="46"/>
  <c r="G113" i="46" s="1"/>
  <c r="BU113" i="46"/>
  <c r="F113" i="46" s="1"/>
  <c r="BT113" i="46"/>
  <c r="E113" i="46" s="1"/>
  <c r="BS113" i="46"/>
  <c r="D113" i="46" s="1"/>
  <c r="B113" i="46"/>
  <c r="B113" i="44" s="1"/>
  <c r="A113" i="46"/>
  <c r="A111" i="27" s="1"/>
  <c r="EF112" i="46"/>
  <c r="EE112" i="46"/>
  <c r="ED112" i="46"/>
  <c r="BO112" i="44" s="1"/>
  <c r="EC112" i="46"/>
  <c r="BN112" i="46" s="1"/>
  <c r="EB112" i="46"/>
  <c r="BM112" i="46" s="1"/>
  <c r="EA112" i="46"/>
  <c r="BL112" i="46" s="1"/>
  <c r="DZ112" i="46"/>
  <c r="DY112" i="46"/>
  <c r="DX112" i="46"/>
  <c r="DW112" i="46"/>
  <c r="DV112" i="46"/>
  <c r="DU112" i="46"/>
  <c r="DT112" i="46"/>
  <c r="DS112" i="46"/>
  <c r="DR112" i="46"/>
  <c r="BC112" i="46" s="1"/>
  <c r="DQ112" i="46"/>
  <c r="BB112" i="46" s="1"/>
  <c r="DP112" i="46"/>
  <c r="DO112" i="46"/>
  <c r="DN112" i="46"/>
  <c r="DM112" i="46"/>
  <c r="AX112" i="46" s="1"/>
  <c r="DL112" i="46"/>
  <c r="DK112" i="46"/>
  <c r="DJ112" i="46"/>
  <c r="DI112" i="46"/>
  <c r="AT112" i="46" s="1"/>
  <c r="DH112" i="46"/>
  <c r="DG112" i="46"/>
  <c r="DF112" i="46"/>
  <c r="DE112" i="46"/>
  <c r="DD112" i="46"/>
  <c r="DC112" i="46"/>
  <c r="AN112" i="46" s="1"/>
  <c r="DB112" i="46"/>
  <c r="AM112" i="46" s="1"/>
  <c r="DA112" i="46"/>
  <c r="AL112" i="46" s="1"/>
  <c r="CZ112" i="46"/>
  <c r="CY112" i="46"/>
  <c r="CX112" i="46"/>
  <c r="CW112" i="46"/>
  <c r="CV112" i="46"/>
  <c r="CU112" i="46"/>
  <c r="AF112" i="46" s="1"/>
  <c r="CT112" i="46"/>
  <c r="AE112" i="46" s="1"/>
  <c r="CS112" i="46"/>
  <c r="CR112" i="46"/>
  <c r="CQ112" i="46"/>
  <c r="CP112" i="46"/>
  <c r="AA112" i="46" s="1"/>
  <c r="CO112" i="46"/>
  <c r="CN112" i="46"/>
  <c r="CM112" i="46"/>
  <c r="X112" i="46" s="1"/>
  <c r="CL112" i="46"/>
  <c r="CK112" i="46"/>
  <c r="CJ112" i="46"/>
  <c r="CI112" i="46"/>
  <c r="CH112" i="46"/>
  <c r="CG112" i="46"/>
  <c r="CF112" i="46"/>
  <c r="CE112" i="46"/>
  <c r="P112" i="46" s="1"/>
  <c r="CD112" i="46"/>
  <c r="O112" i="46" s="1"/>
  <c r="CC112" i="46"/>
  <c r="N112" i="46" s="1"/>
  <c r="CB112" i="46"/>
  <c r="CA112" i="46"/>
  <c r="L112" i="46" s="1"/>
  <c r="BZ112" i="46"/>
  <c r="BY112" i="46"/>
  <c r="J112" i="46" s="1"/>
  <c r="BX112" i="46"/>
  <c r="BW112" i="46"/>
  <c r="BV112" i="46"/>
  <c r="G112" i="46" s="1"/>
  <c r="BU112" i="46"/>
  <c r="BT112" i="46"/>
  <c r="BS112" i="46"/>
  <c r="BO112" i="46"/>
  <c r="B112" i="46"/>
  <c r="B112" i="44" s="1"/>
  <c r="A112" i="46"/>
  <c r="A110" i="29" s="1"/>
  <c r="EF111" i="46"/>
  <c r="EE111" i="46"/>
  <c r="BP111" i="46" s="1"/>
  <c r="ED111" i="46"/>
  <c r="EC111" i="46"/>
  <c r="EB111" i="46"/>
  <c r="EA111" i="46"/>
  <c r="DZ111" i="46"/>
  <c r="DY111" i="46"/>
  <c r="DX111" i="46"/>
  <c r="BI111" i="46" s="1"/>
  <c r="DW111" i="46"/>
  <c r="BH111" i="46" s="1"/>
  <c r="DV111" i="46"/>
  <c r="DU111" i="46"/>
  <c r="DT111" i="46"/>
  <c r="DS111" i="46"/>
  <c r="DR111" i="46"/>
  <c r="BC111" i="46" s="1"/>
  <c r="DQ111" i="46"/>
  <c r="DP111" i="46"/>
  <c r="BA111" i="46" s="1"/>
  <c r="DO111" i="46"/>
  <c r="AZ111" i="46" s="1"/>
  <c r="DN111" i="46"/>
  <c r="DM111" i="46"/>
  <c r="AX111" i="46" s="1"/>
  <c r="DL111" i="46"/>
  <c r="AW111" i="46" s="1"/>
  <c r="DK111" i="46"/>
  <c r="AV111" i="46" s="1"/>
  <c r="DJ111" i="46"/>
  <c r="DI111" i="46"/>
  <c r="AT111" i="46" s="1"/>
  <c r="DH111" i="46"/>
  <c r="DG111" i="46"/>
  <c r="DF111" i="46"/>
  <c r="DE111" i="46"/>
  <c r="DD111" i="46"/>
  <c r="AO111" i="46" s="1"/>
  <c r="DC111" i="46"/>
  <c r="DB111" i="46"/>
  <c r="DA111" i="46"/>
  <c r="AL111" i="46" s="1"/>
  <c r="CZ111" i="46"/>
  <c r="CY111" i="46"/>
  <c r="CX111" i="46"/>
  <c r="CW111" i="46"/>
  <c r="CV111" i="46"/>
  <c r="AG111" i="46" s="1"/>
  <c r="CU111" i="46"/>
  <c r="CT111" i="46"/>
  <c r="AE111" i="46" s="1"/>
  <c r="CS111" i="46"/>
  <c r="CR111" i="46"/>
  <c r="AC111" i="46" s="1"/>
  <c r="CQ111" i="46"/>
  <c r="CP111" i="46"/>
  <c r="CO111" i="46"/>
  <c r="CN111" i="46"/>
  <c r="Y111" i="46" s="1"/>
  <c r="CM111" i="46"/>
  <c r="CL111" i="46"/>
  <c r="W111" i="46" s="1"/>
  <c r="CK111" i="46"/>
  <c r="CJ111" i="46"/>
  <c r="CI111" i="46"/>
  <c r="CH111" i="46"/>
  <c r="CG111" i="46"/>
  <c r="CF111" i="46"/>
  <c r="CE111" i="46"/>
  <c r="CD111" i="46"/>
  <c r="CC111" i="46"/>
  <c r="N111" i="46" s="1"/>
  <c r="CB111" i="46"/>
  <c r="CA111" i="46"/>
  <c r="L111" i="46" s="1"/>
  <c r="BZ111" i="46"/>
  <c r="BY111" i="46"/>
  <c r="BX111" i="46"/>
  <c r="I111" i="46" s="1"/>
  <c r="BW111" i="46"/>
  <c r="BV111" i="46"/>
  <c r="BU111" i="46"/>
  <c r="BT111" i="46"/>
  <c r="E111" i="46" s="1"/>
  <c r="BS111" i="46"/>
  <c r="B111" i="46"/>
  <c r="B111" i="44" s="1"/>
  <c r="A111" i="46"/>
  <c r="A109" i="27" s="1"/>
  <c r="EF110" i="46"/>
  <c r="BQ110" i="46" s="1"/>
  <c r="EE110" i="46"/>
  <c r="ED110" i="46"/>
  <c r="BO110" i="46" s="1"/>
  <c r="EC110" i="46"/>
  <c r="BN110" i="46" s="1"/>
  <c r="EB110" i="46"/>
  <c r="BM110" i="46" s="1"/>
  <c r="EA110" i="46"/>
  <c r="DZ110" i="46"/>
  <c r="DY110" i="46"/>
  <c r="DX110" i="46"/>
  <c r="DW110" i="46"/>
  <c r="DV110" i="46"/>
  <c r="DU110" i="46"/>
  <c r="DT110" i="46"/>
  <c r="BE110" i="46" s="1"/>
  <c r="DS110" i="46"/>
  <c r="BD110" i="46" s="1"/>
  <c r="DR110" i="46"/>
  <c r="BC110" i="46" s="1"/>
  <c r="DQ110" i="46"/>
  <c r="DP110" i="46"/>
  <c r="DO110" i="46"/>
  <c r="DN110" i="46"/>
  <c r="DM110" i="46"/>
  <c r="DL110" i="46"/>
  <c r="DK110" i="46"/>
  <c r="DJ110" i="46"/>
  <c r="DI110" i="46"/>
  <c r="DH110" i="46"/>
  <c r="AS110" i="46" s="1"/>
  <c r="DG110" i="46"/>
  <c r="DF110" i="46"/>
  <c r="DE110" i="46"/>
  <c r="DD110" i="46"/>
  <c r="DC110" i="46"/>
  <c r="DB110" i="46"/>
  <c r="AM110" i="46" s="1"/>
  <c r="DA110" i="46"/>
  <c r="CZ110" i="46"/>
  <c r="CY110" i="46"/>
  <c r="AJ110" i="46" s="1"/>
  <c r="CX110" i="46"/>
  <c r="CW110" i="46"/>
  <c r="CV110" i="46"/>
  <c r="AG110" i="46" s="1"/>
  <c r="CU110" i="46"/>
  <c r="CT110" i="46"/>
  <c r="AE110" i="46" s="1"/>
  <c r="CS110" i="46"/>
  <c r="CR110" i="46"/>
  <c r="CQ110" i="46"/>
  <c r="CP110" i="46"/>
  <c r="CO110" i="46"/>
  <c r="CN110" i="46"/>
  <c r="Y110" i="46" s="1"/>
  <c r="CM110" i="46"/>
  <c r="CL110" i="46"/>
  <c r="W110" i="46" s="1"/>
  <c r="CK110" i="46"/>
  <c r="CJ110" i="46"/>
  <c r="CI110" i="46"/>
  <c r="CH110" i="46"/>
  <c r="CG110" i="46"/>
  <c r="CF110" i="46"/>
  <c r="Q110" i="46" s="1"/>
  <c r="CE110" i="46"/>
  <c r="P110" i="46" s="1"/>
  <c r="CD110" i="46"/>
  <c r="CC110" i="46"/>
  <c r="CB110" i="46"/>
  <c r="CA110" i="46"/>
  <c r="BZ110" i="46"/>
  <c r="BY110" i="46"/>
  <c r="BX110" i="46"/>
  <c r="I110" i="46" s="1"/>
  <c r="BW110" i="46"/>
  <c r="BV110" i="46"/>
  <c r="G110" i="46" s="1"/>
  <c r="BU110" i="46"/>
  <c r="BT110" i="46"/>
  <c r="BS110" i="46"/>
  <c r="B110" i="46"/>
  <c r="B110" i="44" s="1"/>
  <c r="A110" i="46"/>
  <c r="C110" i="46" s="1"/>
  <c r="C110" i="44" s="1"/>
  <c r="EF109" i="46"/>
  <c r="EE109" i="46"/>
  <c r="ED109" i="46"/>
  <c r="EC109" i="46"/>
  <c r="EB109" i="46"/>
  <c r="BM109" i="46" s="1"/>
  <c r="EA109" i="46"/>
  <c r="DZ109" i="46"/>
  <c r="DY109" i="46"/>
  <c r="BJ109" i="46" s="1"/>
  <c r="DX109" i="46"/>
  <c r="DW109" i="46"/>
  <c r="DV109" i="46"/>
  <c r="DU109" i="46"/>
  <c r="DT109" i="46"/>
  <c r="DS109" i="46"/>
  <c r="DR109" i="46"/>
  <c r="BC109" i="46" s="1"/>
  <c r="DQ109" i="46"/>
  <c r="DP109" i="46"/>
  <c r="DO109" i="46"/>
  <c r="DN109" i="46"/>
  <c r="DM109" i="46"/>
  <c r="DL109" i="46"/>
  <c r="DK109" i="46"/>
  <c r="DJ109" i="46"/>
  <c r="DI109" i="46"/>
  <c r="AT109" i="46" s="1"/>
  <c r="DH109" i="46"/>
  <c r="DG109" i="46"/>
  <c r="AR109" i="46" s="1"/>
  <c r="DF109" i="46"/>
  <c r="DE109" i="46"/>
  <c r="DD109" i="46"/>
  <c r="DC109" i="46"/>
  <c r="AN109" i="46" s="1"/>
  <c r="DB109" i="46"/>
  <c r="AM109" i="46" s="1"/>
  <c r="DA109" i="46"/>
  <c r="CZ109" i="46"/>
  <c r="CY109" i="46"/>
  <c r="CX109" i="46"/>
  <c r="AI109" i="46" s="1"/>
  <c r="CW109" i="46"/>
  <c r="CV109" i="46"/>
  <c r="CU109" i="46"/>
  <c r="CT109" i="46"/>
  <c r="CS109" i="46"/>
  <c r="CR109" i="46"/>
  <c r="CQ109" i="46"/>
  <c r="AB109" i="46" s="1"/>
  <c r="CP109" i="46"/>
  <c r="AA109" i="46" s="1"/>
  <c r="CO109" i="46"/>
  <c r="CN109" i="46"/>
  <c r="Y109" i="46" s="1"/>
  <c r="CM109" i="46"/>
  <c r="X109" i="46" s="1"/>
  <c r="CL109" i="46"/>
  <c r="CK109" i="46"/>
  <c r="V109" i="46" s="1"/>
  <c r="CJ109" i="46"/>
  <c r="CI109" i="46"/>
  <c r="CH109" i="46"/>
  <c r="S109" i="46" s="1"/>
  <c r="CG109" i="46"/>
  <c r="CF109" i="46"/>
  <c r="Q109" i="46" s="1"/>
  <c r="CE109" i="46"/>
  <c r="CD109" i="46"/>
  <c r="CC109" i="46"/>
  <c r="CB109" i="46"/>
  <c r="CA109" i="46"/>
  <c r="BZ109" i="46"/>
  <c r="BY109" i="46"/>
  <c r="BX109" i="46"/>
  <c r="I109" i="46" s="1"/>
  <c r="BW109" i="46"/>
  <c r="BV109" i="46"/>
  <c r="BU109" i="46"/>
  <c r="BT109" i="46"/>
  <c r="BS109" i="46"/>
  <c r="D109" i="46" s="1"/>
  <c r="B109" i="46"/>
  <c r="B109" i="44" s="1"/>
  <c r="A109" i="46"/>
  <c r="A107" i="27" s="1"/>
  <c r="EF108" i="46"/>
  <c r="BQ108" i="46" s="1"/>
  <c r="EE108" i="46"/>
  <c r="ED108" i="46"/>
  <c r="BO108" i="44" s="1"/>
  <c r="EC108" i="46"/>
  <c r="EB108" i="46"/>
  <c r="BM108" i="46" s="1"/>
  <c r="EA108" i="46"/>
  <c r="DZ108" i="46"/>
  <c r="DY108" i="46"/>
  <c r="DX108" i="46"/>
  <c r="DW108" i="46"/>
  <c r="DV108" i="46"/>
  <c r="DU108" i="46"/>
  <c r="DT108" i="46"/>
  <c r="DS108" i="46"/>
  <c r="DR108" i="46"/>
  <c r="DQ108" i="46"/>
  <c r="DP108" i="46"/>
  <c r="BA108" i="46" s="1"/>
  <c r="DO108" i="46"/>
  <c r="DN108" i="46"/>
  <c r="DM108" i="46"/>
  <c r="DL108" i="46"/>
  <c r="AW108" i="46" s="1"/>
  <c r="DK108" i="46"/>
  <c r="DJ108" i="46"/>
  <c r="AU108" i="46" s="1"/>
  <c r="DI108" i="46"/>
  <c r="DH108" i="46"/>
  <c r="DG108" i="46"/>
  <c r="DF108" i="46"/>
  <c r="DE108" i="46"/>
  <c r="DD108" i="46"/>
  <c r="AO108" i="46" s="1"/>
  <c r="DC108" i="46"/>
  <c r="DB108" i="46"/>
  <c r="AM108" i="46" s="1"/>
  <c r="DA108" i="46"/>
  <c r="CZ108" i="46"/>
  <c r="CY108" i="46"/>
  <c r="AJ108" i="46" s="1"/>
  <c r="CX108" i="46"/>
  <c r="CW108" i="46"/>
  <c r="CV108" i="46"/>
  <c r="CU108" i="46"/>
  <c r="CT108" i="46"/>
  <c r="CS108" i="46"/>
  <c r="CR108" i="46"/>
  <c r="CQ108" i="46"/>
  <c r="CP108" i="46"/>
  <c r="CO108" i="46"/>
  <c r="Z108" i="46" s="1"/>
  <c r="CN108" i="46"/>
  <c r="CM108" i="46"/>
  <c r="CL108" i="46"/>
  <c r="CK108" i="46"/>
  <c r="CJ108" i="46"/>
  <c r="CI108" i="46"/>
  <c r="CH108" i="46"/>
  <c r="S108" i="46" s="1"/>
  <c r="CG108" i="46"/>
  <c r="CF108" i="46"/>
  <c r="Q108" i="46" s="1"/>
  <c r="CE108" i="46"/>
  <c r="CD108" i="46"/>
  <c r="O108" i="46" s="1"/>
  <c r="CC108" i="46"/>
  <c r="CB108" i="46"/>
  <c r="CA108" i="46"/>
  <c r="BZ108" i="46"/>
  <c r="BY108" i="46"/>
  <c r="BX108" i="46"/>
  <c r="I108" i="46" s="1"/>
  <c r="BW108" i="46"/>
  <c r="BV108" i="46"/>
  <c r="G108" i="46" s="1"/>
  <c r="BU108" i="46"/>
  <c r="BT108" i="46"/>
  <c r="E108" i="46" s="1"/>
  <c r="BS108" i="46"/>
  <c r="BO108" i="46"/>
  <c r="B108" i="46"/>
  <c r="B108" i="44" s="1"/>
  <c r="A108" i="46"/>
  <c r="A108" i="44" s="1"/>
  <c r="EF107" i="46"/>
  <c r="EE107" i="46"/>
  <c r="BP107" i="46" s="1"/>
  <c r="ED107" i="46"/>
  <c r="EC107" i="46"/>
  <c r="EB107" i="46"/>
  <c r="EA107" i="46"/>
  <c r="DZ107" i="46"/>
  <c r="BK107" i="46" s="1"/>
  <c r="DY107" i="46"/>
  <c r="BJ107" i="46" s="1"/>
  <c r="DX107" i="46"/>
  <c r="DW107" i="46"/>
  <c r="DV107" i="46"/>
  <c r="DU107" i="46"/>
  <c r="BF107" i="46" s="1"/>
  <c r="DT107" i="46"/>
  <c r="DS107" i="46"/>
  <c r="DR107" i="46"/>
  <c r="DQ107" i="46"/>
  <c r="DP107" i="46"/>
  <c r="BA107" i="46" s="1"/>
  <c r="DO107" i="46"/>
  <c r="DN107" i="46"/>
  <c r="DM107" i="46"/>
  <c r="DL107" i="46"/>
  <c r="DK107" i="46"/>
  <c r="DJ107" i="46"/>
  <c r="AU107" i="46" s="1"/>
  <c r="DI107" i="46"/>
  <c r="DH107" i="46"/>
  <c r="DG107" i="46"/>
  <c r="DF107" i="46"/>
  <c r="DE107" i="46"/>
  <c r="AP107" i="46" s="1"/>
  <c r="DD107" i="46"/>
  <c r="DC107" i="46"/>
  <c r="DB107" i="46"/>
  <c r="AM107" i="46" s="1"/>
  <c r="DA107" i="46"/>
  <c r="AL107" i="46" s="1"/>
  <c r="CZ107" i="46"/>
  <c r="AK107" i="46" s="1"/>
  <c r="CY107" i="46"/>
  <c r="CX107" i="46"/>
  <c r="CW107" i="46"/>
  <c r="CV107" i="46"/>
  <c r="CU107" i="46"/>
  <c r="CT107" i="46"/>
  <c r="CS107" i="46"/>
  <c r="CR107" i="46"/>
  <c r="CQ107" i="46"/>
  <c r="AB107" i="46" s="1"/>
  <c r="CP107" i="46"/>
  <c r="CO107" i="46"/>
  <c r="Z107" i="46" s="1"/>
  <c r="CN107" i="46"/>
  <c r="Y107" i="46" s="1"/>
  <c r="CM107" i="46"/>
  <c r="CL107" i="46"/>
  <c r="W107" i="46" s="1"/>
  <c r="CK107" i="46"/>
  <c r="CJ107" i="46"/>
  <c r="CI107" i="46"/>
  <c r="CH107" i="46"/>
  <c r="S107" i="46" s="1"/>
  <c r="CG107" i="46"/>
  <c r="R107" i="46" s="1"/>
  <c r="CF107" i="46"/>
  <c r="CE107" i="46"/>
  <c r="CD107" i="46"/>
  <c r="CC107" i="46"/>
  <c r="N107" i="46" s="1"/>
  <c r="CB107" i="46"/>
  <c r="CA107" i="46"/>
  <c r="BZ107" i="46"/>
  <c r="BY107" i="46"/>
  <c r="J107" i="46" s="1"/>
  <c r="BX107" i="46"/>
  <c r="BW107" i="46"/>
  <c r="BV107" i="46"/>
  <c r="G107" i="46" s="1"/>
  <c r="BU107" i="46"/>
  <c r="F107" i="46" s="1"/>
  <c r="BT107" i="46"/>
  <c r="BS107" i="46"/>
  <c r="B107" i="46"/>
  <c r="B107" i="44" s="1"/>
  <c r="A107" i="46"/>
  <c r="A105" i="27" s="1"/>
  <c r="EF106" i="46"/>
  <c r="EE106" i="46"/>
  <c r="ED106" i="46"/>
  <c r="BO106" i="46" s="1"/>
  <c r="EC106" i="46"/>
  <c r="BN106" i="46" s="1"/>
  <c r="EB106" i="46"/>
  <c r="EA106" i="46"/>
  <c r="BL106" i="46" s="1"/>
  <c r="DZ106" i="46"/>
  <c r="DY106" i="46"/>
  <c r="DX106" i="46"/>
  <c r="DW106" i="46"/>
  <c r="DV106" i="46"/>
  <c r="DU106" i="46"/>
  <c r="BF106" i="44" s="1"/>
  <c r="DT106" i="46"/>
  <c r="BE106" i="46" s="1"/>
  <c r="DS106" i="46"/>
  <c r="DR106" i="46"/>
  <c r="DQ106" i="46"/>
  <c r="DP106" i="46"/>
  <c r="DO106" i="46"/>
  <c r="AZ106" i="46" s="1"/>
  <c r="DN106" i="46"/>
  <c r="DM106" i="46"/>
  <c r="DL106" i="46"/>
  <c r="AW106" i="46" s="1"/>
  <c r="DK106" i="46"/>
  <c r="DJ106" i="46"/>
  <c r="DI106" i="46"/>
  <c r="DH106" i="46"/>
  <c r="DG106" i="46"/>
  <c r="DF106" i="46"/>
  <c r="DE106" i="46"/>
  <c r="DD106" i="46"/>
  <c r="AO106" i="46" s="1"/>
  <c r="DC106" i="46"/>
  <c r="AN106" i="46" s="1"/>
  <c r="DB106" i="46"/>
  <c r="DA106" i="46"/>
  <c r="CZ106" i="46"/>
  <c r="CY106" i="46"/>
  <c r="AJ106" i="46" s="1"/>
  <c r="CX106" i="46"/>
  <c r="CW106" i="46"/>
  <c r="AH106" i="46" s="1"/>
  <c r="CV106" i="46"/>
  <c r="AG106" i="46" s="1"/>
  <c r="CU106" i="46"/>
  <c r="CT106" i="46"/>
  <c r="CS106" i="46"/>
  <c r="CR106" i="46"/>
  <c r="CQ106" i="46"/>
  <c r="AB106" i="46" s="1"/>
  <c r="CP106" i="46"/>
  <c r="CO106" i="46"/>
  <c r="Z106" i="46" s="1"/>
  <c r="CN106" i="46"/>
  <c r="CM106" i="46"/>
  <c r="X106" i="46" s="1"/>
  <c r="CL106" i="46"/>
  <c r="CK106" i="46"/>
  <c r="CJ106" i="46"/>
  <c r="CI106" i="46"/>
  <c r="T106" i="46" s="1"/>
  <c r="CH106" i="46"/>
  <c r="CG106" i="46"/>
  <c r="R106" i="46" s="1"/>
  <c r="CF106" i="46"/>
  <c r="CE106" i="46"/>
  <c r="CD106" i="46"/>
  <c r="CC106" i="46"/>
  <c r="CB106" i="46"/>
  <c r="CA106" i="46"/>
  <c r="BZ106" i="46"/>
  <c r="BY106" i="46"/>
  <c r="BX106" i="46"/>
  <c r="BW106" i="46"/>
  <c r="BV106" i="46"/>
  <c r="BU106" i="46"/>
  <c r="F106" i="46" s="1"/>
  <c r="BT106" i="46"/>
  <c r="BS106" i="46"/>
  <c r="B106" i="46"/>
  <c r="B106" i="44" s="1"/>
  <c r="A106" i="46"/>
  <c r="A104" i="27" s="1"/>
  <c r="EF105" i="46"/>
  <c r="EE105" i="46"/>
  <c r="ED105" i="46"/>
  <c r="BO105" i="44" s="1"/>
  <c r="EC105" i="46"/>
  <c r="BN105" i="44" s="1"/>
  <c r="EB105" i="46"/>
  <c r="EA105" i="46"/>
  <c r="BL105" i="46" s="1"/>
  <c r="DZ105" i="46"/>
  <c r="BK105" i="46" s="1"/>
  <c r="DY105" i="46"/>
  <c r="DX105" i="46"/>
  <c r="DW105" i="46"/>
  <c r="BH105" i="46" s="1"/>
  <c r="DV105" i="46"/>
  <c r="DU105" i="46"/>
  <c r="DT105" i="46"/>
  <c r="BE105" i="46" s="1"/>
  <c r="DS105" i="46"/>
  <c r="DR105" i="46"/>
  <c r="DQ105" i="46"/>
  <c r="DP105" i="46"/>
  <c r="DO105" i="46"/>
  <c r="DN105" i="46"/>
  <c r="DM105" i="46"/>
  <c r="AX105" i="46" s="1"/>
  <c r="DL105" i="46"/>
  <c r="DK105" i="46"/>
  <c r="DJ105" i="46"/>
  <c r="DI105" i="46"/>
  <c r="DH105" i="46"/>
  <c r="DG105" i="46"/>
  <c r="AR105" i="46" s="1"/>
  <c r="DF105" i="46"/>
  <c r="DE105" i="46"/>
  <c r="AP105" i="46" s="1"/>
  <c r="DD105" i="46"/>
  <c r="AO105" i="46" s="1"/>
  <c r="DC105" i="46"/>
  <c r="AN105" i="46" s="1"/>
  <c r="DB105" i="46"/>
  <c r="DA105" i="46"/>
  <c r="AL105" i="46" s="1"/>
  <c r="CZ105" i="46"/>
  <c r="CY105" i="46"/>
  <c r="CX105" i="46"/>
  <c r="CW105" i="46"/>
  <c r="CV105" i="46"/>
  <c r="CU105" i="46"/>
  <c r="CT105" i="46"/>
  <c r="AE105" i="46" s="1"/>
  <c r="CS105" i="46"/>
  <c r="AD105" i="46" s="1"/>
  <c r="CR105" i="46"/>
  <c r="CQ105" i="46"/>
  <c r="CP105" i="46"/>
  <c r="CO105" i="46"/>
  <c r="Z105" i="46" s="1"/>
  <c r="CN105" i="46"/>
  <c r="Y105" i="46" s="1"/>
  <c r="CM105" i="46"/>
  <c r="X105" i="46" s="1"/>
  <c r="CL105" i="46"/>
  <c r="CK105" i="46"/>
  <c r="V105" i="46" s="1"/>
  <c r="CJ105" i="46"/>
  <c r="CI105" i="46"/>
  <c r="T105" i="46" s="1"/>
  <c r="CH105" i="46"/>
  <c r="CG105" i="46"/>
  <c r="CF105" i="46"/>
  <c r="CE105" i="46"/>
  <c r="P105" i="46" s="1"/>
  <c r="CD105" i="46"/>
  <c r="CC105" i="46"/>
  <c r="CB105" i="46"/>
  <c r="CA105" i="46"/>
  <c r="L105" i="46" s="1"/>
  <c r="BZ105" i="46"/>
  <c r="BY105" i="46"/>
  <c r="J105" i="46" s="1"/>
  <c r="BX105" i="46"/>
  <c r="BW105" i="46"/>
  <c r="H105" i="46" s="1"/>
  <c r="BV105" i="46"/>
  <c r="BU105" i="46"/>
  <c r="BT105" i="46"/>
  <c r="BS105" i="46"/>
  <c r="B105" i="46"/>
  <c r="B105" i="44" s="1"/>
  <c r="A105" i="46"/>
  <c r="A103" i="27" s="1"/>
  <c r="EF104" i="46"/>
  <c r="BQ104" i="46" s="1"/>
  <c r="EE104" i="46"/>
  <c r="ED104" i="46"/>
  <c r="EC104" i="46"/>
  <c r="EB104" i="46"/>
  <c r="EA104" i="46"/>
  <c r="DZ104" i="46"/>
  <c r="BK104" i="46" s="1"/>
  <c r="DY104" i="46"/>
  <c r="BJ104" i="46" s="1"/>
  <c r="DX104" i="46"/>
  <c r="BI104" i="46" s="1"/>
  <c r="DW104" i="46"/>
  <c r="DV104" i="46"/>
  <c r="BG104" i="44" s="1"/>
  <c r="DU104" i="46"/>
  <c r="DT104" i="46"/>
  <c r="DS104" i="46"/>
  <c r="DR104" i="46"/>
  <c r="BC104" i="46" s="1"/>
  <c r="DQ104" i="46"/>
  <c r="BB104" i="46" s="1"/>
  <c r="DP104" i="46"/>
  <c r="BA104" i="46" s="1"/>
  <c r="DO104" i="46"/>
  <c r="AZ104" i="46" s="1"/>
  <c r="DN104" i="46"/>
  <c r="DM104" i="46"/>
  <c r="AX104" i="46" s="1"/>
  <c r="DL104" i="46"/>
  <c r="DK104" i="46"/>
  <c r="DJ104" i="46"/>
  <c r="AU104" i="46" s="1"/>
  <c r="DI104" i="46"/>
  <c r="DH104" i="46"/>
  <c r="AS104" i="46" s="1"/>
  <c r="DG104" i="46"/>
  <c r="DF104" i="46"/>
  <c r="DE104" i="46"/>
  <c r="AP104" i="44" s="1"/>
  <c r="DD104" i="46"/>
  <c r="DC104" i="46"/>
  <c r="AN104" i="46" s="1"/>
  <c r="DB104" i="46"/>
  <c r="AM104" i="46" s="1"/>
  <c r="DA104" i="46"/>
  <c r="AL104" i="46" s="1"/>
  <c r="CZ104" i="46"/>
  <c r="CY104" i="46"/>
  <c r="CX104" i="46"/>
  <c r="CW104" i="46"/>
  <c r="CV104" i="46"/>
  <c r="CU104" i="46"/>
  <c r="CT104" i="46"/>
  <c r="AE104" i="46" s="1"/>
  <c r="CS104" i="46"/>
  <c r="AD104" i="46" s="1"/>
  <c r="CR104" i="46"/>
  <c r="CQ104" i="46"/>
  <c r="CP104" i="46"/>
  <c r="CO104" i="46"/>
  <c r="Z104" i="46" s="1"/>
  <c r="CN104" i="46"/>
  <c r="CM104" i="46"/>
  <c r="X104" i="46" s="1"/>
  <c r="CL104" i="46"/>
  <c r="W104" i="46" s="1"/>
  <c r="CK104" i="46"/>
  <c r="CJ104" i="46"/>
  <c r="CI104" i="46"/>
  <c r="CH104" i="46"/>
  <c r="CG104" i="46"/>
  <c r="R104" i="46" s="1"/>
  <c r="CF104" i="46"/>
  <c r="CE104" i="46"/>
  <c r="P104" i="46" s="1"/>
  <c r="CD104" i="46"/>
  <c r="O104" i="46" s="1"/>
  <c r="CC104" i="46"/>
  <c r="CB104" i="46"/>
  <c r="CA104" i="46"/>
  <c r="BZ104" i="46"/>
  <c r="BY104" i="46"/>
  <c r="BX104" i="46"/>
  <c r="BW104" i="46"/>
  <c r="H104" i="46" s="1"/>
  <c r="BV104" i="46"/>
  <c r="G104" i="46" s="1"/>
  <c r="BU104" i="46"/>
  <c r="F104" i="46" s="1"/>
  <c r="BT104" i="46"/>
  <c r="BS104" i="46"/>
  <c r="D104" i="46" s="1"/>
  <c r="B104" i="46"/>
  <c r="B104" i="44" s="1"/>
  <c r="A104" i="46"/>
  <c r="EF103" i="46"/>
  <c r="BQ103" i="46" s="1"/>
  <c r="EE103" i="46"/>
  <c r="BP103" i="46" s="1"/>
  <c r="ED103" i="46"/>
  <c r="EC103" i="46"/>
  <c r="EB103" i="46"/>
  <c r="EA103" i="46"/>
  <c r="BL103" i="46" s="1"/>
  <c r="DZ103" i="46"/>
  <c r="DY103" i="46"/>
  <c r="BJ103" i="46" s="1"/>
  <c r="DX103" i="46"/>
  <c r="DW103" i="46"/>
  <c r="BH103" i="46" s="1"/>
  <c r="DV103" i="46"/>
  <c r="DU103" i="46"/>
  <c r="DT103" i="46"/>
  <c r="DS103" i="46"/>
  <c r="DR103" i="46"/>
  <c r="DQ103" i="46"/>
  <c r="BB103" i="46" s="1"/>
  <c r="DP103" i="46"/>
  <c r="BA103" i="46" s="1"/>
  <c r="DO103" i="46"/>
  <c r="DN103" i="46"/>
  <c r="DM103" i="46"/>
  <c r="DL103" i="46"/>
  <c r="DK103" i="46"/>
  <c r="AV103" i="46" s="1"/>
  <c r="DJ103" i="46"/>
  <c r="DI103" i="46"/>
  <c r="AT103" i="46" s="1"/>
  <c r="DH103" i="46"/>
  <c r="DG103" i="46"/>
  <c r="DF103" i="46"/>
  <c r="AQ103" i="46" s="1"/>
  <c r="DE103" i="46"/>
  <c r="DD103" i="46"/>
  <c r="DC103" i="46"/>
  <c r="DB103" i="46"/>
  <c r="DA103" i="46"/>
  <c r="AL103" i="46" s="1"/>
  <c r="CZ103" i="46"/>
  <c r="CY103" i="46"/>
  <c r="AJ103" i="46" s="1"/>
  <c r="CX103" i="46"/>
  <c r="CW103" i="46"/>
  <c r="CV103" i="46"/>
  <c r="CU103" i="46"/>
  <c r="AF103" i="46" s="1"/>
  <c r="CT103" i="46"/>
  <c r="CS103" i="46"/>
  <c r="AD103" i="46" s="1"/>
  <c r="CR103" i="46"/>
  <c r="CQ103" i="46"/>
  <c r="AB103" i="46" s="1"/>
  <c r="CP103" i="46"/>
  <c r="AA103" i="46" s="1"/>
  <c r="CO103" i="46"/>
  <c r="CN103" i="46"/>
  <c r="CM103" i="46"/>
  <c r="X103" i="46" s="1"/>
  <c r="CL103" i="46"/>
  <c r="CK103" i="46"/>
  <c r="V103" i="46" s="1"/>
  <c r="CJ103" i="46"/>
  <c r="CI103" i="46"/>
  <c r="CH103" i="46"/>
  <c r="CG103" i="46"/>
  <c r="CF103" i="46"/>
  <c r="CE103" i="46"/>
  <c r="CD103" i="46"/>
  <c r="CC103" i="46"/>
  <c r="N103" i="46" s="1"/>
  <c r="CB103" i="46"/>
  <c r="M103" i="46" s="1"/>
  <c r="CA103" i="46"/>
  <c r="BZ103" i="46"/>
  <c r="K103" i="46" s="1"/>
  <c r="BY103" i="46"/>
  <c r="BX103" i="46"/>
  <c r="BW103" i="46"/>
  <c r="BV103" i="46"/>
  <c r="BU103" i="46"/>
  <c r="BT103" i="46"/>
  <c r="BS103" i="46"/>
  <c r="D103" i="46" s="1"/>
  <c r="B103" i="46"/>
  <c r="B103" i="44" s="1"/>
  <c r="A103" i="46"/>
  <c r="C103" i="46" s="1"/>
  <c r="C103" i="44" s="1"/>
  <c r="EF102" i="46"/>
  <c r="EE102" i="46"/>
  <c r="BP102" i="46" s="1"/>
  <c r="ED102" i="46"/>
  <c r="BO102" i="44" s="1"/>
  <c r="EC102" i="46"/>
  <c r="BN102" i="44" s="1"/>
  <c r="EB102" i="46"/>
  <c r="BM102" i="46" s="1"/>
  <c r="EA102" i="46"/>
  <c r="DZ102" i="46"/>
  <c r="BK102" i="46" s="1"/>
  <c r="DY102" i="46"/>
  <c r="DX102" i="46"/>
  <c r="DW102" i="46"/>
  <c r="DV102" i="46"/>
  <c r="DU102" i="46"/>
  <c r="BF102" i="46" s="1"/>
  <c r="DT102" i="46"/>
  <c r="DS102" i="46"/>
  <c r="BD102" i="46" s="1"/>
  <c r="DR102" i="46"/>
  <c r="DQ102" i="46"/>
  <c r="BB102" i="46" s="1"/>
  <c r="DP102" i="46"/>
  <c r="DO102" i="46"/>
  <c r="AZ102" i="46" s="1"/>
  <c r="DN102" i="46"/>
  <c r="DM102" i="46"/>
  <c r="AX102" i="46" s="1"/>
  <c r="DL102" i="46"/>
  <c r="DK102" i="46"/>
  <c r="AV102" i="46" s="1"/>
  <c r="DJ102" i="46"/>
  <c r="AU102" i="46" s="1"/>
  <c r="DI102" i="46"/>
  <c r="DH102" i="46"/>
  <c r="DG102" i="46"/>
  <c r="DF102" i="46"/>
  <c r="DE102" i="46"/>
  <c r="AP102" i="46" s="1"/>
  <c r="DD102" i="46"/>
  <c r="DC102" i="46"/>
  <c r="DB102" i="46"/>
  <c r="DA102" i="46"/>
  <c r="CZ102" i="46"/>
  <c r="CY102" i="46"/>
  <c r="AJ102" i="46" s="1"/>
  <c r="CX102" i="46"/>
  <c r="CW102" i="46"/>
  <c r="AH102" i="46" s="1"/>
  <c r="CV102" i="46"/>
  <c r="AG102" i="46" s="1"/>
  <c r="CU102" i="46"/>
  <c r="CT102" i="46"/>
  <c r="CS102" i="46"/>
  <c r="AD102" i="46" s="1"/>
  <c r="CR102" i="46"/>
  <c r="CQ102" i="46"/>
  <c r="AB102" i="46" s="1"/>
  <c r="CP102" i="46"/>
  <c r="AA102" i="46" s="1"/>
  <c r="CO102" i="46"/>
  <c r="Z102" i="46" s="1"/>
  <c r="CN102" i="46"/>
  <c r="CM102" i="46"/>
  <c r="X102" i="46" s="1"/>
  <c r="CL102" i="46"/>
  <c r="CK102" i="46"/>
  <c r="V102" i="46" s="1"/>
  <c r="CJ102" i="46"/>
  <c r="CI102" i="46"/>
  <c r="CH102" i="46"/>
  <c r="CG102" i="46"/>
  <c r="R102" i="46" s="1"/>
  <c r="CF102" i="46"/>
  <c r="CE102" i="46"/>
  <c r="P102" i="46" s="1"/>
  <c r="CD102" i="46"/>
  <c r="CC102" i="46"/>
  <c r="N102" i="46" s="1"/>
  <c r="CB102" i="46"/>
  <c r="CA102" i="46"/>
  <c r="BZ102" i="46"/>
  <c r="BY102" i="46"/>
  <c r="J102" i="46" s="1"/>
  <c r="BX102" i="46"/>
  <c r="BW102" i="46"/>
  <c r="BV102" i="46"/>
  <c r="BU102" i="46"/>
  <c r="BT102" i="46"/>
  <c r="BS102" i="46"/>
  <c r="BO102" i="46"/>
  <c r="BN102" i="46"/>
  <c r="B102" i="46"/>
  <c r="B102" i="44" s="1"/>
  <c r="A102" i="46"/>
  <c r="A100" i="27" s="1"/>
  <c r="EF101" i="46"/>
  <c r="EE101" i="46"/>
  <c r="BP101" i="46" s="1"/>
  <c r="ED101" i="46"/>
  <c r="EC101" i="46"/>
  <c r="BN101" i="46" s="1"/>
  <c r="EB101" i="46"/>
  <c r="EA101" i="46"/>
  <c r="BL101" i="46" s="1"/>
  <c r="DZ101" i="46"/>
  <c r="BK101" i="46" s="1"/>
  <c r="DY101" i="46"/>
  <c r="DX101" i="46"/>
  <c r="DW101" i="46"/>
  <c r="DV101" i="46"/>
  <c r="DU101" i="46"/>
  <c r="BF101" i="46" s="1"/>
  <c r="DT101" i="46"/>
  <c r="DS101" i="46"/>
  <c r="DR101" i="46"/>
  <c r="BC101" i="46" s="1"/>
  <c r="DQ101" i="46"/>
  <c r="BB101" i="46" s="1"/>
  <c r="DP101" i="46"/>
  <c r="DO101" i="46"/>
  <c r="AZ101" i="46" s="1"/>
  <c r="DN101" i="46"/>
  <c r="DM101" i="46"/>
  <c r="DL101" i="46"/>
  <c r="DK101" i="46"/>
  <c r="AV101" i="46" s="1"/>
  <c r="DJ101" i="46"/>
  <c r="AU101" i="46" s="1"/>
  <c r="DI101" i="46"/>
  <c r="AT101" i="46" s="1"/>
  <c r="DH101" i="46"/>
  <c r="DG101" i="46"/>
  <c r="DF101" i="46"/>
  <c r="DE101" i="46"/>
  <c r="AP101" i="46" s="1"/>
  <c r="DD101" i="46"/>
  <c r="DC101" i="46"/>
  <c r="AN101" i="46" s="1"/>
  <c r="DB101" i="46"/>
  <c r="AM101" i="46" s="1"/>
  <c r="DA101" i="46"/>
  <c r="AL101" i="46" s="1"/>
  <c r="CZ101" i="46"/>
  <c r="AK101" i="46" s="1"/>
  <c r="CY101" i="46"/>
  <c r="AJ101" i="46" s="1"/>
  <c r="CX101" i="46"/>
  <c r="CW101" i="46"/>
  <c r="CV101" i="46"/>
  <c r="AG101" i="46" s="1"/>
  <c r="CU101" i="46"/>
  <c r="CT101" i="46"/>
  <c r="CS101" i="46"/>
  <c r="CR101" i="46"/>
  <c r="CQ101" i="46"/>
  <c r="CP101" i="46"/>
  <c r="CO101" i="46"/>
  <c r="Z101" i="46" s="1"/>
  <c r="CN101" i="46"/>
  <c r="CM101" i="46"/>
  <c r="CL101" i="46"/>
  <c r="CK101" i="46"/>
  <c r="CJ101" i="46"/>
  <c r="CI101" i="46"/>
  <c r="CH101" i="46"/>
  <c r="CG101" i="46"/>
  <c r="CF101" i="46"/>
  <c r="CE101" i="46"/>
  <c r="CD101" i="46"/>
  <c r="CC101" i="46"/>
  <c r="N101" i="46" s="1"/>
  <c r="CB101" i="46"/>
  <c r="CA101" i="46"/>
  <c r="L101" i="46" s="1"/>
  <c r="BZ101" i="46"/>
  <c r="BY101" i="46"/>
  <c r="J101" i="46" s="1"/>
  <c r="BX101" i="46"/>
  <c r="BW101" i="46"/>
  <c r="BV101" i="46"/>
  <c r="BU101" i="46"/>
  <c r="F101" i="46" s="1"/>
  <c r="BT101" i="46"/>
  <c r="BS101" i="46"/>
  <c r="B101" i="46"/>
  <c r="B101" i="44" s="1"/>
  <c r="A101" i="46"/>
  <c r="A99" i="27" s="1"/>
  <c r="EF100" i="46"/>
  <c r="EE100" i="46"/>
  <c r="BP100" i="46" s="1"/>
  <c r="ED100" i="46"/>
  <c r="EC100" i="46"/>
  <c r="BN100" i="46" s="1"/>
  <c r="EB100" i="46"/>
  <c r="EA100" i="46"/>
  <c r="DZ100" i="46"/>
  <c r="DY100" i="46"/>
  <c r="DX100" i="46"/>
  <c r="DW100" i="46"/>
  <c r="BH100" i="46" s="1"/>
  <c r="DV100" i="46"/>
  <c r="DU100" i="46"/>
  <c r="DT100" i="46"/>
  <c r="DS100" i="46"/>
  <c r="DR100" i="46"/>
  <c r="DQ100" i="46"/>
  <c r="DP100" i="46"/>
  <c r="DO100" i="46"/>
  <c r="AZ100" i="46" s="1"/>
  <c r="DN100" i="46"/>
  <c r="AY100" i="46" s="1"/>
  <c r="DM100" i="46"/>
  <c r="DL100" i="46"/>
  <c r="DK100" i="46"/>
  <c r="DJ100" i="46"/>
  <c r="DI100" i="46"/>
  <c r="AT100" i="46" s="1"/>
  <c r="DH100" i="46"/>
  <c r="DG100" i="46"/>
  <c r="AR100" i="46" s="1"/>
  <c r="DF100" i="46"/>
  <c r="AQ100" i="46" s="1"/>
  <c r="DE100" i="46"/>
  <c r="AP100" i="46" s="1"/>
  <c r="DD100" i="46"/>
  <c r="DC100" i="46"/>
  <c r="DB100" i="46"/>
  <c r="DA100" i="46"/>
  <c r="AL100" i="46" s="1"/>
  <c r="CZ100" i="46"/>
  <c r="CY100" i="46"/>
  <c r="AJ100" i="46" s="1"/>
  <c r="CX100" i="46"/>
  <c r="CW100" i="46"/>
  <c r="AH100" i="46" s="1"/>
  <c r="CV100" i="46"/>
  <c r="CU100" i="46"/>
  <c r="AF100" i="46" s="1"/>
  <c r="CT100" i="46"/>
  <c r="CS100" i="46"/>
  <c r="CR100" i="46"/>
  <c r="CQ100" i="46"/>
  <c r="AB100" i="46" s="1"/>
  <c r="CP100" i="46"/>
  <c r="AA100" i="46" s="1"/>
  <c r="CO100" i="46"/>
  <c r="CN100" i="46"/>
  <c r="CM100" i="46"/>
  <c r="CL100" i="46"/>
  <c r="CK100" i="46"/>
  <c r="V100" i="46" s="1"/>
  <c r="CJ100" i="46"/>
  <c r="CI100" i="46"/>
  <c r="T100" i="46" s="1"/>
  <c r="CH100" i="46"/>
  <c r="CG100" i="46"/>
  <c r="R100" i="46" s="1"/>
  <c r="CF100" i="46"/>
  <c r="Q100" i="46" s="1"/>
  <c r="CE100" i="46"/>
  <c r="P100" i="46" s="1"/>
  <c r="CD100" i="46"/>
  <c r="CC100" i="46"/>
  <c r="N100" i="46" s="1"/>
  <c r="CB100" i="46"/>
  <c r="CA100" i="46"/>
  <c r="L100" i="46" s="1"/>
  <c r="BZ100" i="46"/>
  <c r="K100" i="46" s="1"/>
  <c r="BY100" i="46"/>
  <c r="BX100" i="46"/>
  <c r="BW100" i="46"/>
  <c r="H100" i="46" s="1"/>
  <c r="BV100" i="46"/>
  <c r="BU100" i="46"/>
  <c r="F100" i="46" s="1"/>
  <c r="BT100" i="46"/>
  <c r="BS100" i="46"/>
  <c r="D100" i="46" s="1"/>
  <c r="B100" i="46"/>
  <c r="B100" i="44" s="1"/>
  <c r="A100" i="46"/>
  <c r="A98" i="27" s="1"/>
  <c r="EF99" i="46"/>
  <c r="EE99" i="46"/>
  <c r="BP99" i="46" s="1"/>
  <c r="ED99" i="46"/>
  <c r="EC99" i="46"/>
  <c r="EB99" i="46"/>
  <c r="EA99" i="46"/>
  <c r="BL99" i="46" s="1"/>
  <c r="DZ99" i="46"/>
  <c r="DY99" i="46"/>
  <c r="BJ99" i="46" s="1"/>
  <c r="DX99" i="46"/>
  <c r="DW99" i="46"/>
  <c r="DV99" i="46"/>
  <c r="DU99" i="46"/>
  <c r="DT99" i="46"/>
  <c r="DS99" i="46"/>
  <c r="BD99" i="46" s="1"/>
  <c r="DR99" i="46"/>
  <c r="DQ99" i="46"/>
  <c r="BB99" i="46" s="1"/>
  <c r="DP99" i="46"/>
  <c r="BA99" i="46" s="1"/>
  <c r="DO99" i="46"/>
  <c r="DN99" i="46"/>
  <c r="DM99" i="46"/>
  <c r="AX99" i="46" s="1"/>
  <c r="DL99" i="46"/>
  <c r="DK99" i="46"/>
  <c r="AV99" i="46" s="1"/>
  <c r="DJ99" i="46"/>
  <c r="DI99" i="46"/>
  <c r="DH99" i="46"/>
  <c r="DG99" i="46"/>
  <c r="DF99" i="46"/>
  <c r="DE99" i="46"/>
  <c r="DD99" i="46"/>
  <c r="DC99" i="46"/>
  <c r="AN99" i="46" s="1"/>
  <c r="DB99" i="46"/>
  <c r="AM99" i="46" s="1"/>
  <c r="DA99" i="46"/>
  <c r="CZ99" i="46"/>
  <c r="AK99" i="46" s="1"/>
  <c r="CY99" i="46"/>
  <c r="AJ99" i="46" s="1"/>
  <c r="CX99" i="46"/>
  <c r="CW99" i="46"/>
  <c r="AH99" i="46" s="1"/>
  <c r="CV99" i="46"/>
  <c r="AG99" i="46" s="1"/>
  <c r="CU99" i="46"/>
  <c r="AF99" i="46" s="1"/>
  <c r="CT99" i="46"/>
  <c r="CS99" i="46"/>
  <c r="CR99" i="46"/>
  <c r="AC99" i="46" s="1"/>
  <c r="CQ99" i="46"/>
  <c r="CP99" i="46"/>
  <c r="AA99" i="46" s="1"/>
  <c r="CO99" i="46"/>
  <c r="Z99" i="46" s="1"/>
  <c r="CN99" i="46"/>
  <c r="CM99" i="46"/>
  <c r="X99" i="46" s="1"/>
  <c r="CL99" i="46"/>
  <c r="CK99" i="46"/>
  <c r="CJ99" i="46"/>
  <c r="CI99" i="46"/>
  <c r="CH99" i="46"/>
  <c r="CG99" i="46"/>
  <c r="R99" i="46" s="1"/>
  <c r="CF99" i="46"/>
  <c r="CE99" i="46"/>
  <c r="P99" i="46" s="1"/>
  <c r="CD99" i="46"/>
  <c r="CC99" i="46"/>
  <c r="CB99" i="46"/>
  <c r="CA99" i="46"/>
  <c r="L99" i="46" s="1"/>
  <c r="BZ99" i="46"/>
  <c r="BY99" i="46"/>
  <c r="J99" i="46" s="1"/>
  <c r="BX99" i="46"/>
  <c r="BW99" i="46"/>
  <c r="H99" i="46" s="1"/>
  <c r="BV99" i="46"/>
  <c r="BU99" i="46"/>
  <c r="BT99" i="46"/>
  <c r="E99" i="46" s="1"/>
  <c r="BS99" i="46"/>
  <c r="D99" i="46" s="1"/>
  <c r="B99" i="46"/>
  <c r="B99" i="44" s="1"/>
  <c r="A99" i="46"/>
  <c r="EF98" i="46"/>
  <c r="EE98" i="46"/>
  <c r="ED98" i="46"/>
  <c r="BO98" i="44" s="1"/>
  <c r="EC98" i="46"/>
  <c r="BN98" i="44" s="1"/>
  <c r="EB98" i="46"/>
  <c r="EA98" i="46"/>
  <c r="BL98" i="46" s="1"/>
  <c r="DZ98" i="46"/>
  <c r="BK98" i="46" s="1"/>
  <c r="DY98" i="46"/>
  <c r="DX98" i="46"/>
  <c r="DW98" i="46"/>
  <c r="BH98" i="46" s="1"/>
  <c r="DV98" i="46"/>
  <c r="DU98" i="46"/>
  <c r="DT98" i="46"/>
  <c r="DS98" i="46"/>
  <c r="DR98" i="46"/>
  <c r="DQ98" i="46"/>
  <c r="BB98" i="46" s="1"/>
  <c r="DP98" i="46"/>
  <c r="DO98" i="46"/>
  <c r="DN98" i="46"/>
  <c r="DM98" i="46"/>
  <c r="AX98" i="46" s="1"/>
  <c r="DL98" i="46"/>
  <c r="DK98" i="46"/>
  <c r="DJ98" i="46"/>
  <c r="DI98" i="46"/>
  <c r="AT98" i="46" s="1"/>
  <c r="DH98" i="46"/>
  <c r="DG98" i="46"/>
  <c r="AR98" i="46" s="1"/>
  <c r="DF98" i="46"/>
  <c r="DE98" i="46"/>
  <c r="DD98" i="46"/>
  <c r="AO98" i="46" s="1"/>
  <c r="DC98" i="46"/>
  <c r="AN98" i="46" s="1"/>
  <c r="DB98" i="46"/>
  <c r="DA98" i="46"/>
  <c r="AL98" i="46" s="1"/>
  <c r="CZ98" i="46"/>
  <c r="CY98" i="46"/>
  <c r="AJ98" i="46" s="1"/>
  <c r="CX98" i="46"/>
  <c r="CW98" i="46"/>
  <c r="CV98" i="46"/>
  <c r="AG98" i="46" s="1"/>
  <c r="CU98" i="46"/>
  <c r="CT98" i="46"/>
  <c r="CS98" i="46"/>
  <c r="AD98" i="46" s="1"/>
  <c r="CR98" i="46"/>
  <c r="CQ98" i="46"/>
  <c r="CP98" i="46"/>
  <c r="CO98" i="46"/>
  <c r="Z98" i="46" s="1"/>
  <c r="CN98" i="46"/>
  <c r="CM98" i="46"/>
  <c r="CL98" i="46"/>
  <c r="CK98" i="46"/>
  <c r="CJ98" i="46"/>
  <c r="CI98" i="46"/>
  <c r="CH98" i="46"/>
  <c r="CG98" i="46"/>
  <c r="R98" i="46" s="1"/>
  <c r="CF98" i="46"/>
  <c r="Q98" i="46" s="1"/>
  <c r="CE98" i="46"/>
  <c r="CD98" i="46"/>
  <c r="CC98" i="46"/>
  <c r="N98" i="46" s="1"/>
  <c r="CB98" i="46"/>
  <c r="CA98" i="46"/>
  <c r="L98" i="46" s="1"/>
  <c r="BZ98" i="46"/>
  <c r="BY98" i="46"/>
  <c r="J98" i="46" s="1"/>
  <c r="BX98" i="46"/>
  <c r="BW98" i="46"/>
  <c r="BV98" i="46"/>
  <c r="BU98" i="46"/>
  <c r="F98" i="46" s="1"/>
  <c r="BT98" i="46"/>
  <c r="BS98" i="46"/>
  <c r="B98" i="46"/>
  <c r="B98" i="44" s="1"/>
  <c r="A98" i="46"/>
  <c r="A96" i="27" s="1"/>
  <c r="EF97" i="46"/>
  <c r="EE97" i="46"/>
  <c r="ED97" i="46"/>
  <c r="EC97" i="46"/>
  <c r="BN97" i="46" s="1"/>
  <c r="EB97" i="46"/>
  <c r="EA97" i="46"/>
  <c r="BL97" i="46" s="1"/>
  <c r="DZ97" i="46"/>
  <c r="DY97" i="46"/>
  <c r="BJ97" i="46" s="1"/>
  <c r="DX97" i="46"/>
  <c r="DW97" i="46"/>
  <c r="DV97" i="46"/>
  <c r="DU97" i="46"/>
  <c r="DT97" i="46"/>
  <c r="DS97" i="46"/>
  <c r="BD97" i="46" s="1"/>
  <c r="DR97" i="46"/>
  <c r="DQ97" i="46"/>
  <c r="DP97" i="46"/>
  <c r="BA97" i="46" s="1"/>
  <c r="DO97" i="46"/>
  <c r="DN97" i="46"/>
  <c r="DM97" i="46"/>
  <c r="DL97" i="46"/>
  <c r="AW97" i="46" s="1"/>
  <c r="DK97" i="46"/>
  <c r="AV97" i="46" s="1"/>
  <c r="DJ97" i="46"/>
  <c r="AU97" i="46" s="1"/>
  <c r="DI97" i="46"/>
  <c r="DH97" i="46"/>
  <c r="DG97" i="46"/>
  <c r="AR97" i="46" s="1"/>
  <c r="DF97" i="46"/>
  <c r="DE97" i="46"/>
  <c r="AP97" i="46" s="1"/>
  <c r="DD97" i="46"/>
  <c r="DC97" i="46"/>
  <c r="AN97" i="46" s="1"/>
  <c r="DB97" i="46"/>
  <c r="AM97" i="46" s="1"/>
  <c r="DA97" i="46"/>
  <c r="AL97" i="46" s="1"/>
  <c r="CZ97" i="46"/>
  <c r="CY97" i="46"/>
  <c r="CX97" i="46"/>
  <c r="CW97" i="46"/>
  <c r="AH97" i="46" s="1"/>
  <c r="CV97" i="46"/>
  <c r="CU97" i="46"/>
  <c r="AF97" i="46" s="1"/>
  <c r="CT97" i="46"/>
  <c r="AE97" i="46" s="1"/>
  <c r="CS97" i="46"/>
  <c r="CR97" i="46"/>
  <c r="CQ97" i="46"/>
  <c r="AB97" i="46" s="1"/>
  <c r="CP97" i="46"/>
  <c r="CO97" i="46"/>
  <c r="CN97" i="46"/>
  <c r="CM97" i="46"/>
  <c r="X97" i="46" s="1"/>
  <c r="CL97" i="46"/>
  <c r="W97" i="46" s="1"/>
  <c r="CK97" i="46"/>
  <c r="V97" i="46" s="1"/>
  <c r="CJ97" i="46"/>
  <c r="CI97" i="46"/>
  <c r="CH97" i="46"/>
  <c r="CG97" i="46"/>
  <c r="CF97" i="46"/>
  <c r="CE97" i="46"/>
  <c r="P97" i="46" s="1"/>
  <c r="CD97" i="46"/>
  <c r="O97" i="46" s="1"/>
  <c r="CC97" i="46"/>
  <c r="N97" i="46" s="1"/>
  <c r="CB97" i="46"/>
  <c r="M97" i="46" s="1"/>
  <c r="CA97" i="46"/>
  <c r="BZ97" i="46"/>
  <c r="BY97" i="46"/>
  <c r="J97" i="46" s="1"/>
  <c r="BX97" i="46"/>
  <c r="BW97" i="46"/>
  <c r="H97" i="46" s="1"/>
  <c r="BV97" i="46"/>
  <c r="BU97" i="46"/>
  <c r="BT97" i="46"/>
  <c r="BS97" i="46"/>
  <c r="D97" i="46" s="1"/>
  <c r="B97" i="46"/>
  <c r="B97" i="44" s="1"/>
  <c r="A97" i="46"/>
  <c r="A95" i="29" s="1"/>
  <c r="EF96" i="46"/>
  <c r="EE96" i="46"/>
  <c r="ED96" i="46"/>
  <c r="BO96" i="44" s="1"/>
  <c r="EC96" i="46"/>
  <c r="BN96" i="46" s="1"/>
  <c r="EB96" i="46"/>
  <c r="EA96" i="46"/>
  <c r="DZ96" i="46"/>
  <c r="DY96" i="46"/>
  <c r="BJ96" i="46" s="1"/>
  <c r="DX96" i="46"/>
  <c r="BI96" i="46" s="1"/>
  <c r="DW96" i="46"/>
  <c r="DV96" i="46"/>
  <c r="BG96" i="46" s="1"/>
  <c r="DU96" i="46"/>
  <c r="BF96" i="46" s="1"/>
  <c r="DT96" i="46"/>
  <c r="DS96" i="46"/>
  <c r="DR96" i="46"/>
  <c r="DQ96" i="46"/>
  <c r="DP96" i="46"/>
  <c r="BA96" i="46" s="1"/>
  <c r="DO96" i="46"/>
  <c r="DN96" i="46"/>
  <c r="AY96" i="46" s="1"/>
  <c r="DM96" i="46"/>
  <c r="DL96" i="46"/>
  <c r="DK96" i="46"/>
  <c r="DJ96" i="46"/>
  <c r="DI96" i="46"/>
  <c r="DH96" i="46"/>
  <c r="DG96" i="46"/>
  <c r="DF96" i="46"/>
  <c r="DE96" i="46"/>
  <c r="DD96" i="46"/>
  <c r="DC96" i="46"/>
  <c r="DB96" i="46"/>
  <c r="DA96" i="46"/>
  <c r="AL96" i="46" s="1"/>
  <c r="CZ96" i="46"/>
  <c r="CY96" i="46"/>
  <c r="CX96" i="46"/>
  <c r="CW96" i="46"/>
  <c r="CV96" i="46"/>
  <c r="CU96" i="46"/>
  <c r="AF96" i="46" s="1"/>
  <c r="CT96" i="46"/>
  <c r="CS96" i="46"/>
  <c r="AD96" i="46" s="1"/>
  <c r="CR96" i="46"/>
  <c r="AC96" i="46" s="1"/>
  <c r="CQ96" i="46"/>
  <c r="CP96" i="46"/>
  <c r="AA96" i="46" s="1"/>
  <c r="CO96" i="46"/>
  <c r="CN96" i="46"/>
  <c r="CM96" i="46"/>
  <c r="CL96" i="46"/>
  <c r="CK96" i="46"/>
  <c r="V96" i="46" s="1"/>
  <c r="CJ96" i="46"/>
  <c r="U96" i="46" s="1"/>
  <c r="CI96" i="46"/>
  <c r="CH96" i="46"/>
  <c r="CG96" i="46"/>
  <c r="CF96" i="46"/>
  <c r="CE96" i="46"/>
  <c r="P96" i="46" s="1"/>
  <c r="CD96" i="46"/>
  <c r="CC96" i="46"/>
  <c r="CB96" i="46"/>
  <c r="CA96" i="46"/>
  <c r="BZ96" i="46"/>
  <c r="BY96" i="46"/>
  <c r="J96" i="46" s="1"/>
  <c r="BX96" i="46"/>
  <c r="BW96" i="46"/>
  <c r="BV96" i="46"/>
  <c r="BU96" i="46"/>
  <c r="BT96" i="46"/>
  <c r="BS96" i="46"/>
  <c r="BO96" i="46"/>
  <c r="B96" i="46"/>
  <c r="B96" i="44" s="1"/>
  <c r="A96" i="46"/>
  <c r="A94" i="27" s="1"/>
  <c r="EF95" i="46"/>
  <c r="EE95" i="46"/>
  <c r="ED95" i="46"/>
  <c r="EC95" i="46"/>
  <c r="BN95" i="46" s="1"/>
  <c r="EB95" i="46"/>
  <c r="BM95" i="46" s="1"/>
  <c r="EA95" i="46"/>
  <c r="DZ95" i="46"/>
  <c r="DY95" i="46"/>
  <c r="DX95" i="46"/>
  <c r="DW95" i="46"/>
  <c r="DV95" i="46"/>
  <c r="BG95" i="46" s="1"/>
  <c r="DU95" i="46"/>
  <c r="BF95" i="46" s="1"/>
  <c r="DT95" i="46"/>
  <c r="BE95" i="46" s="1"/>
  <c r="DS95" i="46"/>
  <c r="DR95" i="46"/>
  <c r="DQ95" i="46"/>
  <c r="DP95" i="46"/>
  <c r="BA95" i="46" s="1"/>
  <c r="DO95" i="46"/>
  <c r="DN95" i="46"/>
  <c r="AY95" i="46" s="1"/>
  <c r="DM95" i="46"/>
  <c r="DL95" i="46"/>
  <c r="AW95" i="46" s="1"/>
  <c r="DK95" i="46"/>
  <c r="DJ95" i="46"/>
  <c r="DI95" i="46"/>
  <c r="AT95" i="46" s="1"/>
  <c r="DH95" i="46"/>
  <c r="DG95" i="46"/>
  <c r="DF95" i="46"/>
  <c r="AQ95" i="46" s="1"/>
  <c r="DE95" i="46"/>
  <c r="DD95" i="46"/>
  <c r="AO95" i="46" s="1"/>
  <c r="DC95" i="46"/>
  <c r="AN95" i="46" s="1"/>
  <c r="DB95" i="46"/>
  <c r="AM95" i="46" s="1"/>
  <c r="DA95" i="46"/>
  <c r="CZ95" i="46"/>
  <c r="CY95" i="46"/>
  <c r="CX95" i="46"/>
  <c r="CW95" i="46"/>
  <c r="CV95" i="46"/>
  <c r="CU95" i="46"/>
  <c r="AF95" i="46" s="1"/>
  <c r="CT95" i="46"/>
  <c r="CS95" i="46"/>
  <c r="CR95" i="46"/>
  <c r="AC95" i="46" s="1"/>
  <c r="CQ95" i="46"/>
  <c r="CP95" i="46"/>
  <c r="AA95" i="46" s="1"/>
  <c r="CO95" i="46"/>
  <c r="CN95" i="46"/>
  <c r="CM95" i="46"/>
  <c r="X95" i="46" s="1"/>
  <c r="CL95" i="46"/>
  <c r="W95" i="46" s="1"/>
  <c r="CK95" i="46"/>
  <c r="CJ95" i="46"/>
  <c r="CI95" i="46"/>
  <c r="CH95" i="46"/>
  <c r="CG95" i="46"/>
  <c r="CF95" i="46"/>
  <c r="CE95" i="46"/>
  <c r="CD95" i="46"/>
  <c r="O95" i="46" s="1"/>
  <c r="CC95" i="46"/>
  <c r="CB95" i="46"/>
  <c r="CA95" i="46"/>
  <c r="BZ95" i="46"/>
  <c r="K95" i="46" s="1"/>
  <c r="BY95" i="46"/>
  <c r="BX95" i="46"/>
  <c r="BW95" i="46"/>
  <c r="BV95" i="46"/>
  <c r="BU95" i="46"/>
  <c r="BT95" i="46"/>
  <c r="E95" i="46" s="1"/>
  <c r="BS95" i="46"/>
  <c r="B95" i="46"/>
  <c r="B95" i="44" s="1"/>
  <c r="A95" i="46"/>
  <c r="A93" i="27" s="1"/>
  <c r="EF94" i="46"/>
  <c r="EE94" i="46"/>
  <c r="BP94" i="46" s="1"/>
  <c r="ED94" i="46"/>
  <c r="BO94" i="44" s="1"/>
  <c r="EC94" i="46"/>
  <c r="BN94" i="44" s="1"/>
  <c r="EB94" i="46"/>
  <c r="EA94" i="46"/>
  <c r="DZ94" i="46"/>
  <c r="BK94" i="46" s="1"/>
  <c r="DY94" i="46"/>
  <c r="DX94" i="46"/>
  <c r="DW94" i="46"/>
  <c r="DV94" i="46"/>
  <c r="DU94" i="46"/>
  <c r="DT94" i="46"/>
  <c r="DS94" i="46"/>
  <c r="DR94" i="46"/>
  <c r="BC94" i="46" s="1"/>
  <c r="DQ94" i="46"/>
  <c r="BB94" i="46" s="1"/>
  <c r="DP94" i="46"/>
  <c r="DO94" i="46"/>
  <c r="DN94" i="46"/>
  <c r="DM94" i="46"/>
  <c r="DL94" i="46"/>
  <c r="DK94" i="46"/>
  <c r="DJ94" i="46"/>
  <c r="AU94" i="46" s="1"/>
  <c r="DI94" i="46"/>
  <c r="DH94" i="46"/>
  <c r="DG94" i="46"/>
  <c r="DF94" i="46"/>
  <c r="DE94" i="46"/>
  <c r="DD94" i="46"/>
  <c r="DC94" i="46"/>
  <c r="DB94" i="46"/>
  <c r="DA94" i="46"/>
  <c r="CZ94" i="46"/>
  <c r="CY94" i="46"/>
  <c r="AJ94" i="46" s="1"/>
  <c r="CX94" i="46"/>
  <c r="CW94" i="46"/>
  <c r="CV94" i="46"/>
  <c r="AG94" i="46" s="1"/>
  <c r="CU94" i="46"/>
  <c r="CT94" i="46"/>
  <c r="AE94" i="46" s="1"/>
  <c r="CS94" i="46"/>
  <c r="AD94" i="46" s="1"/>
  <c r="CR94" i="46"/>
  <c r="CQ94" i="46"/>
  <c r="AB94" i="46" s="1"/>
  <c r="CP94" i="46"/>
  <c r="CO94" i="46"/>
  <c r="CN94" i="46"/>
  <c r="CM94" i="46"/>
  <c r="CL94" i="46"/>
  <c r="CK94" i="46"/>
  <c r="CJ94" i="46"/>
  <c r="CI94" i="46"/>
  <c r="CH94" i="46"/>
  <c r="CG94" i="46"/>
  <c r="CF94" i="46"/>
  <c r="Q94" i="46" s="1"/>
  <c r="CE94" i="46"/>
  <c r="CD94" i="46"/>
  <c r="O94" i="46" s="1"/>
  <c r="CC94" i="46"/>
  <c r="CB94" i="46"/>
  <c r="CA94" i="46"/>
  <c r="L94" i="46" s="1"/>
  <c r="BZ94" i="46"/>
  <c r="BY94" i="46"/>
  <c r="BX94" i="46"/>
  <c r="I94" i="46" s="1"/>
  <c r="BW94" i="46"/>
  <c r="BV94" i="46"/>
  <c r="G94" i="46" s="1"/>
  <c r="BU94" i="46"/>
  <c r="BT94" i="46"/>
  <c r="BS94" i="46"/>
  <c r="BO94" i="46"/>
  <c r="BN94" i="46"/>
  <c r="B94" i="46"/>
  <c r="B94" i="44" s="1"/>
  <c r="A94" i="46"/>
  <c r="C94" i="46" s="1"/>
  <c r="C94" i="44" s="1"/>
  <c r="EF93" i="46"/>
  <c r="BQ93" i="46" s="1"/>
  <c r="EE93" i="46"/>
  <c r="BP93" i="46" s="1"/>
  <c r="ED93" i="46"/>
  <c r="EC93" i="46"/>
  <c r="BN93" i="46" s="1"/>
  <c r="EB93" i="46"/>
  <c r="EA93" i="46"/>
  <c r="DZ93" i="46"/>
  <c r="BK93" i="46" s="1"/>
  <c r="DY93" i="46"/>
  <c r="DX93" i="46"/>
  <c r="DW93" i="46"/>
  <c r="DV93" i="46"/>
  <c r="DU93" i="46"/>
  <c r="BF93" i="46" s="1"/>
  <c r="DT93" i="46"/>
  <c r="DS93" i="46"/>
  <c r="DR93" i="46"/>
  <c r="BC93" i="46" s="1"/>
  <c r="DQ93" i="46"/>
  <c r="DP93" i="46"/>
  <c r="BA93" i="46" s="1"/>
  <c r="DO93" i="46"/>
  <c r="DN93" i="46"/>
  <c r="DM93" i="46"/>
  <c r="AX93" i="46" s="1"/>
  <c r="DL93" i="46"/>
  <c r="DK93" i="46"/>
  <c r="DJ93" i="46"/>
  <c r="DI93" i="46"/>
  <c r="DH93" i="46"/>
  <c r="AS93" i="46" s="1"/>
  <c r="DG93" i="46"/>
  <c r="DF93" i="46"/>
  <c r="DE93" i="46"/>
  <c r="DD93" i="46"/>
  <c r="AO93" i="46" s="1"/>
  <c r="DC93" i="46"/>
  <c r="DB93" i="46"/>
  <c r="AM93" i="46" s="1"/>
  <c r="DA93" i="46"/>
  <c r="CZ93" i="46"/>
  <c r="AK93" i="46" s="1"/>
  <c r="CY93" i="46"/>
  <c r="CX93" i="46"/>
  <c r="CW93" i="46"/>
  <c r="CV93" i="46"/>
  <c r="AG93" i="46" s="1"/>
  <c r="CU93" i="46"/>
  <c r="CT93" i="46"/>
  <c r="CS93" i="46"/>
  <c r="CR93" i="46"/>
  <c r="AC93" i="46" s="1"/>
  <c r="CQ93" i="46"/>
  <c r="CP93" i="46"/>
  <c r="CO93" i="46"/>
  <c r="Z93" i="46" s="1"/>
  <c r="CN93" i="46"/>
  <c r="CM93" i="46"/>
  <c r="CL93" i="46"/>
  <c r="W93" i="46" s="1"/>
  <c r="CK93" i="46"/>
  <c r="CJ93" i="46"/>
  <c r="U93" i="46" s="1"/>
  <c r="CI93" i="46"/>
  <c r="CH93" i="46"/>
  <c r="CG93" i="46"/>
  <c r="CF93" i="46"/>
  <c r="CE93" i="46"/>
  <c r="CD93" i="46"/>
  <c r="CC93" i="46"/>
  <c r="CB93" i="46"/>
  <c r="M93" i="46" s="1"/>
  <c r="CA93" i="46"/>
  <c r="L93" i="46" s="1"/>
  <c r="BZ93" i="46"/>
  <c r="BY93" i="46"/>
  <c r="BX93" i="46"/>
  <c r="BW93" i="46"/>
  <c r="BV93" i="46"/>
  <c r="G93" i="46" s="1"/>
  <c r="BU93" i="46"/>
  <c r="F93" i="46" s="1"/>
  <c r="BT93" i="46"/>
  <c r="BS93" i="46"/>
  <c r="B93" i="46"/>
  <c r="B93" i="44" s="1"/>
  <c r="A93" i="46"/>
  <c r="A93" i="44" s="1"/>
  <c r="EF92" i="46"/>
  <c r="BQ92" i="46" s="1"/>
  <c r="EE92" i="46"/>
  <c r="ED92" i="46"/>
  <c r="BO92" i="44" s="1"/>
  <c r="EC92" i="46"/>
  <c r="BN92" i="44" s="1"/>
  <c r="EB92" i="46"/>
  <c r="BM92" i="46" s="1"/>
  <c r="EA92" i="46"/>
  <c r="BL92" i="46" s="1"/>
  <c r="DZ92" i="46"/>
  <c r="DY92" i="46"/>
  <c r="DX92" i="46"/>
  <c r="DW92" i="46"/>
  <c r="DV92" i="46"/>
  <c r="BG92" i="46" s="1"/>
  <c r="DU92" i="46"/>
  <c r="DT92" i="46"/>
  <c r="BE92" i="46" s="1"/>
  <c r="DS92" i="46"/>
  <c r="DR92" i="46"/>
  <c r="BC92" i="46" s="1"/>
  <c r="DQ92" i="46"/>
  <c r="BB92" i="46" s="1"/>
  <c r="DP92" i="46"/>
  <c r="DO92" i="46"/>
  <c r="DN92" i="46"/>
  <c r="AY92" i="46" s="1"/>
  <c r="DM92" i="46"/>
  <c r="DL92" i="46"/>
  <c r="DK92" i="46"/>
  <c r="AV92" i="46" s="1"/>
  <c r="DJ92" i="46"/>
  <c r="DI92" i="46"/>
  <c r="DH92" i="46"/>
  <c r="DG92" i="46"/>
  <c r="DF92" i="46"/>
  <c r="AQ92" i="46" s="1"/>
  <c r="DE92" i="46"/>
  <c r="DD92" i="46"/>
  <c r="DC92" i="46"/>
  <c r="AN92" i="46" s="1"/>
  <c r="DB92" i="46"/>
  <c r="AM92" i="46" s="1"/>
  <c r="DA92" i="46"/>
  <c r="AL92" i="46" s="1"/>
  <c r="CZ92" i="46"/>
  <c r="AK92" i="46" s="1"/>
  <c r="CY92" i="46"/>
  <c r="CX92" i="46"/>
  <c r="CW92" i="46"/>
  <c r="CV92" i="46"/>
  <c r="AG92" i="46" s="1"/>
  <c r="CU92" i="46"/>
  <c r="CT92" i="46"/>
  <c r="CS92" i="46"/>
  <c r="AD92" i="46" s="1"/>
  <c r="CR92" i="46"/>
  <c r="AC92" i="46" s="1"/>
  <c r="CQ92" i="46"/>
  <c r="CP92" i="46"/>
  <c r="CO92" i="46"/>
  <c r="CN92" i="46"/>
  <c r="Y92" i="46" s="1"/>
  <c r="CM92" i="46"/>
  <c r="X92" i="46" s="1"/>
  <c r="CL92" i="46"/>
  <c r="CK92" i="46"/>
  <c r="V92" i="46" s="1"/>
  <c r="CJ92" i="46"/>
  <c r="CI92" i="46"/>
  <c r="CH92" i="46"/>
  <c r="S92" i="46" s="1"/>
  <c r="CG92" i="46"/>
  <c r="CF92" i="46"/>
  <c r="CE92" i="46"/>
  <c r="CD92" i="46"/>
  <c r="O92" i="46" s="1"/>
  <c r="CC92" i="46"/>
  <c r="CB92" i="46"/>
  <c r="CA92" i="46"/>
  <c r="BZ92" i="46"/>
  <c r="K92" i="46" s="1"/>
  <c r="BY92" i="46"/>
  <c r="BX92" i="46"/>
  <c r="BW92" i="46"/>
  <c r="H92" i="46" s="1"/>
  <c r="BV92" i="46"/>
  <c r="G92" i="46" s="1"/>
  <c r="BU92" i="46"/>
  <c r="BT92" i="46"/>
  <c r="E92" i="46" s="1"/>
  <c r="BS92" i="46"/>
  <c r="BO92" i="46"/>
  <c r="BN92" i="46"/>
  <c r="B92" i="46"/>
  <c r="B92" i="44" s="1"/>
  <c r="A92" i="46"/>
  <c r="A90" i="27" s="1"/>
  <c r="EF91" i="46"/>
  <c r="BQ91" i="46" s="1"/>
  <c r="EE91" i="46"/>
  <c r="ED91" i="46"/>
  <c r="EC91" i="46"/>
  <c r="EB91" i="46"/>
  <c r="EA91" i="46"/>
  <c r="BL91" i="46" s="1"/>
  <c r="DZ91" i="46"/>
  <c r="BK91" i="46" s="1"/>
  <c r="DY91" i="46"/>
  <c r="DX91" i="46"/>
  <c r="BI91" i="46" s="1"/>
  <c r="DW91" i="46"/>
  <c r="BH91" i="46" s="1"/>
  <c r="DV91" i="46"/>
  <c r="DU91" i="46"/>
  <c r="DT91" i="46"/>
  <c r="DS91" i="46"/>
  <c r="DR91" i="46"/>
  <c r="BC91" i="46" s="1"/>
  <c r="DQ91" i="46"/>
  <c r="DP91" i="46"/>
  <c r="BA91" i="46" s="1"/>
  <c r="DO91" i="46"/>
  <c r="DN91" i="46"/>
  <c r="DM91" i="46"/>
  <c r="DL91" i="46"/>
  <c r="AW91" i="46" s="1"/>
  <c r="DK91" i="46"/>
  <c r="DJ91" i="46"/>
  <c r="DI91" i="46"/>
  <c r="DH91" i="46"/>
  <c r="DG91" i="46"/>
  <c r="AR91" i="46" s="1"/>
  <c r="DF91" i="46"/>
  <c r="AQ91" i="46" s="1"/>
  <c r="DE91" i="46"/>
  <c r="DD91" i="46"/>
  <c r="DC91" i="46"/>
  <c r="DB91" i="46"/>
  <c r="DA91" i="46"/>
  <c r="CZ91" i="46"/>
  <c r="CY91" i="46"/>
  <c r="AJ91" i="46" s="1"/>
  <c r="CX91" i="46"/>
  <c r="CW91" i="46"/>
  <c r="CV91" i="46"/>
  <c r="AG91" i="46" s="1"/>
  <c r="CU91" i="46"/>
  <c r="CT91" i="46"/>
  <c r="AE91" i="46" s="1"/>
  <c r="CS91" i="46"/>
  <c r="AD91" i="46" s="1"/>
  <c r="CR91" i="46"/>
  <c r="CQ91" i="46"/>
  <c r="AB91" i="46" s="1"/>
  <c r="CP91" i="46"/>
  <c r="CO91" i="46"/>
  <c r="CN91" i="46"/>
  <c r="CM91" i="46"/>
  <c r="CL91" i="46"/>
  <c r="CK91" i="46"/>
  <c r="CJ91" i="46"/>
  <c r="U91" i="46" s="1"/>
  <c r="CI91" i="46"/>
  <c r="CH91" i="46"/>
  <c r="CG91" i="46"/>
  <c r="CF91" i="46"/>
  <c r="Q91" i="46" s="1"/>
  <c r="CE91" i="46"/>
  <c r="CD91" i="46"/>
  <c r="O91" i="46" s="1"/>
  <c r="CC91" i="46"/>
  <c r="CB91" i="46"/>
  <c r="CA91" i="46"/>
  <c r="BZ91" i="46"/>
  <c r="K91" i="46" s="1"/>
  <c r="BY91" i="46"/>
  <c r="BX91" i="46"/>
  <c r="I91" i="46" s="1"/>
  <c r="BW91" i="46"/>
  <c r="BV91" i="46"/>
  <c r="BU91" i="46"/>
  <c r="F91" i="46" s="1"/>
  <c r="BT91" i="46"/>
  <c r="E91" i="46" s="1"/>
  <c r="BS91" i="46"/>
  <c r="D91" i="46" s="1"/>
  <c r="B91" i="46"/>
  <c r="B91" i="44" s="1"/>
  <c r="A91" i="46"/>
  <c r="A89" i="27" s="1"/>
  <c r="EF90" i="46"/>
  <c r="EE90" i="46"/>
  <c r="ED90" i="46"/>
  <c r="BO90" i="44" s="1"/>
  <c r="EC90" i="46"/>
  <c r="BN90" i="44" s="1"/>
  <c r="EB90" i="46"/>
  <c r="EA90" i="46"/>
  <c r="DZ90" i="46"/>
  <c r="BK90" i="46" s="1"/>
  <c r="DY90" i="46"/>
  <c r="DX90" i="46"/>
  <c r="DW90" i="46"/>
  <c r="DV90" i="46"/>
  <c r="DU90" i="46"/>
  <c r="DT90" i="46"/>
  <c r="DS90" i="46"/>
  <c r="DR90" i="46"/>
  <c r="BC90" i="46" s="1"/>
  <c r="DQ90" i="46"/>
  <c r="DP90" i="46"/>
  <c r="DO90" i="46"/>
  <c r="DN90" i="46"/>
  <c r="AY90" i="46" s="1"/>
  <c r="DM90" i="46"/>
  <c r="DL90" i="46"/>
  <c r="AW90" i="46" s="1"/>
  <c r="DK90" i="46"/>
  <c r="DJ90" i="46"/>
  <c r="AU90" i="46" s="1"/>
  <c r="DI90" i="46"/>
  <c r="DH90" i="46"/>
  <c r="AS90" i="46" s="1"/>
  <c r="DG90" i="46"/>
  <c r="DF90" i="46"/>
  <c r="DE90" i="46"/>
  <c r="DD90" i="46"/>
  <c r="DC90" i="46"/>
  <c r="DB90" i="46"/>
  <c r="DA90" i="46"/>
  <c r="CZ90" i="46"/>
  <c r="CY90" i="46"/>
  <c r="CX90" i="46"/>
  <c r="CW90" i="46"/>
  <c r="AH90" i="46" s="1"/>
  <c r="CV90" i="46"/>
  <c r="CU90" i="46"/>
  <c r="CT90" i="46"/>
  <c r="CS90" i="46"/>
  <c r="CR90" i="46"/>
  <c r="CQ90" i="46"/>
  <c r="CP90" i="46"/>
  <c r="AA90" i="46" s="1"/>
  <c r="CO90" i="46"/>
  <c r="CN90" i="46"/>
  <c r="Y90" i="46" s="1"/>
  <c r="CM90" i="46"/>
  <c r="CL90" i="46"/>
  <c r="CK90" i="46"/>
  <c r="CJ90" i="46"/>
  <c r="U90" i="46" s="1"/>
  <c r="CI90" i="46"/>
  <c r="CH90" i="46"/>
  <c r="CG90" i="46"/>
  <c r="CF90" i="46"/>
  <c r="Q90" i="46" s="1"/>
  <c r="CE90" i="46"/>
  <c r="CD90" i="46"/>
  <c r="CC90" i="46"/>
  <c r="CB90" i="46"/>
  <c r="M90" i="46" s="1"/>
  <c r="CA90" i="46"/>
  <c r="BZ90" i="46"/>
  <c r="BY90" i="46"/>
  <c r="BX90" i="46"/>
  <c r="BW90" i="46"/>
  <c r="BV90" i="46"/>
  <c r="BU90" i="46"/>
  <c r="BT90" i="46"/>
  <c r="BS90" i="46"/>
  <c r="BO90" i="46"/>
  <c r="BN90" i="46"/>
  <c r="B90" i="46"/>
  <c r="B90" i="44" s="1"/>
  <c r="A90" i="46"/>
  <c r="A88" i="27" s="1"/>
  <c r="EF89" i="46"/>
  <c r="BQ89" i="46" s="1"/>
  <c r="EE89" i="46"/>
  <c r="ED89" i="46"/>
  <c r="BO89" i="46" s="1"/>
  <c r="EC89" i="46"/>
  <c r="EB89" i="46"/>
  <c r="EA89" i="46"/>
  <c r="DZ89" i="46"/>
  <c r="BK89" i="46" s="1"/>
  <c r="DY89" i="46"/>
  <c r="DX89" i="46"/>
  <c r="DW89" i="46"/>
  <c r="DV89" i="46"/>
  <c r="DU89" i="46"/>
  <c r="DT89" i="46"/>
  <c r="DS89" i="46"/>
  <c r="BD89" i="46" s="1"/>
  <c r="DR89" i="46"/>
  <c r="DQ89" i="46"/>
  <c r="DP89" i="46"/>
  <c r="DO89" i="46"/>
  <c r="DN89" i="46"/>
  <c r="AY89" i="46" s="1"/>
  <c r="DM89" i="46"/>
  <c r="DL89" i="46"/>
  <c r="AW89" i="46" s="1"/>
  <c r="DK89" i="46"/>
  <c r="DJ89" i="46"/>
  <c r="DI89" i="46"/>
  <c r="DH89" i="46"/>
  <c r="AS89" i="46" s="1"/>
  <c r="DG89" i="46"/>
  <c r="DF89" i="46"/>
  <c r="AQ89" i="46" s="1"/>
  <c r="DE89" i="46"/>
  <c r="DD89" i="46"/>
  <c r="AO89" i="46" s="1"/>
  <c r="DC89" i="46"/>
  <c r="DB89" i="46"/>
  <c r="DA89" i="46"/>
  <c r="CZ89" i="46"/>
  <c r="AK89" i="46" s="1"/>
  <c r="CY89" i="46"/>
  <c r="CX89" i="46"/>
  <c r="CW89" i="46"/>
  <c r="CV89" i="46"/>
  <c r="CU89" i="46"/>
  <c r="AF89" i="46" s="1"/>
  <c r="CT89" i="46"/>
  <c r="CS89" i="46"/>
  <c r="CR89" i="46"/>
  <c r="CQ89" i="46"/>
  <c r="CP89" i="46"/>
  <c r="CO89" i="46"/>
  <c r="CN89" i="46"/>
  <c r="CM89" i="46"/>
  <c r="CL89" i="46"/>
  <c r="W89" i="46" s="1"/>
  <c r="CK89" i="46"/>
  <c r="CJ89" i="46"/>
  <c r="U89" i="46" s="1"/>
  <c r="CI89" i="46"/>
  <c r="CH89" i="46"/>
  <c r="S89" i="46" s="1"/>
  <c r="CG89" i="46"/>
  <c r="CF89" i="46"/>
  <c r="Q89" i="46" s="1"/>
  <c r="CE89" i="46"/>
  <c r="CD89" i="46"/>
  <c r="CC89" i="46"/>
  <c r="CB89" i="46"/>
  <c r="CA89" i="46"/>
  <c r="BZ89" i="46"/>
  <c r="BY89" i="46"/>
  <c r="BX89" i="46"/>
  <c r="I89" i="46" s="1"/>
  <c r="BW89" i="46"/>
  <c r="BV89" i="46"/>
  <c r="BU89" i="46"/>
  <c r="BT89" i="46"/>
  <c r="BS89" i="46"/>
  <c r="B89" i="46"/>
  <c r="B89" i="44" s="1"/>
  <c r="A89" i="46"/>
  <c r="EF88" i="46"/>
  <c r="EE88" i="46"/>
  <c r="BP88" i="46" s="1"/>
  <c r="ED88" i="46"/>
  <c r="BO88" i="44" s="1"/>
  <c r="EC88" i="46"/>
  <c r="EB88" i="46"/>
  <c r="EA88" i="46"/>
  <c r="DZ88" i="46"/>
  <c r="DY88" i="46"/>
  <c r="DX88" i="46"/>
  <c r="BI88" i="46" s="1"/>
  <c r="DW88" i="46"/>
  <c r="DV88" i="46"/>
  <c r="DU88" i="46"/>
  <c r="DT88" i="46"/>
  <c r="DS88" i="46"/>
  <c r="DR88" i="46"/>
  <c r="DQ88" i="46"/>
  <c r="DP88" i="46"/>
  <c r="BA88" i="46" s="1"/>
  <c r="DO88" i="46"/>
  <c r="DN88" i="46"/>
  <c r="AY88" i="46" s="1"/>
  <c r="DM88" i="46"/>
  <c r="DL88" i="46"/>
  <c r="DK88" i="46"/>
  <c r="DJ88" i="46"/>
  <c r="AU88" i="46" s="1"/>
  <c r="DI88" i="46"/>
  <c r="DH88" i="46"/>
  <c r="DG88" i="46"/>
  <c r="AR88" i="46" s="1"/>
  <c r="DF88" i="46"/>
  <c r="DE88" i="46"/>
  <c r="DD88" i="46"/>
  <c r="DC88" i="46"/>
  <c r="DB88" i="46"/>
  <c r="DA88" i="46"/>
  <c r="CZ88" i="46"/>
  <c r="AK88" i="46" s="1"/>
  <c r="CY88" i="46"/>
  <c r="AJ88" i="46" s="1"/>
  <c r="CX88" i="46"/>
  <c r="CW88" i="46"/>
  <c r="CV88" i="46"/>
  <c r="CU88" i="46"/>
  <c r="CT88" i="46"/>
  <c r="AE88" i="46" s="1"/>
  <c r="CS88" i="46"/>
  <c r="CR88" i="46"/>
  <c r="CQ88" i="46"/>
  <c r="AB88" i="46" s="1"/>
  <c r="CP88" i="46"/>
  <c r="CO88" i="46"/>
  <c r="CN88" i="46"/>
  <c r="CM88" i="46"/>
  <c r="CL88" i="46"/>
  <c r="W88" i="46" s="1"/>
  <c r="CK88" i="46"/>
  <c r="CJ88" i="46"/>
  <c r="CI88" i="46"/>
  <c r="CH88" i="46"/>
  <c r="CG88" i="46"/>
  <c r="CF88" i="46"/>
  <c r="Q88" i="46" s="1"/>
  <c r="CE88" i="46"/>
  <c r="CD88" i="46"/>
  <c r="CC88" i="46"/>
  <c r="CB88" i="46"/>
  <c r="CA88" i="46"/>
  <c r="L88" i="46" s="1"/>
  <c r="BZ88" i="46"/>
  <c r="BY88" i="46"/>
  <c r="J88" i="46" s="1"/>
  <c r="BX88" i="46"/>
  <c r="I88" i="46" s="1"/>
  <c r="BW88" i="46"/>
  <c r="BV88" i="46"/>
  <c r="G88" i="46" s="1"/>
  <c r="BU88" i="46"/>
  <c r="BT88" i="46"/>
  <c r="E88" i="46" s="1"/>
  <c r="BS88" i="46"/>
  <c r="D88" i="46" s="1"/>
  <c r="BO88" i="46"/>
  <c r="B88" i="46"/>
  <c r="B88" i="44" s="1"/>
  <c r="A88" i="46"/>
  <c r="EF87" i="46"/>
  <c r="EE87" i="46"/>
  <c r="ED87" i="46"/>
  <c r="EC87" i="46"/>
  <c r="BN87" i="46" s="1"/>
  <c r="EB87" i="46"/>
  <c r="EA87" i="46"/>
  <c r="DZ87" i="46"/>
  <c r="BK87" i="46" s="1"/>
  <c r="DY87" i="46"/>
  <c r="DX87" i="46"/>
  <c r="DW87" i="46"/>
  <c r="DV87" i="46"/>
  <c r="DU87" i="46"/>
  <c r="DT87" i="46"/>
  <c r="BE87" i="46" s="1"/>
  <c r="DS87" i="46"/>
  <c r="DR87" i="46"/>
  <c r="DQ87" i="46"/>
  <c r="BB87" i="46" s="1"/>
  <c r="DP87" i="46"/>
  <c r="DO87" i="46"/>
  <c r="DN87" i="46"/>
  <c r="DM87" i="46"/>
  <c r="DL87" i="46"/>
  <c r="AW87" i="46" s="1"/>
  <c r="DK87" i="46"/>
  <c r="AV87" i="46" s="1"/>
  <c r="DJ87" i="46"/>
  <c r="AU87" i="46" s="1"/>
  <c r="DI87" i="46"/>
  <c r="DH87" i="46"/>
  <c r="DG87" i="46"/>
  <c r="AR87" i="46" s="1"/>
  <c r="DF87" i="46"/>
  <c r="DE87" i="46"/>
  <c r="AP87" i="46" s="1"/>
  <c r="DD87" i="46"/>
  <c r="AO87" i="46" s="1"/>
  <c r="DC87" i="46"/>
  <c r="DB87" i="46"/>
  <c r="DA87" i="46"/>
  <c r="CZ87" i="46"/>
  <c r="CY87" i="46"/>
  <c r="AJ87" i="46" s="1"/>
  <c r="CX87" i="46"/>
  <c r="CW87" i="46"/>
  <c r="CV87" i="46"/>
  <c r="CU87" i="46"/>
  <c r="CT87" i="46"/>
  <c r="CS87" i="46"/>
  <c r="CR87" i="46"/>
  <c r="CQ87" i="46"/>
  <c r="CP87" i="46"/>
  <c r="CO87" i="46"/>
  <c r="Z87" i="46" s="1"/>
  <c r="CN87" i="46"/>
  <c r="Y87" i="46" s="1"/>
  <c r="CM87" i="46"/>
  <c r="X87" i="46" s="1"/>
  <c r="CL87" i="46"/>
  <c r="W87" i="46" s="1"/>
  <c r="CK87" i="46"/>
  <c r="V87" i="46" s="1"/>
  <c r="CJ87" i="46"/>
  <c r="CI87" i="46"/>
  <c r="T87" i="46" s="1"/>
  <c r="CH87" i="46"/>
  <c r="CG87" i="46"/>
  <c r="CF87" i="46"/>
  <c r="Q87" i="46" s="1"/>
  <c r="CE87" i="46"/>
  <c r="P87" i="46" s="1"/>
  <c r="CD87" i="46"/>
  <c r="CC87" i="46"/>
  <c r="N87" i="46" s="1"/>
  <c r="CB87" i="46"/>
  <c r="CA87" i="46"/>
  <c r="L87" i="46" s="1"/>
  <c r="BZ87" i="46"/>
  <c r="BY87" i="46"/>
  <c r="BX87" i="46"/>
  <c r="I87" i="46" s="1"/>
  <c r="BW87" i="46"/>
  <c r="BV87" i="46"/>
  <c r="BU87" i="46"/>
  <c r="F87" i="46" s="1"/>
  <c r="BT87" i="46"/>
  <c r="BS87" i="46"/>
  <c r="D87" i="46" s="1"/>
  <c r="B87" i="46"/>
  <c r="B87" i="44" s="1"/>
  <c r="A87" i="46"/>
  <c r="A85" i="27" s="1"/>
  <c r="EF86" i="46"/>
  <c r="BQ86" i="46" s="1"/>
  <c r="EE86" i="46"/>
  <c r="BP86" i="46" s="1"/>
  <c r="ED86" i="46"/>
  <c r="BO86" i="46" s="1"/>
  <c r="EC86" i="46"/>
  <c r="EB86" i="46"/>
  <c r="EA86" i="46"/>
  <c r="DZ86" i="46"/>
  <c r="DY86" i="46"/>
  <c r="DX86" i="46"/>
  <c r="DW86" i="46"/>
  <c r="DV86" i="46"/>
  <c r="BG86" i="44" s="1"/>
  <c r="DU86" i="46"/>
  <c r="BF86" i="44" s="1"/>
  <c r="DT86" i="46"/>
  <c r="DS86" i="46"/>
  <c r="BD86" i="46" s="1"/>
  <c r="DR86" i="46"/>
  <c r="DQ86" i="46"/>
  <c r="BB86" i="46" s="1"/>
  <c r="DP86" i="46"/>
  <c r="BA86" i="46" s="1"/>
  <c r="DO86" i="46"/>
  <c r="AZ86" i="46" s="1"/>
  <c r="DN86" i="46"/>
  <c r="DM86" i="46"/>
  <c r="AX86" i="46" s="1"/>
  <c r="DL86" i="46"/>
  <c r="DK86" i="46"/>
  <c r="AV86" i="46" s="1"/>
  <c r="DJ86" i="46"/>
  <c r="DI86" i="46"/>
  <c r="DH86" i="46"/>
  <c r="DG86" i="46"/>
  <c r="AR86" i="46" s="1"/>
  <c r="DF86" i="46"/>
  <c r="DE86" i="46"/>
  <c r="AP86" i="46" s="1"/>
  <c r="DD86" i="46"/>
  <c r="DC86" i="46"/>
  <c r="DB86" i="46"/>
  <c r="DA86" i="46"/>
  <c r="CZ86" i="46"/>
  <c r="AK86" i="46" s="1"/>
  <c r="CY86" i="46"/>
  <c r="CX86" i="46"/>
  <c r="AI86" i="46" s="1"/>
  <c r="CW86" i="46"/>
  <c r="AH86" i="46" s="1"/>
  <c r="CV86" i="46"/>
  <c r="CU86" i="46"/>
  <c r="AF86" i="46" s="1"/>
  <c r="CT86" i="46"/>
  <c r="CS86" i="46"/>
  <c r="AD86" i="46" s="1"/>
  <c r="CR86" i="46"/>
  <c r="CQ86" i="46"/>
  <c r="AB86" i="46" s="1"/>
  <c r="CP86" i="46"/>
  <c r="AA86" i="46" s="1"/>
  <c r="CO86" i="46"/>
  <c r="Z86" i="46" s="1"/>
  <c r="CN86" i="46"/>
  <c r="CM86" i="46"/>
  <c r="CL86" i="46"/>
  <c r="CK86" i="46"/>
  <c r="V86" i="46" s="1"/>
  <c r="CJ86" i="46"/>
  <c r="CI86" i="46"/>
  <c r="T86" i="46" s="1"/>
  <c r="CH86" i="46"/>
  <c r="S86" i="46" s="1"/>
  <c r="CG86" i="46"/>
  <c r="R86" i="46" s="1"/>
  <c r="CF86" i="46"/>
  <c r="CE86" i="46"/>
  <c r="CD86" i="46"/>
  <c r="CC86" i="46"/>
  <c r="CB86" i="46"/>
  <c r="M86" i="46" s="1"/>
  <c r="CA86" i="46"/>
  <c r="BZ86" i="46"/>
  <c r="K86" i="46" s="1"/>
  <c r="BY86" i="46"/>
  <c r="BX86" i="46"/>
  <c r="BW86" i="46"/>
  <c r="H86" i="46" s="1"/>
  <c r="BV86" i="46"/>
  <c r="BU86" i="46"/>
  <c r="F86" i="46" s="1"/>
  <c r="BT86" i="46"/>
  <c r="BS86" i="46"/>
  <c r="BG86" i="46"/>
  <c r="B86" i="46"/>
  <c r="B86" i="44" s="1"/>
  <c r="A86" i="46"/>
  <c r="A86" i="44" s="1"/>
  <c r="EF85" i="46"/>
  <c r="EE85" i="46"/>
  <c r="ED85" i="46"/>
  <c r="BO85" i="44" s="1"/>
  <c r="EC85" i="46"/>
  <c r="EB85" i="46"/>
  <c r="BM85" i="46" s="1"/>
  <c r="EA85" i="46"/>
  <c r="DZ85" i="46"/>
  <c r="DY85" i="46"/>
  <c r="DX85" i="46"/>
  <c r="DW85" i="46"/>
  <c r="DV85" i="46"/>
  <c r="BG85" i="46" s="1"/>
  <c r="DU85" i="46"/>
  <c r="BF85" i="46" s="1"/>
  <c r="DT85" i="46"/>
  <c r="DS85" i="46"/>
  <c r="BD85" i="46" s="1"/>
  <c r="DR85" i="46"/>
  <c r="DQ85" i="46"/>
  <c r="DP85" i="46"/>
  <c r="DO85" i="46"/>
  <c r="DN85" i="46"/>
  <c r="AY85" i="46" s="1"/>
  <c r="DM85" i="46"/>
  <c r="DL85" i="46"/>
  <c r="DK85" i="46"/>
  <c r="AV85" i="46" s="1"/>
  <c r="DJ85" i="46"/>
  <c r="DI85" i="46"/>
  <c r="DH85" i="46"/>
  <c r="DG85" i="46"/>
  <c r="DF85" i="46"/>
  <c r="DE85" i="46"/>
  <c r="DD85" i="46"/>
  <c r="DC85" i="46"/>
  <c r="AN85" i="46" s="1"/>
  <c r="DB85" i="46"/>
  <c r="DA85" i="46"/>
  <c r="CZ85" i="46"/>
  <c r="CY85" i="46"/>
  <c r="AJ85" i="46" s="1"/>
  <c r="CX85" i="46"/>
  <c r="AI85" i="46" s="1"/>
  <c r="CW85" i="46"/>
  <c r="AH85" i="46" s="1"/>
  <c r="CV85" i="46"/>
  <c r="CU85" i="46"/>
  <c r="AF85" i="46" s="1"/>
  <c r="CT85" i="46"/>
  <c r="CS85" i="46"/>
  <c r="CR85" i="46"/>
  <c r="AC85" i="46" s="1"/>
  <c r="CQ85" i="46"/>
  <c r="AB85" i="46" s="1"/>
  <c r="CP85" i="46"/>
  <c r="AA85" i="46" s="1"/>
  <c r="CO85" i="46"/>
  <c r="CN85" i="46"/>
  <c r="Y85" i="46" s="1"/>
  <c r="CM85" i="46"/>
  <c r="CL85" i="46"/>
  <c r="CK85" i="46"/>
  <c r="V85" i="46" s="1"/>
  <c r="CJ85" i="46"/>
  <c r="CI85" i="46"/>
  <c r="T85" i="46" s="1"/>
  <c r="CH85" i="46"/>
  <c r="S85" i="46" s="1"/>
  <c r="CG85" i="46"/>
  <c r="R85" i="46" s="1"/>
  <c r="CF85" i="46"/>
  <c r="CE85" i="46"/>
  <c r="P85" i="46" s="1"/>
  <c r="CD85" i="46"/>
  <c r="CC85" i="46"/>
  <c r="CB85" i="46"/>
  <c r="CA85" i="46"/>
  <c r="BZ85" i="46"/>
  <c r="K85" i="46" s="1"/>
  <c r="BY85" i="46"/>
  <c r="J85" i="46" s="1"/>
  <c r="BX85" i="46"/>
  <c r="BW85" i="46"/>
  <c r="BV85" i="46"/>
  <c r="BU85" i="46"/>
  <c r="F85" i="46" s="1"/>
  <c r="BT85" i="46"/>
  <c r="BS85" i="46"/>
  <c r="D85" i="46" s="1"/>
  <c r="BO85" i="46"/>
  <c r="B85" i="46"/>
  <c r="B85" i="44" s="1"/>
  <c r="A85" i="46"/>
  <c r="EF84" i="46"/>
  <c r="BQ84" i="46" s="1"/>
  <c r="EE84" i="46"/>
  <c r="ED84" i="46"/>
  <c r="BO84" i="44" s="1"/>
  <c r="EC84" i="46"/>
  <c r="BN84" i="44" s="1"/>
  <c r="EB84" i="46"/>
  <c r="EA84" i="46"/>
  <c r="DZ84" i="46"/>
  <c r="BK84" i="46" s="1"/>
  <c r="DY84" i="46"/>
  <c r="DX84" i="46"/>
  <c r="BI84" i="46" s="1"/>
  <c r="DW84" i="46"/>
  <c r="DV84" i="46"/>
  <c r="DU84" i="46"/>
  <c r="DT84" i="46"/>
  <c r="BE84" i="46" s="1"/>
  <c r="DS84" i="46"/>
  <c r="DR84" i="46"/>
  <c r="DQ84" i="46"/>
  <c r="DP84" i="46"/>
  <c r="BA84" i="46" s="1"/>
  <c r="DO84" i="46"/>
  <c r="DN84" i="46"/>
  <c r="DM84" i="46"/>
  <c r="DL84" i="46"/>
  <c r="AW84" i="46" s="1"/>
  <c r="DK84" i="46"/>
  <c r="DJ84" i="46"/>
  <c r="DI84" i="46"/>
  <c r="DH84" i="46"/>
  <c r="AS84" i="46" s="1"/>
  <c r="DG84" i="46"/>
  <c r="DF84" i="46"/>
  <c r="DE84" i="46"/>
  <c r="DD84" i="46"/>
  <c r="DC84" i="46"/>
  <c r="AN84" i="46" s="1"/>
  <c r="DB84" i="46"/>
  <c r="AM84" i="46" s="1"/>
  <c r="DA84" i="46"/>
  <c r="CZ84" i="46"/>
  <c r="CY84" i="46"/>
  <c r="CX84" i="46"/>
  <c r="AI84" i="46" s="1"/>
  <c r="CW84" i="46"/>
  <c r="CV84" i="46"/>
  <c r="CU84" i="46"/>
  <c r="CT84" i="46"/>
  <c r="CS84" i="46"/>
  <c r="CR84" i="46"/>
  <c r="AC84" i="46" s="1"/>
  <c r="CQ84" i="46"/>
  <c r="CP84" i="46"/>
  <c r="CO84" i="46"/>
  <c r="CN84" i="46"/>
  <c r="Y84" i="46" s="1"/>
  <c r="CM84" i="46"/>
  <c r="X84" i="46" s="1"/>
  <c r="CL84" i="46"/>
  <c r="CK84" i="46"/>
  <c r="CJ84" i="46"/>
  <c r="CI84" i="46"/>
  <c r="CH84" i="46"/>
  <c r="CG84" i="46"/>
  <c r="CF84" i="46"/>
  <c r="CE84" i="46"/>
  <c r="P84" i="46" s="1"/>
  <c r="CD84" i="46"/>
  <c r="O84" i="46" s="1"/>
  <c r="CC84" i="46"/>
  <c r="CB84" i="46"/>
  <c r="M84" i="46" s="1"/>
  <c r="CA84" i="46"/>
  <c r="BZ84" i="46"/>
  <c r="K84" i="46" s="1"/>
  <c r="BY84" i="46"/>
  <c r="BX84" i="46"/>
  <c r="I84" i="46" s="1"/>
  <c r="BW84" i="46"/>
  <c r="H84" i="46" s="1"/>
  <c r="BV84" i="46"/>
  <c r="BU84" i="46"/>
  <c r="BT84" i="46"/>
  <c r="E84" i="46" s="1"/>
  <c r="BS84" i="46"/>
  <c r="B84" i="46"/>
  <c r="B84" i="44" s="1"/>
  <c r="A84" i="46"/>
  <c r="C84" i="46" s="1"/>
  <c r="C84" i="44" s="1"/>
  <c r="EF83" i="46"/>
  <c r="BQ83" i="46" s="1"/>
  <c r="EE83" i="46"/>
  <c r="ED83" i="46"/>
  <c r="BO83" i="46" s="1"/>
  <c r="EC83" i="46"/>
  <c r="EB83" i="46"/>
  <c r="BM83" i="46" s="1"/>
  <c r="EA83" i="46"/>
  <c r="DZ83" i="46"/>
  <c r="BK83" i="46" s="1"/>
  <c r="DY83" i="46"/>
  <c r="DX83" i="46"/>
  <c r="DW83" i="46"/>
  <c r="DV83" i="46"/>
  <c r="DU83" i="46"/>
  <c r="DT83" i="46"/>
  <c r="BE83" i="46" s="1"/>
  <c r="DS83" i="46"/>
  <c r="DR83" i="46"/>
  <c r="DQ83" i="46"/>
  <c r="DP83" i="46"/>
  <c r="BA83" i="46" s="1"/>
  <c r="DO83" i="46"/>
  <c r="DN83" i="46"/>
  <c r="AY83" i="46" s="1"/>
  <c r="DM83" i="46"/>
  <c r="DL83" i="46"/>
  <c r="DK83" i="46"/>
  <c r="DJ83" i="46"/>
  <c r="AU83" i="46" s="1"/>
  <c r="DI83" i="46"/>
  <c r="DH83" i="46"/>
  <c r="DG83" i="46"/>
  <c r="DF83" i="46"/>
  <c r="AQ83" i="46" s="1"/>
  <c r="DE83" i="46"/>
  <c r="DD83" i="46"/>
  <c r="DC83" i="46"/>
  <c r="DB83" i="46"/>
  <c r="DA83" i="46"/>
  <c r="CZ83" i="46"/>
  <c r="AK83" i="46" s="1"/>
  <c r="CY83" i="46"/>
  <c r="CX83" i="46"/>
  <c r="CW83" i="46"/>
  <c r="CV83" i="46"/>
  <c r="CU83" i="46"/>
  <c r="CT83" i="46"/>
  <c r="CS83" i="46"/>
  <c r="CR83" i="46"/>
  <c r="CQ83" i="46"/>
  <c r="AB83" i="46" s="1"/>
  <c r="CP83" i="46"/>
  <c r="AA83" i="46" s="1"/>
  <c r="CO83" i="46"/>
  <c r="CN83" i="46"/>
  <c r="Y83" i="46" s="1"/>
  <c r="CM83" i="46"/>
  <c r="CL83" i="46"/>
  <c r="W83" i="46" s="1"/>
  <c r="CK83" i="46"/>
  <c r="CJ83" i="46"/>
  <c r="CI83" i="46"/>
  <c r="CH83" i="46"/>
  <c r="CG83" i="46"/>
  <c r="CF83" i="46"/>
  <c r="CE83" i="46"/>
  <c r="CD83" i="46"/>
  <c r="CC83" i="46"/>
  <c r="CB83" i="46"/>
  <c r="CA83" i="46"/>
  <c r="BZ83" i="46"/>
  <c r="K83" i="46" s="1"/>
  <c r="BY83" i="46"/>
  <c r="BX83" i="46"/>
  <c r="I83" i="46" s="1"/>
  <c r="BW83" i="46"/>
  <c r="BV83" i="46"/>
  <c r="BU83" i="46"/>
  <c r="BT83" i="46"/>
  <c r="E83" i="46" s="1"/>
  <c r="BS83" i="46"/>
  <c r="B83" i="46"/>
  <c r="B83" i="44" s="1"/>
  <c r="A83" i="46"/>
  <c r="A83" i="44" s="1"/>
  <c r="EF82" i="46"/>
  <c r="EE82" i="46"/>
  <c r="ED82" i="46"/>
  <c r="BO82" i="46" s="1"/>
  <c r="EC82" i="46"/>
  <c r="BN82" i="46" s="1"/>
  <c r="EB82" i="46"/>
  <c r="EA82" i="46"/>
  <c r="DZ82" i="46"/>
  <c r="DY82" i="46"/>
  <c r="DX82" i="46"/>
  <c r="DW82" i="46"/>
  <c r="DV82" i="46"/>
  <c r="BG82" i="46" s="1"/>
  <c r="DU82" i="46"/>
  <c r="DT82" i="46"/>
  <c r="BE82" i="46" s="1"/>
  <c r="DS82" i="46"/>
  <c r="DR82" i="46"/>
  <c r="DQ82" i="46"/>
  <c r="DP82" i="46"/>
  <c r="DO82" i="46"/>
  <c r="DN82" i="46"/>
  <c r="DM82" i="46"/>
  <c r="DL82" i="46"/>
  <c r="DK82" i="46"/>
  <c r="AV82" i="46" s="1"/>
  <c r="DJ82" i="46"/>
  <c r="AU82" i="46" s="1"/>
  <c r="DI82" i="46"/>
  <c r="DH82" i="46"/>
  <c r="DG82" i="46"/>
  <c r="DF82" i="46"/>
  <c r="AQ82" i="46" s="1"/>
  <c r="DE82" i="46"/>
  <c r="AP82" i="46" s="1"/>
  <c r="DD82" i="46"/>
  <c r="DC82" i="46"/>
  <c r="DB82" i="46"/>
  <c r="DA82" i="46"/>
  <c r="CZ82" i="46"/>
  <c r="CY82" i="46"/>
  <c r="CX82" i="46"/>
  <c r="CW82" i="46"/>
  <c r="CV82" i="46"/>
  <c r="CU82" i="46"/>
  <c r="AF82" i="46" s="1"/>
  <c r="CT82" i="46"/>
  <c r="AE82" i="46" s="1"/>
  <c r="CS82" i="46"/>
  <c r="CR82" i="46"/>
  <c r="CQ82" i="46"/>
  <c r="CP82" i="46"/>
  <c r="AA82" i="46" s="1"/>
  <c r="CO82" i="46"/>
  <c r="Z82" i="46" s="1"/>
  <c r="CN82" i="46"/>
  <c r="CM82" i="46"/>
  <c r="X82" i="46" s="1"/>
  <c r="CL82" i="46"/>
  <c r="CK82" i="46"/>
  <c r="CJ82" i="46"/>
  <c r="CI82" i="46"/>
  <c r="CH82" i="46"/>
  <c r="S82" i="46" s="1"/>
  <c r="CG82" i="46"/>
  <c r="R82" i="46" s="1"/>
  <c r="CF82" i="46"/>
  <c r="CE82" i="46"/>
  <c r="P82" i="46" s="1"/>
  <c r="CD82" i="46"/>
  <c r="CC82" i="46"/>
  <c r="CB82" i="46"/>
  <c r="CA82" i="46"/>
  <c r="BZ82" i="46"/>
  <c r="BY82" i="46"/>
  <c r="J82" i="46" s="1"/>
  <c r="BX82" i="46"/>
  <c r="BW82" i="46"/>
  <c r="BV82" i="46"/>
  <c r="G82" i="46" s="1"/>
  <c r="BU82" i="46"/>
  <c r="BT82" i="46"/>
  <c r="BS82" i="46"/>
  <c r="B82" i="46"/>
  <c r="B82" i="44" s="1"/>
  <c r="A82" i="46"/>
  <c r="A82" i="44" s="1"/>
  <c r="EF81" i="46"/>
  <c r="BQ81" i="46" s="1"/>
  <c r="EE81" i="46"/>
  <c r="ED81" i="46"/>
  <c r="EC81" i="46"/>
  <c r="EB81" i="46"/>
  <c r="EA81" i="46"/>
  <c r="DZ81" i="46"/>
  <c r="BK81" i="46" s="1"/>
  <c r="DY81" i="46"/>
  <c r="BJ81" i="46" s="1"/>
  <c r="DX81" i="46"/>
  <c r="DW81" i="46"/>
  <c r="BH81" i="46" s="1"/>
  <c r="DV81" i="46"/>
  <c r="BG81" i="46" s="1"/>
  <c r="DU81" i="46"/>
  <c r="DT81" i="46"/>
  <c r="BE81" i="46" s="1"/>
  <c r="DS81" i="46"/>
  <c r="BD81" i="46" s="1"/>
  <c r="DR81" i="46"/>
  <c r="DQ81" i="46"/>
  <c r="BB81" i="46" s="1"/>
  <c r="DP81" i="46"/>
  <c r="DO81" i="46"/>
  <c r="DN81" i="46"/>
  <c r="AY81" i="46" s="1"/>
  <c r="DM81" i="46"/>
  <c r="DL81" i="46"/>
  <c r="AW81" i="46" s="1"/>
  <c r="DK81" i="46"/>
  <c r="DJ81" i="46"/>
  <c r="DI81" i="46"/>
  <c r="AT81" i="46" s="1"/>
  <c r="DH81" i="46"/>
  <c r="AS81" i="46" s="1"/>
  <c r="DG81" i="46"/>
  <c r="AR81" i="46" s="1"/>
  <c r="DF81" i="46"/>
  <c r="DE81" i="46"/>
  <c r="DD81" i="46"/>
  <c r="AO81" i="46" s="1"/>
  <c r="DC81" i="46"/>
  <c r="DB81" i="46"/>
  <c r="AM81" i="46" s="1"/>
  <c r="DA81" i="46"/>
  <c r="AL81" i="46" s="1"/>
  <c r="CZ81" i="46"/>
  <c r="AK81" i="46" s="1"/>
  <c r="CY81" i="46"/>
  <c r="CX81" i="46"/>
  <c r="CW81" i="46"/>
  <c r="CV81" i="46"/>
  <c r="AG81" i="46" s="1"/>
  <c r="CU81" i="46"/>
  <c r="CT81" i="46"/>
  <c r="CS81" i="46"/>
  <c r="CR81" i="46"/>
  <c r="AC81" i="46" s="1"/>
  <c r="CQ81" i="46"/>
  <c r="CP81" i="46"/>
  <c r="AA81" i="46" s="1"/>
  <c r="CO81" i="46"/>
  <c r="CN81" i="46"/>
  <c r="CM81" i="46"/>
  <c r="CL81" i="46"/>
  <c r="W81" i="46" s="1"/>
  <c r="CK81" i="46"/>
  <c r="V81" i="46" s="1"/>
  <c r="CJ81" i="46"/>
  <c r="CI81" i="46"/>
  <c r="CH81" i="46"/>
  <c r="S81" i="46" s="1"/>
  <c r="CG81" i="46"/>
  <c r="CF81" i="46"/>
  <c r="CE81" i="46"/>
  <c r="CD81" i="46"/>
  <c r="O81" i="46" s="1"/>
  <c r="CC81" i="46"/>
  <c r="N81" i="46" s="1"/>
  <c r="CB81" i="46"/>
  <c r="M81" i="46" s="1"/>
  <c r="CA81" i="46"/>
  <c r="BZ81" i="46"/>
  <c r="K81" i="46" s="1"/>
  <c r="BY81" i="46"/>
  <c r="BX81" i="46"/>
  <c r="BW81" i="46"/>
  <c r="BV81" i="46"/>
  <c r="G81" i="46" s="1"/>
  <c r="BU81" i="46"/>
  <c r="F81" i="46" s="1"/>
  <c r="BT81" i="46"/>
  <c r="E81" i="46" s="1"/>
  <c r="BS81" i="46"/>
  <c r="B81" i="46"/>
  <c r="B81" i="44" s="1"/>
  <c r="A81" i="46"/>
  <c r="A79" i="27" s="1"/>
  <c r="EF80" i="46"/>
  <c r="EE80" i="46"/>
  <c r="ED80" i="46"/>
  <c r="BO80" i="44" s="1"/>
  <c r="EC80" i="46"/>
  <c r="BN80" i="44" s="1"/>
  <c r="EB80" i="46"/>
  <c r="EA80" i="46"/>
  <c r="DZ80" i="46"/>
  <c r="DY80" i="46"/>
  <c r="DX80" i="46"/>
  <c r="DW80" i="46"/>
  <c r="DV80" i="46"/>
  <c r="BG80" i="46" s="1"/>
  <c r="DU80" i="46"/>
  <c r="BF80" i="46" s="1"/>
  <c r="DT80" i="46"/>
  <c r="BE80" i="46" s="1"/>
  <c r="DS80" i="46"/>
  <c r="DR80" i="46"/>
  <c r="BC80" i="46" s="1"/>
  <c r="DQ80" i="46"/>
  <c r="DP80" i="46"/>
  <c r="DO80" i="46"/>
  <c r="DN80" i="46"/>
  <c r="DM80" i="46"/>
  <c r="DL80" i="46"/>
  <c r="DK80" i="46"/>
  <c r="AV80" i="46" s="1"/>
  <c r="DJ80" i="46"/>
  <c r="AU80" i="46" s="1"/>
  <c r="DI80" i="46"/>
  <c r="DH80" i="46"/>
  <c r="DG80" i="46"/>
  <c r="DF80" i="46"/>
  <c r="DE80" i="46"/>
  <c r="DD80" i="46"/>
  <c r="AO80" i="46" s="1"/>
  <c r="DC80" i="46"/>
  <c r="AN80" i="46" s="1"/>
  <c r="DB80" i="46"/>
  <c r="DA80" i="46"/>
  <c r="CZ80" i="46"/>
  <c r="CY80" i="46"/>
  <c r="CX80" i="46"/>
  <c r="CW80" i="46"/>
  <c r="AH80" i="46" s="1"/>
  <c r="CV80" i="46"/>
  <c r="CU80" i="46"/>
  <c r="CT80" i="46"/>
  <c r="AE80" i="46" s="1"/>
  <c r="CS80" i="46"/>
  <c r="CR80" i="46"/>
  <c r="CQ80" i="46"/>
  <c r="CP80" i="46"/>
  <c r="AA80" i="46" s="1"/>
  <c r="CO80" i="46"/>
  <c r="CN80" i="46"/>
  <c r="CM80" i="46"/>
  <c r="CL80" i="46"/>
  <c r="W80" i="46" s="1"/>
  <c r="CK80" i="46"/>
  <c r="CJ80" i="46"/>
  <c r="U80" i="46" s="1"/>
  <c r="CI80" i="46"/>
  <c r="CH80" i="46"/>
  <c r="S80" i="46" s="1"/>
  <c r="CG80" i="46"/>
  <c r="R80" i="46" s="1"/>
  <c r="CF80" i="46"/>
  <c r="Q80" i="46" s="1"/>
  <c r="CE80" i="46"/>
  <c r="CD80" i="46"/>
  <c r="O80" i="46" s="1"/>
  <c r="CC80" i="46"/>
  <c r="CB80" i="46"/>
  <c r="M80" i="46" s="1"/>
  <c r="CA80" i="46"/>
  <c r="BZ80" i="46"/>
  <c r="BY80" i="46"/>
  <c r="J80" i="46" s="1"/>
  <c r="BX80" i="46"/>
  <c r="BW80" i="46"/>
  <c r="BV80" i="46"/>
  <c r="BU80" i="46"/>
  <c r="BT80" i="46"/>
  <c r="BS80" i="46"/>
  <c r="B80" i="46"/>
  <c r="B80" i="44" s="1"/>
  <c r="A80" i="46"/>
  <c r="EF79" i="46"/>
  <c r="EE79" i="46"/>
  <c r="ED79" i="46"/>
  <c r="EC79" i="46"/>
  <c r="EB79" i="46"/>
  <c r="BM79" i="46" s="1"/>
  <c r="EA79" i="46"/>
  <c r="BL79" i="46" s="1"/>
  <c r="DZ79" i="46"/>
  <c r="DY79" i="46"/>
  <c r="BJ79" i="46" s="1"/>
  <c r="DX79" i="46"/>
  <c r="BI79" i="46" s="1"/>
  <c r="DW79" i="46"/>
  <c r="DV79" i="46"/>
  <c r="DU79" i="46"/>
  <c r="DT79" i="46"/>
  <c r="DS79" i="46"/>
  <c r="DR79" i="46"/>
  <c r="DQ79" i="46"/>
  <c r="DP79" i="46"/>
  <c r="DO79" i="46"/>
  <c r="DN79" i="46"/>
  <c r="DM79" i="46"/>
  <c r="DL79" i="46"/>
  <c r="AW79" i="46" s="1"/>
  <c r="DK79" i="46"/>
  <c r="DJ79" i="46"/>
  <c r="DI79" i="46"/>
  <c r="DH79" i="46"/>
  <c r="AS79" i="46" s="1"/>
  <c r="DG79" i="46"/>
  <c r="DF79" i="46"/>
  <c r="DE79" i="46"/>
  <c r="DD79" i="46"/>
  <c r="AO79" i="46" s="1"/>
  <c r="DC79" i="46"/>
  <c r="DB79" i="46"/>
  <c r="DA79" i="46"/>
  <c r="AL79" i="46" s="1"/>
  <c r="CZ79" i="46"/>
  <c r="CY79" i="46"/>
  <c r="CX79" i="46"/>
  <c r="AI79" i="46" s="1"/>
  <c r="CW79" i="46"/>
  <c r="AH79" i="46" s="1"/>
  <c r="CV79" i="46"/>
  <c r="CU79" i="46"/>
  <c r="CT79" i="46"/>
  <c r="CS79" i="46"/>
  <c r="CR79" i="46"/>
  <c r="CQ79" i="46"/>
  <c r="CP79" i="46"/>
  <c r="CO79" i="46"/>
  <c r="CN79" i="46"/>
  <c r="Y79" i="46" s="1"/>
  <c r="CM79" i="46"/>
  <c r="CL79" i="46"/>
  <c r="CK79" i="46"/>
  <c r="V79" i="46" s="1"/>
  <c r="CJ79" i="46"/>
  <c r="U79" i="46" s="1"/>
  <c r="CI79" i="46"/>
  <c r="CH79" i="46"/>
  <c r="S79" i="46" s="1"/>
  <c r="CG79" i="46"/>
  <c r="CF79" i="46"/>
  <c r="Q79" i="46" s="1"/>
  <c r="CE79" i="46"/>
  <c r="CD79" i="46"/>
  <c r="CC79" i="46"/>
  <c r="N79" i="46" s="1"/>
  <c r="CB79" i="46"/>
  <c r="M79" i="46" s="1"/>
  <c r="CA79" i="46"/>
  <c r="BZ79" i="46"/>
  <c r="BY79" i="46"/>
  <c r="BX79" i="46"/>
  <c r="BW79" i="46"/>
  <c r="BV79" i="46"/>
  <c r="BU79" i="46"/>
  <c r="BT79" i="46"/>
  <c r="BS79" i="46"/>
  <c r="B79" i="46"/>
  <c r="B79" i="44" s="1"/>
  <c r="A79" i="46"/>
  <c r="A77" i="29" s="1"/>
  <c r="EF78" i="46"/>
  <c r="EE78" i="46"/>
  <c r="BP78" i="46" s="1"/>
  <c r="ED78" i="46"/>
  <c r="BO78" i="46" s="1"/>
  <c r="EC78" i="46"/>
  <c r="EB78" i="46"/>
  <c r="EA78" i="46"/>
  <c r="DZ78" i="46"/>
  <c r="DY78" i="46"/>
  <c r="DX78" i="46"/>
  <c r="BI78" i="46" s="1"/>
  <c r="DW78" i="46"/>
  <c r="BH78" i="46" s="1"/>
  <c r="DV78" i="46"/>
  <c r="BG78" i="46" s="1"/>
  <c r="DU78" i="46"/>
  <c r="DT78" i="46"/>
  <c r="DS78" i="46"/>
  <c r="DR78" i="46"/>
  <c r="BC78" i="46" s="1"/>
  <c r="DQ78" i="46"/>
  <c r="DP78" i="46"/>
  <c r="DO78" i="46"/>
  <c r="AZ78" i="46" s="1"/>
  <c r="DN78" i="46"/>
  <c r="AY78" i="46" s="1"/>
  <c r="DM78" i="46"/>
  <c r="DL78" i="46"/>
  <c r="DK78" i="46"/>
  <c r="DJ78" i="46"/>
  <c r="DI78" i="46"/>
  <c r="DH78" i="46"/>
  <c r="DG78" i="46"/>
  <c r="AR78" i="46" s="1"/>
  <c r="DF78" i="46"/>
  <c r="DE78" i="46"/>
  <c r="AP78" i="46" s="1"/>
  <c r="DD78" i="46"/>
  <c r="AO78" i="46" s="1"/>
  <c r="DC78" i="46"/>
  <c r="DB78" i="46"/>
  <c r="AM78" i="46" s="1"/>
  <c r="DA78" i="46"/>
  <c r="CZ78" i="46"/>
  <c r="CY78" i="46"/>
  <c r="AJ78" i="46" s="1"/>
  <c r="CX78" i="46"/>
  <c r="AI78" i="46" s="1"/>
  <c r="CW78" i="46"/>
  <c r="CV78" i="46"/>
  <c r="CU78" i="46"/>
  <c r="CT78" i="46"/>
  <c r="AE78" i="46" s="1"/>
  <c r="CS78" i="46"/>
  <c r="CR78" i="46"/>
  <c r="AC78" i="46" s="1"/>
  <c r="CQ78" i="46"/>
  <c r="CP78" i="46"/>
  <c r="AA78" i="46" s="1"/>
  <c r="CO78" i="46"/>
  <c r="Z78" i="46" s="1"/>
  <c r="CN78" i="46"/>
  <c r="CM78" i="46"/>
  <c r="CL78" i="46"/>
  <c r="CK78" i="46"/>
  <c r="CJ78" i="46"/>
  <c r="U78" i="46" s="1"/>
  <c r="CI78" i="46"/>
  <c r="T78" i="46" s="1"/>
  <c r="CH78" i="46"/>
  <c r="CG78" i="46"/>
  <c r="CF78" i="46"/>
  <c r="Q78" i="46" s="1"/>
  <c r="CE78" i="46"/>
  <c r="CD78" i="46"/>
  <c r="CC78" i="46"/>
  <c r="CB78" i="46"/>
  <c r="CA78" i="46"/>
  <c r="BZ78" i="46"/>
  <c r="BY78" i="46"/>
  <c r="BX78" i="46"/>
  <c r="I78" i="46" s="1"/>
  <c r="BW78" i="46"/>
  <c r="BV78" i="46"/>
  <c r="G78" i="46" s="1"/>
  <c r="BU78" i="46"/>
  <c r="BT78" i="46"/>
  <c r="BS78" i="46"/>
  <c r="D78" i="46" s="1"/>
  <c r="B78" i="46"/>
  <c r="B78" i="44" s="1"/>
  <c r="A78" i="46"/>
  <c r="A76" i="27" s="1"/>
  <c r="EF77" i="46"/>
  <c r="EE77" i="46"/>
  <c r="ED77" i="46"/>
  <c r="EC77" i="46"/>
  <c r="EB77" i="46"/>
  <c r="EA77" i="46"/>
  <c r="BL77" i="46" s="1"/>
  <c r="DZ77" i="46"/>
  <c r="BK77" i="46" s="1"/>
  <c r="DY77" i="46"/>
  <c r="BJ77" i="46" s="1"/>
  <c r="DX77" i="46"/>
  <c r="DW77" i="46"/>
  <c r="BH77" i="46" s="1"/>
  <c r="DV77" i="46"/>
  <c r="DU77" i="46"/>
  <c r="DT77" i="46"/>
  <c r="BE77" i="46" s="1"/>
  <c r="DS77" i="46"/>
  <c r="BD77" i="46" s="1"/>
  <c r="DR77" i="46"/>
  <c r="DQ77" i="46"/>
  <c r="DP77" i="46"/>
  <c r="DO77" i="46"/>
  <c r="DN77" i="46"/>
  <c r="DM77" i="46"/>
  <c r="DL77" i="46"/>
  <c r="DK77" i="46"/>
  <c r="AV77" i="46" s="1"/>
  <c r="DJ77" i="46"/>
  <c r="DI77" i="46"/>
  <c r="DH77" i="46"/>
  <c r="DG77" i="46"/>
  <c r="DF77" i="46"/>
  <c r="DE77" i="46"/>
  <c r="DD77" i="46"/>
  <c r="AO77" i="46" s="1"/>
  <c r="DC77" i="46"/>
  <c r="DB77" i="46"/>
  <c r="AM77" i="46" s="1"/>
  <c r="DA77" i="46"/>
  <c r="CZ77" i="46"/>
  <c r="CY77" i="46"/>
  <c r="CX77" i="46"/>
  <c r="AI77" i="46" s="1"/>
  <c r="CW77" i="46"/>
  <c r="CV77" i="46"/>
  <c r="CU77" i="46"/>
  <c r="AF77" i="46" s="1"/>
  <c r="CT77" i="46"/>
  <c r="CS77" i="46"/>
  <c r="AD77" i="46" s="1"/>
  <c r="CR77" i="46"/>
  <c r="CQ77" i="46"/>
  <c r="CP77" i="46"/>
  <c r="CO77" i="46"/>
  <c r="CN77" i="46"/>
  <c r="CM77" i="46"/>
  <c r="CL77" i="46"/>
  <c r="W77" i="46" s="1"/>
  <c r="CK77" i="46"/>
  <c r="CJ77" i="46"/>
  <c r="CI77" i="46"/>
  <c r="CH77" i="46"/>
  <c r="CG77" i="46"/>
  <c r="CF77" i="46"/>
  <c r="Q77" i="46" s="1"/>
  <c r="CE77" i="46"/>
  <c r="P77" i="46" s="1"/>
  <c r="CD77" i="46"/>
  <c r="O77" i="46" s="1"/>
  <c r="CC77" i="46"/>
  <c r="CB77" i="46"/>
  <c r="CA77" i="46"/>
  <c r="BZ77" i="46"/>
  <c r="BY77" i="46"/>
  <c r="BX77" i="46"/>
  <c r="I77" i="46" s="1"/>
  <c r="BW77" i="46"/>
  <c r="H77" i="46" s="1"/>
  <c r="BV77" i="46"/>
  <c r="G77" i="46" s="1"/>
  <c r="BU77" i="46"/>
  <c r="F77" i="46" s="1"/>
  <c r="BT77" i="46"/>
  <c r="BS77" i="46"/>
  <c r="D77" i="46" s="1"/>
  <c r="B77" i="46"/>
  <c r="B77" i="44" s="1"/>
  <c r="A77" i="46"/>
  <c r="A77" i="44" s="1"/>
  <c r="EF76" i="46"/>
  <c r="BQ76" i="46" s="1"/>
  <c r="EE76" i="46"/>
  <c r="BP76" i="46" s="1"/>
  <c r="ED76" i="46"/>
  <c r="BO76" i="44" s="1"/>
  <c r="EC76" i="46"/>
  <c r="BN76" i="44" s="1"/>
  <c r="EB76" i="46"/>
  <c r="EA76" i="46"/>
  <c r="DZ76" i="46"/>
  <c r="BK76" i="46" s="1"/>
  <c r="DY76" i="46"/>
  <c r="DX76" i="46"/>
  <c r="BI76" i="46" s="1"/>
  <c r="DW76" i="46"/>
  <c r="BH76" i="46" s="1"/>
  <c r="DV76" i="46"/>
  <c r="DU76" i="46"/>
  <c r="DT76" i="46"/>
  <c r="BE76" i="46" s="1"/>
  <c r="DS76" i="46"/>
  <c r="DR76" i="46"/>
  <c r="BC76" i="46" s="1"/>
  <c r="DQ76" i="46"/>
  <c r="DP76" i="46"/>
  <c r="DO76" i="46"/>
  <c r="DN76" i="46"/>
  <c r="AY76" i="46" s="1"/>
  <c r="DM76" i="46"/>
  <c r="DL76" i="46"/>
  <c r="DK76" i="46"/>
  <c r="AV76" i="46" s="1"/>
  <c r="DJ76" i="46"/>
  <c r="AU76" i="46" s="1"/>
  <c r="DI76" i="46"/>
  <c r="DH76" i="46"/>
  <c r="AS76" i="46" s="1"/>
  <c r="DG76" i="46"/>
  <c r="DF76" i="46"/>
  <c r="DE76" i="46"/>
  <c r="AP76" i="46" s="1"/>
  <c r="DD76" i="46"/>
  <c r="DC76" i="46"/>
  <c r="DB76" i="46"/>
  <c r="DA76" i="46"/>
  <c r="CZ76" i="46"/>
  <c r="CY76" i="46"/>
  <c r="AJ76" i="46" s="1"/>
  <c r="CX76" i="46"/>
  <c r="AI76" i="46" s="1"/>
  <c r="CW76" i="46"/>
  <c r="AH76" i="46" s="1"/>
  <c r="CV76" i="46"/>
  <c r="CU76" i="46"/>
  <c r="CT76" i="46"/>
  <c r="AE76" i="46" s="1"/>
  <c r="CS76" i="46"/>
  <c r="CR76" i="46"/>
  <c r="CQ76" i="46"/>
  <c r="CP76" i="46"/>
  <c r="AA76" i="46" s="1"/>
  <c r="CO76" i="46"/>
  <c r="CN76" i="46"/>
  <c r="CM76" i="46"/>
  <c r="CL76" i="46"/>
  <c r="CK76" i="46"/>
  <c r="CJ76" i="46"/>
  <c r="U76" i="46" s="1"/>
  <c r="CI76" i="46"/>
  <c r="CH76" i="46"/>
  <c r="S76" i="46" s="1"/>
  <c r="CG76" i="46"/>
  <c r="R76" i="46" s="1"/>
  <c r="CF76" i="46"/>
  <c r="CE76" i="46"/>
  <c r="CD76" i="46"/>
  <c r="O76" i="46" s="1"/>
  <c r="CC76" i="46"/>
  <c r="CB76" i="46"/>
  <c r="CA76" i="46"/>
  <c r="L76" i="46" s="1"/>
  <c r="BZ76" i="46"/>
  <c r="K76" i="46" s="1"/>
  <c r="BY76" i="46"/>
  <c r="BX76" i="46"/>
  <c r="I76" i="46" s="1"/>
  <c r="BW76" i="46"/>
  <c r="BV76" i="46"/>
  <c r="G76" i="46" s="1"/>
  <c r="BU76" i="46"/>
  <c r="BT76" i="46"/>
  <c r="E76" i="46" s="1"/>
  <c r="BS76" i="46"/>
  <c r="D76" i="46" s="1"/>
  <c r="BO76" i="46"/>
  <c r="BN76" i="46"/>
  <c r="B76" i="46"/>
  <c r="B76" i="44" s="1"/>
  <c r="A76" i="46"/>
  <c r="A76" i="44" s="1"/>
  <c r="EF75" i="46"/>
  <c r="EE75" i="46"/>
  <c r="ED75" i="46"/>
  <c r="BO75" i="46" s="1"/>
  <c r="EC75" i="46"/>
  <c r="EB75" i="46"/>
  <c r="EA75" i="46"/>
  <c r="DZ75" i="46"/>
  <c r="DY75" i="46"/>
  <c r="DX75" i="46"/>
  <c r="DW75" i="46"/>
  <c r="DV75" i="46"/>
  <c r="DU75" i="46"/>
  <c r="BF75" i="46" s="1"/>
  <c r="DT75" i="46"/>
  <c r="BE75" i="46" s="1"/>
  <c r="DS75" i="46"/>
  <c r="DR75" i="46"/>
  <c r="DQ75" i="46"/>
  <c r="DP75" i="46"/>
  <c r="BA75" i="46" s="1"/>
  <c r="DO75" i="46"/>
  <c r="DN75" i="46"/>
  <c r="AY75" i="46" s="1"/>
  <c r="DM75" i="46"/>
  <c r="AX75" i="46" s="1"/>
  <c r="DL75" i="46"/>
  <c r="DK75" i="46"/>
  <c r="DJ75" i="46"/>
  <c r="AU75" i="46" s="1"/>
  <c r="DI75" i="46"/>
  <c r="DH75" i="46"/>
  <c r="AS75" i="46" s="1"/>
  <c r="DG75" i="46"/>
  <c r="DF75" i="46"/>
  <c r="DE75" i="46"/>
  <c r="DD75" i="46"/>
  <c r="AO75" i="46" s="1"/>
  <c r="DC75" i="46"/>
  <c r="DB75" i="46"/>
  <c r="DA75" i="46"/>
  <c r="CZ75" i="46"/>
  <c r="AK75" i="46" s="1"/>
  <c r="CY75" i="46"/>
  <c r="CX75" i="46"/>
  <c r="CW75" i="46"/>
  <c r="AH75" i="46" s="1"/>
  <c r="CV75" i="46"/>
  <c r="AG75" i="46" s="1"/>
  <c r="CU75" i="46"/>
  <c r="CT75" i="46"/>
  <c r="CS75" i="46"/>
  <c r="CR75" i="46"/>
  <c r="AC75" i="46" s="1"/>
  <c r="CQ75" i="46"/>
  <c r="CP75" i="46"/>
  <c r="CO75" i="46"/>
  <c r="Z75" i="46" s="1"/>
  <c r="CN75" i="46"/>
  <c r="Y75" i="46" s="1"/>
  <c r="CM75" i="46"/>
  <c r="CL75" i="46"/>
  <c r="CK75" i="46"/>
  <c r="CJ75" i="46"/>
  <c r="U75" i="46" s="1"/>
  <c r="CI75" i="46"/>
  <c r="CH75" i="46"/>
  <c r="CG75" i="46"/>
  <c r="CF75" i="46"/>
  <c r="CE75" i="46"/>
  <c r="CD75" i="46"/>
  <c r="CC75" i="46"/>
  <c r="CB75" i="46"/>
  <c r="CA75" i="46"/>
  <c r="BZ75" i="46"/>
  <c r="BY75" i="46"/>
  <c r="J75" i="46" s="1"/>
  <c r="BX75" i="46"/>
  <c r="I75" i="46" s="1"/>
  <c r="BW75" i="46"/>
  <c r="BV75" i="46"/>
  <c r="BU75" i="46"/>
  <c r="BT75" i="46"/>
  <c r="E75" i="46" s="1"/>
  <c r="BS75" i="46"/>
  <c r="B75" i="46"/>
  <c r="B75" i="44" s="1"/>
  <c r="A75" i="46"/>
  <c r="A73" i="27" s="1"/>
  <c r="EF74" i="46"/>
  <c r="EE74" i="46"/>
  <c r="BP74" i="46" s="1"/>
  <c r="ED74" i="46"/>
  <c r="BO74" i="44" s="1"/>
  <c r="EC74" i="46"/>
  <c r="EB74" i="46"/>
  <c r="BM74" i="46" s="1"/>
  <c r="EA74" i="46"/>
  <c r="DZ74" i="46"/>
  <c r="DY74" i="46"/>
  <c r="DX74" i="46"/>
  <c r="BI74" i="46" s="1"/>
  <c r="DW74" i="46"/>
  <c r="DV74" i="46"/>
  <c r="BG74" i="46" s="1"/>
  <c r="DU74" i="46"/>
  <c r="DT74" i="46"/>
  <c r="BE74" i="46" s="1"/>
  <c r="DS74" i="46"/>
  <c r="DR74" i="46"/>
  <c r="DQ74" i="46"/>
  <c r="BB74" i="46" s="1"/>
  <c r="DP74" i="46"/>
  <c r="DO74" i="46"/>
  <c r="AZ74" i="46" s="1"/>
  <c r="DN74" i="46"/>
  <c r="DM74" i="46"/>
  <c r="DL74" i="46"/>
  <c r="AW74" i="46" s="1"/>
  <c r="DK74" i="46"/>
  <c r="DJ74" i="46"/>
  <c r="DI74" i="46"/>
  <c r="DH74" i="46"/>
  <c r="AS74" i="46" s="1"/>
  <c r="DG74" i="46"/>
  <c r="DF74" i="46"/>
  <c r="AQ74" i="46" s="1"/>
  <c r="DE74" i="46"/>
  <c r="DD74" i="46"/>
  <c r="DC74" i="46"/>
  <c r="DB74" i="46"/>
  <c r="AM74" i="46" s="1"/>
  <c r="DA74" i="46"/>
  <c r="AL74" i="46" s="1"/>
  <c r="CZ74" i="46"/>
  <c r="CY74" i="46"/>
  <c r="CX74" i="46"/>
  <c r="AI74" i="46" s="1"/>
  <c r="CW74" i="46"/>
  <c r="CV74" i="46"/>
  <c r="CU74" i="46"/>
  <c r="CT74" i="46"/>
  <c r="CS74" i="46"/>
  <c r="AD74" i="46" s="1"/>
  <c r="CR74" i="46"/>
  <c r="CQ74" i="46"/>
  <c r="CP74" i="46"/>
  <c r="CO74" i="46"/>
  <c r="CN74" i="46"/>
  <c r="Y74" i="46" s="1"/>
  <c r="CM74" i="46"/>
  <c r="CL74" i="46"/>
  <c r="CK74" i="46"/>
  <c r="V74" i="46" s="1"/>
  <c r="CJ74" i="46"/>
  <c r="CI74" i="46"/>
  <c r="CH74" i="46"/>
  <c r="S74" i="46" s="1"/>
  <c r="CG74" i="46"/>
  <c r="CF74" i="46"/>
  <c r="CE74" i="46"/>
  <c r="CD74" i="46"/>
  <c r="CC74" i="46"/>
  <c r="CB74" i="46"/>
  <c r="M74" i="46" s="1"/>
  <c r="CA74" i="46"/>
  <c r="BZ74" i="46"/>
  <c r="BY74" i="46"/>
  <c r="BX74" i="46"/>
  <c r="BW74" i="46"/>
  <c r="BV74" i="46"/>
  <c r="G74" i="46" s="1"/>
  <c r="BU74" i="46"/>
  <c r="F74" i="46" s="1"/>
  <c r="BT74" i="46"/>
  <c r="BS74" i="46"/>
  <c r="BO74" i="46"/>
  <c r="B74" i="46"/>
  <c r="B74" i="44" s="1"/>
  <c r="A74" i="46"/>
  <c r="A72" i="27" s="1"/>
  <c r="EF73" i="46"/>
  <c r="EE73" i="46"/>
  <c r="BP73" i="46" s="1"/>
  <c r="ED73" i="46"/>
  <c r="EC73" i="46"/>
  <c r="EB73" i="46"/>
  <c r="EA73" i="46"/>
  <c r="BL73" i="46" s="1"/>
  <c r="DZ73" i="46"/>
  <c r="DY73" i="46"/>
  <c r="DX73" i="46"/>
  <c r="BI73" i="46" s="1"/>
  <c r="DW73" i="46"/>
  <c r="DV73" i="46"/>
  <c r="DU73" i="46"/>
  <c r="BF73" i="46" s="1"/>
  <c r="DT73" i="46"/>
  <c r="DS73" i="46"/>
  <c r="DR73" i="46"/>
  <c r="DQ73" i="46"/>
  <c r="BB73" i="46" s="1"/>
  <c r="DP73" i="46"/>
  <c r="DO73" i="46"/>
  <c r="AZ73" i="46" s="1"/>
  <c r="DN73" i="46"/>
  <c r="DM73" i="46"/>
  <c r="DL73" i="46"/>
  <c r="DK73" i="46"/>
  <c r="DJ73" i="46"/>
  <c r="DI73" i="46"/>
  <c r="AT73" i="46" s="1"/>
  <c r="DH73" i="46"/>
  <c r="DG73" i="46"/>
  <c r="AR73" i="46" s="1"/>
  <c r="DF73" i="46"/>
  <c r="DE73" i="46"/>
  <c r="AP73" i="46" s="1"/>
  <c r="DD73" i="46"/>
  <c r="AO73" i="46" s="1"/>
  <c r="DC73" i="46"/>
  <c r="DB73" i="46"/>
  <c r="DA73" i="46"/>
  <c r="CZ73" i="46"/>
  <c r="CY73" i="46"/>
  <c r="CX73" i="46"/>
  <c r="CW73" i="46"/>
  <c r="CV73" i="46"/>
  <c r="AG73" i="46" s="1"/>
  <c r="CU73" i="46"/>
  <c r="CT73" i="46"/>
  <c r="CS73" i="46"/>
  <c r="AD73" i="46" s="1"/>
  <c r="CR73" i="46"/>
  <c r="CQ73" i="46"/>
  <c r="CP73" i="46"/>
  <c r="CO73" i="46"/>
  <c r="Z73" i="46" s="1"/>
  <c r="CN73" i="46"/>
  <c r="Y73" i="46" s="1"/>
  <c r="CM73" i="46"/>
  <c r="X73" i="46" s="1"/>
  <c r="CL73" i="46"/>
  <c r="CK73" i="46"/>
  <c r="V73" i="46" s="1"/>
  <c r="CJ73" i="46"/>
  <c r="CI73" i="46"/>
  <c r="T73" i="46" s="1"/>
  <c r="CH73" i="46"/>
  <c r="CG73" i="46"/>
  <c r="R73" i="46" s="1"/>
  <c r="CF73" i="46"/>
  <c r="CE73" i="46"/>
  <c r="P73" i="46" s="1"/>
  <c r="CD73" i="46"/>
  <c r="CC73" i="46"/>
  <c r="N73" i="46" s="1"/>
  <c r="CB73" i="46"/>
  <c r="CA73" i="46"/>
  <c r="BZ73" i="46"/>
  <c r="BY73" i="46"/>
  <c r="J73" i="46" s="1"/>
  <c r="BX73" i="46"/>
  <c r="BW73" i="46"/>
  <c r="H73" i="46" s="1"/>
  <c r="BV73" i="46"/>
  <c r="BU73" i="46"/>
  <c r="BT73" i="46"/>
  <c r="BS73" i="46"/>
  <c r="B73" i="46"/>
  <c r="B73" i="44" s="1"/>
  <c r="A73" i="46"/>
  <c r="A71" i="27" s="1"/>
  <c r="EF72" i="46"/>
  <c r="BQ72" i="46" s="1"/>
  <c r="EE72" i="46"/>
  <c r="BP72" i="46" s="1"/>
  <c r="ED72" i="46"/>
  <c r="BO72" i="44" s="1"/>
  <c r="EC72" i="46"/>
  <c r="BN72" i="44" s="1"/>
  <c r="EB72" i="46"/>
  <c r="EA72" i="46"/>
  <c r="DZ72" i="46"/>
  <c r="DY72" i="46"/>
  <c r="BJ72" i="46" s="1"/>
  <c r="DX72" i="46"/>
  <c r="DW72" i="46"/>
  <c r="BH72" i="46" s="1"/>
  <c r="DV72" i="46"/>
  <c r="DU72" i="46"/>
  <c r="DT72" i="46"/>
  <c r="DS72" i="46"/>
  <c r="DR72" i="46"/>
  <c r="BC72" i="46" s="1"/>
  <c r="DQ72" i="46"/>
  <c r="BB72" i="46" s="1"/>
  <c r="DP72" i="46"/>
  <c r="BA72" i="46" s="1"/>
  <c r="DO72" i="46"/>
  <c r="DN72" i="46"/>
  <c r="DM72" i="46"/>
  <c r="AX72" i="46" s="1"/>
  <c r="DL72" i="46"/>
  <c r="DK72" i="46"/>
  <c r="DJ72" i="46"/>
  <c r="DI72" i="46"/>
  <c r="DH72" i="46"/>
  <c r="AS72" i="46" s="1"/>
  <c r="DG72" i="46"/>
  <c r="AR72" i="46" s="1"/>
  <c r="DF72" i="46"/>
  <c r="DE72" i="46"/>
  <c r="DD72" i="46"/>
  <c r="DC72" i="46"/>
  <c r="DB72" i="46"/>
  <c r="DA72" i="46"/>
  <c r="AL72" i="46" s="1"/>
  <c r="CZ72" i="46"/>
  <c r="AK72" i="46" s="1"/>
  <c r="CY72" i="46"/>
  <c r="CX72" i="46"/>
  <c r="CW72" i="46"/>
  <c r="CV72" i="46"/>
  <c r="CU72" i="46"/>
  <c r="CT72" i="46"/>
  <c r="CS72" i="46"/>
  <c r="AD72" i="46" s="1"/>
  <c r="CR72" i="46"/>
  <c r="CQ72" i="46"/>
  <c r="CP72" i="46"/>
  <c r="CO72" i="46"/>
  <c r="Z72" i="46" s="1"/>
  <c r="CN72" i="46"/>
  <c r="CM72" i="46"/>
  <c r="CL72" i="46"/>
  <c r="W72" i="46" s="1"/>
  <c r="CK72" i="46"/>
  <c r="CJ72" i="46"/>
  <c r="CI72" i="46"/>
  <c r="T72" i="46" s="1"/>
  <c r="CH72" i="46"/>
  <c r="CG72" i="46"/>
  <c r="R72" i="46" s="1"/>
  <c r="CF72" i="46"/>
  <c r="CE72" i="46"/>
  <c r="CD72" i="46"/>
  <c r="O72" i="46" s="1"/>
  <c r="CC72" i="46"/>
  <c r="CB72" i="46"/>
  <c r="CA72" i="46"/>
  <c r="BZ72" i="46"/>
  <c r="BY72" i="46"/>
  <c r="BX72" i="46"/>
  <c r="BW72" i="46"/>
  <c r="BV72" i="46"/>
  <c r="G72" i="46" s="1"/>
  <c r="BU72" i="46"/>
  <c r="F72" i="46" s="1"/>
  <c r="BT72" i="46"/>
  <c r="BS72" i="46"/>
  <c r="D72" i="46" s="1"/>
  <c r="BO72" i="46"/>
  <c r="BN72" i="46"/>
  <c r="B72" i="46"/>
  <c r="B72" i="44" s="1"/>
  <c r="A72" i="46"/>
  <c r="A70" i="27" s="1"/>
  <c r="EF71" i="46"/>
  <c r="BQ71" i="46" s="1"/>
  <c r="EE71" i="46"/>
  <c r="ED71" i="46"/>
  <c r="EC71" i="46"/>
  <c r="EB71" i="46"/>
  <c r="EA71" i="46"/>
  <c r="BL71" i="46" s="1"/>
  <c r="DZ71" i="46"/>
  <c r="DY71" i="46"/>
  <c r="BJ71" i="46" s="1"/>
  <c r="DX71" i="46"/>
  <c r="BI71" i="46" s="1"/>
  <c r="DW71" i="46"/>
  <c r="BH71" i="46" s="1"/>
  <c r="DV71" i="46"/>
  <c r="BG71" i="46" s="1"/>
  <c r="DU71" i="46"/>
  <c r="DT71" i="46"/>
  <c r="DS71" i="46"/>
  <c r="BD71" i="46" s="1"/>
  <c r="DR71" i="46"/>
  <c r="DQ71" i="46"/>
  <c r="DP71" i="46"/>
  <c r="DO71" i="46"/>
  <c r="DN71" i="46"/>
  <c r="AY71" i="46" s="1"/>
  <c r="DM71" i="46"/>
  <c r="DL71" i="46"/>
  <c r="DK71" i="46"/>
  <c r="DJ71" i="46"/>
  <c r="DI71" i="46"/>
  <c r="DH71" i="46"/>
  <c r="AS71" i="46" s="1"/>
  <c r="DG71" i="46"/>
  <c r="AR71" i="46" s="1"/>
  <c r="DF71" i="46"/>
  <c r="DE71" i="46"/>
  <c r="DD71" i="46"/>
  <c r="DC71" i="46"/>
  <c r="AN71" i="46" s="1"/>
  <c r="DB71" i="46"/>
  <c r="DA71" i="46"/>
  <c r="CZ71" i="46"/>
  <c r="AK71" i="46" s="1"/>
  <c r="CY71" i="46"/>
  <c r="CX71" i="46"/>
  <c r="AI71" i="46" s="1"/>
  <c r="CW71" i="46"/>
  <c r="CV71" i="46"/>
  <c r="CU71" i="46"/>
  <c r="CT71" i="46"/>
  <c r="CS71" i="46"/>
  <c r="CR71" i="46"/>
  <c r="AC71" i="46" s="1"/>
  <c r="CQ71" i="46"/>
  <c r="CP71" i="46"/>
  <c r="AA71" i="46" s="1"/>
  <c r="CO71" i="46"/>
  <c r="CN71" i="46"/>
  <c r="CM71" i="46"/>
  <c r="CL71" i="46"/>
  <c r="CK71" i="46"/>
  <c r="CJ71" i="46"/>
  <c r="CI71" i="46"/>
  <c r="T71" i="46" s="1"/>
  <c r="CH71" i="46"/>
  <c r="CG71" i="46"/>
  <c r="CF71" i="46"/>
  <c r="CE71" i="46"/>
  <c r="CD71" i="46"/>
  <c r="CC71" i="46"/>
  <c r="CB71" i="46"/>
  <c r="CA71" i="46"/>
  <c r="L71" i="46" s="1"/>
  <c r="BZ71" i="46"/>
  <c r="BY71" i="46"/>
  <c r="BX71" i="46"/>
  <c r="BW71" i="46"/>
  <c r="H71" i="46" s="1"/>
  <c r="BV71" i="46"/>
  <c r="BU71" i="46"/>
  <c r="BT71" i="46"/>
  <c r="BS71" i="46"/>
  <c r="B71" i="46"/>
  <c r="B71" i="44" s="1"/>
  <c r="A71" i="46"/>
  <c r="A69" i="27" s="1"/>
  <c r="EF70" i="46"/>
  <c r="EE70" i="46"/>
  <c r="ED70" i="46"/>
  <c r="BO70" i="44" s="1"/>
  <c r="EC70" i="46"/>
  <c r="BN70" i="46" s="1"/>
  <c r="EB70" i="46"/>
  <c r="BM70" i="46" s="1"/>
  <c r="EA70" i="46"/>
  <c r="DZ70" i="46"/>
  <c r="DY70" i="46"/>
  <c r="BJ70" i="46" s="1"/>
  <c r="DX70" i="46"/>
  <c r="BI70" i="46" s="1"/>
  <c r="DW70" i="46"/>
  <c r="DV70" i="46"/>
  <c r="DU70" i="46"/>
  <c r="DT70" i="46"/>
  <c r="DS70" i="46"/>
  <c r="BD70" i="46" s="1"/>
  <c r="DR70" i="46"/>
  <c r="DQ70" i="46"/>
  <c r="BB70" i="46" s="1"/>
  <c r="DP70" i="46"/>
  <c r="DO70" i="46"/>
  <c r="AZ70" i="46" s="1"/>
  <c r="DN70" i="46"/>
  <c r="DM70" i="46"/>
  <c r="AX70" i="46" s="1"/>
  <c r="DL70" i="46"/>
  <c r="AW70" i="46" s="1"/>
  <c r="DK70" i="46"/>
  <c r="AV70" i="46" s="1"/>
  <c r="DJ70" i="46"/>
  <c r="DI70" i="46"/>
  <c r="DH70" i="46"/>
  <c r="DG70" i="46"/>
  <c r="DF70" i="46"/>
  <c r="DE70" i="46"/>
  <c r="DD70" i="46"/>
  <c r="DC70" i="46"/>
  <c r="DB70" i="46"/>
  <c r="AM70" i="46" s="1"/>
  <c r="DA70" i="46"/>
  <c r="CZ70" i="46"/>
  <c r="CY70" i="46"/>
  <c r="AJ70" i="46" s="1"/>
  <c r="CX70" i="46"/>
  <c r="CW70" i="46"/>
  <c r="CV70" i="46"/>
  <c r="CU70" i="46"/>
  <c r="AF70" i="46" s="1"/>
  <c r="CT70" i="46"/>
  <c r="AE70" i="46" s="1"/>
  <c r="CS70" i="46"/>
  <c r="CR70" i="46"/>
  <c r="CQ70" i="46"/>
  <c r="CP70" i="46"/>
  <c r="CO70" i="46"/>
  <c r="CN70" i="46"/>
  <c r="Y70" i="46" s="1"/>
  <c r="CM70" i="46"/>
  <c r="CL70" i="46"/>
  <c r="CK70" i="46"/>
  <c r="V70" i="46" s="1"/>
  <c r="CJ70" i="46"/>
  <c r="CI70" i="46"/>
  <c r="T70" i="46" s="1"/>
  <c r="CH70" i="46"/>
  <c r="CG70" i="46"/>
  <c r="R70" i="46" s="1"/>
  <c r="CF70" i="46"/>
  <c r="CE70" i="46"/>
  <c r="CD70" i="46"/>
  <c r="CC70" i="46"/>
  <c r="CB70" i="46"/>
  <c r="M70" i="46" s="1"/>
  <c r="CA70" i="46"/>
  <c r="BZ70" i="46"/>
  <c r="BY70" i="46"/>
  <c r="J70" i="46" s="1"/>
  <c r="BX70" i="46"/>
  <c r="BW70" i="46"/>
  <c r="H70" i="46" s="1"/>
  <c r="BV70" i="46"/>
  <c r="G70" i="46" s="1"/>
  <c r="BU70" i="46"/>
  <c r="BT70" i="46"/>
  <c r="BS70" i="46"/>
  <c r="D70" i="46" s="1"/>
  <c r="BO70" i="46"/>
  <c r="B70" i="46"/>
  <c r="B70" i="44" s="1"/>
  <c r="A70" i="46"/>
  <c r="A68" i="27" s="1"/>
  <c r="EF69" i="46"/>
  <c r="BQ69" i="46" s="1"/>
  <c r="EE69" i="46"/>
  <c r="BP69" i="46" s="1"/>
  <c r="ED69" i="46"/>
  <c r="EC69" i="46"/>
  <c r="BN69" i="46" s="1"/>
  <c r="EB69" i="46"/>
  <c r="BM69" i="46" s="1"/>
  <c r="EA69" i="46"/>
  <c r="DZ69" i="46"/>
  <c r="BK69" i="46" s="1"/>
  <c r="DY69" i="46"/>
  <c r="DX69" i="46"/>
  <c r="BI69" i="46" s="1"/>
  <c r="DW69" i="46"/>
  <c r="BH69" i="46" s="1"/>
  <c r="DV69" i="46"/>
  <c r="DU69" i="46"/>
  <c r="BF69" i="46" s="1"/>
  <c r="DT69" i="46"/>
  <c r="DS69" i="46"/>
  <c r="DR69" i="46"/>
  <c r="DQ69" i="46"/>
  <c r="BB69" i="46" s="1"/>
  <c r="DP69" i="46"/>
  <c r="DO69" i="46"/>
  <c r="AZ69" i="46" s="1"/>
  <c r="DN69" i="46"/>
  <c r="DM69" i="46"/>
  <c r="AX69" i="46" s="1"/>
  <c r="DL69" i="46"/>
  <c r="DK69" i="46"/>
  <c r="DJ69" i="46"/>
  <c r="AU69" i="46" s="1"/>
  <c r="DI69" i="46"/>
  <c r="DH69" i="46"/>
  <c r="AS69" i="46" s="1"/>
  <c r="DG69" i="46"/>
  <c r="AR69" i="46" s="1"/>
  <c r="DF69" i="46"/>
  <c r="DE69" i="46"/>
  <c r="AP69" i="46" s="1"/>
  <c r="DD69" i="46"/>
  <c r="DC69" i="46"/>
  <c r="DB69" i="46"/>
  <c r="DA69" i="46"/>
  <c r="AL69" i="46" s="1"/>
  <c r="CZ69" i="46"/>
  <c r="AK69" i="46" s="1"/>
  <c r="CY69" i="46"/>
  <c r="CX69" i="46"/>
  <c r="CW69" i="46"/>
  <c r="AH69" i="46" s="1"/>
  <c r="CV69" i="46"/>
  <c r="CU69" i="46"/>
  <c r="CT69" i="46"/>
  <c r="CS69" i="46"/>
  <c r="CR69" i="46"/>
  <c r="AC69" i="46" s="1"/>
  <c r="CQ69" i="46"/>
  <c r="AB69" i="46" s="1"/>
  <c r="CP69" i="46"/>
  <c r="AA69" i="46" s="1"/>
  <c r="CO69" i="46"/>
  <c r="Z69" i="46" s="1"/>
  <c r="CN69" i="46"/>
  <c r="CM69" i="46"/>
  <c r="CL69" i="46"/>
  <c r="W69" i="46" s="1"/>
  <c r="CK69" i="46"/>
  <c r="V69" i="46" s="1"/>
  <c r="CJ69" i="46"/>
  <c r="CI69" i="46"/>
  <c r="T69" i="46" s="1"/>
  <c r="CH69" i="46"/>
  <c r="CG69" i="46"/>
  <c r="R69" i="46" s="1"/>
  <c r="CF69" i="46"/>
  <c r="Q69" i="46" s="1"/>
  <c r="CE69" i="46"/>
  <c r="CD69" i="46"/>
  <c r="CC69" i="46"/>
  <c r="N69" i="46" s="1"/>
  <c r="CB69" i="46"/>
  <c r="M69" i="46" s="1"/>
  <c r="CA69" i="46"/>
  <c r="BZ69" i="46"/>
  <c r="BY69" i="46"/>
  <c r="J69" i="46" s="1"/>
  <c r="BX69" i="46"/>
  <c r="BW69" i="46"/>
  <c r="BV69" i="46"/>
  <c r="BU69" i="46"/>
  <c r="F69" i="46" s="1"/>
  <c r="BT69" i="46"/>
  <c r="BS69" i="46"/>
  <c r="B69" i="46"/>
  <c r="B69" i="44" s="1"/>
  <c r="A69" i="46"/>
  <c r="A67" i="27" s="1"/>
  <c r="EF68" i="46"/>
  <c r="EE68" i="46"/>
  <c r="ED68" i="46"/>
  <c r="BO68" i="46" s="1"/>
  <c r="EC68" i="46"/>
  <c r="EB68" i="46"/>
  <c r="EA68" i="46"/>
  <c r="BL68" i="46" s="1"/>
  <c r="DZ68" i="46"/>
  <c r="DY68" i="46"/>
  <c r="DX68" i="46"/>
  <c r="DW68" i="46"/>
  <c r="DV68" i="46"/>
  <c r="DU68" i="46"/>
  <c r="DT68" i="46"/>
  <c r="BE68" i="46" s="1"/>
  <c r="DS68" i="46"/>
  <c r="BD68" i="46" s="1"/>
  <c r="DR68" i="46"/>
  <c r="DQ68" i="46"/>
  <c r="DP68" i="46"/>
  <c r="DO68" i="46"/>
  <c r="DN68" i="46"/>
  <c r="AY68" i="46" s="1"/>
  <c r="DM68" i="46"/>
  <c r="DL68" i="46"/>
  <c r="AW68" i="46" s="1"/>
  <c r="DK68" i="46"/>
  <c r="DJ68" i="46"/>
  <c r="DI68" i="46"/>
  <c r="DH68" i="46"/>
  <c r="DG68" i="46"/>
  <c r="DF68" i="46"/>
  <c r="DE68" i="46"/>
  <c r="DD68" i="46"/>
  <c r="AO68" i="46" s="1"/>
  <c r="DC68" i="46"/>
  <c r="DB68" i="46"/>
  <c r="DA68" i="46"/>
  <c r="CZ68" i="46"/>
  <c r="CY68" i="46"/>
  <c r="CX68" i="46"/>
  <c r="CW68" i="46"/>
  <c r="CV68" i="46"/>
  <c r="AG68" i="46" s="1"/>
  <c r="CU68" i="46"/>
  <c r="AF68" i="46" s="1"/>
  <c r="CT68" i="46"/>
  <c r="CS68" i="46"/>
  <c r="CR68" i="46"/>
  <c r="AC68" i="46" s="1"/>
  <c r="CQ68" i="46"/>
  <c r="CP68" i="46"/>
  <c r="AA68" i="46" s="1"/>
  <c r="CO68" i="46"/>
  <c r="Z68" i="46" s="1"/>
  <c r="CN68" i="46"/>
  <c r="Y68" i="46" s="1"/>
  <c r="CM68" i="46"/>
  <c r="X68" i="46" s="1"/>
  <c r="CL68" i="46"/>
  <c r="CK68" i="46"/>
  <c r="CJ68" i="46"/>
  <c r="CI68" i="46"/>
  <c r="CH68" i="46"/>
  <c r="CG68" i="46"/>
  <c r="CF68" i="46"/>
  <c r="Q68" i="46" s="1"/>
  <c r="CE68" i="46"/>
  <c r="CD68" i="46"/>
  <c r="CC68" i="46"/>
  <c r="CB68" i="46"/>
  <c r="M68" i="46" s="1"/>
  <c r="CA68" i="46"/>
  <c r="BZ68" i="46"/>
  <c r="K68" i="46" s="1"/>
  <c r="BY68" i="46"/>
  <c r="J68" i="46" s="1"/>
  <c r="BX68" i="46"/>
  <c r="BW68" i="46"/>
  <c r="BV68" i="46"/>
  <c r="BU68" i="46"/>
  <c r="BT68" i="46"/>
  <c r="BS68" i="46"/>
  <c r="B68" i="46"/>
  <c r="B68" i="44" s="1"/>
  <c r="A68" i="46"/>
  <c r="A66" i="27" s="1"/>
  <c r="EF67" i="46"/>
  <c r="EE67" i="46"/>
  <c r="ED67" i="46"/>
  <c r="BO67" i="44" s="1"/>
  <c r="EC67" i="46"/>
  <c r="BN67" i="46" s="1"/>
  <c r="EB67" i="46"/>
  <c r="EA67" i="46"/>
  <c r="DZ67" i="46"/>
  <c r="DY67" i="46"/>
  <c r="DX67" i="46"/>
  <c r="BI67" i="46" s="1"/>
  <c r="DW67" i="46"/>
  <c r="BH67" i="46" s="1"/>
  <c r="DV67" i="46"/>
  <c r="DU67" i="46"/>
  <c r="DT67" i="46"/>
  <c r="DS67" i="46"/>
  <c r="DR67" i="46"/>
  <c r="DQ67" i="46"/>
  <c r="BB67" i="46" s="1"/>
  <c r="DP67" i="46"/>
  <c r="BA67" i="46" s="1"/>
  <c r="DO67" i="46"/>
  <c r="DN67" i="46"/>
  <c r="DM67" i="46"/>
  <c r="DL67" i="46"/>
  <c r="AW67" i="46" s="1"/>
  <c r="DK67" i="46"/>
  <c r="DJ67" i="46"/>
  <c r="DI67" i="46"/>
  <c r="DH67" i="46"/>
  <c r="DG67" i="46"/>
  <c r="AR67" i="46" s="1"/>
  <c r="DF67" i="46"/>
  <c r="DE67" i="46"/>
  <c r="DD67" i="46"/>
  <c r="DC67" i="46"/>
  <c r="DB67" i="46"/>
  <c r="DA67" i="46"/>
  <c r="AL67" i="46" s="1"/>
  <c r="CZ67" i="46"/>
  <c r="AK67" i="46" s="1"/>
  <c r="CY67" i="46"/>
  <c r="AJ67" i="46" s="1"/>
  <c r="CX67" i="46"/>
  <c r="CW67" i="46"/>
  <c r="CV67" i="46"/>
  <c r="AG67" i="46" s="1"/>
  <c r="CU67" i="46"/>
  <c r="CT67" i="46"/>
  <c r="AE67" i="46" s="1"/>
  <c r="CS67" i="46"/>
  <c r="CR67" i="46"/>
  <c r="AC67" i="46" s="1"/>
  <c r="CQ67" i="46"/>
  <c r="CP67" i="46"/>
  <c r="CO67" i="46"/>
  <c r="CN67" i="46"/>
  <c r="CM67" i="46"/>
  <c r="CL67" i="46"/>
  <c r="CK67" i="46"/>
  <c r="CJ67" i="46"/>
  <c r="CI67" i="46"/>
  <c r="CH67" i="46"/>
  <c r="CG67" i="46"/>
  <c r="CF67" i="46"/>
  <c r="CE67" i="46"/>
  <c r="CD67" i="46"/>
  <c r="CC67" i="46"/>
  <c r="CB67" i="46"/>
  <c r="M67" i="46" s="1"/>
  <c r="CA67" i="46"/>
  <c r="L67" i="46" s="1"/>
  <c r="BZ67" i="46"/>
  <c r="BY67" i="46"/>
  <c r="BX67" i="46"/>
  <c r="BW67" i="46"/>
  <c r="BV67" i="46"/>
  <c r="BU67" i="46"/>
  <c r="F67" i="46" s="1"/>
  <c r="BT67" i="46"/>
  <c r="BS67" i="46"/>
  <c r="D67" i="46" s="1"/>
  <c r="BO67" i="46"/>
  <c r="B67" i="46"/>
  <c r="B67" i="44" s="1"/>
  <c r="A67" i="46"/>
  <c r="A65" i="27" s="1"/>
  <c r="EF66" i="46"/>
  <c r="EE66" i="46"/>
  <c r="BP66" i="46" s="1"/>
  <c r="ED66" i="46"/>
  <c r="EC66" i="46"/>
  <c r="BN66" i="46" s="1"/>
  <c r="EB66" i="46"/>
  <c r="EA66" i="46"/>
  <c r="DZ66" i="46"/>
  <c r="DY66" i="46"/>
  <c r="DX66" i="46"/>
  <c r="BI66" i="46" s="1"/>
  <c r="DW66" i="46"/>
  <c r="DV66" i="46"/>
  <c r="DU66" i="46"/>
  <c r="DT66" i="46"/>
  <c r="BE66" i="46" s="1"/>
  <c r="DS66" i="46"/>
  <c r="BD66" i="46" s="1"/>
  <c r="DR66" i="46"/>
  <c r="DQ66" i="46"/>
  <c r="DP66" i="46"/>
  <c r="DO66" i="46"/>
  <c r="DN66" i="46"/>
  <c r="DM66" i="46"/>
  <c r="AX66" i="46" s="1"/>
  <c r="DL66" i="46"/>
  <c r="AW66" i="46" s="1"/>
  <c r="DK66" i="46"/>
  <c r="DJ66" i="46"/>
  <c r="DI66" i="46"/>
  <c r="AT66" i="46" s="1"/>
  <c r="DH66" i="46"/>
  <c r="DG66" i="46"/>
  <c r="DF66" i="46"/>
  <c r="DE66" i="46"/>
  <c r="DD66" i="46"/>
  <c r="AO66" i="46" s="1"/>
  <c r="DC66" i="46"/>
  <c r="DB66" i="46"/>
  <c r="DA66" i="46"/>
  <c r="AL66" i="46" s="1"/>
  <c r="CZ66" i="46"/>
  <c r="CY66" i="46"/>
  <c r="CX66" i="46"/>
  <c r="CW66" i="46"/>
  <c r="CV66" i="46"/>
  <c r="CU66" i="46"/>
  <c r="CT66" i="46"/>
  <c r="CS66" i="46"/>
  <c r="CR66" i="46"/>
  <c r="CQ66" i="46"/>
  <c r="CP66" i="46"/>
  <c r="AA66" i="46" s="1"/>
  <c r="CO66" i="46"/>
  <c r="CN66" i="46"/>
  <c r="Y66" i="46" s="1"/>
  <c r="CM66" i="46"/>
  <c r="CL66" i="46"/>
  <c r="CK66" i="46"/>
  <c r="V66" i="46" s="1"/>
  <c r="CJ66" i="46"/>
  <c r="CI66" i="46"/>
  <c r="CH66" i="46"/>
  <c r="CG66" i="46"/>
  <c r="R66" i="46" s="1"/>
  <c r="CF66" i="46"/>
  <c r="Q66" i="46" s="1"/>
  <c r="CE66" i="46"/>
  <c r="CD66" i="46"/>
  <c r="CC66" i="46"/>
  <c r="N66" i="46" s="1"/>
  <c r="CB66" i="46"/>
  <c r="CA66" i="46"/>
  <c r="BZ66" i="46"/>
  <c r="K66" i="46" s="1"/>
  <c r="BY66" i="46"/>
  <c r="BX66" i="46"/>
  <c r="BW66" i="46"/>
  <c r="BV66" i="46"/>
  <c r="BU66" i="46"/>
  <c r="BT66" i="46"/>
  <c r="BS66" i="46"/>
  <c r="B66" i="46"/>
  <c r="B66" i="44" s="1"/>
  <c r="A66" i="46"/>
  <c r="A64" i="27" s="1"/>
  <c r="EF65" i="46"/>
  <c r="EE65" i="46"/>
  <c r="BP65" i="46" s="1"/>
  <c r="ED65" i="46"/>
  <c r="EC65" i="46"/>
  <c r="EB65" i="46"/>
  <c r="EA65" i="46"/>
  <c r="DZ65" i="46"/>
  <c r="DY65" i="46"/>
  <c r="DX65" i="46"/>
  <c r="DW65" i="46"/>
  <c r="DV65" i="46"/>
  <c r="DU65" i="46"/>
  <c r="DT65" i="46"/>
  <c r="BE65" i="46" s="1"/>
  <c r="DS65" i="46"/>
  <c r="BD65" i="46" s="1"/>
  <c r="DR65" i="46"/>
  <c r="DQ65" i="46"/>
  <c r="BB65" i="46" s="1"/>
  <c r="DP65" i="46"/>
  <c r="DO65" i="46"/>
  <c r="DN65" i="46"/>
  <c r="DM65" i="46"/>
  <c r="DL65" i="46"/>
  <c r="DK65" i="46"/>
  <c r="DJ65" i="46"/>
  <c r="AU65" i="46" s="1"/>
  <c r="DI65" i="46"/>
  <c r="DH65" i="46"/>
  <c r="DG65" i="46"/>
  <c r="DF65" i="46"/>
  <c r="DE65" i="46"/>
  <c r="DD65" i="46"/>
  <c r="DC65" i="46"/>
  <c r="DB65" i="46"/>
  <c r="DA65" i="46"/>
  <c r="AL65" i="46" s="1"/>
  <c r="CZ65" i="46"/>
  <c r="CY65" i="46"/>
  <c r="AJ65" i="46" s="1"/>
  <c r="CX65" i="46"/>
  <c r="CW65" i="46"/>
  <c r="AH65" i="46" s="1"/>
  <c r="CV65" i="46"/>
  <c r="CU65" i="46"/>
  <c r="CT65" i="46"/>
  <c r="AE65" i="46" s="1"/>
  <c r="CS65" i="46"/>
  <c r="CR65" i="46"/>
  <c r="CQ65" i="46"/>
  <c r="AB65" i="46" s="1"/>
  <c r="CP65" i="46"/>
  <c r="AA65" i="46" s="1"/>
  <c r="CO65" i="46"/>
  <c r="CN65" i="46"/>
  <c r="CM65" i="46"/>
  <c r="CL65" i="46"/>
  <c r="CK65" i="46"/>
  <c r="V65" i="46" s="1"/>
  <c r="CJ65" i="46"/>
  <c r="CI65" i="46"/>
  <c r="CH65" i="46"/>
  <c r="CG65" i="46"/>
  <c r="R65" i="46" s="1"/>
  <c r="CF65" i="46"/>
  <c r="CE65" i="46"/>
  <c r="CD65" i="46"/>
  <c r="CC65" i="46"/>
  <c r="CB65" i="46"/>
  <c r="CA65" i="46"/>
  <c r="BZ65" i="46"/>
  <c r="BY65" i="46"/>
  <c r="J65" i="46" s="1"/>
  <c r="BX65" i="46"/>
  <c r="BW65" i="46"/>
  <c r="BV65" i="46"/>
  <c r="BU65" i="46"/>
  <c r="F65" i="46" s="1"/>
  <c r="BT65" i="46"/>
  <c r="BS65" i="46"/>
  <c r="B65" i="46"/>
  <c r="B65" i="44" s="1"/>
  <c r="A65" i="46"/>
  <c r="A65" i="44" s="1"/>
  <c r="EF64" i="46"/>
  <c r="EE64" i="46"/>
  <c r="BP64" i="46" s="1"/>
  <c r="ED64" i="46"/>
  <c r="EC64" i="46"/>
  <c r="EB64" i="46"/>
  <c r="BM64" i="46" s="1"/>
  <c r="EA64" i="46"/>
  <c r="DZ64" i="46"/>
  <c r="BK64" i="46" s="1"/>
  <c r="DY64" i="46"/>
  <c r="BJ64" i="46" s="1"/>
  <c r="DX64" i="46"/>
  <c r="DW64" i="46"/>
  <c r="DV64" i="46"/>
  <c r="DU64" i="46"/>
  <c r="BF64" i="46" s="1"/>
  <c r="DT64" i="46"/>
  <c r="DS64" i="46"/>
  <c r="DR64" i="46"/>
  <c r="DQ64" i="46"/>
  <c r="BB64" i="46" s="1"/>
  <c r="DP64" i="46"/>
  <c r="DO64" i="46"/>
  <c r="DN64" i="46"/>
  <c r="DM64" i="46"/>
  <c r="DL64" i="46"/>
  <c r="AW64" i="46" s="1"/>
  <c r="DK64" i="46"/>
  <c r="DJ64" i="46"/>
  <c r="DI64" i="46"/>
  <c r="DH64" i="46"/>
  <c r="DG64" i="46"/>
  <c r="AR64" i="46" s="1"/>
  <c r="DF64" i="46"/>
  <c r="AQ64" i="46" s="1"/>
  <c r="DE64" i="46"/>
  <c r="DD64" i="46"/>
  <c r="AO64" i="46" s="1"/>
  <c r="DC64" i="46"/>
  <c r="DB64" i="46"/>
  <c r="DA64" i="46"/>
  <c r="CZ64" i="46"/>
  <c r="AK64" i="46" s="1"/>
  <c r="CY64" i="46"/>
  <c r="CX64" i="46"/>
  <c r="CW64" i="46"/>
  <c r="CV64" i="46"/>
  <c r="AG64" i="46" s="1"/>
  <c r="CU64" i="46"/>
  <c r="CT64" i="46"/>
  <c r="CS64" i="46"/>
  <c r="AD64" i="46" s="1"/>
  <c r="CR64" i="46"/>
  <c r="CQ64" i="46"/>
  <c r="CP64" i="46"/>
  <c r="CO64" i="46"/>
  <c r="Z64" i="46" s="1"/>
  <c r="CN64" i="46"/>
  <c r="CM64" i="46"/>
  <c r="CL64" i="46"/>
  <c r="CK64" i="46"/>
  <c r="V64" i="46" s="1"/>
  <c r="CJ64" i="46"/>
  <c r="CI64" i="46"/>
  <c r="CH64" i="46"/>
  <c r="S64" i="46" s="1"/>
  <c r="CG64" i="46"/>
  <c r="CF64" i="46"/>
  <c r="Q64" i="46" s="1"/>
  <c r="CE64" i="46"/>
  <c r="CD64" i="46"/>
  <c r="CC64" i="46"/>
  <c r="N64" i="46" s="1"/>
  <c r="CB64" i="46"/>
  <c r="CA64" i="46"/>
  <c r="BZ64" i="46"/>
  <c r="BY64" i="46"/>
  <c r="BX64" i="46"/>
  <c r="I64" i="46" s="1"/>
  <c r="BW64" i="46"/>
  <c r="BV64" i="46"/>
  <c r="BU64" i="46"/>
  <c r="BT64" i="46"/>
  <c r="BS64" i="46"/>
  <c r="B64" i="46"/>
  <c r="B64" i="44" s="1"/>
  <c r="A64" i="46"/>
  <c r="A62" i="27" s="1"/>
  <c r="EF63" i="46"/>
  <c r="EE63" i="46"/>
  <c r="BP63" i="46" s="1"/>
  <c r="ED63" i="46"/>
  <c r="BO63" i="44" s="1"/>
  <c r="EC63" i="46"/>
  <c r="BN63" i="46" s="1"/>
  <c r="EB63" i="46"/>
  <c r="EA63" i="46"/>
  <c r="DZ63" i="46"/>
  <c r="BK63" i="46" s="1"/>
  <c r="DY63" i="46"/>
  <c r="BJ63" i="46" s="1"/>
  <c r="DX63" i="46"/>
  <c r="DW63" i="46"/>
  <c r="DV63" i="46"/>
  <c r="DU63" i="46"/>
  <c r="BF63" i="46" s="1"/>
  <c r="DT63" i="46"/>
  <c r="BE63" i="46" s="1"/>
  <c r="DS63" i="46"/>
  <c r="DR63" i="46"/>
  <c r="DQ63" i="46"/>
  <c r="DP63" i="46"/>
  <c r="DO63" i="46"/>
  <c r="DN63" i="46"/>
  <c r="DM63" i="46"/>
  <c r="DL63" i="46"/>
  <c r="DK63" i="46"/>
  <c r="AV63" i="46" s="1"/>
  <c r="DJ63" i="46"/>
  <c r="AU63" i="46" s="1"/>
  <c r="DI63" i="46"/>
  <c r="AT63" i="46" s="1"/>
  <c r="DH63" i="46"/>
  <c r="DG63" i="46"/>
  <c r="AR63" i="46" s="1"/>
  <c r="DF63" i="46"/>
  <c r="DE63" i="46"/>
  <c r="DD63" i="46"/>
  <c r="DC63" i="46"/>
  <c r="DB63" i="46"/>
  <c r="AM63" i="46" s="1"/>
  <c r="DA63" i="46"/>
  <c r="AL63" i="46" s="1"/>
  <c r="CZ63" i="46"/>
  <c r="CY63" i="46"/>
  <c r="CX63" i="46"/>
  <c r="CW63" i="46"/>
  <c r="AH63" i="46" s="1"/>
  <c r="CV63" i="46"/>
  <c r="CU63" i="46"/>
  <c r="AF63" i="46" s="1"/>
  <c r="CT63" i="46"/>
  <c r="CS63" i="46"/>
  <c r="CR63" i="46"/>
  <c r="CQ63" i="46"/>
  <c r="AB63" i="46" s="1"/>
  <c r="CP63" i="46"/>
  <c r="AA63" i="46" s="1"/>
  <c r="CO63" i="46"/>
  <c r="CN63" i="46"/>
  <c r="CM63" i="46"/>
  <c r="X63" i="46" s="1"/>
  <c r="CL63" i="46"/>
  <c r="CK63" i="46"/>
  <c r="CJ63" i="46"/>
  <c r="CI63" i="46"/>
  <c r="T63" i="46" s="1"/>
  <c r="CH63" i="46"/>
  <c r="CG63" i="46"/>
  <c r="CF63" i="46"/>
  <c r="CE63" i="46"/>
  <c r="P63" i="46" s="1"/>
  <c r="CD63" i="46"/>
  <c r="O63" i="46" s="1"/>
  <c r="CC63" i="46"/>
  <c r="N63" i="46" s="1"/>
  <c r="CB63" i="46"/>
  <c r="CA63" i="46"/>
  <c r="BZ63" i="46"/>
  <c r="BY63" i="46"/>
  <c r="BX63" i="46"/>
  <c r="BW63" i="46"/>
  <c r="BV63" i="46"/>
  <c r="BU63" i="46"/>
  <c r="F63" i="46" s="1"/>
  <c r="BT63" i="46"/>
  <c r="BS63" i="46"/>
  <c r="BO63" i="46"/>
  <c r="B63" i="46"/>
  <c r="B63" i="44" s="1"/>
  <c r="A63" i="46"/>
  <c r="EF62" i="46"/>
  <c r="BQ62" i="46" s="1"/>
  <c r="EE62" i="46"/>
  <c r="ED62" i="46"/>
  <c r="BO62" i="46" s="1"/>
  <c r="EC62" i="46"/>
  <c r="BN62" i="46" s="1"/>
  <c r="EB62" i="46"/>
  <c r="BM62" i="46" s="1"/>
  <c r="EA62" i="46"/>
  <c r="DZ62" i="46"/>
  <c r="DY62" i="46"/>
  <c r="DX62" i="46"/>
  <c r="BI62" i="46" s="1"/>
  <c r="DW62" i="46"/>
  <c r="DV62" i="46"/>
  <c r="DU62" i="46"/>
  <c r="DT62" i="46"/>
  <c r="DS62" i="46"/>
  <c r="DR62" i="46"/>
  <c r="BC62" i="46" s="1"/>
  <c r="DQ62" i="46"/>
  <c r="DP62" i="46"/>
  <c r="DO62" i="46"/>
  <c r="DN62" i="46"/>
  <c r="DM62" i="46"/>
  <c r="DL62" i="46"/>
  <c r="AW62" i="46" s="1"/>
  <c r="DK62" i="46"/>
  <c r="DJ62" i="46"/>
  <c r="AU62" i="46" s="1"/>
  <c r="DI62" i="46"/>
  <c r="DH62" i="46"/>
  <c r="DG62" i="46"/>
  <c r="AR62" i="46" s="1"/>
  <c r="DF62" i="46"/>
  <c r="AQ62" i="46" s="1"/>
  <c r="DE62" i="46"/>
  <c r="AP62" i="46" s="1"/>
  <c r="DD62" i="46"/>
  <c r="AO62" i="46" s="1"/>
  <c r="DC62" i="46"/>
  <c r="DB62" i="46"/>
  <c r="AM62" i="46" s="1"/>
  <c r="DA62" i="46"/>
  <c r="CZ62" i="46"/>
  <c r="AK62" i="46" s="1"/>
  <c r="CY62" i="46"/>
  <c r="CX62" i="46"/>
  <c r="CW62" i="46"/>
  <c r="AH62" i="46" s="1"/>
  <c r="CV62" i="46"/>
  <c r="CU62" i="46"/>
  <c r="CT62" i="46"/>
  <c r="AE62" i="46" s="1"/>
  <c r="CS62" i="46"/>
  <c r="CR62" i="46"/>
  <c r="CQ62" i="46"/>
  <c r="CP62" i="46"/>
  <c r="CO62" i="46"/>
  <c r="CN62" i="46"/>
  <c r="CM62" i="46"/>
  <c r="CL62" i="46"/>
  <c r="W62" i="46" s="1"/>
  <c r="CK62" i="46"/>
  <c r="CJ62" i="46"/>
  <c r="U62" i="46" s="1"/>
  <c r="CI62" i="46"/>
  <c r="CH62" i="46"/>
  <c r="S62" i="46" s="1"/>
  <c r="CG62" i="46"/>
  <c r="CF62" i="46"/>
  <c r="Q62" i="46" s="1"/>
  <c r="CE62" i="46"/>
  <c r="CD62" i="46"/>
  <c r="CC62" i="46"/>
  <c r="CB62" i="46"/>
  <c r="M62" i="46" s="1"/>
  <c r="CA62" i="46"/>
  <c r="L62" i="46" s="1"/>
  <c r="BZ62" i="46"/>
  <c r="BY62" i="46"/>
  <c r="J62" i="46" s="1"/>
  <c r="BX62" i="46"/>
  <c r="BW62" i="46"/>
  <c r="BV62" i="46"/>
  <c r="G62" i="46" s="1"/>
  <c r="BU62" i="46"/>
  <c r="BT62" i="46"/>
  <c r="BS62" i="46"/>
  <c r="B62" i="46"/>
  <c r="B62" i="44" s="1"/>
  <c r="A62" i="46"/>
  <c r="A60" i="27" s="1"/>
  <c r="EF61" i="46"/>
  <c r="BQ61" i="46" s="1"/>
  <c r="EE61" i="46"/>
  <c r="BP61" i="46" s="1"/>
  <c r="ED61" i="46"/>
  <c r="BO61" i="44" s="1"/>
  <c r="EC61" i="46"/>
  <c r="BN61" i="44" s="1"/>
  <c r="EB61" i="46"/>
  <c r="BM61" i="46" s="1"/>
  <c r="EA61" i="46"/>
  <c r="DZ61" i="46"/>
  <c r="BK61" i="46" s="1"/>
  <c r="DY61" i="46"/>
  <c r="DX61" i="46"/>
  <c r="DW61" i="46"/>
  <c r="DV61" i="46"/>
  <c r="BG61" i="46" s="1"/>
  <c r="DU61" i="46"/>
  <c r="DT61" i="46"/>
  <c r="DS61" i="46"/>
  <c r="DR61" i="46"/>
  <c r="DQ61" i="46"/>
  <c r="BB61" i="46" s="1"/>
  <c r="DP61" i="46"/>
  <c r="DO61" i="46"/>
  <c r="DN61" i="46"/>
  <c r="DM61" i="46"/>
  <c r="DL61" i="46"/>
  <c r="AW61" i="46" s="1"/>
  <c r="DK61" i="46"/>
  <c r="DJ61" i="46"/>
  <c r="AU61" i="46" s="1"/>
  <c r="DI61" i="46"/>
  <c r="DH61" i="46"/>
  <c r="AS61" i="46" s="1"/>
  <c r="DG61" i="46"/>
  <c r="DF61" i="46"/>
  <c r="DE61" i="46"/>
  <c r="DD61" i="46"/>
  <c r="AO61" i="46" s="1"/>
  <c r="DC61" i="46"/>
  <c r="DB61" i="46"/>
  <c r="DA61" i="46"/>
  <c r="CZ61" i="46"/>
  <c r="CY61" i="46"/>
  <c r="CX61" i="46"/>
  <c r="CW61" i="46"/>
  <c r="CV61" i="46"/>
  <c r="CU61" i="46"/>
  <c r="CT61" i="46"/>
  <c r="AE61" i="46" s="1"/>
  <c r="CS61" i="46"/>
  <c r="CR61" i="46"/>
  <c r="AC61" i="46" s="1"/>
  <c r="CQ61" i="46"/>
  <c r="CP61" i="46"/>
  <c r="AA61" i="46" s="1"/>
  <c r="CO61" i="46"/>
  <c r="CN61" i="46"/>
  <c r="Y61" i="46" s="1"/>
  <c r="CM61" i="46"/>
  <c r="CL61" i="46"/>
  <c r="W61" i="46" s="1"/>
  <c r="CK61" i="46"/>
  <c r="CJ61" i="46"/>
  <c r="CI61" i="46"/>
  <c r="CH61" i="46"/>
  <c r="CG61" i="46"/>
  <c r="CF61" i="46"/>
  <c r="Q61" i="46" s="1"/>
  <c r="CE61" i="46"/>
  <c r="CD61" i="46"/>
  <c r="CC61" i="46"/>
  <c r="N61" i="46" s="1"/>
  <c r="CB61" i="46"/>
  <c r="CA61" i="46"/>
  <c r="BZ61" i="46"/>
  <c r="BY61" i="46"/>
  <c r="BX61" i="46"/>
  <c r="BW61" i="46"/>
  <c r="BV61" i="46"/>
  <c r="G61" i="46" s="1"/>
  <c r="BU61" i="46"/>
  <c r="F61" i="46" s="1"/>
  <c r="BT61" i="46"/>
  <c r="BS61" i="46"/>
  <c r="B61" i="46"/>
  <c r="B61" i="44" s="1"/>
  <c r="A61" i="46"/>
  <c r="A59" i="27" s="1"/>
  <c r="EF60" i="46"/>
  <c r="BQ60" i="46" s="1"/>
  <c r="EE60" i="46"/>
  <c r="ED60" i="46"/>
  <c r="BO60" i="44" s="1"/>
  <c r="EC60" i="46"/>
  <c r="BN60" i="44" s="1"/>
  <c r="EB60" i="46"/>
  <c r="BM60" i="44" s="1"/>
  <c r="EA60" i="46"/>
  <c r="BL60" i="46" s="1"/>
  <c r="DZ60" i="46"/>
  <c r="BK60" i="46" s="1"/>
  <c r="DY60" i="46"/>
  <c r="BJ60" i="46" s="1"/>
  <c r="DX60" i="46"/>
  <c r="BI60" i="46" s="1"/>
  <c r="DW60" i="46"/>
  <c r="BH60" i="46" s="1"/>
  <c r="DV60" i="46"/>
  <c r="BG60" i="46" s="1"/>
  <c r="DU60" i="46"/>
  <c r="DT60" i="46"/>
  <c r="BE60" i="46" s="1"/>
  <c r="DS60" i="46"/>
  <c r="DR60" i="46"/>
  <c r="BC60" i="46" s="1"/>
  <c r="DQ60" i="46"/>
  <c r="DP60" i="46"/>
  <c r="DO60" i="46"/>
  <c r="AZ60" i="46" s="1"/>
  <c r="DN60" i="46"/>
  <c r="AY60" i="46" s="1"/>
  <c r="DM60" i="46"/>
  <c r="DL60" i="46"/>
  <c r="AW60" i="46" s="1"/>
  <c r="DK60" i="46"/>
  <c r="DJ60" i="46"/>
  <c r="DI60" i="46"/>
  <c r="AT60" i="46" s="1"/>
  <c r="DH60" i="46"/>
  <c r="AS60" i="46" s="1"/>
  <c r="DG60" i="46"/>
  <c r="AR60" i="46" s="1"/>
  <c r="DF60" i="46"/>
  <c r="DE60" i="46"/>
  <c r="DD60" i="46"/>
  <c r="DC60" i="46"/>
  <c r="DB60" i="46"/>
  <c r="DA60" i="46"/>
  <c r="CZ60" i="46"/>
  <c r="AK60" i="46" s="1"/>
  <c r="CY60" i="46"/>
  <c r="CX60" i="46"/>
  <c r="AI60" i="46" s="1"/>
  <c r="CW60" i="46"/>
  <c r="CV60" i="46"/>
  <c r="CU60" i="46"/>
  <c r="CT60" i="46"/>
  <c r="CS60" i="46"/>
  <c r="AD60" i="46" s="1"/>
  <c r="CR60" i="46"/>
  <c r="CQ60" i="46"/>
  <c r="CP60" i="46"/>
  <c r="CO60" i="46"/>
  <c r="CN60" i="46"/>
  <c r="Y60" i="46" s="1"/>
  <c r="CM60" i="46"/>
  <c r="CL60" i="46"/>
  <c r="W60" i="46" s="1"/>
  <c r="CK60" i="46"/>
  <c r="V60" i="46" s="1"/>
  <c r="CJ60" i="46"/>
  <c r="U60" i="46" s="1"/>
  <c r="CI60" i="46"/>
  <c r="CH60" i="46"/>
  <c r="S60" i="46" s="1"/>
  <c r="CG60" i="46"/>
  <c r="CF60" i="46"/>
  <c r="Q60" i="46" s="1"/>
  <c r="CE60" i="46"/>
  <c r="CD60" i="46"/>
  <c r="CC60" i="46"/>
  <c r="N60" i="46" s="1"/>
  <c r="CB60" i="46"/>
  <c r="M60" i="46" s="1"/>
  <c r="CA60" i="46"/>
  <c r="BZ60" i="46"/>
  <c r="BY60" i="46"/>
  <c r="BX60" i="46"/>
  <c r="I60" i="46" s="1"/>
  <c r="BW60" i="46"/>
  <c r="BV60" i="46"/>
  <c r="BU60" i="46"/>
  <c r="F60" i="46" s="1"/>
  <c r="BT60" i="46"/>
  <c r="E60" i="46" s="1"/>
  <c r="BS60" i="46"/>
  <c r="D60" i="46" s="1"/>
  <c r="BO60" i="46"/>
  <c r="B60" i="46"/>
  <c r="B60" i="44" s="1"/>
  <c r="A60" i="46"/>
  <c r="A58" i="27" s="1"/>
  <c r="EF59" i="46"/>
  <c r="EE59" i="46"/>
  <c r="ED59" i="46"/>
  <c r="BO59" i="44" s="1"/>
  <c r="EC59" i="46"/>
  <c r="EB59" i="46"/>
  <c r="EA59" i="46"/>
  <c r="DZ59" i="46"/>
  <c r="DY59" i="46"/>
  <c r="DX59" i="46"/>
  <c r="BI59" i="46" s="1"/>
  <c r="DW59" i="46"/>
  <c r="BH59" i="46" s="1"/>
  <c r="DV59" i="46"/>
  <c r="DU59" i="46"/>
  <c r="DT59" i="46"/>
  <c r="DS59" i="46"/>
  <c r="DR59" i="46"/>
  <c r="DQ59" i="46"/>
  <c r="DP59" i="46"/>
  <c r="DO59" i="46"/>
  <c r="AZ59" i="46" s="1"/>
  <c r="DN59" i="46"/>
  <c r="DM59" i="46"/>
  <c r="DL59" i="46"/>
  <c r="DK59" i="46"/>
  <c r="DJ59" i="46"/>
  <c r="AU59" i="46" s="1"/>
  <c r="DI59" i="46"/>
  <c r="DH59" i="46"/>
  <c r="DG59" i="46"/>
  <c r="DF59" i="46"/>
  <c r="AQ59" i="46" s="1"/>
  <c r="DE59" i="46"/>
  <c r="DD59" i="46"/>
  <c r="DC59" i="46"/>
  <c r="DB59" i="46"/>
  <c r="DA59" i="46"/>
  <c r="AL59" i="46" s="1"/>
  <c r="CZ59" i="46"/>
  <c r="CY59" i="46"/>
  <c r="CX59" i="46"/>
  <c r="CW59" i="46"/>
  <c r="CV59" i="46"/>
  <c r="CU59" i="46"/>
  <c r="CT59" i="46"/>
  <c r="CS59" i="46"/>
  <c r="CR59" i="46"/>
  <c r="CQ59" i="46"/>
  <c r="AB59" i="46" s="1"/>
  <c r="CP59" i="46"/>
  <c r="AA59" i="46" s="1"/>
  <c r="CO59" i="46"/>
  <c r="CN59" i="46"/>
  <c r="CM59" i="46"/>
  <c r="CL59" i="46"/>
  <c r="CK59" i="46"/>
  <c r="CJ59" i="46"/>
  <c r="CI59" i="46"/>
  <c r="CH59" i="46"/>
  <c r="CG59" i="46"/>
  <c r="CF59" i="46"/>
  <c r="CE59" i="46"/>
  <c r="CD59" i="46"/>
  <c r="CC59" i="46"/>
  <c r="N59" i="46" s="1"/>
  <c r="CB59" i="46"/>
  <c r="M59" i="46" s="1"/>
  <c r="CA59" i="46"/>
  <c r="BZ59" i="46"/>
  <c r="K59" i="46" s="1"/>
  <c r="BY59" i="46"/>
  <c r="BX59" i="46"/>
  <c r="BW59" i="46"/>
  <c r="BV59" i="46"/>
  <c r="BU59" i="46"/>
  <c r="BT59" i="46"/>
  <c r="E59" i="46" s="1"/>
  <c r="BS59" i="46"/>
  <c r="D59" i="46" s="1"/>
  <c r="BO59" i="46"/>
  <c r="B59" i="46"/>
  <c r="B59" i="44" s="1"/>
  <c r="A59" i="46"/>
  <c r="EF58" i="46"/>
  <c r="BQ58" i="46" s="1"/>
  <c r="EE58" i="46"/>
  <c r="ED58" i="46"/>
  <c r="EC58" i="46"/>
  <c r="EB58" i="46"/>
  <c r="BM58" i="46" s="1"/>
  <c r="EA58" i="46"/>
  <c r="DZ58" i="46"/>
  <c r="BK58" i="46" s="1"/>
  <c r="DY58" i="46"/>
  <c r="DX58" i="46"/>
  <c r="DW58" i="46"/>
  <c r="DV58" i="46"/>
  <c r="DU58" i="46"/>
  <c r="DT58" i="46"/>
  <c r="BE58" i="46" s="1"/>
  <c r="DS58" i="46"/>
  <c r="DR58" i="46"/>
  <c r="DQ58" i="46"/>
  <c r="BB58" i="46" s="1"/>
  <c r="DP58" i="46"/>
  <c r="DO58" i="46"/>
  <c r="DN58" i="46"/>
  <c r="DM58" i="46"/>
  <c r="AX58" i="46" s="1"/>
  <c r="DL58" i="46"/>
  <c r="AW58" i="46" s="1"/>
  <c r="DK58" i="46"/>
  <c r="DJ58" i="46"/>
  <c r="DI58" i="46"/>
  <c r="DH58" i="46"/>
  <c r="AS58" i="46" s="1"/>
  <c r="DG58" i="46"/>
  <c r="DF58" i="46"/>
  <c r="DE58" i="46"/>
  <c r="DD58" i="46"/>
  <c r="DC58" i="46"/>
  <c r="AN58" i="46" s="1"/>
  <c r="DB58" i="46"/>
  <c r="DA58" i="46"/>
  <c r="CZ58" i="46"/>
  <c r="AK58" i="46" s="1"/>
  <c r="CY58" i="46"/>
  <c r="CX58" i="46"/>
  <c r="CW58" i="46"/>
  <c r="AH58" i="46" s="1"/>
  <c r="CV58" i="46"/>
  <c r="CU58" i="46"/>
  <c r="AF58" i="46" s="1"/>
  <c r="CT58" i="46"/>
  <c r="CS58" i="46"/>
  <c r="AD58" i="46" s="1"/>
  <c r="CR58" i="46"/>
  <c r="CQ58" i="46"/>
  <c r="CP58" i="46"/>
  <c r="CO58" i="46"/>
  <c r="CN58" i="46"/>
  <c r="Y58" i="46" s="1"/>
  <c r="CM58" i="46"/>
  <c r="CL58" i="46"/>
  <c r="CK58" i="46"/>
  <c r="CJ58" i="46"/>
  <c r="U58" i="46" s="1"/>
  <c r="CI58" i="46"/>
  <c r="CH58" i="46"/>
  <c r="CG58" i="46"/>
  <c r="CF58" i="46"/>
  <c r="Q58" i="46" s="1"/>
  <c r="CE58" i="46"/>
  <c r="CD58" i="46"/>
  <c r="CC58" i="46"/>
  <c r="CB58" i="46"/>
  <c r="CA58" i="46"/>
  <c r="BZ58" i="46"/>
  <c r="BY58" i="46"/>
  <c r="BX58" i="46"/>
  <c r="I58" i="46" s="1"/>
  <c r="BW58" i="46"/>
  <c r="H58" i="46" s="1"/>
  <c r="BV58" i="46"/>
  <c r="BU58" i="46"/>
  <c r="BT58" i="46"/>
  <c r="E58" i="46" s="1"/>
  <c r="BS58" i="46"/>
  <c r="B58" i="46"/>
  <c r="B58" i="44" s="1"/>
  <c r="A58" i="46"/>
  <c r="A56" i="27" s="1"/>
  <c r="EF57" i="46"/>
  <c r="EE57" i="46"/>
  <c r="BP57" i="46" s="1"/>
  <c r="ED57" i="46"/>
  <c r="EC57" i="46"/>
  <c r="EB57" i="46"/>
  <c r="EA57" i="46"/>
  <c r="DZ57" i="46"/>
  <c r="DY57" i="46"/>
  <c r="BJ57" i="46" s="1"/>
  <c r="DX57" i="46"/>
  <c r="DW57" i="46"/>
  <c r="BH57" i="46" s="1"/>
  <c r="DV57" i="46"/>
  <c r="DU57" i="46"/>
  <c r="DT57" i="46"/>
  <c r="DS57" i="46"/>
  <c r="DR57" i="46"/>
  <c r="DQ57" i="46"/>
  <c r="DP57" i="46"/>
  <c r="BA57" i="46" s="1"/>
  <c r="DO57" i="46"/>
  <c r="AZ57" i="46" s="1"/>
  <c r="DN57" i="46"/>
  <c r="DM57" i="46"/>
  <c r="DL57" i="46"/>
  <c r="AW57" i="46" s="1"/>
  <c r="DK57" i="46"/>
  <c r="DJ57" i="46"/>
  <c r="DI57" i="46"/>
  <c r="DH57" i="46"/>
  <c r="DG57" i="46"/>
  <c r="DF57" i="46"/>
  <c r="DE57" i="46"/>
  <c r="DD57" i="46"/>
  <c r="AO57" i="46" s="1"/>
  <c r="DC57" i="46"/>
  <c r="DB57" i="46"/>
  <c r="DA57" i="46"/>
  <c r="CZ57" i="46"/>
  <c r="CY57" i="46"/>
  <c r="CX57" i="46"/>
  <c r="CW57" i="46"/>
  <c r="CV57" i="46"/>
  <c r="AG57" i="46" s="1"/>
  <c r="CU57" i="46"/>
  <c r="CT57" i="46"/>
  <c r="CS57" i="46"/>
  <c r="CR57" i="46"/>
  <c r="AC57" i="46" s="1"/>
  <c r="CQ57" i="46"/>
  <c r="AB57" i="46" s="1"/>
  <c r="CP57" i="46"/>
  <c r="CO57" i="46"/>
  <c r="Z57" i="46" s="1"/>
  <c r="CN57" i="46"/>
  <c r="CM57" i="46"/>
  <c r="CL57" i="46"/>
  <c r="CK57" i="46"/>
  <c r="V57" i="46" s="1"/>
  <c r="CJ57" i="46"/>
  <c r="U57" i="46" s="1"/>
  <c r="CI57" i="46"/>
  <c r="CH57" i="46"/>
  <c r="S57" i="46" s="1"/>
  <c r="CG57" i="46"/>
  <c r="CF57" i="46"/>
  <c r="Q57" i="46" s="1"/>
  <c r="CE57" i="46"/>
  <c r="P57" i="46" s="1"/>
  <c r="CD57" i="46"/>
  <c r="CC57" i="46"/>
  <c r="CB57" i="46"/>
  <c r="CA57" i="46"/>
  <c r="BZ57" i="46"/>
  <c r="BY57" i="46"/>
  <c r="BX57" i="46"/>
  <c r="I57" i="46" s="1"/>
  <c r="BW57" i="46"/>
  <c r="BV57" i="46"/>
  <c r="BU57" i="46"/>
  <c r="BT57" i="46"/>
  <c r="E57" i="46" s="1"/>
  <c r="BS57" i="46"/>
  <c r="B57" i="46"/>
  <c r="B57" i="44" s="1"/>
  <c r="A57" i="46"/>
  <c r="C57" i="46" s="1"/>
  <c r="C57" i="44" s="1"/>
  <c r="EF56" i="46"/>
  <c r="BQ56" i="46" s="1"/>
  <c r="EE56" i="46"/>
  <c r="ED56" i="46"/>
  <c r="BO56" i="44" s="1"/>
  <c r="EC56" i="46"/>
  <c r="BN56" i="46" s="1"/>
  <c r="EB56" i="46"/>
  <c r="BM56" i="46" s="1"/>
  <c r="EA56" i="46"/>
  <c r="BL56" i="46" s="1"/>
  <c r="DZ56" i="46"/>
  <c r="DY56" i="46"/>
  <c r="BJ56" i="46" s="1"/>
  <c r="DX56" i="46"/>
  <c r="BI56" i="46" s="1"/>
  <c r="DW56" i="46"/>
  <c r="DV56" i="46"/>
  <c r="DU56" i="46"/>
  <c r="DT56" i="46"/>
  <c r="BE56" i="46" s="1"/>
  <c r="DS56" i="46"/>
  <c r="BD56" i="46" s="1"/>
  <c r="DR56" i="46"/>
  <c r="BC56" i="46" s="1"/>
  <c r="DQ56" i="46"/>
  <c r="BB56" i="46" s="1"/>
  <c r="DP56" i="46"/>
  <c r="DO56" i="46"/>
  <c r="DN56" i="46"/>
  <c r="DM56" i="46"/>
  <c r="DL56" i="46"/>
  <c r="DK56" i="46"/>
  <c r="DJ56" i="46"/>
  <c r="DI56" i="46"/>
  <c r="AT56" i="46" s="1"/>
  <c r="DH56" i="46"/>
  <c r="DG56" i="46"/>
  <c r="AR56" i="46" s="1"/>
  <c r="DF56" i="46"/>
  <c r="DE56" i="46"/>
  <c r="AP56" i="46" s="1"/>
  <c r="DD56" i="46"/>
  <c r="AO56" i="46" s="1"/>
  <c r="DC56" i="46"/>
  <c r="DB56" i="46"/>
  <c r="DA56" i="46"/>
  <c r="AL56" i="46" s="1"/>
  <c r="CZ56" i="46"/>
  <c r="AK56" i="46" s="1"/>
  <c r="CY56" i="46"/>
  <c r="CX56" i="46"/>
  <c r="CW56" i="46"/>
  <c r="CV56" i="46"/>
  <c r="AG56" i="46" s="1"/>
  <c r="CU56" i="46"/>
  <c r="CT56" i="46"/>
  <c r="AE56" i="46" s="1"/>
  <c r="CS56" i="46"/>
  <c r="AD56" i="46" s="1"/>
  <c r="CR56" i="46"/>
  <c r="CQ56" i="46"/>
  <c r="CP56" i="46"/>
  <c r="AA56" i="46" s="1"/>
  <c r="CO56" i="46"/>
  <c r="CN56" i="46"/>
  <c r="Y56" i="46" s="1"/>
  <c r="CM56" i="46"/>
  <c r="CL56" i="46"/>
  <c r="W56" i="46" s="1"/>
  <c r="CK56" i="46"/>
  <c r="V56" i="46" s="1"/>
  <c r="CJ56" i="46"/>
  <c r="U56" i="46" s="1"/>
  <c r="CI56" i="46"/>
  <c r="CH56" i="46"/>
  <c r="S56" i="46" s="1"/>
  <c r="CG56" i="46"/>
  <c r="CF56" i="46"/>
  <c r="Q56" i="46" s="1"/>
  <c r="CE56" i="46"/>
  <c r="CD56" i="46"/>
  <c r="CC56" i="46"/>
  <c r="N56" i="46" s="1"/>
  <c r="CB56" i="46"/>
  <c r="M56" i="46" s="1"/>
  <c r="CA56" i="46"/>
  <c r="BZ56" i="46"/>
  <c r="K56" i="46" s="1"/>
  <c r="BY56" i="46"/>
  <c r="BX56" i="46"/>
  <c r="BW56" i="46"/>
  <c r="H56" i="46" s="1"/>
  <c r="BV56" i="46"/>
  <c r="BU56" i="46"/>
  <c r="F56" i="46" s="1"/>
  <c r="BT56" i="46"/>
  <c r="E56" i="46" s="1"/>
  <c r="BS56" i="46"/>
  <c r="BO56" i="46"/>
  <c r="B56" i="46"/>
  <c r="B56" i="44" s="1"/>
  <c r="A56" i="46"/>
  <c r="A54" i="27" s="1"/>
  <c r="EF55" i="46"/>
  <c r="BQ55" i="46" s="1"/>
  <c r="EE55" i="46"/>
  <c r="ED55" i="46"/>
  <c r="EC55" i="46"/>
  <c r="BN55" i="46" s="1"/>
  <c r="EB55" i="46"/>
  <c r="EA55" i="46"/>
  <c r="BL55" i="46" s="1"/>
  <c r="DZ55" i="46"/>
  <c r="BK55" i="46" s="1"/>
  <c r="DY55" i="46"/>
  <c r="BJ55" i="46" s="1"/>
  <c r="DX55" i="46"/>
  <c r="BI55" i="46" s="1"/>
  <c r="DW55" i="46"/>
  <c r="DV55" i="46"/>
  <c r="BG55" i="46" s="1"/>
  <c r="DU55" i="46"/>
  <c r="BF55" i="46" s="1"/>
  <c r="DT55" i="46"/>
  <c r="DS55" i="46"/>
  <c r="BD55" i="46" s="1"/>
  <c r="DR55" i="46"/>
  <c r="DQ55" i="46"/>
  <c r="DP55" i="46"/>
  <c r="BA55" i="46" s="1"/>
  <c r="DO55" i="46"/>
  <c r="DN55" i="46"/>
  <c r="DM55" i="46"/>
  <c r="AX55" i="46" s="1"/>
  <c r="DL55" i="46"/>
  <c r="DK55" i="46"/>
  <c r="AV55" i="46" s="1"/>
  <c r="DJ55" i="46"/>
  <c r="DI55" i="46"/>
  <c r="AT55" i="46" s="1"/>
  <c r="DH55" i="46"/>
  <c r="AS55" i="46" s="1"/>
  <c r="DG55" i="46"/>
  <c r="DF55" i="46"/>
  <c r="AQ55" i="46" s="1"/>
  <c r="DE55" i="46"/>
  <c r="AP55" i="46" s="1"/>
  <c r="DD55" i="46"/>
  <c r="DC55" i="46"/>
  <c r="AN55" i="46" s="1"/>
  <c r="DB55" i="46"/>
  <c r="AM55" i="46" s="1"/>
  <c r="DA55" i="46"/>
  <c r="AL55" i="46" s="1"/>
  <c r="CZ55" i="46"/>
  <c r="AK55" i="46" s="1"/>
  <c r="CY55" i="46"/>
  <c r="CX55" i="46"/>
  <c r="CW55" i="46"/>
  <c r="AH55" i="46" s="1"/>
  <c r="CV55" i="46"/>
  <c r="CU55" i="46"/>
  <c r="AF55" i="46" s="1"/>
  <c r="CT55" i="46"/>
  <c r="AE55" i="46" s="1"/>
  <c r="CS55" i="46"/>
  <c r="CR55" i="46"/>
  <c r="CQ55" i="46"/>
  <c r="CP55" i="46"/>
  <c r="CO55" i="46"/>
  <c r="Z55" i="46" s="1"/>
  <c r="CN55" i="46"/>
  <c r="CM55" i="46"/>
  <c r="X55" i="46" s="1"/>
  <c r="CL55" i="46"/>
  <c r="CK55" i="46"/>
  <c r="CJ55" i="46"/>
  <c r="U55" i="46" s="1"/>
  <c r="CI55" i="46"/>
  <c r="T55" i="46" s="1"/>
  <c r="CH55" i="46"/>
  <c r="CG55" i="46"/>
  <c r="CF55" i="46"/>
  <c r="Q55" i="46" s="1"/>
  <c r="CE55" i="46"/>
  <c r="P55" i="46" s="1"/>
  <c r="CD55" i="46"/>
  <c r="CC55" i="46"/>
  <c r="N55" i="46" s="1"/>
  <c r="CB55" i="46"/>
  <c r="M55" i="46" s="1"/>
  <c r="CA55" i="46"/>
  <c r="BZ55" i="46"/>
  <c r="BY55" i="46"/>
  <c r="BX55" i="46"/>
  <c r="BW55" i="46"/>
  <c r="H55" i="46" s="1"/>
  <c r="BV55" i="46"/>
  <c r="G55" i="46" s="1"/>
  <c r="BU55" i="46"/>
  <c r="F55" i="46" s="1"/>
  <c r="BT55" i="46"/>
  <c r="BS55" i="46"/>
  <c r="B55" i="46"/>
  <c r="B55" i="44" s="1"/>
  <c r="A55" i="46"/>
  <c r="A55" i="44" s="1"/>
  <c r="EF54" i="46"/>
  <c r="EE54" i="46"/>
  <c r="BP54" i="46" s="1"/>
  <c r="ED54" i="46"/>
  <c r="EC54" i="46"/>
  <c r="BN54" i="46" s="1"/>
  <c r="EB54" i="46"/>
  <c r="BM54" i="46" s="1"/>
  <c r="EA54" i="46"/>
  <c r="DZ54" i="46"/>
  <c r="BK54" i="46" s="1"/>
  <c r="DY54" i="46"/>
  <c r="DX54" i="46"/>
  <c r="DW54" i="46"/>
  <c r="BH54" i="46" s="1"/>
  <c r="DV54" i="46"/>
  <c r="DU54" i="46"/>
  <c r="DT54" i="46"/>
  <c r="DS54" i="46"/>
  <c r="DR54" i="46"/>
  <c r="DQ54" i="46"/>
  <c r="DP54" i="46"/>
  <c r="DO54" i="46"/>
  <c r="DN54" i="46"/>
  <c r="DM54" i="46"/>
  <c r="DL54" i="46"/>
  <c r="DK54" i="46"/>
  <c r="AV54" i="46" s="1"/>
  <c r="DJ54" i="46"/>
  <c r="DI54" i="46"/>
  <c r="DH54" i="46"/>
  <c r="DG54" i="46"/>
  <c r="DF54" i="46"/>
  <c r="DE54" i="46"/>
  <c r="AP54" i="46" s="1"/>
  <c r="DD54" i="46"/>
  <c r="DC54" i="46"/>
  <c r="AN54" i="46" s="1"/>
  <c r="DB54" i="46"/>
  <c r="DA54" i="46"/>
  <c r="CZ54" i="46"/>
  <c r="CY54" i="46"/>
  <c r="AJ54" i="46" s="1"/>
  <c r="CX54" i="46"/>
  <c r="AI54" i="46" s="1"/>
  <c r="CW54" i="46"/>
  <c r="CV54" i="46"/>
  <c r="CU54" i="46"/>
  <c r="CT54" i="46"/>
  <c r="AE54" i="46" s="1"/>
  <c r="CS54" i="46"/>
  <c r="CR54" i="46"/>
  <c r="CQ54" i="46"/>
  <c r="CP54" i="46"/>
  <c r="AA54" i="46" s="1"/>
  <c r="CO54" i="46"/>
  <c r="Z54" i="46" s="1"/>
  <c r="CN54" i="46"/>
  <c r="Y54" i="46" s="1"/>
  <c r="CM54" i="46"/>
  <c r="CL54" i="46"/>
  <c r="CK54" i="46"/>
  <c r="CJ54" i="46"/>
  <c r="CI54" i="46"/>
  <c r="T54" i="46" s="1"/>
  <c r="CH54" i="46"/>
  <c r="CG54" i="46"/>
  <c r="CF54" i="46"/>
  <c r="Q54" i="46" s="1"/>
  <c r="CE54" i="46"/>
  <c r="CD54" i="46"/>
  <c r="O54" i="46" s="1"/>
  <c r="CC54" i="46"/>
  <c r="CB54" i="46"/>
  <c r="CA54" i="46"/>
  <c r="BZ54" i="46"/>
  <c r="BY54" i="46"/>
  <c r="J54" i="46" s="1"/>
  <c r="BX54" i="46"/>
  <c r="BW54" i="46"/>
  <c r="BV54" i="46"/>
  <c r="BU54" i="46"/>
  <c r="F54" i="46" s="1"/>
  <c r="BT54" i="46"/>
  <c r="BS54" i="46"/>
  <c r="B54" i="46"/>
  <c r="B54" i="44" s="1"/>
  <c r="A54" i="46"/>
  <c r="A52" i="27" s="1"/>
  <c r="EF53" i="46"/>
  <c r="BQ53" i="46" s="1"/>
  <c r="EE53" i="46"/>
  <c r="ED53" i="46"/>
  <c r="EC53" i="46"/>
  <c r="EB53" i="46"/>
  <c r="EA53" i="46"/>
  <c r="DZ53" i="46"/>
  <c r="DY53" i="46"/>
  <c r="BJ53" i="46" s="1"/>
  <c r="DX53" i="46"/>
  <c r="DW53" i="46"/>
  <c r="DV53" i="46"/>
  <c r="DU53" i="46"/>
  <c r="BF53" i="46" s="1"/>
  <c r="DT53" i="46"/>
  <c r="DS53" i="46"/>
  <c r="DR53" i="46"/>
  <c r="BC53" i="46" s="1"/>
  <c r="DQ53" i="46"/>
  <c r="DP53" i="46"/>
  <c r="BA53" i="46" s="1"/>
  <c r="DO53" i="46"/>
  <c r="DN53" i="46"/>
  <c r="DM53" i="46"/>
  <c r="DL53" i="46"/>
  <c r="DK53" i="46"/>
  <c r="DJ53" i="46"/>
  <c r="AU53" i="46" s="1"/>
  <c r="DI53" i="46"/>
  <c r="AT53" i="46" s="1"/>
  <c r="DH53" i="46"/>
  <c r="AS53" i="46" s="1"/>
  <c r="DG53" i="46"/>
  <c r="AR53" i="46" s="1"/>
  <c r="DF53" i="46"/>
  <c r="DE53" i="46"/>
  <c r="DD53" i="46"/>
  <c r="DC53" i="46"/>
  <c r="AN53" i="46" s="1"/>
  <c r="DB53" i="46"/>
  <c r="DA53" i="46"/>
  <c r="AL53" i="46" s="1"/>
  <c r="CZ53" i="46"/>
  <c r="AK53" i="46" s="1"/>
  <c r="CY53" i="46"/>
  <c r="AJ53" i="46" s="1"/>
  <c r="CX53" i="46"/>
  <c r="CW53" i="46"/>
  <c r="CV53" i="46"/>
  <c r="CU53" i="46"/>
  <c r="CT53" i="46"/>
  <c r="CS53" i="46"/>
  <c r="CR53" i="46"/>
  <c r="CQ53" i="46"/>
  <c r="AB53" i="46" s="1"/>
  <c r="CP53" i="46"/>
  <c r="CO53" i="46"/>
  <c r="Z53" i="46" s="1"/>
  <c r="CN53" i="46"/>
  <c r="CM53" i="46"/>
  <c r="CL53" i="46"/>
  <c r="CK53" i="46"/>
  <c r="CJ53" i="46"/>
  <c r="CI53" i="46"/>
  <c r="T53" i="46" s="1"/>
  <c r="CH53" i="46"/>
  <c r="CG53" i="46"/>
  <c r="CF53" i="46"/>
  <c r="CE53" i="46"/>
  <c r="P53" i="46" s="1"/>
  <c r="CD53" i="46"/>
  <c r="CC53" i="46"/>
  <c r="CB53" i="46"/>
  <c r="M53" i="46" s="1"/>
  <c r="CA53" i="46"/>
  <c r="BZ53" i="46"/>
  <c r="BY53" i="46"/>
  <c r="BX53" i="46"/>
  <c r="BW53" i="46"/>
  <c r="BV53" i="46"/>
  <c r="G53" i="46" s="1"/>
  <c r="BU53" i="46"/>
  <c r="F53" i="46" s="1"/>
  <c r="BT53" i="46"/>
  <c r="E53" i="46" s="1"/>
  <c r="BS53" i="46"/>
  <c r="B53" i="46"/>
  <c r="B53" i="44" s="1"/>
  <c r="A53" i="46"/>
  <c r="C53" i="46" s="1"/>
  <c r="C53" i="44" s="1"/>
  <c r="EF52" i="46"/>
  <c r="EE52" i="46"/>
  <c r="BP52" i="46" s="1"/>
  <c r="ED52" i="46"/>
  <c r="BO52" i="44" s="1"/>
  <c r="EC52" i="46"/>
  <c r="BN52" i="44" s="1"/>
  <c r="EB52" i="46"/>
  <c r="BM52" i="44" s="1"/>
  <c r="EA52" i="46"/>
  <c r="DZ52" i="46"/>
  <c r="DY52" i="46"/>
  <c r="DX52" i="46"/>
  <c r="DW52" i="46"/>
  <c r="BH52" i="46" s="1"/>
  <c r="DV52" i="46"/>
  <c r="DU52" i="46"/>
  <c r="BF52" i="46" s="1"/>
  <c r="DT52" i="46"/>
  <c r="BE52" i="46" s="1"/>
  <c r="DS52" i="46"/>
  <c r="DR52" i="46"/>
  <c r="DQ52" i="46"/>
  <c r="DP52" i="46"/>
  <c r="BA52" i="46" s="1"/>
  <c r="DO52" i="46"/>
  <c r="AZ52" i="46" s="1"/>
  <c r="DN52" i="46"/>
  <c r="AY52" i="46" s="1"/>
  <c r="DM52" i="46"/>
  <c r="DL52" i="46"/>
  <c r="AW52" i="46" s="1"/>
  <c r="DK52" i="46"/>
  <c r="AV52" i="46" s="1"/>
  <c r="DJ52" i="46"/>
  <c r="DI52" i="46"/>
  <c r="DH52" i="46"/>
  <c r="DG52" i="46"/>
  <c r="AR52" i="46" s="1"/>
  <c r="DF52" i="46"/>
  <c r="DE52" i="46"/>
  <c r="DD52" i="46"/>
  <c r="DC52" i="46"/>
  <c r="DB52" i="46"/>
  <c r="DA52" i="46"/>
  <c r="CZ52" i="46"/>
  <c r="CY52" i="46"/>
  <c r="CX52" i="46"/>
  <c r="AI52" i="46" s="1"/>
  <c r="CW52" i="46"/>
  <c r="AH52" i="46" s="1"/>
  <c r="CV52" i="46"/>
  <c r="CU52" i="46"/>
  <c r="CT52" i="46"/>
  <c r="CS52" i="46"/>
  <c r="CR52" i="46"/>
  <c r="CQ52" i="46"/>
  <c r="CP52" i="46"/>
  <c r="CO52" i="46"/>
  <c r="Z52" i="46" s="1"/>
  <c r="CN52" i="46"/>
  <c r="CM52" i="46"/>
  <c r="CL52" i="46"/>
  <c r="CK52" i="46"/>
  <c r="CJ52" i="46"/>
  <c r="CI52" i="46"/>
  <c r="T52" i="46" s="1"/>
  <c r="CH52" i="46"/>
  <c r="S52" i="46" s="1"/>
  <c r="CG52" i="46"/>
  <c r="R52" i="46" s="1"/>
  <c r="CF52" i="46"/>
  <c r="Q52" i="46" s="1"/>
  <c r="CE52" i="46"/>
  <c r="P52" i="46" s="1"/>
  <c r="CD52" i="46"/>
  <c r="CC52" i="46"/>
  <c r="CB52" i="46"/>
  <c r="CA52" i="46"/>
  <c r="L52" i="46" s="1"/>
  <c r="BZ52" i="46"/>
  <c r="K52" i="46" s="1"/>
  <c r="BY52" i="46"/>
  <c r="BX52" i="46"/>
  <c r="BW52" i="46"/>
  <c r="BV52" i="46"/>
  <c r="BU52" i="46"/>
  <c r="BT52" i="46"/>
  <c r="E52" i="46" s="1"/>
  <c r="BS52" i="46"/>
  <c r="B52" i="46"/>
  <c r="B52" i="44" s="1"/>
  <c r="A52" i="46"/>
  <c r="C52" i="46" s="1"/>
  <c r="C52" i="44" s="1"/>
  <c r="EF51" i="46"/>
  <c r="EE51" i="46"/>
  <c r="ED51" i="46"/>
  <c r="BO51" i="44" s="1"/>
  <c r="EC51" i="46"/>
  <c r="EB51" i="46"/>
  <c r="EA51" i="46"/>
  <c r="DZ51" i="46"/>
  <c r="DY51" i="46"/>
  <c r="BJ51" i="46" s="1"/>
  <c r="DX51" i="46"/>
  <c r="DW51" i="46"/>
  <c r="DV51" i="46"/>
  <c r="BG51" i="46" s="1"/>
  <c r="DU51" i="46"/>
  <c r="DT51" i="46"/>
  <c r="DS51" i="46"/>
  <c r="DR51" i="46"/>
  <c r="DQ51" i="46"/>
  <c r="DP51" i="46"/>
  <c r="DO51" i="46"/>
  <c r="DN51" i="46"/>
  <c r="AY51" i="46" s="1"/>
  <c r="DM51" i="46"/>
  <c r="AX51" i="46" s="1"/>
  <c r="DL51" i="46"/>
  <c r="DK51" i="46"/>
  <c r="AV51" i="46" s="1"/>
  <c r="DJ51" i="46"/>
  <c r="AU51" i="46" s="1"/>
  <c r="DI51" i="46"/>
  <c r="DH51" i="46"/>
  <c r="DG51" i="46"/>
  <c r="DF51" i="46"/>
  <c r="DE51" i="46"/>
  <c r="DD51" i="46"/>
  <c r="DC51" i="46"/>
  <c r="AN51" i="46" s="1"/>
  <c r="DB51" i="46"/>
  <c r="AM51" i="46" s="1"/>
  <c r="DA51" i="46"/>
  <c r="CZ51" i="46"/>
  <c r="CY51" i="46"/>
  <c r="AJ51" i="46" s="1"/>
  <c r="CX51" i="46"/>
  <c r="AI51" i="46" s="1"/>
  <c r="CW51" i="46"/>
  <c r="CV51" i="46"/>
  <c r="AG51" i="46" s="1"/>
  <c r="CU51" i="46"/>
  <c r="AF51" i="46" s="1"/>
  <c r="CT51" i="46"/>
  <c r="CS51" i="46"/>
  <c r="AD51" i="46" s="1"/>
  <c r="CR51" i="46"/>
  <c r="CQ51" i="46"/>
  <c r="CP51" i="46"/>
  <c r="AA51" i="46" s="1"/>
  <c r="CO51" i="46"/>
  <c r="CN51" i="46"/>
  <c r="CM51" i="46"/>
  <c r="CL51" i="46"/>
  <c r="CK51" i="46"/>
  <c r="CJ51" i="46"/>
  <c r="CI51" i="46"/>
  <c r="T51" i="46" s="1"/>
  <c r="CH51" i="46"/>
  <c r="S51" i="46" s="1"/>
  <c r="CG51" i="46"/>
  <c r="CF51" i="46"/>
  <c r="Q51" i="46" s="1"/>
  <c r="CE51" i="46"/>
  <c r="CD51" i="46"/>
  <c r="O51" i="46" s="1"/>
  <c r="CC51" i="46"/>
  <c r="CB51" i="46"/>
  <c r="CA51" i="46"/>
  <c r="BZ51" i="46"/>
  <c r="K51" i="46" s="1"/>
  <c r="BY51" i="46"/>
  <c r="J51" i="46" s="1"/>
  <c r="BX51" i="46"/>
  <c r="BW51" i="46"/>
  <c r="BV51" i="46"/>
  <c r="BU51" i="46"/>
  <c r="BT51" i="46"/>
  <c r="BS51" i="46"/>
  <c r="BO51" i="46"/>
  <c r="B51" i="46"/>
  <c r="B51" i="44" s="1"/>
  <c r="A51" i="46"/>
  <c r="A49" i="29" s="1"/>
  <c r="EF50" i="46"/>
  <c r="EE50" i="46"/>
  <c r="ED50" i="46"/>
  <c r="EC50" i="46"/>
  <c r="BN50" i="46" s="1"/>
  <c r="EB50" i="46"/>
  <c r="EA50" i="46"/>
  <c r="BL50" i="46" s="1"/>
  <c r="DZ50" i="46"/>
  <c r="DY50" i="46"/>
  <c r="DX50" i="46"/>
  <c r="DW50" i="46"/>
  <c r="DV50" i="46"/>
  <c r="DU50" i="46"/>
  <c r="DT50" i="46"/>
  <c r="DS50" i="46"/>
  <c r="DR50" i="46"/>
  <c r="BC50" i="46" s="1"/>
  <c r="DQ50" i="46"/>
  <c r="BB50" i="46" s="1"/>
  <c r="DP50" i="46"/>
  <c r="BA50" i="46" s="1"/>
  <c r="DO50" i="46"/>
  <c r="DN50" i="46"/>
  <c r="DM50" i="46"/>
  <c r="AX50" i="46" s="1"/>
  <c r="DL50" i="46"/>
  <c r="DK50" i="46"/>
  <c r="AV50" i="46" s="1"/>
  <c r="DJ50" i="46"/>
  <c r="DI50" i="46"/>
  <c r="AT50" i="46" s="1"/>
  <c r="DH50" i="46"/>
  <c r="DG50" i="46"/>
  <c r="DF50" i="46"/>
  <c r="DE50" i="46"/>
  <c r="DD50" i="46"/>
  <c r="DC50" i="46"/>
  <c r="AN50" i="46" s="1"/>
  <c r="DB50" i="46"/>
  <c r="DA50" i="46"/>
  <c r="CZ50" i="46"/>
  <c r="AK50" i="46" s="1"/>
  <c r="CY50" i="46"/>
  <c r="CX50" i="46"/>
  <c r="CW50" i="46"/>
  <c r="CV50" i="46"/>
  <c r="CU50" i="46"/>
  <c r="CT50" i="46"/>
  <c r="CS50" i="46"/>
  <c r="CR50" i="46"/>
  <c r="CQ50" i="46"/>
  <c r="CP50" i="46"/>
  <c r="CO50" i="46"/>
  <c r="CN50" i="46"/>
  <c r="CM50" i="46"/>
  <c r="CL50" i="46"/>
  <c r="W50" i="46" s="1"/>
  <c r="CK50" i="46"/>
  <c r="CJ50" i="46"/>
  <c r="CI50" i="46"/>
  <c r="CH50" i="46"/>
  <c r="CG50" i="46"/>
  <c r="CF50" i="46"/>
  <c r="CE50" i="46"/>
  <c r="CD50" i="46"/>
  <c r="O50" i="46" s="1"/>
  <c r="CC50" i="46"/>
  <c r="N50" i="46" s="1"/>
  <c r="CB50" i="46"/>
  <c r="M50" i="46" s="1"/>
  <c r="CA50" i="46"/>
  <c r="BZ50" i="46"/>
  <c r="K50" i="46" s="1"/>
  <c r="BY50" i="46"/>
  <c r="BX50" i="46"/>
  <c r="BW50" i="46"/>
  <c r="BV50" i="46"/>
  <c r="BU50" i="46"/>
  <c r="F50" i="46" s="1"/>
  <c r="BT50" i="46"/>
  <c r="E50" i="46" s="1"/>
  <c r="BS50" i="46"/>
  <c r="B50" i="46"/>
  <c r="B50" i="44" s="1"/>
  <c r="A50" i="46"/>
  <c r="A48" i="27" s="1"/>
  <c r="EF49" i="46"/>
  <c r="EE49" i="46"/>
  <c r="BP49" i="46" s="1"/>
  <c r="ED49" i="46"/>
  <c r="BO49" i="46" s="1"/>
  <c r="EC49" i="46"/>
  <c r="EB49" i="46"/>
  <c r="BM49" i="46" s="1"/>
  <c r="EA49" i="46"/>
  <c r="DZ49" i="46"/>
  <c r="DY49" i="46"/>
  <c r="DX49" i="46"/>
  <c r="DW49" i="46"/>
  <c r="BH49" i="46" s="1"/>
  <c r="DV49" i="46"/>
  <c r="DU49" i="46"/>
  <c r="BF49" i="46" s="1"/>
  <c r="DT49" i="46"/>
  <c r="DS49" i="46"/>
  <c r="DR49" i="46"/>
  <c r="DQ49" i="46"/>
  <c r="DP49" i="46"/>
  <c r="DO49" i="46"/>
  <c r="AZ49" i="46" s="1"/>
  <c r="DN49" i="46"/>
  <c r="DM49" i="46"/>
  <c r="AX49" i="46" s="1"/>
  <c r="DL49" i="46"/>
  <c r="AW49" i="46" s="1"/>
  <c r="DK49" i="46"/>
  <c r="DJ49" i="46"/>
  <c r="DI49" i="46"/>
  <c r="DH49" i="46"/>
  <c r="DG49" i="46"/>
  <c r="DF49" i="46"/>
  <c r="DE49" i="46"/>
  <c r="AP49" i="46" s="1"/>
  <c r="DD49" i="46"/>
  <c r="AO49" i="46" s="1"/>
  <c r="DC49" i="46"/>
  <c r="AN49" i="46" s="1"/>
  <c r="DB49" i="46"/>
  <c r="AM49" i="46" s="1"/>
  <c r="DA49" i="46"/>
  <c r="AL49" i="46" s="1"/>
  <c r="CZ49" i="46"/>
  <c r="CY49" i="46"/>
  <c r="AJ49" i="46" s="1"/>
  <c r="CX49" i="46"/>
  <c r="CW49" i="46"/>
  <c r="AH49" i="46" s="1"/>
  <c r="CV49" i="46"/>
  <c r="AG49" i="46" s="1"/>
  <c r="CU49" i="46"/>
  <c r="CT49" i="46"/>
  <c r="CS49" i="46"/>
  <c r="CR49" i="46"/>
  <c r="CQ49" i="46"/>
  <c r="CP49" i="46"/>
  <c r="AA49" i="46" s="1"/>
  <c r="CO49" i="46"/>
  <c r="Z49" i="46" s="1"/>
  <c r="CN49" i="46"/>
  <c r="Y49" i="46" s="1"/>
  <c r="CM49" i="46"/>
  <c r="X49" i="46" s="1"/>
  <c r="CL49" i="46"/>
  <c r="CK49" i="46"/>
  <c r="CJ49" i="46"/>
  <c r="CI49" i="46"/>
  <c r="CH49" i="46"/>
  <c r="CG49" i="46"/>
  <c r="R49" i="46" s="1"/>
  <c r="CF49" i="46"/>
  <c r="Q49" i="46" s="1"/>
  <c r="CE49" i="46"/>
  <c r="CD49" i="46"/>
  <c r="CC49" i="46"/>
  <c r="CB49" i="46"/>
  <c r="CA49" i="46"/>
  <c r="BZ49" i="46"/>
  <c r="K49" i="46" s="1"/>
  <c r="BY49" i="46"/>
  <c r="BX49" i="46"/>
  <c r="BW49" i="46"/>
  <c r="BV49" i="46"/>
  <c r="BU49" i="46"/>
  <c r="BT49" i="46"/>
  <c r="BS49" i="46"/>
  <c r="D49" i="46" s="1"/>
  <c r="B49" i="46"/>
  <c r="B49" i="44" s="1"/>
  <c r="A49" i="46"/>
  <c r="A47" i="29" s="1"/>
  <c r="EF48" i="46"/>
  <c r="BQ48" i="46" s="1"/>
  <c r="EE48" i="46"/>
  <c r="BP48" i="46" s="1"/>
  <c r="ED48" i="46"/>
  <c r="BO48" i="44" s="1"/>
  <c r="EC48" i="46"/>
  <c r="BN48" i="44" s="1"/>
  <c r="EB48" i="46"/>
  <c r="BM48" i="44" s="1"/>
  <c r="EA48" i="46"/>
  <c r="BL48" i="44" s="1"/>
  <c r="DZ48" i="46"/>
  <c r="BK48" i="46" s="1"/>
  <c r="DY48" i="46"/>
  <c r="DX48" i="46"/>
  <c r="DW48" i="46"/>
  <c r="DV48" i="46"/>
  <c r="BG48" i="46" s="1"/>
  <c r="DU48" i="46"/>
  <c r="BF48" i="46" s="1"/>
  <c r="DT48" i="46"/>
  <c r="DS48" i="46"/>
  <c r="BD48" i="46" s="1"/>
  <c r="DR48" i="46"/>
  <c r="DQ48" i="46"/>
  <c r="DP48" i="46"/>
  <c r="BA48" i="46" s="1"/>
  <c r="DO48" i="46"/>
  <c r="DN48" i="46"/>
  <c r="DM48" i="46"/>
  <c r="AX48" i="46" s="1"/>
  <c r="DL48" i="46"/>
  <c r="DK48" i="46"/>
  <c r="DJ48" i="46"/>
  <c r="AU48" i="44" s="1"/>
  <c r="DI48" i="46"/>
  <c r="DH48" i="46"/>
  <c r="DG48" i="46"/>
  <c r="AR48" i="46" s="1"/>
  <c r="DF48" i="46"/>
  <c r="DE48" i="46"/>
  <c r="AP48" i="46" s="1"/>
  <c r="DD48" i="46"/>
  <c r="DC48" i="46"/>
  <c r="AN48" i="46" s="1"/>
  <c r="DB48" i="46"/>
  <c r="AM48" i="46" s="1"/>
  <c r="DA48" i="46"/>
  <c r="CZ48" i="46"/>
  <c r="AK48" i="46" s="1"/>
  <c r="CY48" i="46"/>
  <c r="CX48" i="46"/>
  <c r="CW48" i="46"/>
  <c r="CV48" i="46"/>
  <c r="CU48" i="46"/>
  <c r="AF48" i="46" s="1"/>
  <c r="CT48" i="46"/>
  <c r="CS48" i="46"/>
  <c r="CR48" i="46"/>
  <c r="CQ48" i="46"/>
  <c r="AB48" i="46" s="1"/>
  <c r="CP48" i="46"/>
  <c r="CO48" i="46"/>
  <c r="CN48" i="46"/>
  <c r="CM48" i="46"/>
  <c r="X48" i="46" s="1"/>
  <c r="CL48" i="46"/>
  <c r="CK48" i="46"/>
  <c r="CJ48" i="46"/>
  <c r="CI48" i="46"/>
  <c r="T48" i="46" s="1"/>
  <c r="CH48" i="46"/>
  <c r="CG48" i="46"/>
  <c r="CF48" i="46"/>
  <c r="CE48" i="46"/>
  <c r="CD48" i="46"/>
  <c r="O48" i="46" s="1"/>
  <c r="CC48" i="46"/>
  <c r="CB48" i="46"/>
  <c r="M48" i="46" s="1"/>
  <c r="CA48" i="46"/>
  <c r="BZ48" i="46"/>
  <c r="BY48" i="46"/>
  <c r="J48" i="46" s="1"/>
  <c r="BX48" i="46"/>
  <c r="BW48" i="46"/>
  <c r="H48" i="46" s="1"/>
  <c r="BV48" i="46"/>
  <c r="G48" i="46" s="1"/>
  <c r="BU48" i="46"/>
  <c r="BT48" i="46"/>
  <c r="BS48" i="46"/>
  <c r="D48" i="46" s="1"/>
  <c r="B48" i="46"/>
  <c r="B48" i="44" s="1"/>
  <c r="A48" i="46"/>
  <c r="A46" i="27" s="1"/>
  <c r="EF47" i="46"/>
  <c r="EE47" i="46"/>
  <c r="ED47" i="46"/>
  <c r="BO47" i="46" s="1"/>
  <c r="EC47" i="46"/>
  <c r="EB47" i="46"/>
  <c r="EA47" i="46"/>
  <c r="DZ47" i="46"/>
  <c r="BK47" i="46" s="1"/>
  <c r="DY47" i="46"/>
  <c r="BJ47" i="46" s="1"/>
  <c r="DX47" i="46"/>
  <c r="DW47" i="46"/>
  <c r="BH47" i="46" s="1"/>
  <c r="DV47" i="46"/>
  <c r="BG47" i="46" s="1"/>
  <c r="DU47" i="46"/>
  <c r="DT47" i="46"/>
  <c r="BE47" i="46" s="1"/>
  <c r="DS47" i="46"/>
  <c r="BD47" i="46" s="1"/>
  <c r="DR47" i="46"/>
  <c r="DQ47" i="46"/>
  <c r="BB47" i="46" s="1"/>
  <c r="DP47" i="46"/>
  <c r="BA47" i="46" s="1"/>
  <c r="DO47" i="46"/>
  <c r="DN47" i="46"/>
  <c r="DM47" i="46"/>
  <c r="DL47" i="46"/>
  <c r="DK47" i="46"/>
  <c r="DJ47" i="46"/>
  <c r="AU47" i="46" s="1"/>
  <c r="DI47" i="46"/>
  <c r="AT47" i="46" s="1"/>
  <c r="DH47" i="46"/>
  <c r="DG47" i="46"/>
  <c r="AR47" i="46" s="1"/>
  <c r="DF47" i="46"/>
  <c r="DE47" i="46"/>
  <c r="AP47" i="46" s="1"/>
  <c r="DD47" i="46"/>
  <c r="DC47" i="46"/>
  <c r="AN47" i="46" s="1"/>
  <c r="DB47" i="46"/>
  <c r="AM47" i="46" s="1"/>
  <c r="DA47" i="46"/>
  <c r="AL47" i="46" s="1"/>
  <c r="CZ47" i="46"/>
  <c r="AK47" i="46" s="1"/>
  <c r="CY47" i="46"/>
  <c r="CX47" i="46"/>
  <c r="CW47" i="46"/>
  <c r="CV47" i="46"/>
  <c r="AG47" i="46" s="1"/>
  <c r="CU47" i="46"/>
  <c r="CT47" i="46"/>
  <c r="CS47" i="46"/>
  <c r="AD47" i="46" s="1"/>
  <c r="CR47" i="46"/>
  <c r="AC47" i="46" s="1"/>
  <c r="CQ47" i="46"/>
  <c r="CP47" i="46"/>
  <c r="AA47" i="46" s="1"/>
  <c r="CO47" i="46"/>
  <c r="Z47" i="46" s="1"/>
  <c r="CN47" i="46"/>
  <c r="Y47" i="46" s="1"/>
  <c r="CM47" i="46"/>
  <c r="CL47" i="46"/>
  <c r="CK47" i="46"/>
  <c r="V47" i="46" s="1"/>
  <c r="CJ47" i="46"/>
  <c r="U47" i="46" s="1"/>
  <c r="CI47" i="46"/>
  <c r="CH47" i="46"/>
  <c r="S47" i="46" s="1"/>
  <c r="CG47" i="46"/>
  <c r="CF47" i="46"/>
  <c r="Q47" i="46" s="1"/>
  <c r="CE47" i="46"/>
  <c r="CD47" i="46"/>
  <c r="O47" i="46" s="1"/>
  <c r="CC47" i="46"/>
  <c r="N47" i="46" s="1"/>
  <c r="CB47" i="46"/>
  <c r="CA47" i="46"/>
  <c r="BZ47" i="46"/>
  <c r="K47" i="46" s="1"/>
  <c r="BY47" i="46"/>
  <c r="BX47" i="46"/>
  <c r="BW47" i="46"/>
  <c r="BV47" i="46"/>
  <c r="G47" i="46" s="1"/>
  <c r="BU47" i="46"/>
  <c r="F47" i="46" s="1"/>
  <c r="BT47" i="46"/>
  <c r="E47" i="46" s="1"/>
  <c r="BS47" i="46"/>
  <c r="D47" i="46" s="1"/>
  <c r="B47" i="46"/>
  <c r="B47" i="44" s="1"/>
  <c r="A47" i="46"/>
  <c r="EF46" i="46"/>
  <c r="EE46" i="46"/>
  <c r="BP46" i="46" s="1"/>
  <c r="ED46" i="46"/>
  <c r="BO46" i="46" s="1"/>
  <c r="EC46" i="46"/>
  <c r="BN46" i="46" s="1"/>
  <c r="EB46" i="46"/>
  <c r="EA46" i="46"/>
  <c r="DZ46" i="46"/>
  <c r="DY46" i="46"/>
  <c r="DX46" i="46"/>
  <c r="DW46" i="46"/>
  <c r="BH46" i="46" s="1"/>
  <c r="DV46" i="46"/>
  <c r="BG46" i="46" s="1"/>
  <c r="DU46" i="46"/>
  <c r="BF46" i="46" s="1"/>
  <c r="DT46" i="46"/>
  <c r="DS46" i="46"/>
  <c r="DR46" i="46"/>
  <c r="DQ46" i="46"/>
  <c r="DP46" i="46"/>
  <c r="DO46" i="46"/>
  <c r="DN46" i="46"/>
  <c r="AY46" i="44" s="1"/>
  <c r="DM46" i="46"/>
  <c r="DL46" i="46"/>
  <c r="DK46" i="46"/>
  <c r="DJ46" i="46"/>
  <c r="AU46" i="46" s="1"/>
  <c r="DI46" i="46"/>
  <c r="DH46" i="46"/>
  <c r="AS46" i="46" s="1"/>
  <c r="DG46" i="46"/>
  <c r="DF46" i="46"/>
  <c r="AQ46" i="46" s="1"/>
  <c r="DE46" i="46"/>
  <c r="DD46" i="46"/>
  <c r="DC46" i="46"/>
  <c r="DB46" i="46"/>
  <c r="DA46" i="46"/>
  <c r="CZ46" i="46"/>
  <c r="AK46" i="46" s="1"/>
  <c r="CY46" i="46"/>
  <c r="AJ46" i="46" s="1"/>
  <c r="CX46" i="46"/>
  <c r="AI46" i="46" s="1"/>
  <c r="CW46" i="46"/>
  <c r="CV46" i="46"/>
  <c r="CU46" i="46"/>
  <c r="CT46" i="46"/>
  <c r="CS46" i="46"/>
  <c r="CR46" i="46"/>
  <c r="AC46" i="46" s="1"/>
  <c r="CQ46" i="46"/>
  <c r="CP46" i="46"/>
  <c r="AA46" i="46" s="1"/>
  <c r="CO46" i="46"/>
  <c r="Z46" i="46" s="1"/>
  <c r="CN46" i="46"/>
  <c r="CM46" i="46"/>
  <c r="CL46" i="46"/>
  <c r="CK46" i="46"/>
  <c r="CJ46" i="46"/>
  <c r="CI46" i="46"/>
  <c r="T46" i="46" s="1"/>
  <c r="CH46" i="46"/>
  <c r="S46" i="46" s="1"/>
  <c r="CG46" i="46"/>
  <c r="CF46" i="46"/>
  <c r="CE46" i="46"/>
  <c r="CD46" i="46"/>
  <c r="CC46" i="46"/>
  <c r="CB46" i="46"/>
  <c r="M46" i="46" s="1"/>
  <c r="CA46" i="46"/>
  <c r="BZ46" i="46"/>
  <c r="BY46" i="46"/>
  <c r="J46" i="46" s="1"/>
  <c r="BX46" i="46"/>
  <c r="BW46" i="46"/>
  <c r="BV46" i="46"/>
  <c r="G46" i="46" s="1"/>
  <c r="BU46" i="46"/>
  <c r="BT46" i="46"/>
  <c r="BS46" i="46"/>
  <c r="D46" i="46" s="1"/>
  <c r="AY46" i="46"/>
  <c r="B46" i="46"/>
  <c r="B46" i="44" s="1"/>
  <c r="A46" i="46"/>
  <c r="A44" i="27" s="1"/>
  <c r="EF45" i="46"/>
  <c r="BQ45" i="46" s="1"/>
  <c r="EE45" i="46"/>
  <c r="ED45" i="46"/>
  <c r="EC45" i="46"/>
  <c r="EB45" i="46"/>
  <c r="BM45" i="46" s="1"/>
  <c r="EA45" i="46"/>
  <c r="DZ45" i="46"/>
  <c r="DY45" i="46"/>
  <c r="BJ45" i="46" s="1"/>
  <c r="DX45" i="46"/>
  <c r="BI45" i="46" s="1"/>
  <c r="DW45" i="46"/>
  <c r="DV45" i="46"/>
  <c r="DU45" i="46"/>
  <c r="DT45" i="46"/>
  <c r="BE45" i="46" s="1"/>
  <c r="DS45" i="46"/>
  <c r="DR45" i="46"/>
  <c r="BC45" i="46" s="1"/>
  <c r="DQ45" i="46"/>
  <c r="DP45" i="46"/>
  <c r="DO45" i="46"/>
  <c r="DN45" i="46"/>
  <c r="DM45" i="46"/>
  <c r="AX45" i="46" s="1"/>
  <c r="DL45" i="46"/>
  <c r="AW45" i="46" s="1"/>
  <c r="DK45" i="46"/>
  <c r="DJ45" i="46"/>
  <c r="AU45" i="46" s="1"/>
  <c r="DI45" i="46"/>
  <c r="AT45" i="46" s="1"/>
  <c r="DH45" i="46"/>
  <c r="DG45" i="46"/>
  <c r="DF45" i="46"/>
  <c r="DE45" i="46"/>
  <c r="DD45" i="46"/>
  <c r="DC45" i="46"/>
  <c r="AN45" i="46" s="1"/>
  <c r="DB45" i="46"/>
  <c r="DA45" i="46"/>
  <c r="CZ45" i="46"/>
  <c r="CY45" i="46"/>
  <c r="CX45" i="46"/>
  <c r="CW45" i="46"/>
  <c r="AH45" i="46" s="1"/>
  <c r="CV45" i="46"/>
  <c r="AG45" i="46" s="1"/>
  <c r="CU45" i="46"/>
  <c r="AF45" i="46" s="1"/>
  <c r="CT45" i="46"/>
  <c r="AE45" i="46" s="1"/>
  <c r="CS45" i="46"/>
  <c r="CR45" i="46"/>
  <c r="AC45" i="46" s="1"/>
  <c r="CQ45" i="46"/>
  <c r="CP45" i="46"/>
  <c r="AA45" i="46" s="1"/>
  <c r="CO45" i="46"/>
  <c r="Z45" i="46" s="1"/>
  <c r="CN45" i="46"/>
  <c r="CM45" i="46"/>
  <c r="X45" i="46" s="1"/>
  <c r="CL45" i="46"/>
  <c r="CK45" i="46"/>
  <c r="V45" i="46" s="1"/>
  <c r="CJ45" i="46"/>
  <c r="CI45" i="46"/>
  <c r="CH45" i="46"/>
  <c r="CG45" i="46"/>
  <c r="R45" i="46" s="1"/>
  <c r="CF45" i="46"/>
  <c r="CE45" i="46"/>
  <c r="CD45" i="46"/>
  <c r="CC45" i="46"/>
  <c r="CB45" i="46"/>
  <c r="CA45" i="46"/>
  <c r="BZ45" i="46"/>
  <c r="BY45" i="46"/>
  <c r="BX45" i="46"/>
  <c r="BW45" i="46"/>
  <c r="H45" i="46" s="1"/>
  <c r="BV45" i="46"/>
  <c r="G45" i="46" s="1"/>
  <c r="BU45" i="46"/>
  <c r="F45" i="46" s="1"/>
  <c r="BT45" i="46"/>
  <c r="BS45" i="46"/>
  <c r="B45" i="46"/>
  <c r="B45" i="44" s="1"/>
  <c r="A45" i="46"/>
  <c r="A43" i="27" s="1"/>
  <c r="EF44" i="46"/>
  <c r="EE44" i="46"/>
  <c r="ED44" i="46"/>
  <c r="BO44" i="46" s="1"/>
  <c r="EC44" i="46"/>
  <c r="BN44" i="46" s="1"/>
  <c r="EB44" i="46"/>
  <c r="EA44" i="46"/>
  <c r="BL44" i="46" s="1"/>
  <c r="DZ44" i="46"/>
  <c r="DY44" i="46"/>
  <c r="BJ44" i="46" s="1"/>
  <c r="DX44" i="46"/>
  <c r="BI44" i="46" s="1"/>
  <c r="DW44" i="46"/>
  <c r="BH44" i="46" s="1"/>
  <c r="DV44" i="46"/>
  <c r="DU44" i="46"/>
  <c r="DT44" i="46"/>
  <c r="BE44" i="46" s="1"/>
  <c r="DS44" i="46"/>
  <c r="BD44" i="46" s="1"/>
  <c r="DR44" i="46"/>
  <c r="DQ44" i="46"/>
  <c r="BB44" i="46" s="1"/>
  <c r="DP44" i="46"/>
  <c r="DO44" i="46"/>
  <c r="AZ44" i="46" s="1"/>
  <c r="DN44" i="46"/>
  <c r="DM44" i="46"/>
  <c r="AX44" i="46" s="1"/>
  <c r="DL44" i="46"/>
  <c r="DK44" i="46"/>
  <c r="DJ44" i="46"/>
  <c r="DI44" i="46"/>
  <c r="AT44" i="46" s="1"/>
  <c r="DH44" i="46"/>
  <c r="DG44" i="46"/>
  <c r="AR44" i="46" s="1"/>
  <c r="DF44" i="46"/>
  <c r="AQ44" i="46" s="1"/>
  <c r="DE44" i="46"/>
  <c r="DD44" i="46"/>
  <c r="AO44" i="46" s="1"/>
  <c r="DC44" i="46"/>
  <c r="AN44" i="46" s="1"/>
  <c r="DB44" i="46"/>
  <c r="DA44" i="46"/>
  <c r="AL44" i="46" s="1"/>
  <c r="CZ44" i="46"/>
  <c r="AK44" i="46" s="1"/>
  <c r="CY44" i="46"/>
  <c r="CX44" i="46"/>
  <c r="AI44" i="46" s="1"/>
  <c r="CW44" i="46"/>
  <c r="AH44" i="46" s="1"/>
  <c r="CV44" i="46"/>
  <c r="CU44" i="46"/>
  <c r="CT44" i="46"/>
  <c r="CS44" i="46"/>
  <c r="AD44" i="46" s="1"/>
  <c r="CR44" i="46"/>
  <c r="AC44" i="46" s="1"/>
  <c r="CQ44" i="46"/>
  <c r="CP44" i="46"/>
  <c r="AA44" i="46" s="1"/>
  <c r="CO44" i="46"/>
  <c r="CN44" i="46"/>
  <c r="CM44" i="46"/>
  <c r="X44" i="46" s="1"/>
  <c r="CL44" i="46"/>
  <c r="CK44" i="46"/>
  <c r="V44" i="46" s="1"/>
  <c r="CJ44" i="46"/>
  <c r="U44" i="46" s="1"/>
  <c r="CI44" i="46"/>
  <c r="T44" i="46" s="1"/>
  <c r="CH44" i="46"/>
  <c r="CG44" i="46"/>
  <c r="R44" i="46" s="1"/>
  <c r="CF44" i="46"/>
  <c r="CE44" i="46"/>
  <c r="CD44" i="46"/>
  <c r="CC44" i="46"/>
  <c r="N44" i="46" s="1"/>
  <c r="CB44" i="46"/>
  <c r="CA44" i="46"/>
  <c r="BZ44" i="46"/>
  <c r="K44" i="46" s="1"/>
  <c r="BY44" i="46"/>
  <c r="J44" i="46" s="1"/>
  <c r="BX44" i="46"/>
  <c r="BW44" i="46"/>
  <c r="BV44" i="46"/>
  <c r="BU44" i="46"/>
  <c r="F44" i="46" s="1"/>
  <c r="BT44" i="46"/>
  <c r="BS44" i="46"/>
  <c r="B44" i="46"/>
  <c r="B44" i="44" s="1"/>
  <c r="A44" i="46"/>
  <c r="EF43" i="46"/>
  <c r="BQ43" i="46" s="1"/>
  <c r="EE43" i="46"/>
  <c r="ED43" i="46"/>
  <c r="BO43" i="44" s="1"/>
  <c r="EC43" i="46"/>
  <c r="BN43" i="46" s="1"/>
  <c r="EB43" i="46"/>
  <c r="BM43" i="46" s="1"/>
  <c r="EA43" i="46"/>
  <c r="BL43" i="46" s="1"/>
  <c r="DZ43" i="46"/>
  <c r="DY43" i="46"/>
  <c r="DX43" i="46"/>
  <c r="DW43" i="46"/>
  <c r="BH43" i="46" s="1"/>
  <c r="DV43" i="46"/>
  <c r="DU43" i="46"/>
  <c r="DT43" i="46"/>
  <c r="BE43" i="46" s="1"/>
  <c r="DS43" i="46"/>
  <c r="DR43" i="46"/>
  <c r="DQ43" i="46"/>
  <c r="BB43" i="46" s="1"/>
  <c r="DP43" i="46"/>
  <c r="BA43" i="46" s="1"/>
  <c r="DO43" i="46"/>
  <c r="AZ43" i="46" s="1"/>
  <c r="DN43" i="46"/>
  <c r="DM43" i="46"/>
  <c r="AX43" i="46" s="1"/>
  <c r="DL43" i="46"/>
  <c r="DK43" i="46"/>
  <c r="AV43" i="46" s="1"/>
  <c r="DJ43" i="46"/>
  <c r="DI43" i="46"/>
  <c r="DH43" i="46"/>
  <c r="DG43" i="46"/>
  <c r="AR43" i="46" s="1"/>
  <c r="DF43" i="46"/>
  <c r="DE43" i="46"/>
  <c r="AP43" i="46" s="1"/>
  <c r="DD43" i="46"/>
  <c r="AO43" i="46" s="1"/>
  <c r="DC43" i="46"/>
  <c r="DB43" i="46"/>
  <c r="DA43" i="46"/>
  <c r="AL43" i="46" s="1"/>
  <c r="CZ43" i="46"/>
  <c r="CY43" i="46"/>
  <c r="CX43" i="46"/>
  <c r="CW43" i="46"/>
  <c r="AH43" i="46" s="1"/>
  <c r="CV43" i="46"/>
  <c r="CU43" i="46"/>
  <c r="CT43" i="46"/>
  <c r="CS43" i="46"/>
  <c r="AD43" i="46" s="1"/>
  <c r="CR43" i="46"/>
  <c r="CQ43" i="46"/>
  <c r="AB43" i="46" s="1"/>
  <c r="CP43" i="46"/>
  <c r="CO43" i="46"/>
  <c r="CN43" i="46"/>
  <c r="Y43" i="46" s="1"/>
  <c r="CM43" i="46"/>
  <c r="X43" i="46" s="1"/>
  <c r="CL43" i="46"/>
  <c r="CK43" i="46"/>
  <c r="V43" i="46" s="1"/>
  <c r="CJ43" i="46"/>
  <c r="CI43" i="46"/>
  <c r="T43" i="46" s="1"/>
  <c r="CH43" i="46"/>
  <c r="CG43" i="46"/>
  <c r="CF43" i="46"/>
  <c r="Q43" i="46" s="1"/>
  <c r="CE43" i="46"/>
  <c r="CD43" i="46"/>
  <c r="CC43" i="46"/>
  <c r="N43" i="46" s="1"/>
  <c r="CB43" i="46"/>
  <c r="M43" i="46" s="1"/>
  <c r="CA43" i="46"/>
  <c r="L43" i="46" s="1"/>
  <c r="BZ43" i="46"/>
  <c r="BY43" i="46"/>
  <c r="J43" i="46" s="1"/>
  <c r="BX43" i="46"/>
  <c r="BW43" i="46"/>
  <c r="H43" i="46" s="1"/>
  <c r="BV43" i="46"/>
  <c r="BU43" i="46"/>
  <c r="F43" i="46" s="1"/>
  <c r="BT43" i="46"/>
  <c r="E43" i="46" s="1"/>
  <c r="BS43" i="46"/>
  <c r="B43" i="46"/>
  <c r="B43" i="44" s="1"/>
  <c r="A43" i="46"/>
  <c r="A41" i="27" s="1"/>
  <c r="EF42" i="46"/>
  <c r="EE42" i="46"/>
  <c r="ED42" i="46"/>
  <c r="EC42" i="46"/>
  <c r="EB42" i="46"/>
  <c r="BM42" i="46" s="1"/>
  <c r="EA42" i="46"/>
  <c r="DZ42" i="46"/>
  <c r="BK42" i="46" s="1"/>
  <c r="DY42" i="46"/>
  <c r="BJ42" i="46" s="1"/>
  <c r="DX42" i="46"/>
  <c r="DW42" i="46"/>
  <c r="DV42" i="46"/>
  <c r="DU42" i="46"/>
  <c r="BF42" i="46" s="1"/>
  <c r="DT42" i="46"/>
  <c r="DS42" i="46"/>
  <c r="DR42" i="46"/>
  <c r="DQ42" i="46"/>
  <c r="BB42" i="46" s="1"/>
  <c r="DP42" i="46"/>
  <c r="DO42" i="46"/>
  <c r="DN42" i="46"/>
  <c r="DM42" i="46"/>
  <c r="DL42" i="46"/>
  <c r="DK42" i="46"/>
  <c r="DJ42" i="46"/>
  <c r="DI42" i="46"/>
  <c r="DH42" i="46"/>
  <c r="DG42" i="46"/>
  <c r="DF42" i="46"/>
  <c r="DE42" i="46"/>
  <c r="DD42" i="46"/>
  <c r="AO42" i="46" s="1"/>
  <c r="DC42" i="46"/>
  <c r="DB42" i="46"/>
  <c r="AM42" i="46" s="1"/>
  <c r="DA42" i="46"/>
  <c r="AL42" i="46" s="1"/>
  <c r="CZ42" i="46"/>
  <c r="CY42" i="46"/>
  <c r="CX42" i="46"/>
  <c r="CW42" i="46"/>
  <c r="AH42" i="46" s="1"/>
  <c r="CV42" i="46"/>
  <c r="CU42" i="46"/>
  <c r="CT42" i="46"/>
  <c r="AE42" i="46" s="1"/>
  <c r="CS42" i="46"/>
  <c r="CR42" i="46"/>
  <c r="CQ42" i="46"/>
  <c r="CP42" i="46"/>
  <c r="CO42" i="46"/>
  <c r="CN42" i="46"/>
  <c r="CM42" i="46"/>
  <c r="X42" i="46" s="1"/>
  <c r="CL42" i="46"/>
  <c r="W42" i="46" s="1"/>
  <c r="CK42" i="46"/>
  <c r="CJ42" i="46"/>
  <c r="CI42" i="46"/>
  <c r="CH42" i="46"/>
  <c r="CG42" i="46"/>
  <c r="CF42" i="46"/>
  <c r="CE42" i="46"/>
  <c r="CD42" i="46"/>
  <c r="O42" i="46" s="1"/>
  <c r="CC42" i="46"/>
  <c r="CB42" i="46"/>
  <c r="CA42" i="46"/>
  <c r="L42" i="46" s="1"/>
  <c r="BZ42" i="46"/>
  <c r="BY42" i="46"/>
  <c r="J42" i="46" s="1"/>
  <c r="BX42" i="46"/>
  <c r="I42" i="46" s="1"/>
  <c r="BW42" i="46"/>
  <c r="BV42" i="46"/>
  <c r="G42" i="46" s="1"/>
  <c r="BU42" i="46"/>
  <c r="BT42" i="46"/>
  <c r="BS42" i="46"/>
  <c r="B42" i="46"/>
  <c r="B42" i="44" s="1"/>
  <c r="A42" i="46"/>
  <c r="EF41" i="46"/>
  <c r="BQ41" i="46" s="1"/>
  <c r="EE41" i="46"/>
  <c r="ED41" i="46"/>
  <c r="EC41" i="46"/>
  <c r="EB41" i="46"/>
  <c r="EA41" i="46"/>
  <c r="DZ41" i="46"/>
  <c r="BK41" i="44" s="1"/>
  <c r="DY41" i="46"/>
  <c r="DX41" i="46"/>
  <c r="BI41" i="46" s="1"/>
  <c r="DW41" i="46"/>
  <c r="DV41" i="46"/>
  <c r="BG41" i="44" s="1"/>
  <c r="DU41" i="46"/>
  <c r="BF41" i="46" s="1"/>
  <c r="DT41" i="46"/>
  <c r="BE41" i="46" s="1"/>
  <c r="DS41" i="46"/>
  <c r="BD41" i="46" s="1"/>
  <c r="DR41" i="46"/>
  <c r="DQ41" i="46"/>
  <c r="DP41" i="46"/>
  <c r="BA41" i="46" s="1"/>
  <c r="DO41" i="46"/>
  <c r="DN41" i="46"/>
  <c r="DM41" i="46"/>
  <c r="DL41" i="46"/>
  <c r="AW41" i="46" s="1"/>
  <c r="DK41" i="46"/>
  <c r="DJ41" i="46"/>
  <c r="DI41" i="46"/>
  <c r="DH41" i="46"/>
  <c r="DG41" i="46"/>
  <c r="DF41" i="46"/>
  <c r="DE41" i="46"/>
  <c r="AP41" i="46" s="1"/>
  <c r="DD41" i="46"/>
  <c r="DC41" i="46"/>
  <c r="DB41" i="46"/>
  <c r="DA41" i="46"/>
  <c r="CZ41" i="46"/>
  <c r="AK41" i="46" s="1"/>
  <c r="CY41" i="46"/>
  <c r="CX41" i="46"/>
  <c r="CW41" i="46"/>
  <c r="CV41" i="46"/>
  <c r="CU41" i="46"/>
  <c r="CT41" i="46"/>
  <c r="CS41" i="46"/>
  <c r="CR41" i="46"/>
  <c r="CQ41" i="46"/>
  <c r="CP41" i="46"/>
  <c r="CO41" i="46"/>
  <c r="Z41" i="46" s="1"/>
  <c r="CN41" i="46"/>
  <c r="Y41" i="46" s="1"/>
  <c r="CM41" i="46"/>
  <c r="CL41" i="46"/>
  <c r="CK41" i="46"/>
  <c r="CJ41" i="46"/>
  <c r="U41" i="46" s="1"/>
  <c r="CI41" i="46"/>
  <c r="CH41" i="46"/>
  <c r="CG41" i="46"/>
  <c r="CF41" i="46"/>
  <c r="CE41" i="46"/>
  <c r="CD41" i="46"/>
  <c r="CC41" i="46"/>
  <c r="N41" i="46" s="1"/>
  <c r="CB41" i="46"/>
  <c r="CA41" i="46"/>
  <c r="BZ41" i="46"/>
  <c r="BY41" i="46"/>
  <c r="BX41" i="46"/>
  <c r="I41" i="46" s="1"/>
  <c r="BW41" i="46"/>
  <c r="BV41" i="46"/>
  <c r="BU41" i="46"/>
  <c r="BT41" i="46"/>
  <c r="E41" i="46" s="1"/>
  <c r="BS41" i="46"/>
  <c r="B41" i="46"/>
  <c r="B41" i="44" s="1"/>
  <c r="A41" i="46"/>
  <c r="EF40" i="46"/>
  <c r="EE40" i="46"/>
  <c r="BP40" i="46" s="1"/>
  <c r="ED40" i="46"/>
  <c r="BO40" i="46" s="1"/>
  <c r="EC40" i="46"/>
  <c r="BN40" i="46" s="1"/>
  <c r="EB40" i="46"/>
  <c r="EA40" i="46"/>
  <c r="DZ40" i="46"/>
  <c r="BK40" i="46" s="1"/>
  <c r="DY40" i="46"/>
  <c r="DX40" i="46"/>
  <c r="DW40" i="46"/>
  <c r="BH40" i="46" s="1"/>
  <c r="DV40" i="46"/>
  <c r="BG40" i="46" s="1"/>
  <c r="DU40" i="46"/>
  <c r="DT40" i="46"/>
  <c r="DS40" i="46"/>
  <c r="DR40" i="46"/>
  <c r="BC40" i="46" s="1"/>
  <c r="DQ40" i="46"/>
  <c r="DP40" i="46"/>
  <c r="BA40" i="46" s="1"/>
  <c r="DO40" i="46"/>
  <c r="AZ40" i="46" s="1"/>
  <c r="DN40" i="46"/>
  <c r="DM40" i="46"/>
  <c r="AX40" i="46" s="1"/>
  <c r="DL40" i="46"/>
  <c r="DK40" i="46"/>
  <c r="DJ40" i="46"/>
  <c r="AU40" i="46" s="1"/>
  <c r="DI40" i="46"/>
  <c r="AT40" i="46" s="1"/>
  <c r="DH40" i="46"/>
  <c r="DG40" i="46"/>
  <c r="AR40" i="46" s="1"/>
  <c r="DF40" i="46"/>
  <c r="AQ40" i="46" s="1"/>
  <c r="DE40" i="46"/>
  <c r="DD40" i="46"/>
  <c r="DC40" i="46"/>
  <c r="DB40" i="46"/>
  <c r="AM40" i="46" s="1"/>
  <c r="DA40" i="46"/>
  <c r="CZ40" i="46"/>
  <c r="CY40" i="46"/>
  <c r="AJ40" i="46" s="1"/>
  <c r="CX40" i="46"/>
  <c r="AI40" i="46" s="1"/>
  <c r="CW40" i="46"/>
  <c r="CV40" i="46"/>
  <c r="CU40" i="46"/>
  <c r="CT40" i="46"/>
  <c r="AE40" i="46" s="1"/>
  <c r="CS40" i="46"/>
  <c r="CR40" i="46"/>
  <c r="CQ40" i="46"/>
  <c r="AB40" i="46" s="1"/>
  <c r="CP40" i="46"/>
  <c r="CO40" i="46"/>
  <c r="CN40" i="46"/>
  <c r="CM40" i="46"/>
  <c r="CL40" i="46"/>
  <c r="W40" i="46" s="1"/>
  <c r="CK40" i="46"/>
  <c r="V40" i="46" s="1"/>
  <c r="CJ40" i="46"/>
  <c r="U40" i="46" s="1"/>
  <c r="CI40" i="46"/>
  <c r="T40" i="46" s="1"/>
  <c r="CH40" i="46"/>
  <c r="CG40" i="46"/>
  <c r="CF40" i="46"/>
  <c r="CE40" i="46"/>
  <c r="CD40" i="46"/>
  <c r="CC40" i="46"/>
  <c r="N40" i="46" s="1"/>
  <c r="CB40" i="46"/>
  <c r="CA40" i="46"/>
  <c r="L40" i="46" s="1"/>
  <c r="BZ40" i="46"/>
  <c r="BY40" i="46"/>
  <c r="BX40" i="46"/>
  <c r="BW40" i="46"/>
  <c r="BV40" i="46"/>
  <c r="G40" i="46" s="1"/>
  <c r="BU40" i="46"/>
  <c r="F40" i="46" s="1"/>
  <c r="BT40" i="46"/>
  <c r="BS40" i="46"/>
  <c r="B40" i="46"/>
  <c r="B40" i="44" s="1"/>
  <c r="A40" i="46"/>
  <c r="A38" i="27" s="1"/>
  <c r="EF39" i="46"/>
  <c r="EE39" i="46"/>
  <c r="ED39" i="46"/>
  <c r="BO39" i="44" s="1"/>
  <c r="EC39" i="46"/>
  <c r="BN39" i="44" s="1"/>
  <c r="EB39" i="46"/>
  <c r="BM39" i="46" s="1"/>
  <c r="EA39" i="46"/>
  <c r="DZ39" i="46"/>
  <c r="BK39" i="46" s="1"/>
  <c r="DY39" i="46"/>
  <c r="BJ39" i="46" s="1"/>
  <c r="DX39" i="46"/>
  <c r="DW39" i="46"/>
  <c r="BH39" i="46" s="1"/>
  <c r="DV39" i="46"/>
  <c r="DU39" i="46"/>
  <c r="DT39" i="46"/>
  <c r="DS39" i="46"/>
  <c r="BD39" i="46" s="1"/>
  <c r="DR39" i="46"/>
  <c r="DQ39" i="46"/>
  <c r="BB39" i="46" s="1"/>
  <c r="DP39" i="46"/>
  <c r="DO39" i="46"/>
  <c r="AZ39" i="46" s="1"/>
  <c r="DN39" i="46"/>
  <c r="AY39" i="46" s="1"/>
  <c r="DM39" i="46"/>
  <c r="DL39" i="46"/>
  <c r="DK39" i="46"/>
  <c r="AV39" i="46" s="1"/>
  <c r="DJ39" i="46"/>
  <c r="DI39" i="46"/>
  <c r="DH39" i="46"/>
  <c r="DG39" i="46"/>
  <c r="DF39" i="46"/>
  <c r="DE39" i="46"/>
  <c r="DD39" i="46"/>
  <c r="AO39" i="46" s="1"/>
  <c r="DC39" i="46"/>
  <c r="AN39" i="46" s="1"/>
  <c r="DB39" i="46"/>
  <c r="DA39" i="46"/>
  <c r="CZ39" i="46"/>
  <c r="CY39" i="46"/>
  <c r="CX39" i="46"/>
  <c r="AI39" i="46" s="1"/>
  <c r="CW39" i="46"/>
  <c r="CV39" i="46"/>
  <c r="AG39" i="46" s="1"/>
  <c r="CU39" i="46"/>
  <c r="CT39" i="46"/>
  <c r="AE39" i="46" s="1"/>
  <c r="CS39" i="46"/>
  <c r="CR39" i="46"/>
  <c r="CQ39" i="46"/>
  <c r="AB39" i="46" s="1"/>
  <c r="CP39" i="46"/>
  <c r="AA39" i="46" s="1"/>
  <c r="CO39" i="46"/>
  <c r="Z39" i="44" s="1"/>
  <c r="CN39" i="46"/>
  <c r="Y39" i="46" s="1"/>
  <c r="CM39" i="46"/>
  <c r="X39" i="46" s="1"/>
  <c r="CL39" i="46"/>
  <c r="W39" i="46" s="1"/>
  <c r="CK39" i="46"/>
  <c r="V39" i="46" s="1"/>
  <c r="CJ39" i="46"/>
  <c r="CI39" i="46"/>
  <c r="CH39" i="46"/>
  <c r="S39" i="46" s="1"/>
  <c r="CG39" i="46"/>
  <c r="CF39" i="46"/>
  <c r="Q39" i="46" s="1"/>
  <c r="CE39" i="46"/>
  <c r="CD39" i="46"/>
  <c r="CC39" i="46"/>
  <c r="CB39" i="46"/>
  <c r="CA39" i="46"/>
  <c r="BZ39" i="46"/>
  <c r="BY39" i="46"/>
  <c r="BX39" i="46"/>
  <c r="BW39" i="46"/>
  <c r="BV39" i="46"/>
  <c r="G39" i="46" s="1"/>
  <c r="BU39" i="46"/>
  <c r="F39" i="46" s="1"/>
  <c r="BT39" i="46"/>
  <c r="BS39" i="46"/>
  <c r="BO39" i="46"/>
  <c r="BN39" i="46"/>
  <c r="B39" i="46"/>
  <c r="B39" i="44" s="1"/>
  <c r="A39" i="46"/>
  <c r="A39" i="44" s="1"/>
  <c r="EF38" i="46"/>
  <c r="EE38" i="46"/>
  <c r="ED38" i="46"/>
  <c r="EC38" i="46"/>
  <c r="BN38" i="46" s="1"/>
  <c r="EB38" i="46"/>
  <c r="BM38" i="46" s="1"/>
  <c r="EA38" i="46"/>
  <c r="BL38" i="46" s="1"/>
  <c r="DZ38" i="46"/>
  <c r="BK38" i="46" s="1"/>
  <c r="DY38" i="46"/>
  <c r="DX38" i="46"/>
  <c r="DW38" i="46"/>
  <c r="DV38" i="46"/>
  <c r="DU38" i="46"/>
  <c r="DT38" i="46"/>
  <c r="BE38" i="46" s="1"/>
  <c r="DS38" i="46"/>
  <c r="DR38" i="46"/>
  <c r="DQ38" i="46"/>
  <c r="DP38" i="46"/>
  <c r="BA38" i="46" s="1"/>
  <c r="DO38" i="46"/>
  <c r="DN38" i="46"/>
  <c r="AY38" i="46" s="1"/>
  <c r="DM38" i="46"/>
  <c r="DL38" i="46"/>
  <c r="AW38" i="46" s="1"/>
  <c r="DK38" i="46"/>
  <c r="DJ38" i="46"/>
  <c r="DI38" i="46"/>
  <c r="DH38" i="46"/>
  <c r="DG38" i="46"/>
  <c r="DF38" i="46"/>
  <c r="DE38" i="46"/>
  <c r="AP38" i="46" s="1"/>
  <c r="DD38" i="46"/>
  <c r="AO38" i="46" s="1"/>
  <c r="DC38" i="46"/>
  <c r="DB38" i="46"/>
  <c r="AM38" i="46" s="1"/>
  <c r="DA38" i="46"/>
  <c r="CZ38" i="46"/>
  <c r="AK38" i="44" s="1"/>
  <c r="CY38" i="46"/>
  <c r="CX38" i="46"/>
  <c r="CW38" i="46"/>
  <c r="CV38" i="46"/>
  <c r="AG38" i="46" s="1"/>
  <c r="CU38" i="46"/>
  <c r="AF38" i="46" s="1"/>
  <c r="CT38" i="46"/>
  <c r="CS38" i="46"/>
  <c r="CR38" i="46"/>
  <c r="CQ38" i="46"/>
  <c r="AB38" i="46" s="1"/>
  <c r="CP38" i="46"/>
  <c r="CO38" i="46"/>
  <c r="Z38" i="46" s="1"/>
  <c r="CN38" i="46"/>
  <c r="Y38" i="46" s="1"/>
  <c r="CM38" i="46"/>
  <c r="X38" i="46" s="1"/>
  <c r="CL38" i="46"/>
  <c r="W38" i="46" s="1"/>
  <c r="CK38" i="46"/>
  <c r="CJ38" i="46"/>
  <c r="U38" i="46" s="1"/>
  <c r="CI38" i="46"/>
  <c r="T38" i="46" s="1"/>
  <c r="CH38" i="46"/>
  <c r="S38" i="46" s="1"/>
  <c r="CG38" i="46"/>
  <c r="CF38" i="46"/>
  <c r="Q38" i="46" s="1"/>
  <c r="CE38" i="46"/>
  <c r="CD38" i="46"/>
  <c r="CC38" i="46"/>
  <c r="CB38" i="46"/>
  <c r="CA38" i="46"/>
  <c r="L38" i="46" s="1"/>
  <c r="BZ38" i="46"/>
  <c r="BY38" i="46"/>
  <c r="J38" i="46" s="1"/>
  <c r="BX38" i="46"/>
  <c r="BW38" i="46"/>
  <c r="H38" i="46" s="1"/>
  <c r="BV38" i="46"/>
  <c r="G38" i="46" s="1"/>
  <c r="BU38" i="46"/>
  <c r="BT38" i="46"/>
  <c r="BS38" i="46"/>
  <c r="D38" i="46" s="1"/>
  <c r="B38" i="46"/>
  <c r="B38" i="44" s="1"/>
  <c r="A38" i="46"/>
  <c r="A36" i="27" s="1"/>
  <c r="EF37" i="46"/>
  <c r="EE37" i="46"/>
  <c r="ED37" i="46"/>
  <c r="BO37" i="44" s="1"/>
  <c r="EC37" i="46"/>
  <c r="EB37" i="46"/>
  <c r="EA37" i="46"/>
  <c r="BL37" i="46" s="1"/>
  <c r="DZ37" i="46"/>
  <c r="DY37" i="46"/>
  <c r="BJ37" i="46" s="1"/>
  <c r="DX37" i="46"/>
  <c r="DW37" i="46"/>
  <c r="BH37" i="46" s="1"/>
  <c r="DV37" i="46"/>
  <c r="DU37" i="46"/>
  <c r="DT37" i="46"/>
  <c r="DS37" i="46"/>
  <c r="BD37" i="46" s="1"/>
  <c r="DR37" i="46"/>
  <c r="DQ37" i="46"/>
  <c r="BB37" i="46" s="1"/>
  <c r="DP37" i="46"/>
  <c r="BA37" i="46" s="1"/>
  <c r="DO37" i="46"/>
  <c r="DN37" i="46"/>
  <c r="DM37" i="46"/>
  <c r="AX37" i="46" s="1"/>
  <c r="DL37" i="46"/>
  <c r="AW37" i="46" s="1"/>
  <c r="DK37" i="46"/>
  <c r="DJ37" i="46"/>
  <c r="DI37" i="46"/>
  <c r="AT37" i="46" s="1"/>
  <c r="DH37" i="46"/>
  <c r="AS37" i="46" s="1"/>
  <c r="DG37" i="46"/>
  <c r="DF37" i="46"/>
  <c r="DE37" i="46"/>
  <c r="AP37" i="46" s="1"/>
  <c r="DD37" i="46"/>
  <c r="AO37" i="46" s="1"/>
  <c r="DC37" i="46"/>
  <c r="AN37" i="46" s="1"/>
  <c r="DB37" i="46"/>
  <c r="DA37" i="46"/>
  <c r="AL37" i="46" s="1"/>
  <c r="CZ37" i="46"/>
  <c r="AK37" i="46" s="1"/>
  <c r="CY37" i="46"/>
  <c r="AJ37" i="46" s="1"/>
  <c r="CX37" i="46"/>
  <c r="CW37" i="46"/>
  <c r="AH37" i="46" s="1"/>
  <c r="CV37" i="46"/>
  <c r="CU37" i="46"/>
  <c r="AF37" i="46" s="1"/>
  <c r="CT37" i="46"/>
  <c r="CS37" i="46"/>
  <c r="AD37" i="46" s="1"/>
  <c r="CR37" i="46"/>
  <c r="AC37" i="46" s="1"/>
  <c r="CQ37" i="46"/>
  <c r="CP37" i="46"/>
  <c r="AA37" i="44" s="1"/>
  <c r="CO37" i="46"/>
  <c r="Z37" i="46" s="1"/>
  <c r="CN37" i="46"/>
  <c r="CM37" i="46"/>
  <c r="CL37" i="46"/>
  <c r="CK37" i="46"/>
  <c r="V37" i="46" s="1"/>
  <c r="CJ37" i="46"/>
  <c r="U37" i="46" s="1"/>
  <c r="CI37" i="46"/>
  <c r="CH37" i="46"/>
  <c r="CG37" i="46"/>
  <c r="CF37" i="46"/>
  <c r="Q37" i="46" s="1"/>
  <c r="CE37" i="46"/>
  <c r="P37" i="46" s="1"/>
  <c r="CD37" i="46"/>
  <c r="CC37" i="46"/>
  <c r="CB37" i="46"/>
  <c r="CA37" i="46"/>
  <c r="BZ37" i="46"/>
  <c r="BY37" i="46"/>
  <c r="J37" i="46" s="1"/>
  <c r="BX37" i="46"/>
  <c r="I37" i="46" s="1"/>
  <c r="BW37" i="46"/>
  <c r="BV37" i="46"/>
  <c r="BU37" i="46"/>
  <c r="F37" i="46" s="1"/>
  <c r="BT37" i="46"/>
  <c r="BS37" i="46"/>
  <c r="BO37" i="46"/>
  <c r="B37" i="46"/>
  <c r="B37" i="44" s="1"/>
  <c r="A37" i="46"/>
  <c r="A35" i="27" s="1"/>
  <c r="EF36" i="46"/>
  <c r="EE36" i="46"/>
  <c r="ED36" i="46"/>
  <c r="BO36" i="46" s="1"/>
  <c r="EC36" i="46"/>
  <c r="BN36" i="46" s="1"/>
  <c r="EB36" i="46"/>
  <c r="BM36" i="46" s="1"/>
  <c r="EA36" i="46"/>
  <c r="DZ36" i="46"/>
  <c r="DY36" i="46"/>
  <c r="BJ36" i="46" s="1"/>
  <c r="DX36" i="46"/>
  <c r="BI36" i="46" s="1"/>
  <c r="DW36" i="46"/>
  <c r="DV36" i="46"/>
  <c r="BG36" i="46" s="1"/>
  <c r="DU36" i="46"/>
  <c r="BF36" i="46" s="1"/>
  <c r="DT36" i="46"/>
  <c r="BE36" i="46" s="1"/>
  <c r="DS36" i="46"/>
  <c r="BD36" i="46" s="1"/>
  <c r="DR36" i="46"/>
  <c r="DQ36" i="46"/>
  <c r="DP36" i="46"/>
  <c r="DO36" i="46"/>
  <c r="DN36" i="46"/>
  <c r="DM36" i="46"/>
  <c r="AX36" i="46" s="1"/>
  <c r="DL36" i="46"/>
  <c r="DK36" i="46"/>
  <c r="AV36" i="46" s="1"/>
  <c r="DJ36" i="46"/>
  <c r="DI36" i="46"/>
  <c r="DH36" i="46"/>
  <c r="AS36" i="46" s="1"/>
  <c r="DG36" i="46"/>
  <c r="DF36" i="46"/>
  <c r="AQ36" i="46" s="1"/>
  <c r="DE36" i="46"/>
  <c r="AP36" i="46" s="1"/>
  <c r="DD36" i="46"/>
  <c r="AO36" i="46" s="1"/>
  <c r="DC36" i="46"/>
  <c r="AN36" i="46" s="1"/>
  <c r="DB36" i="46"/>
  <c r="DA36" i="46"/>
  <c r="CZ36" i="46"/>
  <c r="CY36" i="46"/>
  <c r="CX36" i="46"/>
  <c r="CW36" i="46"/>
  <c r="CV36" i="46"/>
  <c r="CU36" i="46"/>
  <c r="CT36" i="46"/>
  <c r="CS36" i="46"/>
  <c r="CR36" i="46"/>
  <c r="AC36" i="46" s="1"/>
  <c r="CQ36" i="46"/>
  <c r="CP36" i="46"/>
  <c r="AA36" i="46" s="1"/>
  <c r="CO36" i="46"/>
  <c r="Z36" i="46" s="1"/>
  <c r="CN36" i="46"/>
  <c r="CM36" i="46"/>
  <c r="X36" i="46" s="1"/>
  <c r="CL36" i="46"/>
  <c r="CK36" i="46"/>
  <c r="CJ36" i="46"/>
  <c r="CI36" i="46"/>
  <c r="T36" i="46" s="1"/>
  <c r="CH36" i="46"/>
  <c r="S36" i="46" s="1"/>
  <c r="CG36" i="46"/>
  <c r="R36" i="46" s="1"/>
  <c r="CF36" i="46"/>
  <c r="CE36" i="46"/>
  <c r="P36" i="46" s="1"/>
  <c r="CD36" i="46"/>
  <c r="CC36" i="46"/>
  <c r="N36" i="46" s="1"/>
  <c r="CB36" i="46"/>
  <c r="M36" i="46" s="1"/>
  <c r="CA36" i="46"/>
  <c r="BZ36" i="46"/>
  <c r="K36" i="46" s="1"/>
  <c r="BY36" i="46"/>
  <c r="BX36" i="46"/>
  <c r="BW36" i="46"/>
  <c r="BV36" i="46"/>
  <c r="BU36" i="46"/>
  <c r="F36" i="46" s="1"/>
  <c r="BT36" i="46"/>
  <c r="BS36" i="46"/>
  <c r="B36" i="46"/>
  <c r="B36" i="44" s="1"/>
  <c r="A36" i="46"/>
  <c r="A34" i="27" s="1"/>
  <c r="EF35" i="46"/>
  <c r="EE35" i="46"/>
  <c r="BP35" i="46" s="1"/>
  <c r="ED35" i="46"/>
  <c r="EC35" i="46"/>
  <c r="EB35" i="46"/>
  <c r="EA35" i="46"/>
  <c r="DZ35" i="46"/>
  <c r="BK35" i="46" s="1"/>
  <c r="DY35" i="46"/>
  <c r="DX35" i="46"/>
  <c r="BI35" i="46" s="1"/>
  <c r="DW35" i="46"/>
  <c r="DV35" i="46"/>
  <c r="DU35" i="46"/>
  <c r="BF35" i="46" s="1"/>
  <c r="DT35" i="46"/>
  <c r="DS35" i="46"/>
  <c r="DR35" i="46"/>
  <c r="BC35" i="46" s="1"/>
  <c r="DQ35" i="46"/>
  <c r="BB35" i="46" s="1"/>
  <c r="DP35" i="46"/>
  <c r="BA35" i="46" s="1"/>
  <c r="DO35" i="46"/>
  <c r="AZ35" i="46" s="1"/>
  <c r="DN35" i="46"/>
  <c r="DM35" i="46"/>
  <c r="AX35" i="46" s="1"/>
  <c r="DL35" i="46"/>
  <c r="DK35" i="46"/>
  <c r="DJ35" i="46"/>
  <c r="DI35" i="46"/>
  <c r="AT35" i="46" s="1"/>
  <c r="DH35" i="46"/>
  <c r="AS35" i="46" s="1"/>
  <c r="DG35" i="46"/>
  <c r="AR35" i="46" s="1"/>
  <c r="DF35" i="46"/>
  <c r="DE35" i="46"/>
  <c r="DD35" i="46"/>
  <c r="AO35" i="46" s="1"/>
  <c r="DC35" i="46"/>
  <c r="DB35" i="46"/>
  <c r="AM35" i="46" s="1"/>
  <c r="DA35" i="46"/>
  <c r="CZ35" i="46"/>
  <c r="AK35" i="46" s="1"/>
  <c r="CY35" i="46"/>
  <c r="CX35" i="46"/>
  <c r="CW35" i="46"/>
  <c r="CV35" i="46"/>
  <c r="AG35" i="46" s="1"/>
  <c r="CU35" i="46"/>
  <c r="CT35" i="46"/>
  <c r="CS35" i="46"/>
  <c r="CR35" i="46"/>
  <c r="CQ35" i="46"/>
  <c r="CP35" i="46"/>
  <c r="CO35" i="46"/>
  <c r="CN35" i="46"/>
  <c r="CM35" i="46"/>
  <c r="CL35" i="46"/>
  <c r="CK35" i="46"/>
  <c r="CJ35" i="46"/>
  <c r="U35" i="46" s="1"/>
  <c r="CI35" i="46"/>
  <c r="CH35" i="46"/>
  <c r="CG35" i="46"/>
  <c r="CF35" i="46"/>
  <c r="CE35" i="46"/>
  <c r="CD35" i="46"/>
  <c r="O35" i="46" s="1"/>
  <c r="CC35" i="46"/>
  <c r="N35" i="46" s="1"/>
  <c r="CB35" i="46"/>
  <c r="CA35" i="46"/>
  <c r="L35" i="46" s="1"/>
  <c r="BZ35" i="46"/>
  <c r="BY35" i="46"/>
  <c r="BX35" i="46"/>
  <c r="I35" i="46" s="1"/>
  <c r="BW35" i="46"/>
  <c r="BV35" i="46"/>
  <c r="G35" i="46" s="1"/>
  <c r="BU35" i="46"/>
  <c r="F35" i="46" s="1"/>
  <c r="BT35" i="46"/>
  <c r="E35" i="46" s="1"/>
  <c r="BS35" i="46"/>
  <c r="D35" i="46" s="1"/>
  <c r="B35" i="46"/>
  <c r="B35" i="44" s="1"/>
  <c r="A35" i="46"/>
  <c r="A35" i="44" s="1"/>
  <c r="EF34" i="46"/>
  <c r="BQ34" i="46" s="1"/>
  <c r="EE34" i="46"/>
  <c r="ED34" i="46"/>
  <c r="EC34" i="46"/>
  <c r="EB34" i="46"/>
  <c r="BM34" i="44" s="1"/>
  <c r="EA34" i="46"/>
  <c r="DZ34" i="46"/>
  <c r="BK34" i="46" s="1"/>
  <c r="DY34" i="46"/>
  <c r="DX34" i="46"/>
  <c r="DW34" i="46"/>
  <c r="DV34" i="46"/>
  <c r="DU34" i="46"/>
  <c r="DT34" i="46"/>
  <c r="DS34" i="46"/>
  <c r="BD34" i="46" s="1"/>
  <c r="DR34" i="46"/>
  <c r="DQ34" i="46"/>
  <c r="DP34" i="46"/>
  <c r="DO34" i="46"/>
  <c r="DN34" i="46"/>
  <c r="AY34" i="46" s="1"/>
  <c r="DM34" i="46"/>
  <c r="AX34" i="46" s="1"/>
  <c r="DL34" i="46"/>
  <c r="AW34" i="44" s="1"/>
  <c r="DK34" i="46"/>
  <c r="DJ34" i="46"/>
  <c r="AU34" i="46" s="1"/>
  <c r="DI34" i="46"/>
  <c r="DH34" i="46"/>
  <c r="DG34" i="46"/>
  <c r="DF34" i="46"/>
  <c r="AQ34" i="46" s="1"/>
  <c r="DE34" i="46"/>
  <c r="DD34" i="46"/>
  <c r="DC34" i="46"/>
  <c r="DB34" i="46"/>
  <c r="DA34" i="46"/>
  <c r="CZ34" i="46"/>
  <c r="AK34" i="46" s="1"/>
  <c r="CY34" i="46"/>
  <c r="CX34" i="46"/>
  <c r="AI34" i="46" s="1"/>
  <c r="CW34" i="46"/>
  <c r="CV34" i="46"/>
  <c r="AG34" i="44" s="1"/>
  <c r="CU34" i="46"/>
  <c r="AF34" i="46" s="1"/>
  <c r="CT34" i="46"/>
  <c r="CS34" i="46"/>
  <c r="AD34" i="46" s="1"/>
  <c r="CR34" i="46"/>
  <c r="CQ34" i="46"/>
  <c r="CP34" i="46"/>
  <c r="CO34" i="46"/>
  <c r="Z34" i="46" s="1"/>
  <c r="CN34" i="46"/>
  <c r="CM34" i="46"/>
  <c r="CL34" i="46"/>
  <c r="CK34" i="46"/>
  <c r="CJ34" i="46"/>
  <c r="U34" i="46" s="1"/>
  <c r="CI34" i="46"/>
  <c r="CH34" i="46"/>
  <c r="S34" i="46" s="1"/>
  <c r="CG34" i="46"/>
  <c r="CF34" i="46"/>
  <c r="Q34" i="44" s="1"/>
  <c r="CE34" i="46"/>
  <c r="P34" i="46" s="1"/>
  <c r="CD34" i="46"/>
  <c r="O34" i="46" s="1"/>
  <c r="CC34" i="46"/>
  <c r="CB34" i="46"/>
  <c r="CA34" i="46"/>
  <c r="BZ34" i="46"/>
  <c r="K34" i="46" s="1"/>
  <c r="BY34" i="46"/>
  <c r="BX34" i="46"/>
  <c r="BW34" i="46"/>
  <c r="H34" i="46" s="1"/>
  <c r="BV34" i="46"/>
  <c r="G34" i="46" s="1"/>
  <c r="BU34" i="46"/>
  <c r="BT34" i="46"/>
  <c r="E34" i="46" s="1"/>
  <c r="BS34" i="46"/>
  <c r="B34" i="46"/>
  <c r="B34" i="44" s="1"/>
  <c r="A34" i="46"/>
  <c r="C34" i="46" s="1"/>
  <c r="C34" i="44" s="1"/>
  <c r="EF33" i="46"/>
  <c r="BQ33" i="46" s="1"/>
  <c r="EE33" i="46"/>
  <c r="BP33" i="46" s="1"/>
  <c r="ED33" i="46"/>
  <c r="BO33" i="44" s="1"/>
  <c r="EC33" i="46"/>
  <c r="EB33" i="46"/>
  <c r="BM33" i="46" s="1"/>
  <c r="EA33" i="46"/>
  <c r="DZ33" i="46"/>
  <c r="BK33" i="46" s="1"/>
  <c r="DY33" i="46"/>
  <c r="DX33" i="46"/>
  <c r="DW33" i="46"/>
  <c r="DV33" i="46"/>
  <c r="BG33" i="46" s="1"/>
  <c r="DU33" i="46"/>
  <c r="BF33" i="46" s="1"/>
  <c r="DT33" i="46"/>
  <c r="BE33" i="46" s="1"/>
  <c r="DS33" i="46"/>
  <c r="DR33" i="46"/>
  <c r="DQ33" i="46"/>
  <c r="DP33" i="46"/>
  <c r="DO33" i="46"/>
  <c r="AZ33" i="46" s="1"/>
  <c r="DN33" i="46"/>
  <c r="AY33" i="46" s="1"/>
  <c r="DM33" i="46"/>
  <c r="DL33" i="46"/>
  <c r="AW33" i="46" s="1"/>
  <c r="DK33" i="46"/>
  <c r="DJ33" i="46"/>
  <c r="DI33" i="46"/>
  <c r="DH33" i="46"/>
  <c r="AS33" i="46" s="1"/>
  <c r="DG33" i="46"/>
  <c r="DF33" i="46"/>
  <c r="AQ33" i="46" s="1"/>
  <c r="DE33" i="46"/>
  <c r="DD33" i="46"/>
  <c r="AO33" i="46" s="1"/>
  <c r="DC33" i="46"/>
  <c r="DB33" i="46"/>
  <c r="DA33" i="46"/>
  <c r="CZ33" i="46"/>
  <c r="CY33" i="46"/>
  <c r="CX33" i="46"/>
  <c r="AI33" i="46" s="1"/>
  <c r="CW33" i="46"/>
  <c r="CV33" i="46"/>
  <c r="CU33" i="46"/>
  <c r="CT33" i="46"/>
  <c r="AE33" i="46" s="1"/>
  <c r="CS33" i="46"/>
  <c r="CR33" i="46"/>
  <c r="AC33" i="46" s="1"/>
  <c r="CQ33" i="46"/>
  <c r="CP33" i="46"/>
  <c r="AA33" i="46" s="1"/>
  <c r="CO33" i="46"/>
  <c r="CN33" i="46"/>
  <c r="Y33" i="46" s="1"/>
  <c r="CM33" i="46"/>
  <c r="CL33" i="46"/>
  <c r="CK33" i="46"/>
  <c r="CJ33" i="46"/>
  <c r="CI33" i="46"/>
  <c r="T33" i="46" s="1"/>
  <c r="CH33" i="46"/>
  <c r="CG33" i="46"/>
  <c r="CF33" i="46"/>
  <c r="Q33" i="46" s="1"/>
  <c r="CE33" i="46"/>
  <c r="CD33" i="46"/>
  <c r="O33" i="46" s="1"/>
  <c r="CC33" i="46"/>
  <c r="CB33" i="46"/>
  <c r="M33" i="46" s="1"/>
  <c r="CA33" i="46"/>
  <c r="BZ33" i="46"/>
  <c r="K33" i="46" s="1"/>
  <c r="BY33" i="46"/>
  <c r="BX33" i="46"/>
  <c r="I33" i="46" s="1"/>
  <c r="BW33" i="46"/>
  <c r="BV33" i="46"/>
  <c r="BU33" i="46"/>
  <c r="BT33" i="46"/>
  <c r="BS33" i="46"/>
  <c r="BO33" i="46"/>
  <c r="B33" i="46"/>
  <c r="B33" i="44" s="1"/>
  <c r="A33" i="46"/>
  <c r="EF32" i="46"/>
  <c r="EE32" i="46"/>
  <c r="BP32" i="46" s="1"/>
  <c r="ED32" i="46"/>
  <c r="EC32" i="46"/>
  <c r="EB32" i="46"/>
  <c r="BM32" i="46" s="1"/>
  <c r="EA32" i="46"/>
  <c r="BL32" i="46" s="1"/>
  <c r="DZ32" i="46"/>
  <c r="DY32" i="46"/>
  <c r="BJ32" i="46" s="1"/>
  <c r="DX32" i="46"/>
  <c r="DW32" i="46"/>
  <c r="BH32" i="46" s="1"/>
  <c r="DV32" i="46"/>
  <c r="BG32" i="46" s="1"/>
  <c r="DU32" i="46"/>
  <c r="DT32" i="46"/>
  <c r="BE32" i="46" s="1"/>
  <c r="DS32" i="46"/>
  <c r="DR32" i="46"/>
  <c r="BC32" i="46" s="1"/>
  <c r="DQ32" i="46"/>
  <c r="BB32" i="46" s="1"/>
  <c r="DP32" i="46"/>
  <c r="DO32" i="46"/>
  <c r="AZ32" i="46" s="1"/>
  <c r="DN32" i="46"/>
  <c r="AY32" i="46" s="1"/>
  <c r="DM32" i="46"/>
  <c r="DL32" i="46"/>
  <c r="DK32" i="46"/>
  <c r="AV32" i="46" s="1"/>
  <c r="DJ32" i="46"/>
  <c r="DI32" i="46"/>
  <c r="AT32" i="46" s="1"/>
  <c r="DH32" i="46"/>
  <c r="DG32" i="46"/>
  <c r="DF32" i="46"/>
  <c r="DE32" i="46"/>
  <c r="DD32" i="46"/>
  <c r="DC32" i="46"/>
  <c r="AN32" i="46" s="1"/>
  <c r="DB32" i="46"/>
  <c r="DA32" i="46"/>
  <c r="AL32" i="46" s="1"/>
  <c r="CZ32" i="46"/>
  <c r="CY32" i="46"/>
  <c r="CX32" i="46"/>
  <c r="AI32" i="46" s="1"/>
  <c r="CW32" i="46"/>
  <c r="CV32" i="46"/>
  <c r="AG32" i="46" s="1"/>
  <c r="CU32" i="46"/>
  <c r="CT32" i="46"/>
  <c r="CS32" i="46"/>
  <c r="AD32" i="46" s="1"/>
  <c r="CR32" i="46"/>
  <c r="CQ32" i="46"/>
  <c r="CP32" i="46"/>
  <c r="AA32" i="46" s="1"/>
  <c r="CO32" i="46"/>
  <c r="CN32" i="46"/>
  <c r="Y32" i="46" s="1"/>
  <c r="CM32" i="46"/>
  <c r="X32" i="46" s="1"/>
  <c r="CL32" i="46"/>
  <c r="CK32" i="46"/>
  <c r="CJ32" i="46"/>
  <c r="CI32" i="46"/>
  <c r="CH32" i="46"/>
  <c r="S32" i="46" s="1"/>
  <c r="CG32" i="46"/>
  <c r="CF32" i="46"/>
  <c r="Q32" i="46" s="1"/>
  <c r="CE32" i="46"/>
  <c r="P32" i="46" s="1"/>
  <c r="CD32" i="46"/>
  <c r="CC32" i="46"/>
  <c r="CB32" i="46"/>
  <c r="CA32" i="46"/>
  <c r="L32" i="46" s="1"/>
  <c r="BZ32" i="46"/>
  <c r="K32" i="46" s="1"/>
  <c r="BY32" i="46"/>
  <c r="BX32" i="46"/>
  <c r="BW32" i="46"/>
  <c r="H32" i="46" s="1"/>
  <c r="BV32" i="46"/>
  <c r="BU32" i="46"/>
  <c r="BT32" i="46"/>
  <c r="BS32" i="46"/>
  <c r="D32" i="46" s="1"/>
  <c r="B32" i="46"/>
  <c r="B32" i="44" s="1"/>
  <c r="A32" i="46"/>
  <c r="C32" i="46" s="1"/>
  <c r="C32" i="44" s="1"/>
  <c r="EF31" i="46"/>
  <c r="EE31" i="46"/>
  <c r="BP31" i="46" s="1"/>
  <c r="ED31" i="46"/>
  <c r="BO31" i="44" s="1"/>
  <c r="EC31" i="46"/>
  <c r="BN31" i="46" s="1"/>
  <c r="EB31" i="46"/>
  <c r="EA31" i="46"/>
  <c r="DZ31" i="46"/>
  <c r="DY31" i="46"/>
  <c r="BJ31" i="46" s="1"/>
  <c r="DX31" i="46"/>
  <c r="DW31" i="46"/>
  <c r="BH31" i="46" s="1"/>
  <c r="DV31" i="46"/>
  <c r="DU31" i="46"/>
  <c r="BF31" i="44" s="1"/>
  <c r="DT31" i="46"/>
  <c r="DS31" i="46"/>
  <c r="BD31" i="46" s="1"/>
  <c r="DR31" i="46"/>
  <c r="DQ31" i="46"/>
  <c r="DP31" i="46"/>
  <c r="DO31" i="46"/>
  <c r="AZ31" i="46" s="1"/>
  <c r="DN31" i="46"/>
  <c r="DM31" i="46"/>
  <c r="AX31" i="46" s="1"/>
  <c r="DL31" i="46"/>
  <c r="DK31" i="46"/>
  <c r="AV31" i="46" s="1"/>
  <c r="DJ31" i="46"/>
  <c r="DI31" i="46"/>
  <c r="DH31" i="46"/>
  <c r="AS31" i="46" s="1"/>
  <c r="DG31" i="46"/>
  <c r="DF31" i="46"/>
  <c r="DE31" i="46"/>
  <c r="DD31" i="46"/>
  <c r="DC31" i="46"/>
  <c r="DB31" i="46"/>
  <c r="DA31" i="46"/>
  <c r="CZ31" i="46"/>
  <c r="CY31" i="46"/>
  <c r="AJ31" i="46" s="1"/>
  <c r="CX31" i="46"/>
  <c r="CW31" i="46"/>
  <c r="CV31" i="46"/>
  <c r="CU31" i="46"/>
  <c r="CT31" i="46"/>
  <c r="CS31" i="46"/>
  <c r="CR31" i="46"/>
  <c r="AC31" i="46" s="1"/>
  <c r="CQ31" i="46"/>
  <c r="AB31" i="46" s="1"/>
  <c r="CP31" i="46"/>
  <c r="CO31" i="46"/>
  <c r="Z31" i="46" s="1"/>
  <c r="CN31" i="46"/>
  <c r="CM31" i="46"/>
  <c r="X31" i="46" s="1"/>
  <c r="CL31" i="46"/>
  <c r="CK31" i="46"/>
  <c r="CJ31" i="46"/>
  <c r="CI31" i="46"/>
  <c r="T31" i="46" s="1"/>
  <c r="CH31" i="46"/>
  <c r="CG31" i="46"/>
  <c r="R31" i="46" s="1"/>
  <c r="CF31" i="46"/>
  <c r="CE31" i="46"/>
  <c r="P31" i="46" s="1"/>
  <c r="CD31" i="46"/>
  <c r="CC31" i="46"/>
  <c r="CB31" i="46"/>
  <c r="M31" i="46" s="1"/>
  <c r="CA31" i="46"/>
  <c r="BZ31" i="46"/>
  <c r="BY31" i="46"/>
  <c r="BX31" i="46"/>
  <c r="BW31" i="46"/>
  <c r="H31" i="46" s="1"/>
  <c r="BV31" i="46"/>
  <c r="BU31" i="46"/>
  <c r="BT31" i="46"/>
  <c r="E31" i="46" s="1"/>
  <c r="BS31" i="46"/>
  <c r="D31" i="46" s="1"/>
  <c r="BO31" i="46"/>
  <c r="B31" i="46"/>
  <c r="B31" i="44" s="1"/>
  <c r="A31" i="46"/>
  <c r="A29" i="27" s="1"/>
  <c r="EF30" i="46"/>
  <c r="EE30" i="46"/>
  <c r="ED30" i="46"/>
  <c r="BO30" i="46" s="1"/>
  <c r="EC30" i="46"/>
  <c r="BN30" i="46" s="1"/>
  <c r="EB30" i="46"/>
  <c r="EA30" i="46"/>
  <c r="BL30" i="46" s="1"/>
  <c r="DZ30" i="46"/>
  <c r="DY30" i="46"/>
  <c r="BJ30" i="46" s="1"/>
  <c r="DX30" i="46"/>
  <c r="DW30" i="46"/>
  <c r="DV30" i="46"/>
  <c r="DU30" i="46"/>
  <c r="DT30" i="46"/>
  <c r="BE30" i="46" s="1"/>
  <c r="DS30" i="46"/>
  <c r="BD30" i="46" s="1"/>
  <c r="DR30" i="46"/>
  <c r="DQ30" i="46"/>
  <c r="DP30" i="46"/>
  <c r="DO30" i="46"/>
  <c r="DN30" i="46"/>
  <c r="DM30" i="46"/>
  <c r="AX30" i="46" s="1"/>
  <c r="DL30" i="46"/>
  <c r="DK30" i="46"/>
  <c r="AV30" i="46" s="1"/>
  <c r="DJ30" i="46"/>
  <c r="DI30" i="46"/>
  <c r="AT30" i="46" s="1"/>
  <c r="DH30" i="46"/>
  <c r="AS30" i="46" s="1"/>
  <c r="DG30" i="46"/>
  <c r="DF30" i="46"/>
  <c r="AQ30" i="46" s="1"/>
  <c r="DE30" i="46"/>
  <c r="AP30" i="46" s="1"/>
  <c r="DD30" i="46"/>
  <c r="DC30" i="46"/>
  <c r="AN30" i="46" s="1"/>
  <c r="DB30" i="46"/>
  <c r="DA30" i="46"/>
  <c r="AL30" i="46" s="1"/>
  <c r="CZ30" i="46"/>
  <c r="AK30" i="46" s="1"/>
  <c r="CY30" i="46"/>
  <c r="CX30" i="46"/>
  <c r="AI30" i="46" s="1"/>
  <c r="CW30" i="46"/>
  <c r="AH30" i="46" s="1"/>
  <c r="CV30" i="46"/>
  <c r="CU30" i="46"/>
  <c r="CT30" i="46"/>
  <c r="CS30" i="46"/>
  <c r="CR30" i="46"/>
  <c r="AC30" i="46" s="1"/>
  <c r="CQ30" i="46"/>
  <c r="CP30" i="46"/>
  <c r="AA30" i="46" s="1"/>
  <c r="CO30" i="46"/>
  <c r="Z30" i="46" s="1"/>
  <c r="CN30" i="46"/>
  <c r="Y30" i="46" s="1"/>
  <c r="CM30" i="46"/>
  <c r="CL30" i="46"/>
  <c r="CK30" i="46"/>
  <c r="V30" i="46" s="1"/>
  <c r="CJ30" i="46"/>
  <c r="U30" i="46" s="1"/>
  <c r="CI30" i="46"/>
  <c r="CH30" i="46"/>
  <c r="CG30" i="46"/>
  <c r="CF30" i="46"/>
  <c r="Q30" i="46" s="1"/>
  <c r="CE30" i="46"/>
  <c r="P30" i="46" s="1"/>
  <c r="CD30" i="46"/>
  <c r="CC30" i="46"/>
  <c r="N30" i="46" s="1"/>
  <c r="CB30" i="46"/>
  <c r="CA30" i="46"/>
  <c r="BZ30" i="46"/>
  <c r="BY30" i="46"/>
  <c r="BX30" i="46"/>
  <c r="BW30" i="46"/>
  <c r="BV30" i="46"/>
  <c r="BU30" i="46"/>
  <c r="F30" i="46" s="1"/>
  <c r="BT30" i="46"/>
  <c r="E30" i="46" s="1"/>
  <c r="BS30" i="46"/>
  <c r="B30" i="46"/>
  <c r="B30" i="44" s="1"/>
  <c r="A30" i="46"/>
  <c r="A28" i="27" s="1"/>
  <c r="EF29" i="46"/>
  <c r="BQ29" i="46" s="1"/>
  <c r="EE29" i="46"/>
  <c r="BP29" i="46" s="1"/>
  <c r="ED29" i="46"/>
  <c r="BO29" i="44" s="1"/>
  <c r="EC29" i="46"/>
  <c r="BN29" i="46" s="1"/>
  <c r="EB29" i="46"/>
  <c r="EA29" i="46"/>
  <c r="BL29" i="46" s="1"/>
  <c r="DZ29" i="46"/>
  <c r="BK29" i="46" s="1"/>
  <c r="DY29" i="46"/>
  <c r="BJ29" i="46" s="1"/>
  <c r="DX29" i="46"/>
  <c r="BI29" i="46" s="1"/>
  <c r="DW29" i="46"/>
  <c r="DV29" i="46"/>
  <c r="DU29" i="46"/>
  <c r="BF29" i="46" s="1"/>
  <c r="DT29" i="46"/>
  <c r="DS29" i="46"/>
  <c r="DR29" i="46"/>
  <c r="BC29" i="46" s="1"/>
  <c r="DQ29" i="46"/>
  <c r="BB29" i="46" s="1"/>
  <c r="DP29" i="46"/>
  <c r="DO29" i="46"/>
  <c r="AZ29" i="46" s="1"/>
  <c r="DN29" i="46"/>
  <c r="AY29" i="46" s="1"/>
  <c r="DM29" i="46"/>
  <c r="DL29" i="46"/>
  <c r="DK29" i="46"/>
  <c r="DJ29" i="46"/>
  <c r="DI29" i="46"/>
  <c r="AT29" i="46" s="1"/>
  <c r="DH29" i="46"/>
  <c r="AS29" i="46" s="1"/>
  <c r="DG29" i="46"/>
  <c r="DF29" i="46"/>
  <c r="AQ29" i="46" s="1"/>
  <c r="DE29" i="46"/>
  <c r="DD29" i="46"/>
  <c r="DC29" i="46"/>
  <c r="DB29" i="46"/>
  <c r="DA29" i="46"/>
  <c r="AL29" i="46" s="1"/>
  <c r="CZ29" i="46"/>
  <c r="AK29" i="46" s="1"/>
  <c r="CY29" i="46"/>
  <c r="CX29" i="46"/>
  <c r="AI29" i="46" s="1"/>
  <c r="CW29" i="46"/>
  <c r="AH29" i="46" s="1"/>
  <c r="CV29" i="46"/>
  <c r="CU29" i="46"/>
  <c r="CT29" i="46"/>
  <c r="AE29" i="46" s="1"/>
  <c r="CS29" i="46"/>
  <c r="AD29" i="46" s="1"/>
  <c r="CR29" i="46"/>
  <c r="CQ29" i="46"/>
  <c r="AB29" i="46" s="1"/>
  <c r="CP29" i="46"/>
  <c r="AA29" i="46" s="1"/>
  <c r="CO29" i="46"/>
  <c r="CN29" i="46"/>
  <c r="CM29" i="46"/>
  <c r="CL29" i="46"/>
  <c r="CK29" i="46"/>
  <c r="V29" i="46" s="1"/>
  <c r="CJ29" i="46"/>
  <c r="U29" i="46" s="1"/>
  <c r="CI29" i="46"/>
  <c r="CH29" i="46"/>
  <c r="CG29" i="46"/>
  <c r="CF29" i="46"/>
  <c r="CE29" i="46"/>
  <c r="P29" i="44" s="1"/>
  <c r="CD29" i="46"/>
  <c r="O29" i="46" s="1"/>
  <c r="CC29" i="46"/>
  <c r="CB29" i="46"/>
  <c r="CA29" i="46"/>
  <c r="L29" i="46" s="1"/>
  <c r="BZ29" i="46"/>
  <c r="K29" i="46" s="1"/>
  <c r="BY29" i="46"/>
  <c r="J29" i="46" s="1"/>
  <c r="BX29" i="46"/>
  <c r="BW29" i="46"/>
  <c r="BV29" i="46"/>
  <c r="G29" i="46" s="1"/>
  <c r="BU29" i="46"/>
  <c r="F29" i="46" s="1"/>
  <c r="BT29" i="46"/>
  <c r="BS29" i="46"/>
  <c r="D29" i="46" s="1"/>
  <c r="BO29" i="46"/>
  <c r="B29" i="46"/>
  <c r="B29" i="44" s="1"/>
  <c r="A29" i="46"/>
  <c r="A27" i="27" s="1"/>
  <c r="EF28" i="46"/>
  <c r="EE28" i="46"/>
  <c r="ED28" i="46"/>
  <c r="BO28" i="46" s="1"/>
  <c r="EC28" i="46"/>
  <c r="BN28" i="46" s="1"/>
  <c r="EB28" i="46"/>
  <c r="EA28" i="46"/>
  <c r="DZ28" i="46"/>
  <c r="BK28" i="46" s="1"/>
  <c r="DY28" i="46"/>
  <c r="DX28" i="46"/>
  <c r="DW28" i="46"/>
  <c r="BH28" i="46" s="1"/>
  <c r="DV28" i="46"/>
  <c r="BG28" i="46" s="1"/>
  <c r="DU28" i="46"/>
  <c r="DT28" i="46"/>
  <c r="BE28" i="46" s="1"/>
  <c r="DS28" i="46"/>
  <c r="DR28" i="46"/>
  <c r="BC28" i="46" s="1"/>
  <c r="DQ28" i="46"/>
  <c r="BB28" i="46" s="1"/>
  <c r="DP28" i="46"/>
  <c r="BA28" i="44" s="1"/>
  <c r="DO28" i="46"/>
  <c r="DN28" i="46"/>
  <c r="DM28" i="46"/>
  <c r="DL28" i="46"/>
  <c r="AW28" i="46" s="1"/>
  <c r="DK28" i="46"/>
  <c r="DJ28" i="46"/>
  <c r="AU28" i="46" s="1"/>
  <c r="DI28" i="46"/>
  <c r="DH28" i="46"/>
  <c r="DG28" i="46"/>
  <c r="DF28" i="46"/>
  <c r="AQ28" i="46" s="1"/>
  <c r="DE28" i="46"/>
  <c r="DD28" i="46"/>
  <c r="AO28" i="46" s="1"/>
  <c r="DC28" i="46"/>
  <c r="DB28" i="46"/>
  <c r="DA28" i="46"/>
  <c r="AL28" i="46" s="1"/>
  <c r="CZ28" i="46"/>
  <c r="CY28" i="46"/>
  <c r="CX28" i="46"/>
  <c r="AI28" i="46" s="1"/>
  <c r="CW28" i="46"/>
  <c r="CV28" i="46"/>
  <c r="CU28" i="46"/>
  <c r="CT28" i="46"/>
  <c r="AE28" i="46" s="1"/>
  <c r="CS28" i="46"/>
  <c r="AD28" i="46" s="1"/>
  <c r="CR28" i="46"/>
  <c r="CQ28" i="46"/>
  <c r="CP28" i="46"/>
  <c r="AA28" i="46" s="1"/>
  <c r="CO28" i="46"/>
  <c r="CN28" i="46"/>
  <c r="CM28" i="46"/>
  <c r="CL28" i="46"/>
  <c r="W28" i="46" s="1"/>
  <c r="CK28" i="46"/>
  <c r="CJ28" i="46"/>
  <c r="CI28" i="46"/>
  <c r="T28" i="46" s="1"/>
  <c r="CH28" i="46"/>
  <c r="S28" i="46" s="1"/>
  <c r="CG28" i="46"/>
  <c r="CF28" i="46"/>
  <c r="CE28" i="46"/>
  <c r="CD28" i="46"/>
  <c r="O28" i="46" s="1"/>
  <c r="CC28" i="46"/>
  <c r="CB28" i="46"/>
  <c r="CA28" i="46"/>
  <c r="L28" i="46" s="1"/>
  <c r="BZ28" i="46"/>
  <c r="K28" i="46" s="1"/>
  <c r="BY28" i="46"/>
  <c r="BX28" i="46"/>
  <c r="I28" i="46" s="1"/>
  <c r="BW28" i="46"/>
  <c r="BV28" i="46"/>
  <c r="G28" i="46" s="1"/>
  <c r="BU28" i="46"/>
  <c r="F28" i="46" s="1"/>
  <c r="BT28" i="46"/>
  <c r="BS28" i="46"/>
  <c r="B28" i="46"/>
  <c r="A28" i="46"/>
  <c r="EF27" i="46"/>
  <c r="EE27" i="46"/>
  <c r="ED27" i="46"/>
  <c r="BO27" i="46" s="1"/>
  <c r="EC27" i="46"/>
  <c r="EB27" i="46"/>
  <c r="EA27" i="46"/>
  <c r="BL27" i="46" s="1"/>
  <c r="DZ27" i="46"/>
  <c r="DY27" i="46"/>
  <c r="DX27" i="46"/>
  <c r="DW27" i="46"/>
  <c r="DV27" i="46"/>
  <c r="BG27" i="46" s="1"/>
  <c r="DU27" i="46"/>
  <c r="DT27" i="46"/>
  <c r="DS27" i="46"/>
  <c r="BD27" i="46" s="1"/>
  <c r="DR27" i="46"/>
  <c r="BC27" i="46" s="1"/>
  <c r="DQ27" i="46"/>
  <c r="DP27" i="46"/>
  <c r="BA27" i="46" s="1"/>
  <c r="DO27" i="46"/>
  <c r="DN27" i="46"/>
  <c r="DM27" i="46"/>
  <c r="DL27" i="46"/>
  <c r="AW27" i="46" s="1"/>
  <c r="DK27" i="46"/>
  <c r="AV27" i="46" s="1"/>
  <c r="DJ27" i="46"/>
  <c r="AU27" i="46" s="1"/>
  <c r="DI27" i="46"/>
  <c r="AT27" i="46" s="1"/>
  <c r="DH27" i="46"/>
  <c r="AS27" i="46" s="1"/>
  <c r="DG27" i="46"/>
  <c r="DF27" i="46"/>
  <c r="DE27" i="46"/>
  <c r="DD27" i="46"/>
  <c r="AO27" i="46" s="1"/>
  <c r="DC27" i="46"/>
  <c r="AN27" i="46" s="1"/>
  <c r="DB27" i="46"/>
  <c r="AM27" i="46" s="1"/>
  <c r="DA27" i="46"/>
  <c r="CZ27" i="46"/>
  <c r="CY27" i="46"/>
  <c r="CX27" i="46"/>
  <c r="AI27" i="46" s="1"/>
  <c r="CW27" i="46"/>
  <c r="CV27" i="46"/>
  <c r="CU27" i="46"/>
  <c r="CT27" i="46"/>
  <c r="AE27" i="46" s="1"/>
  <c r="CS27" i="46"/>
  <c r="AD27" i="46" s="1"/>
  <c r="CR27" i="46"/>
  <c r="CQ27" i="46"/>
  <c r="AB27" i="46" s="1"/>
  <c r="CP27" i="46"/>
  <c r="AA27" i="46" s="1"/>
  <c r="CO27" i="46"/>
  <c r="CN27" i="46"/>
  <c r="Y27" i="46" s="1"/>
  <c r="CM27" i="46"/>
  <c r="CL27" i="46"/>
  <c r="W27" i="46" s="1"/>
  <c r="CK27" i="46"/>
  <c r="CJ27" i="46"/>
  <c r="U27" i="46" s="1"/>
  <c r="CI27" i="46"/>
  <c r="CH27" i="46"/>
  <c r="S27" i="46" s="1"/>
  <c r="CG27" i="46"/>
  <c r="CF27" i="46"/>
  <c r="Q27" i="46" s="1"/>
  <c r="CE27" i="46"/>
  <c r="CD27" i="46"/>
  <c r="O27" i="46" s="1"/>
  <c r="CC27" i="46"/>
  <c r="CB27" i="46"/>
  <c r="M27" i="46" s="1"/>
  <c r="CA27" i="46"/>
  <c r="L27" i="46" s="1"/>
  <c r="BZ27" i="46"/>
  <c r="BY27" i="46"/>
  <c r="BX27" i="46"/>
  <c r="BW27" i="46"/>
  <c r="H27" i="46" s="1"/>
  <c r="BV27" i="46"/>
  <c r="G27" i="46" s="1"/>
  <c r="BU27" i="46"/>
  <c r="BT27" i="46"/>
  <c r="E27" i="46" s="1"/>
  <c r="BS27" i="46"/>
  <c r="B27" i="46"/>
  <c r="A27" i="46"/>
  <c r="A25" i="27" s="1"/>
  <c r="EF26" i="46"/>
  <c r="BQ26" i="46" s="1"/>
  <c r="EE26" i="46"/>
  <c r="BP26" i="46" s="1"/>
  <c r="ED26" i="46"/>
  <c r="BO26" i="46" s="1"/>
  <c r="EC26" i="46"/>
  <c r="EB26" i="46"/>
  <c r="BM26" i="46" s="1"/>
  <c r="EA26" i="46"/>
  <c r="DZ26" i="46"/>
  <c r="DY26" i="46"/>
  <c r="BJ26" i="46" s="1"/>
  <c r="DX26" i="46"/>
  <c r="DW26" i="46"/>
  <c r="BH26" i="46" s="1"/>
  <c r="DV26" i="46"/>
  <c r="DU26" i="46"/>
  <c r="BF26" i="46" s="1"/>
  <c r="DT26" i="46"/>
  <c r="DS26" i="46"/>
  <c r="BD26" i="46" s="1"/>
  <c r="DR26" i="46"/>
  <c r="DQ26" i="46"/>
  <c r="BB26" i="46" s="1"/>
  <c r="DP26" i="46"/>
  <c r="BA26" i="46" s="1"/>
  <c r="DO26" i="46"/>
  <c r="AZ26" i="46" s="1"/>
  <c r="DN26" i="46"/>
  <c r="DM26" i="46"/>
  <c r="DL26" i="46"/>
  <c r="AW26" i="46" s="1"/>
  <c r="DK26" i="46"/>
  <c r="DJ26" i="46"/>
  <c r="DI26" i="46"/>
  <c r="AT26" i="46" s="1"/>
  <c r="DH26" i="46"/>
  <c r="DG26" i="46"/>
  <c r="AR26" i="46" s="1"/>
  <c r="DF26" i="46"/>
  <c r="DE26" i="46"/>
  <c r="DD26" i="46"/>
  <c r="DC26" i="46"/>
  <c r="DB26" i="46"/>
  <c r="DA26" i="46"/>
  <c r="CZ26" i="46"/>
  <c r="AK26" i="46" s="1"/>
  <c r="CY26" i="46"/>
  <c r="CX26" i="46"/>
  <c r="CW26" i="46"/>
  <c r="CV26" i="46"/>
  <c r="CU26" i="46"/>
  <c r="CT26" i="46"/>
  <c r="CS26" i="46"/>
  <c r="AD26" i="46" s="1"/>
  <c r="CR26" i="46"/>
  <c r="CQ26" i="46"/>
  <c r="AB26" i="46" s="1"/>
  <c r="CP26" i="46"/>
  <c r="AA26" i="46" s="1"/>
  <c r="CO26" i="46"/>
  <c r="CN26" i="46"/>
  <c r="CM26" i="46"/>
  <c r="CL26" i="46"/>
  <c r="CK26" i="46"/>
  <c r="V26" i="46" s="1"/>
  <c r="CJ26" i="46"/>
  <c r="CI26" i="46"/>
  <c r="T26" i="46" s="1"/>
  <c r="CH26" i="46"/>
  <c r="CG26" i="46"/>
  <c r="CF26" i="46"/>
  <c r="Q26" i="46" s="1"/>
  <c r="CE26" i="46"/>
  <c r="CD26" i="46"/>
  <c r="CC26" i="46"/>
  <c r="N26" i="46" s="1"/>
  <c r="CB26" i="46"/>
  <c r="CA26" i="46"/>
  <c r="L26" i="46" s="1"/>
  <c r="BZ26" i="46"/>
  <c r="BY26" i="46"/>
  <c r="BX26" i="46"/>
  <c r="I26" i="46" s="1"/>
  <c r="BW26" i="46"/>
  <c r="BV26" i="46"/>
  <c r="BU26" i="46"/>
  <c r="F26" i="46" s="1"/>
  <c r="BT26" i="46"/>
  <c r="E26" i="46" s="1"/>
  <c r="BS26" i="46"/>
  <c r="D26" i="46" s="1"/>
  <c r="B26" i="46"/>
  <c r="A26" i="46"/>
  <c r="A24" i="27" s="1"/>
  <c r="EF25" i="46"/>
  <c r="BQ25" i="46" s="1"/>
  <c r="EE25" i="46"/>
  <c r="ED25" i="46"/>
  <c r="BO25" i="44" s="1"/>
  <c r="EC25" i="46"/>
  <c r="BN25" i="46" s="1"/>
  <c r="EB25" i="46"/>
  <c r="BM25" i="46" s="1"/>
  <c r="EA25" i="46"/>
  <c r="BL25" i="46" s="1"/>
  <c r="DZ25" i="46"/>
  <c r="BK25" i="46" s="1"/>
  <c r="DY25" i="46"/>
  <c r="DX25" i="46"/>
  <c r="BI25" i="46" s="1"/>
  <c r="DW25" i="46"/>
  <c r="DV25" i="46"/>
  <c r="DU25" i="46"/>
  <c r="BF25" i="46" s="1"/>
  <c r="DT25" i="46"/>
  <c r="DS25" i="46"/>
  <c r="DR25" i="46"/>
  <c r="BC25" i="46" s="1"/>
  <c r="DQ25" i="46"/>
  <c r="DP25" i="46"/>
  <c r="DO25" i="46"/>
  <c r="DN25" i="46"/>
  <c r="DM25" i="46"/>
  <c r="AX25" i="46" s="1"/>
  <c r="DL25" i="46"/>
  <c r="DK25" i="46"/>
  <c r="AV25" i="46" s="1"/>
  <c r="DJ25" i="46"/>
  <c r="AU25" i="46" s="1"/>
  <c r="DI25" i="46"/>
  <c r="DH25" i="46"/>
  <c r="AS25" i="46" s="1"/>
  <c r="DG25" i="46"/>
  <c r="DF25" i="46"/>
  <c r="DE25" i="46"/>
  <c r="AP25" i="46" s="1"/>
  <c r="DD25" i="46"/>
  <c r="AO25" i="46" s="1"/>
  <c r="DC25" i="46"/>
  <c r="DB25" i="46"/>
  <c r="DA25" i="46"/>
  <c r="CZ25" i="46"/>
  <c r="AK25" i="46" s="1"/>
  <c r="CY25" i="46"/>
  <c r="CX25" i="46"/>
  <c r="AI25" i="46" s="1"/>
  <c r="CW25" i="46"/>
  <c r="AH25" i="46" s="1"/>
  <c r="CV25" i="46"/>
  <c r="CU25" i="46"/>
  <c r="AF25" i="44" s="1"/>
  <c r="CT25" i="46"/>
  <c r="AE25" i="46" s="1"/>
  <c r="CS25" i="46"/>
  <c r="CR25" i="46"/>
  <c r="AC25" i="46" s="1"/>
  <c r="CQ25" i="46"/>
  <c r="CP25" i="46"/>
  <c r="CO25" i="46"/>
  <c r="Z25" i="46" s="1"/>
  <c r="CN25" i="46"/>
  <c r="Y25" i="46" s="1"/>
  <c r="CM25" i="46"/>
  <c r="X25" i="46" s="1"/>
  <c r="CL25" i="46"/>
  <c r="W25" i="46" s="1"/>
  <c r="CK25" i="46"/>
  <c r="CJ25" i="46"/>
  <c r="CI25" i="46"/>
  <c r="CH25" i="46"/>
  <c r="CG25" i="46"/>
  <c r="R25" i="46" s="1"/>
  <c r="CF25" i="46"/>
  <c r="Q25" i="46" s="1"/>
  <c r="CE25" i="46"/>
  <c r="P25" i="46" s="1"/>
  <c r="CD25" i="46"/>
  <c r="O25" i="46" s="1"/>
  <c r="CC25" i="46"/>
  <c r="CB25" i="46"/>
  <c r="CA25" i="46"/>
  <c r="BZ25" i="46"/>
  <c r="BY25" i="46"/>
  <c r="BX25" i="46"/>
  <c r="I25" i="46" s="1"/>
  <c r="BW25" i="46"/>
  <c r="H25" i="46" s="1"/>
  <c r="BV25" i="46"/>
  <c r="G25" i="46" s="1"/>
  <c r="BU25" i="46"/>
  <c r="BT25" i="46"/>
  <c r="BS25" i="46"/>
  <c r="BO25" i="46"/>
  <c r="B25" i="46"/>
  <c r="A25" i="46"/>
  <c r="A25" i="44" s="1"/>
  <c r="EF24" i="46"/>
  <c r="BQ24" i="46" s="1"/>
  <c r="EE24" i="46"/>
  <c r="BP24" i="46" s="1"/>
  <c r="ED24" i="46"/>
  <c r="EC24" i="46"/>
  <c r="EB24" i="46"/>
  <c r="BM24" i="46" s="1"/>
  <c r="EA24" i="46"/>
  <c r="DZ24" i="46"/>
  <c r="BK24" i="46" s="1"/>
  <c r="DY24" i="46"/>
  <c r="BJ24" i="46" s="1"/>
  <c r="DX24" i="46"/>
  <c r="BI24" i="46" s="1"/>
  <c r="DW24" i="46"/>
  <c r="BH24" i="46" s="1"/>
  <c r="DV24" i="46"/>
  <c r="DU24" i="46"/>
  <c r="BF24" i="46" s="1"/>
  <c r="DT24" i="46"/>
  <c r="BE24" i="46" s="1"/>
  <c r="DS24" i="46"/>
  <c r="DR24" i="46"/>
  <c r="BC24" i="46" s="1"/>
  <c r="DQ24" i="46"/>
  <c r="DP24" i="46"/>
  <c r="BA24" i="46" s="1"/>
  <c r="DO24" i="46"/>
  <c r="AZ24" i="46" s="1"/>
  <c r="DN24" i="46"/>
  <c r="DM24" i="46"/>
  <c r="DL24" i="46"/>
  <c r="AW24" i="46" s="1"/>
  <c r="DK24" i="46"/>
  <c r="DJ24" i="46"/>
  <c r="AU24" i="46" s="1"/>
  <c r="DI24" i="46"/>
  <c r="AT24" i="46" s="1"/>
  <c r="DH24" i="46"/>
  <c r="AS24" i="46" s="1"/>
  <c r="DG24" i="46"/>
  <c r="AR24" i="46" s="1"/>
  <c r="DF24" i="46"/>
  <c r="AQ24" i="46" s="1"/>
  <c r="DE24" i="46"/>
  <c r="AP24" i="46" s="1"/>
  <c r="DD24" i="46"/>
  <c r="DC24" i="46"/>
  <c r="DB24" i="46"/>
  <c r="AM24" i="46" s="1"/>
  <c r="DA24" i="46"/>
  <c r="CZ24" i="46"/>
  <c r="AK24" i="46" s="1"/>
  <c r="CY24" i="46"/>
  <c r="AJ24" i="46" s="1"/>
  <c r="CX24" i="46"/>
  <c r="CW24" i="46"/>
  <c r="AH24" i="46" s="1"/>
  <c r="CV24" i="46"/>
  <c r="CU24" i="46"/>
  <c r="CT24" i="46"/>
  <c r="AE24" i="46" s="1"/>
  <c r="CS24" i="46"/>
  <c r="AD24" i="46" s="1"/>
  <c r="CR24" i="46"/>
  <c r="AC24" i="46" s="1"/>
  <c r="CQ24" i="46"/>
  <c r="AB24" i="46" s="1"/>
  <c r="CP24" i="46"/>
  <c r="AA24" i="46" s="1"/>
  <c r="CO24" i="46"/>
  <c r="Z24" i="46" s="1"/>
  <c r="CN24" i="46"/>
  <c r="Y24" i="46" s="1"/>
  <c r="CM24" i="46"/>
  <c r="CL24" i="46"/>
  <c r="W24" i="46" s="1"/>
  <c r="CK24" i="46"/>
  <c r="CJ24" i="46"/>
  <c r="CI24" i="46"/>
  <c r="T24" i="46" s="1"/>
  <c r="CH24" i="46"/>
  <c r="CG24" i="46"/>
  <c r="R24" i="46" s="1"/>
  <c r="CF24" i="46"/>
  <c r="Q24" i="46" s="1"/>
  <c r="CE24" i="46"/>
  <c r="CD24" i="46"/>
  <c r="O24" i="46" s="1"/>
  <c r="CC24" i="46"/>
  <c r="N24" i="46" s="1"/>
  <c r="CB24" i="46"/>
  <c r="M24" i="46" s="1"/>
  <c r="CA24" i="46"/>
  <c r="L24" i="46" s="1"/>
  <c r="BZ24" i="46"/>
  <c r="BY24" i="46"/>
  <c r="BX24" i="46"/>
  <c r="I24" i="46" s="1"/>
  <c r="BW24" i="46"/>
  <c r="BV24" i="46"/>
  <c r="G24" i="46" s="1"/>
  <c r="BU24" i="46"/>
  <c r="BT24" i="46"/>
  <c r="E24" i="46" s="1"/>
  <c r="BS24" i="46"/>
  <c r="D24" i="46" s="1"/>
  <c r="B24" i="46"/>
  <c r="A24" i="46"/>
  <c r="A22" i="27" s="1"/>
  <c r="EF23" i="46"/>
  <c r="EE23" i="46"/>
  <c r="BP23" i="46" s="1"/>
  <c r="ED23" i="46"/>
  <c r="BO23" i="46" s="1"/>
  <c r="EC23" i="46"/>
  <c r="EB23" i="46"/>
  <c r="BM23" i="46" s="1"/>
  <c r="EA23" i="46"/>
  <c r="BL23" i="46" s="1"/>
  <c r="DZ23" i="46"/>
  <c r="BK23" i="46" s="1"/>
  <c r="DY23" i="46"/>
  <c r="BJ23" i="46" s="1"/>
  <c r="DX23" i="46"/>
  <c r="DW23" i="46"/>
  <c r="BH23" i="46" s="1"/>
  <c r="DV23" i="46"/>
  <c r="BG23" i="46" s="1"/>
  <c r="DU23" i="46"/>
  <c r="BF23" i="46" s="1"/>
  <c r="DT23" i="46"/>
  <c r="DS23" i="46"/>
  <c r="BD23" i="46" s="1"/>
  <c r="DR23" i="46"/>
  <c r="BC23" i="46" s="1"/>
  <c r="DQ23" i="46"/>
  <c r="BB23" i="46" s="1"/>
  <c r="DP23" i="46"/>
  <c r="DO23" i="46"/>
  <c r="AZ23" i="46" s="1"/>
  <c r="DN23" i="46"/>
  <c r="AY23" i="46" s="1"/>
  <c r="DM23" i="46"/>
  <c r="DL23" i="46"/>
  <c r="AW23" i="46" s="1"/>
  <c r="DK23" i="46"/>
  <c r="AV23" i="46" s="1"/>
  <c r="DJ23" i="46"/>
  <c r="AU23" i="46" s="1"/>
  <c r="DI23" i="46"/>
  <c r="DH23" i="46"/>
  <c r="DG23" i="46"/>
  <c r="DF23" i="46"/>
  <c r="AQ23" i="46" s="1"/>
  <c r="DE23" i="46"/>
  <c r="AP23" i="46" s="1"/>
  <c r="DD23" i="46"/>
  <c r="AO23" i="46" s="1"/>
  <c r="DC23" i="46"/>
  <c r="AN23" i="46" s="1"/>
  <c r="DB23" i="46"/>
  <c r="AM23" i="46" s="1"/>
  <c r="DA23" i="46"/>
  <c r="AL23" i="46" s="1"/>
  <c r="CZ23" i="46"/>
  <c r="CY23" i="46"/>
  <c r="AJ23" i="46" s="1"/>
  <c r="CX23" i="46"/>
  <c r="AI23" i="46" s="1"/>
  <c r="CW23" i="46"/>
  <c r="CV23" i="46"/>
  <c r="AG23" i="46" s="1"/>
  <c r="CU23" i="46"/>
  <c r="AF23" i="46" s="1"/>
  <c r="CT23" i="46"/>
  <c r="AE23" i="46" s="1"/>
  <c r="CS23" i="46"/>
  <c r="CR23" i="46"/>
  <c r="CQ23" i="46"/>
  <c r="CP23" i="46"/>
  <c r="AA23" i="46" s="1"/>
  <c r="CO23" i="46"/>
  <c r="CN23" i="46"/>
  <c r="Y23" i="46" s="1"/>
  <c r="CM23" i="46"/>
  <c r="X23" i="46" s="1"/>
  <c r="CL23" i="46"/>
  <c r="CK23" i="46"/>
  <c r="V23" i="46" s="1"/>
  <c r="CJ23" i="46"/>
  <c r="CI23" i="46"/>
  <c r="T23" i="46" s="1"/>
  <c r="CH23" i="46"/>
  <c r="S23" i="46" s="1"/>
  <c r="CG23" i="46"/>
  <c r="R23" i="46" s="1"/>
  <c r="CF23" i="46"/>
  <c r="Q23" i="46" s="1"/>
  <c r="CE23" i="46"/>
  <c r="P23" i="46" s="1"/>
  <c r="CD23" i="46"/>
  <c r="CC23" i="46"/>
  <c r="N23" i="46" s="1"/>
  <c r="CB23" i="46"/>
  <c r="CA23" i="46"/>
  <c r="L23" i="46" s="1"/>
  <c r="BZ23" i="46"/>
  <c r="BY23" i="46"/>
  <c r="BX23" i="46"/>
  <c r="I23" i="46" s="1"/>
  <c r="BW23" i="46"/>
  <c r="H23" i="46" s="1"/>
  <c r="BV23" i="46"/>
  <c r="G23" i="46" s="1"/>
  <c r="BU23" i="46"/>
  <c r="BT23" i="46"/>
  <c r="BS23" i="46"/>
  <c r="B23" i="46"/>
  <c r="A23" i="46"/>
  <c r="C23" i="46" s="1"/>
  <c r="C23" i="44" s="1"/>
  <c r="EF22" i="46"/>
  <c r="BQ22" i="46" s="1"/>
  <c r="EE22" i="46"/>
  <c r="BP22" i="46" s="1"/>
  <c r="ED22" i="46"/>
  <c r="EC22" i="46"/>
  <c r="EB22" i="46"/>
  <c r="EA22" i="46"/>
  <c r="BL22" i="46" s="1"/>
  <c r="DZ22" i="46"/>
  <c r="BK22" i="46" s="1"/>
  <c r="DY22" i="46"/>
  <c r="BJ22" i="46" s="1"/>
  <c r="DX22" i="46"/>
  <c r="BI22" i="46" s="1"/>
  <c r="DW22" i="46"/>
  <c r="BH22" i="46" s="1"/>
  <c r="DV22" i="46"/>
  <c r="DU22" i="46"/>
  <c r="BF22" i="46" s="1"/>
  <c r="DT22" i="46"/>
  <c r="BE22" i="46" s="1"/>
  <c r="DS22" i="46"/>
  <c r="DR22" i="46"/>
  <c r="BC22" i="46" s="1"/>
  <c r="DQ22" i="46"/>
  <c r="BB22" i="46" s="1"/>
  <c r="DP22" i="46"/>
  <c r="BA22" i="46" s="1"/>
  <c r="DO22" i="46"/>
  <c r="AZ22" i="46" s="1"/>
  <c r="DN22" i="46"/>
  <c r="DM22" i="46"/>
  <c r="AX22" i="46" s="1"/>
  <c r="DL22" i="46"/>
  <c r="DK22" i="46"/>
  <c r="AV22" i="46" s="1"/>
  <c r="DJ22" i="46"/>
  <c r="DI22" i="46"/>
  <c r="DH22" i="46"/>
  <c r="AS22" i="46" s="1"/>
  <c r="DG22" i="46"/>
  <c r="AR22" i="46" s="1"/>
  <c r="DF22" i="46"/>
  <c r="DE22" i="46"/>
  <c r="AP22" i="46" s="1"/>
  <c r="DD22" i="46"/>
  <c r="DC22" i="46"/>
  <c r="AN22" i="46" s="1"/>
  <c r="DB22" i="46"/>
  <c r="AM22" i="46" s="1"/>
  <c r="DA22" i="46"/>
  <c r="CZ22" i="46"/>
  <c r="AK22" i="46" s="1"/>
  <c r="CY22" i="46"/>
  <c r="AJ22" i="46" s="1"/>
  <c r="CX22" i="46"/>
  <c r="CW22" i="46"/>
  <c r="AH22" i="46" s="1"/>
  <c r="CV22" i="46"/>
  <c r="CU22" i="46"/>
  <c r="AF22" i="46" s="1"/>
  <c r="CT22" i="46"/>
  <c r="CS22" i="46"/>
  <c r="CR22" i="46"/>
  <c r="AC22" i="46" s="1"/>
  <c r="CQ22" i="46"/>
  <c r="AB22" i="46" s="1"/>
  <c r="CP22" i="46"/>
  <c r="CO22" i="46"/>
  <c r="Z22" i="46" s="1"/>
  <c r="CN22" i="46"/>
  <c r="CM22" i="46"/>
  <c r="CL22" i="46"/>
  <c r="W22" i="46" s="1"/>
  <c r="CK22" i="46"/>
  <c r="V22" i="46" s="1"/>
  <c r="CJ22" i="46"/>
  <c r="U22" i="46" s="1"/>
  <c r="CI22" i="46"/>
  <c r="T22" i="46" s="1"/>
  <c r="CH22" i="46"/>
  <c r="CG22" i="46"/>
  <c r="R22" i="46" s="1"/>
  <c r="CF22" i="46"/>
  <c r="CE22" i="46"/>
  <c r="P22" i="46" s="1"/>
  <c r="CD22" i="46"/>
  <c r="O22" i="46" s="1"/>
  <c r="CC22" i="46"/>
  <c r="N22" i="46" s="1"/>
  <c r="CB22" i="46"/>
  <c r="M22" i="46" s="1"/>
  <c r="CA22" i="46"/>
  <c r="L22" i="46" s="1"/>
  <c r="BZ22" i="46"/>
  <c r="BY22" i="46"/>
  <c r="J22" i="46" s="1"/>
  <c r="BX22" i="46"/>
  <c r="BW22" i="46"/>
  <c r="H22" i="46" s="1"/>
  <c r="BV22" i="46"/>
  <c r="G22" i="46" s="1"/>
  <c r="BU22" i="46"/>
  <c r="BT22" i="46"/>
  <c r="E22" i="46" s="1"/>
  <c r="BS22" i="46"/>
  <c r="D22" i="46" s="1"/>
  <c r="B22" i="46"/>
  <c r="A22" i="46"/>
  <c r="A20" i="27" s="1"/>
  <c r="EF21" i="46"/>
  <c r="EE21" i="46"/>
  <c r="ED21" i="46"/>
  <c r="BO21" i="44" s="1"/>
  <c r="EC21" i="46"/>
  <c r="BN21" i="46" s="1"/>
  <c r="EB21" i="46"/>
  <c r="BM21" i="46" s="1"/>
  <c r="EA21" i="46"/>
  <c r="BL21" i="46" s="1"/>
  <c r="DZ21" i="46"/>
  <c r="DY21" i="46"/>
  <c r="DX21" i="46"/>
  <c r="DW21" i="46"/>
  <c r="BH21" i="46" s="1"/>
  <c r="DV21" i="46"/>
  <c r="BG21" i="46" s="1"/>
  <c r="DU21" i="46"/>
  <c r="BF21" i="46" s="1"/>
  <c r="DT21" i="46"/>
  <c r="BE21" i="46" s="1"/>
  <c r="DS21" i="46"/>
  <c r="DR21" i="46"/>
  <c r="DQ21" i="46"/>
  <c r="DP21" i="46"/>
  <c r="DO21" i="46"/>
  <c r="AZ21" i="46" s="1"/>
  <c r="DN21" i="46"/>
  <c r="AY21" i="46" s="1"/>
  <c r="DM21" i="46"/>
  <c r="DL21" i="46"/>
  <c r="AW21" i="46" s="1"/>
  <c r="DK21" i="46"/>
  <c r="AV21" i="46" s="1"/>
  <c r="DJ21" i="46"/>
  <c r="DI21" i="46"/>
  <c r="DH21" i="46"/>
  <c r="DG21" i="46"/>
  <c r="AR21" i="46" s="1"/>
  <c r="DF21" i="46"/>
  <c r="AQ21" i="46" s="1"/>
  <c r="DE21" i="46"/>
  <c r="DD21" i="46"/>
  <c r="AO21" i="46" s="1"/>
  <c r="DC21" i="46"/>
  <c r="AN21" i="46" s="1"/>
  <c r="DB21" i="46"/>
  <c r="DA21" i="46"/>
  <c r="AL21" i="46" s="1"/>
  <c r="CZ21" i="46"/>
  <c r="CY21" i="46"/>
  <c r="CX21" i="46"/>
  <c r="AI21" i="46" s="1"/>
  <c r="CW21" i="46"/>
  <c r="AH21" i="46" s="1"/>
  <c r="CV21" i="46"/>
  <c r="AG21" i="46" s="1"/>
  <c r="CU21" i="46"/>
  <c r="AF21" i="46" s="1"/>
  <c r="CT21" i="46"/>
  <c r="CS21" i="46"/>
  <c r="CR21" i="46"/>
  <c r="CQ21" i="46"/>
  <c r="AB21" i="46" s="1"/>
  <c r="CP21" i="46"/>
  <c r="CO21" i="46"/>
  <c r="CN21" i="46"/>
  <c r="Y21" i="46" s="1"/>
  <c r="CM21" i="46"/>
  <c r="X21" i="46" s="1"/>
  <c r="CL21" i="46"/>
  <c r="CK21" i="46"/>
  <c r="V21" i="46" s="1"/>
  <c r="CJ21" i="46"/>
  <c r="CI21" i="46"/>
  <c r="T21" i="46" s="1"/>
  <c r="CH21" i="46"/>
  <c r="CG21" i="46"/>
  <c r="CF21" i="46"/>
  <c r="Q21" i="46" s="1"/>
  <c r="CE21" i="46"/>
  <c r="P21" i="46" s="1"/>
  <c r="CD21" i="46"/>
  <c r="CC21" i="46"/>
  <c r="N21" i="46" s="1"/>
  <c r="CB21" i="46"/>
  <c r="CA21" i="46"/>
  <c r="L21" i="46" s="1"/>
  <c r="BZ21" i="46"/>
  <c r="K21" i="46" s="1"/>
  <c r="BY21" i="46"/>
  <c r="J21" i="46" s="1"/>
  <c r="BX21" i="46"/>
  <c r="I21" i="46" s="1"/>
  <c r="BW21" i="46"/>
  <c r="H21" i="46" s="1"/>
  <c r="BV21" i="46"/>
  <c r="BU21" i="46"/>
  <c r="F21" i="46" s="1"/>
  <c r="BT21" i="46"/>
  <c r="BS21" i="46"/>
  <c r="D21" i="46" s="1"/>
  <c r="BO21" i="46"/>
  <c r="B21" i="46"/>
  <c r="A21" i="46"/>
  <c r="A19" i="27" s="1"/>
  <c r="EF20" i="46"/>
  <c r="BQ20" i="46" s="1"/>
  <c r="EE20" i="46"/>
  <c r="ED20" i="46"/>
  <c r="EC20" i="46"/>
  <c r="EB20" i="46"/>
  <c r="BM20" i="46" s="1"/>
  <c r="EA20" i="46"/>
  <c r="BL20" i="46" s="1"/>
  <c r="DZ20" i="46"/>
  <c r="DY20" i="46"/>
  <c r="BJ20" i="46" s="1"/>
  <c r="DX20" i="46"/>
  <c r="BI20" i="46" s="1"/>
  <c r="DW20" i="46"/>
  <c r="DV20" i="46"/>
  <c r="DU20" i="46"/>
  <c r="DT20" i="46"/>
  <c r="DS20" i="46"/>
  <c r="BD20" i="46" s="1"/>
  <c r="DR20" i="46"/>
  <c r="DQ20" i="46"/>
  <c r="BB20" i="46" s="1"/>
  <c r="DP20" i="46"/>
  <c r="BA20" i="46" s="1"/>
  <c r="DO20" i="46"/>
  <c r="DN20" i="46"/>
  <c r="DM20" i="46"/>
  <c r="DL20" i="46"/>
  <c r="AW20" i="46" s="1"/>
  <c r="DK20" i="46"/>
  <c r="AV20" i="46" s="1"/>
  <c r="DJ20" i="46"/>
  <c r="AU20" i="46" s="1"/>
  <c r="DI20" i="46"/>
  <c r="AT20" i="46" s="1"/>
  <c r="DH20" i="46"/>
  <c r="AS20" i="46" s="1"/>
  <c r="DG20" i="46"/>
  <c r="DF20" i="46"/>
  <c r="DE20" i="46"/>
  <c r="DD20" i="46"/>
  <c r="AO20" i="46" s="1"/>
  <c r="DC20" i="46"/>
  <c r="AN20" i="46" s="1"/>
  <c r="DB20" i="46"/>
  <c r="AM20" i="46" s="1"/>
  <c r="DA20" i="46"/>
  <c r="AL20" i="46" s="1"/>
  <c r="CZ20" i="46"/>
  <c r="AK20" i="46" s="1"/>
  <c r="CY20" i="46"/>
  <c r="CX20" i="46"/>
  <c r="CW20" i="46"/>
  <c r="CV20" i="46"/>
  <c r="AG20" i="46" s="1"/>
  <c r="CU20" i="46"/>
  <c r="AF20" i="46" s="1"/>
  <c r="CT20" i="46"/>
  <c r="AE20" i="46" s="1"/>
  <c r="CS20" i="46"/>
  <c r="CR20" i="46"/>
  <c r="AC20" i="46" s="1"/>
  <c r="CQ20" i="46"/>
  <c r="AB20" i="46" s="1"/>
  <c r="CP20" i="46"/>
  <c r="CO20" i="46"/>
  <c r="CN20" i="46"/>
  <c r="CM20" i="46"/>
  <c r="X20" i="46" s="1"/>
  <c r="CL20" i="46"/>
  <c r="CK20" i="46"/>
  <c r="V20" i="46" s="1"/>
  <c r="CJ20" i="46"/>
  <c r="U20" i="46" s="1"/>
  <c r="CI20" i="46"/>
  <c r="CH20" i="46"/>
  <c r="CG20" i="46"/>
  <c r="CF20" i="46"/>
  <c r="Q20" i="46" s="1"/>
  <c r="CE20" i="46"/>
  <c r="P20" i="46" s="1"/>
  <c r="CD20" i="46"/>
  <c r="O20" i="46" s="1"/>
  <c r="CC20" i="46"/>
  <c r="N20" i="46" s="1"/>
  <c r="CB20" i="46"/>
  <c r="M20" i="46" s="1"/>
  <c r="CA20" i="46"/>
  <c r="BZ20" i="46"/>
  <c r="BY20" i="46"/>
  <c r="BX20" i="46"/>
  <c r="I20" i="46" s="1"/>
  <c r="BW20" i="46"/>
  <c r="H20" i="46" s="1"/>
  <c r="BV20" i="46"/>
  <c r="G20" i="46" s="1"/>
  <c r="BU20" i="46"/>
  <c r="BT20" i="46"/>
  <c r="BS20" i="46"/>
  <c r="D20" i="46" s="1"/>
  <c r="B20" i="46"/>
  <c r="A20" i="46"/>
  <c r="EF19" i="46"/>
  <c r="EE19" i="46"/>
  <c r="BP19" i="46" s="1"/>
  <c r="ED19" i="46"/>
  <c r="EC19" i="46"/>
  <c r="BN19" i="46" s="1"/>
  <c r="EB19" i="46"/>
  <c r="EA19" i="46"/>
  <c r="DZ19" i="46"/>
  <c r="BK19" i="46" s="1"/>
  <c r="DY19" i="46"/>
  <c r="DX19" i="46"/>
  <c r="BI19" i="46" s="1"/>
  <c r="DW19" i="46"/>
  <c r="DV19" i="46"/>
  <c r="DU19" i="46"/>
  <c r="BF19" i="46" s="1"/>
  <c r="DT19" i="46"/>
  <c r="BE19" i="46" s="1"/>
  <c r="DS19" i="46"/>
  <c r="DR19" i="46"/>
  <c r="DQ19" i="46"/>
  <c r="BB19" i="46" s="1"/>
  <c r="DP19" i="46"/>
  <c r="BA19" i="46" s="1"/>
  <c r="DO19" i="46"/>
  <c r="AZ19" i="46" s="1"/>
  <c r="DN19" i="46"/>
  <c r="DM19" i="46"/>
  <c r="DL19" i="46"/>
  <c r="AW19" i="46" s="1"/>
  <c r="DK19" i="46"/>
  <c r="DJ19" i="46"/>
  <c r="AU19" i="46" s="1"/>
  <c r="DI19" i="46"/>
  <c r="DH19" i="46"/>
  <c r="AS19" i="46" s="1"/>
  <c r="DG19" i="46"/>
  <c r="AR19" i="46" s="1"/>
  <c r="DF19" i="46"/>
  <c r="DE19" i="46"/>
  <c r="AP19" i="46" s="1"/>
  <c r="DD19" i="46"/>
  <c r="DC19" i="46"/>
  <c r="DB19" i="46"/>
  <c r="AM19" i="46" s="1"/>
  <c r="DA19" i="46"/>
  <c r="CZ19" i="46"/>
  <c r="AK19" i="46" s="1"/>
  <c r="CY19" i="46"/>
  <c r="CX19" i="46"/>
  <c r="CW19" i="46"/>
  <c r="AH19" i="46" s="1"/>
  <c r="CV19" i="46"/>
  <c r="AG19" i="46" s="1"/>
  <c r="CU19" i="46"/>
  <c r="CT19" i="46"/>
  <c r="AE19" i="46" s="1"/>
  <c r="CS19" i="46"/>
  <c r="CR19" i="46"/>
  <c r="AC19" i="46" s="1"/>
  <c r="CQ19" i="46"/>
  <c r="AB19" i="46" s="1"/>
  <c r="CP19" i="46"/>
  <c r="CO19" i="46"/>
  <c r="Z19" i="46" s="1"/>
  <c r="CN19" i="46"/>
  <c r="Y19" i="46" s="1"/>
  <c r="CM19" i="46"/>
  <c r="CL19" i="46"/>
  <c r="W19" i="46" s="1"/>
  <c r="CK19" i="46"/>
  <c r="CJ19" i="46"/>
  <c r="U19" i="46" s="1"/>
  <c r="CI19" i="46"/>
  <c r="T19" i="46" s="1"/>
  <c r="CH19" i="46"/>
  <c r="CG19" i="46"/>
  <c r="R19" i="46" s="1"/>
  <c r="CF19" i="46"/>
  <c r="Q19" i="46" s="1"/>
  <c r="CE19" i="46"/>
  <c r="CD19" i="46"/>
  <c r="CC19" i="46"/>
  <c r="CB19" i="46"/>
  <c r="CA19" i="46"/>
  <c r="L19" i="46" s="1"/>
  <c r="BZ19" i="46"/>
  <c r="BY19" i="46"/>
  <c r="J19" i="46" s="1"/>
  <c r="BX19" i="46"/>
  <c r="I19" i="46" s="1"/>
  <c r="BW19" i="46"/>
  <c r="H19" i="46" s="1"/>
  <c r="BV19" i="46"/>
  <c r="G19" i="46" s="1"/>
  <c r="BU19" i="46"/>
  <c r="BT19" i="46"/>
  <c r="BS19" i="46"/>
  <c r="D19" i="46" s="1"/>
  <c r="B19" i="46"/>
  <c r="A19" i="46"/>
  <c r="A17" i="27" s="1"/>
  <c r="EF18" i="46"/>
  <c r="BQ18" i="46" s="1"/>
  <c r="EE18" i="46"/>
  <c r="ED18" i="46"/>
  <c r="EC18" i="46"/>
  <c r="EB18" i="46"/>
  <c r="BM18" i="44" s="1"/>
  <c r="EA18" i="46"/>
  <c r="DZ18" i="46"/>
  <c r="DY18" i="46"/>
  <c r="BJ18" i="46" s="1"/>
  <c r="DX18" i="46"/>
  <c r="BI18" i="46" s="1"/>
  <c r="DW18" i="46"/>
  <c r="DV18" i="46"/>
  <c r="BG18" i="46" s="1"/>
  <c r="DU18" i="46"/>
  <c r="DT18" i="46"/>
  <c r="DS18" i="46"/>
  <c r="BD18" i="46" s="1"/>
  <c r="DR18" i="46"/>
  <c r="DQ18" i="46"/>
  <c r="BB18" i="46" s="1"/>
  <c r="DP18" i="46"/>
  <c r="BA18" i="46" s="1"/>
  <c r="DO18" i="46"/>
  <c r="DN18" i="46"/>
  <c r="DM18" i="46"/>
  <c r="DL18" i="46"/>
  <c r="AW18" i="44" s="1"/>
  <c r="DK18" i="46"/>
  <c r="AV18" i="46" s="1"/>
  <c r="DJ18" i="46"/>
  <c r="AU18" i="46" s="1"/>
  <c r="DI18" i="46"/>
  <c r="DH18" i="46"/>
  <c r="AS18" i="46" s="1"/>
  <c r="DG18" i="46"/>
  <c r="DF18" i="46"/>
  <c r="AQ18" i="46" s="1"/>
  <c r="DE18" i="46"/>
  <c r="DD18" i="46"/>
  <c r="DC18" i="46"/>
  <c r="AN18" i="46" s="1"/>
  <c r="DB18" i="46"/>
  <c r="DA18" i="46"/>
  <c r="AL18" i="46" s="1"/>
  <c r="CZ18" i="46"/>
  <c r="AK18" i="46" s="1"/>
  <c r="CY18" i="46"/>
  <c r="CX18" i="46"/>
  <c r="AI18" i="46" s="1"/>
  <c r="CW18" i="46"/>
  <c r="CV18" i="46"/>
  <c r="AG18" i="44" s="1"/>
  <c r="CU18" i="46"/>
  <c r="CT18" i="46"/>
  <c r="AE18" i="46" s="1"/>
  <c r="CS18" i="46"/>
  <c r="AD18" i="46" s="1"/>
  <c r="CR18" i="46"/>
  <c r="AC18" i="46" s="1"/>
  <c r="CQ18" i="46"/>
  <c r="AB18" i="46" s="1"/>
  <c r="CP18" i="46"/>
  <c r="AA18" i="46" s="1"/>
  <c r="CO18" i="46"/>
  <c r="CN18" i="46"/>
  <c r="CM18" i="46"/>
  <c r="X18" i="46" s="1"/>
  <c r="CL18" i="46"/>
  <c r="CK18" i="46"/>
  <c r="V18" i="46" s="1"/>
  <c r="CJ18" i="46"/>
  <c r="U18" i="46" s="1"/>
  <c r="CI18" i="46"/>
  <c r="CH18" i="46"/>
  <c r="S18" i="46" s="1"/>
  <c r="CG18" i="46"/>
  <c r="CF18" i="46"/>
  <c r="CE18" i="46"/>
  <c r="P18" i="46" s="1"/>
  <c r="CD18" i="46"/>
  <c r="O18" i="46" s="1"/>
  <c r="CC18" i="46"/>
  <c r="N18" i="46" s="1"/>
  <c r="CB18" i="46"/>
  <c r="M18" i="46" s="1"/>
  <c r="CA18" i="46"/>
  <c r="BZ18" i="46"/>
  <c r="K18" i="46" s="1"/>
  <c r="BY18" i="46"/>
  <c r="BX18" i="46"/>
  <c r="BW18" i="46"/>
  <c r="H18" i="46" s="1"/>
  <c r="BV18" i="46"/>
  <c r="BU18" i="46"/>
  <c r="F18" i="46" s="1"/>
  <c r="BT18" i="46"/>
  <c r="E18" i="46" s="1"/>
  <c r="BS18" i="46"/>
  <c r="D18" i="46" s="1"/>
  <c r="B18" i="46"/>
  <c r="A18" i="46"/>
  <c r="EF17" i="46"/>
  <c r="BQ17" i="46" s="1"/>
  <c r="EE17" i="46"/>
  <c r="BP17" i="46" s="1"/>
  <c r="ED17" i="46"/>
  <c r="BO17" i="46" s="1"/>
  <c r="EC17" i="46"/>
  <c r="EB17" i="46"/>
  <c r="BM17" i="46" s="1"/>
  <c r="EA17" i="46"/>
  <c r="DZ17" i="46"/>
  <c r="DY17" i="46"/>
  <c r="DX17" i="46"/>
  <c r="DW17" i="46"/>
  <c r="BH17" i="46" s="1"/>
  <c r="DV17" i="46"/>
  <c r="DU17" i="46"/>
  <c r="BF17" i="46" s="1"/>
  <c r="DT17" i="46"/>
  <c r="BE17" i="46" s="1"/>
  <c r="DS17" i="46"/>
  <c r="DR17" i="46"/>
  <c r="DQ17" i="46"/>
  <c r="DP17" i="46"/>
  <c r="BA17" i="46" s="1"/>
  <c r="DO17" i="46"/>
  <c r="AZ17" i="46" s="1"/>
  <c r="DN17" i="46"/>
  <c r="AY17" i="46" s="1"/>
  <c r="DM17" i="46"/>
  <c r="AX17" i="46" s="1"/>
  <c r="DL17" i="46"/>
  <c r="AW17" i="46" s="1"/>
  <c r="DK17" i="46"/>
  <c r="DJ17" i="46"/>
  <c r="AU17" i="46" s="1"/>
  <c r="DI17" i="46"/>
  <c r="DH17" i="46"/>
  <c r="AS17" i="46" s="1"/>
  <c r="DG17" i="46"/>
  <c r="AR17" i="46" s="1"/>
  <c r="DF17" i="46"/>
  <c r="DE17" i="46"/>
  <c r="DD17" i="46"/>
  <c r="AO17" i="46" s="1"/>
  <c r="DC17" i="46"/>
  <c r="DB17" i="46"/>
  <c r="DA17" i="46"/>
  <c r="CZ17" i="46"/>
  <c r="AK17" i="46" s="1"/>
  <c r="CY17" i="46"/>
  <c r="CX17" i="46"/>
  <c r="AI17" i="44" s="1"/>
  <c r="CW17" i="46"/>
  <c r="AH17" i="46" s="1"/>
  <c r="CV17" i="46"/>
  <c r="AG17" i="46" s="1"/>
  <c r="CU17" i="46"/>
  <c r="CT17" i="46"/>
  <c r="AE17" i="46" s="1"/>
  <c r="CS17" i="46"/>
  <c r="CR17" i="46"/>
  <c r="AC17" i="46" s="1"/>
  <c r="CQ17" i="46"/>
  <c r="AB17" i="46" s="1"/>
  <c r="CP17" i="46"/>
  <c r="AA17" i="46" s="1"/>
  <c r="CO17" i="46"/>
  <c r="CN17" i="46"/>
  <c r="Y17" i="46" s="1"/>
  <c r="CM17" i="46"/>
  <c r="CL17" i="46"/>
  <c r="W17" i="46" s="1"/>
  <c r="CK17" i="46"/>
  <c r="CJ17" i="46"/>
  <c r="U17" i="46" s="1"/>
  <c r="CI17" i="46"/>
  <c r="T17" i="46" s="1"/>
  <c r="CH17" i="46"/>
  <c r="CG17" i="46"/>
  <c r="R17" i="46" s="1"/>
  <c r="CF17" i="46"/>
  <c r="Q17" i="46" s="1"/>
  <c r="CE17" i="46"/>
  <c r="CD17" i="46"/>
  <c r="CC17" i="46"/>
  <c r="CB17" i="46"/>
  <c r="CA17" i="46"/>
  <c r="L17" i="46" s="1"/>
  <c r="BZ17" i="46"/>
  <c r="K17" i="46" s="1"/>
  <c r="BY17" i="46"/>
  <c r="J17" i="46" s="1"/>
  <c r="BX17" i="46"/>
  <c r="I17" i="46" s="1"/>
  <c r="BW17" i="46"/>
  <c r="BV17" i="46"/>
  <c r="BU17" i="46"/>
  <c r="BT17" i="46"/>
  <c r="E17" i="46" s="1"/>
  <c r="BS17" i="46"/>
  <c r="D17" i="46" s="1"/>
  <c r="A17" i="46"/>
  <c r="A15" i="27" s="1"/>
  <c r="EF16" i="46"/>
  <c r="EE16" i="46"/>
  <c r="ED16" i="46"/>
  <c r="EC16" i="46"/>
  <c r="EB16" i="46"/>
  <c r="BM16" i="46" s="1"/>
  <c r="EA16" i="46"/>
  <c r="DZ16" i="46"/>
  <c r="BK16" i="46" s="1"/>
  <c r="DY16" i="46"/>
  <c r="BJ16" i="46" s="1"/>
  <c r="DX16" i="46"/>
  <c r="BI16" i="46" s="1"/>
  <c r="DW16" i="46"/>
  <c r="DV16" i="46"/>
  <c r="DU16" i="46"/>
  <c r="DT16" i="46"/>
  <c r="DS16" i="46"/>
  <c r="DR16" i="46"/>
  <c r="BC16" i="46" s="1"/>
  <c r="DQ16" i="46"/>
  <c r="BB16" i="46" s="1"/>
  <c r="DP16" i="46"/>
  <c r="BA16" i="46" s="1"/>
  <c r="DO16" i="46"/>
  <c r="AZ16" i="46" s="1"/>
  <c r="DN16" i="46"/>
  <c r="AY16" i="46" s="1"/>
  <c r="DM16" i="46"/>
  <c r="DL16" i="46"/>
  <c r="AW16" i="46" s="1"/>
  <c r="DK16" i="46"/>
  <c r="DJ16" i="46"/>
  <c r="DI16" i="46"/>
  <c r="DH16" i="46"/>
  <c r="AS16" i="46" s="1"/>
  <c r="DG16" i="46"/>
  <c r="DF16" i="46"/>
  <c r="DE16" i="46"/>
  <c r="DD16" i="46"/>
  <c r="AO16" i="46" s="1"/>
  <c r="DC16" i="46"/>
  <c r="DB16" i="46"/>
  <c r="AM16" i="46" s="1"/>
  <c r="DA16" i="46"/>
  <c r="AL16" i="46" s="1"/>
  <c r="CZ16" i="46"/>
  <c r="AK16" i="46" s="1"/>
  <c r="CY16" i="46"/>
  <c r="CX16" i="46"/>
  <c r="CW16" i="46"/>
  <c r="CV16" i="46"/>
  <c r="CU16" i="46"/>
  <c r="CT16" i="46"/>
  <c r="AE16" i="46" s="1"/>
  <c r="CS16" i="46"/>
  <c r="AD16" i="46" s="1"/>
  <c r="CR16" i="46"/>
  <c r="AC16" i="46" s="1"/>
  <c r="CQ16" i="46"/>
  <c r="CP16" i="46"/>
  <c r="CO16" i="46"/>
  <c r="CN16" i="46"/>
  <c r="Y16" i="46" s="1"/>
  <c r="CM16" i="46"/>
  <c r="CL16" i="46"/>
  <c r="W16" i="46" s="1"/>
  <c r="CK16" i="46"/>
  <c r="V16" i="46" s="1"/>
  <c r="CJ16" i="46"/>
  <c r="U16" i="46" s="1"/>
  <c r="CI16" i="46"/>
  <c r="CH16" i="46"/>
  <c r="S16" i="46" s="1"/>
  <c r="CG16" i="46"/>
  <c r="CF16" i="46"/>
  <c r="CE16" i="46"/>
  <c r="CD16" i="46"/>
  <c r="O16" i="46" s="1"/>
  <c r="CC16" i="46"/>
  <c r="N16" i="46" s="1"/>
  <c r="CB16" i="46"/>
  <c r="M16" i="46" s="1"/>
  <c r="CA16" i="46"/>
  <c r="BZ16" i="46"/>
  <c r="K16" i="46" s="1"/>
  <c r="BY16" i="46"/>
  <c r="BX16" i="46"/>
  <c r="I16" i="46" s="1"/>
  <c r="BW16" i="46"/>
  <c r="BV16" i="46"/>
  <c r="G16" i="46" s="1"/>
  <c r="BU16" i="46"/>
  <c r="F16" i="46" s="1"/>
  <c r="BT16" i="46"/>
  <c r="E16" i="46" s="1"/>
  <c r="BS16" i="46"/>
  <c r="D16" i="46" s="1"/>
  <c r="A16" i="46"/>
  <c r="A14" i="27" s="1"/>
  <c r="EF15" i="46"/>
  <c r="EE15" i="46"/>
  <c r="ED15" i="46"/>
  <c r="BO15" i="44" s="1"/>
  <c r="EC15" i="46"/>
  <c r="EB15" i="46"/>
  <c r="BM15" i="46" s="1"/>
  <c r="EA15" i="46"/>
  <c r="BL15" i="46" s="1"/>
  <c r="DZ15" i="46"/>
  <c r="BK15" i="44" s="1"/>
  <c r="DY15" i="46"/>
  <c r="BJ15" i="46" s="1"/>
  <c r="DX15" i="46"/>
  <c r="DW15" i="46"/>
  <c r="BH15" i="46" s="1"/>
  <c r="DV15" i="46"/>
  <c r="BG15" i="46" s="1"/>
  <c r="DU15" i="46"/>
  <c r="BF15" i="46" s="1"/>
  <c r="DT15" i="46"/>
  <c r="BE15" i="46" s="1"/>
  <c r="DS15" i="46"/>
  <c r="BD15" i="46" s="1"/>
  <c r="DR15" i="46"/>
  <c r="DQ15" i="46"/>
  <c r="DP15" i="46"/>
  <c r="BA15" i="46" s="1"/>
  <c r="DO15" i="46"/>
  <c r="AZ15" i="46" s="1"/>
  <c r="DN15" i="46"/>
  <c r="AY15" i="46" s="1"/>
  <c r="DM15" i="46"/>
  <c r="AX15" i="46" s="1"/>
  <c r="DL15" i="46"/>
  <c r="AW15" i="46" s="1"/>
  <c r="DK15" i="46"/>
  <c r="AV15" i="46" s="1"/>
  <c r="DJ15" i="46"/>
  <c r="DI15" i="46"/>
  <c r="DH15" i="46"/>
  <c r="DG15" i="46"/>
  <c r="DF15" i="46"/>
  <c r="AQ15" i="46" s="1"/>
  <c r="DE15" i="46"/>
  <c r="AP15" i="46" s="1"/>
  <c r="DD15" i="46"/>
  <c r="AO15" i="46" s="1"/>
  <c r="DC15" i="46"/>
  <c r="AN15" i="46" s="1"/>
  <c r="DB15" i="46"/>
  <c r="DA15" i="46"/>
  <c r="AL15" i="46" s="1"/>
  <c r="CZ15" i="46"/>
  <c r="CY15" i="46"/>
  <c r="AJ15" i="46" s="1"/>
  <c r="CX15" i="46"/>
  <c r="CW15" i="46"/>
  <c r="AH15" i="46" s="1"/>
  <c r="CV15" i="46"/>
  <c r="AG15" i="46" s="1"/>
  <c r="CU15" i="46"/>
  <c r="AF15" i="46" s="1"/>
  <c r="CT15" i="46"/>
  <c r="CS15" i="46"/>
  <c r="AD15" i="46" s="1"/>
  <c r="CR15" i="46"/>
  <c r="CQ15" i="46"/>
  <c r="AB15" i="46" s="1"/>
  <c r="CP15" i="46"/>
  <c r="AA15" i="46" s="1"/>
  <c r="CO15" i="46"/>
  <c r="Z15" i="46" s="1"/>
  <c r="CN15" i="46"/>
  <c r="Y15" i="46" s="1"/>
  <c r="CM15" i="46"/>
  <c r="X15" i="46" s="1"/>
  <c r="CL15" i="46"/>
  <c r="CK15" i="46"/>
  <c r="V15" i="46" s="1"/>
  <c r="CJ15" i="46"/>
  <c r="CI15" i="46"/>
  <c r="T15" i="46" s="1"/>
  <c r="CH15" i="46"/>
  <c r="S15" i="46" s="1"/>
  <c r="CG15" i="46"/>
  <c r="R15" i="46" s="1"/>
  <c r="CF15" i="46"/>
  <c r="Q15" i="46" s="1"/>
  <c r="CE15" i="46"/>
  <c r="P15" i="46" s="1"/>
  <c r="CD15" i="46"/>
  <c r="CC15" i="46"/>
  <c r="N15" i="46" s="1"/>
  <c r="CB15" i="46"/>
  <c r="CA15" i="46"/>
  <c r="L15" i="46" s="1"/>
  <c r="BZ15" i="46"/>
  <c r="K15" i="46" s="1"/>
  <c r="BY15" i="46"/>
  <c r="J15" i="46" s="1"/>
  <c r="BX15" i="46"/>
  <c r="I15" i="46" s="1"/>
  <c r="BW15" i="46"/>
  <c r="H15" i="46" s="1"/>
  <c r="BV15" i="46"/>
  <c r="BU15" i="46"/>
  <c r="F15" i="46" s="1"/>
  <c r="BT15" i="46"/>
  <c r="BS15" i="46"/>
  <c r="D15" i="46" s="1"/>
  <c r="BO15" i="46"/>
  <c r="A15" i="46"/>
  <c r="A13" i="29" s="1"/>
  <c r="EF14" i="46"/>
  <c r="BQ14" i="46" s="1"/>
  <c r="EE14" i="46"/>
  <c r="BP14" i="46" s="1"/>
  <c r="ED14" i="46"/>
  <c r="BO14" i="46" s="1"/>
  <c r="EC14" i="46"/>
  <c r="EB14" i="46"/>
  <c r="EA14" i="46"/>
  <c r="DZ14" i="46"/>
  <c r="BK14" i="46" s="1"/>
  <c r="DY14" i="46"/>
  <c r="DX14" i="46"/>
  <c r="BI14" i="46" s="1"/>
  <c r="DW14" i="46"/>
  <c r="BH14" i="46" s="1"/>
  <c r="DV14" i="46"/>
  <c r="BG14" i="46" s="1"/>
  <c r="DU14" i="46"/>
  <c r="BF14" i="46" s="1"/>
  <c r="DT14" i="46"/>
  <c r="DS14" i="46"/>
  <c r="BD14" i="46" s="1"/>
  <c r="DR14" i="46"/>
  <c r="DQ14" i="46"/>
  <c r="DP14" i="46"/>
  <c r="BA14" i="46" s="1"/>
  <c r="DO14" i="46"/>
  <c r="AZ14" i="46" s="1"/>
  <c r="DN14" i="46"/>
  <c r="DM14" i="46"/>
  <c r="DL14" i="46"/>
  <c r="DK14" i="46"/>
  <c r="AV14" i="46" s="1"/>
  <c r="DJ14" i="46"/>
  <c r="AU14" i="46" s="1"/>
  <c r="DI14" i="46"/>
  <c r="DH14" i="46"/>
  <c r="AS14" i="46" s="1"/>
  <c r="DG14" i="46"/>
  <c r="AR14" i="46" s="1"/>
  <c r="DF14" i="46"/>
  <c r="DE14" i="46"/>
  <c r="DD14" i="46"/>
  <c r="DC14" i="46"/>
  <c r="DB14" i="46"/>
  <c r="AM14" i="46" s="1"/>
  <c r="DA14" i="46"/>
  <c r="CZ14" i="46"/>
  <c r="AK14" i="46" s="1"/>
  <c r="CY14" i="46"/>
  <c r="AJ14" i="46" s="1"/>
  <c r="CX14" i="46"/>
  <c r="CW14" i="46"/>
  <c r="AH14" i="46" s="1"/>
  <c r="CV14" i="46"/>
  <c r="CU14" i="46"/>
  <c r="CT14" i="46"/>
  <c r="AE14" i="46" s="1"/>
  <c r="CS14" i="46"/>
  <c r="CR14" i="46"/>
  <c r="AC14" i="46" s="1"/>
  <c r="CQ14" i="46"/>
  <c r="AB14" i="46" s="1"/>
  <c r="CP14" i="46"/>
  <c r="AA14" i="46" s="1"/>
  <c r="CO14" i="46"/>
  <c r="Z14" i="46" s="1"/>
  <c r="CN14" i="46"/>
  <c r="CM14" i="46"/>
  <c r="X14" i="46" s="1"/>
  <c r="CL14" i="46"/>
  <c r="W14" i="46" s="1"/>
  <c r="CK14" i="46"/>
  <c r="CJ14" i="46"/>
  <c r="U14" i="46" s="1"/>
  <c r="CI14" i="46"/>
  <c r="T14" i="46" s="1"/>
  <c r="CH14" i="46"/>
  <c r="S14" i="46" s="1"/>
  <c r="CG14" i="46"/>
  <c r="CF14" i="46"/>
  <c r="CE14" i="46"/>
  <c r="P14" i="46" s="1"/>
  <c r="CD14" i="46"/>
  <c r="O14" i="46" s="1"/>
  <c r="CC14" i="46"/>
  <c r="CB14" i="46"/>
  <c r="M14" i="46" s="1"/>
  <c r="CA14" i="46"/>
  <c r="L14" i="46" s="1"/>
  <c r="BZ14" i="46"/>
  <c r="K14" i="46" s="1"/>
  <c r="BY14" i="46"/>
  <c r="J14" i="46" s="1"/>
  <c r="BX14" i="46"/>
  <c r="BW14" i="46"/>
  <c r="H14" i="46" s="1"/>
  <c r="BV14" i="46"/>
  <c r="G14" i="46" s="1"/>
  <c r="BU14" i="46"/>
  <c r="BT14" i="46"/>
  <c r="BS14" i="46"/>
  <c r="D14" i="46" s="1"/>
  <c r="A14" i="46"/>
  <c r="A12" i="27" s="1"/>
  <c r="EF13" i="46"/>
  <c r="EE13" i="46"/>
  <c r="ED13" i="46"/>
  <c r="BO13" i="44" s="1"/>
  <c r="EC13" i="46"/>
  <c r="BN13" i="46" s="1"/>
  <c r="EB13" i="46"/>
  <c r="BM13" i="46" s="1"/>
  <c r="EA13" i="46"/>
  <c r="DZ13" i="46"/>
  <c r="BK13" i="46" s="1"/>
  <c r="DY13" i="46"/>
  <c r="DX13" i="46"/>
  <c r="BI13" i="46" s="1"/>
  <c r="DW13" i="46"/>
  <c r="DV13" i="46"/>
  <c r="BG13" i="46" s="1"/>
  <c r="DU13" i="46"/>
  <c r="BF13" i="46" s="1"/>
  <c r="DT13" i="46"/>
  <c r="BE13" i="46" s="1"/>
  <c r="DS13" i="46"/>
  <c r="DR13" i="46"/>
  <c r="BC13" i="46" s="1"/>
  <c r="DQ13" i="46"/>
  <c r="DP13" i="46"/>
  <c r="BA13" i="46" s="1"/>
  <c r="DO13" i="46"/>
  <c r="AZ13" i="46" s="1"/>
  <c r="DN13" i="46"/>
  <c r="AY13" i="46" s="1"/>
  <c r="DM13" i="46"/>
  <c r="AX13" i="46" s="1"/>
  <c r="DL13" i="46"/>
  <c r="AW13" i="46" s="1"/>
  <c r="DK13" i="46"/>
  <c r="AV13" i="44" s="1"/>
  <c r="DJ13" i="46"/>
  <c r="AU13" i="46" s="1"/>
  <c r="DI13" i="46"/>
  <c r="AT13" i="46" s="1"/>
  <c r="DH13" i="46"/>
  <c r="AS13" i="46" s="1"/>
  <c r="DG13" i="46"/>
  <c r="DF13" i="46"/>
  <c r="AQ13" i="46" s="1"/>
  <c r="DE13" i="46"/>
  <c r="DD13" i="46"/>
  <c r="AO13" i="46" s="1"/>
  <c r="DC13" i="46"/>
  <c r="DB13" i="46"/>
  <c r="AM13" i="46" s="1"/>
  <c r="DA13" i="46"/>
  <c r="CZ13" i="46"/>
  <c r="AK13" i="46" s="1"/>
  <c r="CY13" i="46"/>
  <c r="CX13" i="46"/>
  <c r="AI13" i="46" s="1"/>
  <c r="CW13" i="46"/>
  <c r="AH13" i="46" s="1"/>
  <c r="CV13" i="46"/>
  <c r="AG13" i="46" s="1"/>
  <c r="CU13" i="46"/>
  <c r="CT13" i="46"/>
  <c r="AE13" i="46" s="1"/>
  <c r="CS13" i="46"/>
  <c r="CR13" i="46"/>
  <c r="CQ13" i="46"/>
  <c r="CP13" i="46"/>
  <c r="AA13" i="46" s="1"/>
  <c r="CO13" i="46"/>
  <c r="Z13" i="46" s="1"/>
  <c r="CN13" i="46"/>
  <c r="CM13" i="46"/>
  <c r="CL13" i="46"/>
  <c r="W13" i="46" s="1"/>
  <c r="CK13" i="46"/>
  <c r="V13" i="46" s="1"/>
  <c r="CJ13" i="46"/>
  <c r="U13" i="46" s="1"/>
  <c r="CI13" i="46"/>
  <c r="T13" i="46" s="1"/>
  <c r="CH13" i="46"/>
  <c r="S13" i="46" s="1"/>
  <c r="CG13" i="46"/>
  <c r="R13" i="46" s="1"/>
  <c r="CF13" i="46"/>
  <c r="Q13" i="46" s="1"/>
  <c r="CE13" i="46"/>
  <c r="P13" i="44" s="1"/>
  <c r="CD13" i="46"/>
  <c r="O13" i="46" s="1"/>
  <c r="CC13" i="46"/>
  <c r="CB13" i="46"/>
  <c r="CA13" i="46"/>
  <c r="BZ13" i="46"/>
  <c r="K13" i="46" s="1"/>
  <c r="BY13" i="46"/>
  <c r="J13" i="46" s="1"/>
  <c r="BX13" i="46"/>
  <c r="BW13" i="46"/>
  <c r="BV13" i="46"/>
  <c r="G13" i="46" s="1"/>
  <c r="BU13" i="46"/>
  <c r="F13" i="46" s="1"/>
  <c r="BT13" i="46"/>
  <c r="E13" i="46" s="1"/>
  <c r="BS13" i="46"/>
  <c r="A13" i="46"/>
  <c r="A13" i="44" s="1"/>
  <c r="EF12" i="46"/>
  <c r="BQ12" i="46" s="1"/>
  <c r="EE12" i="46"/>
  <c r="BP12" i="46" s="1"/>
  <c r="ED12" i="46"/>
  <c r="BO12" i="46" s="1"/>
  <c r="EC12" i="46"/>
  <c r="EB12" i="46"/>
  <c r="EA12" i="46"/>
  <c r="DZ12" i="46"/>
  <c r="BK12" i="46" s="1"/>
  <c r="DY12" i="46"/>
  <c r="BJ12" i="46" s="1"/>
  <c r="DX12" i="46"/>
  <c r="BI12" i="46" s="1"/>
  <c r="DW12" i="46"/>
  <c r="BH12" i="46" s="1"/>
  <c r="DV12" i="46"/>
  <c r="BG12" i="46" s="1"/>
  <c r="DU12" i="46"/>
  <c r="BF12" i="46" s="1"/>
  <c r="DT12" i="46"/>
  <c r="BE12" i="46" s="1"/>
  <c r="DS12" i="46"/>
  <c r="DR12" i="46"/>
  <c r="BC12" i="46" s="1"/>
  <c r="DQ12" i="46"/>
  <c r="DP12" i="46"/>
  <c r="BA12" i="46" s="1"/>
  <c r="DO12" i="46"/>
  <c r="AZ12" i="46" s="1"/>
  <c r="DN12" i="46"/>
  <c r="AY12" i="46" s="1"/>
  <c r="DM12" i="46"/>
  <c r="AX12" i="46" s="1"/>
  <c r="DL12" i="46"/>
  <c r="DK12" i="46"/>
  <c r="AV12" i="46" s="1"/>
  <c r="DJ12" i="46"/>
  <c r="AU12" i="46" s="1"/>
  <c r="DI12" i="46"/>
  <c r="AT12" i="46" s="1"/>
  <c r="DH12" i="46"/>
  <c r="DG12" i="46"/>
  <c r="AR12" i="46" s="1"/>
  <c r="DF12" i="46"/>
  <c r="AQ12" i="46" s="1"/>
  <c r="DE12" i="46"/>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CQ12" i="46"/>
  <c r="AB12" i="46" s="1"/>
  <c r="CP12" i="46"/>
  <c r="AA12" i="46" s="1"/>
  <c r="CO12" i="46"/>
  <c r="CN12" i="46"/>
  <c r="Y12" i="46" s="1"/>
  <c r="CM12" i="46"/>
  <c r="X12" i="46" s="1"/>
  <c r="CL12" i="46"/>
  <c r="W12" i="46" s="1"/>
  <c r="CK12" i="46"/>
  <c r="V12" i="46" s="1"/>
  <c r="CJ12" i="46"/>
  <c r="U12" i="46" s="1"/>
  <c r="CI12" i="46"/>
  <c r="T12" i="46" s="1"/>
  <c r="CH12" i="46"/>
  <c r="S12" i="46" s="1"/>
  <c r="CG12" i="46"/>
  <c r="CF12" i="46"/>
  <c r="Q12" i="46" s="1"/>
  <c r="CE12" i="46"/>
  <c r="CD12" i="46"/>
  <c r="O12" i="46" s="1"/>
  <c r="CC12" i="46"/>
  <c r="CB12" i="46"/>
  <c r="CA12" i="46"/>
  <c r="L12" i="46" s="1"/>
  <c r="BZ12" i="46"/>
  <c r="K12" i="46" s="1"/>
  <c r="BY12" i="46"/>
  <c r="BX12" i="46"/>
  <c r="I12" i="46" s="1"/>
  <c r="BW12" i="46"/>
  <c r="BV12" i="46"/>
  <c r="G12" i="46" s="1"/>
  <c r="BU12" i="46"/>
  <c r="F12" i="46" s="1"/>
  <c r="BT12" i="46"/>
  <c r="E12" i="46" s="1"/>
  <c r="BS12" i="46"/>
  <c r="D12" i="46" s="1"/>
  <c r="A12" i="46"/>
  <c r="A10" i="27" s="1"/>
  <c r="EF11" i="46"/>
  <c r="BQ11" i="46" s="1"/>
  <c r="EE11" i="46"/>
  <c r="BP11" i="46" s="1"/>
  <c r="ED11" i="46"/>
  <c r="EC11" i="46"/>
  <c r="BN11" i="46" s="1"/>
  <c r="EB11" i="46"/>
  <c r="BM11" i="46" s="1"/>
  <c r="EA11" i="46"/>
  <c r="DZ11" i="46"/>
  <c r="DY11" i="46"/>
  <c r="DX11" i="46"/>
  <c r="BI11" i="46" s="1"/>
  <c r="DW11" i="46"/>
  <c r="BH11" i="46" s="1"/>
  <c r="DV11" i="46"/>
  <c r="DU11" i="46"/>
  <c r="BF11" i="46" s="1"/>
  <c r="DT11" i="46"/>
  <c r="BE11" i="46" s="1"/>
  <c r="DS11" i="46"/>
  <c r="BD11" i="46" s="1"/>
  <c r="DR11" i="46"/>
  <c r="BC11" i="46" s="1"/>
  <c r="DQ11" i="46"/>
  <c r="DP11" i="46"/>
  <c r="BA11" i="46" s="1"/>
  <c r="DO11" i="46"/>
  <c r="DN11" i="46"/>
  <c r="AY11" i="46" s="1"/>
  <c r="DM11" i="46"/>
  <c r="AX11" i="46" s="1"/>
  <c r="DL11" i="46"/>
  <c r="AW11" i="46" s="1"/>
  <c r="DK11" i="46"/>
  <c r="DJ11" i="46"/>
  <c r="AU11" i="46" s="1"/>
  <c r="DI11" i="46"/>
  <c r="DH11" i="46"/>
  <c r="AS11" i="46" s="1"/>
  <c r="DG11" i="46"/>
  <c r="AR11" i="46" s="1"/>
  <c r="DF11" i="46"/>
  <c r="DE11" i="46"/>
  <c r="AP11" i="46" s="1"/>
  <c r="DD11" i="46"/>
  <c r="AO11" i="46" s="1"/>
  <c r="DC11" i="46"/>
  <c r="AN11" i="46" s="1"/>
  <c r="DB11" i="46"/>
  <c r="AM11" i="46" s="1"/>
  <c r="DA11" i="46"/>
  <c r="AL11" i="46" s="1"/>
  <c r="CZ11" i="46"/>
  <c r="AK11" i="46" s="1"/>
  <c r="CY11" i="46"/>
  <c r="AJ11" i="46" s="1"/>
  <c r="CX11" i="46"/>
  <c r="CW11" i="46"/>
  <c r="AH11" i="46" s="1"/>
  <c r="CV11" i="46"/>
  <c r="AG11" i="46" s="1"/>
  <c r="CU11" i="46"/>
  <c r="CT11" i="46"/>
  <c r="AE11" i="46" s="1"/>
  <c r="CS11" i="46"/>
  <c r="AD11" i="46" s="1"/>
  <c r="CR11" i="46"/>
  <c r="AC11" i="46" s="1"/>
  <c r="CQ11" i="46"/>
  <c r="CP11" i="46"/>
  <c r="CO11" i="46"/>
  <c r="CN11" i="46"/>
  <c r="Y11" i="46" s="1"/>
  <c r="CM11" i="46"/>
  <c r="X11" i="46" s="1"/>
  <c r="CL11" i="46"/>
  <c r="W11" i="46" s="1"/>
  <c r="CK11" i="46"/>
  <c r="CJ11" i="46"/>
  <c r="U11" i="46" s="1"/>
  <c r="CI11" i="46"/>
  <c r="CH11" i="46"/>
  <c r="CG11" i="46"/>
  <c r="R11" i="46" s="1"/>
  <c r="CF11" i="46"/>
  <c r="Q11" i="46" s="1"/>
  <c r="CE11" i="46"/>
  <c r="CD11" i="46"/>
  <c r="O11" i="46" s="1"/>
  <c r="CC11" i="46"/>
  <c r="CB11" i="46"/>
  <c r="M11" i="46" s="1"/>
  <c r="CA11" i="46"/>
  <c r="BZ11" i="46"/>
  <c r="K11" i="46" s="1"/>
  <c r="BY11" i="46"/>
  <c r="BX11" i="46"/>
  <c r="I11" i="46" s="1"/>
  <c r="BW11" i="46"/>
  <c r="H11" i="46" s="1"/>
  <c r="BV11" i="46"/>
  <c r="G11" i="46" s="1"/>
  <c r="BU11" i="46"/>
  <c r="BT11" i="46"/>
  <c r="E11" i="46" s="1"/>
  <c r="BS11" i="46"/>
  <c r="D11" i="46" s="1"/>
  <c r="A11" i="46"/>
  <c r="EF10" i="46"/>
  <c r="BQ10" i="46" s="1"/>
  <c r="EE10" i="46"/>
  <c r="BP10" i="46" s="1"/>
  <c r="ED10" i="46"/>
  <c r="BO10" i="44" s="1"/>
  <c r="EC10" i="46"/>
  <c r="BN10" i="44" s="1"/>
  <c r="EB10" i="46"/>
  <c r="BM10" i="44" s="1"/>
  <c r="EA10" i="46"/>
  <c r="DZ10" i="46"/>
  <c r="BK10" i="46" s="1"/>
  <c r="DY10" i="46"/>
  <c r="DX10" i="46"/>
  <c r="BI10" i="46" s="1"/>
  <c r="DW10" i="46"/>
  <c r="BH10" i="46" s="1"/>
  <c r="DV10" i="46"/>
  <c r="DU10" i="46"/>
  <c r="DT10" i="46"/>
  <c r="BE10" i="46" s="1"/>
  <c r="DS10" i="46"/>
  <c r="DR10" i="46"/>
  <c r="DQ10" i="46"/>
  <c r="BB10" i="46" s="1"/>
  <c r="DP10" i="46"/>
  <c r="BA10" i="46" s="1"/>
  <c r="DO10" i="46"/>
  <c r="AZ10" i="46" s="1"/>
  <c r="DN10" i="46"/>
  <c r="AY10" i="46" s="1"/>
  <c r="DM10" i="46"/>
  <c r="DL10" i="46"/>
  <c r="AW10" i="46" s="1"/>
  <c r="DK10" i="46"/>
  <c r="DJ10" i="46"/>
  <c r="AU10" i="46" s="1"/>
  <c r="DI10" i="46"/>
  <c r="DH10" i="46"/>
  <c r="AS10" i="46" s="1"/>
  <c r="DG10" i="46"/>
  <c r="AR10" i="46" s="1"/>
  <c r="DF10" i="46"/>
  <c r="AQ10" i="46" s="1"/>
  <c r="DE10" i="46"/>
  <c r="DD10" i="46"/>
  <c r="AO10" i="46" s="1"/>
  <c r="DC10" i="46"/>
  <c r="DB10" i="46"/>
  <c r="AM10" i="46" s="1"/>
  <c r="DA10" i="46"/>
  <c r="AL10" i="46" s="1"/>
  <c r="CZ10" i="46"/>
  <c r="AK10" i="46" s="1"/>
  <c r="CY10" i="46"/>
  <c r="AJ10" i="46" s="1"/>
  <c r="CX10" i="46"/>
  <c r="AI10" i="46" s="1"/>
  <c r="CW10" i="46"/>
  <c r="CV10" i="46"/>
  <c r="AG10" i="46" s="1"/>
  <c r="CU10" i="46"/>
  <c r="AF10" i="46" s="1"/>
  <c r="CT10" i="46"/>
  <c r="AE10" i="46" s="1"/>
  <c r="CS10" i="46"/>
  <c r="AD10" i="46" s="1"/>
  <c r="CR10" i="46"/>
  <c r="AC10" i="46" s="1"/>
  <c r="CQ10" i="46"/>
  <c r="AB10" i="46" s="1"/>
  <c r="CP10" i="46"/>
  <c r="CO10" i="46"/>
  <c r="CN10" i="46"/>
  <c r="Y10" i="46" s="1"/>
  <c r="CM10" i="46"/>
  <c r="CL10" i="46"/>
  <c r="W10" i="46" s="1"/>
  <c r="CK10" i="46"/>
  <c r="V10" i="46" s="1"/>
  <c r="CJ10" i="46"/>
  <c r="U10" i="46" s="1"/>
  <c r="CI10" i="46"/>
  <c r="T10" i="46" s="1"/>
  <c r="CH10" i="46"/>
  <c r="S10" i="46" s="1"/>
  <c r="CG10" i="46"/>
  <c r="CF10" i="46"/>
  <c r="Q10" i="46" s="1"/>
  <c r="CE10" i="46"/>
  <c r="CD10" i="46"/>
  <c r="CC10" i="46"/>
  <c r="N10" i="46" s="1"/>
  <c r="CB10" i="46"/>
  <c r="M10" i="46" s="1"/>
  <c r="CA10" i="46"/>
  <c r="BZ10" i="46"/>
  <c r="K10" i="46" s="1"/>
  <c r="BY10" i="46"/>
  <c r="BX10" i="46"/>
  <c r="I10" i="46" s="1"/>
  <c r="BW10" i="46"/>
  <c r="BV10" i="46"/>
  <c r="BU10" i="46"/>
  <c r="BT10" i="46"/>
  <c r="E10" i="46" s="1"/>
  <c r="BS10" i="46"/>
  <c r="D10" i="46" s="1"/>
  <c r="BO10" i="46"/>
  <c r="A10" i="46"/>
  <c r="A10" i="44" s="1"/>
  <c r="EF9" i="46"/>
  <c r="BQ9" i="46" s="1"/>
  <c r="EE9" i="46"/>
  <c r="BP9" i="46" s="1"/>
  <c r="ED9" i="46"/>
  <c r="BO9" i="44" s="1"/>
  <c r="EC9" i="46"/>
  <c r="EB9" i="46"/>
  <c r="BM9" i="46" s="1"/>
  <c r="EA9" i="46"/>
  <c r="BL9" i="46" s="1"/>
  <c r="DZ9" i="46"/>
  <c r="BK9" i="46" s="1"/>
  <c r="DY9" i="46"/>
  <c r="DX9" i="46"/>
  <c r="DW9" i="46"/>
  <c r="BH9" i="46" s="1"/>
  <c r="DV9" i="46"/>
  <c r="BG9" i="46" s="1"/>
  <c r="DU9" i="46"/>
  <c r="DT9" i="46"/>
  <c r="BE9" i="46" s="1"/>
  <c r="DS9" i="46"/>
  <c r="BD9" i="46" s="1"/>
  <c r="DR9" i="46"/>
  <c r="BC9" i="46" s="1"/>
  <c r="DQ9" i="46"/>
  <c r="BB9" i="46" s="1"/>
  <c r="DP9" i="46"/>
  <c r="BA9" i="46" s="1"/>
  <c r="DO9" i="46"/>
  <c r="DN9" i="46"/>
  <c r="AY9" i="46" s="1"/>
  <c r="DM9" i="46"/>
  <c r="DL9" i="46"/>
  <c r="AW9" i="46" s="1"/>
  <c r="DK9" i="46"/>
  <c r="AV9" i="46" s="1"/>
  <c r="DJ9" i="46"/>
  <c r="AU9" i="46" s="1"/>
  <c r="DI9" i="46"/>
  <c r="DH9" i="46"/>
  <c r="AS9" i="46" s="1"/>
  <c r="DG9" i="46"/>
  <c r="DF9" i="46"/>
  <c r="AQ9" i="46" s="1"/>
  <c r="DE9" i="46"/>
  <c r="DD9" i="46"/>
  <c r="AO9" i="46" s="1"/>
  <c r="DC9" i="46"/>
  <c r="AN9" i="46" s="1"/>
  <c r="DB9" i="46"/>
  <c r="AM9" i="46" s="1"/>
  <c r="DA9" i="46"/>
  <c r="CZ9" i="46"/>
  <c r="AK9" i="46" s="1"/>
  <c r="CY9" i="46"/>
  <c r="CX9" i="46"/>
  <c r="AI9" i="46" s="1"/>
  <c r="CW9" i="46"/>
  <c r="CV9" i="46"/>
  <c r="AG9" i="46" s="1"/>
  <c r="CU9" i="46"/>
  <c r="AF9" i="46" s="1"/>
  <c r="CT9" i="46"/>
  <c r="AE9" i="46" s="1"/>
  <c r="CS9" i="46"/>
  <c r="CR9" i="46"/>
  <c r="AC9" i="46" s="1"/>
  <c r="CQ9" i="46"/>
  <c r="CP9" i="46"/>
  <c r="AA9" i="46" s="1"/>
  <c r="CO9" i="46"/>
  <c r="CN9" i="46"/>
  <c r="Y9" i="46" s="1"/>
  <c r="CM9" i="46"/>
  <c r="X9" i="46" s="1"/>
  <c r="CL9" i="46"/>
  <c r="W9" i="46" s="1"/>
  <c r="CK9" i="46"/>
  <c r="CJ9" i="46"/>
  <c r="U9" i="46" s="1"/>
  <c r="CI9" i="46"/>
  <c r="CH9" i="46"/>
  <c r="S9" i="46" s="1"/>
  <c r="CG9" i="46"/>
  <c r="CF9" i="46"/>
  <c r="Q9" i="46" s="1"/>
  <c r="CE9" i="46"/>
  <c r="P9" i="46" s="1"/>
  <c r="CD9" i="46"/>
  <c r="O9" i="46" s="1"/>
  <c r="CC9" i="46"/>
  <c r="CB9" i="46"/>
  <c r="CA9" i="46"/>
  <c r="BZ9" i="46"/>
  <c r="K9" i="46" s="1"/>
  <c r="BY9" i="46"/>
  <c r="BX9" i="46"/>
  <c r="I9" i="46" s="1"/>
  <c r="BW9" i="46"/>
  <c r="H9" i="46" s="1"/>
  <c r="BV9" i="46"/>
  <c r="G9" i="46" s="1"/>
  <c r="BU9" i="46"/>
  <c r="F9" i="46" s="1"/>
  <c r="BT9" i="46"/>
  <c r="E9" i="46" s="1"/>
  <c r="BS9" i="46"/>
  <c r="A9" i="46"/>
  <c r="A7" i="29" s="1"/>
  <c r="EF8" i="46"/>
  <c r="BQ8" i="46" s="1"/>
  <c r="EE8" i="46"/>
  <c r="BP8" i="46" s="1"/>
  <c r="ED8" i="46"/>
  <c r="BO8" i="46" s="1"/>
  <c r="EC8" i="46"/>
  <c r="EB8" i="46"/>
  <c r="BM8" i="46" s="1"/>
  <c r="EA8" i="46"/>
  <c r="DZ8" i="46"/>
  <c r="BK8" i="46" s="1"/>
  <c r="DY8" i="46"/>
  <c r="BJ8" i="46" s="1"/>
  <c r="DX8" i="46"/>
  <c r="BI8" i="46" s="1"/>
  <c r="DW8" i="46"/>
  <c r="BH8" i="46" s="1"/>
  <c r="DV8" i="46"/>
  <c r="BG8" i="46" s="1"/>
  <c r="DU8" i="46"/>
  <c r="DT8" i="46"/>
  <c r="BE8" i="46" s="1"/>
  <c r="DS8" i="46"/>
  <c r="DR8" i="46"/>
  <c r="BC8" i="46" s="1"/>
  <c r="DQ8" i="46"/>
  <c r="BB8" i="46" s="1"/>
  <c r="DP8" i="46"/>
  <c r="DO8" i="46"/>
  <c r="AZ8" i="46" s="1"/>
  <c r="DN8" i="46"/>
  <c r="AY8" i="46" s="1"/>
  <c r="DM8" i="46"/>
  <c r="DL8" i="46"/>
  <c r="AW8" i="46" s="1"/>
  <c r="DK8" i="46"/>
  <c r="DJ8" i="46"/>
  <c r="AU8" i="46" s="1"/>
  <c r="DI8" i="46"/>
  <c r="AT8" i="46" s="1"/>
  <c r="DH8" i="46"/>
  <c r="AS8" i="46" s="1"/>
  <c r="DG8" i="46"/>
  <c r="AR8" i="46" s="1"/>
  <c r="DF8" i="46"/>
  <c r="AQ8" i="46" s="1"/>
  <c r="DE8" i="46"/>
  <c r="DD8" i="46"/>
  <c r="AO8" i="46" s="1"/>
  <c r="DC8" i="46"/>
  <c r="DB8" i="46"/>
  <c r="AM8" i="46" s="1"/>
  <c r="DA8" i="46"/>
  <c r="AL8" i="46" s="1"/>
  <c r="CZ8" i="46"/>
  <c r="CY8" i="46"/>
  <c r="AJ8" i="46" s="1"/>
  <c r="CX8" i="46"/>
  <c r="AI8" i="46" s="1"/>
  <c r="CW8" i="46"/>
  <c r="CV8" i="46"/>
  <c r="AG8" i="46" s="1"/>
  <c r="CU8" i="46"/>
  <c r="CT8" i="46"/>
  <c r="AE8" i="46" s="1"/>
  <c r="CS8" i="46"/>
  <c r="AD8" i="46" s="1"/>
  <c r="CR8" i="46"/>
  <c r="AC8" i="46" s="1"/>
  <c r="CQ8" i="46"/>
  <c r="AB8" i="46" s="1"/>
  <c r="CP8" i="46"/>
  <c r="AA8" i="46" s="1"/>
  <c r="CO8" i="46"/>
  <c r="CN8" i="46"/>
  <c r="CM8" i="46"/>
  <c r="X8" i="46" s="1"/>
  <c r="CL8" i="46"/>
  <c r="W8" i="46" s="1"/>
  <c r="CK8" i="46"/>
  <c r="CJ8" i="46"/>
  <c r="U8" i="46" s="1"/>
  <c r="CI8" i="46"/>
  <c r="T8" i="46" s="1"/>
  <c r="CH8" i="46"/>
  <c r="S8" i="46" s="1"/>
  <c r="CG8" i="46"/>
  <c r="CF8" i="46"/>
  <c r="Q8" i="46" s="1"/>
  <c r="CE8" i="46"/>
  <c r="P8" i="46" s="1"/>
  <c r="CD8" i="46"/>
  <c r="O8" i="46" s="1"/>
  <c r="CC8" i="46"/>
  <c r="N8" i="46" s="1"/>
  <c r="CB8" i="46"/>
  <c r="CA8" i="46"/>
  <c r="L8" i="46" s="1"/>
  <c r="BZ8" i="46"/>
  <c r="K8" i="46" s="1"/>
  <c r="BY8" i="46"/>
  <c r="BX8" i="46"/>
  <c r="I8" i="46" s="1"/>
  <c r="BW8" i="46"/>
  <c r="H8" i="46" s="1"/>
  <c r="BV8" i="46"/>
  <c r="G8" i="46" s="1"/>
  <c r="BU8" i="46"/>
  <c r="F8" i="46" s="1"/>
  <c r="BT8" i="46"/>
  <c r="E8" i="46" s="1"/>
  <c r="BS8" i="46"/>
  <c r="D8" i="46" s="1"/>
  <c r="A8" i="46"/>
  <c r="A6" i="27" s="1"/>
  <c r="EF7" i="46"/>
  <c r="EE7" i="46"/>
  <c r="BP7" i="46" s="1"/>
  <c r="ED7" i="46"/>
  <c r="EC7" i="46"/>
  <c r="BN7" i="46" s="1"/>
  <c r="EB7" i="46"/>
  <c r="BM7" i="46" s="1"/>
  <c r="EA7" i="46"/>
  <c r="DZ7" i="46"/>
  <c r="BK7" i="46" s="1"/>
  <c r="DY7" i="46"/>
  <c r="BJ7" i="46" s="1"/>
  <c r="DX7" i="46"/>
  <c r="BI7" i="46" s="1"/>
  <c r="DW7" i="46"/>
  <c r="BH7" i="46" s="1"/>
  <c r="DV7" i="46"/>
  <c r="DU7" i="46"/>
  <c r="BF7" i="46" s="1"/>
  <c r="DT7" i="46"/>
  <c r="BE7" i="46" s="1"/>
  <c r="DS7" i="46"/>
  <c r="BD7" i="46" s="1"/>
  <c r="DR7" i="46"/>
  <c r="BC7" i="46" s="1"/>
  <c r="DQ7" i="46"/>
  <c r="BB7" i="46" s="1"/>
  <c r="DP7" i="46"/>
  <c r="DO7" i="46"/>
  <c r="AZ7" i="46" s="1"/>
  <c r="DN7" i="46"/>
  <c r="AY7" i="46" s="1"/>
  <c r="DM7" i="46"/>
  <c r="AX7" i="46" s="1"/>
  <c r="DL7" i="46"/>
  <c r="AW7" i="46" s="1"/>
  <c r="DK7" i="46"/>
  <c r="DJ7" i="46"/>
  <c r="AU7" i="46" s="1"/>
  <c r="DI7" i="46"/>
  <c r="AT7" i="46" s="1"/>
  <c r="DH7" i="46"/>
  <c r="DG7" i="46"/>
  <c r="AR7" i="46" s="1"/>
  <c r="DF7" i="46"/>
  <c r="AQ7" i="46" s="1"/>
  <c r="DE7" i="46"/>
  <c r="AP7" i="46" s="1"/>
  <c r="DD7" i="46"/>
  <c r="DC7" i="46"/>
  <c r="AN7" i="46" s="1"/>
  <c r="DB7" i="46"/>
  <c r="AM7" i="46" s="1"/>
  <c r="DA7" i="46"/>
  <c r="AL7" i="46" s="1"/>
  <c r="CZ7" i="46"/>
  <c r="AK7" i="46" s="1"/>
  <c r="CY7" i="46"/>
  <c r="CX7" i="46"/>
  <c r="CW7" i="46"/>
  <c r="AH7" i="46" s="1"/>
  <c r="CV7" i="46"/>
  <c r="AG7" i="46" s="1"/>
  <c r="CU7" i="46"/>
  <c r="CT7" i="46"/>
  <c r="AE7" i="46" s="1"/>
  <c r="CS7" i="46"/>
  <c r="AD7" i="46" s="1"/>
  <c r="CR7" i="46"/>
  <c r="CQ7" i="46"/>
  <c r="AB7" i="46" s="1"/>
  <c r="CP7" i="46"/>
  <c r="CO7" i="46"/>
  <c r="Z7" i="46" s="1"/>
  <c r="CN7" i="46"/>
  <c r="Y7" i="46" s="1"/>
  <c r="CM7" i="46"/>
  <c r="X7" i="46" s="1"/>
  <c r="CL7" i="46"/>
  <c r="W7" i="46" s="1"/>
  <c r="CK7" i="46"/>
  <c r="V7" i="46" s="1"/>
  <c r="CJ7" i="46"/>
  <c r="U7" i="46" s="1"/>
  <c r="CI7" i="46"/>
  <c r="T7" i="46" s="1"/>
  <c r="CH7" i="46"/>
  <c r="CG7" i="46"/>
  <c r="R7" i="46" s="1"/>
  <c r="CF7" i="46"/>
  <c r="CE7" i="46"/>
  <c r="CD7" i="46"/>
  <c r="O7" i="46" s="1"/>
  <c r="CC7" i="46"/>
  <c r="N7" i="46" s="1"/>
  <c r="CB7" i="46"/>
  <c r="CA7" i="46"/>
  <c r="BZ7" i="46"/>
  <c r="BY7" i="46"/>
  <c r="J7" i="46" s="1"/>
  <c r="BX7" i="46"/>
  <c r="I7" i="46" s="1"/>
  <c r="BW7" i="46"/>
  <c r="H7" i="46" s="1"/>
  <c r="BV7" i="46"/>
  <c r="G7" i="46" s="1"/>
  <c r="BU7" i="46"/>
  <c r="F7" i="46" s="1"/>
  <c r="BT7" i="46"/>
  <c r="E7" i="46" s="1"/>
  <c r="BS7" i="46"/>
  <c r="D7" i="46" s="1"/>
  <c r="A7" i="46"/>
  <c r="A5" i="27" s="1"/>
  <c r="EF6" i="46"/>
  <c r="EE6" i="46"/>
  <c r="BP6" i="46" s="1"/>
  <c r="ED6" i="46"/>
  <c r="BO6" i="46" s="1"/>
  <c r="EC6" i="46"/>
  <c r="EB6" i="46"/>
  <c r="EA6" i="46"/>
  <c r="DZ6" i="46"/>
  <c r="BK6" i="46" s="1"/>
  <c r="DY6" i="46"/>
  <c r="DX6" i="46"/>
  <c r="DW6" i="46"/>
  <c r="BH6" i="46" s="1"/>
  <c r="DV6" i="46"/>
  <c r="DU6" i="46"/>
  <c r="DT6" i="46"/>
  <c r="DS6" i="46"/>
  <c r="DR6" i="46"/>
  <c r="DQ6" i="46"/>
  <c r="DP6" i="46"/>
  <c r="DO6" i="46"/>
  <c r="AZ6" i="46" s="1"/>
  <c r="DN6" i="46"/>
  <c r="DM6" i="46"/>
  <c r="DL6" i="46"/>
  <c r="AW6" i="46" s="1"/>
  <c r="DK6" i="46"/>
  <c r="AV6" i="46" s="1"/>
  <c r="DJ6" i="46"/>
  <c r="AU6" i="46" s="1"/>
  <c r="DI6" i="46"/>
  <c r="DH6" i="46"/>
  <c r="AS6" i="46" s="1"/>
  <c r="DG6" i="46"/>
  <c r="AR6" i="46" s="1"/>
  <c r="DF6" i="46"/>
  <c r="AQ6" i="46" s="1"/>
  <c r="DE6" i="46"/>
  <c r="DD6" i="46"/>
  <c r="DC6" i="46"/>
  <c r="AN6" i="46" s="1"/>
  <c r="DB6" i="46"/>
  <c r="AM6" i="46" s="1"/>
  <c r="DA6" i="46"/>
  <c r="CZ6" i="46"/>
  <c r="CY6" i="46"/>
  <c r="AJ6" i="46" s="1"/>
  <c r="CX6" i="46"/>
  <c r="AI6" i="46" s="1"/>
  <c r="CW6" i="46"/>
  <c r="CV6" i="46"/>
  <c r="CU6" i="46"/>
  <c r="CT6" i="46"/>
  <c r="AE6" i="46" s="1"/>
  <c r="CS6" i="46"/>
  <c r="CR6" i="46"/>
  <c r="CQ6" i="46"/>
  <c r="AB6" i="46" s="1"/>
  <c r="CP6" i="46"/>
  <c r="AA6" i="46" s="1"/>
  <c r="CO6" i="46"/>
  <c r="CN6" i="46"/>
  <c r="CM6" i="46"/>
  <c r="CL6" i="46"/>
  <c r="CK6" i="46"/>
  <c r="CJ6" i="46"/>
  <c r="U6" i="46" s="1"/>
  <c r="CI6" i="46"/>
  <c r="T6" i="46" s="1"/>
  <c r="CH6" i="46"/>
  <c r="S6" i="46" s="1"/>
  <c r="CG6" i="46"/>
  <c r="CF6" i="46"/>
  <c r="Q6" i="46" s="1"/>
  <c r="CE6" i="46"/>
  <c r="P6" i="46" s="1"/>
  <c r="CD6" i="46"/>
  <c r="CC6" i="46"/>
  <c r="CB6" i="46"/>
  <c r="M6" i="46" s="1"/>
  <c r="CA6" i="46"/>
  <c r="L6" i="46" s="1"/>
  <c r="BZ6" i="46"/>
  <c r="K6" i="46" s="1"/>
  <c r="BY6" i="46"/>
  <c r="BX6" i="46"/>
  <c r="BW6" i="46"/>
  <c r="H6" i="46" s="1"/>
  <c r="BV6" i="46"/>
  <c r="G6" i="46" s="1"/>
  <c r="BU6" i="46"/>
  <c r="BT6" i="46"/>
  <c r="BS6" i="46"/>
  <c r="D6" i="46" s="1"/>
  <c r="BQ6" i="46"/>
  <c r="BN6" i="46"/>
  <c r="BM6" i="46"/>
  <c r="BL6" i="46"/>
  <c r="BJ6" i="46"/>
  <c r="BI6" i="46"/>
  <c r="BG6" i="46"/>
  <c r="BF6" i="46"/>
  <c r="BE6" i="46"/>
  <c r="BD6" i="46"/>
  <c r="BC6" i="46"/>
  <c r="BB6" i="46"/>
  <c r="BA6" i="46"/>
  <c r="AY6" i="46"/>
  <c r="AX6" i="46"/>
  <c r="AT6" i="46"/>
  <c r="AP6" i="46"/>
  <c r="AO6" i="46"/>
  <c r="AL6" i="46"/>
  <c r="AK6" i="46"/>
  <c r="AH6" i="46"/>
  <c r="AG6" i="46"/>
  <c r="AF6" i="46"/>
  <c r="AD6" i="46"/>
  <c r="AC6" i="46"/>
  <c r="Z6" i="46"/>
  <c r="Y6" i="46"/>
  <c r="X6" i="46"/>
  <c r="W6" i="46"/>
  <c r="V6" i="46"/>
  <c r="R6" i="46"/>
  <c r="O6" i="46"/>
  <c r="N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I207" i="44"/>
  <c r="AP206" i="44"/>
  <c r="F205" i="44"/>
  <c r="AX204" i="44"/>
  <c r="J204" i="44"/>
  <c r="BC203" i="44"/>
  <c r="BC201" i="44"/>
  <c r="BM198" i="44"/>
  <c r="E196" i="44"/>
  <c r="AR192" i="44"/>
  <c r="AY176" i="44"/>
  <c r="AQ176" i="44"/>
  <c r="AN175" i="44"/>
  <c r="J17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J28" i="42"/>
  <c r="C206" i="46"/>
  <c r="C206" i="44" s="1"/>
  <c r="C6" i="46"/>
  <c r="C6" i="44" s="1"/>
  <c r="A207" i="44"/>
  <c r="B202" i="44"/>
  <c r="A6" i="44"/>
  <c r="R29" i="42"/>
  <c r="S29" i="42" s="1"/>
  <c r="T29" i="42" s="1"/>
  <c r="K29" i="42"/>
  <c r="L29" i="42" s="1"/>
  <c r="M29" i="42" s="1"/>
  <c r="O29" i="42" s="1"/>
  <c r="L46" i="41"/>
  <c r="AH12" i="40" a="1"/>
  <c r="AH12" i="40" s="1"/>
  <c r="X7" i="40" a="1"/>
  <c r="X7" i="40" s="1"/>
  <c r="X8" i="40" s="1"/>
  <c r="CP9" i="29"/>
  <c r="AR7" i="29"/>
  <c r="I5" i="29"/>
  <c r="H5" i="29"/>
  <c r="D5" i="29"/>
  <c r="AM34" i="28"/>
  <c r="BB12" i="28" s="1"/>
  <c r="AL34" i="28"/>
  <c r="AK34" i="28"/>
  <c r="AH34" i="28"/>
  <c r="O34" i="28"/>
  <c r="AR18" i="28"/>
  <c r="CG17" i="28"/>
  <c r="AR17" i="28"/>
  <c r="AR16" i="28"/>
  <c r="Z16" i="28"/>
  <c r="Y16" i="28"/>
  <c r="Y17" i="28" s="1"/>
  <c r="Y6" i="28" s="1"/>
  <c r="X16" i="28"/>
  <c r="AR15" i="28"/>
  <c r="AR14" i="28"/>
  <c r="AR4" i="28" s="1"/>
  <c r="AR12" i="28"/>
  <c r="AB12" i="28"/>
  <c r="Z12" i="28"/>
  <c r="X12" i="28"/>
  <c r="I12" i="28"/>
  <c r="H12" i="28"/>
  <c r="D12" i="28"/>
  <c r="AR10" i="28"/>
  <c r="Z7" i="28"/>
  <c r="Y7" i="28"/>
  <c r="Y12" i="28" s="1"/>
  <c r="X7"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M6" i="28"/>
  <c r="AL6" i="28"/>
  <c r="AK6" i="28"/>
  <c r="AJ6" i="28"/>
  <c r="AI6" i="28"/>
  <c r="AH6" i="28"/>
  <c r="AC6" i="28"/>
  <c r="AB6" i="28"/>
  <c r="AA6" i="28"/>
  <c r="Z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X5" i="28"/>
  <c r="S5" i="28"/>
  <c r="R5" i="28"/>
  <c r="Q5" i="28"/>
  <c r="P5" i="28"/>
  <c r="O5" i="28"/>
  <c r="N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M4" i="28"/>
  <c r="AL4" i="28"/>
  <c r="AK4" i="28"/>
  <c r="AJ4" i="28"/>
  <c r="AI4" i="28"/>
  <c r="AH4" i="28"/>
  <c r="AC4" i="28"/>
  <c r="AB4" i="28"/>
  <c r="AA4" i="28"/>
  <c r="Z4" i="28"/>
  <c r="Y4" i="28"/>
  <c r="X4" i="28"/>
  <c r="S4" i="28"/>
  <c r="R4" i="28"/>
  <c r="Q4" i="28"/>
  <c r="P4" i="28"/>
  <c r="O4" i="28"/>
  <c r="N4" i="28"/>
  <c r="I4" i="28"/>
  <c r="H4" i="28"/>
  <c r="G4" i="28"/>
  <c r="F4" i="28"/>
  <c r="E4" i="28"/>
  <c r="D4" i="28"/>
  <c r="O31" i="27"/>
  <c r="Z15" i="27"/>
  <c r="Z6" i="27" s="1"/>
  <c r="Y15" i="27"/>
  <c r="Y6" i="27" s="1"/>
  <c r="X15" i="27"/>
  <c r="AR13" i="27"/>
  <c r="CP9" i="27"/>
  <c r="AV9" i="27"/>
  <c r="AR9" i="27"/>
  <c r="AR7"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X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S5" i="27"/>
  <c r="Q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D204" i="44" l="1"/>
  <c r="AU202" i="44"/>
  <c r="AF198" i="44"/>
  <c r="BO201" i="46"/>
  <c r="W195" i="44"/>
  <c r="AR199" i="44"/>
  <c r="AX203" i="44"/>
  <c r="AH203" i="44"/>
  <c r="BN205" i="44"/>
  <c r="I196" i="44"/>
  <c r="AN200" i="44"/>
  <c r="N206" i="44"/>
  <c r="M197" i="44"/>
  <c r="R205" i="44"/>
  <c r="BH199" i="44"/>
  <c r="BD200" i="44"/>
  <c r="AJ189" i="44"/>
  <c r="BA197" i="44"/>
  <c r="AQ201" i="44"/>
  <c r="N204" i="44"/>
  <c r="BB206" i="44"/>
  <c r="BP189" i="44"/>
  <c r="AB192" i="44"/>
  <c r="AO198" i="44"/>
  <c r="AE202" i="44"/>
  <c r="BE207" i="44"/>
  <c r="AF188" i="44"/>
  <c r="AL204" i="44"/>
  <c r="BI197" i="44"/>
  <c r="C205" i="46"/>
  <c r="C205" i="44" s="1"/>
  <c r="AN188" i="44"/>
  <c r="AT190" i="44"/>
  <c r="X193" i="44"/>
  <c r="Y196" i="44"/>
  <c r="BQ197" i="44"/>
  <c r="L199" i="44"/>
  <c r="H200" i="44"/>
  <c r="K201" i="44"/>
  <c r="BK202" i="44"/>
  <c r="BF203" i="44"/>
  <c r="AT204" i="44"/>
  <c r="AH205" i="44"/>
  <c r="AD206" i="44"/>
  <c r="Y207" i="44"/>
  <c r="P193" i="44"/>
  <c r="BP199" i="44"/>
  <c r="BC202" i="44"/>
  <c r="Q207" i="44"/>
  <c r="AV188" i="44"/>
  <c r="AF193" i="44"/>
  <c r="Q198" i="44"/>
  <c r="S201" i="44"/>
  <c r="J203" i="44"/>
  <c r="AL206" i="44"/>
  <c r="F190" i="44"/>
  <c r="D199" i="44"/>
  <c r="BG201" i="44"/>
  <c r="Z205" i="44"/>
  <c r="AP205" i="44"/>
  <c r="R203" i="44"/>
  <c r="Q196" i="44"/>
  <c r="BL200" i="44"/>
  <c r="V206" i="44"/>
  <c r="BB190" i="44"/>
  <c r="BE196" i="44"/>
  <c r="T199" i="44"/>
  <c r="P200" i="44"/>
  <c r="G202" i="44"/>
  <c r="BN203" i="44"/>
  <c r="AG207" i="44"/>
  <c r="T189" i="44"/>
  <c r="AP191" i="44"/>
  <c r="G195" i="44"/>
  <c r="BM196" i="44"/>
  <c r="AB199" i="44"/>
  <c r="X200" i="44"/>
  <c r="AA201" i="44"/>
  <c r="O202" i="44"/>
  <c r="F204" i="44"/>
  <c r="BB204" i="44"/>
  <c r="AX205" i="44"/>
  <c r="AO207" i="44"/>
  <c r="AB189" i="44"/>
  <c r="AX191" i="44"/>
  <c r="O195" i="44"/>
  <c r="E197" i="44"/>
  <c r="AG198" i="44"/>
  <c r="AJ199" i="44"/>
  <c r="AF200" i="44"/>
  <c r="AI201" i="44"/>
  <c r="W202" i="44"/>
  <c r="Z203" i="44"/>
  <c r="BJ204" i="44"/>
  <c r="BF205" i="44"/>
  <c r="AT206" i="44"/>
  <c r="AW207" i="44"/>
  <c r="BH189" i="44"/>
  <c r="AJ192" i="44"/>
  <c r="AS197" i="44"/>
  <c r="AW198" i="44"/>
  <c r="AZ199" i="44"/>
  <c r="AV200" i="44"/>
  <c r="AY201" i="44"/>
  <c r="AM202" i="44"/>
  <c r="AP203" i="44"/>
  <c r="V204" i="44"/>
  <c r="J205" i="44"/>
  <c r="F206" i="44"/>
  <c r="BJ206" i="44"/>
  <c r="BM207" i="44"/>
  <c r="BM135" i="46"/>
  <c r="S190" i="44"/>
  <c r="BN135" i="46"/>
  <c r="BO183" i="44"/>
  <c r="K193" i="44"/>
  <c r="BH207" i="44"/>
  <c r="L198" i="44"/>
  <c r="BF31" i="46"/>
  <c r="AY140" i="46"/>
  <c r="BN172" i="46"/>
  <c r="BN98" i="46"/>
  <c r="BO172" i="46"/>
  <c r="BO98" i="46"/>
  <c r="BK124" i="46"/>
  <c r="BF120" i="46"/>
  <c r="BO120" i="46"/>
  <c r="BM52" i="46"/>
  <c r="R197" i="44"/>
  <c r="AY206" i="44"/>
  <c r="AO199" i="44"/>
  <c r="AU191" i="44"/>
  <c r="M200" i="44"/>
  <c r="K206" i="44"/>
  <c r="AM205" i="44"/>
  <c r="BL48" i="46"/>
  <c r="C199" i="46"/>
  <c r="C199" i="44" s="1"/>
  <c r="BQ193" i="44"/>
  <c r="AL196" i="44"/>
  <c r="AO189" i="44"/>
  <c r="AA204" i="44"/>
  <c r="AQ206" i="44"/>
  <c r="BN52" i="46"/>
  <c r="BO52" i="46"/>
  <c r="BM48" i="46"/>
  <c r="BN48" i="46"/>
  <c r="BO48" i="46"/>
  <c r="BN105" i="46"/>
  <c r="BO105" i="46"/>
  <c r="AP104" i="46"/>
  <c r="BG104" i="46"/>
  <c r="BO43" i="46"/>
  <c r="BN118" i="46"/>
  <c r="BN61" i="46"/>
  <c r="BO61" i="46"/>
  <c r="BN60" i="46"/>
  <c r="AP149" i="46"/>
  <c r="BG41" i="46"/>
  <c r="Q149" i="46"/>
  <c r="T174" i="44"/>
  <c r="AZ188" i="44"/>
  <c r="BG149" i="46"/>
  <c r="V167" i="44"/>
  <c r="AN189" i="44"/>
  <c r="N203" i="44"/>
  <c r="AT172" i="44"/>
  <c r="BJ172" i="44"/>
  <c r="BN132" i="46"/>
  <c r="BL132" i="46"/>
  <c r="BM132" i="46"/>
  <c r="BO132" i="46"/>
  <c r="AB207" i="44"/>
  <c r="AU189" i="44"/>
  <c r="C195" i="46"/>
  <c r="C195" i="44" s="1"/>
  <c r="AJ207" i="44"/>
  <c r="BE190" i="44"/>
  <c r="AE199" i="44"/>
  <c r="BP207" i="44"/>
  <c r="D207" i="44"/>
  <c r="A145" i="44"/>
  <c r="BO154" i="46"/>
  <c r="AI17" i="46"/>
  <c r="AZ192" i="44"/>
  <c r="BF191" i="44"/>
  <c r="AN193" i="44"/>
  <c r="BD188" i="44"/>
  <c r="J191" i="44"/>
  <c r="BN191" i="44"/>
  <c r="BH192" i="44"/>
  <c r="AV193" i="44"/>
  <c r="AM195" i="44"/>
  <c r="AG196" i="44"/>
  <c r="I198" i="44"/>
  <c r="BE198" i="44"/>
  <c r="A191" i="44"/>
  <c r="H188" i="44"/>
  <c r="BL188" i="44"/>
  <c r="AR189" i="44"/>
  <c r="V190" i="44"/>
  <c r="R191" i="44"/>
  <c r="D192" i="44"/>
  <c r="BP192" i="44"/>
  <c r="BD193" i="44"/>
  <c r="AU195" i="44"/>
  <c r="U197" i="44"/>
  <c r="N190" i="44"/>
  <c r="Z191" i="44"/>
  <c r="H193" i="44"/>
  <c r="AO196" i="44"/>
  <c r="BJ190" i="44"/>
  <c r="AE195" i="44"/>
  <c r="P188" i="44"/>
  <c r="D189" i="44"/>
  <c r="AD190" i="44"/>
  <c r="L192" i="44"/>
  <c r="BL193" i="44"/>
  <c r="BC195" i="44"/>
  <c r="AC197" i="44"/>
  <c r="N173" i="44"/>
  <c r="X188" i="44"/>
  <c r="L189" i="44"/>
  <c r="AZ189" i="44"/>
  <c r="AL190" i="44"/>
  <c r="AH191" i="44"/>
  <c r="T192" i="44"/>
  <c r="BK195" i="44"/>
  <c r="AW196" i="44"/>
  <c r="AK197" i="44"/>
  <c r="Y198" i="44"/>
  <c r="AB185" i="44"/>
  <c r="L207" i="44"/>
  <c r="AR207" i="44"/>
  <c r="U184" i="44"/>
  <c r="AW206" i="44"/>
  <c r="T207" i="44"/>
  <c r="BQ188" i="44"/>
  <c r="H194" i="44"/>
  <c r="AJ195" i="44"/>
  <c r="F196" i="44"/>
  <c r="AT196" i="44"/>
  <c r="F198" i="44"/>
  <c r="AL198" i="44"/>
  <c r="I199" i="44"/>
  <c r="BD201" i="44"/>
  <c r="AU205" i="44"/>
  <c r="S206" i="44"/>
  <c r="G191" i="44"/>
  <c r="X194" i="44"/>
  <c r="O205" i="44"/>
  <c r="BE192" i="44"/>
  <c r="AK193" i="44"/>
  <c r="D195" i="44"/>
  <c r="AR195" i="44"/>
  <c r="AP197" i="44"/>
  <c r="AT198" i="44"/>
  <c r="Q199" i="44"/>
  <c r="BE199" i="44"/>
  <c r="X201" i="44"/>
  <c r="BC205" i="44"/>
  <c r="AA206" i="44"/>
  <c r="C182" i="46"/>
  <c r="C182" i="44" s="1"/>
  <c r="AS188" i="44"/>
  <c r="AQ190" i="44"/>
  <c r="AY204" i="44"/>
  <c r="W205" i="44"/>
  <c r="AZ195" i="44"/>
  <c r="AD196" i="44"/>
  <c r="V198" i="44"/>
  <c r="BB198" i="44"/>
  <c r="BP202" i="44"/>
  <c r="AU203" i="44"/>
  <c r="S204" i="44"/>
  <c r="BO206" i="44"/>
  <c r="AY190" i="44"/>
  <c r="T195" i="44"/>
  <c r="BF197" i="44"/>
  <c r="E200" i="44"/>
  <c r="BA200" i="44"/>
  <c r="T202" i="44"/>
  <c r="G203" i="44"/>
  <c r="BG204" i="44"/>
  <c r="BN194" i="44"/>
  <c r="C203" i="46"/>
  <c r="C203" i="44" s="1"/>
  <c r="AS185" i="44"/>
  <c r="X196" i="44"/>
  <c r="AH201" i="44"/>
  <c r="BL196" i="44"/>
  <c r="O200" i="44"/>
  <c r="AU188" i="44"/>
  <c r="AQ192" i="44"/>
  <c r="BG199" i="44"/>
  <c r="BD198" i="44"/>
  <c r="BF201" i="44"/>
  <c r="AB146" i="44"/>
  <c r="O177" i="44"/>
  <c r="BP188" i="44"/>
  <c r="AR193" i="44"/>
  <c r="AE194" i="44"/>
  <c r="BK147" i="44"/>
  <c r="R173" i="44"/>
  <c r="A173" i="44"/>
  <c r="Y168" i="44"/>
  <c r="AJ174" i="44"/>
  <c r="Z190" i="44"/>
  <c r="BH193" i="44"/>
  <c r="U196" i="44"/>
  <c r="V205" i="44"/>
  <c r="P170" i="44"/>
  <c r="AF175" i="44"/>
  <c r="BD189" i="44"/>
  <c r="C163" i="46"/>
  <c r="C163" i="44" s="1"/>
  <c r="W191" i="44"/>
  <c r="AO192" i="44"/>
  <c r="P194" i="44"/>
  <c r="BI200" i="44"/>
  <c r="BL201" i="44"/>
  <c r="AJ202" i="44"/>
  <c r="AE191" i="44"/>
  <c r="BL135" i="46"/>
  <c r="U188" i="44"/>
  <c r="Q189" i="44"/>
  <c r="BA193" i="44"/>
  <c r="V196" i="44"/>
  <c r="H201" i="44"/>
  <c r="D202" i="44"/>
  <c r="AK146" i="44"/>
  <c r="BA188" i="44"/>
  <c r="I192" i="44"/>
  <c r="AW192" i="44"/>
  <c r="U193" i="44"/>
  <c r="AN194" i="44"/>
  <c r="AB195" i="44"/>
  <c r="BH195" i="44"/>
  <c r="BN197" i="44"/>
  <c r="W203" i="44"/>
  <c r="BO204" i="44"/>
  <c r="AE205" i="44"/>
  <c r="AI206" i="44"/>
  <c r="BG206" i="44"/>
  <c r="C197" i="46"/>
  <c r="C197" i="44" s="1"/>
  <c r="AC188" i="44"/>
  <c r="BE189" i="44"/>
  <c r="AA190" i="44"/>
  <c r="AM191" i="44"/>
  <c r="BL194" i="44"/>
  <c r="BJ196" i="44"/>
  <c r="AH197" i="44"/>
  <c r="BJ198" i="44"/>
  <c r="P201" i="44"/>
  <c r="BH202" i="44"/>
  <c r="AQ204" i="44"/>
  <c r="P176" i="44"/>
  <c r="AM166" i="44"/>
  <c r="BL178" i="44"/>
  <c r="L173" i="44"/>
  <c r="M176" i="44"/>
  <c r="G186" i="44"/>
  <c r="Q179" i="44"/>
  <c r="AU186" i="44"/>
  <c r="F183" i="44"/>
  <c r="AU181" i="44"/>
  <c r="A175" i="44"/>
  <c r="P154" i="44"/>
  <c r="S187" i="44"/>
  <c r="BP173" i="44"/>
  <c r="BO187" i="44"/>
  <c r="BJ183" i="44"/>
  <c r="N171" i="44"/>
  <c r="Q177" i="44"/>
  <c r="AG171" i="44"/>
  <c r="K172" i="44"/>
  <c r="E190" i="44"/>
  <c r="K192" i="44"/>
  <c r="W188" i="44"/>
  <c r="AU193" i="44"/>
  <c r="A196" i="44"/>
  <c r="BE191" i="44"/>
  <c r="V195" i="44"/>
  <c r="J201" i="44"/>
  <c r="AV181" i="44"/>
  <c r="AA189" i="44"/>
  <c r="W193" i="44"/>
  <c r="H198" i="44"/>
  <c r="AZ187" i="44"/>
  <c r="AH194" i="44"/>
  <c r="AZ197" i="44"/>
  <c r="AI199" i="44"/>
  <c r="AV207" i="44"/>
  <c r="BN179" i="44"/>
  <c r="AU200" i="44"/>
  <c r="X207" i="44"/>
  <c r="I191" i="44"/>
  <c r="L187" i="44"/>
  <c r="AY189" i="44"/>
  <c r="AT195" i="44"/>
  <c r="T180" i="44"/>
  <c r="AG191" i="44"/>
  <c r="K199" i="44"/>
  <c r="C202" i="46"/>
  <c r="C202" i="44" s="1"/>
  <c r="AP171" i="44"/>
  <c r="BH205" i="44"/>
  <c r="AF166" i="44"/>
  <c r="G192" i="44"/>
  <c r="AZ207" i="44"/>
  <c r="AN185" i="44"/>
  <c r="O168" i="44"/>
  <c r="D184" i="44"/>
  <c r="V175" i="44"/>
  <c r="M177" i="44"/>
  <c r="T184" i="44"/>
  <c r="K186" i="44"/>
  <c r="AS194" i="44"/>
  <c r="H206" i="44"/>
  <c r="BG169" i="44"/>
  <c r="AA186" i="44"/>
  <c r="BA194" i="44"/>
  <c r="AQ196" i="44"/>
  <c r="AQ158" i="44"/>
  <c r="AR184" i="44"/>
  <c r="T203" i="44"/>
  <c r="AA181" i="44"/>
  <c r="AZ203" i="44"/>
  <c r="T205" i="44"/>
  <c r="AY158" i="44"/>
  <c r="BB175" i="44"/>
  <c r="AK177" i="44"/>
  <c r="P185" i="44"/>
  <c r="AP186" i="44"/>
  <c r="AQ203" i="44"/>
  <c r="BF181" i="44"/>
  <c r="BI182" i="44"/>
  <c r="AL180" i="44"/>
  <c r="AX186" i="44"/>
  <c r="J169" i="44"/>
  <c r="BE174" i="44"/>
  <c r="AZ165" i="44"/>
  <c r="BJ180" i="44"/>
  <c r="AF178" i="44"/>
  <c r="AD187" i="44"/>
  <c r="BN84" i="46"/>
  <c r="BO84" i="46"/>
  <c r="AZ154" i="44"/>
  <c r="T167" i="44"/>
  <c r="AH183" i="44"/>
  <c r="AU159" i="44"/>
  <c r="BK168" i="44"/>
  <c r="BO162" i="44"/>
  <c r="D197" i="44"/>
  <c r="BA190" i="44"/>
  <c r="S192" i="44"/>
  <c r="AZ180" i="44"/>
  <c r="H186" i="44"/>
  <c r="T187" i="44"/>
  <c r="G188" i="44"/>
  <c r="AE188" i="44"/>
  <c r="K189" i="44"/>
  <c r="M190" i="44"/>
  <c r="Q191" i="44"/>
  <c r="BM191" i="44"/>
  <c r="G193" i="44"/>
  <c r="AE193" i="44"/>
  <c r="J194" i="44"/>
  <c r="AP194" i="44"/>
  <c r="F195" i="44"/>
  <c r="AD195" i="44"/>
  <c r="H196" i="44"/>
  <c r="AV196" i="44"/>
  <c r="AJ197" i="44"/>
  <c r="P198" i="44"/>
  <c r="AN198" i="44"/>
  <c r="S199" i="44"/>
  <c r="AQ199" i="44"/>
  <c r="BC200" i="44"/>
  <c r="AP201" i="44"/>
  <c r="AD202" i="44"/>
  <c r="AF207" i="44"/>
  <c r="AI189" i="44"/>
  <c r="BH168" i="44"/>
  <c r="BQ173" i="44"/>
  <c r="V178" i="44"/>
  <c r="W183" i="44"/>
  <c r="AB187" i="44"/>
  <c r="BC188" i="44"/>
  <c r="AK190" i="44"/>
  <c r="AO191" i="44"/>
  <c r="AA192" i="44"/>
  <c r="AY192" i="44"/>
  <c r="BC193" i="44"/>
  <c r="BB195" i="44"/>
  <c r="AF196" i="44"/>
  <c r="L197" i="44"/>
  <c r="BL198" i="44"/>
  <c r="AE200" i="44"/>
  <c r="R201" i="44"/>
  <c r="BN201" i="44"/>
  <c r="BD207" i="44"/>
  <c r="BP187" i="44"/>
  <c r="AC190" i="44"/>
  <c r="W200" i="44"/>
  <c r="H207" i="44"/>
  <c r="M185" i="44"/>
  <c r="O188" i="44"/>
  <c r="AM188" i="44"/>
  <c r="BG189" i="44"/>
  <c r="BI190" i="44"/>
  <c r="R194" i="44"/>
  <c r="AX194" i="44"/>
  <c r="N195" i="44"/>
  <c r="P196" i="44"/>
  <c r="BD196" i="44"/>
  <c r="BP197" i="44"/>
  <c r="AA199" i="44"/>
  <c r="AY199" i="44"/>
  <c r="G200" i="44"/>
  <c r="AX201" i="44"/>
  <c r="P207" i="44"/>
  <c r="BK188" i="44"/>
  <c r="AQ189" i="44"/>
  <c r="U190" i="44"/>
  <c r="AI192" i="44"/>
  <c r="O193" i="44"/>
  <c r="AL195" i="44"/>
  <c r="AR197" i="44"/>
  <c r="X198" i="44"/>
  <c r="AV198" i="44"/>
  <c r="AM200" i="44"/>
  <c r="BK200" i="44"/>
  <c r="AN207" i="44"/>
  <c r="AJ187" i="44"/>
  <c r="S189" i="44"/>
  <c r="Y191" i="44"/>
  <c r="AM193" i="44"/>
  <c r="BK183" i="44"/>
  <c r="AR187" i="44"/>
  <c r="BO189" i="44"/>
  <c r="AS190" i="44"/>
  <c r="BQ190" i="44"/>
  <c r="AW191" i="44"/>
  <c r="BG192" i="44"/>
  <c r="BK193" i="44"/>
  <c r="Z194" i="44"/>
  <c r="BF194" i="44"/>
  <c r="BJ195" i="44"/>
  <c r="AN196" i="44"/>
  <c r="T197" i="44"/>
  <c r="Z201" i="44"/>
  <c r="BL207" i="44"/>
  <c r="A177" i="44"/>
  <c r="AH177" i="44"/>
  <c r="J177" i="44"/>
  <c r="AI175" i="44"/>
  <c r="A165" i="44"/>
  <c r="V126" i="44"/>
  <c r="M121" i="44"/>
  <c r="AC175" i="44"/>
  <c r="AX169" i="44"/>
  <c r="BC185" i="44"/>
  <c r="AJ177" i="44"/>
  <c r="BG184" i="44"/>
  <c r="AI172" i="44"/>
  <c r="X176" i="44"/>
  <c r="Z181" i="44"/>
  <c r="C181" i="46"/>
  <c r="C181" i="44" s="1"/>
  <c r="A188" i="44"/>
  <c r="AP162" i="44"/>
  <c r="N187" i="44"/>
  <c r="AI205" i="44"/>
  <c r="F168" i="44"/>
  <c r="AV176" i="44"/>
  <c r="F180" i="44"/>
  <c r="S205" i="44"/>
  <c r="Y148" i="44"/>
  <c r="H164" i="44"/>
  <c r="AK170" i="44"/>
  <c r="G173" i="44"/>
  <c r="Q174" i="44"/>
  <c r="BP177" i="44"/>
  <c r="O185" i="44"/>
  <c r="AM173" i="44"/>
  <c r="AR179" i="44"/>
  <c r="AT187" i="44"/>
  <c r="AN202" i="44"/>
  <c r="T165" i="44"/>
  <c r="BA175" i="44"/>
  <c r="AD180" i="44"/>
  <c r="BF151" i="44"/>
  <c r="BA135" i="44"/>
  <c r="BE153" i="44"/>
  <c r="BQ137" i="44"/>
  <c r="AL170" i="44"/>
  <c r="K142" i="44"/>
  <c r="A183" i="44"/>
  <c r="AI160" i="44"/>
  <c r="AZ156" i="44"/>
  <c r="AX200" i="44"/>
  <c r="Q202" i="44"/>
  <c r="BD206" i="44"/>
  <c r="A151" i="44"/>
  <c r="O122" i="44"/>
  <c r="O145" i="44"/>
  <c r="BA152" i="44"/>
  <c r="BH156" i="44"/>
  <c r="AQ160" i="44"/>
  <c r="AB167" i="44"/>
  <c r="K169" i="44"/>
  <c r="AG178" i="44"/>
  <c r="BK180" i="44"/>
  <c r="V182" i="44"/>
  <c r="G187" i="44"/>
  <c r="L203" i="44"/>
  <c r="BP203" i="44"/>
  <c r="AN206" i="44"/>
  <c r="BN151" i="44"/>
  <c r="I164" i="44"/>
  <c r="BJ170" i="44"/>
  <c r="BQ179" i="44"/>
  <c r="AZ184" i="44"/>
  <c r="BN193" i="44"/>
  <c r="BI152" i="44"/>
  <c r="H157" i="44"/>
  <c r="G161" i="44"/>
  <c r="U165" i="44"/>
  <c r="BP167" i="44"/>
  <c r="Y176" i="44"/>
  <c r="G180" i="44"/>
  <c r="BN183" i="44"/>
  <c r="BH184" i="44"/>
  <c r="AM187" i="44"/>
  <c r="S198" i="44"/>
  <c r="AR203" i="44"/>
  <c r="P206" i="44"/>
  <c r="G145" i="44"/>
  <c r="N182" i="44"/>
  <c r="AC194" i="44"/>
  <c r="A171" i="44"/>
  <c r="C176" i="46"/>
  <c r="C176" i="44" s="1"/>
  <c r="AS135" i="44"/>
  <c r="AW153" i="44"/>
  <c r="AA158" i="44"/>
  <c r="AI162" i="44"/>
  <c r="AY169" i="44"/>
  <c r="AH171" i="44"/>
  <c r="Z174" i="44"/>
  <c r="BM178" i="44"/>
  <c r="BJ182" i="44"/>
  <c r="Y195" i="44"/>
  <c r="BM195" i="44"/>
  <c r="AU197" i="44"/>
  <c r="Y202" i="44"/>
  <c r="BE202" i="44"/>
  <c r="BM141" i="44"/>
  <c r="F150" i="44"/>
  <c r="AR154" i="44"/>
  <c r="AM159" i="44"/>
  <c r="BQ163" i="44"/>
  <c r="AN166" i="44"/>
  <c r="BF174" i="44"/>
  <c r="BJ175" i="44"/>
  <c r="BQ177" i="44"/>
  <c r="AS179" i="44"/>
  <c r="AM180" i="44"/>
  <c r="Z183" i="44"/>
  <c r="W187" i="44"/>
  <c r="BK187" i="44"/>
  <c r="R193" i="44"/>
  <c r="BC197" i="44"/>
  <c r="X184" i="44"/>
  <c r="N174" i="44"/>
  <c r="AX175" i="44"/>
  <c r="BI176" i="44"/>
  <c r="AG177" i="44"/>
  <c r="E178" i="44"/>
  <c r="BA178" i="44"/>
  <c r="AO179" i="44"/>
  <c r="AQ180" i="44"/>
  <c r="O181" i="44"/>
  <c r="BC181" i="44"/>
  <c r="AP182" i="44"/>
  <c r="AF184" i="44"/>
  <c r="D185" i="44"/>
  <c r="AR185" i="44"/>
  <c r="BC186" i="44"/>
  <c r="AT193" i="44"/>
  <c r="AO152" i="44"/>
  <c r="P172" i="44"/>
  <c r="Y177" i="44"/>
  <c r="G181" i="44"/>
  <c r="AZ190" i="44"/>
  <c r="BI178" i="44"/>
  <c r="BD154" i="44"/>
  <c r="M178" i="44"/>
  <c r="AX182" i="44"/>
  <c r="O186" i="44"/>
  <c r="A184" i="44"/>
  <c r="M153" i="44"/>
  <c r="AR155" i="44"/>
  <c r="AL171" i="44"/>
  <c r="BD172" i="44"/>
  <c r="AJ173" i="44"/>
  <c r="R175" i="44"/>
  <c r="AC176" i="44"/>
  <c r="I177" i="44"/>
  <c r="U178" i="44"/>
  <c r="S180" i="44"/>
  <c r="BK181" i="44"/>
  <c r="BF182" i="44"/>
  <c r="AD183" i="44"/>
  <c r="AZ185" i="44"/>
  <c r="W186" i="44"/>
  <c r="AY187" i="44"/>
  <c r="V171" i="44"/>
  <c r="AS178" i="44"/>
  <c r="AQ187" i="44"/>
  <c r="L185" i="44"/>
  <c r="AA187" i="44"/>
  <c r="AW179" i="44"/>
  <c r="K187" i="44"/>
  <c r="BB174" i="44"/>
  <c r="Y179" i="44"/>
  <c r="Z182" i="44"/>
  <c r="AY180" i="44"/>
  <c r="BK186" i="44"/>
  <c r="AS153" i="44"/>
  <c r="AK176" i="44"/>
  <c r="BG180" i="44"/>
  <c r="AV184" i="44"/>
  <c r="BB151" i="44"/>
  <c r="AT171" i="44"/>
  <c r="AR173" i="44"/>
  <c r="AC178" i="44"/>
  <c r="BM179" i="44"/>
  <c r="AE181" i="44"/>
  <c r="BH185" i="44"/>
  <c r="X205" i="44"/>
  <c r="V183" i="44"/>
  <c r="K159" i="44"/>
  <c r="AB173" i="44"/>
  <c r="BQ176" i="44"/>
  <c r="K180" i="44"/>
  <c r="W181" i="44"/>
  <c r="AN184" i="44"/>
  <c r="AB204" i="44"/>
  <c r="N151" i="44"/>
  <c r="AQ159" i="44"/>
  <c r="V174" i="44"/>
  <c r="BF175" i="44"/>
  <c r="J182" i="44"/>
  <c r="H184" i="44"/>
  <c r="AW177" i="44"/>
  <c r="BQ178" i="44"/>
  <c r="AL183" i="44"/>
  <c r="P184" i="44"/>
  <c r="AM186" i="44"/>
  <c r="AI187" i="44"/>
  <c r="BG187" i="44"/>
  <c r="A131" i="44"/>
  <c r="H172" i="44"/>
  <c r="BH173" i="44"/>
  <c r="AD174" i="44"/>
  <c r="E176" i="44"/>
  <c r="AS176" i="44"/>
  <c r="BE177" i="44"/>
  <c r="I179" i="44"/>
  <c r="AI180" i="44"/>
  <c r="AM181" i="44"/>
  <c r="R182" i="44"/>
  <c r="BN182" i="44"/>
  <c r="BB183" i="44"/>
  <c r="BD184" i="44"/>
  <c r="T185" i="44"/>
  <c r="BP185" i="44"/>
  <c r="AL139" i="44"/>
  <c r="D155" i="44"/>
  <c r="AY159" i="44"/>
  <c r="BA141" i="44"/>
  <c r="AW147" i="44"/>
  <c r="BA153" i="44"/>
  <c r="AB155" i="44"/>
  <c r="BG159" i="44"/>
  <c r="AG152" i="44"/>
  <c r="AJ155" i="44"/>
  <c r="BK142" i="44"/>
  <c r="BQ148" i="44"/>
  <c r="X154" i="44"/>
  <c r="BP155" i="44"/>
  <c r="AA159" i="44"/>
  <c r="AJ165" i="46"/>
  <c r="AJ165" i="44"/>
  <c r="O166" i="46"/>
  <c r="O166" i="44"/>
  <c r="W166" i="46"/>
  <c r="W166" i="44"/>
  <c r="BC166" i="46"/>
  <c r="BC166" i="44"/>
  <c r="K167" i="46"/>
  <c r="K167" i="44"/>
  <c r="AA167" i="46"/>
  <c r="AA167" i="44"/>
  <c r="AQ167" i="46"/>
  <c r="AQ167" i="44"/>
  <c r="N168" i="46"/>
  <c r="N168" i="44"/>
  <c r="AD168" i="46"/>
  <c r="AD168" i="44"/>
  <c r="BB168" i="46"/>
  <c r="BB168" i="44"/>
  <c r="BJ168" i="46"/>
  <c r="BJ168" i="44"/>
  <c r="AH169" i="46"/>
  <c r="AH169" i="44"/>
  <c r="E170" i="46"/>
  <c r="E170" i="44"/>
  <c r="AS170" i="46"/>
  <c r="AS170" i="44"/>
  <c r="BA170" i="46"/>
  <c r="BA170" i="44"/>
  <c r="Y171" i="46"/>
  <c r="Y171" i="44"/>
  <c r="BE171" i="46"/>
  <c r="BE171" i="44"/>
  <c r="S172" i="46"/>
  <c r="S172" i="44"/>
  <c r="AY172" i="46"/>
  <c r="AY172" i="44"/>
  <c r="O173" i="46"/>
  <c r="O173" i="44"/>
  <c r="AU173" i="46"/>
  <c r="AU173" i="44"/>
  <c r="BK173" i="46"/>
  <c r="BK173" i="44"/>
  <c r="Y174" i="46"/>
  <c r="Y174" i="44"/>
  <c r="AO174" i="46"/>
  <c r="AO174" i="44"/>
  <c r="M175" i="46"/>
  <c r="M175" i="44"/>
  <c r="AS175" i="46"/>
  <c r="AS175" i="44"/>
  <c r="BI175" i="46"/>
  <c r="BI175" i="44"/>
  <c r="BQ175" i="46"/>
  <c r="BQ175" i="44"/>
  <c r="AF176" i="46"/>
  <c r="AF176" i="44"/>
  <c r="D177" i="46"/>
  <c r="D177" i="44"/>
  <c r="L177" i="46"/>
  <c r="L177" i="44"/>
  <c r="AB177" i="46"/>
  <c r="AB177" i="44"/>
  <c r="AZ177" i="46"/>
  <c r="AZ177" i="44"/>
  <c r="BH177" i="46"/>
  <c r="BH177" i="44"/>
  <c r="H178" i="46"/>
  <c r="H178" i="44"/>
  <c r="AV178" i="46"/>
  <c r="AV178" i="44"/>
  <c r="BD178" i="46"/>
  <c r="BD178" i="44"/>
  <c r="D179" i="46"/>
  <c r="D179" i="44"/>
  <c r="L179" i="46"/>
  <c r="L179" i="44"/>
  <c r="AB179" i="46"/>
  <c r="AB179" i="44"/>
  <c r="AJ179" i="46"/>
  <c r="AJ179" i="44"/>
  <c r="BH179" i="46"/>
  <c r="BH179" i="44"/>
  <c r="BP179" i="46"/>
  <c r="BP179" i="44"/>
  <c r="N180" i="46"/>
  <c r="N180" i="44"/>
  <c r="V180" i="46"/>
  <c r="V180" i="44"/>
  <c r="AT180" i="46"/>
  <c r="AT180" i="44"/>
  <c r="BB180" i="46"/>
  <c r="BB180" i="44"/>
  <c r="J181" i="46"/>
  <c r="J181" i="44"/>
  <c r="AH181" i="46"/>
  <c r="AH181" i="44"/>
  <c r="AP181" i="46"/>
  <c r="AP181" i="44"/>
  <c r="U182" i="46"/>
  <c r="U182" i="44"/>
  <c r="AC182" i="46"/>
  <c r="AC182" i="44"/>
  <c r="BA182" i="46"/>
  <c r="BA182" i="44"/>
  <c r="K184" i="46"/>
  <c r="K184" i="44"/>
  <c r="S184" i="46"/>
  <c r="S184" i="44"/>
  <c r="AA184" i="46"/>
  <c r="AA184" i="44"/>
  <c r="AQ184" i="46"/>
  <c r="AQ184" i="44"/>
  <c r="AY184" i="46"/>
  <c r="AY184" i="44"/>
  <c r="G185" i="46"/>
  <c r="G185" i="44"/>
  <c r="W185" i="46"/>
  <c r="W185" i="44"/>
  <c r="AU185" i="46"/>
  <c r="AU185" i="44"/>
  <c r="J186" i="46"/>
  <c r="J186" i="44"/>
  <c r="AH186" i="46"/>
  <c r="AH186" i="44"/>
  <c r="BF186" i="46"/>
  <c r="BF186" i="44"/>
  <c r="BN186" i="46"/>
  <c r="BN186" i="44"/>
  <c r="AV202" i="46"/>
  <c r="AV202" i="44"/>
  <c r="AU204" i="46"/>
  <c r="AU204" i="44"/>
  <c r="AA205" i="46"/>
  <c r="AA205" i="44"/>
  <c r="O206" i="46"/>
  <c r="O206" i="44"/>
  <c r="AE206" i="46"/>
  <c r="AE206" i="44"/>
  <c r="AU206" i="46"/>
  <c r="AU206" i="44"/>
  <c r="AP207" i="46"/>
  <c r="AP207" i="44"/>
  <c r="AO133" i="46"/>
  <c r="AO133" i="44"/>
  <c r="AW148" i="46"/>
  <c r="AW148" i="44"/>
  <c r="Q153" i="46"/>
  <c r="Q153" i="44"/>
  <c r="AO153" i="46"/>
  <c r="AO153" i="44"/>
  <c r="AB156" i="46"/>
  <c r="AB156" i="44"/>
  <c r="AV157" i="46"/>
  <c r="AV157" i="44"/>
  <c r="BL157" i="46"/>
  <c r="BL157" i="44"/>
  <c r="BG158" i="46"/>
  <c r="BG158" i="44"/>
  <c r="G159" i="46"/>
  <c r="G159" i="44"/>
  <c r="AC163" i="46"/>
  <c r="AC163" i="44"/>
  <c r="AC165" i="46"/>
  <c r="AC165" i="44"/>
  <c r="AS165" i="46"/>
  <c r="AS165" i="44"/>
  <c r="X166" i="46"/>
  <c r="X166" i="44"/>
  <c r="AJ167" i="46"/>
  <c r="AJ167" i="44"/>
  <c r="BH167" i="46"/>
  <c r="BH167" i="44"/>
  <c r="G168" i="46"/>
  <c r="G168" i="44"/>
  <c r="BC168" i="46"/>
  <c r="BC168" i="44"/>
  <c r="AA169" i="46"/>
  <c r="AA169" i="44"/>
  <c r="AI169" i="46"/>
  <c r="AI169" i="44"/>
  <c r="BO169" i="46"/>
  <c r="BO169" i="44"/>
  <c r="F170" i="46"/>
  <c r="F170" i="44"/>
  <c r="AT170" i="46"/>
  <c r="AT170" i="44"/>
  <c r="R171" i="46"/>
  <c r="R171" i="44"/>
  <c r="Z171" i="46"/>
  <c r="Z171" i="44"/>
  <c r="AX171" i="46"/>
  <c r="AX171" i="44"/>
  <c r="R174" i="46"/>
  <c r="R174" i="44"/>
  <c r="AP174" i="46"/>
  <c r="AP174" i="44"/>
  <c r="AX174" i="46"/>
  <c r="AX174" i="44"/>
  <c r="N175" i="46"/>
  <c r="N175" i="44"/>
  <c r="AL175" i="46"/>
  <c r="AL175" i="44"/>
  <c r="Q176" i="46"/>
  <c r="Q176" i="44"/>
  <c r="AO176" i="46"/>
  <c r="AO176" i="44"/>
  <c r="AW176" i="46"/>
  <c r="AW176" i="44"/>
  <c r="E177" i="46"/>
  <c r="E177" i="44"/>
  <c r="U177" i="46"/>
  <c r="U177" i="44"/>
  <c r="AC177" i="46"/>
  <c r="AC177" i="44"/>
  <c r="BA177" i="46"/>
  <c r="BA177" i="44"/>
  <c r="I178" i="46"/>
  <c r="I178" i="44"/>
  <c r="Q178" i="46"/>
  <c r="Q178" i="44"/>
  <c r="Y178" i="46"/>
  <c r="Y178" i="44"/>
  <c r="E179" i="46"/>
  <c r="E179" i="44"/>
  <c r="AC179" i="46"/>
  <c r="AC179" i="44"/>
  <c r="AK179" i="46"/>
  <c r="AK179" i="44"/>
  <c r="BI179" i="46"/>
  <c r="BI179" i="44"/>
  <c r="AE180" i="46"/>
  <c r="AE180" i="44"/>
  <c r="AU180" i="46"/>
  <c r="AU180" i="44"/>
  <c r="K181" i="46"/>
  <c r="K181" i="44"/>
  <c r="AI181" i="46"/>
  <c r="AI181" i="44"/>
  <c r="AY181" i="46"/>
  <c r="AY181" i="44"/>
  <c r="BG181" i="46"/>
  <c r="BG181" i="44"/>
  <c r="F182" i="46"/>
  <c r="F182" i="44"/>
  <c r="AD182" i="46"/>
  <c r="AD182" i="44"/>
  <c r="AT182" i="46"/>
  <c r="AT182" i="44"/>
  <c r="BB182" i="46"/>
  <c r="BB182" i="44"/>
  <c r="J183" i="46"/>
  <c r="J183" i="44"/>
  <c r="AX183" i="46"/>
  <c r="AX183" i="44"/>
  <c r="BF183" i="46"/>
  <c r="BF183" i="44"/>
  <c r="AB184" i="46"/>
  <c r="AB184" i="44"/>
  <c r="BP184" i="46"/>
  <c r="BP184" i="44"/>
  <c r="X185" i="46"/>
  <c r="X185" i="44"/>
  <c r="AV185" i="46"/>
  <c r="AV185" i="44"/>
  <c r="BL185" i="46"/>
  <c r="BL185" i="44"/>
  <c r="S186" i="46"/>
  <c r="S186" i="44"/>
  <c r="AI186" i="46"/>
  <c r="AI186" i="44"/>
  <c r="AQ186" i="46"/>
  <c r="AQ186" i="44"/>
  <c r="BG186" i="46"/>
  <c r="BG186" i="44"/>
  <c r="O187" i="46"/>
  <c r="O187" i="44"/>
  <c r="AE187" i="46"/>
  <c r="AE187" i="44"/>
  <c r="AU187" i="46"/>
  <c r="AU187" i="44"/>
  <c r="A193" i="44"/>
  <c r="C193" i="46"/>
  <c r="C193" i="44" s="1"/>
  <c r="AK194" i="46"/>
  <c r="AK194" i="44"/>
  <c r="R149" i="46"/>
  <c r="R149" i="44"/>
  <c r="J151" i="46"/>
  <c r="J151" i="44"/>
  <c r="AC152" i="46"/>
  <c r="AC152" i="44"/>
  <c r="AS152" i="46"/>
  <c r="AS152" i="44"/>
  <c r="AJ156" i="46"/>
  <c r="AJ156" i="44"/>
  <c r="BO160" i="46"/>
  <c r="BO160" i="44"/>
  <c r="S162" i="46"/>
  <c r="S162" i="44"/>
  <c r="AA162" i="46"/>
  <c r="AA162" i="44"/>
  <c r="Y164" i="46"/>
  <c r="Y164" i="44"/>
  <c r="BL166" i="46"/>
  <c r="BL166" i="44"/>
  <c r="BM153" i="44"/>
  <c r="AU166" i="44"/>
  <c r="AI184" i="44"/>
  <c r="AK134" i="46"/>
  <c r="AK134" i="44"/>
  <c r="BE136" i="46"/>
  <c r="BE136" i="44"/>
  <c r="U137" i="46"/>
  <c r="U137" i="44"/>
  <c r="AK137" i="46"/>
  <c r="AK137" i="44"/>
  <c r="AC140" i="46"/>
  <c r="AC140" i="44"/>
  <c r="AI144" i="46"/>
  <c r="AI144" i="44"/>
  <c r="U147" i="46"/>
  <c r="U147" i="44"/>
  <c r="AS147" i="46"/>
  <c r="AS147" i="44"/>
  <c r="BD155" i="46"/>
  <c r="BD155" i="44"/>
  <c r="AA160" i="46"/>
  <c r="AA160" i="44"/>
  <c r="AY160" i="46"/>
  <c r="AY160" i="44"/>
  <c r="AM161" i="46"/>
  <c r="AM161" i="44"/>
  <c r="AY162" i="46"/>
  <c r="AY162" i="44"/>
  <c r="AK163" i="46"/>
  <c r="AK163" i="44"/>
  <c r="BA163" i="46"/>
  <c r="BA163" i="44"/>
  <c r="AO164" i="46"/>
  <c r="AO164" i="44"/>
  <c r="N150" i="44"/>
  <c r="BL155" i="44"/>
  <c r="O161" i="44"/>
  <c r="AQ172" i="44"/>
  <c r="AN178" i="44"/>
  <c r="BN181" i="44"/>
  <c r="C162" i="46"/>
  <c r="C162" i="44" s="1"/>
  <c r="AW133" i="44"/>
  <c r="BK138" i="44"/>
  <c r="AT150" i="44"/>
  <c r="M152" i="44"/>
  <c r="I153" i="44"/>
  <c r="H155" i="44"/>
  <c r="AF157" i="44"/>
  <c r="W161" i="44"/>
  <c r="M163" i="44"/>
  <c r="BM164" i="44"/>
  <c r="BH165" i="44"/>
  <c r="AV166" i="44"/>
  <c r="AR167" i="44"/>
  <c r="AE168" i="44"/>
  <c r="R169" i="44"/>
  <c r="M170" i="44"/>
  <c r="I171" i="44"/>
  <c r="E175" i="44"/>
  <c r="AK175" i="44"/>
  <c r="AG176" i="44"/>
  <c r="BE176" i="44"/>
  <c r="AR177" i="44"/>
  <c r="P178" i="44"/>
  <c r="M179" i="44"/>
  <c r="O180" i="44"/>
  <c r="AQ181" i="44"/>
  <c r="BO181" i="44"/>
  <c r="AK182" i="44"/>
  <c r="AJ184" i="44"/>
  <c r="AE185" i="44"/>
  <c r="BD185" i="44"/>
  <c r="R186" i="44"/>
  <c r="AY186" i="44"/>
  <c r="BB187" i="44"/>
  <c r="AY191" i="44"/>
  <c r="U140" i="46"/>
  <c r="U140" i="44"/>
  <c r="AW141" i="46"/>
  <c r="AW141" i="44"/>
  <c r="G143" i="46"/>
  <c r="G143" i="44"/>
  <c r="W143" i="46"/>
  <c r="W143" i="44"/>
  <c r="BN149" i="46"/>
  <c r="BN149" i="44"/>
  <c r="AV155" i="46"/>
  <c r="AV155" i="44"/>
  <c r="AW164" i="46"/>
  <c r="AW164" i="44"/>
  <c r="L152" i="44"/>
  <c r="E163" i="44"/>
  <c r="AI167" i="44"/>
  <c r="BQ170" i="44"/>
  <c r="BM174" i="44"/>
  <c r="BA134" i="44"/>
  <c r="BI147" i="44"/>
  <c r="BB150" i="44"/>
  <c r="U152" i="44"/>
  <c r="T154" i="44"/>
  <c r="P155" i="44"/>
  <c r="D156" i="44"/>
  <c r="AN157" i="44"/>
  <c r="W159" i="44"/>
  <c r="BK159" i="44"/>
  <c r="AU161" i="44"/>
  <c r="U163" i="44"/>
  <c r="E165" i="44"/>
  <c r="BI165" i="44"/>
  <c r="BD166" i="44"/>
  <c r="AY167" i="44"/>
  <c r="AL168" i="44"/>
  <c r="S169" i="44"/>
  <c r="J171" i="44"/>
  <c r="AW171" i="44"/>
  <c r="W173" i="44"/>
  <c r="AG174" i="44"/>
  <c r="F175" i="44"/>
  <c r="H176" i="44"/>
  <c r="AW178" i="44"/>
  <c r="AZ179" i="44"/>
  <c r="E182" i="44"/>
  <c r="AL182" i="44"/>
  <c r="BQ182" i="44"/>
  <c r="AP183" i="44"/>
  <c r="L184" i="44"/>
  <c r="H185" i="44"/>
  <c r="AF185" i="44"/>
  <c r="AL187" i="44"/>
  <c r="BC187" i="44"/>
  <c r="BK155" i="44"/>
  <c r="AP151" i="46"/>
  <c r="AP151" i="44"/>
  <c r="E152" i="46"/>
  <c r="E152" i="44"/>
  <c r="D154" i="46"/>
  <c r="D154" i="44"/>
  <c r="L154" i="46"/>
  <c r="L154" i="44"/>
  <c r="AQ142" i="44"/>
  <c r="P157" i="44"/>
  <c r="BA165" i="44"/>
  <c r="BN169" i="44"/>
  <c r="AP139" i="44"/>
  <c r="Y153" i="44"/>
  <c r="X155" i="44"/>
  <c r="K158" i="44"/>
  <c r="K160" i="44"/>
  <c r="AS163" i="44"/>
  <c r="L165" i="44"/>
  <c r="BQ165" i="44"/>
  <c r="L167" i="44"/>
  <c r="AZ167" i="44"/>
  <c r="AT168" i="44"/>
  <c r="AP169" i="44"/>
  <c r="V170" i="44"/>
  <c r="BN171" i="44"/>
  <c r="BG172" i="44"/>
  <c r="AH174" i="44"/>
  <c r="AT175" i="44"/>
  <c r="I176" i="44"/>
  <c r="AN176" i="44"/>
  <c r="BL176" i="44"/>
  <c r="T177" i="44"/>
  <c r="T179" i="44"/>
  <c r="R181" i="44"/>
  <c r="AM185" i="44"/>
  <c r="BK185" i="44"/>
  <c r="Z186" i="44"/>
  <c r="V187" i="44"/>
  <c r="BE188" i="44"/>
  <c r="BC190" i="44"/>
  <c r="M192" i="44"/>
  <c r="Z196" i="44"/>
  <c r="I133" i="46"/>
  <c r="I133" i="44"/>
  <c r="AX151" i="46"/>
  <c r="AX151" i="44"/>
  <c r="BH154" i="46"/>
  <c r="BH154" i="44"/>
  <c r="AR156" i="46"/>
  <c r="AR156" i="44"/>
  <c r="BD157" i="46"/>
  <c r="BD157" i="44"/>
  <c r="BC159" i="46"/>
  <c r="BC159" i="44"/>
  <c r="O138" i="44"/>
  <c r="BQ152" i="44"/>
  <c r="Q164" i="44"/>
  <c r="BC173" i="44"/>
  <c r="BD176" i="44"/>
  <c r="C169" i="46"/>
  <c r="C169" i="44" s="1"/>
  <c r="BI134" i="44"/>
  <c r="AQ144" i="44"/>
  <c r="L156" i="44"/>
  <c r="BK161" i="44"/>
  <c r="U135" i="44"/>
  <c r="AX139" i="44"/>
  <c r="BO144" i="44"/>
  <c r="I148" i="44"/>
  <c r="AH151" i="44"/>
  <c r="AK152" i="44"/>
  <c r="AJ154" i="44"/>
  <c r="T156" i="44"/>
  <c r="S158" i="44"/>
  <c r="AE159" i="44"/>
  <c r="S160" i="44"/>
  <c r="K162" i="44"/>
  <c r="BI163" i="44"/>
  <c r="M165" i="44"/>
  <c r="H166" i="44"/>
  <c r="S167" i="44"/>
  <c r="BO167" i="44"/>
  <c r="AU168" i="44"/>
  <c r="AQ169" i="44"/>
  <c r="AC170" i="44"/>
  <c r="AE173" i="44"/>
  <c r="U175" i="44"/>
  <c r="BM176" i="44"/>
  <c r="BI177" i="44"/>
  <c r="X178" i="44"/>
  <c r="U179" i="44"/>
  <c r="W180" i="44"/>
  <c r="BC180" i="44"/>
  <c r="AX181" i="44"/>
  <c r="M182" i="44"/>
  <c r="AS182" i="44"/>
  <c r="F187" i="44"/>
  <c r="BJ187" i="44"/>
  <c r="S196" i="46"/>
  <c r="S196" i="44"/>
  <c r="K198" i="46"/>
  <c r="K198" i="44"/>
  <c r="AA198" i="46"/>
  <c r="AA198" i="44"/>
  <c r="J200" i="46"/>
  <c r="J200" i="44"/>
  <c r="Z200" i="46"/>
  <c r="Z200" i="44"/>
  <c r="AJ203" i="46"/>
  <c r="AJ203" i="44"/>
  <c r="X204" i="46"/>
  <c r="X204" i="44"/>
  <c r="L205" i="46"/>
  <c r="L205" i="44"/>
  <c r="AF206" i="46"/>
  <c r="AF206" i="44"/>
  <c r="AV206" i="46"/>
  <c r="AV206" i="44"/>
  <c r="BL206" i="46"/>
  <c r="BL206" i="44"/>
  <c r="BK197" i="44"/>
  <c r="R200" i="44"/>
  <c r="D203" i="44"/>
  <c r="Y188" i="46"/>
  <c r="J190" i="44"/>
  <c r="U207" i="44"/>
  <c r="BH148" i="44"/>
  <c r="AO197" i="44"/>
  <c r="AK207" i="44"/>
  <c r="X189" i="44"/>
  <c r="BF190" i="44"/>
  <c r="AD191" i="44"/>
  <c r="AT191" i="44"/>
  <c r="BJ191" i="44"/>
  <c r="BL192" i="44"/>
  <c r="BC194" i="44"/>
  <c r="K195" i="44"/>
  <c r="AA195" i="44"/>
  <c r="AQ195" i="44"/>
  <c r="BG195" i="44"/>
  <c r="BA196" i="44"/>
  <c r="BE197" i="44"/>
  <c r="T200" i="44"/>
  <c r="AM201" i="44"/>
  <c r="R204" i="44"/>
  <c r="AH204" i="44"/>
  <c r="BF206" i="44"/>
  <c r="BA207" i="44"/>
  <c r="BQ207" i="44"/>
  <c r="A204" i="44"/>
  <c r="D188" i="44"/>
  <c r="H189" i="44"/>
  <c r="AX190" i="44"/>
  <c r="N191" i="44"/>
  <c r="AM194" i="44"/>
  <c r="Y197" i="44"/>
  <c r="G201" i="44"/>
  <c r="W201" i="44"/>
  <c r="V203" i="44"/>
  <c r="BF204" i="44"/>
  <c r="N205" i="44"/>
  <c r="BJ205" i="44"/>
  <c r="T188" i="44"/>
  <c r="AK196" i="44"/>
  <c r="E207" i="44"/>
  <c r="C143" i="46"/>
  <c r="C143" i="44" s="1"/>
  <c r="AH190" i="44"/>
  <c r="AZ193" i="44"/>
  <c r="BK194" i="44"/>
  <c r="I197" i="44"/>
  <c r="L193" i="44"/>
  <c r="BB203" i="44"/>
  <c r="AL205" i="44"/>
  <c r="BL189" i="44"/>
  <c r="BK201" i="44"/>
  <c r="AP204" i="44"/>
  <c r="R206" i="44"/>
  <c r="C159" i="46"/>
  <c r="C159" i="44" s="1"/>
  <c r="AT181" i="44"/>
  <c r="AF189" i="44"/>
  <c r="T193" i="44"/>
  <c r="AC196" i="44"/>
  <c r="AU201" i="44"/>
  <c r="AT203" i="44"/>
  <c r="AD205" i="44"/>
  <c r="AC207" i="44"/>
  <c r="AJ188" i="44"/>
  <c r="O194" i="44"/>
  <c r="AL203" i="44"/>
  <c r="C170" i="46"/>
  <c r="C170" i="44" s="1"/>
  <c r="BP193" i="44"/>
  <c r="M196" i="44"/>
  <c r="AT205" i="44"/>
  <c r="AH206" i="44"/>
  <c r="BH188" i="44"/>
  <c r="AV189" i="44"/>
  <c r="S195" i="44"/>
  <c r="AG197" i="44"/>
  <c r="M207" i="44"/>
  <c r="C161" i="46"/>
  <c r="C161" i="44" s="1"/>
  <c r="C192" i="46"/>
  <c r="C192" i="44" s="1"/>
  <c r="L188" i="44"/>
  <c r="P189" i="44"/>
  <c r="V191" i="44"/>
  <c r="AI195" i="44"/>
  <c r="BM197" i="44"/>
  <c r="Z204" i="44"/>
  <c r="BN204" i="44"/>
  <c r="AS207" i="44"/>
  <c r="AB193" i="44"/>
  <c r="BQ196" i="44"/>
  <c r="C187" i="46"/>
  <c r="C187" i="44" s="1"/>
  <c r="AR188" i="44"/>
  <c r="R190" i="44"/>
  <c r="AJ193" i="44"/>
  <c r="W194" i="44"/>
  <c r="F203" i="44"/>
  <c r="BJ203" i="44"/>
  <c r="BB186" i="44"/>
  <c r="AB188" i="44"/>
  <c r="D193" i="44"/>
  <c r="BI196" i="44"/>
  <c r="A143" i="44"/>
  <c r="AL191" i="44"/>
  <c r="G194" i="44"/>
  <c r="AY195" i="44"/>
  <c r="AS196" i="44"/>
  <c r="AW197" i="44"/>
  <c r="AD203" i="44"/>
  <c r="AX206" i="44"/>
  <c r="BN206" i="44"/>
  <c r="BI207" i="44"/>
  <c r="AP190" i="44"/>
  <c r="F191" i="44"/>
  <c r="BB191" i="44"/>
  <c r="AU194" i="44"/>
  <c r="BO195" i="44"/>
  <c r="Q197" i="44"/>
  <c r="O201" i="44"/>
  <c r="AE201" i="44"/>
  <c r="BB205" i="44"/>
  <c r="J206" i="44"/>
  <c r="Z206" i="44"/>
  <c r="BQ141" i="44"/>
  <c r="AA145" i="44"/>
  <c r="AQ143" i="44"/>
  <c r="AW152" i="44"/>
  <c r="AD151" i="44"/>
  <c r="U153" i="44"/>
  <c r="AE142" i="44"/>
  <c r="E148" i="44"/>
  <c r="BI153" i="44"/>
  <c r="AZ155" i="44"/>
  <c r="BB171" i="44"/>
  <c r="A140" i="44"/>
  <c r="AF154" i="44"/>
  <c r="L155" i="44"/>
  <c r="AR180" i="44"/>
  <c r="AN181" i="44"/>
  <c r="BC117" i="44"/>
  <c r="BM140" i="44"/>
  <c r="AM142" i="44"/>
  <c r="AC153" i="44"/>
  <c r="AI159" i="44"/>
  <c r="BO159" i="44"/>
  <c r="F171" i="44"/>
  <c r="T173" i="44"/>
  <c r="AZ173" i="44"/>
  <c r="BJ174" i="44"/>
  <c r="AP175" i="44"/>
  <c r="AL176" i="44"/>
  <c r="BA176" i="44"/>
  <c r="AO177" i="44"/>
  <c r="BM177" i="44"/>
  <c r="AK178" i="44"/>
  <c r="AG179" i="44"/>
  <c r="BE179" i="44"/>
  <c r="AA180" i="44"/>
  <c r="X181" i="44"/>
  <c r="AH182" i="44"/>
  <c r="N183" i="44"/>
  <c r="AT183" i="44"/>
  <c r="BL184" i="44"/>
  <c r="AJ185" i="44"/>
  <c r="AE186" i="44"/>
  <c r="E188" i="44"/>
  <c r="BG190" i="44"/>
  <c r="M193" i="44"/>
  <c r="BI193" i="44"/>
  <c r="AV194" i="44"/>
  <c r="C140" i="46"/>
  <c r="C140" i="44" s="1"/>
  <c r="AI145" i="44"/>
  <c r="V149" i="44"/>
  <c r="AA116" i="44"/>
  <c r="G144" i="44"/>
  <c r="X172" i="44"/>
  <c r="BB178" i="44"/>
  <c r="A172" i="44"/>
  <c r="U141" i="44"/>
  <c r="BJ146" i="44"/>
  <c r="BM152" i="44"/>
  <c r="AK153" i="44"/>
  <c r="AV154" i="44"/>
  <c r="T155" i="44"/>
  <c r="BH155" i="44"/>
  <c r="BJ171" i="44"/>
  <c r="AN172" i="44"/>
  <c r="D173" i="44"/>
  <c r="AL174" i="44"/>
  <c r="Z175" i="44"/>
  <c r="BN175" i="44"/>
  <c r="U176" i="44"/>
  <c r="AL178" i="44"/>
  <c r="AU183" i="44"/>
  <c r="BN188" i="46"/>
  <c r="BD150" i="44"/>
  <c r="BP171" i="44"/>
  <c r="BP174" i="44"/>
  <c r="C111" i="46"/>
  <c r="C111" i="44" s="1"/>
  <c r="S107" i="44"/>
  <c r="A123" i="44"/>
  <c r="AN128" i="44"/>
  <c r="R104" i="44"/>
  <c r="X128" i="44"/>
  <c r="BO127" i="44"/>
  <c r="G119" i="44"/>
  <c r="AR181" i="44"/>
  <c r="W131" i="44"/>
  <c r="AK135" i="44"/>
  <c r="AM138" i="44"/>
  <c r="Q141" i="44"/>
  <c r="AI142" i="44"/>
  <c r="BF86" i="46"/>
  <c r="K129" i="44"/>
  <c r="A120" i="44"/>
  <c r="C123" i="46"/>
  <c r="C123" i="44" s="1"/>
  <c r="BM10" i="46"/>
  <c r="C109" i="46"/>
  <c r="C109" i="44" s="1"/>
  <c r="AU130" i="44"/>
  <c r="AU131" i="44"/>
  <c r="BK132" i="44"/>
  <c r="BF113" i="44"/>
  <c r="BP128" i="44"/>
  <c r="K154" i="44"/>
  <c r="P153" i="44"/>
  <c r="AI156" i="44"/>
  <c r="BF160" i="44"/>
  <c r="J162" i="44"/>
  <c r="AE155" i="44"/>
  <c r="BN158" i="44"/>
  <c r="G155" i="44"/>
  <c r="AW123" i="44"/>
  <c r="S138" i="44"/>
  <c r="AW140" i="44"/>
  <c r="K143" i="44"/>
  <c r="C131" i="46"/>
  <c r="C131" i="44" s="1"/>
  <c r="AE144" i="44"/>
  <c r="F146" i="44"/>
  <c r="I188" i="44"/>
  <c r="AM206" i="44"/>
  <c r="AR186" i="44"/>
  <c r="BI192" i="44"/>
  <c r="BF196" i="44"/>
  <c r="AI203" i="44"/>
  <c r="AM204" i="44"/>
  <c r="BG205" i="44"/>
  <c r="BF207" i="44"/>
  <c r="BB163" i="44"/>
  <c r="C198" i="46"/>
  <c r="C198" i="44" s="1"/>
  <c r="S191" i="44"/>
  <c r="AS192" i="44"/>
  <c r="BA199" i="44"/>
  <c r="P202" i="44"/>
  <c r="AH207" i="44"/>
  <c r="AO173" i="44"/>
  <c r="P180" i="44"/>
  <c r="BP186" i="44"/>
  <c r="AC192" i="44"/>
  <c r="AH196" i="44"/>
  <c r="BK204" i="44"/>
  <c r="AX207" i="44"/>
  <c r="R133" i="46"/>
  <c r="AA183" i="44"/>
  <c r="BE200" i="44"/>
  <c r="AA203" i="44"/>
  <c r="BG203" i="44"/>
  <c r="O204" i="44"/>
  <c r="G206" i="44"/>
  <c r="BN207" i="44"/>
  <c r="AW120" i="44"/>
  <c r="U116" i="44"/>
  <c r="AC121" i="44"/>
  <c r="AM122" i="44"/>
  <c r="AS116" i="44"/>
  <c r="X130" i="44"/>
  <c r="N98" i="44"/>
  <c r="BM117" i="44"/>
  <c r="BQ142" i="44"/>
  <c r="R155" i="44"/>
  <c r="Y161" i="44"/>
  <c r="K148" i="44"/>
  <c r="AR149" i="44"/>
  <c r="Y159" i="44"/>
  <c r="AT167" i="44"/>
  <c r="D171" i="44"/>
  <c r="AB174" i="44"/>
  <c r="BN10" i="46"/>
  <c r="AQ156" i="44"/>
  <c r="AW151" i="44"/>
  <c r="BK157" i="44"/>
  <c r="P164" i="44"/>
  <c r="Q146" i="44"/>
  <c r="AY154" i="44"/>
  <c r="BF162" i="44"/>
  <c r="BH147" i="44"/>
  <c r="AB163" i="44"/>
  <c r="AO139" i="44"/>
  <c r="V143" i="44"/>
  <c r="K156" i="44"/>
  <c r="J158" i="44"/>
  <c r="AX158" i="44"/>
  <c r="AP160" i="44"/>
  <c r="AT161" i="44"/>
  <c r="Z162" i="44"/>
  <c r="BN162" i="44"/>
  <c r="BH163" i="44"/>
  <c r="X164" i="44"/>
  <c r="BL164" i="44"/>
  <c r="AB165" i="44"/>
  <c r="AE166" i="44"/>
  <c r="BK166" i="44"/>
  <c r="BG167" i="44"/>
  <c r="V168" i="44"/>
  <c r="Z169" i="44"/>
  <c r="BF169" i="44"/>
  <c r="U170" i="44"/>
  <c r="BI170" i="44"/>
  <c r="Q171" i="44"/>
  <c r="AO171" i="44"/>
  <c r="BM171" i="44"/>
  <c r="AA172" i="44"/>
  <c r="I174" i="44"/>
  <c r="AW174" i="44"/>
  <c r="AP158" i="44"/>
  <c r="AL161" i="44"/>
  <c r="BD148" i="44"/>
  <c r="AA154" i="44"/>
  <c r="BC155" i="44"/>
  <c r="BG156" i="44"/>
  <c r="AM157" i="44"/>
  <c r="V159" i="44"/>
  <c r="N161" i="44"/>
  <c r="AJ163" i="44"/>
  <c r="BP165" i="44"/>
  <c r="AG149" i="44"/>
  <c r="AF148" i="44"/>
  <c r="BD164" i="44"/>
  <c r="AN153" i="44"/>
  <c r="BF158" i="44"/>
  <c r="AT159" i="44"/>
  <c r="AX160" i="44"/>
  <c r="BB161" i="44"/>
  <c r="D163" i="44"/>
  <c r="AF164" i="44"/>
  <c r="A160" i="44"/>
  <c r="F159" i="44"/>
  <c r="R162" i="44"/>
  <c r="AE157" i="44"/>
  <c r="AL159" i="44"/>
  <c r="F161" i="44"/>
  <c r="R158" i="44"/>
  <c r="AH162" i="44"/>
  <c r="BP163" i="44"/>
  <c r="D165" i="44"/>
  <c r="V145" i="44"/>
  <c r="D147" i="44"/>
  <c r="H148" i="44"/>
  <c r="M150" i="44"/>
  <c r="AI154" i="44"/>
  <c r="G157" i="44"/>
  <c r="AU157" i="44"/>
  <c r="R160" i="44"/>
  <c r="V161" i="44"/>
  <c r="AR163" i="44"/>
  <c r="AN164" i="44"/>
  <c r="AR165" i="44"/>
  <c r="G166" i="44"/>
  <c r="AR140" i="44"/>
  <c r="AH144" i="44"/>
  <c r="AK150" i="44"/>
  <c r="AZ152" i="44"/>
  <c r="AV153" i="44"/>
  <c r="O157" i="44"/>
  <c r="AH158" i="44"/>
  <c r="BB159" i="44"/>
  <c r="Z160" i="44"/>
  <c r="BN160" i="44"/>
  <c r="AX162" i="44"/>
  <c r="T163" i="44"/>
  <c r="AZ163" i="44"/>
  <c r="AV164" i="44"/>
  <c r="BO9" i="46"/>
  <c r="W165" i="44"/>
  <c r="AL172" i="44"/>
  <c r="AP173" i="44"/>
  <c r="P175" i="44"/>
  <c r="A185" i="44"/>
  <c r="A190" i="44"/>
  <c r="BE168" i="44"/>
  <c r="C168" i="46"/>
  <c r="C168" i="44" s="1"/>
  <c r="BM159" i="44"/>
  <c r="M162" i="44"/>
  <c r="BC177" i="44"/>
  <c r="Z193" i="44"/>
  <c r="O197" i="44"/>
  <c r="AE197" i="44"/>
  <c r="BG198" i="44"/>
  <c r="AD199" i="44"/>
  <c r="AT199" i="44"/>
  <c r="BJ199" i="44"/>
  <c r="BN200" i="44"/>
  <c r="I202" i="44"/>
  <c r="AW202" i="44"/>
  <c r="H204" i="44"/>
  <c r="AN204" i="44"/>
  <c r="BD204" i="44"/>
  <c r="A129" i="44"/>
  <c r="AJ146" i="44"/>
  <c r="AK162" i="44"/>
  <c r="F172" i="44"/>
  <c r="BH174" i="44"/>
  <c r="AG195" i="44"/>
  <c r="A155" i="44"/>
  <c r="C200" i="46"/>
  <c r="C200" i="44" s="1"/>
  <c r="AV127" i="44"/>
  <c r="E142" i="44"/>
  <c r="F154" i="44"/>
  <c r="AO161" i="44"/>
  <c r="AS162" i="44"/>
  <c r="BK165" i="44"/>
  <c r="AG168" i="44"/>
  <c r="X170" i="44"/>
  <c r="BD170" i="44"/>
  <c r="Z173" i="44"/>
  <c r="D174" i="44"/>
  <c r="AA176" i="44"/>
  <c r="G177" i="44"/>
  <c r="AM177" i="44"/>
  <c r="V184" i="44"/>
  <c r="BF193" i="44"/>
  <c r="E194" i="44"/>
  <c r="BI194" i="44"/>
  <c r="I195" i="44"/>
  <c r="AA196" i="44"/>
  <c r="N199" i="44"/>
  <c r="AH200" i="44"/>
  <c r="AG202" i="44"/>
  <c r="AZ205" i="44"/>
  <c r="AO132" i="44"/>
  <c r="O147" i="44"/>
  <c r="AH166" i="44"/>
  <c r="AA141" i="44"/>
  <c r="AH155" i="44"/>
  <c r="AQ141" i="44"/>
  <c r="AE152" i="44"/>
  <c r="O165" i="44"/>
  <c r="BN166" i="44"/>
  <c r="BL170" i="44"/>
  <c r="BF173" i="44"/>
  <c r="BL175" i="44"/>
  <c r="AU177" i="44"/>
  <c r="BK177" i="44"/>
  <c r="AH193" i="44"/>
  <c r="AO195" i="44"/>
  <c r="BG196" i="44"/>
  <c r="AY198" i="44"/>
  <c r="BO198" i="44"/>
  <c r="AL199" i="44"/>
  <c r="BB199" i="44"/>
  <c r="AP200" i="44"/>
  <c r="BF200" i="44"/>
  <c r="AF204" i="44"/>
  <c r="AC142" i="44"/>
  <c r="AW145" i="44"/>
  <c r="X175" i="44"/>
  <c r="AE140" i="44"/>
  <c r="AE147" i="44"/>
  <c r="D149" i="44"/>
  <c r="AB151" i="44"/>
  <c r="BH151" i="44"/>
  <c r="U160" i="44"/>
  <c r="S164" i="44"/>
  <c r="F167" i="44"/>
  <c r="AD167" i="44"/>
  <c r="AN170" i="44"/>
  <c r="T171" i="44"/>
  <c r="S176" i="44"/>
  <c r="AI176" i="44"/>
  <c r="BQ194" i="44"/>
  <c r="Q195" i="44"/>
  <c r="BE195" i="44"/>
  <c r="W197" i="44"/>
  <c r="AM197" i="44"/>
  <c r="AI198" i="44"/>
  <c r="V199" i="44"/>
  <c r="AO202" i="44"/>
  <c r="BM202" i="44"/>
  <c r="BL204" i="44"/>
  <c r="AB205" i="44"/>
  <c r="AR205" i="44"/>
  <c r="AU88" i="44"/>
  <c r="AP101" i="44"/>
  <c r="C120" i="46"/>
  <c r="C120" i="44" s="1"/>
  <c r="A109" i="44"/>
  <c r="A111" i="44"/>
  <c r="C147" i="46"/>
  <c r="C147" i="44" s="1"/>
  <c r="AK136" i="44"/>
  <c r="BG138" i="44"/>
  <c r="N146" i="44"/>
  <c r="BI148" i="44"/>
  <c r="BB149" i="44"/>
  <c r="H154" i="44"/>
  <c r="BL154" i="44"/>
  <c r="S159" i="44"/>
  <c r="F138" i="44"/>
  <c r="P141" i="44"/>
  <c r="AX142" i="44"/>
  <c r="F145" i="44"/>
  <c r="D140" i="44"/>
  <c r="BJ143" i="44"/>
  <c r="L169" i="44"/>
  <c r="M172" i="44"/>
  <c r="BQ172" i="44"/>
  <c r="BL180" i="44"/>
  <c r="T169" i="44"/>
  <c r="BA172" i="44"/>
  <c r="AB169" i="44"/>
  <c r="D182" i="44"/>
  <c r="BI159" i="44"/>
  <c r="AX199" i="44"/>
  <c r="AK187" i="44"/>
  <c r="AV191" i="44"/>
  <c r="BB200" i="44"/>
  <c r="AP192" i="44"/>
  <c r="L190" i="44"/>
  <c r="R199" i="44"/>
  <c r="BB188" i="44"/>
  <c r="AU196" i="44"/>
  <c r="D204" i="44"/>
  <c r="A194" i="44"/>
  <c r="AA165" i="44"/>
  <c r="X191" i="44"/>
  <c r="BD203" i="44"/>
  <c r="AC202" i="44"/>
  <c r="AR127" i="44"/>
  <c r="P183" i="44"/>
  <c r="J192" i="44"/>
  <c r="AF203" i="44"/>
  <c r="BC134" i="44"/>
  <c r="L137" i="44"/>
  <c r="BB138" i="44"/>
  <c r="T134" i="44"/>
  <c r="AU140" i="44"/>
  <c r="R142" i="44"/>
  <c r="T146" i="44"/>
  <c r="L147" i="44"/>
  <c r="AQ148" i="44"/>
  <c r="I149" i="44"/>
  <c r="AW149" i="44"/>
  <c r="AN150" i="44"/>
  <c r="Q151" i="44"/>
  <c r="C146" i="46"/>
  <c r="C146" i="44" s="1"/>
  <c r="AD132" i="44"/>
  <c r="Z142" i="44"/>
  <c r="BN142" i="44"/>
  <c r="AV148" i="44"/>
  <c r="Y151" i="44"/>
  <c r="T152" i="44"/>
  <c r="AR152" i="44"/>
  <c r="H153" i="44"/>
  <c r="AF153" i="44"/>
  <c r="AR124" i="44"/>
  <c r="BM139" i="44"/>
  <c r="BD141" i="44"/>
  <c r="BB143" i="44"/>
  <c r="AX144" i="44"/>
  <c r="AL145" i="44"/>
  <c r="AG146" i="44"/>
  <c r="T147" i="44"/>
  <c r="BA150" i="44"/>
  <c r="AW146" i="44"/>
  <c r="AO149" i="44"/>
  <c r="AO151" i="44"/>
  <c r="C133" i="46"/>
  <c r="C133" i="44" s="1"/>
  <c r="AN133" i="44"/>
  <c r="R144" i="44"/>
  <c r="I146" i="44"/>
  <c r="BI150" i="44"/>
  <c r="D152" i="44"/>
  <c r="C139" i="46"/>
  <c r="C139" i="44" s="1"/>
  <c r="BN130" i="44"/>
  <c r="J142" i="44"/>
  <c r="N143" i="44"/>
  <c r="U150" i="44"/>
  <c r="AJ152" i="44"/>
  <c r="AG173" i="44"/>
  <c r="BF176" i="44"/>
  <c r="AC184" i="44"/>
  <c r="L186" i="44"/>
  <c r="J196" i="44"/>
  <c r="BL202" i="44"/>
  <c r="G204" i="44"/>
  <c r="W204" i="44"/>
  <c r="AQ205" i="44"/>
  <c r="BK206" i="44"/>
  <c r="J207" i="44"/>
  <c r="Y185" i="44"/>
  <c r="BO191" i="44"/>
  <c r="AK192" i="44"/>
  <c r="AX196" i="44"/>
  <c r="S203" i="44"/>
  <c r="BC204" i="44"/>
  <c r="Z207" i="44"/>
  <c r="AB160" i="44"/>
  <c r="BG174" i="44"/>
  <c r="AD177" i="44"/>
  <c r="T186" i="44"/>
  <c r="G190" i="44"/>
  <c r="AA191" i="44"/>
  <c r="U192" i="44"/>
  <c r="Y200" i="44"/>
  <c r="BD202" i="44"/>
  <c r="C178" i="46"/>
  <c r="C178" i="44" s="1"/>
  <c r="BD187" i="44"/>
  <c r="W190" i="44"/>
  <c r="AM190" i="44"/>
  <c r="AQ191" i="44"/>
  <c r="AZ194" i="44"/>
  <c r="L201" i="44"/>
  <c r="BO205" i="44"/>
  <c r="R207" i="44"/>
  <c r="BJ124" i="46"/>
  <c r="A180" i="44"/>
  <c r="C166" i="46"/>
  <c r="C166" i="44" s="1"/>
  <c r="BH181" i="44"/>
  <c r="BO163" i="44"/>
  <c r="BN80" i="46"/>
  <c r="BQ123" i="44"/>
  <c r="AM198" i="44"/>
  <c r="BO80" i="46"/>
  <c r="Q108" i="44"/>
  <c r="G141" i="44"/>
  <c r="A134" i="44"/>
  <c r="AP134" i="44"/>
  <c r="T168" i="44"/>
  <c r="I172" i="44"/>
  <c r="N176" i="44"/>
  <c r="BH187" i="44"/>
  <c r="Y189" i="44"/>
  <c r="BC191" i="44"/>
  <c r="AR109" i="44"/>
  <c r="A157" i="44"/>
  <c r="AS110" i="44"/>
  <c r="Q143" i="44"/>
  <c r="T149" i="44"/>
  <c r="AZ151" i="44"/>
  <c r="AM152" i="44"/>
  <c r="AA164" i="44"/>
  <c r="BI119" i="44"/>
  <c r="AT128" i="44"/>
  <c r="AY141" i="44"/>
  <c r="C129" i="46"/>
  <c r="C129" i="44" s="1"/>
  <c r="AW131" i="44"/>
  <c r="O135" i="44"/>
  <c r="T114" i="44"/>
  <c r="BM131" i="44"/>
  <c r="G140" i="44"/>
  <c r="Y145" i="44"/>
  <c r="BC147" i="44"/>
  <c r="S148" i="44"/>
  <c r="AB149" i="44"/>
  <c r="AT154" i="44"/>
  <c r="BF155" i="44"/>
  <c r="AO159" i="44"/>
  <c r="BE161" i="44"/>
  <c r="W163" i="44"/>
  <c r="AI164" i="44"/>
  <c r="W134" i="44"/>
  <c r="W135" i="44"/>
  <c r="AW126" i="44"/>
  <c r="AX117" i="44"/>
  <c r="L134" i="44"/>
  <c r="D135" i="44"/>
  <c r="A124" i="44"/>
  <c r="AY128" i="44"/>
  <c r="C124" i="46"/>
  <c r="C124" i="44" s="1"/>
  <c r="N129" i="44"/>
  <c r="C130" i="46"/>
  <c r="C130" i="44" s="1"/>
  <c r="BA140" i="44"/>
  <c r="BF156" i="44"/>
  <c r="BE162" i="44"/>
  <c r="BM169" i="44"/>
  <c r="BL191" i="44"/>
  <c r="O196" i="44"/>
  <c r="Q201" i="44"/>
  <c r="AS202" i="44"/>
  <c r="AT166" i="44"/>
  <c r="R184" i="44"/>
  <c r="N185" i="44"/>
  <c r="AH189" i="44"/>
  <c r="M202" i="44"/>
  <c r="AZ206" i="44"/>
  <c r="BF167" i="44"/>
  <c r="AO169" i="44"/>
  <c r="AY177" i="44"/>
  <c r="AS180" i="44"/>
  <c r="AM196" i="44"/>
  <c r="BM201" i="44"/>
  <c r="H203" i="44"/>
  <c r="T204" i="44"/>
  <c r="AR204" i="44"/>
  <c r="P205" i="44"/>
  <c r="T206" i="44"/>
  <c r="AR206" i="44"/>
  <c r="AR150" i="44"/>
  <c r="C174" i="46"/>
  <c r="C174" i="44" s="1"/>
  <c r="AF114" i="44"/>
  <c r="AI177" i="44"/>
  <c r="M180" i="44"/>
  <c r="Q186" i="44"/>
  <c r="AZ150" i="44"/>
  <c r="BM162" i="44"/>
  <c r="AH192" i="44"/>
  <c r="BL205" i="44"/>
  <c r="AE153" i="44"/>
  <c r="O178" i="44"/>
  <c r="C186" i="46"/>
  <c r="C186" i="44" s="1"/>
  <c r="AG110" i="44"/>
  <c r="AM148" i="44"/>
  <c r="AT188" i="44"/>
  <c r="AR190" i="44"/>
  <c r="AT200" i="44"/>
  <c r="AV203" i="44"/>
  <c r="AN205" i="44"/>
  <c r="A156" i="44"/>
  <c r="P146" i="44"/>
  <c r="S165" i="44"/>
  <c r="D170" i="44"/>
  <c r="L175" i="44"/>
  <c r="G196" i="44"/>
  <c r="AO108" i="44"/>
  <c r="AH154" i="44"/>
  <c r="AS159" i="44"/>
  <c r="AG162" i="44"/>
  <c r="AC168" i="44"/>
  <c r="BE181" i="44"/>
  <c r="BA187" i="44"/>
  <c r="BC198" i="44"/>
  <c r="BN199" i="44"/>
  <c r="AH156" i="44"/>
  <c r="BH175" i="44"/>
  <c r="AX189" i="44"/>
  <c r="Q122" i="44"/>
  <c r="G164" i="44"/>
  <c r="BP182" i="44"/>
  <c r="AD188" i="44"/>
  <c r="BJ193" i="44"/>
  <c r="BM194" i="44"/>
  <c r="AE198" i="44"/>
  <c r="K152" i="44"/>
  <c r="BK164" i="44"/>
  <c r="Y169" i="44"/>
  <c r="AA179" i="44"/>
  <c r="L206" i="44"/>
  <c r="A167" i="44"/>
  <c r="A201" i="44"/>
  <c r="AG111" i="44"/>
  <c r="AJ120" i="44"/>
  <c r="BE122" i="44"/>
  <c r="AV126" i="44"/>
  <c r="AA128" i="44"/>
  <c r="BE144" i="44"/>
  <c r="AC145" i="44"/>
  <c r="BK153" i="44"/>
  <c r="BB155" i="44"/>
  <c r="AP156" i="44"/>
  <c r="BN167" i="44"/>
  <c r="Z172" i="44"/>
  <c r="BC176" i="44"/>
  <c r="K179" i="44"/>
  <c r="AW181" i="44"/>
  <c r="BD183" i="44"/>
  <c r="J184" i="44"/>
  <c r="V185" i="44"/>
  <c r="AL185" i="44"/>
  <c r="BB185" i="44"/>
  <c r="F188" i="44"/>
  <c r="BJ188" i="44"/>
  <c r="T190" i="44"/>
  <c r="N193" i="44"/>
  <c r="BB193" i="44"/>
  <c r="BI195" i="44"/>
  <c r="BC196" i="44"/>
  <c r="F200" i="44"/>
  <c r="AO201" i="44"/>
  <c r="BE201" i="44"/>
  <c r="AK202" i="44"/>
  <c r="BA202" i="44"/>
  <c r="AN203" i="44"/>
  <c r="L204" i="44"/>
  <c r="BH204" i="44"/>
  <c r="H205" i="44"/>
  <c r="BM142" i="44"/>
  <c r="S147" i="44"/>
  <c r="G176" i="44"/>
  <c r="R189" i="44"/>
  <c r="AW194" i="44"/>
  <c r="AV205" i="44"/>
  <c r="BG124" i="44"/>
  <c r="M168" i="44"/>
  <c r="T170" i="44"/>
  <c r="BK176" i="44"/>
  <c r="AW186" i="44"/>
  <c r="AS195" i="44"/>
  <c r="AN146" i="44"/>
  <c r="AH184" i="44"/>
  <c r="BM186" i="44"/>
  <c r="Y194" i="44"/>
  <c r="AD200" i="44"/>
  <c r="V102" i="44"/>
  <c r="M132" i="44"/>
  <c r="AK159" i="44"/>
  <c r="AE164" i="44"/>
  <c r="AQ165" i="44"/>
  <c r="AA177" i="44"/>
  <c r="Q181" i="44"/>
  <c r="J189" i="44"/>
  <c r="BK196" i="44"/>
  <c r="AU198" i="44"/>
  <c r="AJ206" i="44"/>
  <c r="BP206" i="44"/>
  <c r="C189" i="46"/>
  <c r="C189" i="44" s="1"/>
  <c r="BC116" i="44"/>
  <c r="BM122" i="44"/>
  <c r="AB150" i="44"/>
  <c r="BG152" i="44"/>
  <c r="F166" i="44"/>
  <c r="BH170" i="44"/>
  <c r="AF171" i="44"/>
  <c r="AT173" i="44"/>
  <c r="AF191" i="44"/>
  <c r="BE194" i="44"/>
  <c r="BK198" i="44"/>
  <c r="BJ200" i="44"/>
  <c r="E202" i="44"/>
  <c r="BQ202" i="44"/>
  <c r="D206" i="44"/>
  <c r="AB206" i="44"/>
  <c r="AE207" i="44"/>
  <c r="U195" i="44"/>
  <c r="U118" i="44"/>
  <c r="W176" i="44"/>
  <c r="P191" i="44"/>
  <c r="J128" i="44"/>
  <c r="AW158" i="44"/>
  <c r="BI180" i="44"/>
  <c r="AX184" i="44"/>
  <c r="M187" i="44"/>
  <c r="BP190" i="44"/>
  <c r="M195" i="44"/>
  <c r="BP204" i="44"/>
  <c r="C158" i="46"/>
  <c r="C158" i="44" s="1"/>
  <c r="K177" i="44"/>
  <c r="BO179" i="44"/>
  <c r="R192" i="44"/>
  <c r="AO194" i="44"/>
  <c r="Z199" i="44"/>
  <c r="X203" i="44"/>
  <c r="BL203" i="44"/>
  <c r="AJ204" i="44"/>
  <c r="L113" i="44"/>
  <c r="BD151" i="44"/>
  <c r="F155" i="44"/>
  <c r="BB157" i="44"/>
  <c r="BJ166" i="44"/>
  <c r="U168" i="44"/>
  <c r="G178" i="44"/>
  <c r="AM178" i="44"/>
  <c r="V188" i="44"/>
  <c r="V200" i="44"/>
  <c r="Y201" i="44"/>
  <c r="P203" i="44"/>
  <c r="AF205" i="44"/>
  <c r="BD205" i="44"/>
  <c r="BH206" i="44"/>
  <c r="E108" i="44"/>
  <c r="AB113" i="44"/>
  <c r="BG120" i="44"/>
  <c r="AB127" i="44"/>
  <c r="N131" i="44"/>
  <c r="K140" i="44"/>
  <c r="Q142" i="44"/>
  <c r="AY147" i="44"/>
  <c r="BC148" i="44"/>
  <c r="AN151" i="44"/>
  <c r="S152" i="44"/>
  <c r="AX154" i="44"/>
  <c r="AG158" i="44"/>
  <c r="L170" i="44"/>
  <c r="AE176" i="44"/>
  <c r="BA180" i="44"/>
  <c r="T182" i="44"/>
  <c r="BH182" i="44"/>
  <c r="AP184" i="44"/>
  <c r="Y186" i="44"/>
  <c r="BE186" i="44"/>
  <c r="BH190" i="44"/>
  <c r="F193" i="44"/>
  <c r="AD193" i="44"/>
  <c r="Q194" i="44"/>
  <c r="AG194" i="44"/>
  <c r="AC195" i="44"/>
  <c r="BA195" i="44"/>
  <c r="G198" i="44"/>
  <c r="AL200" i="44"/>
  <c r="AZ204" i="44"/>
  <c r="AV115" i="44"/>
  <c r="BL127" i="44"/>
  <c r="D139" i="44"/>
  <c r="BC140" i="44"/>
  <c r="AG145" i="44"/>
  <c r="AJ99" i="44"/>
  <c r="I88" i="44"/>
  <c r="W62" i="44"/>
  <c r="AC157" i="44"/>
  <c r="BD169" i="44"/>
  <c r="BO13" i="46"/>
  <c r="L124" i="44"/>
  <c r="AQ128" i="44"/>
  <c r="AH130" i="44"/>
  <c r="D134" i="44"/>
  <c r="BH135" i="44"/>
  <c r="N138" i="44"/>
  <c r="I139" i="44"/>
  <c r="BN144" i="44"/>
  <c r="AO146" i="44"/>
  <c r="BL148" i="44"/>
  <c r="Y149" i="44"/>
  <c r="BE149" i="44"/>
  <c r="BQ150" i="44"/>
  <c r="BH152" i="44"/>
  <c r="BL153" i="44"/>
  <c r="S154" i="44"/>
  <c r="AQ154" i="44"/>
  <c r="BG154" i="44"/>
  <c r="O155" i="44"/>
  <c r="AA156" i="44"/>
  <c r="W157" i="44"/>
  <c r="Z158" i="44"/>
  <c r="N159" i="44"/>
  <c r="J160" i="44"/>
  <c r="AH160" i="44"/>
  <c r="AD161" i="44"/>
  <c r="BJ161" i="44"/>
  <c r="L163" i="44"/>
  <c r="AX134" i="44"/>
  <c r="AT164" i="44"/>
  <c r="BC174" i="44"/>
  <c r="A149" i="44"/>
  <c r="L118" i="44"/>
  <c r="J134" i="44"/>
  <c r="AF158" i="44"/>
  <c r="R163" i="44"/>
  <c r="U166" i="44"/>
  <c r="BN177" i="44"/>
  <c r="BP131" i="44"/>
  <c r="AB138" i="44"/>
  <c r="H158" i="44"/>
  <c r="BL160" i="44"/>
  <c r="BF163" i="44"/>
  <c r="AZ168" i="44"/>
  <c r="C81" i="46"/>
  <c r="C81" i="44" s="1"/>
  <c r="Z165" i="44"/>
  <c r="AM174" i="44"/>
  <c r="BG175" i="44"/>
  <c r="AK107" i="44"/>
  <c r="AB129" i="44"/>
  <c r="N133" i="44"/>
  <c r="Y156" i="44"/>
  <c r="BD158" i="44"/>
  <c r="AN160" i="44"/>
  <c r="BG170" i="44"/>
  <c r="AU171" i="44"/>
  <c r="U173" i="44"/>
  <c r="F176" i="44"/>
  <c r="AB180" i="44"/>
  <c r="BC183" i="44"/>
  <c r="BI185" i="44"/>
  <c r="C149" i="46"/>
  <c r="C149" i="44" s="1"/>
  <c r="C179" i="46"/>
  <c r="C179" i="44" s="1"/>
  <c r="BK98" i="44"/>
  <c r="BI125" i="44"/>
  <c r="AZ129" i="44"/>
  <c r="D132" i="44"/>
  <c r="AX137" i="44"/>
  <c r="T161" i="44"/>
  <c r="AS166" i="44"/>
  <c r="AV169" i="44"/>
  <c r="AA175" i="44"/>
  <c r="AT176" i="44"/>
  <c r="AT178" i="44"/>
  <c r="E185" i="44"/>
  <c r="BD186" i="44"/>
  <c r="BJ133" i="44"/>
  <c r="BA166" i="44"/>
  <c r="AD164" i="44"/>
  <c r="BN165" i="44"/>
  <c r="BE172" i="44"/>
  <c r="A81" i="44"/>
  <c r="C96" i="46"/>
  <c r="C96" i="44" s="1"/>
  <c r="AQ127" i="44"/>
  <c r="BL130" i="44"/>
  <c r="W139" i="44"/>
  <c r="X162" i="44"/>
  <c r="BI166" i="44"/>
  <c r="Q172" i="44"/>
  <c r="N178" i="44"/>
  <c r="AX179" i="44"/>
  <c r="BL181" i="44"/>
  <c r="BH123" i="44"/>
  <c r="BJ164" i="44"/>
  <c r="AX165" i="44"/>
  <c r="AO167" i="44"/>
  <c r="AO172" i="44"/>
  <c r="O174" i="44"/>
  <c r="AD178" i="44"/>
  <c r="AH179" i="44"/>
  <c r="O183" i="44"/>
  <c r="A96" i="44"/>
  <c r="C134" i="46"/>
  <c r="C134" i="44" s="1"/>
  <c r="AA99" i="44"/>
  <c r="H119" i="44"/>
  <c r="AD121" i="44"/>
  <c r="BH129" i="44"/>
  <c r="V136" i="44"/>
  <c r="AZ138" i="44"/>
  <c r="U157" i="44"/>
  <c r="AN158" i="44"/>
  <c r="L159" i="44"/>
  <c r="AR161" i="44"/>
  <c r="H162" i="44"/>
  <c r="AV162" i="44"/>
  <c r="AC166" i="44"/>
  <c r="P169" i="44"/>
  <c r="AF169" i="44"/>
  <c r="BM172" i="44"/>
  <c r="BF177" i="44"/>
  <c r="BD181" i="44"/>
  <c r="S182" i="44"/>
  <c r="AI182" i="44"/>
  <c r="AY182" i="44"/>
  <c r="AM183" i="44"/>
  <c r="U185" i="44"/>
  <c r="D187" i="44"/>
  <c r="AX124" i="44"/>
  <c r="AZ132" i="44"/>
  <c r="AF160" i="44"/>
  <c r="BD162" i="44"/>
  <c r="M166" i="44"/>
  <c r="AW167" i="44"/>
  <c r="AN169" i="44"/>
  <c r="BO175" i="44"/>
  <c r="AN162" i="44"/>
  <c r="BL169" i="44"/>
  <c r="E173" i="44"/>
  <c r="C137" i="46"/>
  <c r="C137" i="44" s="1"/>
  <c r="Z117" i="44"/>
  <c r="AF119" i="44"/>
  <c r="W126" i="44"/>
  <c r="P130" i="44"/>
  <c r="AT133" i="44"/>
  <c r="D138" i="44"/>
  <c r="BA157" i="44"/>
  <c r="BL158" i="44"/>
  <c r="BP159" i="44"/>
  <c r="AV160" i="44"/>
  <c r="D161" i="44"/>
  <c r="Z163" i="44"/>
  <c r="AH165" i="44"/>
  <c r="BM167" i="44"/>
  <c r="AQ170" i="44"/>
  <c r="M173" i="44"/>
  <c r="F178" i="44"/>
  <c r="BF179" i="44"/>
  <c r="D180" i="44"/>
  <c r="P181" i="44"/>
  <c r="AF181" i="44"/>
  <c r="BA185" i="44"/>
  <c r="AF186" i="44"/>
  <c r="AV186" i="44"/>
  <c r="AP165" i="44"/>
  <c r="A137" i="44"/>
  <c r="N116" i="44"/>
  <c r="BC126" i="44"/>
  <c r="AN130" i="44"/>
  <c r="BH131" i="44"/>
  <c r="AP135" i="44"/>
  <c r="R137" i="44"/>
  <c r="AO156" i="44"/>
  <c r="D159" i="44"/>
  <c r="P160" i="44"/>
  <c r="BD160" i="44"/>
  <c r="L161" i="44"/>
  <c r="AH163" i="44"/>
  <c r="AK166" i="44"/>
  <c r="AG167" i="44"/>
  <c r="K170" i="44"/>
  <c r="AA170" i="44"/>
  <c r="BK171" i="44"/>
  <c r="BA173" i="44"/>
  <c r="G174" i="44"/>
  <c r="W174" i="44"/>
  <c r="BB176" i="44"/>
  <c r="Z177" i="44"/>
  <c r="BP180" i="44"/>
  <c r="AQ182" i="44"/>
  <c r="BG182" i="44"/>
  <c r="G183" i="44"/>
  <c r="AB161" i="44"/>
  <c r="AR168" i="44"/>
  <c r="AG172" i="44"/>
  <c r="BH161" i="44"/>
  <c r="J165" i="44"/>
  <c r="K175" i="44"/>
  <c r="AS89" i="44"/>
  <c r="Q110" i="44"/>
  <c r="BN106" i="44"/>
  <c r="A146" i="44"/>
  <c r="BM114" i="44"/>
  <c r="Y119" i="44"/>
  <c r="U123" i="44"/>
  <c r="AT132" i="44"/>
  <c r="AV133" i="44"/>
  <c r="AJ134" i="44"/>
  <c r="AD138" i="44"/>
  <c r="Q139" i="44"/>
  <c r="X141" i="44"/>
  <c r="AD143" i="44"/>
  <c r="AT145" i="44"/>
  <c r="Y146" i="44"/>
  <c r="AJ147" i="44"/>
  <c r="AN148" i="44"/>
  <c r="BK148" i="44"/>
  <c r="AC150" i="44"/>
  <c r="BP152" i="44"/>
  <c r="W153" i="44"/>
  <c r="AM155" i="44"/>
  <c r="S156" i="44"/>
  <c r="F157" i="44"/>
  <c r="Y158" i="44"/>
  <c r="BM158" i="44"/>
  <c r="M159" i="44"/>
  <c r="AO160" i="44"/>
  <c r="AH167" i="44"/>
  <c r="AS168" i="44"/>
  <c r="AJ175" i="44"/>
  <c r="AZ175" i="44"/>
  <c r="BG177" i="44"/>
  <c r="BJ97" i="44"/>
  <c r="BM110" i="44"/>
  <c r="C98" i="46"/>
  <c r="C98" i="44" s="1"/>
  <c r="AR115" i="44"/>
  <c r="A130" i="44"/>
  <c r="AG119" i="44"/>
  <c r="BC121" i="44"/>
  <c r="F125" i="44"/>
  <c r="AX130" i="44"/>
  <c r="AN136" i="44"/>
  <c r="BG140" i="44"/>
  <c r="BP150" i="44"/>
  <c r="AF151" i="44"/>
  <c r="AI152" i="44"/>
  <c r="AT155" i="44"/>
  <c r="I160" i="44"/>
  <c r="BQ161" i="44"/>
  <c r="C117" i="46"/>
  <c r="C117" i="44" s="1"/>
  <c r="AT95" i="44"/>
  <c r="AB103" i="44"/>
  <c r="BA108" i="44"/>
  <c r="D118" i="44"/>
  <c r="AS119" i="44"/>
  <c r="AL121" i="44"/>
  <c r="AJ123" i="44"/>
  <c r="AZ126" i="44"/>
  <c r="Z130" i="44"/>
  <c r="N132" i="44"/>
  <c r="AA133" i="44"/>
  <c r="AZ134" i="44"/>
  <c r="AQ136" i="44"/>
  <c r="AN141" i="44"/>
  <c r="AH142" i="44"/>
  <c r="A69" i="44"/>
  <c r="BP61" i="44"/>
  <c r="AY81" i="44"/>
  <c r="R164" i="44"/>
  <c r="AL104" i="44"/>
  <c r="R85" i="44"/>
  <c r="O131" i="44"/>
  <c r="BA137" i="44"/>
  <c r="J139" i="44"/>
  <c r="BG142" i="44"/>
  <c r="BK143" i="44"/>
  <c r="AY144" i="44"/>
  <c r="W145" i="44"/>
  <c r="AU145" i="44"/>
  <c r="AX149" i="44"/>
  <c r="V150" i="44"/>
  <c r="H159" i="44"/>
  <c r="Z176" i="44"/>
  <c r="BM185" i="44"/>
  <c r="F101" i="44"/>
  <c r="AU129" i="44"/>
  <c r="AQ130" i="44"/>
  <c r="E167" i="44"/>
  <c r="U172" i="44"/>
  <c r="BJ51" i="44"/>
  <c r="BM123" i="44"/>
  <c r="A147" i="44"/>
  <c r="C105" i="46"/>
  <c r="C105" i="44" s="1"/>
  <c r="AS90" i="44"/>
  <c r="AL101" i="44"/>
  <c r="AM110" i="44"/>
  <c r="AG118" i="44"/>
  <c r="W120" i="44"/>
  <c r="AE124" i="44"/>
  <c r="D126" i="44"/>
  <c r="AP127" i="44"/>
  <c r="G135" i="44"/>
  <c r="BC135" i="44"/>
  <c r="BQ136" i="44"/>
  <c r="I140" i="44"/>
  <c r="BI141" i="44"/>
  <c r="V146" i="44"/>
  <c r="AT146" i="44"/>
  <c r="BG148" i="44"/>
  <c r="BM161" i="44"/>
  <c r="BI162" i="44"/>
  <c r="O163" i="44"/>
  <c r="AM165" i="44"/>
  <c r="BC165" i="44"/>
  <c r="R72" i="44"/>
  <c r="AU120" i="44"/>
  <c r="M122" i="44"/>
  <c r="AO123" i="44"/>
  <c r="AI133" i="44"/>
  <c r="I134" i="44"/>
  <c r="BK135" i="44"/>
  <c r="AT98" i="44"/>
  <c r="BC62" i="44"/>
  <c r="M90" i="44"/>
  <c r="AJ102" i="44"/>
  <c r="AQ129" i="44"/>
  <c r="A113" i="44"/>
  <c r="D70" i="44"/>
  <c r="Y90" i="44"/>
  <c r="AH115" i="44"/>
  <c r="BG118" i="44"/>
  <c r="AB124" i="44"/>
  <c r="G125" i="44"/>
  <c r="BN127" i="44"/>
  <c r="X132" i="44"/>
  <c r="BQ29" i="44"/>
  <c r="AY92" i="44"/>
  <c r="AH127" i="44"/>
  <c r="U136" i="44"/>
  <c r="BF42" i="44"/>
  <c r="E95" i="44"/>
  <c r="BH105" i="44"/>
  <c r="I166" i="44"/>
  <c r="BQ167" i="44"/>
  <c r="BO171" i="44"/>
  <c r="AG188" i="44"/>
  <c r="AD163" i="44"/>
  <c r="U167" i="44"/>
  <c r="K171" i="44"/>
  <c r="AX176" i="44"/>
  <c r="AT177" i="44"/>
  <c r="AV187" i="44"/>
  <c r="AG91" i="44"/>
  <c r="BL159" i="44"/>
  <c r="BD161" i="44"/>
  <c r="BN164" i="44"/>
  <c r="AD165" i="44"/>
  <c r="AT165" i="44"/>
  <c r="AZ169" i="44"/>
  <c r="AI174" i="44"/>
  <c r="AY174" i="44"/>
  <c r="AE175" i="44"/>
  <c r="N179" i="44"/>
  <c r="AT179" i="44"/>
  <c r="H180" i="44"/>
  <c r="AB181" i="44"/>
  <c r="E184" i="44"/>
  <c r="M86" i="44"/>
  <c r="A164" i="44"/>
  <c r="C74" i="46"/>
  <c r="C74" i="44" s="1"/>
  <c r="BC93" i="44"/>
  <c r="AU108" i="44"/>
  <c r="L162" i="44"/>
  <c r="V165" i="44"/>
  <c r="Q166" i="44"/>
  <c r="D169" i="44"/>
  <c r="Y173" i="44"/>
  <c r="K174" i="44"/>
  <c r="AU175" i="44"/>
  <c r="X180" i="44"/>
  <c r="AN180" i="44"/>
  <c r="AZ158" i="44"/>
  <c r="AS167" i="44"/>
  <c r="F179" i="44"/>
  <c r="T181" i="44"/>
  <c r="AQ183" i="44"/>
  <c r="AK184" i="44"/>
  <c r="Q185" i="44"/>
  <c r="AJ158" i="44"/>
  <c r="F163" i="44"/>
  <c r="BB165" i="44"/>
  <c r="AF168" i="44"/>
  <c r="BM173" i="44"/>
  <c r="AH176" i="44"/>
  <c r="AL179" i="44"/>
  <c r="BF106" i="46"/>
  <c r="AT127" i="44"/>
  <c r="S130" i="44"/>
  <c r="BG130" i="44"/>
  <c r="I136" i="44"/>
  <c r="E137" i="44"/>
  <c r="AU138" i="44"/>
  <c r="BN139" i="44"/>
  <c r="AK140" i="44"/>
  <c r="BI140" i="44"/>
  <c r="BE141" i="44"/>
  <c r="AM143" i="44"/>
  <c r="AA144" i="44"/>
  <c r="A91" i="44"/>
  <c r="C102" i="46"/>
  <c r="C102" i="44" s="1"/>
  <c r="F107" i="44"/>
  <c r="T113" i="44"/>
  <c r="AG124" i="44"/>
  <c r="J127" i="44"/>
  <c r="BF127" i="44"/>
  <c r="AH139" i="44"/>
  <c r="AS140" i="44"/>
  <c r="BQ140" i="44"/>
  <c r="AO141" i="44"/>
  <c r="BK141" i="44"/>
  <c r="S142" i="44"/>
  <c r="AU143" i="44"/>
  <c r="AE145" i="44"/>
  <c r="AK147" i="44"/>
  <c r="AG148" i="44"/>
  <c r="J149" i="44"/>
  <c r="AH149" i="44"/>
  <c r="BF149" i="44"/>
  <c r="Z151" i="44"/>
  <c r="AV151" i="44"/>
  <c r="BL151" i="44"/>
  <c r="AG153" i="44"/>
  <c r="BC153" i="44"/>
  <c r="AB154" i="44"/>
  <c r="BP154" i="44"/>
  <c r="AN155" i="44"/>
  <c r="BP156" i="44"/>
  <c r="X157" i="44"/>
  <c r="AI158" i="44"/>
  <c r="O159" i="44"/>
  <c r="BG160" i="44"/>
  <c r="AE161" i="44"/>
  <c r="BC161" i="44"/>
  <c r="AQ162" i="44"/>
  <c r="BG162" i="44"/>
  <c r="AG164" i="44"/>
  <c r="BE164" i="44"/>
  <c r="AK165" i="44"/>
  <c r="P166" i="44"/>
  <c r="D167" i="44"/>
  <c r="W168" i="44"/>
  <c r="AM168" i="44"/>
  <c r="N170" i="44"/>
  <c r="AD170" i="44"/>
  <c r="BB170" i="44"/>
  <c r="BF171" i="44"/>
  <c r="J174" i="44"/>
  <c r="AD175" i="44"/>
  <c r="AS177" i="44"/>
  <c r="AO178" i="44"/>
  <c r="BE178" i="44"/>
  <c r="BA179" i="44"/>
  <c r="S181" i="44"/>
  <c r="R183" i="44"/>
  <c r="AK71" i="44"/>
  <c r="BO106" i="44"/>
  <c r="E115" i="44"/>
  <c r="BM60" i="46"/>
  <c r="C119" i="46"/>
  <c r="C119" i="44" s="1"/>
  <c r="BA57" i="44"/>
  <c r="Z72" i="44"/>
  <c r="BK93" i="44"/>
  <c r="BL103" i="44"/>
  <c r="R107" i="44"/>
  <c r="Y109" i="44"/>
  <c r="Q126" i="44"/>
  <c r="AI128" i="44"/>
  <c r="BB131" i="44"/>
  <c r="Y132" i="44"/>
  <c r="S133" i="44"/>
  <c r="BD133" i="44"/>
  <c r="AE134" i="44"/>
  <c r="X136" i="44"/>
  <c r="I138" i="44"/>
  <c r="BE145" i="44"/>
  <c r="W147" i="44"/>
  <c r="R148" i="44"/>
  <c r="BB154" i="44"/>
  <c r="Z155" i="44"/>
  <c r="E160" i="44"/>
  <c r="BI160" i="44"/>
  <c r="BK163" i="44"/>
  <c r="AY164" i="44"/>
  <c r="AE165" i="44"/>
  <c r="AW168" i="44"/>
  <c r="BB172" i="44"/>
  <c r="BN173" i="44"/>
  <c r="C95" i="46"/>
  <c r="C95" i="44" s="1"/>
  <c r="AA61" i="44"/>
  <c r="J80" i="44"/>
  <c r="BD89" i="44"/>
  <c r="AY100" i="44"/>
  <c r="BQ103" i="44"/>
  <c r="L117" i="44"/>
  <c r="AD118" i="44"/>
  <c r="AC127" i="44"/>
  <c r="BI127" i="44"/>
  <c r="BF122" i="44"/>
  <c r="A92" i="44"/>
  <c r="Q87" i="44"/>
  <c r="C66" i="46"/>
  <c r="C66" i="44" s="1"/>
  <c r="E81" i="44"/>
  <c r="Z98" i="44"/>
  <c r="A100" i="44"/>
  <c r="AY88" i="44"/>
  <c r="P105" i="44"/>
  <c r="AO114" i="44"/>
  <c r="AH119" i="44"/>
  <c r="AV92" i="44"/>
  <c r="AS81" i="44"/>
  <c r="AU101" i="44"/>
  <c r="BA111" i="44"/>
  <c r="O116" i="44"/>
  <c r="W39" i="44"/>
  <c r="AC67" i="44"/>
  <c r="BE105" i="44"/>
  <c r="BJ107" i="44"/>
  <c r="I110" i="44"/>
  <c r="AN112" i="44"/>
  <c r="BD114" i="44"/>
  <c r="AZ117" i="44"/>
  <c r="AK118" i="44"/>
  <c r="AX122" i="44"/>
  <c r="P126" i="44"/>
  <c r="BE126" i="44"/>
  <c r="AT131" i="44"/>
  <c r="F132" i="44"/>
  <c r="T140" i="44"/>
  <c r="O141" i="44"/>
  <c r="BA143" i="44"/>
  <c r="AA147" i="44"/>
  <c r="BK84" i="44"/>
  <c r="A102" i="44"/>
  <c r="A125" i="44"/>
  <c r="S76" i="44"/>
  <c r="D87" i="44"/>
  <c r="U90" i="44"/>
  <c r="I94" i="44"/>
  <c r="R99" i="44"/>
  <c r="T105" i="44"/>
  <c r="AW111" i="44"/>
  <c r="O117" i="44"/>
  <c r="AG123" i="44"/>
  <c r="AF127" i="44"/>
  <c r="Q132" i="44"/>
  <c r="AZ139" i="44"/>
  <c r="BO141" i="44"/>
  <c r="BA142" i="44"/>
  <c r="I143" i="44"/>
  <c r="AO143" i="44"/>
  <c r="BA144" i="44"/>
  <c r="AM147" i="44"/>
  <c r="AA148" i="44"/>
  <c r="AY148" i="44"/>
  <c r="L151" i="44"/>
  <c r="BN50" i="44"/>
  <c r="K84" i="44"/>
  <c r="V66" i="44"/>
  <c r="A101" i="44"/>
  <c r="AU76" i="44"/>
  <c r="F98" i="44"/>
  <c r="N100" i="44"/>
  <c r="BP102" i="44"/>
  <c r="AG67" i="44"/>
  <c r="AW57" i="44"/>
  <c r="BC76" i="44"/>
  <c r="AC68" i="44"/>
  <c r="AE78" i="44"/>
  <c r="V85" i="44"/>
  <c r="D99" i="44"/>
  <c r="BG123" i="44"/>
  <c r="AQ40" i="44"/>
  <c r="AJ101" i="44"/>
  <c r="AN106" i="44"/>
  <c r="AD114" i="44"/>
  <c r="I117" i="44"/>
  <c r="N41" i="44"/>
  <c r="AS60" i="44"/>
  <c r="M68" i="44"/>
  <c r="AY76" i="44"/>
  <c r="AW91" i="44"/>
  <c r="N97" i="44"/>
  <c r="L99" i="44"/>
  <c r="W110" i="44"/>
  <c r="AL112" i="44"/>
  <c r="G122" i="44"/>
  <c r="BK122" i="44"/>
  <c r="F126" i="44"/>
  <c r="AG134" i="44"/>
  <c r="Q137" i="44"/>
  <c r="BB139" i="44"/>
  <c r="W142" i="44"/>
  <c r="AU142" i="44"/>
  <c r="AA143" i="44"/>
  <c r="BE147" i="44"/>
  <c r="BJ151" i="44"/>
  <c r="Q152" i="44"/>
  <c r="BQ153" i="44"/>
  <c r="AN154" i="44"/>
  <c r="AD171" i="44"/>
  <c r="AF172" i="44"/>
  <c r="AV172" i="44"/>
  <c r="BL172" i="44"/>
  <c r="F174" i="44"/>
  <c r="AT174" i="44"/>
  <c r="J175" i="44"/>
  <c r="AH175" i="44"/>
  <c r="AC45" i="44"/>
  <c r="BH47" i="44"/>
  <c r="I37" i="44"/>
  <c r="AL65" i="44"/>
  <c r="BD71" i="44"/>
  <c r="AI79" i="44"/>
  <c r="T85" i="44"/>
  <c r="K92" i="44"/>
  <c r="BA95" i="44"/>
  <c r="J101" i="44"/>
  <c r="D103" i="44"/>
  <c r="BQ110" i="44"/>
  <c r="AQ116" i="44"/>
  <c r="AM117" i="44"/>
  <c r="Y131" i="44"/>
  <c r="AN132" i="44"/>
  <c r="AM129" i="46"/>
  <c r="AM129" i="44"/>
  <c r="AD24" i="44"/>
  <c r="BQ81" i="44"/>
  <c r="T86" i="44"/>
  <c r="BH103" i="44"/>
  <c r="BJ29" i="44"/>
  <c r="BE82" i="44"/>
  <c r="BA91" i="44"/>
  <c r="BB99" i="44"/>
  <c r="P112" i="44"/>
  <c r="AS68" i="46"/>
  <c r="AS68" i="44"/>
  <c r="AU78" i="46"/>
  <c r="AU78" i="44"/>
  <c r="AA78" i="44"/>
  <c r="AD72" i="44"/>
  <c r="A105" i="44"/>
  <c r="AG68" i="44"/>
  <c r="S74" i="44"/>
  <c r="BQ83" i="44"/>
  <c r="AZ86" i="44"/>
  <c r="BM108" i="44"/>
  <c r="X112" i="44"/>
  <c r="BP113" i="44"/>
  <c r="A133" i="44"/>
  <c r="F39" i="44"/>
  <c r="BO62" i="44"/>
  <c r="AO68" i="44"/>
  <c r="AO75" i="44"/>
  <c r="BI79" i="44"/>
  <c r="Q90" i="44"/>
  <c r="O92" i="44"/>
  <c r="AA100" i="44"/>
  <c r="BP101" i="44"/>
  <c r="BP103" i="44"/>
  <c r="Z106" i="44"/>
  <c r="AL107" i="44"/>
  <c r="BE110" i="44"/>
  <c r="AF112" i="44"/>
  <c r="I114" i="44"/>
  <c r="L115" i="44"/>
  <c r="AG117" i="44"/>
  <c r="M118" i="44"/>
  <c r="Q119" i="44"/>
  <c r="AG120" i="44"/>
  <c r="AF121" i="44"/>
  <c r="AP122" i="44"/>
  <c r="S124" i="44"/>
  <c r="M127" i="44"/>
  <c r="BB129" i="44"/>
  <c r="V131" i="44"/>
  <c r="BH137" i="44"/>
  <c r="V138" i="44"/>
  <c r="AQ140" i="44"/>
  <c r="I144" i="44"/>
  <c r="U145" i="44"/>
  <c r="O148" i="44"/>
  <c r="BH150" i="44"/>
  <c r="X151" i="44"/>
  <c r="Q158" i="44"/>
  <c r="Q160" i="44"/>
  <c r="AG160" i="44"/>
  <c r="AM164" i="44"/>
  <c r="BA168" i="44"/>
  <c r="AR170" i="44"/>
  <c r="BL171" i="44"/>
  <c r="AL173" i="44"/>
  <c r="BO177" i="44"/>
  <c r="BC178" i="44"/>
  <c r="AI179" i="44"/>
  <c r="AO181" i="44"/>
  <c r="AB182" i="44"/>
  <c r="BC82" i="46"/>
  <c r="BC82" i="44"/>
  <c r="AW88" i="46"/>
  <c r="AW88" i="44"/>
  <c r="K109" i="46"/>
  <c r="K109" i="44"/>
  <c r="V112" i="46"/>
  <c r="V112" i="44"/>
  <c r="AT114" i="46"/>
  <c r="AT114" i="44"/>
  <c r="BF115" i="46"/>
  <c r="BF115" i="44"/>
  <c r="AA118" i="46"/>
  <c r="AA118" i="44"/>
  <c r="W119" i="46"/>
  <c r="W119" i="44"/>
  <c r="S123" i="46"/>
  <c r="S123" i="44"/>
  <c r="AO124" i="46"/>
  <c r="AO124" i="44"/>
  <c r="R127" i="46"/>
  <c r="R127" i="44"/>
  <c r="BK130" i="46"/>
  <c r="BK130" i="44"/>
  <c r="K138" i="46"/>
  <c r="K138" i="44"/>
  <c r="AQ138" i="46"/>
  <c r="AQ138" i="44"/>
  <c r="Q140" i="46"/>
  <c r="Q140" i="44"/>
  <c r="T74" i="46"/>
  <c r="T74" i="44"/>
  <c r="AR59" i="46"/>
  <c r="AR59" i="44"/>
  <c r="J66" i="46"/>
  <c r="J66" i="44"/>
  <c r="BN85" i="46"/>
  <c r="BN85" i="44"/>
  <c r="AN102" i="46"/>
  <c r="AN102" i="44"/>
  <c r="AP106" i="46"/>
  <c r="AP106" i="44"/>
  <c r="BB107" i="46"/>
  <c r="BB107" i="44"/>
  <c r="AZ113" i="46"/>
  <c r="AZ113" i="44"/>
  <c r="BK116" i="46"/>
  <c r="BK116" i="44"/>
  <c r="AA120" i="46"/>
  <c r="AA120" i="44"/>
  <c r="AG122" i="46"/>
  <c r="AG122" i="44"/>
  <c r="N125" i="46"/>
  <c r="N125" i="44"/>
  <c r="BP127" i="46"/>
  <c r="BP127" i="44"/>
  <c r="AX128" i="46"/>
  <c r="AX128" i="44"/>
  <c r="AM141" i="46"/>
  <c r="AM141" i="44"/>
  <c r="AG142" i="46"/>
  <c r="AG142" i="44"/>
  <c r="AU148" i="46"/>
  <c r="AU148" i="44"/>
  <c r="AJ150" i="46"/>
  <c r="AJ150" i="44"/>
  <c r="P151" i="46"/>
  <c r="P151" i="44"/>
  <c r="AQ152" i="46"/>
  <c r="AQ152" i="44"/>
  <c r="N155" i="46"/>
  <c r="N155" i="44"/>
  <c r="N157" i="46"/>
  <c r="N157" i="44"/>
  <c r="BJ157" i="46"/>
  <c r="BJ157" i="44"/>
  <c r="E161" i="46"/>
  <c r="E161" i="44"/>
  <c r="S163" i="46"/>
  <c r="S163" i="44"/>
  <c r="W164" i="46"/>
  <c r="W164" i="44"/>
  <c r="AX167" i="46"/>
  <c r="AX167" i="44"/>
  <c r="X171" i="46"/>
  <c r="X171" i="44"/>
  <c r="AN171" i="46"/>
  <c r="AN171" i="44"/>
  <c r="R172" i="46"/>
  <c r="R172" i="44"/>
  <c r="AH172" i="46"/>
  <c r="AH172" i="44"/>
  <c r="AX172" i="46"/>
  <c r="AX172" i="44"/>
  <c r="T175" i="46"/>
  <c r="T175" i="44"/>
  <c r="O176" i="46"/>
  <c r="O176" i="44"/>
  <c r="AQ177" i="46"/>
  <c r="AQ177" i="44"/>
  <c r="BG179" i="46"/>
  <c r="BG179" i="44"/>
  <c r="AC180" i="46"/>
  <c r="AC180" i="44"/>
  <c r="AG181" i="46"/>
  <c r="AG181" i="44"/>
  <c r="AF183" i="46"/>
  <c r="AF183" i="44"/>
  <c r="AV183" i="46"/>
  <c r="AV183" i="44"/>
  <c r="BL183" i="46"/>
  <c r="BL183" i="44"/>
  <c r="F185" i="46"/>
  <c r="F185" i="44"/>
  <c r="AT185" i="46"/>
  <c r="AT185" i="44"/>
  <c r="I186" i="46"/>
  <c r="I186" i="44"/>
  <c r="BF189" i="46"/>
  <c r="BF189" i="44"/>
  <c r="AJ190" i="46"/>
  <c r="AJ190" i="44"/>
  <c r="AX192" i="46"/>
  <c r="AX192" i="44"/>
  <c r="V193" i="46"/>
  <c r="V193" i="44"/>
  <c r="AU48" i="46"/>
  <c r="BJ123" i="46"/>
  <c r="BJ123" i="44"/>
  <c r="AO126" i="46"/>
  <c r="AO126" i="44"/>
  <c r="AS127" i="46"/>
  <c r="AS127" i="44"/>
  <c r="AD131" i="46"/>
  <c r="AD131" i="44"/>
  <c r="AJ135" i="46"/>
  <c r="AJ135" i="44"/>
  <c r="H136" i="46"/>
  <c r="H136" i="44"/>
  <c r="BD136" i="46"/>
  <c r="BD136" i="44"/>
  <c r="BF142" i="46"/>
  <c r="BF142" i="44"/>
  <c r="AL143" i="46"/>
  <c r="AL143" i="44"/>
  <c r="A142" i="27"/>
  <c r="C144" i="46"/>
  <c r="C144" i="44" s="1"/>
  <c r="AD145" i="46"/>
  <c r="AD145" i="44"/>
  <c r="BB145" i="46"/>
  <c r="BB145" i="44"/>
  <c r="BP147" i="46"/>
  <c r="BP147" i="44"/>
  <c r="X148" i="46"/>
  <c r="X148" i="44"/>
  <c r="E150" i="46"/>
  <c r="E150" i="44"/>
  <c r="AM132" i="44"/>
  <c r="Q133" i="44"/>
  <c r="C115" i="46"/>
  <c r="C115" i="44" s="1"/>
  <c r="BP17" i="44"/>
  <c r="V64" i="44"/>
  <c r="I78" i="44"/>
  <c r="P100" i="44"/>
  <c r="AE105" i="44"/>
  <c r="BP107" i="44"/>
  <c r="S109" i="44"/>
  <c r="G112" i="44"/>
  <c r="R113" i="44"/>
  <c r="J115" i="44"/>
  <c r="BQ116" i="44"/>
  <c r="Y120" i="44"/>
  <c r="E121" i="44"/>
  <c r="BI121" i="44"/>
  <c r="AU122" i="44"/>
  <c r="BO123" i="44"/>
  <c r="Z127" i="44"/>
  <c r="AV128" i="44"/>
  <c r="W129" i="44"/>
  <c r="BK129" i="44"/>
  <c r="BC131" i="44"/>
  <c r="E134" i="44"/>
  <c r="BQ134" i="44"/>
  <c r="Q136" i="44"/>
  <c r="AW136" i="44"/>
  <c r="W138" i="44"/>
  <c r="Z139" i="44"/>
  <c r="BF139" i="44"/>
  <c r="AE143" i="44"/>
  <c r="BC143" i="44"/>
  <c r="AM145" i="44"/>
  <c r="E147" i="44"/>
  <c r="AC147" i="44"/>
  <c r="BA147" i="44"/>
  <c r="BQ147" i="44"/>
  <c r="AO148" i="44"/>
  <c r="BE148" i="44"/>
  <c r="BJ150" i="44"/>
  <c r="R151" i="44"/>
  <c r="AF155" i="44"/>
  <c r="A106" i="44"/>
  <c r="A117" i="44"/>
  <c r="S57" i="44"/>
  <c r="BE106" i="44"/>
  <c r="AZ111" i="44"/>
  <c r="F114" i="44"/>
  <c r="BG115" i="44"/>
  <c r="BK119" i="44"/>
  <c r="BE120" i="44"/>
  <c r="AS121" i="44"/>
  <c r="AO136" i="44"/>
  <c r="M137" i="44"/>
  <c r="BI137" i="44"/>
  <c r="R139" i="44"/>
  <c r="AY142" i="44"/>
  <c r="S144" i="44"/>
  <c r="Q148" i="44"/>
  <c r="BM148" i="44"/>
  <c r="AL150" i="44"/>
  <c r="O129" i="46"/>
  <c r="O129" i="44"/>
  <c r="AI130" i="46"/>
  <c r="AI130" i="44"/>
  <c r="BM133" i="46"/>
  <c r="BM133" i="44"/>
  <c r="E135" i="46"/>
  <c r="E135" i="44"/>
  <c r="AC135" i="46"/>
  <c r="AC135" i="44"/>
  <c r="BI135" i="46"/>
  <c r="BI135" i="44"/>
  <c r="BQ135" i="46"/>
  <c r="BQ135" i="44"/>
  <c r="Y136" i="46"/>
  <c r="Y136" i="44"/>
  <c r="AG136" i="46"/>
  <c r="AG136" i="44"/>
  <c r="BM136" i="46"/>
  <c r="BM136" i="44"/>
  <c r="AC137" i="46"/>
  <c r="AC137" i="44"/>
  <c r="AS137" i="46"/>
  <c r="AS137" i="44"/>
  <c r="G138" i="46"/>
  <c r="G138" i="44"/>
  <c r="BC138" i="46"/>
  <c r="BC138" i="44"/>
  <c r="E140" i="46"/>
  <c r="E140" i="44"/>
  <c r="M140" i="46"/>
  <c r="M140" i="44"/>
  <c r="I141" i="46"/>
  <c r="I141" i="44"/>
  <c r="Y141" i="46"/>
  <c r="Y141" i="44"/>
  <c r="AG141" i="46"/>
  <c r="AG141" i="44"/>
  <c r="AA142" i="46"/>
  <c r="AA142" i="44"/>
  <c r="O143" i="46"/>
  <c r="O143" i="44"/>
  <c r="K144" i="46"/>
  <c r="K144" i="44"/>
  <c r="BG144" i="46"/>
  <c r="BG144" i="44"/>
  <c r="BC145" i="46"/>
  <c r="BC145" i="44"/>
  <c r="BK145" i="46"/>
  <c r="BK145" i="44"/>
  <c r="M147" i="46"/>
  <c r="M147" i="44"/>
  <c r="AJ160" i="46"/>
  <c r="AJ160" i="44"/>
  <c r="AZ160" i="46"/>
  <c r="AZ160" i="44"/>
  <c r="AN161" i="46"/>
  <c r="AN161" i="44"/>
  <c r="BH162" i="46"/>
  <c r="BH162" i="44"/>
  <c r="V163" i="46"/>
  <c r="V163" i="44"/>
  <c r="AG166" i="46"/>
  <c r="AG166" i="44"/>
  <c r="M167" i="46"/>
  <c r="M167" i="44"/>
  <c r="AK167" i="46"/>
  <c r="AK167" i="44"/>
  <c r="BI167" i="46"/>
  <c r="BI167" i="44"/>
  <c r="H168" i="46"/>
  <c r="H168" i="44"/>
  <c r="AN168" i="46"/>
  <c r="AN168" i="44"/>
  <c r="AA171" i="46"/>
  <c r="AA171" i="44"/>
  <c r="AQ171" i="46"/>
  <c r="AQ171" i="44"/>
  <c r="BG171" i="46"/>
  <c r="BG171" i="44"/>
  <c r="E172" i="46"/>
  <c r="E172" i="44"/>
  <c r="I173" i="46"/>
  <c r="I173" i="44"/>
  <c r="Q173" i="46"/>
  <c r="Q173" i="44"/>
  <c r="AM175" i="46"/>
  <c r="AM175" i="44"/>
  <c r="AF71" i="46"/>
  <c r="AF71" i="44"/>
  <c r="AL73" i="46"/>
  <c r="AL73" i="44"/>
  <c r="A84" i="27"/>
  <c r="C86" i="46"/>
  <c r="C86" i="44" s="1"/>
  <c r="BN104" i="46"/>
  <c r="BN104" i="44"/>
  <c r="AK108" i="46"/>
  <c r="AK108" i="44"/>
  <c r="BI110" i="46"/>
  <c r="BI110" i="44"/>
  <c r="BL113" i="46"/>
  <c r="BL113" i="44"/>
  <c r="AR114" i="46"/>
  <c r="AR114" i="44"/>
  <c r="J73" i="44"/>
  <c r="M58" i="46"/>
  <c r="M58" i="44"/>
  <c r="Z63" i="46"/>
  <c r="Z63" i="44"/>
  <c r="BH87" i="46"/>
  <c r="BH87" i="44"/>
  <c r="F54" i="44"/>
  <c r="M67" i="44"/>
  <c r="AC69" i="44"/>
  <c r="R73" i="44"/>
  <c r="M81" i="44"/>
  <c r="AI84" i="44"/>
  <c r="AV86" i="44"/>
  <c r="I91" i="44"/>
  <c r="BC92" i="44"/>
  <c r="P102" i="44"/>
  <c r="AN105" i="44"/>
  <c r="BI111" i="44"/>
  <c r="D113" i="44"/>
  <c r="BL114" i="44"/>
  <c r="AU116" i="44"/>
  <c r="BI118" i="44"/>
  <c r="AI120" i="44"/>
  <c r="O121" i="44"/>
  <c r="BK121" i="44"/>
  <c r="V125" i="44"/>
  <c r="AN126" i="44"/>
  <c r="G129" i="44"/>
  <c r="AA130" i="44"/>
  <c r="AE131" i="44"/>
  <c r="AE138" i="44"/>
  <c r="M143" i="44"/>
  <c r="AK143" i="44"/>
  <c r="BM144" i="44"/>
  <c r="AK145" i="44"/>
  <c r="BQ145" i="44"/>
  <c r="AV146" i="44"/>
  <c r="AR158" i="44"/>
  <c r="T162" i="44"/>
  <c r="AW166" i="44"/>
  <c r="BM166" i="44"/>
  <c r="AT55" i="44"/>
  <c r="AD50" i="46"/>
  <c r="AD50" i="44"/>
  <c r="AS67" i="46"/>
  <c r="AS67" i="44"/>
  <c r="BG76" i="46"/>
  <c r="BG76" i="44"/>
  <c r="BM80" i="46"/>
  <c r="BM80" i="44"/>
  <c r="U83" i="46"/>
  <c r="U83" i="44"/>
  <c r="Z85" i="46"/>
  <c r="Z85" i="44"/>
  <c r="I90" i="46"/>
  <c r="I90" i="44"/>
  <c r="AK91" i="46"/>
  <c r="AK91" i="44"/>
  <c r="AX100" i="46"/>
  <c r="AX100" i="44"/>
  <c r="BJ101" i="46"/>
  <c r="BJ101" i="44"/>
  <c r="L103" i="46"/>
  <c r="L103" i="44"/>
  <c r="V107" i="46"/>
  <c r="V107" i="44"/>
  <c r="A106" i="27"/>
  <c r="C108" i="46"/>
  <c r="C108" i="44" s="1"/>
  <c r="BQ111" i="46"/>
  <c r="BQ111" i="44"/>
  <c r="BD112" i="46"/>
  <c r="BD112" i="44"/>
  <c r="T115" i="46"/>
  <c r="T115" i="44"/>
  <c r="AO119" i="46"/>
  <c r="AO119" i="44"/>
  <c r="BM119" i="46"/>
  <c r="BM119" i="44"/>
  <c r="AS123" i="46"/>
  <c r="AS123" i="44"/>
  <c r="AA124" i="46"/>
  <c r="AA124" i="44"/>
  <c r="AY124" i="46"/>
  <c r="AY124" i="44"/>
  <c r="AT125" i="46"/>
  <c r="AT125" i="44"/>
  <c r="BB125" i="46"/>
  <c r="BB125" i="44"/>
  <c r="A124" i="27"/>
  <c r="A126" i="44"/>
  <c r="AF126" i="46"/>
  <c r="AF126" i="44"/>
  <c r="AJ127" i="46"/>
  <c r="AJ127" i="44"/>
  <c r="AH128" i="46"/>
  <c r="AH128" i="44"/>
  <c r="BF128" i="46"/>
  <c r="BF128" i="44"/>
  <c r="AA140" i="46"/>
  <c r="AA140" i="44"/>
  <c r="I142" i="46"/>
  <c r="I142" i="44"/>
  <c r="AW142" i="46"/>
  <c r="AW142" i="44"/>
  <c r="AG144" i="46"/>
  <c r="AG144" i="44"/>
  <c r="AO144" i="46"/>
  <c r="AO144" i="44"/>
  <c r="AI147" i="46"/>
  <c r="AI147" i="44"/>
  <c r="H149" i="46"/>
  <c r="H149" i="44"/>
  <c r="AF149" i="46"/>
  <c r="AF149" i="44"/>
  <c r="L150" i="46"/>
  <c r="L150" i="44"/>
  <c r="T150" i="46"/>
  <c r="T150" i="44"/>
  <c r="H151" i="46"/>
  <c r="H151" i="44"/>
  <c r="AA152" i="46"/>
  <c r="AA152" i="44"/>
  <c r="O153" i="46"/>
  <c r="O153" i="44"/>
  <c r="AP154" i="46"/>
  <c r="AP154" i="44"/>
  <c r="V155" i="46"/>
  <c r="V155" i="44"/>
  <c r="AL155" i="46"/>
  <c r="AL155" i="44"/>
  <c r="R156" i="46"/>
  <c r="R156" i="44"/>
  <c r="AT157" i="46"/>
  <c r="AT157" i="44"/>
  <c r="AL177" i="46"/>
  <c r="AL177" i="44"/>
  <c r="V179" i="46"/>
  <c r="V179" i="44"/>
  <c r="BJ179" i="46"/>
  <c r="BJ179" i="44"/>
  <c r="AZ181" i="46"/>
  <c r="AZ181" i="44"/>
  <c r="I185" i="46"/>
  <c r="I185" i="44"/>
  <c r="AG185" i="46"/>
  <c r="AG185" i="44"/>
  <c r="AJ186" i="46"/>
  <c r="AJ186" i="44"/>
  <c r="H187" i="46"/>
  <c r="H187" i="44"/>
  <c r="AF187" i="46"/>
  <c r="AF187" i="44"/>
  <c r="K191" i="46"/>
  <c r="K191" i="44"/>
  <c r="BA192" i="46"/>
  <c r="BA192" i="44"/>
  <c r="I123" i="46"/>
  <c r="I123" i="44"/>
  <c r="BC124" i="46"/>
  <c r="BC124" i="44"/>
  <c r="AO131" i="46"/>
  <c r="AO131" i="44"/>
  <c r="AM135" i="46"/>
  <c r="AM135" i="44"/>
  <c r="AR139" i="46"/>
  <c r="AR139" i="44"/>
  <c r="K163" i="44"/>
  <c r="J176" i="44"/>
  <c r="BN176" i="44"/>
  <c r="AV180" i="44"/>
  <c r="L181" i="44"/>
  <c r="AI183" i="44"/>
  <c r="X187" i="44"/>
  <c r="BE158" i="46"/>
  <c r="BE158" i="44"/>
  <c r="BA159" i="46"/>
  <c r="BA159" i="44"/>
  <c r="BM160" i="46"/>
  <c r="BM160" i="44"/>
  <c r="M161" i="46"/>
  <c r="M161" i="44"/>
  <c r="AC161" i="46"/>
  <c r="AC161" i="44"/>
  <c r="Q162" i="46"/>
  <c r="Q162" i="44"/>
  <c r="AW162" i="46"/>
  <c r="AW162" i="44"/>
  <c r="AQ163" i="46"/>
  <c r="AQ163" i="44"/>
  <c r="AY165" i="46"/>
  <c r="AY165" i="44"/>
  <c r="N166" i="46"/>
  <c r="N166" i="44"/>
  <c r="AD166" i="46"/>
  <c r="AD166" i="44"/>
  <c r="Z167" i="46"/>
  <c r="Z167" i="44"/>
  <c r="AG169" i="46"/>
  <c r="AG169" i="44"/>
  <c r="AZ170" i="46"/>
  <c r="AZ170" i="44"/>
  <c r="P171" i="46"/>
  <c r="P171" i="44"/>
  <c r="F173" i="46"/>
  <c r="F173" i="44"/>
  <c r="AD173" i="46"/>
  <c r="AD173" i="44"/>
  <c r="BJ173" i="46"/>
  <c r="BJ173" i="44"/>
  <c r="AR175" i="46"/>
  <c r="AR175" i="44"/>
  <c r="AE178" i="46"/>
  <c r="AE178" i="44"/>
  <c r="I181" i="46"/>
  <c r="I181" i="44"/>
  <c r="BD121" i="46"/>
  <c r="BD121" i="44"/>
  <c r="AS142" i="44"/>
  <c r="BI142" i="44"/>
  <c r="AW143" i="44"/>
  <c r="Z149" i="44"/>
  <c r="AD150" i="44"/>
  <c r="AR182" i="44"/>
  <c r="X183" i="44"/>
  <c r="U187" i="44"/>
  <c r="AS187" i="44"/>
  <c r="BQ187" i="44"/>
  <c r="N188" i="44"/>
  <c r="AL188" i="44"/>
  <c r="Z189" i="44"/>
  <c r="D190" i="44"/>
  <c r="AB190" i="44"/>
  <c r="K203" i="44"/>
  <c r="AY205" i="44"/>
  <c r="A126" i="27"/>
  <c r="C128" i="46"/>
  <c r="C128" i="44" s="1"/>
  <c r="AM131" i="46"/>
  <c r="AM131" i="44"/>
  <c r="BK131" i="46"/>
  <c r="BK131" i="44"/>
  <c r="W132" i="46"/>
  <c r="W132" i="44"/>
  <c r="C153" i="46"/>
  <c r="C153" i="44" s="1"/>
  <c r="A153" i="44"/>
  <c r="AK154" i="46"/>
  <c r="AK154" i="44"/>
  <c r="BQ154" i="46"/>
  <c r="BQ154" i="44"/>
  <c r="X159" i="46"/>
  <c r="X159" i="44"/>
  <c r="AN159" i="46"/>
  <c r="AN159" i="44"/>
  <c r="M60" i="44"/>
  <c r="AH72" i="46"/>
  <c r="AH72" i="44"/>
  <c r="BQ75" i="46"/>
  <c r="BQ75" i="44"/>
  <c r="BA80" i="46"/>
  <c r="BA80" i="44"/>
  <c r="BG84" i="46"/>
  <c r="BG84" i="44"/>
  <c r="AK90" i="46"/>
  <c r="AK90" i="44"/>
  <c r="BF99" i="46"/>
  <c r="BF99" i="44"/>
  <c r="AZ112" i="46"/>
  <c r="AZ112" i="44"/>
  <c r="AZ114" i="46"/>
  <c r="AZ114" i="44"/>
  <c r="S116" i="46"/>
  <c r="S116" i="44"/>
  <c r="BG116" i="46"/>
  <c r="BG116" i="44"/>
  <c r="BQ119" i="46"/>
  <c r="BQ119" i="44"/>
  <c r="BO121" i="46"/>
  <c r="BO121" i="44"/>
  <c r="AC41" i="46"/>
  <c r="AC41" i="44"/>
  <c r="A63" i="27"/>
  <c r="C65" i="46"/>
  <c r="C65" i="44" s="1"/>
  <c r="F66" i="46"/>
  <c r="F66" i="44"/>
  <c r="BM67" i="46"/>
  <c r="BM67" i="44"/>
  <c r="A97" i="27"/>
  <c r="C99" i="46"/>
  <c r="C99" i="44" s="1"/>
  <c r="P103" i="46"/>
  <c r="P103" i="44"/>
  <c r="A58" i="44"/>
  <c r="A99" i="44"/>
  <c r="C126" i="46"/>
  <c r="C126" i="44" s="1"/>
  <c r="AA33" i="44"/>
  <c r="L43" i="44"/>
  <c r="N55" i="44"/>
  <c r="AI60" i="44"/>
  <c r="BP63" i="44"/>
  <c r="AK67" i="44"/>
  <c r="AS69" i="44"/>
  <c r="BB72" i="44"/>
  <c r="AA76" i="44"/>
  <c r="AO78" i="44"/>
  <c r="AO81" i="44"/>
  <c r="E84" i="44"/>
  <c r="BF85" i="44"/>
  <c r="T87" i="44"/>
  <c r="AY89" i="44"/>
  <c r="E91" i="44"/>
  <c r="AQ92" i="44"/>
  <c r="Q94" i="44"/>
  <c r="R98" i="44"/>
  <c r="BN100" i="44"/>
  <c r="X103" i="44"/>
  <c r="BJ104" i="44"/>
  <c r="R106" i="44"/>
  <c r="N107" i="44"/>
  <c r="BQ108" i="44"/>
  <c r="Y110" i="44"/>
  <c r="E111" i="44"/>
  <c r="L112" i="44"/>
  <c r="BM112" i="44"/>
  <c r="BH113" i="44"/>
  <c r="AN114" i="44"/>
  <c r="G116" i="44"/>
  <c r="AY116" i="44"/>
  <c r="F118" i="44"/>
  <c r="AL118" i="44"/>
  <c r="AY120" i="44"/>
  <c r="I122" i="44"/>
  <c r="AE129" i="44"/>
  <c r="K130" i="44"/>
  <c r="L144" i="44"/>
  <c r="BG57" i="46"/>
  <c r="BG57" i="44"/>
  <c r="BO91" i="46"/>
  <c r="BO91" i="44"/>
  <c r="AW93" i="46"/>
  <c r="AW93" i="44"/>
  <c r="H38" i="44"/>
  <c r="BO46" i="44"/>
  <c r="AD31" i="46"/>
  <c r="AD31" i="44"/>
  <c r="I51" i="46"/>
  <c r="I51" i="44"/>
  <c r="K62" i="46"/>
  <c r="K62" i="44"/>
  <c r="BA69" i="46"/>
  <c r="BA69" i="44"/>
  <c r="S78" i="46"/>
  <c r="S78" i="44"/>
  <c r="AO82" i="46"/>
  <c r="AO82" i="44"/>
  <c r="D86" i="46"/>
  <c r="D86" i="44"/>
  <c r="AF87" i="46"/>
  <c r="AF87" i="44"/>
  <c r="H102" i="46"/>
  <c r="H102" i="44"/>
  <c r="V104" i="46"/>
  <c r="V104" i="44"/>
  <c r="BD105" i="46"/>
  <c r="BD105" i="44"/>
  <c r="AD107" i="46"/>
  <c r="AD107" i="44"/>
  <c r="Y108" i="46"/>
  <c r="Y108" i="44"/>
  <c r="U111" i="46"/>
  <c r="U111" i="44"/>
  <c r="H112" i="46"/>
  <c r="H112" i="44"/>
  <c r="AJ113" i="46"/>
  <c r="AJ113" i="44"/>
  <c r="P114" i="46"/>
  <c r="P114" i="44"/>
  <c r="BA118" i="46"/>
  <c r="BA118" i="44"/>
  <c r="AO122" i="46"/>
  <c r="AO122" i="44"/>
  <c r="E123" i="46"/>
  <c r="E123" i="44"/>
  <c r="K124" i="46"/>
  <c r="K124" i="44"/>
  <c r="AQ124" i="46"/>
  <c r="AQ124" i="44"/>
  <c r="D127" i="46"/>
  <c r="D127" i="44"/>
  <c r="AZ127" i="46"/>
  <c r="AZ127" i="44"/>
  <c r="AE141" i="46"/>
  <c r="AE141" i="44"/>
  <c r="AO142" i="46"/>
  <c r="AO142" i="44"/>
  <c r="E143" i="46"/>
  <c r="E143" i="44"/>
  <c r="U143" i="46"/>
  <c r="U143" i="44"/>
  <c r="AV89" i="46"/>
  <c r="AV89" i="44"/>
  <c r="G101" i="46"/>
  <c r="G101" i="44"/>
  <c r="AH110" i="46"/>
  <c r="AH110" i="44"/>
  <c r="AT123" i="46"/>
  <c r="AT123" i="44"/>
  <c r="BP124" i="46"/>
  <c r="BP124" i="44"/>
  <c r="BK125" i="46"/>
  <c r="BK125" i="44"/>
  <c r="AG126" i="46"/>
  <c r="AG126" i="44"/>
  <c r="BN96" i="44"/>
  <c r="N128" i="44"/>
  <c r="AT129" i="44"/>
  <c r="R130" i="44"/>
  <c r="AP130" i="44"/>
  <c r="I131" i="44"/>
  <c r="AU132" i="44"/>
  <c r="AG133" i="44"/>
  <c r="U134" i="44"/>
  <c r="M135" i="44"/>
  <c r="H146" i="44"/>
  <c r="BG147" i="44"/>
  <c r="G148" i="44"/>
  <c r="W148" i="44"/>
  <c r="X149" i="44"/>
  <c r="D150" i="44"/>
  <c r="Z164" i="44"/>
  <c r="AD127" i="46"/>
  <c r="AD127" i="44"/>
  <c r="BJ127" i="46"/>
  <c r="BJ127" i="44"/>
  <c r="AR128" i="46"/>
  <c r="AR128" i="44"/>
  <c r="F127" i="46"/>
  <c r="F127" i="44"/>
  <c r="W111" i="44"/>
  <c r="AF125" i="44"/>
  <c r="AZ128" i="44"/>
  <c r="AV129" i="46"/>
  <c r="AV129" i="44"/>
  <c r="H132" i="46"/>
  <c r="H132" i="44"/>
  <c r="Z133" i="46"/>
  <c r="Z133" i="44"/>
  <c r="AY139" i="46"/>
  <c r="AY139" i="44"/>
  <c r="L142" i="46"/>
  <c r="L142" i="44"/>
  <c r="AB142" i="46"/>
  <c r="AB142" i="44"/>
  <c r="AN143" i="46"/>
  <c r="AN143" i="44"/>
  <c r="K149" i="46"/>
  <c r="K149" i="44"/>
  <c r="S151" i="46"/>
  <c r="S151" i="44"/>
  <c r="AL152" i="46"/>
  <c r="AL152" i="44"/>
  <c r="AC156" i="46"/>
  <c r="AC156" i="44"/>
  <c r="I157" i="46"/>
  <c r="I157" i="44"/>
  <c r="Y157" i="46"/>
  <c r="Y157" i="44"/>
  <c r="D158" i="46"/>
  <c r="D158" i="44"/>
  <c r="A115" i="44"/>
  <c r="A148" i="44"/>
  <c r="T63" i="44"/>
  <c r="BJ70" i="44"/>
  <c r="BG74" i="44"/>
  <c r="V79" i="44"/>
  <c r="AE82" i="44"/>
  <c r="Q88" i="44"/>
  <c r="E92" i="44"/>
  <c r="O95" i="44"/>
  <c r="V97" i="44"/>
  <c r="AN98" i="44"/>
  <c r="AK101" i="44"/>
  <c r="N102" i="44"/>
  <c r="D104" i="44"/>
  <c r="BQ104" i="44"/>
  <c r="BL106" i="44"/>
  <c r="AB107" i="44"/>
  <c r="O108" i="44"/>
  <c r="P110" i="44"/>
  <c r="S113" i="44"/>
  <c r="T118" i="44"/>
  <c r="AQ118" i="44"/>
  <c r="O119" i="44"/>
  <c r="BM120" i="44"/>
  <c r="BJ121" i="44"/>
  <c r="BC122" i="44"/>
  <c r="K123" i="44"/>
  <c r="AQ123" i="44"/>
  <c r="Q124" i="44"/>
  <c r="AR125" i="44"/>
  <c r="BL125" i="44"/>
  <c r="AD126" i="44"/>
  <c r="AT126" i="44"/>
  <c r="BJ126" i="44"/>
  <c r="Q128" i="44"/>
  <c r="AO128" i="44"/>
  <c r="BD128" i="44"/>
  <c r="AR129" i="44"/>
  <c r="BO129" i="44"/>
  <c r="BC130" i="44"/>
  <c r="T131" i="44"/>
  <c r="T132" i="44"/>
  <c r="BM134" i="44"/>
  <c r="R135" i="44"/>
  <c r="E136" i="44"/>
  <c r="AS136" i="44"/>
  <c r="AK141" i="44"/>
  <c r="G142" i="44"/>
  <c r="AU144" i="44"/>
  <c r="AD149" i="44"/>
  <c r="AT149" i="44"/>
  <c r="A122" i="44"/>
  <c r="C113" i="46"/>
  <c r="C113" i="44" s="1"/>
  <c r="C138" i="46"/>
  <c r="C138" i="44" s="1"/>
  <c r="C150" i="46"/>
  <c r="C150" i="44" s="1"/>
  <c r="F45" i="44"/>
  <c r="AC61" i="44"/>
  <c r="BP74" i="44"/>
  <c r="K81" i="44"/>
  <c r="AC84" i="44"/>
  <c r="AO93" i="44"/>
  <c r="AM95" i="44"/>
  <c r="AL97" i="44"/>
  <c r="AO98" i="44"/>
  <c r="X106" i="44"/>
  <c r="N112" i="44"/>
  <c r="AY115" i="44"/>
  <c r="BA116" i="44"/>
  <c r="BF117" i="44"/>
  <c r="AY118" i="44"/>
  <c r="P119" i="44"/>
  <c r="AM119" i="44"/>
  <c r="AP120" i="44"/>
  <c r="BN120" i="44"/>
  <c r="AK121" i="44"/>
  <c r="AF122" i="44"/>
  <c r="L123" i="44"/>
  <c r="AR123" i="44"/>
  <c r="R124" i="44"/>
  <c r="AS125" i="44"/>
  <c r="BP125" i="44"/>
  <c r="AE126" i="44"/>
  <c r="AU126" i="44"/>
  <c r="BK126" i="44"/>
  <c r="T128" i="44"/>
  <c r="S129" i="44"/>
  <c r="AR131" i="44"/>
  <c r="AO134" i="44"/>
  <c r="BN134" i="44"/>
  <c r="AX135" i="44"/>
  <c r="F136" i="44"/>
  <c r="AW137" i="44"/>
  <c r="AA138" i="44"/>
  <c r="AY138" i="44"/>
  <c r="BP138" i="44"/>
  <c r="Y140" i="44"/>
  <c r="BJ140" i="44"/>
  <c r="I147" i="44"/>
  <c r="V147" i="44"/>
  <c r="AP150" i="44"/>
  <c r="BF150" i="44"/>
  <c r="AT151" i="44"/>
  <c r="M157" i="44"/>
  <c r="P158" i="44"/>
  <c r="A42" i="27"/>
  <c r="A44" i="44"/>
  <c r="H54" i="46"/>
  <c r="H54" i="44"/>
  <c r="P54" i="46"/>
  <c r="P54" i="44"/>
  <c r="BA61" i="46"/>
  <c r="BA61" i="44"/>
  <c r="AB72" i="46"/>
  <c r="AB72" i="44"/>
  <c r="BE78" i="46"/>
  <c r="BE78" i="44"/>
  <c r="E89" i="46"/>
  <c r="E89" i="44"/>
  <c r="AA91" i="46"/>
  <c r="AA91" i="44"/>
  <c r="M92" i="46"/>
  <c r="M92" i="44"/>
  <c r="AQ94" i="46"/>
  <c r="AQ94" i="44"/>
  <c r="BG94" i="46"/>
  <c r="BG94" i="44"/>
  <c r="R96" i="46"/>
  <c r="R96" i="44"/>
  <c r="AH96" i="46"/>
  <c r="AH96" i="44"/>
  <c r="AB99" i="46"/>
  <c r="AB99" i="44"/>
  <c r="AN100" i="46"/>
  <c r="AN100" i="44"/>
  <c r="AB101" i="46"/>
  <c r="AB101" i="44"/>
  <c r="A101" i="27"/>
  <c r="A103" i="44"/>
  <c r="AJ104" i="46"/>
  <c r="AJ104" i="44"/>
  <c r="N105" i="46"/>
  <c r="N105" i="44"/>
  <c r="BJ105" i="46"/>
  <c r="BJ105" i="44"/>
  <c r="AV106" i="46"/>
  <c r="AV106" i="44"/>
  <c r="BD106" i="46"/>
  <c r="BD106" i="44"/>
  <c r="AZ107" i="46"/>
  <c r="AZ107" i="44"/>
  <c r="W108" i="46"/>
  <c r="W108" i="44"/>
  <c r="BC108" i="46"/>
  <c r="BC108" i="44"/>
  <c r="AY109" i="46"/>
  <c r="AY109" i="44"/>
  <c r="BO109" i="46"/>
  <c r="BO109" i="44"/>
  <c r="AD112" i="46"/>
  <c r="AD112" i="44"/>
  <c r="BJ112" i="46"/>
  <c r="BJ112" i="44"/>
  <c r="AH113" i="46"/>
  <c r="AH113" i="44"/>
  <c r="BN113" i="46"/>
  <c r="BN113" i="44"/>
  <c r="AP115" i="46"/>
  <c r="AP115" i="44"/>
  <c r="BI116" i="46"/>
  <c r="BI116" i="44"/>
  <c r="Q117" i="46"/>
  <c r="Q117" i="44"/>
  <c r="Y117" i="46"/>
  <c r="Y117" i="44"/>
  <c r="BE117" i="46"/>
  <c r="BE117" i="44"/>
  <c r="S118" i="46"/>
  <c r="S118" i="44"/>
  <c r="AU119" i="46"/>
  <c r="AU119" i="44"/>
  <c r="I120" i="46"/>
  <c r="I120" i="44"/>
  <c r="Q120" i="46"/>
  <c r="Q120" i="44"/>
  <c r="AO120" i="46"/>
  <c r="AO120" i="44"/>
  <c r="BA121" i="46"/>
  <c r="BA121" i="44"/>
  <c r="BQ121" i="46"/>
  <c r="BQ121" i="44"/>
  <c r="W122" i="46"/>
  <c r="W122" i="44"/>
  <c r="AE122" i="46"/>
  <c r="AE122" i="44"/>
  <c r="AI123" i="46"/>
  <c r="AI123" i="44"/>
  <c r="AY123" i="46"/>
  <c r="AY123" i="44"/>
  <c r="Y124" i="46"/>
  <c r="Y124" i="44"/>
  <c r="AW124" i="46"/>
  <c r="AW124" i="44"/>
  <c r="BE124" i="46"/>
  <c r="BE124" i="44"/>
  <c r="D125" i="46"/>
  <c r="D125" i="44"/>
  <c r="L125" i="46"/>
  <c r="L125" i="44"/>
  <c r="AB125" i="46"/>
  <c r="AB125" i="44"/>
  <c r="AJ125" i="46"/>
  <c r="AJ125" i="44"/>
  <c r="BH125" i="46"/>
  <c r="BH125" i="44"/>
  <c r="N126" i="46"/>
  <c r="N126" i="44"/>
  <c r="A125" i="27"/>
  <c r="A127" i="44"/>
  <c r="H128" i="46"/>
  <c r="H128" i="44"/>
  <c r="P128" i="46"/>
  <c r="P128" i="44"/>
  <c r="AF128" i="46"/>
  <c r="AF128" i="44"/>
  <c r="AA129" i="46"/>
  <c r="AA129" i="44"/>
  <c r="AI129" i="46"/>
  <c r="AI129" i="44"/>
  <c r="AY129" i="46"/>
  <c r="AY129" i="44"/>
  <c r="G130" i="46"/>
  <c r="G130" i="44"/>
  <c r="O130" i="46"/>
  <c r="O130" i="44"/>
  <c r="AE130" i="46"/>
  <c r="AE130" i="44"/>
  <c r="AM130" i="46"/>
  <c r="AM130" i="44"/>
  <c r="Q134" i="46"/>
  <c r="Q134" i="44"/>
  <c r="Y134" i="46"/>
  <c r="Y134" i="44"/>
  <c r="AW134" i="46"/>
  <c r="AW134" i="44"/>
  <c r="BE134" i="46"/>
  <c r="BE134" i="44"/>
  <c r="AC136" i="46"/>
  <c r="AC136" i="44"/>
  <c r="BA136" i="46"/>
  <c r="BA136" i="44"/>
  <c r="I137" i="46"/>
  <c r="I137" i="44"/>
  <c r="AG137" i="46"/>
  <c r="AG137" i="44"/>
  <c r="AO137" i="46"/>
  <c r="AO137" i="44"/>
  <c r="BE137" i="46"/>
  <c r="BE137" i="44"/>
  <c r="BM137" i="46"/>
  <c r="BM137" i="44"/>
  <c r="F139" i="46"/>
  <c r="F139" i="44"/>
  <c r="V139" i="46"/>
  <c r="V139" i="44"/>
  <c r="AD139" i="46"/>
  <c r="AD139" i="44"/>
  <c r="AT139" i="46"/>
  <c r="AT139" i="44"/>
  <c r="AO140" i="46"/>
  <c r="AO140" i="44"/>
  <c r="BE140" i="46"/>
  <c r="BE140" i="44"/>
  <c r="M141" i="46"/>
  <c r="M141" i="44"/>
  <c r="AC141" i="46"/>
  <c r="AC141" i="44"/>
  <c r="AS141" i="46"/>
  <c r="AS141" i="44"/>
  <c r="O142" i="46"/>
  <c r="O142" i="44"/>
  <c r="BC142" i="46"/>
  <c r="BC142" i="44"/>
  <c r="S143" i="46"/>
  <c r="S143" i="44"/>
  <c r="AI143" i="46"/>
  <c r="AI143" i="44"/>
  <c r="BG143" i="46"/>
  <c r="BG143" i="44"/>
  <c r="BO143" i="46"/>
  <c r="BO143" i="44"/>
  <c r="O144" i="46"/>
  <c r="O144" i="44"/>
  <c r="W144" i="46"/>
  <c r="W144" i="44"/>
  <c r="AM144" i="46"/>
  <c r="AM144" i="44"/>
  <c r="BK144" i="46"/>
  <c r="BK144" i="44"/>
  <c r="S145" i="46"/>
  <c r="S145" i="44"/>
  <c r="AQ145" i="46"/>
  <c r="AQ145" i="44"/>
  <c r="AY145" i="46"/>
  <c r="AY145" i="44"/>
  <c r="BG145" i="46"/>
  <c r="BG145" i="44"/>
  <c r="BO145" i="46"/>
  <c r="BO145" i="44"/>
  <c r="AD146" i="46"/>
  <c r="AD146" i="44"/>
  <c r="AL146" i="46"/>
  <c r="AL146" i="44"/>
  <c r="Y147" i="46"/>
  <c r="Y147" i="44"/>
  <c r="AG147" i="46"/>
  <c r="AG147" i="44"/>
  <c r="AO147" i="46"/>
  <c r="AO147" i="44"/>
  <c r="BM147" i="46"/>
  <c r="BM147" i="44"/>
  <c r="U148" i="46"/>
  <c r="U148" i="44"/>
  <c r="AK148" i="46"/>
  <c r="AK148" i="44"/>
  <c r="BA148" i="46"/>
  <c r="BA148" i="44"/>
  <c r="N149" i="46"/>
  <c r="N149" i="44"/>
  <c r="BJ149" i="46"/>
  <c r="BJ149" i="44"/>
  <c r="J150" i="46"/>
  <c r="J150" i="44"/>
  <c r="Z150" i="46"/>
  <c r="Z150" i="44"/>
  <c r="F151" i="46"/>
  <c r="F151" i="44"/>
  <c r="V151" i="46"/>
  <c r="V151" i="44"/>
  <c r="AL151" i="46"/>
  <c r="AL151" i="44"/>
  <c r="I152" i="46"/>
  <c r="I152" i="44"/>
  <c r="Y152" i="46"/>
  <c r="Y152" i="44"/>
  <c r="P49" i="46"/>
  <c r="P49" i="44"/>
  <c r="BD73" i="46"/>
  <c r="BD73" i="44"/>
  <c r="A86" i="27"/>
  <c r="A88" i="44"/>
  <c r="AJ53" i="44"/>
  <c r="AA81" i="44"/>
  <c r="P68" i="46"/>
  <c r="P68" i="44"/>
  <c r="M101" i="46"/>
  <c r="M101" i="44"/>
  <c r="M107" i="46"/>
  <c r="M107" i="44"/>
  <c r="X108" i="46"/>
  <c r="X108" i="44"/>
  <c r="AD116" i="46"/>
  <c r="AD116" i="44"/>
  <c r="X119" i="46"/>
  <c r="X119" i="44"/>
  <c r="V121" i="46"/>
  <c r="V121" i="44"/>
  <c r="AC125" i="46"/>
  <c r="AC125" i="44"/>
  <c r="BA125" i="46"/>
  <c r="BA125" i="44"/>
  <c r="O126" i="46"/>
  <c r="O126" i="44"/>
  <c r="L132" i="46"/>
  <c r="L132" i="44"/>
  <c r="BH132" i="46"/>
  <c r="BH132" i="44"/>
  <c r="AH134" i="46"/>
  <c r="AH134" i="44"/>
  <c r="BF134" i="46"/>
  <c r="BF134" i="44"/>
  <c r="BB136" i="46"/>
  <c r="BB136" i="44"/>
  <c r="J137" i="46"/>
  <c r="J137" i="44"/>
  <c r="L138" i="46"/>
  <c r="L138" i="44"/>
  <c r="T138" i="46"/>
  <c r="T138" i="44"/>
  <c r="BH138" i="46"/>
  <c r="BH138" i="44"/>
  <c r="AE139" i="46"/>
  <c r="AE139" i="44"/>
  <c r="C154" i="46"/>
  <c r="C154" i="44" s="1"/>
  <c r="A154" i="44"/>
  <c r="Q156" i="46"/>
  <c r="Q156" i="44"/>
  <c r="AG156" i="46"/>
  <c r="AG156" i="44"/>
  <c r="AW156" i="46"/>
  <c r="AW156" i="44"/>
  <c r="BE156" i="46"/>
  <c r="BE156" i="44"/>
  <c r="E157" i="46"/>
  <c r="E157" i="44"/>
  <c r="AK157" i="46"/>
  <c r="AK157" i="44"/>
  <c r="BQ157" i="46"/>
  <c r="BQ157" i="44"/>
  <c r="X158" i="46"/>
  <c r="X158" i="44"/>
  <c r="T159" i="46"/>
  <c r="T159" i="44"/>
  <c r="AJ159" i="46"/>
  <c r="AJ159" i="44"/>
  <c r="AR159" i="46"/>
  <c r="AR159" i="44"/>
  <c r="H160" i="46"/>
  <c r="H160" i="44"/>
  <c r="X160" i="46"/>
  <c r="X160" i="44"/>
  <c r="AZ161" i="46"/>
  <c r="AZ161" i="44"/>
  <c r="BP161" i="46"/>
  <c r="BP161" i="44"/>
  <c r="P162" i="46"/>
  <c r="P162" i="44"/>
  <c r="AF162" i="46"/>
  <c r="AF162" i="44"/>
  <c r="BL162" i="46"/>
  <c r="BL162" i="44"/>
  <c r="J163" i="46"/>
  <c r="J163" i="44"/>
  <c r="BN163" i="46"/>
  <c r="BN163" i="44"/>
  <c r="F164" i="46"/>
  <c r="F164" i="44"/>
  <c r="N164" i="46"/>
  <c r="N164" i="44"/>
  <c r="V164" i="46"/>
  <c r="V164" i="44"/>
  <c r="AL164" i="46"/>
  <c r="AL164" i="44"/>
  <c r="BB164" i="46"/>
  <c r="BB164" i="44"/>
  <c r="BF165" i="46"/>
  <c r="BF165" i="44"/>
  <c r="X39" i="44"/>
  <c r="AK92" i="44"/>
  <c r="AV125" i="44"/>
  <c r="F116" i="46"/>
  <c r="F116" i="44"/>
  <c r="AL116" i="46"/>
  <c r="AL116" i="44"/>
  <c r="BP118" i="46"/>
  <c r="BP118" i="44"/>
  <c r="AT121" i="46"/>
  <c r="AT121" i="44"/>
  <c r="AV122" i="46"/>
  <c r="AV122" i="44"/>
  <c r="BP123" i="46"/>
  <c r="BP123" i="44"/>
  <c r="AH124" i="46"/>
  <c r="AH124" i="44"/>
  <c r="BG127" i="46"/>
  <c r="BG127" i="44"/>
  <c r="BE128" i="46"/>
  <c r="BE128" i="44"/>
  <c r="D129" i="46"/>
  <c r="D129" i="44"/>
  <c r="H130" i="46"/>
  <c r="H130" i="44"/>
  <c r="AV130" i="46"/>
  <c r="AV130" i="44"/>
  <c r="BD130" i="46"/>
  <c r="BD130" i="44"/>
  <c r="L131" i="46"/>
  <c r="L131" i="44"/>
  <c r="AJ131" i="46"/>
  <c r="AJ131" i="44"/>
  <c r="AB132" i="46"/>
  <c r="AB132" i="44"/>
  <c r="AJ132" i="46"/>
  <c r="AJ132" i="44"/>
  <c r="AD133" i="46"/>
  <c r="AD133" i="44"/>
  <c r="BB133" i="46"/>
  <c r="BB133" i="44"/>
  <c r="R134" i="46"/>
  <c r="R134" i="44"/>
  <c r="J135" i="46"/>
  <c r="J135" i="44"/>
  <c r="AH135" i="46"/>
  <c r="AH135" i="44"/>
  <c r="BF135" i="46"/>
  <c r="BF135" i="44"/>
  <c r="N136" i="46"/>
  <c r="N136" i="44"/>
  <c r="AD136" i="46"/>
  <c r="AD136" i="44"/>
  <c r="AP137" i="46"/>
  <c r="AP137" i="44"/>
  <c r="BN137" i="46"/>
  <c r="BN137" i="44"/>
  <c r="AJ138" i="46"/>
  <c r="AJ138" i="44"/>
  <c r="AR138" i="46"/>
  <c r="AR138" i="44"/>
  <c r="G139" i="46"/>
  <c r="G139" i="44"/>
  <c r="BC139" i="46"/>
  <c r="BC139" i="44"/>
  <c r="A128" i="44"/>
  <c r="C106" i="46"/>
  <c r="C106" i="44" s="1"/>
  <c r="E47" i="44"/>
  <c r="AJ65" i="44"/>
  <c r="BI73" i="44"/>
  <c r="O80" i="44"/>
  <c r="J96" i="44"/>
  <c r="BL98" i="44"/>
  <c r="AZ101" i="44"/>
  <c r="AS104" i="44"/>
  <c r="AO106" i="44"/>
  <c r="AM108" i="44"/>
  <c r="AE110" i="44"/>
  <c r="BN112" i="44"/>
  <c r="AX113" i="44"/>
  <c r="BN115" i="44"/>
  <c r="AC116" i="44"/>
  <c r="AV119" i="44"/>
  <c r="Z120" i="44"/>
  <c r="AX120" i="44"/>
  <c r="BB121" i="44"/>
  <c r="H122" i="44"/>
  <c r="BL122" i="44"/>
  <c r="AA123" i="44"/>
  <c r="I124" i="44"/>
  <c r="T125" i="44"/>
  <c r="AZ125" i="44"/>
  <c r="AH126" i="44"/>
  <c r="AX127" i="44"/>
  <c r="AG128" i="44"/>
  <c r="AW128" i="44"/>
  <c r="AB131" i="44"/>
  <c r="BP132" i="44"/>
  <c r="Z134" i="44"/>
  <c r="M136" i="44"/>
  <c r="AL136" i="44"/>
  <c r="BI136" i="44"/>
  <c r="AM139" i="44"/>
  <c r="BJ139" i="44"/>
  <c r="E141" i="44"/>
  <c r="BC144" i="44"/>
  <c r="K145" i="44"/>
  <c r="M148" i="44"/>
  <c r="AS148" i="44"/>
  <c r="F149" i="44"/>
  <c r="AL149" i="44"/>
  <c r="AH150" i="44"/>
  <c r="AX150" i="44"/>
  <c r="BI156" i="44"/>
  <c r="AK84" i="46"/>
  <c r="AK84" i="44"/>
  <c r="BN86" i="46"/>
  <c r="BN86" i="44"/>
  <c r="O90" i="46"/>
  <c r="O90" i="44"/>
  <c r="V87" i="44"/>
  <c r="I106" i="46"/>
  <c r="I106" i="44"/>
  <c r="D111" i="46"/>
  <c r="D111" i="44"/>
  <c r="G126" i="46"/>
  <c r="G126" i="44"/>
  <c r="A98" i="44"/>
  <c r="AJ31" i="44"/>
  <c r="AC47" i="44"/>
  <c r="AW62" i="44"/>
  <c r="BL73" i="44"/>
  <c r="AE80" i="44"/>
  <c r="AQ83" i="44"/>
  <c r="BB87" i="44"/>
  <c r="U89" i="44"/>
  <c r="BF96" i="44"/>
  <c r="Q98" i="44"/>
  <c r="BP99" i="44"/>
  <c r="BB102" i="44"/>
  <c r="BI104" i="44"/>
  <c r="AI109" i="44"/>
  <c r="AE112" i="44"/>
  <c r="BB114" i="44"/>
  <c r="Z115" i="44"/>
  <c r="E116" i="44"/>
  <c r="AW117" i="44"/>
  <c r="K118" i="44"/>
  <c r="AI118" i="44"/>
  <c r="AE119" i="44"/>
  <c r="BC119" i="44"/>
  <c r="U121" i="44"/>
  <c r="AZ123" i="44"/>
  <c r="J124" i="44"/>
  <c r="U125" i="44"/>
  <c r="AL126" i="44"/>
  <c r="BB126" i="44"/>
  <c r="N127" i="44"/>
  <c r="AM127" i="44"/>
  <c r="AY127" i="44"/>
  <c r="D128" i="44"/>
  <c r="AJ129" i="44"/>
  <c r="W130" i="44"/>
  <c r="Y137" i="44"/>
  <c r="AI138" i="44"/>
  <c r="BD138" i="44"/>
  <c r="N139" i="44"/>
  <c r="BK139" i="44"/>
  <c r="AG140" i="44"/>
  <c r="AY143" i="44"/>
  <c r="BB146" i="44"/>
  <c r="Q147" i="44"/>
  <c r="AC148" i="44"/>
  <c r="R150" i="44"/>
  <c r="BN150" i="44"/>
  <c r="E166" i="44"/>
  <c r="AG132" i="46"/>
  <c r="AG132" i="44"/>
  <c r="G134" i="46"/>
  <c r="G134" i="44"/>
  <c r="BK134" i="46"/>
  <c r="BK134" i="44"/>
  <c r="K136" i="46"/>
  <c r="K136" i="44"/>
  <c r="L139" i="46"/>
  <c r="L139" i="44"/>
  <c r="BP139" i="46"/>
  <c r="BP139" i="44"/>
  <c r="W140" i="46"/>
  <c r="W140" i="44"/>
  <c r="BE132" i="46"/>
  <c r="BE132" i="44"/>
  <c r="C50" i="46"/>
  <c r="C50" i="44" s="1"/>
  <c r="C107" i="46"/>
  <c r="C107" i="44" s="1"/>
  <c r="AS27" i="44"/>
  <c r="AF38" i="44"/>
  <c r="H43" i="44"/>
  <c r="BQ58" i="44"/>
  <c r="BN63" i="44"/>
  <c r="AT66" i="44"/>
  <c r="BQ69" i="44"/>
  <c r="BF73" i="44"/>
  <c r="AX75" i="44"/>
  <c r="W77" i="44"/>
  <c r="S79" i="44"/>
  <c r="BE80" i="44"/>
  <c r="AW81" i="44"/>
  <c r="Y83" i="44"/>
  <c r="AM84" i="44"/>
  <c r="BG85" i="44"/>
  <c r="BP86" i="44"/>
  <c r="G88" i="44"/>
  <c r="S89" i="44"/>
  <c r="AM93" i="44"/>
  <c r="J98" i="44"/>
  <c r="AH99" i="44"/>
  <c r="BN101" i="44"/>
  <c r="AZ102" i="44"/>
  <c r="AV103" i="44"/>
  <c r="BP114" i="44"/>
  <c r="E119" i="44"/>
  <c r="AA121" i="44"/>
  <c r="AL128" i="44"/>
  <c r="BE152" i="44"/>
  <c r="E153" i="44"/>
  <c r="AJ168" i="44"/>
  <c r="AE171" i="44"/>
  <c r="AS173" i="44"/>
  <c r="BI173" i="44"/>
  <c r="AE174" i="44"/>
  <c r="S175" i="44"/>
  <c r="AY175" i="44"/>
  <c r="AD176" i="44"/>
  <c r="BJ176" i="44"/>
  <c r="Z179" i="44"/>
  <c r="X186" i="44"/>
  <c r="AK188" i="44"/>
  <c r="BI188" i="44"/>
  <c r="I189" i="44"/>
  <c r="AW189" i="44"/>
  <c r="Q192" i="44"/>
  <c r="AG192" i="44"/>
  <c r="E193" i="44"/>
  <c r="J197" i="44"/>
  <c r="Y199" i="44"/>
  <c r="AC200" i="44"/>
  <c r="AF201" i="44"/>
  <c r="AV201" i="44"/>
  <c r="AB202" i="44"/>
  <c r="O203" i="44"/>
  <c r="AM203" i="44"/>
  <c r="BK203" i="44"/>
  <c r="I167" i="46"/>
  <c r="I167" i="44"/>
  <c r="Y167" i="46"/>
  <c r="Y167" i="44"/>
  <c r="D168" i="46"/>
  <c r="D168" i="44"/>
  <c r="L168" i="46"/>
  <c r="L168" i="44"/>
  <c r="H169" i="46"/>
  <c r="H169" i="44"/>
  <c r="X169" i="46"/>
  <c r="X169" i="44"/>
  <c r="S170" i="46"/>
  <c r="S170" i="44"/>
  <c r="AI170" i="46"/>
  <c r="AI170" i="44"/>
  <c r="AY170" i="46"/>
  <c r="AY170" i="44"/>
  <c r="O171" i="46"/>
  <c r="O171" i="44"/>
  <c r="W171" i="46"/>
  <c r="W171" i="44"/>
  <c r="AM171" i="46"/>
  <c r="AM171" i="44"/>
  <c r="Y172" i="46"/>
  <c r="Y172" i="44"/>
  <c r="AW172" i="46"/>
  <c r="AW172" i="44"/>
  <c r="AC173" i="46"/>
  <c r="AC173" i="44"/>
  <c r="AK173" i="46"/>
  <c r="AK173" i="44"/>
  <c r="AU174" i="46"/>
  <c r="AU174" i="44"/>
  <c r="BK174" i="46"/>
  <c r="BK174" i="44"/>
  <c r="AQ175" i="46"/>
  <c r="AQ175" i="44"/>
  <c r="V176" i="46"/>
  <c r="V176" i="44"/>
  <c r="R177" i="46"/>
  <c r="R177" i="44"/>
  <c r="AP177" i="46"/>
  <c r="AP177" i="44"/>
  <c r="AX177" i="46"/>
  <c r="AX177" i="44"/>
  <c r="BJ178" i="46"/>
  <c r="BJ178" i="44"/>
  <c r="J179" i="46"/>
  <c r="J179" i="44"/>
  <c r="R179" i="46"/>
  <c r="R179" i="44"/>
  <c r="AP179" i="46"/>
  <c r="AP179" i="44"/>
  <c r="L180" i="46"/>
  <c r="L180" i="44"/>
  <c r="AJ180" i="46"/>
  <c r="AJ180" i="44"/>
  <c r="BH180" i="46"/>
  <c r="BH180" i="44"/>
  <c r="H181" i="46"/>
  <c r="H181" i="44"/>
  <c r="K182" i="46"/>
  <c r="K182" i="44"/>
  <c r="AA182" i="46"/>
  <c r="AA182" i="44"/>
  <c r="AE183" i="46"/>
  <c r="AE183" i="44"/>
  <c r="AC185" i="46"/>
  <c r="AC185" i="44"/>
  <c r="AK185" i="46"/>
  <c r="AK185" i="44"/>
  <c r="BQ185" i="46"/>
  <c r="BQ185" i="44"/>
  <c r="P186" i="46"/>
  <c r="P186" i="44"/>
  <c r="AN186" i="46"/>
  <c r="AN186" i="44"/>
  <c r="BL186" i="46"/>
  <c r="BL186" i="44"/>
  <c r="M188" i="46"/>
  <c r="M188" i="44"/>
  <c r="AG189" i="46"/>
  <c r="AG189" i="44"/>
  <c r="BM189" i="46"/>
  <c r="BM189" i="44"/>
  <c r="K190" i="46"/>
  <c r="K190" i="44"/>
  <c r="AI190" i="46"/>
  <c r="AI190" i="44"/>
  <c r="O191" i="46"/>
  <c r="O191" i="44"/>
  <c r="BK191" i="46"/>
  <c r="BK191" i="44"/>
  <c r="Y192" i="46"/>
  <c r="Y192" i="44"/>
  <c r="BM192" i="46"/>
  <c r="BM192" i="44"/>
  <c r="AC193" i="46"/>
  <c r="AC193" i="44"/>
  <c r="AS193" i="46"/>
  <c r="AS193" i="44"/>
  <c r="AF194" i="46"/>
  <c r="AF194" i="44"/>
  <c r="BD194" i="46"/>
  <c r="BD194" i="44"/>
  <c r="L195" i="46"/>
  <c r="L195" i="44"/>
  <c r="BP195" i="46"/>
  <c r="BP195" i="44"/>
  <c r="N196" i="46"/>
  <c r="N196" i="44"/>
  <c r="BB196" i="46"/>
  <c r="BB196" i="44"/>
  <c r="Z197" i="46"/>
  <c r="Z197" i="44"/>
  <c r="AX197" i="46"/>
  <c r="AX197" i="44"/>
  <c r="N198" i="46"/>
  <c r="N198" i="44"/>
  <c r="AD198" i="46"/>
  <c r="AD198" i="44"/>
  <c r="AG199" i="46"/>
  <c r="AG199" i="44"/>
  <c r="AW199" i="46"/>
  <c r="AW199" i="44"/>
  <c r="BM199" i="46"/>
  <c r="BM199" i="44"/>
  <c r="U200" i="46"/>
  <c r="U200" i="44"/>
  <c r="AK200" i="46"/>
  <c r="AK200" i="44"/>
  <c r="AS200" i="46"/>
  <c r="AS200" i="44"/>
  <c r="BQ200" i="46"/>
  <c r="BQ200" i="44"/>
  <c r="AN201" i="46"/>
  <c r="AN201" i="44"/>
  <c r="AZ202" i="46"/>
  <c r="AZ202" i="44"/>
  <c r="AE203" i="46"/>
  <c r="AE203" i="44"/>
  <c r="K204" i="46"/>
  <c r="K204" i="44"/>
  <c r="AI204" i="46"/>
  <c r="AI204" i="44"/>
  <c r="G205" i="46"/>
  <c r="G205" i="44"/>
  <c r="BK205" i="46"/>
  <c r="BK205" i="44"/>
  <c r="AF159" i="44"/>
  <c r="BL104" i="46"/>
  <c r="BL104" i="44"/>
  <c r="P125" i="46"/>
  <c r="P125" i="44"/>
  <c r="AN125" i="46"/>
  <c r="AN125" i="44"/>
  <c r="AM55" i="44"/>
  <c r="BF75" i="44"/>
  <c r="AI114" i="46"/>
  <c r="AI114" i="44"/>
  <c r="D130" i="46"/>
  <c r="D130" i="44"/>
  <c r="T130" i="46"/>
  <c r="T130" i="44"/>
  <c r="AJ130" i="46"/>
  <c r="AJ130" i="44"/>
  <c r="AP133" i="46"/>
  <c r="AP133" i="44"/>
  <c r="BN133" i="46"/>
  <c r="BN133" i="44"/>
  <c r="X138" i="46"/>
  <c r="X138" i="44"/>
  <c r="V140" i="46"/>
  <c r="V140" i="44"/>
  <c r="AL140" i="46"/>
  <c r="AL140" i="44"/>
  <c r="AP148" i="46"/>
  <c r="AP148" i="44"/>
  <c r="AY151" i="46"/>
  <c r="AY151" i="44"/>
  <c r="N152" i="46"/>
  <c r="N152" i="44"/>
  <c r="E154" i="46"/>
  <c r="E154" i="44"/>
  <c r="A43" i="44"/>
  <c r="AI85" i="44"/>
  <c r="BN110" i="44"/>
  <c r="U115" i="44"/>
  <c r="X121" i="44"/>
  <c r="BL121" i="44"/>
  <c r="Q35" i="46"/>
  <c r="Q35" i="44"/>
  <c r="R48" i="46"/>
  <c r="R48" i="44"/>
  <c r="AI61" i="46"/>
  <c r="AI61" i="44"/>
  <c r="BJ85" i="46"/>
  <c r="BJ85" i="44"/>
  <c r="AO91" i="46"/>
  <c r="AO91" i="44"/>
  <c r="AI92" i="46"/>
  <c r="AI92" i="44"/>
  <c r="T97" i="46"/>
  <c r="T97" i="44"/>
  <c r="AX101" i="46"/>
  <c r="AX101" i="44"/>
  <c r="T102" i="46"/>
  <c r="T102" i="44"/>
  <c r="H103" i="46"/>
  <c r="H103" i="44"/>
  <c r="N106" i="46"/>
  <c r="N106" i="44"/>
  <c r="AX107" i="46"/>
  <c r="AX107" i="44"/>
  <c r="U108" i="46"/>
  <c r="U108" i="44"/>
  <c r="AC108" i="46"/>
  <c r="AC108" i="44"/>
  <c r="U110" i="46"/>
  <c r="U110" i="44"/>
  <c r="BA110" i="46"/>
  <c r="BA110" i="44"/>
  <c r="Q111" i="46"/>
  <c r="Q111" i="44"/>
  <c r="BE111" i="46"/>
  <c r="BE111" i="44"/>
  <c r="BM111" i="46"/>
  <c r="BM111" i="44"/>
  <c r="P113" i="46"/>
  <c r="P113" i="44"/>
  <c r="BJ81" i="44"/>
  <c r="A84" i="44"/>
  <c r="A112" i="44"/>
  <c r="AB88" i="44"/>
  <c r="BF95" i="44"/>
  <c r="AM99" i="44"/>
  <c r="AV116" i="44"/>
  <c r="J24" i="46"/>
  <c r="J24" i="44"/>
  <c r="J53" i="46"/>
  <c r="J53" i="44"/>
  <c r="J72" i="46"/>
  <c r="J72" i="44"/>
  <c r="F73" i="46"/>
  <c r="F73" i="44"/>
  <c r="BJ73" i="46"/>
  <c r="BJ73" i="44"/>
  <c r="Y81" i="46"/>
  <c r="Y81" i="44"/>
  <c r="AE93" i="46"/>
  <c r="AE93" i="44"/>
  <c r="A46" i="44"/>
  <c r="A95" i="44"/>
  <c r="A119" i="44"/>
  <c r="A139" i="44"/>
  <c r="C46" i="46"/>
  <c r="C46" i="44" s="1"/>
  <c r="C112" i="46"/>
  <c r="C112" i="44" s="1"/>
  <c r="C148" i="46"/>
  <c r="C148" i="44" s="1"/>
  <c r="AZ43" i="44"/>
  <c r="D48" i="44"/>
  <c r="BF52" i="44"/>
  <c r="BC56" i="44"/>
  <c r="BH59" i="44"/>
  <c r="G62" i="44"/>
  <c r="AT63" i="44"/>
  <c r="N66" i="44"/>
  <c r="AW67" i="44"/>
  <c r="F69" i="44"/>
  <c r="BD70" i="44"/>
  <c r="T72" i="44"/>
  <c r="Z73" i="44"/>
  <c r="AD74" i="44"/>
  <c r="I76" i="44"/>
  <c r="BL77" i="44"/>
  <c r="BG78" i="44"/>
  <c r="AO80" i="44"/>
  <c r="AK81" i="44"/>
  <c r="G82" i="44"/>
  <c r="BA83" i="44"/>
  <c r="AS84" i="44"/>
  <c r="BD86" i="44"/>
  <c r="AO87" i="44"/>
  <c r="AE88" i="44"/>
  <c r="AQ89" i="44"/>
  <c r="AD91" i="44"/>
  <c r="W93" i="44"/>
  <c r="AR97" i="44"/>
  <c r="AD98" i="44"/>
  <c r="J99" i="44"/>
  <c r="AX99" i="44"/>
  <c r="AT100" i="44"/>
  <c r="Z101" i="44"/>
  <c r="AR117" i="44"/>
  <c r="BP117" i="44"/>
  <c r="AX119" i="44"/>
  <c r="V123" i="44"/>
  <c r="BM126" i="44"/>
  <c r="BQ127" i="44"/>
  <c r="F129" i="44"/>
  <c r="AL131" i="44"/>
  <c r="T135" i="44"/>
  <c r="D137" i="44"/>
  <c r="T137" i="44"/>
  <c r="AR137" i="44"/>
  <c r="BJ138" i="44"/>
  <c r="AB140" i="44"/>
  <c r="AV141" i="44"/>
  <c r="BL141" i="44"/>
  <c r="BP142" i="44"/>
  <c r="BJ147" i="44"/>
  <c r="AT152" i="44"/>
  <c r="BJ152" i="44"/>
  <c r="J153" i="44"/>
  <c r="Z153" i="44"/>
  <c r="AO155" i="44"/>
  <c r="AS156" i="44"/>
  <c r="G48" i="44"/>
  <c r="V69" i="44"/>
  <c r="BB74" i="44"/>
  <c r="AU56" i="46"/>
  <c r="AU56" i="44"/>
  <c r="K69" i="46"/>
  <c r="K69" i="44"/>
  <c r="AE75" i="46"/>
  <c r="AE75" i="44"/>
  <c r="BM78" i="46"/>
  <c r="BM78" i="44"/>
  <c r="Y88" i="46"/>
  <c r="Y88" i="44"/>
  <c r="AM90" i="46"/>
  <c r="AM90" i="44"/>
  <c r="AA94" i="46"/>
  <c r="AA94" i="44"/>
  <c r="BC95" i="46"/>
  <c r="BC95" i="44"/>
  <c r="P98" i="46"/>
  <c r="P98" i="44"/>
  <c r="BD98" i="46"/>
  <c r="BD98" i="44"/>
  <c r="AV100" i="46"/>
  <c r="AV100" i="44"/>
  <c r="T101" i="46"/>
  <c r="T101" i="44"/>
  <c r="BK48" i="44"/>
  <c r="BM70" i="44"/>
  <c r="C61" i="46"/>
  <c r="C61" i="44" s="1"/>
  <c r="BA17" i="44"/>
  <c r="BM45" i="44"/>
  <c r="AL69" i="44"/>
  <c r="AC71" i="44"/>
  <c r="AT81" i="44"/>
  <c r="D88" i="44"/>
  <c r="BL45" i="46"/>
  <c r="BL45" i="44"/>
  <c r="AJ59" i="46"/>
  <c r="AJ59" i="44"/>
  <c r="BG62" i="46"/>
  <c r="BG62" i="44"/>
  <c r="E67" i="46"/>
  <c r="E67" i="44"/>
  <c r="BQ67" i="46"/>
  <c r="BQ67" i="44"/>
  <c r="X70" i="46"/>
  <c r="X70" i="44"/>
  <c r="AQ76" i="46"/>
  <c r="AQ76" i="44"/>
  <c r="K78" i="46"/>
  <c r="K78" i="44"/>
  <c r="AG80" i="46"/>
  <c r="AG80" i="44"/>
  <c r="BA81" i="46"/>
  <c r="BA81" i="44"/>
  <c r="M83" i="46"/>
  <c r="M83" i="44"/>
  <c r="W84" i="46"/>
  <c r="W84" i="44"/>
  <c r="AN87" i="46"/>
  <c r="AN87" i="44"/>
  <c r="O89" i="46"/>
  <c r="O89" i="44"/>
  <c r="V99" i="46"/>
  <c r="V99" i="44"/>
  <c r="AI64" i="46"/>
  <c r="AI64" i="44"/>
  <c r="BL89" i="46"/>
  <c r="BL89" i="44"/>
  <c r="BC99" i="46"/>
  <c r="BC99" i="44"/>
  <c r="AS103" i="46"/>
  <c r="AS103" i="44"/>
  <c r="AE107" i="46"/>
  <c r="AE107" i="44"/>
  <c r="AX108" i="46"/>
  <c r="AX108" i="44"/>
  <c r="AD109" i="46"/>
  <c r="AD109" i="44"/>
  <c r="R110" i="46"/>
  <c r="R110" i="44"/>
  <c r="AW112" i="46"/>
  <c r="AW112" i="44"/>
  <c r="BI113" i="46"/>
  <c r="BI113" i="44"/>
  <c r="BE114" i="46"/>
  <c r="BE114" i="44"/>
  <c r="N118" i="46"/>
  <c r="N118" i="44"/>
  <c r="BJ118" i="46"/>
  <c r="BJ118" i="44"/>
  <c r="BN119" i="46"/>
  <c r="BN119" i="44"/>
  <c r="BP120" i="46"/>
  <c r="BP120" i="44"/>
  <c r="AH122" i="46"/>
  <c r="AH122" i="44"/>
  <c r="F123" i="46"/>
  <c r="F123" i="44"/>
  <c r="N123" i="46"/>
  <c r="N123" i="44"/>
  <c r="BB123" i="46"/>
  <c r="BB123" i="44"/>
  <c r="D124" i="46"/>
  <c r="D124" i="44"/>
  <c r="T124" i="46"/>
  <c r="T124" i="44"/>
  <c r="BH124" i="46"/>
  <c r="BH124" i="44"/>
  <c r="BC125" i="46"/>
  <c r="BC125" i="44"/>
  <c r="AK127" i="46"/>
  <c r="AK127" i="44"/>
  <c r="S128" i="46"/>
  <c r="S128" i="44"/>
  <c r="BH134" i="46"/>
  <c r="BH134" i="44"/>
  <c r="AB135" i="46"/>
  <c r="AB135" i="44"/>
  <c r="AZ135" i="46"/>
  <c r="AZ135" i="44"/>
  <c r="P136" i="46"/>
  <c r="P136" i="44"/>
  <c r="AF136" i="46"/>
  <c r="AF136" i="44"/>
  <c r="AV136" i="46"/>
  <c r="AV136" i="44"/>
  <c r="BL136" i="46"/>
  <c r="BL136" i="44"/>
  <c r="AJ137" i="46"/>
  <c r="AJ137" i="44"/>
  <c r="AZ137" i="46"/>
  <c r="AZ137" i="44"/>
  <c r="AG139" i="46"/>
  <c r="AG139" i="44"/>
  <c r="AW139" i="46"/>
  <c r="AW139" i="44"/>
  <c r="BE139" i="46"/>
  <c r="BE139" i="44"/>
  <c r="AJ140" i="46"/>
  <c r="AJ140" i="44"/>
  <c r="AZ140" i="46"/>
  <c r="AZ140" i="44"/>
  <c r="BP140" i="46"/>
  <c r="BP140" i="44"/>
  <c r="F143" i="46"/>
  <c r="F143" i="44"/>
  <c r="AP144" i="46"/>
  <c r="AP144" i="44"/>
  <c r="BF144" i="46"/>
  <c r="BF144" i="44"/>
  <c r="AB147" i="46"/>
  <c r="AB147" i="44"/>
  <c r="AZ147" i="46"/>
  <c r="AZ147" i="44"/>
  <c r="P148" i="46"/>
  <c r="P148" i="44"/>
  <c r="BH128" i="46"/>
  <c r="BH128" i="44"/>
  <c r="AY130" i="46"/>
  <c r="AY130" i="44"/>
  <c r="G131" i="46"/>
  <c r="G131" i="44"/>
  <c r="O132" i="46"/>
  <c r="O132" i="44"/>
  <c r="BC132" i="46"/>
  <c r="BC132" i="44"/>
  <c r="AF161" i="46"/>
  <c r="AF161" i="44"/>
  <c r="AV161" i="46"/>
  <c r="AV161" i="44"/>
  <c r="AT163" i="46"/>
  <c r="AT163" i="44"/>
  <c r="N165" i="46"/>
  <c r="N165" i="44"/>
  <c r="AL165" i="46"/>
  <c r="AL165" i="44"/>
  <c r="BJ165" i="46"/>
  <c r="BJ165" i="44"/>
  <c r="P168" i="46"/>
  <c r="P168" i="44"/>
  <c r="BD168" i="46"/>
  <c r="BD168" i="44"/>
  <c r="AI116" i="46"/>
  <c r="AI116" i="44"/>
  <c r="BK117" i="46"/>
  <c r="BK117" i="44"/>
  <c r="AC122" i="46"/>
  <c r="AC122" i="44"/>
  <c r="AZ104" i="44"/>
  <c r="AD105" i="44"/>
  <c r="X113" i="44"/>
  <c r="AB114" i="44"/>
  <c r="P115" i="44"/>
  <c r="BC129" i="44"/>
  <c r="BO130" i="44"/>
  <c r="AX164" i="44"/>
  <c r="T104" i="46"/>
  <c r="T104" i="44"/>
  <c r="P106" i="46"/>
  <c r="P106" i="44"/>
  <c r="L107" i="46"/>
  <c r="L107" i="44"/>
  <c r="BK108" i="46"/>
  <c r="BK108" i="44"/>
  <c r="AQ109" i="46"/>
  <c r="AQ109" i="44"/>
  <c r="AU110" i="46"/>
  <c r="AU110" i="44"/>
  <c r="AP113" i="46"/>
  <c r="AP113" i="44"/>
  <c r="R115" i="46"/>
  <c r="R115" i="44"/>
  <c r="AX115" i="46"/>
  <c r="AX115" i="44"/>
  <c r="M116" i="46"/>
  <c r="M116" i="44"/>
  <c r="BQ107" i="46"/>
  <c r="BQ107" i="44"/>
  <c r="BB116" i="46"/>
  <c r="BB116" i="44"/>
  <c r="J117" i="46"/>
  <c r="J117" i="44"/>
  <c r="AF105" i="46"/>
  <c r="AF105" i="44"/>
  <c r="AX106" i="46"/>
  <c r="AX106" i="44"/>
  <c r="BM149" i="46"/>
  <c r="BM149" i="44"/>
  <c r="AO117" i="44"/>
  <c r="AJ118" i="44"/>
  <c r="M134" i="44"/>
  <c r="AC134" i="44"/>
  <c r="AS134" i="44"/>
  <c r="AS150" i="44"/>
  <c r="I151" i="44"/>
  <c r="BM151" i="44"/>
  <c r="BD153" i="44"/>
  <c r="AK172" i="44"/>
  <c r="BE173" i="44"/>
  <c r="E35" i="44"/>
  <c r="AW121" i="44"/>
  <c r="AG84" i="46"/>
  <c r="AG84" i="44"/>
  <c r="BA26" i="44"/>
  <c r="AV43" i="44"/>
  <c r="C87" i="46"/>
  <c r="C87" i="44" s="1"/>
  <c r="AH49" i="44"/>
  <c r="BK55" i="44"/>
  <c r="O62" i="46"/>
  <c r="O62" i="44"/>
  <c r="AL64" i="46"/>
  <c r="AL64" i="44"/>
  <c r="BE67" i="46"/>
  <c r="BE67" i="44"/>
  <c r="R97" i="46"/>
  <c r="R97" i="44"/>
  <c r="A102" i="29"/>
  <c r="A104" i="44"/>
  <c r="AT40" i="44"/>
  <c r="A50" i="44"/>
  <c r="A71" i="44"/>
  <c r="A116" i="44"/>
  <c r="C62" i="46"/>
  <c r="C62" i="44" s="1"/>
  <c r="C92" i="46"/>
  <c r="C92" i="44" s="1"/>
  <c r="AZ29" i="44"/>
  <c r="E41" i="44"/>
  <c r="T44" i="44"/>
  <c r="BG47" i="44"/>
  <c r="BM49" i="44"/>
  <c r="BC53" i="44"/>
  <c r="AG56" i="44"/>
  <c r="BK58" i="44"/>
  <c r="BE60" i="44"/>
  <c r="Q62" i="44"/>
  <c r="AR63" i="44"/>
  <c r="Y68" i="44"/>
  <c r="AA69" i="44"/>
  <c r="AF70" i="44"/>
  <c r="BP72" i="44"/>
  <c r="BI74" i="44"/>
  <c r="L76" i="44"/>
  <c r="O77" i="44"/>
  <c r="AI78" i="44"/>
  <c r="BC80" i="44"/>
  <c r="AC81" i="44"/>
  <c r="BG81" i="44"/>
  <c r="K83" i="44"/>
  <c r="BI84" i="44"/>
  <c r="AN85" i="44"/>
  <c r="AR86" i="44"/>
  <c r="N87" i="44"/>
  <c r="AK89" i="44"/>
  <c r="AU90" i="44"/>
  <c r="AQ91" i="44"/>
  <c r="AC92" i="44"/>
  <c r="BQ92" i="44"/>
  <c r="BP93" i="44"/>
  <c r="W95" i="44"/>
  <c r="U96" i="44"/>
  <c r="BK101" i="44"/>
  <c r="AG102" i="44"/>
  <c r="BJ109" i="44"/>
  <c r="I121" i="44"/>
  <c r="BJ43" i="46"/>
  <c r="BJ43" i="44"/>
  <c r="H49" i="46"/>
  <c r="H49" i="44"/>
  <c r="K57" i="46"/>
  <c r="K57" i="44"/>
  <c r="E61" i="46"/>
  <c r="E61" i="44"/>
  <c r="AI69" i="46"/>
  <c r="AI69" i="44"/>
  <c r="AL70" i="46"/>
  <c r="AL70" i="44"/>
  <c r="AC79" i="46"/>
  <c r="AC79" i="44"/>
  <c r="AT87" i="46"/>
  <c r="AT87" i="44"/>
  <c r="M89" i="46"/>
  <c r="M89" i="44"/>
  <c r="W90" i="46"/>
  <c r="W90" i="44"/>
  <c r="S91" i="46"/>
  <c r="S91" i="44"/>
  <c r="AY91" i="46"/>
  <c r="AY91" i="44"/>
  <c r="Q93" i="46"/>
  <c r="Q93" i="44"/>
  <c r="BM93" i="46"/>
  <c r="BM93" i="44"/>
  <c r="D101" i="46"/>
  <c r="D101" i="44"/>
  <c r="L104" i="46"/>
  <c r="L104" i="44"/>
  <c r="BH104" i="46"/>
  <c r="BH104" i="44"/>
  <c r="A83" i="27"/>
  <c r="A85" i="44"/>
  <c r="H95" i="46"/>
  <c r="H95" i="44"/>
  <c r="F31" i="46"/>
  <c r="F31" i="44"/>
  <c r="W47" i="46"/>
  <c r="W47" i="44"/>
  <c r="J52" i="46"/>
  <c r="J52" i="44"/>
  <c r="T59" i="46"/>
  <c r="T59" i="44"/>
  <c r="V63" i="46"/>
  <c r="V63" i="44"/>
  <c r="BF66" i="46"/>
  <c r="BF66" i="44"/>
  <c r="BP71" i="46"/>
  <c r="BP71" i="44"/>
  <c r="AT72" i="46"/>
  <c r="AT72" i="44"/>
  <c r="AX73" i="46"/>
  <c r="AX73" i="44"/>
  <c r="AC74" i="46"/>
  <c r="AC74" i="44"/>
  <c r="AW75" i="46"/>
  <c r="AW75" i="44"/>
  <c r="U81" i="46"/>
  <c r="U81" i="44"/>
  <c r="AC83" i="46"/>
  <c r="AC83" i="44"/>
  <c r="AX85" i="46"/>
  <c r="AX85" i="44"/>
  <c r="AJ86" i="46"/>
  <c r="AJ86" i="44"/>
  <c r="AA88" i="46"/>
  <c r="AA88" i="44"/>
  <c r="N99" i="46"/>
  <c r="N99" i="44"/>
  <c r="AT99" i="46"/>
  <c r="AT99" i="44"/>
  <c r="AE22" i="46"/>
  <c r="AE22" i="44"/>
  <c r="I38" i="46"/>
  <c r="I38" i="44"/>
  <c r="J41" i="46"/>
  <c r="J41" i="44"/>
  <c r="AQ54" i="46"/>
  <c r="AQ54" i="44"/>
  <c r="AH68" i="46"/>
  <c r="AH68" i="44"/>
  <c r="AX80" i="46"/>
  <c r="AX80" i="44"/>
  <c r="A80" i="27"/>
  <c r="C82" i="46"/>
  <c r="C82" i="44" s="1"/>
  <c r="AH82" i="46"/>
  <c r="AH82" i="44"/>
  <c r="BL84" i="46"/>
  <c r="BL84" i="44"/>
  <c r="E96" i="46"/>
  <c r="E96" i="44"/>
  <c r="AE101" i="46"/>
  <c r="AE101" i="44"/>
  <c r="Q102" i="46"/>
  <c r="Q102" i="44"/>
  <c r="Q105" i="46"/>
  <c r="Q105" i="44"/>
  <c r="O107" i="46"/>
  <c r="O107" i="44"/>
  <c r="AH108" i="46"/>
  <c r="AH108" i="44"/>
  <c r="BF108" i="46"/>
  <c r="BF108" i="44"/>
  <c r="A108" i="27"/>
  <c r="A110" i="44"/>
  <c r="Z110" i="46"/>
  <c r="Z110" i="44"/>
  <c r="Q112" i="46"/>
  <c r="Q112" i="44"/>
  <c r="C100" i="46"/>
  <c r="C100" i="44" s="1"/>
  <c r="AE76" i="44"/>
  <c r="AI77" i="44"/>
  <c r="AM78" i="44"/>
  <c r="R100" i="44"/>
  <c r="BB101" i="44"/>
  <c r="BD102" i="44"/>
  <c r="AJ103" i="44"/>
  <c r="AG106" i="44"/>
  <c r="G108" i="44"/>
  <c r="AA109" i="44"/>
  <c r="G110" i="44"/>
  <c r="BC110" i="44"/>
  <c r="AT112" i="44"/>
  <c r="AI113" i="44"/>
  <c r="BH120" i="44"/>
  <c r="BN126" i="44"/>
  <c r="AJ128" i="44"/>
  <c r="Y133" i="44"/>
  <c r="F135" i="46"/>
  <c r="F135" i="44"/>
  <c r="V135" i="46"/>
  <c r="V135" i="44"/>
  <c r="AL135" i="46"/>
  <c r="AL135" i="44"/>
  <c r="AZ144" i="46"/>
  <c r="AZ144" i="44"/>
  <c r="AD147" i="46"/>
  <c r="AD147" i="44"/>
  <c r="AH148" i="46"/>
  <c r="AH148" i="44"/>
  <c r="BF148" i="46"/>
  <c r="BF148" i="44"/>
  <c r="BN148" i="46"/>
  <c r="BN148" i="44"/>
  <c r="AY149" i="46"/>
  <c r="AY149" i="44"/>
  <c r="AE150" i="46"/>
  <c r="AE150" i="44"/>
  <c r="AQ151" i="46"/>
  <c r="AQ151" i="44"/>
  <c r="BG151" i="46"/>
  <c r="BG151" i="44"/>
  <c r="BO151" i="46"/>
  <c r="BO151" i="44"/>
  <c r="BB152" i="46"/>
  <c r="BB152" i="44"/>
  <c r="AH153" i="46"/>
  <c r="AH153" i="44"/>
  <c r="BN153" i="46"/>
  <c r="BN153" i="44"/>
  <c r="M154" i="46"/>
  <c r="M154" i="44"/>
  <c r="AC154" i="46"/>
  <c r="AC154" i="44"/>
  <c r="BA154" i="46"/>
  <c r="BA154" i="44"/>
  <c r="AG155" i="46"/>
  <c r="AG155" i="44"/>
  <c r="AW155" i="46"/>
  <c r="AW155" i="44"/>
  <c r="BQ128" i="46"/>
  <c r="BQ128" i="44"/>
  <c r="AP141" i="46"/>
  <c r="AP141" i="44"/>
  <c r="AQ146" i="46"/>
  <c r="AQ146" i="44"/>
  <c r="F147" i="46"/>
  <c r="F147" i="44"/>
  <c r="AT147" i="46"/>
  <c r="AT147" i="44"/>
  <c r="A136" i="44"/>
  <c r="AZ130" i="44"/>
  <c r="X131" i="44"/>
  <c r="AN131" i="44"/>
  <c r="J133" i="44"/>
  <c r="AD134" i="44"/>
  <c r="AR142" i="44"/>
  <c r="BL145" i="44"/>
  <c r="AI146" i="44"/>
  <c r="BB147" i="44"/>
  <c r="J148" i="44"/>
  <c r="AQ149" i="44"/>
  <c r="AM150" i="44"/>
  <c r="BK150" i="44"/>
  <c r="K151" i="44"/>
  <c r="AT140" i="46"/>
  <c r="AT140" i="44"/>
  <c r="AV143" i="46"/>
  <c r="AV143" i="44"/>
  <c r="AH133" i="44"/>
  <c r="F134" i="44"/>
  <c r="AT134" i="44"/>
  <c r="AL137" i="44"/>
  <c r="N140" i="44"/>
  <c r="BP144" i="44"/>
  <c r="S146" i="44"/>
  <c r="S149" i="44"/>
  <c r="BK127" i="46"/>
  <c r="BK127" i="44"/>
  <c r="BJ137" i="46"/>
  <c r="BJ137" i="44"/>
  <c r="D142" i="46"/>
  <c r="D142" i="44"/>
  <c r="BH142" i="46"/>
  <c r="BH142" i="44"/>
  <c r="AA149" i="46"/>
  <c r="AA149" i="44"/>
  <c r="V117" i="44"/>
  <c r="AK64" i="44"/>
  <c r="G127" i="44"/>
  <c r="F137" i="44"/>
  <c r="AF138" i="44"/>
  <c r="BL138" i="44"/>
  <c r="K139" i="44"/>
  <c r="AQ139" i="44"/>
  <c r="BC150" i="44"/>
  <c r="BF153" i="44"/>
  <c r="AV28" i="46"/>
  <c r="AV28" i="44"/>
  <c r="A119" i="27"/>
  <c r="C121" i="46"/>
  <c r="C121" i="44" s="1"/>
  <c r="N120" i="44"/>
  <c r="V124" i="44"/>
  <c r="AG125" i="44"/>
  <c r="V134" i="44"/>
  <c r="BJ134" i="44"/>
  <c r="AT135" i="44"/>
  <c r="BJ135" i="44"/>
  <c r="V137" i="44"/>
  <c r="H138" i="44"/>
  <c r="BF141" i="44"/>
  <c r="AB144" i="44"/>
  <c r="AX148" i="44"/>
  <c r="BO149" i="44"/>
  <c r="O150" i="44"/>
  <c r="X123" i="46"/>
  <c r="X123" i="44"/>
  <c r="BB135" i="46"/>
  <c r="BB135" i="44"/>
  <c r="AT137" i="46"/>
  <c r="AT137" i="44"/>
  <c r="A139" i="27"/>
  <c r="C141" i="46"/>
  <c r="C141" i="44" s="1"/>
  <c r="AF143" i="46"/>
  <c r="AF143" i="44"/>
  <c r="A138" i="44"/>
  <c r="C136" i="46"/>
  <c r="C136" i="44" s="1"/>
  <c r="AD135" i="44"/>
  <c r="AR144" i="44"/>
  <c r="AN145" i="44"/>
  <c r="BD145" i="44"/>
  <c r="Z148" i="44"/>
  <c r="AI149" i="44"/>
  <c r="V152" i="44"/>
  <c r="A54" i="44"/>
  <c r="A74" i="44"/>
  <c r="A107" i="44"/>
  <c r="C101" i="46"/>
  <c r="C101" i="44" s="1"/>
  <c r="K17" i="44"/>
  <c r="BK34" i="44"/>
  <c r="BI41" i="44"/>
  <c r="BN44" i="44"/>
  <c r="AA47" i="44"/>
  <c r="BP48" i="44"/>
  <c r="AU51" i="44"/>
  <c r="Q58" i="44"/>
  <c r="U60" i="44"/>
  <c r="AU61" i="44"/>
  <c r="AE62" i="44"/>
  <c r="AH65" i="44"/>
  <c r="BB67" i="44"/>
  <c r="AN71" i="44"/>
  <c r="BP73" i="44"/>
  <c r="BM74" i="44"/>
  <c r="G76" i="44"/>
  <c r="BC78" i="44"/>
  <c r="K85" i="44"/>
  <c r="L87" i="44"/>
  <c r="AR87" i="44"/>
  <c r="W88" i="44"/>
  <c r="BG92" i="44"/>
  <c r="AG94" i="44"/>
  <c r="AF96" i="44"/>
  <c r="AB97" i="44"/>
  <c r="AL100" i="44"/>
  <c r="BF101" i="44"/>
  <c r="AF103" i="44"/>
  <c r="AX104" i="44"/>
  <c r="L105" i="44"/>
  <c r="I109" i="44"/>
  <c r="AO111" i="44"/>
  <c r="BP158" i="44"/>
  <c r="L160" i="44"/>
  <c r="AB162" i="44"/>
  <c r="BP162" i="44"/>
  <c r="N163" i="44"/>
  <c r="BF164" i="44"/>
  <c r="F165" i="44"/>
  <c r="AC172" i="44"/>
  <c r="O175" i="44"/>
  <c r="BC175" i="44"/>
  <c r="AP176" i="44"/>
  <c r="F177" i="44"/>
  <c r="D181" i="44"/>
  <c r="K183" i="44"/>
  <c r="BI184" i="44"/>
  <c r="AO185" i="44"/>
  <c r="BH186" i="44"/>
  <c r="P187" i="44"/>
  <c r="BM188" i="44"/>
  <c r="BE157" i="44"/>
  <c r="AO157" i="44"/>
  <c r="L158" i="44"/>
  <c r="P159" i="44"/>
  <c r="BI36" i="44"/>
  <c r="AH12" i="44"/>
  <c r="AL15" i="44"/>
  <c r="AM49" i="44"/>
  <c r="D16" i="44"/>
  <c r="AD27" i="44"/>
  <c r="R31" i="44"/>
  <c r="BM36" i="44"/>
  <c r="AE39" i="44"/>
  <c r="AH42" i="44"/>
  <c r="BD44" i="44"/>
  <c r="K47" i="44"/>
  <c r="J48" i="44"/>
  <c r="BF49" i="44"/>
  <c r="Z52" i="44"/>
  <c r="AI54" i="44"/>
  <c r="AU62" i="44"/>
  <c r="BF64" i="44"/>
  <c r="AL66" i="44"/>
  <c r="Q69" i="44"/>
  <c r="H71" i="44"/>
  <c r="O72" i="44"/>
  <c r="BK76" i="44"/>
  <c r="M80" i="44"/>
  <c r="BE81" i="44"/>
  <c r="F85" i="44"/>
  <c r="AF86" i="44"/>
  <c r="BN28" i="44"/>
  <c r="AM29" i="46"/>
  <c r="AM29" i="44"/>
  <c r="AC53" i="46"/>
  <c r="AC53" i="44"/>
  <c r="AG66" i="46"/>
  <c r="AG66" i="44"/>
  <c r="I73" i="46"/>
  <c r="I73" i="44"/>
  <c r="AZ74" i="44"/>
  <c r="AN80" i="44"/>
  <c r="K86" i="44"/>
  <c r="AB94" i="44"/>
  <c r="BD41" i="44"/>
  <c r="AK72" i="44"/>
  <c r="AR81" i="44"/>
  <c r="AF95" i="44"/>
  <c r="O97" i="44"/>
  <c r="Q100" i="44"/>
  <c r="BA107" i="44"/>
  <c r="BD110" i="44"/>
  <c r="L111" i="44"/>
  <c r="BH118" i="44"/>
  <c r="AV56" i="46"/>
  <c r="AV56" i="44"/>
  <c r="BE66" i="44"/>
  <c r="BP69" i="44"/>
  <c r="A62" i="44"/>
  <c r="AV82" i="44"/>
  <c r="X95" i="44"/>
  <c r="AM97" i="44"/>
  <c r="AS55" i="44"/>
  <c r="AD77" i="44"/>
  <c r="AV80" i="44"/>
  <c r="AR91" i="44"/>
  <c r="BA99" i="44"/>
  <c r="K103" i="44"/>
  <c r="AQ103" i="44"/>
  <c r="AW106" i="44"/>
  <c r="AV34" i="46"/>
  <c r="AV34" i="44"/>
  <c r="D69" i="46"/>
  <c r="D69" i="44"/>
  <c r="H82" i="46"/>
  <c r="H82" i="44"/>
  <c r="AF58" i="44"/>
  <c r="A48" i="44"/>
  <c r="C90" i="46"/>
  <c r="C90" i="44" s="1"/>
  <c r="U55" i="44"/>
  <c r="AL79" i="44"/>
  <c r="AX93" i="44"/>
  <c r="C78" i="46"/>
  <c r="C78" i="44" s="1"/>
  <c r="BJ79" i="44"/>
  <c r="AU102" i="44"/>
  <c r="A78" i="44"/>
  <c r="A90" i="44"/>
  <c r="AQ44" i="44"/>
  <c r="AZ60" i="44"/>
  <c r="AP62" i="44"/>
  <c r="AI71" i="44"/>
  <c r="BA72" i="44"/>
  <c r="N79" i="44"/>
  <c r="AA86" i="44"/>
  <c r="BK87" i="44"/>
  <c r="Z93" i="44"/>
  <c r="AG98" i="44"/>
  <c r="AC99" i="44"/>
  <c r="BH111" i="44"/>
  <c r="W114" i="44"/>
  <c r="BJ116" i="44"/>
  <c r="BN117" i="44"/>
  <c r="A78" i="27"/>
  <c r="C80" i="46"/>
  <c r="C80" i="44" s="1"/>
  <c r="AQ59" i="44"/>
  <c r="Y66" i="44"/>
  <c r="BL68" i="44"/>
  <c r="AO73" i="44"/>
  <c r="BJ77" i="44"/>
  <c r="X82" i="44"/>
  <c r="AB91" i="44"/>
  <c r="V92" i="44"/>
  <c r="BB92" i="44"/>
  <c r="AX76" i="46"/>
  <c r="AX76" i="44"/>
  <c r="AL77" i="46"/>
  <c r="AL77" i="44"/>
  <c r="AF80" i="46"/>
  <c r="AF80" i="44"/>
  <c r="AB81" i="46"/>
  <c r="AB81" i="44"/>
  <c r="AJ81" i="46"/>
  <c r="AJ81" i="44"/>
  <c r="I85" i="46"/>
  <c r="I85" i="44"/>
  <c r="Q85" i="46"/>
  <c r="Q85" i="44"/>
  <c r="AQ86" i="46"/>
  <c r="AQ86" i="44"/>
  <c r="AY86" i="46"/>
  <c r="AY86" i="44"/>
  <c r="AE87" i="46"/>
  <c r="AE87" i="44"/>
  <c r="AM87" i="46"/>
  <c r="AM87" i="44"/>
  <c r="L91" i="46"/>
  <c r="L91" i="44"/>
  <c r="F92" i="46"/>
  <c r="F92" i="44"/>
  <c r="A91" i="27"/>
  <c r="C93" i="46"/>
  <c r="C93" i="44" s="1"/>
  <c r="J93" i="46"/>
  <c r="J93" i="44"/>
  <c r="AH93" i="46"/>
  <c r="AH93" i="44"/>
  <c r="AV95" i="46"/>
  <c r="AV95" i="44"/>
  <c r="BC97" i="46"/>
  <c r="BC97" i="44"/>
  <c r="Y98" i="46"/>
  <c r="Y98" i="44"/>
  <c r="BM98" i="46"/>
  <c r="BM98" i="44"/>
  <c r="M99" i="46"/>
  <c r="M99" i="44"/>
  <c r="U99" i="46"/>
  <c r="U99" i="44"/>
  <c r="AG100" i="46"/>
  <c r="AG100" i="44"/>
  <c r="AO100" i="46"/>
  <c r="AO100" i="44"/>
  <c r="BE100" i="46"/>
  <c r="BE100" i="44"/>
  <c r="BM100" i="46"/>
  <c r="BM100" i="44"/>
  <c r="BA101" i="46"/>
  <c r="BA101" i="44"/>
  <c r="AE102" i="46"/>
  <c r="AE102" i="44"/>
  <c r="AM102" i="46"/>
  <c r="AM102" i="44"/>
  <c r="BC102" i="46"/>
  <c r="BC102" i="44"/>
  <c r="U104" i="46"/>
  <c r="U104" i="44"/>
  <c r="AC104" i="46"/>
  <c r="AC104" i="44"/>
  <c r="O105" i="46"/>
  <c r="O105" i="44"/>
  <c r="Q106" i="46"/>
  <c r="Q106" i="44"/>
  <c r="AC107" i="46"/>
  <c r="AC107" i="44"/>
  <c r="AN108" i="46"/>
  <c r="AN108" i="44"/>
  <c r="BD108" i="46"/>
  <c r="BD108" i="44"/>
  <c r="BH109" i="46"/>
  <c r="BH109" i="44"/>
  <c r="AV110" i="46"/>
  <c r="AV110" i="44"/>
  <c r="BL110" i="46"/>
  <c r="BL110" i="44"/>
  <c r="AB111" i="46"/>
  <c r="AB111" i="44"/>
  <c r="BK112" i="46"/>
  <c r="BK112" i="44"/>
  <c r="G114" i="46"/>
  <c r="G114" i="44"/>
  <c r="AM114" i="46"/>
  <c r="AM114" i="44"/>
  <c r="BC114" i="46"/>
  <c r="BC114" i="44"/>
  <c r="S115" i="46"/>
  <c r="S115" i="44"/>
  <c r="AQ115" i="46"/>
  <c r="AQ115" i="44"/>
  <c r="V116" i="46"/>
  <c r="V116" i="44"/>
  <c r="AT116" i="46"/>
  <c r="AT116" i="44"/>
  <c r="R117" i="46"/>
  <c r="R117" i="44"/>
  <c r="AH117" i="46"/>
  <c r="AH117" i="44"/>
  <c r="AP117" i="46"/>
  <c r="AP117" i="44"/>
  <c r="AB118" i="46"/>
  <c r="AB118" i="44"/>
  <c r="AR118" i="46"/>
  <c r="AR118" i="44"/>
  <c r="AZ118" i="46"/>
  <c r="AZ118" i="44"/>
  <c r="AN119" i="46"/>
  <c r="AN119" i="44"/>
  <c r="BD119" i="46"/>
  <c r="BD119" i="44"/>
  <c r="BL119" i="46"/>
  <c r="BL119" i="44"/>
  <c r="J120" i="46"/>
  <c r="J120" i="44"/>
  <c r="R120" i="46"/>
  <c r="R120" i="44"/>
  <c r="F121" i="46"/>
  <c r="F121" i="44"/>
  <c r="AV68" i="46"/>
  <c r="AV68" i="44"/>
  <c r="J76" i="46"/>
  <c r="J76" i="44"/>
  <c r="Z76" i="46"/>
  <c r="Z76" i="44"/>
  <c r="BN78" i="46"/>
  <c r="BN78" i="44"/>
  <c r="AT79" i="46"/>
  <c r="AT79" i="44"/>
  <c r="H80" i="46"/>
  <c r="H80" i="44"/>
  <c r="BD80" i="46"/>
  <c r="BD80" i="44"/>
  <c r="BL82" i="46"/>
  <c r="BL82" i="44"/>
  <c r="AO85" i="46"/>
  <c r="AO85" i="44"/>
  <c r="G87" i="46"/>
  <c r="G87" i="44"/>
  <c r="AT92" i="46"/>
  <c r="AT92" i="44"/>
  <c r="T94" i="46"/>
  <c r="T94" i="44"/>
  <c r="I98" i="46"/>
  <c r="I98" i="44"/>
  <c r="A80" i="44"/>
  <c r="N61" i="44"/>
  <c r="AY71" i="44"/>
  <c r="BQ72" i="44"/>
  <c r="Y85" i="44"/>
  <c r="BH91" i="44"/>
  <c r="AD92" i="44"/>
  <c r="BG96" i="44"/>
  <c r="AE97" i="44"/>
  <c r="AK99" i="44"/>
  <c r="BK102" i="44"/>
  <c r="AA103" i="44"/>
  <c r="BK105" i="44"/>
  <c r="BG59" i="46"/>
  <c r="BG59" i="44"/>
  <c r="O70" i="46"/>
  <c r="O70" i="44"/>
  <c r="K71" i="46"/>
  <c r="K71" i="44"/>
  <c r="X122" i="44"/>
  <c r="M125" i="44"/>
  <c r="AM126" i="44"/>
  <c r="AA127" i="44"/>
  <c r="P122" i="44"/>
  <c r="BD122" i="44"/>
  <c r="T123" i="44"/>
  <c r="D123" i="44"/>
  <c r="C122" i="46"/>
  <c r="C122" i="44" s="1"/>
  <c r="BI7" i="44"/>
  <c r="AL23" i="44"/>
  <c r="H32" i="44"/>
  <c r="AN44" i="44"/>
  <c r="AQ46" i="44"/>
  <c r="J51" i="44"/>
  <c r="AP124" i="44"/>
  <c r="BF124" i="44"/>
  <c r="S127" i="44"/>
  <c r="AI127" i="44"/>
  <c r="Y128" i="44"/>
  <c r="L129" i="44"/>
  <c r="BP129" i="44"/>
  <c r="AZ131" i="44"/>
  <c r="V133" i="44"/>
  <c r="AL133" i="44"/>
  <c r="AT136" i="44"/>
  <c r="Z137" i="44"/>
  <c r="BF137" i="44"/>
  <c r="AX152" i="44"/>
  <c r="I156" i="44"/>
  <c r="AS157" i="44"/>
  <c r="AB159" i="44"/>
  <c r="AZ159" i="44"/>
  <c r="AJ161" i="44"/>
  <c r="AP163" i="44"/>
  <c r="R165" i="44"/>
  <c r="BQ166" i="44"/>
  <c r="Q167" i="44"/>
  <c r="BE167" i="44"/>
  <c r="AB168" i="44"/>
  <c r="BP168" i="44"/>
  <c r="G171" i="44"/>
  <c r="BC171" i="44"/>
  <c r="BM89" i="46"/>
  <c r="BM89" i="44"/>
  <c r="Q92" i="46"/>
  <c r="Q92" i="44"/>
  <c r="BK109" i="46"/>
  <c r="BK109" i="44"/>
  <c r="BM116" i="46"/>
  <c r="BM116" i="44"/>
  <c r="BQ117" i="46"/>
  <c r="BQ117" i="44"/>
  <c r="AI122" i="46"/>
  <c r="AI122" i="44"/>
  <c r="A60" i="44"/>
  <c r="BH52" i="44"/>
  <c r="BJ71" i="44"/>
  <c r="I77" i="44"/>
  <c r="BL101" i="44"/>
  <c r="AN104" i="44"/>
  <c r="Z105" i="44"/>
  <c r="AY119" i="44"/>
  <c r="AJ90" i="46"/>
  <c r="AJ90" i="44"/>
  <c r="BC115" i="46"/>
  <c r="BC115" i="44"/>
  <c r="BB117" i="46"/>
  <c r="BB117" i="44"/>
  <c r="BD131" i="46"/>
  <c r="BD131" i="44"/>
  <c r="P132" i="46"/>
  <c r="P132" i="44"/>
  <c r="AF132" i="46"/>
  <c r="AF132" i="44"/>
  <c r="AV132" i="46"/>
  <c r="AV132" i="44"/>
  <c r="BF133" i="46"/>
  <c r="BF133" i="44"/>
  <c r="AA139" i="46"/>
  <c r="AA139" i="44"/>
  <c r="Z141" i="46"/>
  <c r="Z141" i="44"/>
  <c r="BN141" i="46"/>
  <c r="BN141" i="44"/>
  <c r="AJ142" i="46"/>
  <c r="AJ142" i="44"/>
  <c r="AZ142" i="46"/>
  <c r="AZ142" i="44"/>
  <c r="H143" i="46"/>
  <c r="H143" i="44"/>
  <c r="P143" i="46"/>
  <c r="P143" i="44"/>
  <c r="BD143" i="46"/>
  <c r="BD143" i="44"/>
  <c r="BL143" i="46"/>
  <c r="BL143" i="44"/>
  <c r="AF145" i="46"/>
  <c r="AF145" i="44"/>
  <c r="K146" i="46"/>
  <c r="K146" i="44"/>
  <c r="AA146" i="46"/>
  <c r="AA146" i="44"/>
  <c r="BG146" i="46"/>
  <c r="BG146" i="44"/>
  <c r="W150" i="46"/>
  <c r="W150" i="44"/>
  <c r="AU150" i="46"/>
  <c r="AU150" i="44"/>
  <c r="AI151" i="46"/>
  <c r="AI151" i="44"/>
  <c r="F152" i="46"/>
  <c r="F152" i="44"/>
  <c r="AD152" i="46"/>
  <c r="AD152" i="44"/>
  <c r="R153" i="46"/>
  <c r="R153" i="44"/>
  <c r="AP153" i="46"/>
  <c r="AP153" i="44"/>
  <c r="AX153" i="46"/>
  <c r="AX153" i="44"/>
  <c r="AS154" i="46"/>
  <c r="AS154" i="44"/>
  <c r="Q155" i="46"/>
  <c r="Q155" i="44"/>
  <c r="BE155" i="46"/>
  <c r="BE155" i="44"/>
  <c r="E156" i="46"/>
  <c r="E156" i="44"/>
  <c r="U156" i="46"/>
  <c r="U156" i="44"/>
  <c r="AK156" i="46"/>
  <c r="AK156" i="44"/>
  <c r="BA156" i="46"/>
  <c r="BA156" i="44"/>
  <c r="BQ156" i="46"/>
  <c r="BQ156" i="44"/>
  <c r="Q157" i="46"/>
  <c r="Q157" i="44"/>
  <c r="AG157" i="46"/>
  <c r="AG157" i="44"/>
  <c r="BH158" i="46"/>
  <c r="BH158" i="44"/>
  <c r="T160" i="46"/>
  <c r="T160" i="44"/>
  <c r="BP160" i="46"/>
  <c r="BP160" i="44"/>
  <c r="H161" i="46"/>
  <c r="H161" i="44"/>
  <c r="X161" i="46"/>
  <c r="X161" i="44"/>
  <c r="BL161" i="46"/>
  <c r="BL161" i="44"/>
  <c r="AJ162" i="46"/>
  <c r="AJ162" i="44"/>
  <c r="AZ162" i="46"/>
  <c r="AZ162" i="44"/>
  <c r="BJ163" i="46"/>
  <c r="BJ163" i="44"/>
  <c r="AH164" i="46"/>
  <c r="AH164" i="44"/>
  <c r="AO166" i="46"/>
  <c r="AO166" i="44"/>
  <c r="BE166" i="46"/>
  <c r="BE166" i="44"/>
  <c r="AC167" i="46"/>
  <c r="AC167" i="44"/>
  <c r="BA167" i="46"/>
  <c r="BA167" i="44"/>
  <c r="X168" i="46"/>
  <c r="X168" i="44"/>
  <c r="AV168" i="46"/>
  <c r="AV168" i="44"/>
  <c r="AJ169" i="46"/>
  <c r="AJ169" i="44"/>
  <c r="BP169" i="46"/>
  <c r="BP169" i="44"/>
  <c r="S171" i="46"/>
  <c r="S171" i="44"/>
  <c r="AY171" i="46"/>
  <c r="AY171" i="44"/>
  <c r="AS172" i="46"/>
  <c r="AS172" i="44"/>
  <c r="BI172" i="46"/>
  <c r="BI172" i="44"/>
  <c r="AA174" i="46"/>
  <c r="AA174" i="44"/>
  <c r="AQ174" i="46"/>
  <c r="AQ174" i="44"/>
  <c r="G175" i="46"/>
  <c r="G175" i="44"/>
  <c r="W175" i="46"/>
  <c r="W175" i="44"/>
  <c r="BK175" i="46"/>
  <c r="BK175" i="44"/>
  <c r="R176" i="46"/>
  <c r="R176" i="44"/>
  <c r="N177" i="46"/>
  <c r="N177" i="44"/>
  <c r="V177" i="46"/>
  <c r="V177" i="44"/>
  <c r="BB177" i="46"/>
  <c r="BB177" i="44"/>
  <c r="BJ177" i="46"/>
  <c r="BJ177" i="44"/>
  <c r="AD179" i="46"/>
  <c r="AD179" i="44"/>
  <c r="BB179" i="46"/>
  <c r="BB179" i="44"/>
  <c r="AF180" i="46"/>
  <c r="AF180" i="44"/>
  <c r="BD180" i="46"/>
  <c r="BD180" i="44"/>
  <c r="AJ181" i="46"/>
  <c r="AJ181" i="44"/>
  <c r="BP181" i="46"/>
  <c r="BP181" i="44"/>
  <c r="S183" i="46"/>
  <c r="S183" i="44"/>
  <c r="BO95" i="46"/>
  <c r="BO95" i="44"/>
  <c r="AZ98" i="46"/>
  <c r="AZ98" i="44"/>
  <c r="H101" i="46"/>
  <c r="H101" i="44"/>
  <c r="O109" i="46"/>
  <c r="O109" i="44"/>
  <c r="K110" i="46"/>
  <c r="K110" i="44"/>
  <c r="BG119" i="46"/>
  <c r="BG119" i="44"/>
  <c r="A72" i="44"/>
  <c r="BO82" i="44"/>
  <c r="AR119" i="46"/>
  <c r="AR119" i="44"/>
  <c r="AJ122" i="46"/>
  <c r="AJ122" i="44"/>
  <c r="A135" i="44"/>
  <c r="C125" i="46"/>
  <c r="C125" i="44" s="1"/>
  <c r="D19" i="44"/>
  <c r="AZ73" i="44"/>
  <c r="Y79" i="44"/>
  <c r="BK83" i="44"/>
  <c r="D85" i="44"/>
  <c r="AO116" i="44"/>
  <c r="E117" i="44"/>
  <c r="AS117" i="44"/>
  <c r="AU118" i="44"/>
  <c r="S119" i="44"/>
  <c r="AC124" i="44"/>
  <c r="N137" i="44"/>
  <c r="AD140" i="44"/>
  <c r="BB140" i="44"/>
  <c r="AH141" i="44"/>
  <c r="AH105" i="46"/>
  <c r="AH105" i="44"/>
  <c r="C116" i="46"/>
  <c r="C116" i="44" s="1"/>
  <c r="Q89" i="44"/>
  <c r="P104" i="44"/>
  <c r="AM109" i="44"/>
  <c r="BO110" i="44"/>
  <c r="BB113" i="44"/>
  <c r="U120" i="44"/>
  <c r="BM121" i="44"/>
  <c r="AE115" i="46"/>
  <c r="AE115" i="44"/>
  <c r="AT120" i="46"/>
  <c r="AT120" i="44"/>
  <c r="BP122" i="46"/>
  <c r="BP122" i="44"/>
  <c r="BD129" i="46"/>
  <c r="BD129" i="44"/>
  <c r="A114" i="44"/>
  <c r="A118" i="44"/>
  <c r="O27" i="44"/>
  <c r="AJ51" i="44"/>
  <c r="AD86" i="44"/>
  <c r="AG92" i="44"/>
  <c r="AE94" i="44"/>
  <c r="AL96" i="44"/>
  <c r="F120" i="44"/>
  <c r="AS124" i="44"/>
  <c r="BB134" i="44"/>
  <c r="P138" i="44"/>
  <c r="S139" i="44"/>
  <c r="AI139" i="44"/>
  <c r="BG139" i="44"/>
  <c r="R141" i="44"/>
  <c r="A30" i="44"/>
  <c r="C60" i="46"/>
  <c r="C60" i="44" s="1"/>
  <c r="C118" i="46"/>
  <c r="C118" i="44" s="1"/>
  <c r="C135" i="46"/>
  <c r="C135" i="44" s="1"/>
  <c r="Y12" i="44"/>
  <c r="G19" i="44"/>
  <c r="Q27" i="44"/>
  <c r="BP29" i="44"/>
  <c r="G34" i="44"/>
  <c r="BH37" i="44"/>
  <c r="AN39" i="44"/>
  <c r="BL43" i="44"/>
  <c r="AN45" i="44"/>
  <c r="T48" i="44"/>
  <c r="AP49" i="44"/>
  <c r="AM51" i="44"/>
  <c r="E53" i="44"/>
  <c r="Y54" i="44"/>
  <c r="BJ55" i="44"/>
  <c r="AB57" i="44"/>
  <c r="S60" i="44"/>
  <c r="BK63" i="44"/>
  <c r="AB65" i="44"/>
  <c r="N69" i="44"/>
  <c r="AX70" i="44"/>
  <c r="BQ71" i="44"/>
  <c r="J75" i="44"/>
  <c r="T106" i="44"/>
  <c r="BD123" i="44"/>
  <c r="W127" i="44"/>
  <c r="E128" i="44"/>
  <c r="AK128" i="44"/>
  <c r="BD132" i="44"/>
  <c r="N135" i="44"/>
  <c r="AD137" i="44"/>
  <c r="AV138" i="44"/>
  <c r="F140" i="44"/>
  <c r="D144" i="44"/>
  <c r="T144" i="44"/>
  <c r="AJ144" i="44"/>
  <c r="P145" i="44"/>
  <c r="BO146" i="44"/>
  <c r="AL147" i="44"/>
  <c r="U154" i="44"/>
  <c r="BI154" i="44"/>
  <c r="I155" i="44"/>
  <c r="BM155" i="44"/>
  <c r="T158" i="44"/>
  <c r="BD159" i="44"/>
  <c r="D160" i="44"/>
  <c r="AP164" i="44"/>
  <c r="Y166" i="44"/>
  <c r="BL168" i="44"/>
  <c r="AR169" i="44"/>
  <c r="BH169" i="44"/>
  <c r="AI171" i="44"/>
  <c r="AW173" i="44"/>
  <c r="S174" i="44"/>
  <c r="BA88" i="44"/>
  <c r="BQ93" i="44"/>
  <c r="BF114" i="44"/>
  <c r="W123" i="44"/>
  <c r="BJ87" i="46"/>
  <c r="BJ87" i="44"/>
  <c r="BE88" i="46"/>
  <c r="BE88" i="44"/>
  <c r="AI91" i="46"/>
  <c r="AI91" i="44"/>
  <c r="K68" i="44"/>
  <c r="C31" i="46"/>
  <c r="C31" i="44" s="1"/>
  <c r="AV22" i="44"/>
  <c r="P63" i="44"/>
  <c r="BK81" i="44"/>
  <c r="W83" i="44"/>
  <c r="F86" i="44"/>
  <c r="BC94" i="44"/>
  <c r="AH97" i="44"/>
  <c r="BC109" i="44"/>
  <c r="AL113" i="44"/>
  <c r="M120" i="44"/>
  <c r="AO121" i="44"/>
  <c r="E124" i="44"/>
  <c r="Z88" i="46"/>
  <c r="Z88" i="44"/>
  <c r="N86" i="46"/>
  <c r="N86" i="44"/>
  <c r="A87" i="44"/>
  <c r="A97" i="44"/>
  <c r="C97" i="46"/>
  <c r="C97" i="44" s="1"/>
  <c r="C104" i="46"/>
  <c r="C104" i="44" s="1"/>
  <c r="AY90" i="44"/>
  <c r="AP105" i="44"/>
  <c r="AB106" i="44"/>
  <c r="AZ106" i="44"/>
  <c r="BA117" i="44"/>
  <c r="Y121" i="44"/>
  <c r="BA124" i="44"/>
  <c r="BO68" i="44"/>
  <c r="BN70" i="44"/>
  <c r="AE91" i="44"/>
  <c r="BK94" i="44"/>
  <c r="AX105" i="44"/>
  <c r="V113" i="44"/>
  <c r="BN114" i="44"/>
  <c r="W118" i="44"/>
  <c r="BK123" i="44"/>
  <c r="BQ124" i="44"/>
  <c r="X89" i="46"/>
  <c r="X89" i="44"/>
  <c r="BB91" i="46"/>
  <c r="BB91" i="44"/>
  <c r="AR93" i="46"/>
  <c r="AR93" i="44"/>
  <c r="F94" i="46"/>
  <c r="F94" i="44"/>
  <c r="AS96" i="46"/>
  <c r="AS96" i="44"/>
  <c r="BE97" i="46"/>
  <c r="BE97" i="44"/>
  <c r="S100" i="46"/>
  <c r="S100" i="44"/>
  <c r="BG183" i="46"/>
  <c r="BG183" i="44"/>
  <c r="AS184" i="46"/>
  <c r="AS184" i="44"/>
  <c r="AW185" i="46"/>
  <c r="AW185" i="44"/>
  <c r="AB186" i="46"/>
  <c r="AB186" i="44"/>
  <c r="AZ186" i="46"/>
  <c r="AZ186" i="44"/>
  <c r="AN187" i="46"/>
  <c r="AN187" i="44"/>
  <c r="Q188" i="46"/>
  <c r="Q188" i="44"/>
  <c r="AW188" i="46"/>
  <c r="AW188" i="44"/>
  <c r="O190" i="46"/>
  <c r="O190" i="44"/>
  <c r="AU190" i="46"/>
  <c r="AU190" i="44"/>
  <c r="AI191" i="46"/>
  <c r="AI191" i="44"/>
  <c r="BG191" i="46"/>
  <c r="BG191" i="44"/>
  <c r="E192" i="46"/>
  <c r="E192" i="44"/>
  <c r="BQ192" i="46"/>
  <c r="BQ192" i="44"/>
  <c r="R196" i="46"/>
  <c r="R196" i="44"/>
  <c r="AF202" i="46"/>
  <c r="AF202" i="44"/>
  <c r="AY203" i="46"/>
  <c r="AY203" i="44"/>
  <c r="AE204" i="46"/>
  <c r="AE204" i="44"/>
  <c r="K205" i="46"/>
  <c r="K205" i="44"/>
  <c r="W206" i="46"/>
  <c r="W206" i="44"/>
  <c r="BC206" i="46"/>
  <c r="BC206" i="44"/>
  <c r="BC101" i="44"/>
  <c r="AY183" i="44"/>
  <c r="M184" i="44"/>
  <c r="BA184" i="44"/>
  <c r="BQ184" i="44"/>
  <c r="BE185" i="44"/>
  <c r="D186" i="44"/>
  <c r="BL187" i="44"/>
  <c r="AO188" i="44"/>
  <c r="AE190" i="44"/>
  <c r="BK190" i="44"/>
  <c r="AP196" i="44"/>
  <c r="AT197" i="44"/>
  <c r="R198" i="44"/>
  <c r="H202" i="44"/>
  <c r="X202" i="44"/>
  <c r="BP104" i="46"/>
  <c r="BP104" i="44"/>
  <c r="H106" i="46"/>
  <c r="H106" i="44"/>
  <c r="T107" i="46"/>
  <c r="T107" i="44"/>
  <c r="AR107" i="46"/>
  <c r="AR107" i="44"/>
  <c r="BK110" i="46"/>
  <c r="BK110" i="44"/>
  <c r="F112" i="46"/>
  <c r="F112" i="44"/>
  <c r="W105" i="46"/>
  <c r="W105" i="44"/>
  <c r="AU105" i="46"/>
  <c r="AU105" i="44"/>
  <c r="E107" i="46"/>
  <c r="E107" i="44"/>
  <c r="W112" i="46"/>
  <c r="W112" i="44"/>
  <c r="AU112" i="46"/>
  <c r="AU112" i="44"/>
  <c r="AA113" i="46"/>
  <c r="AA113" i="44"/>
  <c r="AY113" i="46"/>
  <c r="AY113" i="44"/>
  <c r="BO113" i="46"/>
  <c r="BO113" i="44"/>
  <c r="AL109" i="46"/>
  <c r="AL109" i="44"/>
  <c r="F111" i="46"/>
  <c r="F111" i="44"/>
  <c r="Y114" i="46"/>
  <c r="Y114" i="44"/>
  <c r="BK114" i="44"/>
  <c r="AI115" i="44"/>
  <c r="BD125" i="44"/>
  <c r="AL127" i="44"/>
  <c r="D73" i="46"/>
  <c r="D73" i="44"/>
  <c r="AC76" i="46"/>
  <c r="AC76" i="44"/>
  <c r="AY80" i="46"/>
  <c r="AY80" i="44"/>
  <c r="G83" i="46"/>
  <c r="G83" i="44"/>
  <c r="O83" i="46"/>
  <c r="O83" i="44"/>
  <c r="AE83" i="46"/>
  <c r="AE83" i="44"/>
  <c r="Q84" i="46"/>
  <c r="Q84" i="44"/>
  <c r="BP85" i="46"/>
  <c r="BP85" i="44"/>
  <c r="BJ86" i="46"/>
  <c r="BJ86" i="44"/>
  <c r="M88" i="46"/>
  <c r="M88" i="44"/>
  <c r="AG89" i="46"/>
  <c r="AG89" i="44"/>
  <c r="AM91" i="46"/>
  <c r="AM91" i="44"/>
  <c r="S95" i="46"/>
  <c r="S95" i="44"/>
  <c r="D98" i="46"/>
  <c r="D98" i="44"/>
  <c r="K108" i="46"/>
  <c r="K108" i="44"/>
  <c r="G109" i="46"/>
  <c r="G109" i="44"/>
  <c r="AE109" i="46"/>
  <c r="AE109" i="44"/>
  <c r="AA110" i="46"/>
  <c r="AA110" i="44"/>
  <c r="O111" i="46"/>
  <c r="O111" i="44"/>
  <c r="AM111" i="46"/>
  <c r="AM111" i="44"/>
  <c r="BK111" i="46"/>
  <c r="BK111" i="44"/>
  <c r="N113" i="46"/>
  <c r="N113" i="44"/>
  <c r="AT113" i="46"/>
  <c r="AT113" i="44"/>
  <c r="BJ113" i="46"/>
  <c r="BJ113" i="44"/>
  <c r="Z114" i="46"/>
  <c r="Z114" i="44"/>
  <c r="BC118" i="46"/>
  <c r="BC118" i="44"/>
  <c r="AQ119" i="46"/>
  <c r="AQ119" i="44"/>
  <c r="E120" i="46"/>
  <c r="E120" i="44"/>
  <c r="AA122" i="46"/>
  <c r="AA122" i="44"/>
  <c r="AU20" i="44"/>
  <c r="AH70" i="46"/>
  <c r="AH70" i="44"/>
  <c r="R15" i="44"/>
  <c r="BD27" i="44"/>
  <c r="Y41" i="44"/>
  <c r="T52" i="44"/>
  <c r="U62" i="44"/>
  <c r="I25" i="44"/>
  <c r="R36" i="44"/>
  <c r="AO39" i="44"/>
  <c r="X43" i="44"/>
  <c r="T73" i="44"/>
  <c r="BJ52" i="46"/>
  <c r="BJ52" i="44"/>
  <c r="AC56" i="46"/>
  <c r="AC56" i="44"/>
  <c r="Y57" i="46"/>
  <c r="Y57" i="44"/>
  <c r="J63" i="46"/>
  <c r="J63" i="44"/>
  <c r="AX63" i="46"/>
  <c r="AX63" i="44"/>
  <c r="G25" i="44"/>
  <c r="BM32" i="44"/>
  <c r="BC60" i="44"/>
  <c r="BO75" i="44"/>
  <c r="L21" i="44"/>
  <c r="AI28" i="44"/>
  <c r="M33" i="44"/>
  <c r="W38" i="44"/>
  <c r="BQ62" i="44"/>
  <c r="BP64" i="44"/>
  <c r="C88" i="46"/>
  <c r="C88" i="44" s="1"/>
  <c r="C114" i="46"/>
  <c r="C114" i="44" s="1"/>
  <c r="X21" i="44"/>
  <c r="AB26" i="44"/>
  <c r="AQ28" i="44"/>
  <c r="BO30" i="44"/>
  <c r="O33" i="44"/>
  <c r="S36" i="44"/>
  <c r="X38" i="44"/>
  <c r="BB39" i="44"/>
  <c r="AW41" i="44"/>
  <c r="AD43" i="44"/>
  <c r="AZ44" i="44"/>
  <c r="J46" i="44"/>
  <c r="AK47" i="44"/>
  <c r="BF48" i="44"/>
  <c r="AN49" i="44"/>
  <c r="T51" i="44"/>
  <c r="AH52" i="44"/>
  <c r="AR53" i="44"/>
  <c r="AV54" i="44"/>
  <c r="AE56" i="44"/>
  <c r="D59" i="44"/>
  <c r="N60" i="44"/>
  <c r="BK61" i="44"/>
  <c r="N63" i="44"/>
  <c r="F65" i="44"/>
  <c r="R66" i="44"/>
  <c r="D67" i="44"/>
  <c r="BA67" i="44"/>
  <c r="Q68" i="44"/>
  <c r="AW68" i="44"/>
  <c r="T69" i="44"/>
  <c r="BI69" i="44"/>
  <c r="AV70" i="44"/>
  <c r="T71" i="44"/>
  <c r="BH71" i="44"/>
  <c r="BJ72" i="44"/>
  <c r="X73" i="44"/>
  <c r="AI74" i="44"/>
  <c r="Y75" i="44"/>
  <c r="AJ76" i="44"/>
  <c r="BK77" i="44"/>
  <c r="M79" i="44"/>
  <c r="AS79" i="44"/>
  <c r="W80" i="44"/>
  <c r="S81" i="44"/>
  <c r="AM81" i="44"/>
  <c r="BB81" i="44"/>
  <c r="S82" i="44"/>
  <c r="BG82" i="44"/>
  <c r="AB83" i="44"/>
  <c r="O84" i="44"/>
  <c r="J85" i="44"/>
  <c r="AA85" i="44"/>
  <c r="BM85" i="44"/>
  <c r="V86" i="44"/>
  <c r="AX86" i="44"/>
  <c r="BQ86" i="44"/>
  <c r="X87" i="44"/>
  <c r="AV87" i="44"/>
  <c r="J88" i="44"/>
  <c r="AJ88" i="44"/>
  <c r="I89" i="44"/>
  <c r="AO89" i="44"/>
  <c r="BQ89" i="44"/>
  <c r="F91" i="44"/>
  <c r="AL92" i="44"/>
  <c r="BL92" i="44"/>
  <c r="AG93" i="44"/>
  <c r="BP94" i="44"/>
  <c r="AQ95" i="44"/>
  <c r="BH98" i="44"/>
  <c r="S108" i="44"/>
  <c r="J112" i="44"/>
  <c r="AX112" i="44"/>
  <c r="F113" i="44"/>
  <c r="AQ60" i="46"/>
  <c r="AQ60" i="44"/>
  <c r="BG69" i="46"/>
  <c r="BG69" i="44"/>
  <c r="AJ72" i="46"/>
  <c r="AJ72" i="44"/>
  <c r="AF73" i="46"/>
  <c r="AF73" i="44"/>
  <c r="AY74" i="46"/>
  <c r="AY74" i="44"/>
  <c r="BA79" i="46"/>
  <c r="BA79" i="44"/>
  <c r="AI81" i="46"/>
  <c r="AI81" i="44"/>
  <c r="W82" i="46"/>
  <c r="W82" i="44"/>
  <c r="AM82" i="46"/>
  <c r="AM82" i="44"/>
  <c r="U84" i="46"/>
  <c r="U84" i="44"/>
  <c r="H85" i="46"/>
  <c r="H85" i="44"/>
  <c r="X85" i="46"/>
  <c r="X85" i="44"/>
  <c r="J86" i="46"/>
  <c r="J86" i="44"/>
  <c r="AL87" i="46"/>
  <c r="AL87" i="44"/>
  <c r="BM88" i="46"/>
  <c r="BM88" i="44"/>
  <c r="G90" i="46"/>
  <c r="G90" i="44"/>
  <c r="BG91" i="46"/>
  <c r="BG91" i="44"/>
  <c r="U92" i="46"/>
  <c r="U92" i="44"/>
  <c r="BA92" i="46"/>
  <c r="BA92" i="44"/>
  <c r="BI92" i="46"/>
  <c r="BI92" i="44"/>
  <c r="I93" i="46"/>
  <c r="I93" i="44"/>
  <c r="K94" i="46"/>
  <c r="K94" i="44"/>
  <c r="S94" i="46"/>
  <c r="S94" i="44"/>
  <c r="AY94" i="46"/>
  <c r="AY94" i="44"/>
  <c r="AU95" i="46"/>
  <c r="AU95" i="44"/>
  <c r="Z96" i="46"/>
  <c r="Z96" i="44"/>
  <c r="AX96" i="46"/>
  <c r="AX96" i="44"/>
  <c r="X98" i="46"/>
  <c r="X98" i="44"/>
  <c r="AF98" i="46"/>
  <c r="AF98" i="44"/>
  <c r="AV98" i="46"/>
  <c r="AV98" i="44"/>
  <c r="AR99" i="46"/>
  <c r="AR99" i="44"/>
  <c r="BI53" i="46"/>
  <c r="BI53" i="44"/>
  <c r="BF76" i="46"/>
  <c r="BF76" i="44"/>
  <c r="R78" i="46"/>
  <c r="R78" i="44"/>
  <c r="AX78" i="46"/>
  <c r="AX78" i="44"/>
  <c r="L81" i="46"/>
  <c r="L81" i="44"/>
  <c r="BP81" i="46"/>
  <c r="BP81" i="44"/>
  <c r="BD82" i="46"/>
  <c r="BD82" i="44"/>
  <c r="AW85" i="46"/>
  <c r="AW85" i="44"/>
  <c r="BE85" i="46"/>
  <c r="BE85" i="44"/>
  <c r="O87" i="46"/>
  <c r="O87" i="44"/>
  <c r="BC87" i="46"/>
  <c r="BC87" i="44"/>
  <c r="N92" i="46"/>
  <c r="N92" i="44"/>
  <c r="AZ94" i="46"/>
  <c r="AZ94" i="44"/>
  <c r="P95" i="46"/>
  <c r="P95" i="44"/>
  <c r="K96" i="46"/>
  <c r="K96" i="44"/>
  <c r="AS99" i="46"/>
  <c r="AS99" i="44"/>
  <c r="BI99" i="46"/>
  <c r="BI99" i="44"/>
  <c r="Y100" i="46"/>
  <c r="Y100" i="44"/>
  <c r="AW100" i="46"/>
  <c r="AW100" i="44"/>
  <c r="AL50" i="46"/>
  <c r="AL50" i="44"/>
  <c r="AX54" i="46"/>
  <c r="AX54" i="44"/>
  <c r="AG58" i="46"/>
  <c r="AG58" i="44"/>
  <c r="O61" i="46"/>
  <c r="O61" i="44"/>
  <c r="AI62" i="46"/>
  <c r="AI62" i="44"/>
  <c r="AH66" i="46"/>
  <c r="AH66" i="44"/>
  <c r="U67" i="46"/>
  <c r="U67" i="44"/>
  <c r="BM68" i="46"/>
  <c r="BM68" i="44"/>
  <c r="U69" i="46"/>
  <c r="U69" i="44"/>
  <c r="N72" i="46"/>
  <c r="N72" i="44"/>
  <c r="Q75" i="46"/>
  <c r="Q75" i="44"/>
  <c r="AE77" i="46"/>
  <c r="AE77" i="44"/>
  <c r="Y80" i="46"/>
  <c r="Y80" i="44"/>
  <c r="AS83" i="46"/>
  <c r="AS83" i="44"/>
  <c r="AU84" i="46"/>
  <c r="AU84" i="44"/>
  <c r="AQ88" i="46"/>
  <c r="AQ88" i="44"/>
  <c r="G89" i="46"/>
  <c r="G89" i="44"/>
  <c r="AU89" i="46"/>
  <c r="AU89" i="44"/>
  <c r="BF51" i="46"/>
  <c r="BF51" i="44"/>
  <c r="AS59" i="46"/>
  <c r="AS59" i="44"/>
  <c r="D62" i="46"/>
  <c r="D62" i="44"/>
  <c r="BC65" i="46"/>
  <c r="BC65" i="44"/>
  <c r="E71" i="46"/>
  <c r="E71" i="44"/>
  <c r="BD84" i="46"/>
  <c r="BD84" i="44"/>
  <c r="U86" i="46"/>
  <c r="U86" i="44"/>
  <c r="AS86" i="46"/>
  <c r="AS86" i="44"/>
  <c r="AG87" i="46"/>
  <c r="AG87" i="44"/>
  <c r="T88" i="46"/>
  <c r="T88" i="44"/>
  <c r="V91" i="46"/>
  <c r="V91" i="44"/>
  <c r="AJ93" i="46"/>
  <c r="AJ93" i="44"/>
  <c r="AZ93" i="46"/>
  <c r="AZ93" i="44"/>
  <c r="AG97" i="46"/>
  <c r="AG97" i="44"/>
  <c r="W99" i="46"/>
  <c r="W99" i="44"/>
  <c r="BG100" i="46"/>
  <c r="BG100" i="44"/>
  <c r="W101" i="46"/>
  <c r="W101" i="44"/>
  <c r="AC103" i="46"/>
  <c r="AC103" i="44"/>
  <c r="BB64" i="44"/>
  <c r="BK89" i="44"/>
  <c r="AW90" i="44"/>
  <c r="U91" i="44"/>
  <c r="BI91" i="44"/>
  <c r="AM92" i="44"/>
  <c r="H100" i="44"/>
  <c r="L101" i="44"/>
  <c r="BA104" i="44"/>
  <c r="Z108" i="44"/>
  <c r="AR101" i="46"/>
  <c r="AR101" i="44"/>
  <c r="AL102" i="46"/>
  <c r="AL102" i="44"/>
  <c r="BJ102" i="46"/>
  <c r="BJ102" i="44"/>
  <c r="AT105" i="46"/>
  <c r="AT105" i="44"/>
  <c r="AE108" i="46"/>
  <c r="AE108" i="44"/>
  <c r="BG109" i="46"/>
  <c r="BG109" i="44"/>
  <c r="O110" i="46"/>
  <c r="O110" i="44"/>
  <c r="E101" i="46"/>
  <c r="E101" i="44"/>
  <c r="BI101" i="46"/>
  <c r="BI101" i="44"/>
  <c r="O102" i="46"/>
  <c r="O102" i="44"/>
  <c r="E104" i="46"/>
  <c r="E104" i="44"/>
  <c r="AR111" i="46"/>
  <c r="AR111" i="44"/>
  <c r="AG90" i="46"/>
  <c r="AG90" i="44"/>
  <c r="BM90" i="46"/>
  <c r="BM90" i="44"/>
  <c r="BF98" i="46"/>
  <c r="BF98" i="44"/>
  <c r="F99" i="46"/>
  <c r="F99" i="44"/>
  <c r="T103" i="46"/>
  <c r="T103" i="44"/>
  <c r="AR103" i="46"/>
  <c r="AR103" i="44"/>
  <c r="S106" i="46"/>
  <c r="S106" i="44"/>
  <c r="BG106" i="46"/>
  <c r="BG106" i="44"/>
  <c r="AX110" i="46"/>
  <c r="AX110" i="44"/>
  <c r="AG112" i="46"/>
  <c r="AG112" i="44"/>
  <c r="AK115" i="46"/>
  <c r="AK115" i="44"/>
  <c r="AD104" i="44"/>
  <c r="BB104" i="44"/>
  <c r="H105" i="44"/>
  <c r="X105" i="44"/>
  <c r="BL105" i="44"/>
  <c r="BB112" i="44"/>
  <c r="J113" i="44"/>
  <c r="N114" i="44"/>
  <c r="AE114" i="44"/>
  <c r="AU114" i="44"/>
  <c r="T120" i="44"/>
  <c r="Z121" i="44"/>
  <c r="AP121" i="44"/>
  <c r="L128" i="44"/>
  <c r="AI75" i="46"/>
  <c r="AI75" i="44"/>
  <c r="AT86" i="46"/>
  <c r="AT86" i="44"/>
  <c r="AI90" i="46"/>
  <c r="AI90" i="44"/>
  <c r="BG90" i="46"/>
  <c r="BG90" i="44"/>
  <c r="AW92" i="46"/>
  <c r="AW92" i="44"/>
  <c r="E93" i="46"/>
  <c r="E93" i="44"/>
  <c r="BI93" i="46"/>
  <c r="BI93" i="44"/>
  <c r="N96" i="46"/>
  <c r="N96" i="44"/>
  <c r="T98" i="46"/>
  <c r="T98" i="44"/>
  <c r="AB98" i="46"/>
  <c r="AB98" i="44"/>
  <c r="BP98" i="46"/>
  <c r="BP98" i="44"/>
  <c r="X101" i="46"/>
  <c r="X101" i="44"/>
  <c r="BD101" i="46"/>
  <c r="BD101" i="44"/>
  <c r="AF104" i="46"/>
  <c r="AF104" i="44"/>
  <c r="BD104" i="46"/>
  <c r="BD104" i="44"/>
  <c r="R105" i="46"/>
  <c r="R105" i="44"/>
  <c r="BF105" i="46"/>
  <c r="BF105" i="44"/>
  <c r="BH106" i="46"/>
  <c r="BH106" i="44"/>
  <c r="AA108" i="46"/>
  <c r="AA108" i="44"/>
  <c r="AU109" i="46"/>
  <c r="AU109" i="44"/>
  <c r="AQ110" i="46"/>
  <c r="AQ110" i="44"/>
  <c r="BG110" i="46"/>
  <c r="BG110" i="44"/>
  <c r="AU111" i="46"/>
  <c r="AU111" i="44"/>
  <c r="R112" i="46"/>
  <c r="R112" i="44"/>
  <c r="AH112" i="46"/>
  <c r="AH112" i="44"/>
  <c r="AP112" i="46"/>
  <c r="AP112" i="44"/>
  <c r="AH114" i="46"/>
  <c r="AH114" i="44"/>
  <c r="AP114" i="46"/>
  <c r="AP114" i="44"/>
  <c r="I116" i="46"/>
  <c r="I116" i="44"/>
  <c r="Y116" i="46"/>
  <c r="Y116" i="44"/>
  <c r="AC117" i="46"/>
  <c r="AC117" i="44"/>
  <c r="K119" i="46"/>
  <c r="K119" i="44"/>
  <c r="AA119" i="46"/>
  <c r="AA119" i="44"/>
  <c r="BO119" i="46"/>
  <c r="BO119" i="44"/>
  <c r="AC120" i="46"/>
  <c r="AC120" i="44"/>
  <c r="Q19" i="44"/>
  <c r="BO28" i="44"/>
  <c r="AC33" i="44"/>
  <c r="E8" i="44"/>
  <c r="BB22" i="44"/>
  <c r="AO27" i="44"/>
  <c r="Z30" i="44"/>
  <c r="U35" i="44"/>
  <c r="W40" i="44"/>
  <c r="AC46" i="44"/>
  <c r="BJ22" i="44"/>
  <c r="AA30" i="44"/>
  <c r="BP33" i="44"/>
  <c r="Z37" i="44"/>
  <c r="AB40" i="44"/>
  <c r="AP15" i="44"/>
  <c r="Q25" i="44"/>
  <c r="AZ31" i="44"/>
  <c r="J37" i="44"/>
  <c r="AW10" i="44"/>
  <c r="AG20" i="44"/>
  <c r="Y25" i="44"/>
  <c r="V29" i="44"/>
  <c r="BH31" i="44"/>
  <c r="AK35" i="44"/>
  <c r="K44" i="44"/>
  <c r="AR52" i="44"/>
  <c r="M53" i="44"/>
  <c r="BP54" i="44"/>
  <c r="BI62" i="44"/>
  <c r="A68" i="44"/>
  <c r="C71" i="46"/>
  <c r="C71" i="44" s="1"/>
  <c r="C85" i="46"/>
  <c r="C85" i="44" s="1"/>
  <c r="BH10" i="44"/>
  <c r="I17" i="44"/>
  <c r="AN20" i="44"/>
  <c r="AF23" i="44"/>
  <c r="V26" i="44"/>
  <c r="AW27" i="44"/>
  <c r="AL29" i="44"/>
  <c r="AP30" i="44"/>
  <c r="BJ31" i="44"/>
  <c r="BQ33" i="44"/>
  <c r="AS35" i="44"/>
  <c r="AN37" i="44"/>
  <c r="AJ40" i="44"/>
  <c r="AK41" i="44"/>
  <c r="V43" i="44"/>
  <c r="R44" i="44"/>
  <c r="X45" i="44"/>
  <c r="BN46" i="44"/>
  <c r="AM47" i="44"/>
  <c r="AK48" i="44"/>
  <c r="AL49" i="44"/>
  <c r="AX50" i="44"/>
  <c r="AY51" i="44"/>
  <c r="AV52" i="44"/>
  <c r="AB53" i="44"/>
  <c r="J54" i="44"/>
  <c r="F55" i="44"/>
  <c r="Y56" i="44"/>
  <c r="E57" i="44"/>
  <c r="I58" i="44"/>
  <c r="E59" i="44"/>
  <c r="E60" i="44"/>
  <c r="AY60" i="44"/>
  <c r="W61" i="44"/>
  <c r="BQ61" i="44"/>
  <c r="BM62" i="44"/>
  <c r="Z64" i="44"/>
  <c r="V65" i="44"/>
  <c r="AX66" i="44"/>
  <c r="AE67" i="44"/>
  <c r="BI67" i="44"/>
  <c r="AA68" i="44"/>
  <c r="AY68" i="44"/>
  <c r="AR69" i="44"/>
  <c r="H70" i="44"/>
  <c r="BB70" i="44"/>
  <c r="L71" i="44"/>
  <c r="AL72" i="44"/>
  <c r="AG73" i="44"/>
  <c r="AM74" i="44"/>
  <c r="I75" i="44"/>
  <c r="BE75" i="44"/>
  <c r="R76" i="44"/>
  <c r="G77" i="44"/>
  <c r="AM77" i="44"/>
  <c r="Z78" i="44"/>
  <c r="AY78" i="44"/>
  <c r="AW79" i="44"/>
  <c r="Q80" i="44"/>
  <c r="AU80" i="44"/>
  <c r="BG80" i="44"/>
  <c r="P82" i="44"/>
  <c r="AU82" i="44"/>
  <c r="E83" i="44"/>
  <c r="AA83" i="44"/>
  <c r="BO83" i="44"/>
  <c r="X84" i="44"/>
  <c r="AW84" i="44"/>
  <c r="AV85" i="44"/>
  <c r="R86" i="44"/>
  <c r="AP86" i="44"/>
  <c r="F87" i="44"/>
  <c r="BN87" i="44"/>
  <c r="AF89" i="44"/>
  <c r="AW89" i="44"/>
  <c r="AH90" i="44"/>
  <c r="BK90" i="44"/>
  <c r="AJ91" i="44"/>
  <c r="H92" i="44"/>
  <c r="X92" i="44"/>
  <c r="AN92" i="44"/>
  <c r="BE92" i="44"/>
  <c r="L93" i="44"/>
  <c r="AK93" i="44"/>
  <c r="BF93" i="44"/>
  <c r="K95" i="44"/>
  <c r="AN95" i="44"/>
  <c r="BN95" i="44"/>
  <c r="AA96" i="44"/>
  <c r="BI96" i="44"/>
  <c r="W97" i="44"/>
  <c r="AU97" i="44"/>
  <c r="E99" i="44"/>
  <c r="AN101" i="44"/>
  <c r="AJ106" i="44"/>
  <c r="AE111" i="44"/>
  <c r="BC111" i="44"/>
  <c r="AD113" i="44"/>
  <c r="R114" i="44"/>
  <c r="AX114" i="44"/>
  <c r="Y78" i="46"/>
  <c r="Y78" i="44"/>
  <c r="AW78" i="46"/>
  <c r="AW78" i="44"/>
  <c r="E79" i="46"/>
  <c r="E79" i="44"/>
  <c r="AK79" i="46"/>
  <c r="AK79" i="44"/>
  <c r="BQ79" i="46"/>
  <c r="BQ79" i="44"/>
  <c r="BK80" i="46"/>
  <c r="BK80" i="44"/>
  <c r="O82" i="46"/>
  <c r="O82" i="44"/>
  <c r="BK82" i="46"/>
  <c r="BK82" i="44"/>
  <c r="S83" i="46"/>
  <c r="S83" i="44"/>
  <c r="AI83" i="46"/>
  <c r="AI83" i="44"/>
  <c r="BL85" i="46"/>
  <c r="BL85" i="44"/>
  <c r="AD87" i="46"/>
  <c r="AD87" i="44"/>
  <c r="AG88" i="46"/>
  <c r="AG88" i="44"/>
  <c r="BA89" i="46"/>
  <c r="BA89" i="44"/>
  <c r="AI94" i="46"/>
  <c r="AI94" i="44"/>
  <c r="G95" i="46"/>
  <c r="G95" i="44"/>
  <c r="AE95" i="46"/>
  <c r="AE95" i="44"/>
  <c r="BK95" i="46"/>
  <c r="BK95" i="44"/>
  <c r="AP96" i="46"/>
  <c r="AP96" i="44"/>
  <c r="F97" i="46"/>
  <c r="F97" i="44"/>
  <c r="AD97" i="46"/>
  <c r="AD97" i="44"/>
  <c r="AT97" i="46"/>
  <c r="AT97" i="44"/>
  <c r="BB97" i="46"/>
  <c r="BB97" i="44"/>
  <c r="H98" i="46"/>
  <c r="H98" i="44"/>
  <c r="AZ99" i="46"/>
  <c r="AZ99" i="44"/>
  <c r="X100" i="46"/>
  <c r="X100" i="44"/>
  <c r="N77" i="46"/>
  <c r="N77" i="44"/>
  <c r="AN82" i="46"/>
  <c r="AN82" i="44"/>
  <c r="BJ92" i="46"/>
  <c r="BJ92" i="44"/>
  <c r="AP93" i="46"/>
  <c r="AP93" i="44"/>
  <c r="S96" i="46"/>
  <c r="S96" i="44"/>
  <c r="AQ96" i="46"/>
  <c r="AQ96" i="44"/>
  <c r="AW98" i="46"/>
  <c r="AW98" i="44"/>
  <c r="BE98" i="46"/>
  <c r="BE98" i="44"/>
  <c r="BQ99" i="46"/>
  <c r="BQ99" i="44"/>
  <c r="I100" i="46"/>
  <c r="I100" i="44"/>
  <c r="AC101" i="46"/>
  <c r="AC101" i="44"/>
  <c r="AS101" i="46"/>
  <c r="AS101" i="44"/>
  <c r="BQ101" i="46"/>
  <c r="BQ101" i="44"/>
  <c r="G102" i="46"/>
  <c r="G102" i="44"/>
  <c r="W102" i="46"/>
  <c r="W102" i="44"/>
  <c r="S103" i="46"/>
  <c r="S103" i="44"/>
  <c r="AY103" i="46"/>
  <c r="AY103" i="44"/>
  <c r="BO103" i="46"/>
  <c r="BO103" i="44"/>
  <c r="M104" i="46"/>
  <c r="M104" i="44"/>
  <c r="AK104" i="46"/>
  <c r="AK104" i="44"/>
  <c r="G105" i="46"/>
  <c r="G105" i="44"/>
  <c r="BC105" i="46"/>
  <c r="BC105" i="44"/>
  <c r="Y106" i="46"/>
  <c r="Y106" i="44"/>
  <c r="BC77" i="46"/>
  <c r="BC77" i="44"/>
  <c r="AW80" i="46"/>
  <c r="AW80" i="44"/>
  <c r="G84" i="46"/>
  <c r="G84" i="44"/>
  <c r="AE84" i="46"/>
  <c r="AE84" i="44"/>
  <c r="BC84" i="46"/>
  <c r="BC84" i="44"/>
  <c r="L86" i="46"/>
  <c r="L86" i="44"/>
  <c r="BH86" i="46"/>
  <c r="BH86" i="44"/>
  <c r="H87" i="46"/>
  <c r="H87" i="44"/>
  <c r="BL87" i="46"/>
  <c r="BL87" i="44"/>
  <c r="S88" i="46"/>
  <c r="S88" i="44"/>
  <c r="AM89" i="46"/>
  <c r="AM89" i="44"/>
  <c r="M91" i="46"/>
  <c r="M91" i="44"/>
  <c r="AB76" i="46"/>
  <c r="AB76" i="44"/>
  <c r="AZ76" i="46"/>
  <c r="AZ76" i="44"/>
  <c r="Z80" i="46"/>
  <c r="Z80" i="44"/>
  <c r="AQ85" i="46"/>
  <c r="AQ85" i="44"/>
  <c r="AC86" i="46"/>
  <c r="AC86" i="44"/>
  <c r="BH88" i="46"/>
  <c r="BH88" i="44"/>
  <c r="P89" i="46"/>
  <c r="P89" i="44"/>
  <c r="P92" i="46"/>
  <c r="P92" i="44"/>
  <c r="T93" i="46"/>
  <c r="T93" i="44"/>
  <c r="AB93" i="46"/>
  <c r="AB93" i="44"/>
  <c r="BH93" i="46"/>
  <c r="BH93" i="44"/>
  <c r="N94" i="46"/>
  <c r="N94" i="44"/>
  <c r="AT94" i="46"/>
  <c r="AT94" i="44"/>
  <c r="R95" i="46"/>
  <c r="R95" i="44"/>
  <c r="AP95" i="46"/>
  <c r="AP95" i="44"/>
  <c r="I97" i="46"/>
  <c r="I97" i="44"/>
  <c r="K98" i="46"/>
  <c r="K98" i="44"/>
  <c r="O99" i="46"/>
  <c r="O99" i="44"/>
  <c r="E103" i="46"/>
  <c r="E103" i="44"/>
  <c r="AK103" i="46"/>
  <c r="AK103" i="44"/>
  <c r="BM105" i="46"/>
  <c r="BM105" i="44"/>
  <c r="K106" i="46"/>
  <c r="K106" i="44"/>
  <c r="O123" i="46"/>
  <c r="O123" i="44"/>
  <c r="AK124" i="46"/>
  <c r="AK124" i="44"/>
  <c r="AF109" i="46"/>
  <c r="AF109" i="44"/>
  <c r="AM113" i="46"/>
  <c r="AM113" i="44"/>
  <c r="AT117" i="46"/>
  <c r="AT117" i="44"/>
  <c r="BQ91" i="44"/>
  <c r="AF100" i="44"/>
  <c r="AD102" i="44"/>
  <c r="V105" i="44"/>
  <c r="AL105" i="44"/>
  <c r="D109" i="44"/>
  <c r="AB109" i="44"/>
  <c r="AS120" i="44"/>
  <c r="K122" i="44"/>
  <c r="AM123" i="44"/>
  <c r="BL100" i="46"/>
  <c r="BL100" i="44"/>
  <c r="AT102" i="46"/>
  <c r="AT102" i="44"/>
  <c r="F105" i="46"/>
  <c r="F105" i="44"/>
  <c r="AJ107" i="46"/>
  <c r="AJ107" i="44"/>
  <c r="BI107" i="46"/>
  <c r="BI107" i="44"/>
  <c r="P108" i="46"/>
  <c r="P108" i="44"/>
  <c r="BL108" i="46"/>
  <c r="BL108" i="44"/>
  <c r="L109" i="46"/>
  <c r="L109" i="44"/>
  <c r="AZ109" i="46"/>
  <c r="AZ109" i="44"/>
  <c r="X110" i="46"/>
  <c r="X110" i="44"/>
  <c r="AH98" i="46"/>
  <c r="AH98" i="44"/>
  <c r="AD99" i="46"/>
  <c r="AD99" i="44"/>
  <c r="AI106" i="46"/>
  <c r="AI106" i="44"/>
  <c r="AY106" i="46"/>
  <c r="AY106" i="44"/>
  <c r="AP108" i="46"/>
  <c r="AP108" i="44"/>
  <c r="V111" i="46"/>
  <c r="V111" i="44"/>
  <c r="BJ111" i="46"/>
  <c r="BJ111" i="44"/>
  <c r="Y112" i="46"/>
  <c r="Y112" i="44"/>
  <c r="BE112" i="46"/>
  <c r="BE112" i="44"/>
  <c r="BQ113" i="46"/>
  <c r="BQ113" i="44"/>
  <c r="BA115" i="46"/>
  <c r="BA115" i="44"/>
  <c r="AP100" i="44"/>
  <c r="Z113" i="44"/>
  <c r="BG113" i="44"/>
  <c r="V114" i="44"/>
  <c r="AP119" i="44"/>
  <c r="P121" i="44"/>
  <c r="AV121" i="44"/>
  <c r="J122" i="44"/>
  <c r="Z122" i="44"/>
  <c r="R126" i="44"/>
  <c r="AX126" i="44"/>
  <c r="BB127" i="44"/>
  <c r="AB128" i="44"/>
  <c r="K15" i="44"/>
  <c r="W22" i="44"/>
  <c r="BQ8" i="44"/>
  <c r="Y17" i="44"/>
  <c r="BE19" i="44"/>
  <c r="A19" i="44"/>
  <c r="C30" i="46"/>
  <c r="C30" i="44" s="1"/>
  <c r="C54" i="46"/>
  <c r="C54" i="44" s="1"/>
  <c r="C72" i="46"/>
  <c r="C72" i="44" s="1"/>
  <c r="I9" i="44"/>
  <c r="L15" i="44"/>
  <c r="AY17" i="44"/>
  <c r="BK19" i="44"/>
  <c r="AC22" i="44"/>
  <c r="BP23" i="44"/>
  <c r="BK25" i="44"/>
  <c r="AN27" i="44"/>
  <c r="BG28" i="44"/>
  <c r="BP32" i="44"/>
  <c r="P34" i="44"/>
  <c r="BI35" i="44"/>
  <c r="AJ37" i="44"/>
  <c r="BL38" i="44"/>
  <c r="BD39" i="44"/>
  <c r="BB42" i="44"/>
  <c r="AR44" i="44"/>
  <c r="BC45" i="44"/>
  <c r="BP46" i="44"/>
  <c r="AU47" i="44"/>
  <c r="AB48" i="44"/>
  <c r="R49" i="44"/>
  <c r="O50" i="44"/>
  <c r="AG51" i="44"/>
  <c r="Q52" i="44"/>
  <c r="AL53" i="44"/>
  <c r="T54" i="44"/>
  <c r="G55" i="44"/>
  <c r="BQ55" i="44"/>
  <c r="BN56" i="44"/>
  <c r="AZ57" i="44"/>
  <c r="BE58" i="44"/>
  <c r="BH60" i="44"/>
  <c r="AV63" i="44"/>
  <c r="R70" i="44"/>
  <c r="BG71" i="44"/>
  <c r="AL74" i="44"/>
  <c r="Q77" i="44"/>
  <c r="BD77" i="44"/>
  <c r="BP78" i="44"/>
  <c r="BF80" i="44"/>
  <c r="N81" i="44"/>
  <c r="AB85" i="44"/>
  <c r="AY8" i="44"/>
  <c r="G14" i="44"/>
  <c r="AZ19" i="44"/>
  <c r="AI21" i="44"/>
  <c r="AG23" i="44"/>
  <c r="W25" i="44"/>
  <c r="S27" i="44"/>
  <c r="E31" i="44"/>
  <c r="AA75" i="46"/>
  <c r="AA75" i="44"/>
  <c r="BA78" i="46"/>
  <c r="BA78" i="44"/>
  <c r="AG79" i="46"/>
  <c r="AG79" i="44"/>
  <c r="AI80" i="46"/>
  <c r="AI80" i="44"/>
  <c r="AI82" i="46"/>
  <c r="AI82" i="44"/>
  <c r="AH87" i="46"/>
  <c r="AH87" i="44"/>
  <c r="K114" i="46"/>
  <c r="K114" i="44"/>
  <c r="N117" i="46"/>
  <c r="N117" i="44"/>
  <c r="H118" i="46"/>
  <c r="H118" i="44"/>
  <c r="BC12" i="44"/>
  <c r="BP9" i="44"/>
  <c r="O20" i="44"/>
  <c r="S23" i="44"/>
  <c r="BM25" i="44"/>
  <c r="K28" i="44"/>
  <c r="P32" i="44"/>
  <c r="AL37" i="44"/>
  <c r="AH13" i="44"/>
  <c r="O18" i="44"/>
  <c r="AN21" i="44"/>
  <c r="AJ24" i="44"/>
  <c r="W27" i="44"/>
  <c r="G29" i="44"/>
  <c r="AY33" i="44"/>
  <c r="AN36" i="44"/>
  <c r="C49" i="46"/>
  <c r="C49" i="44" s="1"/>
  <c r="AR10" i="44"/>
  <c r="AQ13" i="44"/>
  <c r="D17" i="44"/>
  <c r="U18" i="44"/>
  <c r="AE20" i="44"/>
  <c r="BF21" i="44"/>
  <c r="X23" i="44"/>
  <c r="AK24" i="44"/>
  <c r="E26" i="44"/>
  <c r="Y27" i="44"/>
  <c r="AE28" i="44"/>
  <c r="O29" i="44"/>
  <c r="V30" i="44"/>
  <c r="T31" i="44"/>
  <c r="X32" i="44"/>
  <c r="AO36" i="44"/>
  <c r="N40" i="44"/>
  <c r="AL42" i="44"/>
  <c r="AL43" i="44"/>
  <c r="AA44" i="44"/>
  <c r="R45" i="44"/>
  <c r="AA46" i="44"/>
  <c r="O47" i="44"/>
  <c r="X49" i="44"/>
  <c r="F50" i="44"/>
  <c r="O51" i="44"/>
  <c r="AW52" i="44"/>
  <c r="T53" i="44"/>
  <c r="BJ53" i="44"/>
  <c r="AN54" i="44"/>
  <c r="T55" i="44"/>
  <c r="H56" i="44"/>
  <c r="BM56" i="44"/>
  <c r="AC57" i="44"/>
  <c r="Y58" i="44"/>
  <c r="K59" i="44"/>
  <c r="D60" i="44"/>
  <c r="AR60" i="44"/>
  <c r="BQ60" i="44"/>
  <c r="AS61" i="44"/>
  <c r="J62" i="44"/>
  <c r="AO62" i="44"/>
  <c r="AB63" i="44"/>
  <c r="S64" i="44"/>
  <c r="BM64" i="44"/>
  <c r="AU65" i="44"/>
  <c r="AA66" i="44"/>
  <c r="BP66" i="44"/>
  <c r="AZ69" i="44"/>
  <c r="J70" i="44"/>
  <c r="AW70" i="44"/>
  <c r="D72" i="44"/>
  <c r="BH72" i="44"/>
  <c r="F74" i="44"/>
  <c r="AQ74" i="44"/>
  <c r="AH76" i="44"/>
  <c r="BE76" i="44"/>
  <c r="AO77" i="44"/>
  <c r="Q78" i="44"/>
  <c r="U79" i="44"/>
  <c r="AA114" i="44"/>
  <c r="BH119" i="44"/>
  <c r="AB122" i="44"/>
  <c r="P123" i="44"/>
  <c r="AD70" i="46"/>
  <c r="AD70" i="44"/>
  <c r="L72" i="46"/>
  <c r="L72" i="44"/>
  <c r="AG78" i="46"/>
  <c r="AG78" i="44"/>
  <c r="BC70" i="46"/>
  <c r="BC70" i="44"/>
  <c r="BI72" i="46"/>
  <c r="BI72" i="44"/>
  <c r="AW73" i="46"/>
  <c r="AW73" i="44"/>
  <c r="BM73" i="46"/>
  <c r="BM73" i="44"/>
  <c r="AJ74" i="46"/>
  <c r="AJ74" i="44"/>
  <c r="BH74" i="46"/>
  <c r="BH74" i="44"/>
  <c r="V77" i="46"/>
  <c r="V77" i="44"/>
  <c r="AT77" i="46"/>
  <c r="AT77" i="44"/>
  <c r="F79" i="46"/>
  <c r="F79" i="44"/>
  <c r="BB79" i="46"/>
  <c r="BB79" i="44"/>
  <c r="P80" i="46"/>
  <c r="P80" i="44"/>
  <c r="D81" i="46"/>
  <c r="D81" i="44"/>
  <c r="BN75" i="46"/>
  <c r="BN75" i="44"/>
  <c r="L78" i="46"/>
  <c r="L78" i="44"/>
  <c r="J82" i="44"/>
  <c r="AF85" i="44"/>
  <c r="E88" i="44"/>
  <c r="AK88" i="44"/>
  <c r="BI88" i="44"/>
  <c r="AL114" i="44"/>
  <c r="AW114" i="44"/>
  <c r="BJ114" i="44"/>
  <c r="K115" i="44"/>
  <c r="AA115" i="44"/>
  <c r="BO115" i="44"/>
  <c r="AK116" i="44"/>
  <c r="AW116" i="44"/>
  <c r="BH117" i="44"/>
  <c r="V118" i="44"/>
  <c r="BB118" i="44"/>
  <c r="AK120" i="44"/>
  <c r="AU123" i="44"/>
  <c r="U124" i="44"/>
  <c r="BI124" i="44"/>
  <c r="H125" i="44"/>
  <c r="X125" i="44"/>
  <c r="J126" i="44"/>
  <c r="Z126" i="44"/>
  <c r="V127" i="44"/>
  <c r="AC128" i="44"/>
  <c r="AV131" i="44"/>
  <c r="BL131" i="44"/>
  <c r="AX133" i="44"/>
  <c r="N134" i="44"/>
  <c r="AL134" i="44"/>
  <c r="BB137" i="44"/>
  <c r="AN138" i="44"/>
  <c r="J141" i="44"/>
  <c r="AX141" i="44"/>
  <c r="T142" i="44"/>
  <c r="X143" i="44"/>
  <c r="BH144" i="44"/>
  <c r="H145" i="44"/>
  <c r="X145" i="44"/>
  <c r="AV145" i="44"/>
  <c r="N147" i="44"/>
  <c r="G150" i="44"/>
  <c r="AA151" i="44"/>
  <c r="Y155" i="44"/>
  <c r="M156" i="44"/>
  <c r="AW157" i="44"/>
  <c r="BM157" i="44"/>
  <c r="AB158" i="44"/>
  <c r="AV159" i="44"/>
  <c r="AR160" i="44"/>
  <c r="BH160" i="44"/>
  <c r="P161" i="44"/>
  <c r="D162" i="44"/>
  <c r="AR162" i="44"/>
  <c r="AL163" i="44"/>
  <c r="J164" i="44"/>
  <c r="AD35" i="46"/>
  <c r="AD35" i="44"/>
  <c r="W50" i="44"/>
  <c r="AZ54" i="46"/>
  <c r="AZ54" i="44"/>
  <c r="AI56" i="46"/>
  <c r="AI56" i="44"/>
  <c r="BJ59" i="46"/>
  <c r="BJ59" i="44"/>
  <c r="AZ66" i="46"/>
  <c r="AZ66" i="44"/>
  <c r="AU67" i="46"/>
  <c r="AU67" i="44"/>
  <c r="BG75" i="46"/>
  <c r="BG75" i="44"/>
  <c r="AS78" i="46"/>
  <c r="AS78" i="44"/>
  <c r="I79" i="46"/>
  <c r="I79" i="44"/>
  <c r="AE81" i="46"/>
  <c r="AE81" i="44"/>
  <c r="K82" i="46"/>
  <c r="K82" i="44"/>
  <c r="BM84" i="46"/>
  <c r="BM84" i="44"/>
  <c r="L85" i="46"/>
  <c r="L85" i="44"/>
  <c r="AR85" i="46"/>
  <c r="AR85" i="44"/>
  <c r="BH85" i="46"/>
  <c r="BH85" i="44"/>
  <c r="AX87" i="46"/>
  <c r="AX87" i="44"/>
  <c r="AC88" i="46"/>
  <c r="AC88" i="44"/>
  <c r="BQ88" i="46"/>
  <c r="BQ88" i="44"/>
  <c r="BE89" i="46"/>
  <c r="BE89" i="44"/>
  <c r="G91" i="46"/>
  <c r="G91" i="44"/>
  <c r="W91" i="46"/>
  <c r="W91" i="44"/>
  <c r="AM94" i="46"/>
  <c r="AM94" i="44"/>
  <c r="F96" i="46"/>
  <c r="F96" i="44"/>
  <c r="AT96" i="46"/>
  <c r="AT96" i="44"/>
  <c r="BB96" i="46"/>
  <c r="BB96" i="44"/>
  <c r="A70" i="44"/>
  <c r="K9" i="44"/>
  <c r="P14" i="44"/>
  <c r="AQ15" i="44"/>
  <c r="AA17" i="44"/>
  <c r="V18" i="44"/>
  <c r="D21" i="44"/>
  <c r="BG21" i="44"/>
  <c r="BC22" i="44"/>
  <c r="BF23" i="44"/>
  <c r="AR24" i="44"/>
  <c r="AP25" i="44"/>
  <c r="AK26" i="44"/>
  <c r="BO27" i="44"/>
  <c r="AK30" i="44"/>
  <c r="AM35" i="44"/>
  <c r="AX43" i="44"/>
  <c r="U44" i="44"/>
  <c r="AX45" i="44"/>
  <c r="AJ46" i="44"/>
  <c r="Y70" i="44"/>
  <c r="AS71" i="44"/>
  <c r="AH75" i="44"/>
  <c r="D78" i="44"/>
  <c r="AR78" i="44"/>
  <c r="AH80" i="44"/>
  <c r="S85" i="44"/>
  <c r="AY85" i="44"/>
  <c r="I87" i="44"/>
  <c r="Y87" i="44"/>
  <c r="BE87" i="44"/>
  <c r="AL26" i="46"/>
  <c r="AL26" i="44"/>
  <c r="M30" i="46"/>
  <c r="M30" i="44"/>
  <c r="I45" i="46"/>
  <c r="I45" i="44"/>
  <c r="O14" i="44"/>
  <c r="AW45" i="44"/>
  <c r="BD47" i="44"/>
  <c r="C68" i="46"/>
  <c r="C68" i="44" s="1"/>
  <c r="AT7" i="44"/>
  <c r="AT12" i="44"/>
  <c r="AG17" i="44"/>
  <c r="BP19" i="44"/>
  <c r="P22" i="44"/>
  <c r="BH23" i="44"/>
  <c r="AU25" i="44"/>
  <c r="AI27" i="44"/>
  <c r="AI32" i="44"/>
  <c r="AX34" i="44"/>
  <c r="V57" i="44"/>
  <c r="AL67" i="44"/>
  <c r="G72" i="44"/>
  <c r="BH78" i="44"/>
  <c r="BE42" i="46"/>
  <c r="BE42" i="44"/>
  <c r="H44" i="46"/>
  <c r="H44" i="44"/>
  <c r="V49" i="46"/>
  <c r="V49" i="44"/>
  <c r="AU33" i="46"/>
  <c r="AU33" i="44"/>
  <c r="C38" i="46"/>
  <c r="C38" i="44" s="1"/>
  <c r="W9" i="44"/>
  <c r="BH14" i="44"/>
  <c r="BM15" i="44"/>
  <c r="X18" i="44"/>
  <c r="H21" i="44"/>
  <c r="AS24" i="44"/>
  <c r="AT37" i="44"/>
  <c r="K52" i="44"/>
  <c r="G53" i="44"/>
  <c r="AE55" i="44"/>
  <c r="BJ57" i="44"/>
  <c r="AH58" i="44"/>
  <c r="BI59" i="44"/>
  <c r="AR62" i="44"/>
  <c r="AQ64" i="44"/>
  <c r="K66" i="44"/>
  <c r="BH76" i="44"/>
  <c r="V81" i="44"/>
  <c r="BN24" i="46"/>
  <c r="BN24" i="44"/>
  <c r="C44" i="46"/>
  <c r="C44" i="44" s="1"/>
  <c r="C56" i="46"/>
  <c r="C56" i="44" s="1"/>
  <c r="C70" i="46"/>
  <c r="C70" i="44" s="1"/>
  <c r="BD7" i="44"/>
  <c r="AY12" i="44"/>
  <c r="BK14" i="44"/>
  <c r="AH17" i="44"/>
  <c r="BD18" i="44"/>
  <c r="G20" i="44"/>
  <c r="K21" i="44"/>
  <c r="V22" i="44"/>
  <c r="BQ22" i="44"/>
  <c r="BO23" i="44"/>
  <c r="BJ24" i="44"/>
  <c r="AX25" i="44"/>
  <c r="G27" i="44"/>
  <c r="AM27" i="44"/>
  <c r="S28" i="44"/>
  <c r="D29" i="44"/>
  <c r="BL29" i="44"/>
  <c r="BJ30" i="44"/>
  <c r="AS31" i="44"/>
  <c r="AV32" i="44"/>
  <c r="AZ33" i="44"/>
  <c r="BD34" i="44"/>
  <c r="BA35" i="44"/>
  <c r="BO36" i="44"/>
  <c r="AX37" i="44"/>
  <c r="F40" i="44"/>
  <c r="I41" i="44"/>
  <c r="BE41" i="44"/>
  <c r="N43" i="44"/>
  <c r="BE43" i="44"/>
  <c r="AH44" i="44"/>
  <c r="G45" i="44"/>
  <c r="BJ45" i="44"/>
  <c r="BK47" i="44"/>
  <c r="AM48" i="44"/>
  <c r="Q49" i="44"/>
  <c r="AX49" i="44"/>
  <c r="AT50" i="44"/>
  <c r="P52" i="44"/>
  <c r="BE52" i="44"/>
  <c r="AS53" i="44"/>
  <c r="Q54" i="44"/>
  <c r="BM54" i="44"/>
  <c r="AL55" i="44"/>
  <c r="W56" i="44"/>
  <c r="BE56" i="44"/>
  <c r="BP57" i="44"/>
  <c r="AN58" i="44"/>
  <c r="AB59" i="44"/>
  <c r="AK60" i="44"/>
  <c r="BG60" i="44"/>
  <c r="Y61" i="44"/>
  <c r="S62" i="44"/>
  <c r="F63" i="44"/>
  <c r="AF63" i="44"/>
  <c r="Q64" i="44"/>
  <c r="AR64" i="44"/>
  <c r="AO66" i="44"/>
  <c r="F67" i="44"/>
  <c r="J68" i="44"/>
  <c r="AU69" i="44"/>
  <c r="G70" i="44"/>
  <c r="BC72" i="44"/>
  <c r="H73" i="44"/>
  <c r="V74" i="44"/>
  <c r="D76" i="44"/>
  <c r="BI76" i="44"/>
  <c r="AC78" i="44"/>
  <c r="AO79" i="44"/>
  <c r="BL79" i="44"/>
  <c r="W81" i="44"/>
  <c r="AL81" i="44"/>
  <c r="Z82" i="44"/>
  <c r="P84" i="44"/>
  <c r="BE84" i="44"/>
  <c r="AK86" i="44"/>
  <c r="AP87" i="44"/>
  <c r="BP88" i="44"/>
  <c r="AD94" i="44"/>
  <c r="BB94" i="44"/>
  <c r="AC96" i="44"/>
  <c r="BA96" i="44"/>
  <c r="AW97" i="44"/>
  <c r="AQ100" i="44"/>
  <c r="BM102" i="44"/>
  <c r="M103" i="44"/>
  <c r="BA103" i="44"/>
  <c r="Y105" i="44"/>
  <c r="AO105" i="44"/>
  <c r="AM107" i="44"/>
  <c r="BK107" i="44"/>
  <c r="BD116" i="44"/>
  <c r="T117" i="44"/>
  <c r="Z119" i="44"/>
  <c r="L120" i="44"/>
  <c r="AZ120" i="44"/>
  <c r="BQ16" i="46"/>
  <c r="BQ16" i="44"/>
  <c r="BM19" i="46"/>
  <c r="BM19" i="44"/>
  <c r="BD21" i="46"/>
  <c r="BD21" i="44"/>
  <c r="BK27" i="46"/>
  <c r="BK27" i="44"/>
  <c r="AE34" i="46"/>
  <c r="AE34" i="44"/>
  <c r="BN37" i="46"/>
  <c r="BN37" i="44"/>
  <c r="H39" i="46"/>
  <c r="H39" i="44"/>
  <c r="BL39" i="46"/>
  <c r="BL39" i="44"/>
  <c r="AP44" i="46"/>
  <c r="AP44" i="44"/>
  <c r="M47" i="46"/>
  <c r="M47" i="44"/>
  <c r="L48" i="46"/>
  <c r="L48" i="44"/>
  <c r="BH48" i="46"/>
  <c r="BH48" i="44"/>
  <c r="BD49" i="46"/>
  <c r="BD49" i="44"/>
  <c r="W51" i="46"/>
  <c r="W51" i="44"/>
  <c r="H52" i="46"/>
  <c r="H52" i="44"/>
  <c r="BL52" i="46"/>
  <c r="BL52" i="44"/>
  <c r="BH53" i="46"/>
  <c r="BH53" i="44"/>
  <c r="BP55" i="46"/>
  <c r="BP55" i="44"/>
  <c r="AH59" i="46"/>
  <c r="AH59" i="44"/>
  <c r="M61" i="46"/>
  <c r="M61" i="44"/>
  <c r="AJ63" i="46"/>
  <c r="AJ63" i="44"/>
  <c r="L65" i="46"/>
  <c r="L65" i="44"/>
  <c r="BH65" i="46"/>
  <c r="BH65" i="44"/>
  <c r="AQ69" i="46"/>
  <c r="AQ69" i="44"/>
  <c r="AN73" i="46"/>
  <c r="AN73" i="44"/>
  <c r="AA74" i="46"/>
  <c r="AA74" i="44"/>
  <c r="G80" i="46"/>
  <c r="G80" i="44"/>
  <c r="AM80" i="46"/>
  <c r="AM80" i="44"/>
  <c r="AZ28" i="46"/>
  <c r="AZ28" i="44"/>
  <c r="AO32" i="46"/>
  <c r="AO32" i="44"/>
  <c r="BI40" i="46"/>
  <c r="BI40" i="44"/>
  <c r="AP46" i="46"/>
  <c r="AP46" i="44"/>
  <c r="AS50" i="46"/>
  <c r="AS50" i="44"/>
  <c r="D57" i="46"/>
  <c r="D57" i="44"/>
  <c r="AB60" i="46"/>
  <c r="AB60" i="44"/>
  <c r="E72" i="46"/>
  <c r="E72" i="44"/>
  <c r="Q73" i="46"/>
  <c r="Q73" i="44"/>
  <c r="BB77" i="46"/>
  <c r="BB77" i="44"/>
  <c r="J78" i="46"/>
  <c r="J78" i="44"/>
  <c r="BF78" i="46"/>
  <c r="BF78" i="44"/>
  <c r="X80" i="46"/>
  <c r="X80" i="44"/>
  <c r="T81" i="46"/>
  <c r="T81" i="44"/>
  <c r="BC18" i="46"/>
  <c r="BC18" i="44"/>
  <c r="BK20" i="46"/>
  <c r="BK20" i="44"/>
  <c r="AL22" i="46"/>
  <c r="AL22" i="44"/>
  <c r="Z23" i="46"/>
  <c r="Z23" i="44"/>
  <c r="F24" i="46"/>
  <c r="F24" i="44"/>
  <c r="AW25" i="46"/>
  <c r="AW25" i="44"/>
  <c r="AF29" i="46"/>
  <c r="AF29" i="44"/>
  <c r="AT31" i="46"/>
  <c r="AT31" i="44"/>
  <c r="AG36" i="46"/>
  <c r="AG36" i="44"/>
  <c r="L37" i="46"/>
  <c r="L37" i="44"/>
  <c r="AO41" i="46"/>
  <c r="AO41" i="44"/>
  <c r="AF43" i="46"/>
  <c r="AF43" i="44"/>
  <c r="BD45" i="46"/>
  <c r="BD45" i="44"/>
  <c r="BC47" i="46"/>
  <c r="BC47" i="44"/>
  <c r="AP52" i="46"/>
  <c r="AP52" i="44"/>
  <c r="V53" i="46"/>
  <c r="V53" i="44"/>
  <c r="R54" i="46"/>
  <c r="R54" i="44"/>
  <c r="AD55" i="46"/>
  <c r="AD55" i="44"/>
  <c r="AK57" i="46"/>
  <c r="AK57" i="44"/>
  <c r="BA60" i="46"/>
  <c r="BA60" i="44"/>
  <c r="AM61" i="46"/>
  <c r="AM61" i="44"/>
  <c r="AY62" i="46"/>
  <c r="AY62" i="44"/>
  <c r="J64" i="46"/>
  <c r="J64" i="44"/>
  <c r="AP64" i="46"/>
  <c r="AP64" i="44"/>
  <c r="Z66" i="46"/>
  <c r="Z66" i="44"/>
  <c r="I68" i="46"/>
  <c r="I68" i="44"/>
  <c r="P70" i="46"/>
  <c r="P70" i="44"/>
  <c r="AN70" i="46"/>
  <c r="AN70" i="44"/>
  <c r="BL70" i="46"/>
  <c r="BL70" i="44"/>
  <c r="AB71" i="46"/>
  <c r="AB71" i="44"/>
  <c r="V72" i="46"/>
  <c r="V72" i="44"/>
  <c r="BQ30" i="46"/>
  <c r="BQ30" i="44"/>
  <c r="BF58" i="46"/>
  <c r="BF58" i="44"/>
  <c r="AB62" i="46"/>
  <c r="AB62" i="44"/>
  <c r="N67" i="46"/>
  <c r="N67" i="44"/>
  <c r="BF68" i="46"/>
  <c r="BF68" i="44"/>
  <c r="BJ69" i="46"/>
  <c r="BJ69" i="44"/>
  <c r="BA71" i="46"/>
  <c r="BA71" i="44"/>
  <c r="AM72" i="46"/>
  <c r="AM72" i="44"/>
  <c r="BK72" i="46"/>
  <c r="BK72" i="44"/>
  <c r="X77" i="46"/>
  <c r="X77" i="44"/>
  <c r="AF79" i="46"/>
  <c r="AF79" i="44"/>
  <c r="AV79" i="46"/>
  <c r="AV79" i="44"/>
  <c r="AX82" i="46"/>
  <c r="AX82" i="44"/>
  <c r="AF84" i="46"/>
  <c r="AF84" i="44"/>
  <c r="E86" i="46"/>
  <c r="E86" i="44"/>
  <c r="BI86" i="46"/>
  <c r="BI86" i="44"/>
  <c r="BM87" i="46"/>
  <c r="BM87" i="44"/>
  <c r="N91" i="46"/>
  <c r="N91" i="44"/>
  <c r="AT91" i="46"/>
  <c r="AT91" i="44"/>
  <c r="BJ91" i="46"/>
  <c r="BJ91" i="44"/>
  <c r="AF92" i="46"/>
  <c r="AF92" i="44"/>
  <c r="BD92" i="46"/>
  <c r="BD92" i="44"/>
  <c r="D93" i="46"/>
  <c r="D93" i="44"/>
  <c r="V94" i="46"/>
  <c r="V94" i="44"/>
  <c r="AL94" i="46"/>
  <c r="AL94" i="44"/>
  <c r="BJ94" i="46"/>
  <c r="BJ94" i="44"/>
  <c r="J95" i="46"/>
  <c r="J95" i="44"/>
  <c r="Z95" i="46"/>
  <c r="Z95" i="44"/>
  <c r="AH95" i="46"/>
  <c r="AH95" i="44"/>
  <c r="AX95" i="46"/>
  <c r="AX95" i="44"/>
  <c r="BQ96" i="46"/>
  <c r="BQ96" i="44"/>
  <c r="Y97" i="46"/>
  <c r="Y97" i="44"/>
  <c r="BM97" i="46"/>
  <c r="BM97" i="44"/>
  <c r="AA98" i="46"/>
  <c r="AA98" i="44"/>
  <c r="AQ98" i="46"/>
  <c r="AQ98" i="44"/>
  <c r="BG98" i="46"/>
  <c r="BG98" i="44"/>
  <c r="AE99" i="46"/>
  <c r="AE99" i="44"/>
  <c r="AU99" i="46"/>
  <c r="AU99" i="44"/>
  <c r="BK99" i="46"/>
  <c r="BK99" i="44"/>
  <c r="AI100" i="46"/>
  <c r="AI100" i="44"/>
  <c r="BO100" i="46"/>
  <c r="BO100" i="44"/>
  <c r="O101" i="46"/>
  <c r="O101" i="44"/>
  <c r="I102" i="46"/>
  <c r="I102" i="44"/>
  <c r="Y102" i="46"/>
  <c r="Y102" i="44"/>
  <c r="AO102" i="46"/>
  <c r="AO102" i="44"/>
  <c r="AW102" i="46"/>
  <c r="AW102" i="44"/>
  <c r="BE102" i="46"/>
  <c r="BE102" i="44"/>
  <c r="U103" i="46"/>
  <c r="U103" i="44"/>
  <c r="BI103" i="46"/>
  <c r="BI103" i="44"/>
  <c r="I105" i="46"/>
  <c r="I105" i="44"/>
  <c r="AG105" i="46"/>
  <c r="AG105" i="44"/>
  <c r="AW105" i="46"/>
  <c r="AW105" i="44"/>
  <c r="AA106" i="46"/>
  <c r="AA106" i="44"/>
  <c r="AQ106" i="46"/>
  <c r="AQ106" i="44"/>
  <c r="BC107" i="46"/>
  <c r="BC107" i="44"/>
  <c r="J108" i="46"/>
  <c r="J108" i="44"/>
  <c r="R108" i="46"/>
  <c r="R108" i="44"/>
  <c r="BN108" i="46"/>
  <c r="BN108" i="44"/>
  <c r="F109" i="46"/>
  <c r="F109" i="44"/>
  <c r="N109" i="46"/>
  <c r="N109" i="44"/>
  <c r="BB109" i="46"/>
  <c r="BB109" i="44"/>
  <c r="J110" i="46"/>
  <c r="J110" i="44"/>
  <c r="AP110" i="46"/>
  <c r="AP110" i="44"/>
  <c r="BF110" i="46"/>
  <c r="BF110" i="44"/>
  <c r="AD111" i="46"/>
  <c r="AD111" i="44"/>
  <c r="BB111" i="46"/>
  <c r="BB111" i="44"/>
  <c r="I112" i="46"/>
  <c r="I112" i="44"/>
  <c r="AO112" i="46"/>
  <c r="AO112" i="44"/>
  <c r="BA113" i="46"/>
  <c r="BA113" i="44"/>
  <c r="Q114" i="46"/>
  <c r="Q114" i="44"/>
  <c r="AG114" i="46"/>
  <c r="AG114" i="44"/>
  <c r="M115" i="46"/>
  <c r="M115" i="44"/>
  <c r="AC115" i="46"/>
  <c r="AC115" i="44"/>
  <c r="AS115" i="46"/>
  <c r="AS115" i="44"/>
  <c r="BI115" i="46"/>
  <c r="BI115" i="44"/>
  <c r="BQ115" i="46"/>
  <c r="BQ115" i="44"/>
  <c r="D117" i="46"/>
  <c r="D117" i="44"/>
  <c r="AB117" i="46"/>
  <c r="AB117" i="44"/>
  <c r="AT118" i="46"/>
  <c r="AT118" i="44"/>
  <c r="J119" i="46"/>
  <c r="J119" i="44"/>
  <c r="R119" i="46"/>
  <c r="R119" i="44"/>
  <c r="BF119" i="46"/>
  <c r="BF119" i="44"/>
  <c r="D120" i="46"/>
  <c r="D120" i="44"/>
  <c r="AB120" i="46"/>
  <c r="AB120" i="44"/>
  <c r="AR120" i="46"/>
  <c r="AR120" i="44"/>
  <c r="H121" i="46"/>
  <c r="H121" i="44"/>
  <c r="AN121" i="46"/>
  <c r="AN121" i="44"/>
  <c r="R122" i="46"/>
  <c r="R122" i="44"/>
  <c r="AD123" i="46"/>
  <c r="AD123" i="44"/>
  <c r="AL123" i="46"/>
  <c r="AL123" i="44"/>
  <c r="AJ124" i="46"/>
  <c r="AJ124" i="44"/>
  <c r="AZ124" i="46"/>
  <c r="AZ124" i="44"/>
  <c r="F103" i="46"/>
  <c r="F103" i="44"/>
  <c r="AV104" i="46"/>
  <c r="AV104" i="44"/>
  <c r="D106" i="46"/>
  <c r="D106" i="44"/>
  <c r="L106" i="46"/>
  <c r="L106" i="44"/>
  <c r="AR106" i="46"/>
  <c r="AR106" i="44"/>
  <c r="BP106" i="46"/>
  <c r="BP106" i="44"/>
  <c r="AI108" i="46"/>
  <c r="AI108" i="44"/>
  <c r="AQ108" i="46"/>
  <c r="AQ108" i="44"/>
  <c r="AY108" i="46"/>
  <c r="AY108" i="44"/>
  <c r="BG108" i="46"/>
  <c r="BG108" i="44"/>
  <c r="W109" i="46"/>
  <c r="W109" i="44"/>
  <c r="S110" i="46"/>
  <c r="S110" i="44"/>
  <c r="AI110" i="46"/>
  <c r="AI110" i="44"/>
  <c r="AY110" i="46"/>
  <c r="AY110" i="44"/>
  <c r="G111" i="46"/>
  <c r="G111" i="44"/>
  <c r="Z112" i="46"/>
  <c r="Z112" i="44"/>
  <c r="BF112" i="46"/>
  <c r="BF112" i="44"/>
  <c r="J114" i="46"/>
  <c r="J114" i="44"/>
  <c r="AS74" i="44"/>
  <c r="AG75" i="44"/>
  <c r="K76" i="44"/>
  <c r="BH81" i="44"/>
  <c r="AF82" i="44"/>
  <c r="AY83" i="44"/>
  <c r="BA84" i="44"/>
  <c r="S86" i="44"/>
  <c r="AH86" i="44"/>
  <c r="W87" i="44"/>
  <c r="BB103" i="44"/>
  <c r="H104" i="44"/>
  <c r="X104" i="44"/>
  <c r="J105" i="44"/>
  <c r="I126" i="44"/>
  <c r="BJ129" i="44"/>
  <c r="BF130" i="44"/>
  <c r="AL132" i="44"/>
  <c r="BB132" i="44"/>
  <c r="H133" i="44"/>
  <c r="X133" i="44"/>
  <c r="AB134" i="44"/>
  <c r="AS92" i="46"/>
  <c r="AS92" i="44"/>
  <c r="Y93" i="46"/>
  <c r="Y93" i="44"/>
  <c r="BE93" i="46"/>
  <c r="BE93" i="44"/>
  <c r="AZ91" i="46"/>
  <c r="AZ91" i="44"/>
  <c r="BP91" i="46"/>
  <c r="BP91" i="44"/>
  <c r="D94" i="46"/>
  <c r="D94" i="44"/>
  <c r="BH94" i="46"/>
  <c r="BH94" i="44"/>
  <c r="BL95" i="46"/>
  <c r="BL95" i="44"/>
  <c r="AI96" i="46"/>
  <c r="AI96" i="44"/>
  <c r="G97" i="46"/>
  <c r="G97" i="44"/>
  <c r="BK97" i="46"/>
  <c r="BK97" i="44"/>
  <c r="O125" i="46"/>
  <c r="O125" i="44"/>
  <c r="W125" i="46"/>
  <c r="W125" i="44"/>
  <c r="AE125" i="46"/>
  <c r="AE125" i="44"/>
  <c r="AM125" i="46"/>
  <c r="AM125" i="44"/>
  <c r="AU125" i="46"/>
  <c r="AU125" i="44"/>
  <c r="Y126" i="46"/>
  <c r="Y126" i="44"/>
  <c r="E127" i="46"/>
  <c r="E127" i="44"/>
  <c r="U127" i="46"/>
  <c r="U127" i="44"/>
  <c r="BA127" i="46"/>
  <c r="BA127" i="44"/>
  <c r="K128" i="46"/>
  <c r="K128" i="44"/>
  <c r="BG128" i="46"/>
  <c r="BG128" i="44"/>
  <c r="V129" i="46"/>
  <c r="V129" i="44"/>
  <c r="AD129" i="46"/>
  <c r="AD129" i="44"/>
  <c r="AL129" i="46"/>
  <c r="AL129" i="44"/>
  <c r="J130" i="46"/>
  <c r="J130" i="44"/>
  <c r="F131" i="46"/>
  <c r="F131" i="44"/>
  <c r="V132" i="46"/>
  <c r="V132" i="44"/>
  <c r="BJ132" i="46"/>
  <c r="BJ132" i="44"/>
  <c r="P133" i="46"/>
  <c r="P133" i="44"/>
  <c r="AF133" i="46"/>
  <c r="AF133" i="44"/>
  <c r="BL133" i="46"/>
  <c r="BL133" i="44"/>
  <c r="AR134" i="46"/>
  <c r="AR134" i="44"/>
  <c r="BP134" i="46"/>
  <c r="BP134" i="44"/>
  <c r="L135" i="46"/>
  <c r="L135" i="44"/>
  <c r="AR135" i="46"/>
  <c r="AR135" i="44"/>
  <c r="BP135" i="46"/>
  <c r="BP135" i="44"/>
  <c r="AB137" i="46"/>
  <c r="AB137" i="44"/>
  <c r="BP137" i="46"/>
  <c r="BP137" i="44"/>
  <c r="AL138" i="46"/>
  <c r="AL138" i="44"/>
  <c r="AT138" i="46"/>
  <c r="AT138" i="44"/>
  <c r="Y139" i="46"/>
  <c r="Y139" i="44"/>
  <c r="Q116" i="46"/>
  <c r="Q116" i="44"/>
  <c r="AG116" i="46"/>
  <c r="AG116" i="44"/>
  <c r="BE116" i="46"/>
  <c r="BE116" i="44"/>
  <c r="AE118" i="46"/>
  <c r="AE118" i="44"/>
  <c r="AI119" i="46"/>
  <c r="AI119" i="44"/>
  <c r="BA120" i="46"/>
  <c r="BA120" i="44"/>
  <c r="BQ120" i="46"/>
  <c r="BQ120" i="44"/>
  <c r="Q121" i="46"/>
  <c r="Q121" i="44"/>
  <c r="S122" i="46"/>
  <c r="S122" i="44"/>
  <c r="AQ122" i="46"/>
  <c r="AQ122" i="44"/>
  <c r="BG122" i="46"/>
  <c r="BG122" i="44"/>
  <c r="AE123" i="46"/>
  <c r="AE123" i="44"/>
  <c r="BC123" i="46"/>
  <c r="BC123" i="44"/>
  <c r="M124" i="46"/>
  <c r="M124" i="44"/>
  <c r="U117" i="44"/>
  <c r="AK117" i="44"/>
  <c r="BI117" i="44"/>
  <c r="G118" i="44"/>
  <c r="AF141" i="44"/>
  <c r="J144" i="44"/>
  <c r="Z144" i="44"/>
  <c r="N145" i="44"/>
  <c r="BM146" i="44"/>
  <c r="AF106" i="46"/>
  <c r="AF106" i="44"/>
  <c r="BH107" i="46"/>
  <c r="BH107" i="44"/>
  <c r="U107" i="46"/>
  <c r="U107" i="44"/>
  <c r="H108" i="46"/>
  <c r="H108" i="44"/>
  <c r="AF108" i="46"/>
  <c r="AF108" i="44"/>
  <c r="AJ109" i="46"/>
  <c r="AJ109" i="44"/>
  <c r="H110" i="46"/>
  <c r="H110" i="44"/>
  <c r="AF110" i="46"/>
  <c r="AF110" i="44"/>
  <c r="T111" i="46"/>
  <c r="T111" i="44"/>
  <c r="AJ111" i="46"/>
  <c r="AJ111" i="44"/>
  <c r="L140" i="46"/>
  <c r="L140" i="44"/>
  <c r="BH140" i="46"/>
  <c r="BH140" i="44"/>
  <c r="H141" i="46"/>
  <c r="H141" i="44"/>
  <c r="AT143" i="46"/>
  <c r="AT143" i="44"/>
  <c r="BJ145" i="46"/>
  <c r="BJ145" i="44"/>
  <c r="BE146" i="46"/>
  <c r="BE146" i="44"/>
  <c r="AR147" i="46"/>
  <c r="AR147" i="44"/>
  <c r="AG151" i="46"/>
  <c r="AG151" i="44"/>
  <c r="BE151" i="46"/>
  <c r="BE151" i="44"/>
  <c r="AB152" i="46"/>
  <c r="AB152" i="44"/>
  <c r="O112" i="44"/>
  <c r="BC112" i="44"/>
  <c r="AP126" i="44"/>
  <c r="X153" i="44"/>
  <c r="W155" i="44"/>
  <c r="AU155" i="44"/>
  <c r="AY156" i="44"/>
  <c r="BO156" i="44"/>
  <c r="BC157" i="44"/>
  <c r="AD159" i="44"/>
  <c r="BJ159" i="44"/>
  <c r="AY36" i="46"/>
  <c r="AY36" i="44"/>
  <c r="BI46" i="46"/>
  <c r="BI46" i="44"/>
  <c r="AF50" i="46"/>
  <c r="AF50" i="44"/>
  <c r="BD50" i="46"/>
  <c r="BD50" i="44"/>
  <c r="D52" i="46"/>
  <c r="D52" i="44"/>
  <c r="H53" i="46"/>
  <c r="H53" i="44"/>
  <c r="X53" i="46"/>
  <c r="X53" i="44"/>
  <c r="G60" i="46"/>
  <c r="G60" i="44"/>
  <c r="AM60" i="46"/>
  <c r="AM60" i="44"/>
  <c r="I61" i="46"/>
  <c r="I61" i="44"/>
  <c r="BD63" i="46"/>
  <c r="BD63" i="44"/>
  <c r="AZ64" i="46"/>
  <c r="AZ64" i="44"/>
  <c r="AF65" i="46"/>
  <c r="AF65" i="44"/>
  <c r="D66" i="46"/>
  <c r="D66" i="44"/>
  <c r="S68" i="46"/>
  <c r="S68" i="44"/>
  <c r="AI68" i="46"/>
  <c r="AI68" i="44"/>
  <c r="BG68" i="46"/>
  <c r="BG68" i="44"/>
  <c r="BL72" i="46"/>
  <c r="BL72" i="44"/>
  <c r="AJ73" i="46"/>
  <c r="AJ73" i="44"/>
  <c r="BH73" i="46"/>
  <c r="BH73" i="44"/>
  <c r="K75" i="46"/>
  <c r="K75" i="44"/>
  <c r="S75" i="46"/>
  <c r="S75" i="44"/>
  <c r="Y77" i="46"/>
  <c r="Y77" i="44"/>
  <c r="E78" i="46"/>
  <c r="E78" i="44"/>
  <c r="M78" i="46"/>
  <c r="M78" i="44"/>
  <c r="BQ78" i="46"/>
  <c r="BQ78" i="44"/>
  <c r="BE79" i="46"/>
  <c r="BE79" i="44"/>
  <c r="AQ80" i="46"/>
  <c r="AQ80" i="44"/>
  <c r="AU81" i="46"/>
  <c r="AU81" i="44"/>
  <c r="BC81" i="46"/>
  <c r="BC81" i="44"/>
  <c r="AY82" i="46"/>
  <c r="AY82" i="44"/>
  <c r="C8" i="46"/>
  <c r="C8" i="44" s="1"/>
  <c r="C45" i="46"/>
  <c r="C45" i="44" s="1"/>
  <c r="AA8" i="44"/>
  <c r="Y9" i="44"/>
  <c r="AD11" i="44"/>
  <c r="BI12" i="44"/>
  <c r="AB14" i="44"/>
  <c r="AA15" i="44"/>
  <c r="W16" i="44"/>
  <c r="BE17" i="44"/>
  <c r="AK18" i="44"/>
  <c r="AB19" i="44"/>
  <c r="AV20" i="44"/>
  <c r="AB21" i="44"/>
  <c r="BL21" i="44"/>
  <c r="I23" i="44"/>
  <c r="Z25" i="44"/>
  <c r="AZ26" i="44"/>
  <c r="AU27" i="44"/>
  <c r="T28" i="44"/>
  <c r="BC28" i="44"/>
  <c r="AD29" i="44"/>
  <c r="BN29" i="44"/>
  <c r="AL30" i="44"/>
  <c r="AQ36" i="44"/>
  <c r="AW38" i="44"/>
  <c r="AB39" i="44"/>
  <c r="AU40" i="44"/>
  <c r="BF41" i="44"/>
  <c r="AH43" i="44"/>
  <c r="BM43" i="44"/>
  <c r="AC44" i="44"/>
  <c r="AN47" i="44"/>
  <c r="BG51" i="44"/>
  <c r="S56" i="44"/>
  <c r="Y11" i="44"/>
  <c r="AP29" i="46"/>
  <c r="AP29" i="44"/>
  <c r="AR32" i="46"/>
  <c r="AR32" i="44"/>
  <c r="AE7" i="44"/>
  <c r="AU9" i="44"/>
  <c r="W13" i="44"/>
  <c r="AF15" i="44"/>
  <c r="AB17" i="44"/>
  <c r="AN18" i="44"/>
  <c r="H20" i="44"/>
  <c r="AG21" i="44"/>
  <c r="AM22" i="44"/>
  <c r="AO23" i="44"/>
  <c r="BP24" i="44"/>
  <c r="BN25" i="44"/>
  <c r="W28" i="44"/>
  <c r="AE33" i="44"/>
  <c r="BE38" i="44"/>
  <c r="Z41" i="44"/>
  <c r="AN48" i="44"/>
  <c r="AV50" i="44"/>
  <c r="T8" i="44"/>
  <c r="W35" i="46"/>
  <c r="W35" i="44"/>
  <c r="AC8" i="44"/>
  <c r="AN11" i="44"/>
  <c r="AJ14" i="44"/>
  <c r="AC16" i="44"/>
  <c r="BF17" i="44"/>
  <c r="AH19" i="44"/>
  <c r="E22" i="44"/>
  <c r="P23" i="44"/>
  <c r="AH25" i="44"/>
  <c r="AZ32" i="44"/>
  <c r="AX36" i="44"/>
  <c r="BC40" i="44"/>
  <c r="J43" i="44"/>
  <c r="AA51" i="44"/>
  <c r="A45" i="44"/>
  <c r="A61" i="44"/>
  <c r="C29" i="46"/>
  <c r="C29" i="44" s="1"/>
  <c r="C48" i="46"/>
  <c r="C48" i="44" s="1"/>
  <c r="C58" i="46"/>
  <c r="C58" i="44" s="1"/>
  <c r="AM7" i="44"/>
  <c r="AI8" i="44"/>
  <c r="AW11" i="44"/>
  <c r="AG13" i="44"/>
  <c r="AZ14" i="44"/>
  <c r="BI16" i="44"/>
  <c r="AC17" i="44"/>
  <c r="BH17" i="44"/>
  <c r="BB18" i="44"/>
  <c r="AR19" i="44"/>
  <c r="N20" i="44"/>
  <c r="BL20" i="44"/>
  <c r="AH21" i="44"/>
  <c r="N22" i="44"/>
  <c r="AS22" i="44"/>
  <c r="R23" i="44"/>
  <c r="AP23" i="44"/>
  <c r="AE24" i="44"/>
  <c r="BQ24" i="44"/>
  <c r="AO25" i="44"/>
  <c r="D26" i="44"/>
  <c r="BQ26" i="44"/>
  <c r="AE27" i="44"/>
  <c r="BC27" i="44"/>
  <c r="AD28" i="44"/>
  <c r="AH29" i="44"/>
  <c r="AQ30" i="44"/>
  <c r="AC31" i="44"/>
  <c r="D32" i="44"/>
  <c r="BL32" i="44"/>
  <c r="AS33" i="44"/>
  <c r="H34" i="44"/>
  <c r="BK35" i="44"/>
  <c r="BE36" i="44"/>
  <c r="AH37" i="44"/>
  <c r="G38" i="44"/>
  <c r="BK38" i="44"/>
  <c r="AG39" i="44"/>
  <c r="T40" i="44"/>
  <c r="BH40" i="44"/>
  <c r="O42" i="44"/>
  <c r="J44" i="44"/>
  <c r="AI44" i="44"/>
  <c r="BO44" i="44"/>
  <c r="AT45" i="44"/>
  <c r="D46" i="44"/>
  <c r="BF46" i="44"/>
  <c r="U47" i="44"/>
  <c r="BA47" i="44"/>
  <c r="AR48" i="44"/>
  <c r="K49" i="44"/>
  <c r="M50" i="44"/>
  <c r="AI52" i="44"/>
  <c r="BA53" i="44"/>
  <c r="BA55" i="44"/>
  <c r="BD56" i="44"/>
  <c r="AW61" i="44"/>
  <c r="O63" i="44"/>
  <c r="AM63" i="44"/>
  <c r="BD65" i="44"/>
  <c r="Z68" i="44"/>
  <c r="BB69" i="44"/>
  <c r="G74" i="44"/>
  <c r="AS76" i="44"/>
  <c r="Q79" i="44"/>
  <c r="AY28" i="46"/>
  <c r="AY28" i="44"/>
  <c r="N29" i="46"/>
  <c r="N29" i="44"/>
  <c r="S33" i="46"/>
  <c r="S33" i="44"/>
  <c r="AM34" i="46"/>
  <c r="AM34" i="44"/>
  <c r="R37" i="46"/>
  <c r="R37" i="44"/>
  <c r="BF37" i="46"/>
  <c r="BF37" i="44"/>
  <c r="P39" i="46"/>
  <c r="P39" i="44"/>
  <c r="AT43" i="46"/>
  <c r="AT43" i="44"/>
  <c r="BB45" i="46"/>
  <c r="BB45" i="44"/>
  <c r="AS47" i="46"/>
  <c r="AS47" i="44"/>
  <c r="BQ47" i="46"/>
  <c r="BQ47" i="44"/>
  <c r="AJ48" i="46"/>
  <c r="AJ48" i="44"/>
  <c r="AV49" i="46"/>
  <c r="AV49" i="44"/>
  <c r="BL49" i="46"/>
  <c r="BL49" i="44"/>
  <c r="G51" i="46"/>
  <c r="G51" i="44"/>
  <c r="BK51" i="46"/>
  <c r="BK51" i="44"/>
  <c r="BD52" i="46"/>
  <c r="BD52" i="44"/>
  <c r="D53" i="46"/>
  <c r="D53" i="44"/>
  <c r="BP53" i="46"/>
  <c r="BP53" i="44"/>
  <c r="X54" i="46"/>
  <c r="X54" i="44"/>
  <c r="BD54" i="46"/>
  <c r="BD54" i="44"/>
  <c r="AZ55" i="46"/>
  <c r="AZ55" i="44"/>
  <c r="BH55" i="46"/>
  <c r="BH55" i="44"/>
  <c r="O56" i="46"/>
  <c r="O56" i="44"/>
  <c r="BK56" i="46"/>
  <c r="BK56" i="44"/>
  <c r="AQ57" i="46"/>
  <c r="AQ57" i="44"/>
  <c r="AY57" i="46"/>
  <c r="AY57" i="44"/>
  <c r="R59" i="46"/>
  <c r="R59" i="44"/>
  <c r="S30" i="46"/>
  <c r="S30" i="44"/>
  <c r="BG30" i="46"/>
  <c r="BG30" i="44"/>
  <c r="BI31" i="46"/>
  <c r="BI31" i="44"/>
  <c r="AE38" i="46"/>
  <c r="AE38" i="44"/>
  <c r="AC40" i="46"/>
  <c r="AC40" i="44"/>
  <c r="AY44" i="46"/>
  <c r="AY44" i="44"/>
  <c r="BI48" i="46"/>
  <c r="BI48" i="44"/>
  <c r="U50" i="46"/>
  <c r="U50" i="44"/>
  <c r="AG52" i="46"/>
  <c r="AG52" i="44"/>
  <c r="I54" i="46"/>
  <c r="I54" i="44"/>
  <c r="AC55" i="46"/>
  <c r="AC55" i="44"/>
  <c r="X56" i="46"/>
  <c r="X56" i="44"/>
  <c r="T57" i="46"/>
  <c r="T57" i="44"/>
  <c r="S59" i="46"/>
  <c r="S59" i="44"/>
  <c r="AY59" i="46"/>
  <c r="AY59" i="44"/>
  <c r="AJ60" i="46"/>
  <c r="AJ60" i="44"/>
  <c r="AD61" i="46"/>
  <c r="AD61" i="44"/>
  <c r="AT61" i="46"/>
  <c r="AT61" i="44"/>
  <c r="BJ61" i="46"/>
  <c r="BJ61" i="44"/>
  <c r="Z62" i="46"/>
  <c r="Z62" i="44"/>
  <c r="BF62" i="46"/>
  <c r="BF62" i="44"/>
  <c r="BE64" i="46"/>
  <c r="BE64" i="44"/>
  <c r="V31" i="46"/>
  <c r="V31" i="44"/>
  <c r="BA33" i="46"/>
  <c r="BA33" i="44"/>
  <c r="I36" i="46"/>
  <c r="I36" i="44"/>
  <c r="BJ40" i="46"/>
  <c r="BJ40" i="44"/>
  <c r="AB44" i="46"/>
  <c r="AB44" i="44"/>
  <c r="P45" i="46"/>
  <c r="P45" i="44"/>
  <c r="K46" i="46"/>
  <c r="K46" i="44"/>
  <c r="AD42" i="46"/>
  <c r="AD42" i="44"/>
  <c r="E44" i="46"/>
  <c r="E44" i="44"/>
  <c r="P47" i="46"/>
  <c r="P47" i="44"/>
  <c r="AA52" i="46"/>
  <c r="AA52" i="44"/>
  <c r="W55" i="46"/>
  <c r="W55" i="44"/>
  <c r="AH56" i="46"/>
  <c r="AH56" i="44"/>
  <c r="AX56" i="46"/>
  <c r="AX56" i="44"/>
  <c r="J58" i="46"/>
  <c r="J58" i="44"/>
  <c r="AP58" i="46"/>
  <c r="AP58" i="44"/>
  <c r="BA59" i="46"/>
  <c r="BA59" i="44"/>
  <c r="AE63" i="46"/>
  <c r="AE63" i="44"/>
  <c r="O65" i="46"/>
  <c r="O65" i="44"/>
  <c r="AI66" i="46"/>
  <c r="AI66" i="44"/>
  <c r="AY66" i="46"/>
  <c r="AY66" i="44"/>
  <c r="AT67" i="46"/>
  <c r="AT67" i="44"/>
  <c r="AP68" i="46"/>
  <c r="AP68" i="44"/>
  <c r="BN68" i="46"/>
  <c r="BN68" i="44"/>
  <c r="AD69" i="46"/>
  <c r="AD69" i="44"/>
  <c r="Q70" i="46"/>
  <c r="Q70" i="44"/>
  <c r="AO70" i="46"/>
  <c r="AO70" i="44"/>
  <c r="U71" i="46"/>
  <c r="U71" i="44"/>
  <c r="N74" i="46"/>
  <c r="N74" i="44"/>
  <c r="BJ74" i="46"/>
  <c r="BJ74" i="44"/>
  <c r="BC83" i="46"/>
  <c r="BC83" i="44"/>
  <c r="AZ85" i="46"/>
  <c r="AZ85" i="44"/>
  <c r="J87" i="46"/>
  <c r="J87" i="44"/>
  <c r="AR67" i="44"/>
  <c r="X68" i="44"/>
  <c r="H77" i="44"/>
  <c r="AV77" i="44"/>
  <c r="T78" i="44"/>
  <c r="AJ78" i="44"/>
  <c r="AU83" i="44"/>
  <c r="I84" i="44"/>
  <c r="Y84" i="44"/>
  <c r="AJ85" i="44"/>
  <c r="BB86" i="44"/>
  <c r="Z87" i="44"/>
  <c r="L63" i="46"/>
  <c r="L63" i="44"/>
  <c r="AZ63" i="46"/>
  <c r="AZ63" i="44"/>
  <c r="AZ65" i="46"/>
  <c r="AZ65" i="44"/>
  <c r="F70" i="46"/>
  <c r="F70" i="44"/>
  <c r="AZ72" i="46"/>
  <c r="AZ72" i="44"/>
  <c r="AB67" i="46"/>
  <c r="AB67" i="44"/>
  <c r="BP67" i="46"/>
  <c r="BP67" i="44"/>
  <c r="L69" i="46"/>
  <c r="L69" i="44"/>
  <c r="W70" i="46"/>
  <c r="W70" i="44"/>
  <c r="BK70" i="46"/>
  <c r="BK70" i="44"/>
  <c r="AQ71" i="46"/>
  <c r="AQ71" i="44"/>
  <c r="BO71" i="46"/>
  <c r="BO71" i="44"/>
  <c r="M72" i="46"/>
  <c r="M72" i="44"/>
  <c r="AC72" i="46"/>
  <c r="AC72" i="44"/>
  <c r="BE73" i="46"/>
  <c r="BE73" i="44"/>
  <c r="D74" i="46"/>
  <c r="D74" i="44"/>
  <c r="AB74" i="46"/>
  <c r="AB74" i="44"/>
  <c r="AR74" i="46"/>
  <c r="AR74" i="44"/>
  <c r="BB53" i="46"/>
  <c r="BB53" i="44"/>
  <c r="AH54" i="46"/>
  <c r="AH54" i="44"/>
  <c r="BF54" i="46"/>
  <c r="BF54" i="44"/>
  <c r="AN77" i="46"/>
  <c r="AN77" i="44"/>
  <c r="AB78" i="46"/>
  <c r="AB78" i="44"/>
  <c r="AP80" i="46"/>
  <c r="AP80" i="44"/>
  <c r="AD81" i="46"/>
  <c r="AD81" i="44"/>
  <c r="BF82" i="46"/>
  <c r="BF82" i="44"/>
  <c r="AV84" i="46"/>
  <c r="AV84" i="44"/>
  <c r="P73" i="44"/>
  <c r="AU75" i="44"/>
  <c r="AP76" i="44"/>
  <c r="F77" i="44"/>
  <c r="AP78" i="44"/>
  <c r="BA86" i="44"/>
  <c r="AW87" i="44"/>
  <c r="L88" i="44"/>
  <c r="AR88" i="44"/>
  <c r="AA90" i="44"/>
  <c r="BK91" i="44"/>
  <c r="Y92" i="44"/>
  <c r="BP21" i="46"/>
  <c r="BP21" i="44"/>
  <c r="T32" i="46"/>
  <c r="T32" i="44"/>
  <c r="G33" i="46"/>
  <c r="G33" i="44"/>
  <c r="BG34" i="46"/>
  <c r="BG34" i="44"/>
  <c r="AU35" i="46"/>
  <c r="AU35" i="44"/>
  <c r="N37" i="46"/>
  <c r="N37" i="44"/>
  <c r="R38" i="46"/>
  <c r="R38" i="44"/>
  <c r="BF38" i="46"/>
  <c r="BF38" i="44"/>
  <c r="R43" i="46"/>
  <c r="R43" i="44"/>
  <c r="BF43" i="46"/>
  <c r="BF43" i="44"/>
  <c r="AP45" i="46"/>
  <c r="AP45" i="44"/>
  <c r="U46" i="46"/>
  <c r="U46" i="44"/>
  <c r="I47" i="46"/>
  <c r="I47" i="44"/>
  <c r="AB52" i="46"/>
  <c r="AB52" i="44"/>
  <c r="AF53" i="46"/>
  <c r="AF53" i="44"/>
  <c r="BD53" i="46"/>
  <c r="BD53" i="44"/>
  <c r="BL53" i="46"/>
  <c r="BL53" i="44"/>
  <c r="D54" i="46"/>
  <c r="D54" i="44"/>
  <c r="AR54" i="46"/>
  <c r="AR54" i="44"/>
  <c r="AY56" i="46"/>
  <c r="AY56" i="44"/>
  <c r="AD59" i="46"/>
  <c r="AD59" i="44"/>
  <c r="BB59" i="46"/>
  <c r="BB59" i="44"/>
  <c r="AE60" i="46"/>
  <c r="AE60" i="44"/>
  <c r="AC62" i="46"/>
  <c r="AC62" i="44"/>
  <c r="BA62" i="46"/>
  <c r="BA62" i="44"/>
  <c r="D64" i="46"/>
  <c r="D64" i="44"/>
  <c r="AB64" i="46"/>
  <c r="AB64" i="44"/>
  <c r="AV65" i="46"/>
  <c r="AV65" i="44"/>
  <c r="BL65" i="46"/>
  <c r="BL65" i="44"/>
  <c r="BH66" i="46"/>
  <c r="BH66" i="44"/>
  <c r="W67" i="46"/>
  <c r="W67" i="44"/>
  <c r="AM67" i="46"/>
  <c r="AM67" i="44"/>
  <c r="G69" i="46"/>
  <c r="G69" i="44"/>
  <c r="BE11" i="44"/>
  <c r="AE35" i="46"/>
  <c r="AE35" i="44"/>
  <c r="AI36" i="46"/>
  <c r="AI36" i="44"/>
  <c r="AU42" i="46"/>
  <c r="AU42" i="44"/>
  <c r="J45" i="46"/>
  <c r="J45" i="44"/>
  <c r="BA46" i="46"/>
  <c r="BA46" i="44"/>
  <c r="BQ46" i="46"/>
  <c r="BQ46" i="44"/>
  <c r="AW47" i="46"/>
  <c r="AW47" i="44"/>
  <c r="BM47" i="46"/>
  <c r="BM47" i="44"/>
  <c r="L49" i="46"/>
  <c r="L49" i="44"/>
  <c r="H50" i="46"/>
  <c r="H50" i="44"/>
  <c r="P50" i="46"/>
  <c r="P50" i="44"/>
  <c r="A21" i="44"/>
  <c r="A38" i="44"/>
  <c r="C19" i="46"/>
  <c r="C19" i="44" s="1"/>
  <c r="D8" i="44"/>
  <c r="AZ8" i="44"/>
  <c r="AV9" i="44"/>
  <c r="BQ10" i="44"/>
  <c r="E12" i="44"/>
  <c r="BQ12" i="44"/>
  <c r="BM13" i="44"/>
  <c r="AK14" i="44"/>
  <c r="Q15" i="44"/>
  <c r="AY15" i="44"/>
  <c r="AL16" i="44"/>
  <c r="L17" i="44"/>
  <c r="AK17" i="44"/>
  <c r="H18" i="44"/>
  <c r="AS18" i="44"/>
  <c r="I19" i="44"/>
  <c r="P20" i="44"/>
  <c r="AW20" i="44"/>
  <c r="P21" i="44"/>
  <c r="AQ21" i="44"/>
  <c r="M22" i="44"/>
  <c r="AF22" i="44"/>
  <c r="BI22" i="44"/>
  <c r="AQ23" i="44"/>
  <c r="M24" i="44"/>
  <c r="BA24" i="44"/>
  <c r="R25" i="44"/>
  <c r="G28" i="44"/>
  <c r="BH28" i="44"/>
  <c r="BC29" i="44"/>
  <c r="N30" i="44"/>
  <c r="BE32" i="44"/>
  <c r="T33" i="44"/>
  <c r="Z34" i="44"/>
  <c r="X36" i="44"/>
  <c r="AM40" i="44"/>
  <c r="BK40" i="44"/>
  <c r="W42" i="44"/>
  <c r="BJ42" i="44"/>
  <c r="Y43" i="44"/>
  <c r="Z45" i="44"/>
  <c r="BP49" i="44"/>
  <c r="AI51" i="44"/>
  <c r="AA56" i="44"/>
  <c r="AF14" i="46"/>
  <c r="AF14" i="44"/>
  <c r="BL14" i="46"/>
  <c r="BL14" i="44"/>
  <c r="X22" i="46"/>
  <c r="X22" i="44"/>
  <c r="D23" i="46"/>
  <c r="D23" i="44"/>
  <c r="AB23" i="46"/>
  <c r="AB23" i="44"/>
  <c r="R29" i="46"/>
  <c r="R29" i="44"/>
  <c r="AX38" i="46"/>
  <c r="AX38" i="44"/>
  <c r="C21" i="46"/>
  <c r="C21" i="44" s="1"/>
  <c r="I11" i="44"/>
  <c r="G13" i="44"/>
  <c r="AO16" i="44"/>
  <c r="AV18" i="44"/>
  <c r="BD20" i="44"/>
  <c r="AW21" i="44"/>
  <c r="AK22" i="44"/>
  <c r="O24" i="44"/>
  <c r="F26" i="44"/>
  <c r="AA27" i="44"/>
  <c r="BK28" i="44"/>
  <c r="BH32" i="44"/>
  <c r="BK33" i="44"/>
  <c r="BG36" i="44"/>
  <c r="BK42" i="44"/>
  <c r="BF13" i="44"/>
  <c r="BE20" i="46"/>
  <c r="BE20" i="44"/>
  <c r="AQ27" i="46"/>
  <c r="AQ27" i="44"/>
  <c r="AD30" i="46"/>
  <c r="AD30" i="44"/>
  <c r="BD9" i="44"/>
  <c r="BN13" i="44"/>
  <c r="AS14" i="44"/>
  <c r="BE15" i="44"/>
  <c r="V20" i="44"/>
  <c r="AZ23" i="44"/>
  <c r="AV25" i="44"/>
  <c r="BB26" i="44"/>
  <c r="AA32" i="44"/>
  <c r="G35" i="44"/>
  <c r="AA36" i="44"/>
  <c r="Y38" i="44"/>
  <c r="BN38" i="44"/>
  <c r="M46" i="44"/>
  <c r="A29" i="44"/>
  <c r="X7" i="44"/>
  <c r="L8" i="44"/>
  <c r="G9" i="44"/>
  <c r="BE9" i="44"/>
  <c r="X11" i="44"/>
  <c r="AA12" i="44"/>
  <c r="K13" i="44"/>
  <c r="AU14" i="44"/>
  <c r="Y15" i="44"/>
  <c r="BG15" i="44"/>
  <c r="AS16" i="44"/>
  <c r="AZ17" i="44"/>
  <c r="P18" i="44"/>
  <c r="BA18" i="44"/>
  <c r="T19" i="44"/>
  <c r="BN19" i="44"/>
  <c r="AC20" i="44"/>
  <c r="Y21" i="44"/>
  <c r="AY21" i="44"/>
  <c r="O22" i="44"/>
  <c r="BK22" i="44"/>
  <c r="AA23" i="44"/>
  <c r="X25" i="44"/>
  <c r="L26" i="44"/>
  <c r="AV27" i="44"/>
  <c r="L28" i="44"/>
  <c r="AU28" i="44"/>
  <c r="BK29" i="44"/>
  <c r="U30" i="44"/>
  <c r="AT30" i="44"/>
  <c r="AG32" i="44"/>
  <c r="AF34" i="44"/>
  <c r="BB35" i="44"/>
  <c r="BJ37" i="44"/>
  <c r="Z38" i="44"/>
  <c r="AI39" i="44"/>
  <c r="AE42" i="44"/>
  <c r="AE45" i="44"/>
  <c r="BE45" i="44"/>
  <c r="Q47" i="44"/>
  <c r="K51" i="44"/>
  <c r="BH54" i="44"/>
  <c r="K56" i="44"/>
  <c r="W60" i="44"/>
  <c r="BK60" i="44"/>
  <c r="Q61" i="44"/>
  <c r="AO61" i="44"/>
  <c r="BM61" i="44"/>
  <c r="AK62" i="44"/>
  <c r="AO19" i="46"/>
  <c r="AO19" i="44"/>
  <c r="E20" i="46"/>
  <c r="E20" i="44"/>
  <c r="AM25" i="46"/>
  <c r="AM25" i="44"/>
  <c r="AT16" i="46"/>
  <c r="AT16" i="44"/>
  <c r="Z17" i="46"/>
  <c r="Z17" i="44"/>
  <c r="AP17" i="46"/>
  <c r="AP17" i="44"/>
  <c r="AD20" i="46"/>
  <c r="AD20" i="44"/>
  <c r="BE23" i="46"/>
  <c r="BE23" i="44"/>
  <c r="P27" i="46"/>
  <c r="P27" i="44"/>
  <c r="AF27" i="46"/>
  <c r="AF27" i="44"/>
  <c r="W29" i="46"/>
  <c r="W29" i="44"/>
  <c r="K30" i="46"/>
  <c r="K30" i="44"/>
  <c r="U31" i="46"/>
  <c r="U31" i="44"/>
  <c r="BA31" i="46"/>
  <c r="BA31" i="44"/>
  <c r="BQ31" i="46"/>
  <c r="BQ31" i="44"/>
  <c r="I32" i="46"/>
  <c r="I32" i="44"/>
  <c r="D33" i="46"/>
  <c r="D33" i="44"/>
  <c r="AJ33" i="46"/>
  <c r="AJ33" i="44"/>
  <c r="AR33" i="46"/>
  <c r="AR33" i="44"/>
  <c r="BH33" i="46"/>
  <c r="BH33" i="44"/>
  <c r="X34" i="46"/>
  <c r="X34" i="44"/>
  <c r="H36" i="46"/>
  <c r="H36" i="44"/>
  <c r="AF36" i="46"/>
  <c r="AF36" i="44"/>
  <c r="O38" i="46"/>
  <c r="O38" i="44"/>
  <c r="AU38" i="46"/>
  <c r="AU38" i="44"/>
  <c r="AW39" i="46"/>
  <c r="AW39" i="44"/>
  <c r="M40" i="46"/>
  <c r="M40" i="44"/>
  <c r="AK40" i="46"/>
  <c r="AK40" i="44"/>
  <c r="BQ40" i="46"/>
  <c r="BQ40" i="44"/>
  <c r="S44" i="46"/>
  <c r="S44" i="44"/>
  <c r="BG44" i="46"/>
  <c r="BG44" i="44"/>
  <c r="W45" i="46"/>
  <c r="W45" i="44"/>
  <c r="AM45" i="46"/>
  <c r="AM45" i="44"/>
  <c r="R46" i="46"/>
  <c r="R46" i="44"/>
  <c r="AX46" i="46"/>
  <c r="AX46" i="44"/>
  <c r="U48" i="46"/>
  <c r="U48" i="44"/>
  <c r="AS48" i="46"/>
  <c r="AS48" i="44"/>
  <c r="I49" i="46"/>
  <c r="I49" i="44"/>
  <c r="BN15" i="46"/>
  <c r="BN15" i="44"/>
  <c r="G18" i="46"/>
  <c r="G18" i="44"/>
  <c r="AM18" i="46"/>
  <c r="AM18" i="44"/>
  <c r="BK18" i="46"/>
  <c r="BK18" i="44"/>
  <c r="R21" i="46"/>
  <c r="R21" i="44"/>
  <c r="AP21" i="46"/>
  <c r="AP21" i="44"/>
  <c r="AT22" i="46"/>
  <c r="AT22" i="44"/>
  <c r="AI15" i="46"/>
  <c r="AI15" i="44"/>
  <c r="J25" i="46"/>
  <c r="J25" i="44"/>
  <c r="N28" i="46"/>
  <c r="N28" i="44"/>
  <c r="V28" i="46"/>
  <c r="V28" i="44"/>
  <c r="AT28" i="46"/>
  <c r="AT28" i="44"/>
  <c r="BJ28" i="46"/>
  <c r="BJ28" i="44"/>
  <c r="BA30" i="46"/>
  <c r="BA30" i="44"/>
  <c r="BI30" i="46"/>
  <c r="BI30" i="44"/>
  <c r="AQ32" i="46"/>
  <c r="AQ32" i="44"/>
  <c r="BO32" i="46"/>
  <c r="BO32" i="44"/>
  <c r="V35" i="46"/>
  <c r="V35" i="44"/>
  <c r="AL35" i="46"/>
  <c r="AL35" i="44"/>
  <c r="BJ35" i="46"/>
  <c r="BJ35" i="44"/>
  <c r="J36" i="46"/>
  <c r="J36" i="44"/>
  <c r="AH36" i="46"/>
  <c r="AH36" i="44"/>
  <c r="K39" i="46"/>
  <c r="K39" i="44"/>
  <c r="BG39" i="46"/>
  <c r="BG39" i="44"/>
  <c r="O40" i="46"/>
  <c r="O40" i="44"/>
  <c r="BN41" i="46"/>
  <c r="BN41" i="44"/>
  <c r="F42" i="46"/>
  <c r="F42" i="44"/>
  <c r="V42" i="46"/>
  <c r="V42" i="44"/>
  <c r="AT42" i="46"/>
  <c r="AT42" i="44"/>
  <c r="I43" i="46"/>
  <c r="I43" i="44"/>
  <c r="AG43" i="46"/>
  <c r="AG43" i="44"/>
  <c r="M44" i="46"/>
  <c r="M44" i="44"/>
  <c r="AS44" i="46"/>
  <c r="AS44" i="44"/>
  <c r="BA44" i="46"/>
  <c r="BA44" i="44"/>
  <c r="BQ44" i="46"/>
  <c r="BQ44" i="44"/>
  <c r="Q45" i="46"/>
  <c r="Q45" i="44"/>
  <c r="AO45" i="46"/>
  <c r="AO45" i="44"/>
  <c r="L46" i="46"/>
  <c r="L46" i="44"/>
  <c r="X47" i="46"/>
  <c r="X47" i="44"/>
  <c r="W48" i="46"/>
  <c r="W48" i="44"/>
  <c r="BC48" i="46"/>
  <c r="BC48" i="44"/>
  <c r="S49" i="46"/>
  <c r="S49" i="44"/>
  <c r="AI49" i="46"/>
  <c r="AI49" i="44"/>
  <c r="AY49" i="46"/>
  <c r="AY49" i="44"/>
  <c r="AE50" i="46"/>
  <c r="AE50" i="44"/>
  <c r="AM50" i="46"/>
  <c r="AM50" i="44"/>
  <c r="Z51" i="46"/>
  <c r="Z51" i="44"/>
  <c r="AP51" i="46"/>
  <c r="AP51" i="44"/>
  <c r="BN51" i="46"/>
  <c r="BN51" i="44"/>
  <c r="AQ52" i="46"/>
  <c r="AQ52" i="44"/>
  <c r="O53" i="46"/>
  <c r="O53" i="44"/>
  <c r="S54" i="46"/>
  <c r="S54" i="44"/>
  <c r="BG54" i="46"/>
  <c r="BG54" i="44"/>
  <c r="AL57" i="46"/>
  <c r="AL57" i="44"/>
  <c r="BB57" i="46"/>
  <c r="BB57" i="44"/>
  <c r="R58" i="46"/>
  <c r="R58" i="44"/>
  <c r="Z58" i="46"/>
  <c r="Z58" i="44"/>
  <c r="U59" i="46"/>
  <c r="U59" i="44"/>
  <c r="AK59" i="46"/>
  <c r="AK59" i="44"/>
  <c r="AM69" i="46"/>
  <c r="AM69" i="44"/>
  <c r="AP70" i="46"/>
  <c r="AP70" i="44"/>
  <c r="O74" i="46"/>
  <c r="O74" i="44"/>
  <c r="AE74" i="46"/>
  <c r="AE74" i="44"/>
  <c r="M76" i="46"/>
  <c r="M76" i="44"/>
  <c r="Y49" i="44"/>
  <c r="AW49" i="44"/>
  <c r="E50" i="44"/>
  <c r="BA50" i="44"/>
  <c r="V60" i="44"/>
  <c r="L62" i="44"/>
  <c r="N24" i="44"/>
  <c r="AT24" i="44"/>
  <c r="AT29" i="44"/>
  <c r="AH30" i="44"/>
  <c r="AK50" i="44"/>
  <c r="AV51" i="44"/>
  <c r="F60" i="44"/>
  <c r="AU63" i="44"/>
  <c r="AE65" i="44"/>
  <c r="W69" i="44"/>
  <c r="BK69" i="44"/>
  <c r="AR73" i="44"/>
  <c r="AY75" i="44"/>
  <c r="E76" i="44"/>
  <c r="U76" i="44"/>
  <c r="BF30" i="46"/>
  <c r="BF30" i="44"/>
  <c r="L31" i="46"/>
  <c r="L31" i="44"/>
  <c r="AR31" i="46"/>
  <c r="AR31" i="44"/>
  <c r="AF32" i="46"/>
  <c r="AF32" i="44"/>
  <c r="BD32" i="46"/>
  <c r="BD32" i="44"/>
  <c r="W34" i="46"/>
  <c r="W34" i="44"/>
  <c r="BC34" i="46"/>
  <c r="BC34" i="44"/>
  <c r="AF39" i="46"/>
  <c r="AF39" i="44"/>
  <c r="BQ50" i="46"/>
  <c r="BQ50" i="44"/>
  <c r="X51" i="46"/>
  <c r="X51" i="44"/>
  <c r="Y52" i="46"/>
  <c r="Y52" i="44"/>
  <c r="E55" i="46"/>
  <c r="E55" i="44"/>
  <c r="P56" i="46"/>
  <c r="P56" i="44"/>
  <c r="AF56" i="46"/>
  <c r="AF56" i="44"/>
  <c r="AJ57" i="46"/>
  <c r="AJ57" i="44"/>
  <c r="BD58" i="46"/>
  <c r="BD58" i="44"/>
  <c r="L60" i="46"/>
  <c r="L60" i="44"/>
  <c r="BM27" i="46"/>
  <c r="BM27" i="44"/>
  <c r="BI33" i="46"/>
  <c r="BI33" i="44"/>
  <c r="T37" i="46"/>
  <c r="T37" i="44"/>
  <c r="AZ37" i="46"/>
  <c r="AZ37" i="44"/>
  <c r="AZ62" i="46"/>
  <c r="AZ62" i="44"/>
  <c r="BP62" i="46"/>
  <c r="BP62" i="44"/>
  <c r="AA64" i="46"/>
  <c r="AA64" i="44"/>
  <c r="G65" i="46"/>
  <c r="G65" i="44"/>
  <c r="AQ66" i="46"/>
  <c r="AQ66" i="44"/>
  <c r="BO66" i="46"/>
  <c r="BO66" i="44"/>
  <c r="V67" i="46"/>
  <c r="V67" i="44"/>
  <c r="M71" i="46"/>
  <c r="M71" i="44"/>
  <c r="V40" i="44"/>
  <c r="AR40" i="44"/>
  <c r="AW64" i="44"/>
  <c r="BI71" i="44"/>
  <c r="W72" i="44"/>
  <c r="Z75" i="44"/>
  <c r="U78" i="44"/>
  <c r="S80" i="44"/>
  <c r="G81" i="44"/>
  <c r="AA82" i="44"/>
  <c r="AQ82" i="44"/>
  <c r="AK13" i="44"/>
  <c r="F52" i="46"/>
  <c r="F52" i="44"/>
  <c r="AG60" i="46"/>
  <c r="AG60" i="44"/>
  <c r="AP63" i="46"/>
  <c r="AP63" i="44"/>
  <c r="BJ66" i="46"/>
  <c r="BJ66" i="44"/>
  <c r="BP70" i="46"/>
  <c r="BP70" i="44"/>
  <c r="AG74" i="46"/>
  <c r="AG74" i="44"/>
  <c r="W76" i="46"/>
  <c r="W76" i="44"/>
  <c r="BK78" i="46"/>
  <c r="BK78" i="44"/>
  <c r="AA79" i="46"/>
  <c r="AA79" i="44"/>
  <c r="AQ79" i="46"/>
  <c r="AQ79" i="44"/>
  <c r="BG79" i="46"/>
  <c r="BG79" i="44"/>
  <c r="BQ80" i="46"/>
  <c r="BQ80" i="44"/>
  <c r="Q81" i="46"/>
  <c r="Q81" i="44"/>
  <c r="BM81" i="46"/>
  <c r="BM81" i="44"/>
  <c r="AO83" i="46"/>
  <c r="AO83" i="44"/>
  <c r="AA84" i="46"/>
  <c r="AA84" i="44"/>
  <c r="BB85" i="46"/>
  <c r="BB85" i="44"/>
  <c r="O88" i="46"/>
  <c r="O88" i="44"/>
  <c r="BK88" i="46"/>
  <c r="BK88" i="44"/>
  <c r="K89" i="46"/>
  <c r="K89" i="44"/>
  <c r="AC90" i="46"/>
  <c r="AC90" i="44"/>
  <c r="BI90" i="46"/>
  <c r="BI90" i="44"/>
  <c r="BQ90" i="46"/>
  <c r="BQ90" i="44"/>
  <c r="O93" i="46"/>
  <c r="O93" i="44"/>
  <c r="AO94" i="46"/>
  <c r="AO94" i="44"/>
  <c r="AW94" i="46"/>
  <c r="AW94" i="44"/>
  <c r="BE94" i="46"/>
  <c r="BE94" i="44"/>
  <c r="AK95" i="46"/>
  <c r="AK95" i="44"/>
  <c r="BQ95" i="46"/>
  <c r="BQ95" i="44"/>
  <c r="AV96" i="46"/>
  <c r="AV96" i="44"/>
  <c r="BD96" i="46"/>
  <c r="BD96" i="44"/>
  <c r="BL96" i="46"/>
  <c r="BL96" i="44"/>
  <c r="BJ98" i="46"/>
  <c r="BJ98" i="44"/>
  <c r="L102" i="46"/>
  <c r="L102" i="44"/>
  <c r="J104" i="46"/>
  <c r="J104" i="44"/>
  <c r="BF104" i="46"/>
  <c r="BF104" i="44"/>
  <c r="D105" i="46"/>
  <c r="D105" i="44"/>
  <c r="V106" i="46"/>
  <c r="V106" i="44"/>
  <c r="AL106" i="46"/>
  <c r="AL106" i="44"/>
  <c r="BJ106" i="46"/>
  <c r="BJ106" i="44"/>
  <c r="BN107" i="46"/>
  <c r="BN107" i="44"/>
  <c r="AS108" i="46"/>
  <c r="AS108" i="44"/>
  <c r="BI108" i="46"/>
  <c r="BI108" i="44"/>
  <c r="AG109" i="46"/>
  <c r="AG109" i="44"/>
  <c r="AW109" i="46"/>
  <c r="AW109" i="44"/>
  <c r="AB112" i="46"/>
  <c r="AB112" i="44"/>
  <c r="L114" i="46"/>
  <c r="L114" i="44"/>
  <c r="X115" i="46"/>
  <c r="X115" i="44"/>
  <c r="AN115" i="46"/>
  <c r="AN115" i="44"/>
  <c r="W117" i="46"/>
  <c r="W117" i="44"/>
  <c r="AE117" i="46"/>
  <c r="AE117" i="44"/>
  <c r="Q118" i="46"/>
  <c r="Q118" i="44"/>
  <c r="AO118" i="46"/>
  <c r="AO118" i="44"/>
  <c r="BE118" i="46"/>
  <c r="BE118" i="44"/>
  <c r="AC119" i="46"/>
  <c r="AC119" i="44"/>
  <c r="AK119" i="46"/>
  <c r="AK119" i="44"/>
  <c r="O120" i="46"/>
  <c r="O120" i="44"/>
  <c r="BK120" i="46"/>
  <c r="BK120" i="44"/>
  <c r="S121" i="46"/>
  <c r="S121" i="44"/>
  <c r="AQ121" i="46"/>
  <c r="AQ121" i="44"/>
  <c r="AY121" i="46"/>
  <c r="AY121" i="44"/>
  <c r="AS122" i="46"/>
  <c r="AS122" i="44"/>
  <c r="BA122" i="46"/>
  <c r="BA122" i="44"/>
  <c r="Q123" i="46"/>
  <c r="Q123" i="44"/>
  <c r="BE123" i="46"/>
  <c r="BE123" i="44"/>
  <c r="W124" i="46"/>
  <c r="W124" i="44"/>
  <c r="AU124" i="46"/>
  <c r="AU124" i="44"/>
  <c r="L126" i="46"/>
  <c r="L126" i="44"/>
  <c r="AB126" i="46"/>
  <c r="AB126" i="44"/>
  <c r="AJ126" i="46"/>
  <c r="AJ126" i="44"/>
  <c r="AR126" i="46"/>
  <c r="AR126" i="44"/>
  <c r="H127" i="46"/>
  <c r="H127" i="44"/>
  <c r="P127" i="46"/>
  <c r="P127" i="44"/>
  <c r="BD127" i="46"/>
  <c r="BD127" i="44"/>
  <c r="Q131" i="46"/>
  <c r="Q131" i="44"/>
  <c r="BE131" i="46"/>
  <c r="BE131" i="44"/>
  <c r="AQ133" i="46"/>
  <c r="AQ133" i="44"/>
  <c r="BG133" i="46"/>
  <c r="BG133" i="44"/>
  <c r="O134" i="46"/>
  <c r="O134" i="44"/>
  <c r="AM134" i="46"/>
  <c r="AM134" i="44"/>
  <c r="AU134" i="46"/>
  <c r="AU134" i="44"/>
  <c r="AE135" i="46"/>
  <c r="AE135" i="44"/>
  <c r="AU135" i="46"/>
  <c r="AU135" i="44"/>
  <c r="S136" i="46"/>
  <c r="S136" i="44"/>
  <c r="AA136" i="46"/>
  <c r="AA136" i="44"/>
  <c r="AY136" i="46"/>
  <c r="AY136" i="44"/>
  <c r="BG136" i="46"/>
  <c r="BG136" i="44"/>
  <c r="BO136" i="46"/>
  <c r="BO136" i="44"/>
  <c r="AG138" i="46"/>
  <c r="AG138" i="44"/>
  <c r="AO138" i="46"/>
  <c r="AO138" i="44"/>
  <c r="BE138" i="46"/>
  <c r="BE138" i="44"/>
  <c r="BM138" i="46"/>
  <c r="BM138" i="44"/>
  <c r="T139" i="46"/>
  <c r="T139" i="44"/>
  <c r="AJ139" i="46"/>
  <c r="AJ139" i="44"/>
  <c r="BH139" i="46"/>
  <c r="BH139" i="44"/>
  <c r="O140" i="46"/>
  <c r="O140" i="44"/>
  <c r="AM140" i="46"/>
  <c r="AM140" i="44"/>
  <c r="BK140" i="46"/>
  <c r="BK140" i="44"/>
  <c r="M142" i="46"/>
  <c r="M142" i="44"/>
  <c r="U142" i="46"/>
  <c r="U142" i="44"/>
  <c r="AK142" i="46"/>
  <c r="AK142" i="44"/>
  <c r="Y143" i="46"/>
  <c r="Y143" i="44"/>
  <c r="AG143" i="46"/>
  <c r="AG143" i="44"/>
  <c r="BE143" i="46"/>
  <c r="BE143" i="44"/>
  <c r="BM143" i="46"/>
  <c r="BM143" i="44"/>
  <c r="E144" i="46"/>
  <c r="E144" i="44"/>
  <c r="M144" i="46"/>
  <c r="M144" i="44"/>
  <c r="U144" i="46"/>
  <c r="U144" i="44"/>
  <c r="AC144" i="46"/>
  <c r="AC144" i="44"/>
  <c r="AK144" i="46"/>
  <c r="AK144" i="44"/>
  <c r="AS144" i="46"/>
  <c r="AS144" i="44"/>
  <c r="BI144" i="46"/>
  <c r="BI144" i="44"/>
  <c r="BQ144" i="46"/>
  <c r="BQ144" i="44"/>
  <c r="I145" i="46"/>
  <c r="I145" i="44"/>
  <c r="Q145" i="46"/>
  <c r="Q145" i="44"/>
  <c r="AO145" i="46"/>
  <c r="AO145" i="44"/>
  <c r="BM145" i="46"/>
  <c r="BM145" i="44"/>
  <c r="D146" i="46"/>
  <c r="D146" i="44"/>
  <c r="L146" i="46"/>
  <c r="L146" i="44"/>
  <c r="AR146" i="46"/>
  <c r="AR146" i="44"/>
  <c r="AZ146" i="46"/>
  <c r="AZ146" i="44"/>
  <c r="BH146" i="46"/>
  <c r="BH146" i="44"/>
  <c r="BP146" i="46"/>
  <c r="BP146" i="44"/>
  <c r="G147" i="46"/>
  <c r="G147" i="44"/>
  <c r="AU147" i="46"/>
  <c r="AU147" i="44"/>
  <c r="AI148" i="46"/>
  <c r="AI148" i="44"/>
  <c r="BO148" i="46"/>
  <c r="BO148" i="44"/>
  <c r="L149" i="46"/>
  <c r="L149" i="44"/>
  <c r="AJ149" i="46"/>
  <c r="AJ149" i="44"/>
  <c r="AZ149" i="46"/>
  <c r="AZ149" i="44"/>
  <c r="BB52" i="46"/>
  <c r="BB52" i="44"/>
  <c r="AP53" i="46"/>
  <c r="AP53" i="44"/>
  <c r="AS56" i="46"/>
  <c r="AS56" i="44"/>
  <c r="AO60" i="46"/>
  <c r="AO60" i="44"/>
  <c r="BN65" i="46"/>
  <c r="BN65" i="44"/>
  <c r="BB66" i="46"/>
  <c r="BB66" i="44"/>
  <c r="BQ68" i="46"/>
  <c r="BQ68" i="44"/>
  <c r="X71" i="46"/>
  <c r="X71" i="44"/>
  <c r="AO74" i="46"/>
  <c r="AO74" i="44"/>
  <c r="M75" i="46"/>
  <c r="M75" i="44"/>
  <c r="O78" i="46"/>
  <c r="O78" i="44"/>
  <c r="W78" i="46"/>
  <c r="W78" i="44"/>
  <c r="K79" i="46"/>
  <c r="K79" i="44"/>
  <c r="AK80" i="46"/>
  <c r="AK80" i="44"/>
  <c r="AS80" i="46"/>
  <c r="AS80" i="44"/>
  <c r="AY84" i="46"/>
  <c r="AY84" i="44"/>
  <c r="BL86" i="46"/>
  <c r="BL86" i="44"/>
  <c r="BP87" i="46"/>
  <c r="BP87" i="44"/>
  <c r="AA89" i="46"/>
  <c r="AA89" i="44"/>
  <c r="BG89" i="46"/>
  <c r="BG89" i="44"/>
  <c r="AA92" i="46"/>
  <c r="AA92" i="44"/>
  <c r="AU93" i="46"/>
  <c r="AU93" i="44"/>
  <c r="U95" i="46"/>
  <c r="U95" i="44"/>
  <c r="L97" i="46"/>
  <c r="L97" i="44"/>
  <c r="BB100" i="46"/>
  <c r="BB100" i="44"/>
  <c r="AR102" i="46"/>
  <c r="AR102" i="44"/>
  <c r="BP105" i="46"/>
  <c r="BP105" i="44"/>
  <c r="AT106" i="46"/>
  <c r="AT106" i="44"/>
  <c r="AH107" i="46"/>
  <c r="AH107" i="44"/>
  <c r="M108" i="46"/>
  <c r="M108" i="44"/>
  <c r="M110" i="46"/>
  <c r="M110" i="44"/>
  <c r="BP112" i="46"/>
  <c r="BP112" i="44"/>
  <c r="AF113" i="46"/>
  <c r="AF113" i="44"/>
  <c r="AN113" i="46"/>
  <c r="AN113" i="44"/>
  <c r="BD113" i="46"/>
  <c r="BD113" i="44"/>
  <c r="AU117" i="46"/>
  <c r="AU117" i="44"/>
  <c r="AM120" i="46"/>
  <c r="AM120" i="44"/>
  <c r="A31" i="44"/>
  <c r="H7" i="44"/>
  <c r="BJ7" i="44"/>
  <c r="AR8" i="44"/>
  <c r="P9" i="44"/>
  <c r="D10" i="44"/>
  <c r="W12" i="44"/>
  <c r="AU13" i="44"/>
  <c r="X14" i="44"/>
  <c r="BF14" i="44"/>
  <c r="S15" i="44"/>
  <c r="AW15" i="44"/>
  <c r="I16" i="44"/>
  <c r="BJ16" i="44"/>
  <c r="AW17" i="44"/>
  <c r="BQ17" i="44"/>
  <c r="AD18" i="44"/>
  <c r="Y19" i="44"/>
  <c r="BF19" i="44"/>
  <c r="M20" i="44"/>
  <c r="AF20" i="44"/>
  <c r="BJ20" i="44"/>
  <c r="AO21" i="44"/>
  <c r="BH21" i="44"/>
  <c r="U22" i="44"/>
  <c r="T23" i="44"/>
  <c r="AN23" i="44"/>
  <c r="BM23" i="44"/>
  <c r="BC24" i="44"/>
  <c r="O25" i="44"/>
  <c r="AK25" i="44"/>
  <c r="BF25" i="44"/>
  <c r="N26" i="44"/>
  <c r="BJ26" i="44"/>
  <c r="BG27" i="44"/>
  <c r="O28" i="44"/>
  <c r="AL28" i="44"/>
  <c r="BE28" i="44"/>
  <c r="F29" i="44"/>
  <c r="AE29" i="44"/>
  <c r="BB29" i="44"/>
  <c r="F30" i="44"/>
  <c r="AX30" i="44"/>
  <c r="D31" i="44"/>
  <c r="AB31" i="44"/>
  <c r="K32" i="44"/>
  <c r="AN32" i="44"/>
  <c r="BG32" i="44"/>
  <c r="K33" i="44"/>
  <c r="AI33" i="44"/>
  <c r="O34" i="44"/>
  <c r="AU34" i="44"/>
  <c r="F35" i="44"/>
  <c r="AG35" i="44"/>
  <c r="AP36" i="44"/>
  <c r="BN36" i="44"/>
  <c r="U37" i="44"/>
  <c r="AG38" i="44"/>
  <c r="BM38" i="44"/>
  <c r="AA39" i="44"/>
  <c r="AV39" i="44"/>
  <c r="AE40" i="44"/>
  <c r="AX40" i="44"/>
  <c r="AP41" i="44"/>
  <c r="G42" i="44"/>
  <c r="AM42" i="44"/>
  <c r="F43" i="44"/>
  <c r="BL44" i="44"/>
  <c r="AK46" i="44"/>
  <c r="H48" i="44"/>
  <c r="AF48" i="44"/>
  <c r="AX48" i="44"/>
  <c r="D49" i="44"/>
  <c r="BH49" i="44"/>
  <c r="BL50" i="44"/>
  <c r="S51" i="44"/>
  <c r="L52" i="44"/>
  <c r="AZ52" i="44"/>
  <c r="AN53" i="44"/>
  <c r="Q57" i="44"/>
  <c r="U58" i="44"/>
  <c r="N59" i="44"/>
  <c r="Y60" i="44"/>
  <c r="AH63" i="44"/>
  <c r="BJ64" i="44"/>
  <c r="AZ70" i="44"/>
  <c r="AX72" i="44"/>
  <c r="E75" i="44"/>
  <c r="U80" i="44"/>
  <c r="AJ87" i="44"/>
  <c r="BO89" i="44"/>
  <c r="Q91" i="44"/>
  <c r="S92" i="44"/>
  <c r="AC95" i="44"/>
  <c r="P96" i="44"/>
  <c r="D97" i="44"/>
  <c r="AL98" i="44"/>
  <c r="BB98" i="44"/>
  <c r="Z99" i="44"/>
  <c r="F100" i="44"/>
  <c r="V100" i="44"/>
  <c r="AB102" i="44"/>
  <c r="Z104" i="44"/>
  <c r="AR105" i="44"/>
  <c r="F106" i="44"/>
  <c r="BF107" i="44"/>
  <c r="Q109" i="44"/>
  <c r="BM109" i="44"/>
  <c r="I111" i="44"/>
  <c r="Y111" i="44"/>
  <c r="BD115" i="44"/>
  <c r="AE120" i="44"/>
  <c r="U122" i="44"/>
  <c r="AM124" i="44"/>
  <c r="BP126" i="44"/>
  <c r="F128" i="44"/>
  <c r="K133" i="44"/>
  <c r="Y138" i="44"/>
  <c r="K141" i="44"/>
  <c r="AI141" i="44"/>
  <c r="BG141" i="44"/>
  <c r="BC51" i="46"/>
  <c r="BC51" i="44"/>
  <c r="X52" i="46"/>
  <c r="X52" i="44"/>
  <c r="AN52" i="46"/>
  <c r="AN52" i="44"/>
  <c r="AZ53" i="46"/>
  <c r="AZ53" i="44"/>
  <c r="AF54" i="46"/>
  <c r="AF54" i="44"/>
  <c r="BL54" i="46"/>
  <c r="BL54" i="44"/>
  <c r="D55" i="46"/>
  <c r="D55" i="44"/>
  <c r="AB55" i="46"/>
  <c r="AB55" i="44"/>
  <c r="AJ55" i="46"/>
  <c r="AJ55" i="44"/>
  <c r="G56" i="46"/>
  <c r="G56" i="44"/>
  <c r="AA57" i="46"/>
  <c r="AA57" i="44"/>
  <c r="BO57" i="46"/>
  <c r="BO57" i="44"/>
  <c r="AM58" i="46"/>
  <c r="AM58" i="44"/>
  <c r="AX59" i="46"/>
  <c r="AX59" i="44"/>
  <c r="BN59" i="46"/>
  <c r="BN59" i="44"/>
  <c r="AA60" i="46"/>
  <c r="AA60" i="44"/>
  <c r="U61" i="46"/>
  <c r="U61" i="44"/>
  <c r="AK61" i="46"/>
  <c r="AK61" i="44"/>
  <c r="BI61" i="46"/>
  <c r="BI61" i="44"/>
  <c r="Y62" i="46"/>
  <c r="Y62" i="44"/>
  <c r="AG62" i="46"/>
  <c r="AG62" i="44"/>
  <c r="BE62" i="46"/>
  <c r="BE62" i="44"/>
  <c r="D63" i="46"/>
  <c r="D63" i="44"/>
  <c r="BH63" i="46"/>
  <c r="BH63" i="44"/>
  <c r="T65" i="46"/>
  <c r="T65" i="44"/>
  <c r="AR65" i="46"/>
  <c r="AR65" i="44"/>
  <c r="AB7" i="44"/>
  <c r="AU10" i="44"/>
  <c r="BE8" i="44"/>
  <c r="AH11" i="44"/>
  <c r="AM19" i="44"/>
  <c r="AH51" i="46"/>
  <c r="AH51" i="44"/>
  <c r="W53" i="46"/>
  <c r="W53" i="44"/>
  <c r="AE53" i="46"/>
  <c r="AE53" i="44"/>
  <c r="BK53" i="46"/>
  <c r="BK53" i="44"/>
  <c r="AY54" i="46"/>
  <c r="AY54" i="44"/>
  <c r="O55" i="46"/>
  <c r="O55" i="44"/>
  <c r="AU55" i="46"/>
  <c r="AU55" i="44"/>
  <c r="BC55" i="46"/>
  <c r="BC55" i="44"/>
  <c r="J56" i="46"/>
  <c r="J56" i="44"/>
  <c r="Z56" i="46"/>
  <c r="Z56" i="44"/>
  <c r="BF56" i="46"/>
  <c r="BF56" i="44"/>
  <c r="F57" i="46"/>
  <c r="F57" i="44"/>
  <c r="N57" i="46"/>
  <c r="N57" i="44"/>
  <c r="AD57" i="46"/>
  <c r="AD57" i="44"/>
  <c r="AC59" i="46"/>
  <c r="AC59" i="44"/>
  <c r="BQ59" i="46"/>
  <c r="BQ59" i="44"/>
  <c r="AJ52" i="46"/>
  <c r="AJ52" i="44"/>
  <c r="L54" i="46"/>
  <c r="L54" i="44"/>
  <c r="AB54" i="46"/>
  <c r="AB54" i="44"/>
  <c r="AQ56" i="46"/>
  <c r="AQ56" i="44"/>
  <c r="F59" i="46"/>
  <c r="F59" i="44"/>
  <c r="O60" i="46"/>
  <c r="O60" i="44"/>
  <c r="BE61" i="46"/>
  <c r="BE61" i="44"/>
  <c r="E62" i="46"/>
  <c r="E62" i="44"/>
  <c r="H63" i="46"/>
  <c r="H63" i="44"/>
  <c r="AN63" i="46"/>
  <c r="AN63" i="44"/>
  <c r="T64" i="46"/>
  <c r="T64" i="44"/>
  <c r="BH64" i="46"/>
  <c r="BH64" i="44"/>
  <c r="AN65" i="46"/>
  <c r="AN65" i="44"/>
  <c r="AJ66" i="46"/>
  <c r="AJ66" i="44"/>
  <c r="O67" i="46"/>
  <c r="O67" i="44"/>
  <c r="BK67" i="46"/>
  <c r="BK67" i="44"/>
  <c r="AQ68" i="46"/>
  <c r="AQ68" i="44"/>
  <c r="AE69" i="46"/>
  <c r="AE69" i="44"/>
  <c r="Z70" i="46"/>
  <c r="Z70" i="44"/>
  <c r="BF70" i="46"/>
  <c r="BF70" i="44"/>
  <c r="F71" i="46"/>
  <c r="F71" i="44"/>
  <c r="AB73" i="46"/>
  <c r="AB73" i="44"/>
  <c r="AU74" i="46"/>
  <c r="AU74" i="44"/>
  <c r="BC74" i="46"/>
  <c r="BC74" i="44"/>
  <c r="BK74" i="46"/>
  <c r="BK74" i="44"/>
  <c r="AQ75" i="46"/>
  <c r="AQ75" i="44"/>
  <c r="AK76" i="46"/>
  <c r="AK76" i="44"/>
  <c r="BA76" i="46"/>
  <c r="BA76" i="44"/>
  <c r="AT60" i="44"/>
  <c r="BJ60" i="44"/>
  <c r="BP65" i="44"/>
  <c r="BQ76" i="44"/>
  <c r="BE77" i="44"/>
  <c r="BP149" i="44"/>
  <c r="T151" i="44"/>
  <c r="AU152" i="44"/>
  <c r="BE159" i="44"/>
  <c r="M160" i="44"/>
  <c r="AW161" i="44"/>
  <c r="U162" i="44"/>
  <c r="BQ162" i="44"/>
  <c r="AM163" i="44"/>
  <c r="G165" i="44"/>
  <c r="Z166" i="44"/>
  <c r="BH149" i="46"/>
  <c r="BH149" i="44"/>
  <c r="H150" i="46"/>
  <c r="H150" i="44"/>
  <c r="P150" i="46"/>
  <c r="P150" i="44"/>
  <c r="X150" i="46"/>
  <c r="X150" i="44"/>
  <c r="AF150" i="46"/>
  <c r="AF150" i="44"/>
  <c r="AV150" i="46"/>
  <c r="AV150" i="44"/>
  <c r="BL150" i="46"/>
  <c r="BL150" i="44"/>
  <c r="D151" i="46"/>
  <c r="D151" i="44"/>
  <c r="AJ151" i="46"/>
  <c r="AJ151" i="44"/>
  <c r="AR151" i="46"/>
  <c r="AR151" i="44"/>
  <c r="BP151" i="46"/>
  <c r="BP151" i="44"/>
  <c r="G152" i="46"/>
  <c r="G152" i="44"/>
  <c r="O152" i="46"/>
  <c r="O152" i="44"/>
  <c r="W152" i="46"/>
  <c r="W152" i="44"/>
  <c r="BC152" i="46"/>
  <c r="BC152" i="44"/>
  <c r="BK152" i="46"/>
  <c r="BK152" i="44"/>
  <c r="N154" i="46"/>
  <c r="N154" i="44"/>
  <c r="V154" i="46"/>
  <c r="V154" i="44"/>
  <c r="AD154" i="46"/>
  <c r="AD154" i="44"/>
  <c r="AL154" i="46"/>
  <c r="AL154" i="44"/>
  <c r="BJ154" i="46"/>
  <c r="BJ154" i="44"/>
  <c r="J155" i="46"/>
  <c r="J155" i="44"/>
  <c r="AP155" i="46"/>
  <c r="AP155" i="44"/>
  <c r="AX155" i="46"/>
  <c r="AX155" i="44"/>
  <c r="BN155" i="46"/>
  <c r="BN155" i="44"/>
  <c r="I159" i="46"/>
  <c r="I159" i="44"/>
  <c r="Q159" i="46"/>
  <c r="Q159" i="44"/>
  <c r="AG159" i="46"/>
  <c r="AG159" i="44"/>
  <c r="AW159" i="46"/>
  <c r="AW159" i="44"/>
  <c r="AC160" i="46"/>
  <c r="AC160" i="44"/>
  <c r="AK160" i="46"/>
  <c r="AK160" i="44"/>
  <c r="AS160" i="46"/>
  <c r="AS160" i="44"/>
  <c r="BA160" i="46"/>
  <c r="BA160" i="44"/>
  <c r="BQ160" i="46"/>
  <c r="BQ160" i="44"/>
  <c r="I161" i="46"/>
  <c r="I161" i="44"/>
  <c r="Q161" i="46"/>
  <c r="Q161" i="44"/>
  <c r="AG161" i="46"/>
  <c r="AG161" i="44"/>
  <c r="E162" i="46"/>
  <c r="E162" i="44"/>
  <c r="AC162" i="46"/>
  <c r="AC162" i="44"/>
  <c r="BA162" i="46"/>
  <c r="BA162" i="44"/>
  <c r="G163" i="46"/>
  <c r="G163" i="44"/>
  <c r="AE163" i="46"/>
  <c r="AE163" i="44"/>
  <c r="AU163" i="46"/>
  <c r="AU163" i="44"/>
  <c r="BC163" i="46"/>
  <c r="BC163" i="44"/>
  <c r="K164" i="46"/>
  <c r="K164" i="44"/>
  <c r="AQ164" i="46"/>
  <c r="AQ164" i="44"/>
  <c r="BG164" i="46"/>
  <c r="BG164" i="44"/>
  <c r="BO164" i="46"/>
  <c r="BO164" i="44"/>
  <c r="AU165" i="46"/>
  <c r="AU165" i="44"/>
  <c r="J166" i="46"/>
  <c r="J166" i="44"/>
  <c r="R166" i="46"/>
  <c r="R166" i="44"/>
  <c r="AP166" i="46"/>
  <c r="AP166" i="44"/>
  <c r="AX166" i="46"/>
  <c r="AX166" i="44"/>
  <c r="BF166" i="46"/>
  <c r="BF166" i="44"/>
  <c r="N167" i="46"/>
  <c r="N167" i="44"/>
  <c r="AL167" i="46"/>
  <c r="AL167" i="44"/>
  <c r="BB167" i="46"/>
  <c r="BB167" i="44"/>
  <c r="BJ167" i="46"/>
  <c r="BJ167" i="44"/>
  <c r="I168" i="46"/>
  <c r="I168" i="44"/>
  <c r="Q168" i="46"/>
  <c r="Q168" i="44"/>
  <c r="AO168" i="46"/>
  <c r="AO168" i="44"/>
  <c r="BM168" i="46"/>
  <c r="BM168" i="44"/>
  <c r="H170" i="46"/>
  <c r="H170" i="44"/>
  <c r="AF170" i="46"/>
  <c r="AF170" i="44"/>
  <c r="AV170" i="46"/>
  <c r="AV170" i="44"/>
  <c r="L171" i="46"/>
  <c r="L171" i="44"/>
  <c r="AB171" i="46"/>
  <c r="AB171" i="44"/>
  <c r="AJ171" i="46"/>
  <c r="AJ171" i="44"/>
  <c r="AR171" i="46"/>
  <c r="AR171" i="44"/>
  <c r="AZ171" i="46"/>
  <c r="AZ171" i="44"/>
  <c r="BH171" i="46"/>
  <c r="BH171" i="44"/>
  <c r="N172" i="46"/>
  <c r="N172" i="44"/>
  <c r="V172" i="46"/>
  <c r="V172" i="44"/>
  <c r="AD172" i="46"/>
  <c r="AD172" i="44"/>
  <c r="AH173" i="46"/>
  <c r="AH173" i="44"/>
  <c r="S69" i="46"/>
  <c r="S69" i="44"/>
  <c r="AY69" i="46"/>
  <c r="AY69" i="44"/>
  <c r="BO69" i="46"/>
  <c r="BO69" i="44"/>
  <c r="N70" i="46"/>
  <c r="N70" i="44"/>
  <c r="AT70" i="46"/>
  <c r="AT70" i="44"/>
  <c r="AV73" i="46"/>
  <c r="AV73" i="44"/>
  <c r="K74" i="46"/>
  <c r="K74" i="44"/>
  <c r="BK75" i="46"/>
  <c r="BK75" i="44"/>
  <c r="Y76" i="46"/>
  <c r="Y76" i="44"/>
  <c r="AQ81" i="46"/>
  <c r="AQ81" i="44"/>
  <c r="BO81" i="46"/>
  <c r="BO81" i="44"/>
  <c r="BG83" i="46"/>
  <c r="BG83" i="44"/>
  <c r="P51" i="46"/>
  <c r="P51" i="44"/>
  <c r="AW54" i="46"/>
  <c r="AW54" i="44"/>
  <c r="AR57" i="46"/>
  <c r="AR57" i="44"/>
  <c r="AV58" i="46"/>
  <c r="AV58" i="44"/>
  <c r="BP60" i="46"/>
  <c r="BP60" i="44"/>
  <c r="AL61" i="46"/>
  <c r="AL61" i="44"/>
  <c r="AX62" i="46"/>
  <c r="AX62" i="44"/>
  <c r="N53" i="46"/>
  <c r="N53" i="44"/>
  <c r="BB60" i="46"/>
  <c r="BB60" i="44"/>
  <c r="T62" i="46"/>
  <c r="T62" i="44"/>
  <c r="BH62" i="46"/>
  <c r="BH62" i="44"/>
  <c r="W63" i="46"/>
  <c r="W63" i="44"/>
  <c r="BC63" i="46"/>
  <c r="BC63" i="44"/>
  <c r="K64" i="46"/>
  <c r="K64" i="44"/>
  <c r="AY64" i="46"/>
  <c r="AY64" i="44"/>
  <c r="BO64" i="46"/>
  <c r="BO64" i="44"/>
  <c r="W65" i="46"/>
  <c r="W65" i="44"/>
  <c r="S66" i="46"/>
  <c r="S66" i="44"/>
  <c r="AU72" i="46"/>
  <c r="AU72" i="44"/>
  <c r="AG77" i="46"/>
  <c r="AG77" i="44"/>
  <c r="AW77" i="46"/>
  <c r="AW77" i="44"/>
  <c r="BM77" i="46"/>
  <c r="BM77" i="44"/>
  <c r="AK78" i="46"/>
  <c r="AK78" i="44"/>
  <c r="K80" i="46"/>
  <c r="K80" i="44"/>
  <c r="AM83" i="46"/>
  <c r="AM83" i="44"/>
  <c r="AO84" i="46"/>
  <c r="AO84" i="44"/>
  <c r="AL86" i="46"/>
  <c r="AL86" i="44"/>
  <c r="R87" i="46"/>
  <c r="R87" i="44"/>
  <c r="AS88" i="46"/>
  <c r="AS88" i="44"/>
  <c r="Y89" i="46"/>
  <c r="Y89" i="44"/>
  <c r="K90" i="46"/>
  <c r="K90" i="44"/>
  <c r="AG64" i="44"/>
  <c r="M84" i="44"/>
  <c r="BQ84" i="44"/>
  <c r="P85" i="44"/>
  <c r="BD85" i="44"/>
  <c r="Z86" i="44"/>
  <c r="O91" i="44"/>
  <c r="BC91" i="44"/>
  <c r="BM92" i="44"/>
  <c r="M93" i="44"/>
  <c r="AC93" i="44"/>
  <c r="T99" i="46"/>
  <c r="T99" i="44"/>
  <c r="BH99" i="46"/>
  <c r="BH99" i="44"/>
  <c r="BD100" i="46"/>
  <c r="BD100" i="44"/>
  <c r="BH101" i="46"/>
  <c r="BH101" i="44"/>
  <c r="F102" i="46"/>
  <c r="F102" i="44"/>
  <c r="AB104" i="46"/>
  <c r="AB104" i="44"/>
  <c r="AR104" i="46"/>
  <c r="AR104" i="44"/>
  <c r="BB105" i="46"/>
  <c r="BB105" i="44"/>
  <c r="D107" i="46"/>
  <c r="D107" i="44"/>
  <c r="AO97" i="46"/>
  <c r="AO97" i="44"/>
  <c r="AI98" i="46"/>
  <c r="AI98" i="44"/>
  <c r="AY98" i="46"/>
  <c r="AY98" i="44"/>
  <c r="Z97" i="46"/>
  <c r="Z97" i="44"/>
  <c r="BF97" i="46"/>
  <c r="BF97" i="44"/>
  <c r="P101" i="46"/>
  <c r="P101" i="44"/>
  <c r="AF101" i="46"/>
  <c r="AF101" i="44"/>
  <c r="L174" i="46"/>
  <c r="L174" i="44"/>
  <c r="AR174" i="46"/>
  <c r="AR174" i="44"/>
  <c r="AV175" i="46"/>
  <c r="AV175" i="44"/>
  <c r="K176" i="46"/>
  <c r="K176" i="44"/>
  <c r="BG176" i="46"/>
  <c r="BG176" i="44"/>
  <c r="AE177" i="46"/>
  <c r="AE177" i="44"/>
  <c r="AX193" i="46"/>
  <c r="AX193" i="44"/>
  <c r="U194" i="46"/>
  <c r="U194" i="44"/>
  <c r="AW195" i="46"/>
  <c r="AW195" i="44"/>
  <c r="AI196" i="46"/>
  <c r="AI196" i="44"/>
  <c r="G197" i="46"/>
  <c r="G197" i="44"/>
  <c r="F199" i="46"/>
  <c r="F199" i="44"/>
  <c r="AB203" i="46"/>
  <c r="AB203" i="44"/>
  <c r="BH203" i="46"/>
  <c r="BH203" i="44"/>
  <c r="P204" i="46"/>
  <c r="P204" i="44"/>
  <c r="AV204" i="46"/>
  <c r="AV204" i="44"/>
  <c r="D205" i="46"/>
  <c r="D205" i="44"/>
  <c r="AJ205" i="46"/>
  <c r="AJ205" i="44"/>
  <c r="BP205" i="46"/>
  <c r="BP205" i="44"/>
  <c r="X206" i="46"/>
  <c r="X206" i="44"/>
  <c r="K100" i="44"/>
  <c r="AX173" i="44"/>
  <c r="AZ174" i="44"/>
  <c r="H175" i="44"/>
  <c r="BD175" i="44"/>
  <c r="W177" i="44"/>
  <c r="J193" i="44"/>
  <c r="AP193" i="44"/>
  <c r="M194" i="44"/>
  <c r="K196" i="44"/>
  <c r="AY196" i="44"/>
  <c r="AQ198" i="44"/>
  <c r="AJ117" i="46"/>
  <c r="AJ117" i="44"/>
  <c r="M117" i="46"/>
  <c r="M117" i="44"/>
  <c r="O118" i="46"/>
  <c r="O118" i="44"/>
  <c r="AM118" i="46"/>
  <c r="AM118" i="44"/>
  <c r="BK118" i="46"/>
  <c r="BK118" i="44"/>
  <c r="BI120" i="46"/>
  <c r="BI120" i="44"/>
  <c r="AG121" i="46"/>
  <c r="AG121" i="44"/>
  <c r="BE121" i="46"/>
  <c r="BE121" i="44"/>
  <c r="AY122" i="44"/>
  <c r="G123" i="44"/>
  <c r="AJ7" i="46"/>
  <c r="AJ7" i="44"/>
  <c r="AI16" i="46"/>
  <c r="AI16" i="44"/>
  <c r="BJ21" i="46"/>
  <c r="BJ21" i="44"/>
  <c r="AO26" i="46"/>
  <c r="AO26" i="44"/>
  <c r="Y28" i="46"/>
  <c r="Y28" i="44"/>
  <c r="N32" i="46"/>
  <c r="N32" i="44"/>
  <c r="V32" i="46"/>
  <c r="V32" i="44"/>
  <c r="A31" i="27"/>
  <c r="C33" i="46"/>
  <c r="C33" i="44" s="1"/>
  <c r="M34" i="46"/>
  <c r="M34" i="44"/>
  <c r="AC34" i="46"/>
  <c r="AC34" i="44"/>
  <c r="AS34" i="46"/>
  <c r="AS34" i="44"/>
  <c r="BA34" i="46"/>
  <c r="BA34" i="44"/>
  <c r="BI34" i="46"/>
  <c r="BI34" i="44"/>
  <c r="Y35" i="46"/>
  <c r="Y35" i="44"/>
  <c r="AW35" i="46"/>
  <c r="AW35" i="44"/>
  <c r="BE35" i="46"/>
  <c r="BE35" i="44"/>
  <c r="BM35" i="46"/>
  <c r="BM35" i="44"/>
  <c r="E36" i="46"/>
  <c r="E36" i="44"/>
  <c r="BA36" i="46"/>
  <c r="BA36" i="44"/>
  <c r="BQ36" i="46"/>
  <c r="BQ36" i="44"/>
  <c r="H37" i="46"/>
  <c r="H37" i="44"/>
  <c r="X37" i="46"/>
  <c r="X37" i="44"/>
  <c r="AV37" i="46"/>
  <c r="AV37" i="44"/>
  <c r="AJ38" i="46"/>
  <c r="AJ38" i="44"/>
  <c r="AR38" i="46"/>
  <c r="AR38" i="44"/>
  <c r="AZ38" i="46"/>
  <c r="AZ38" i="44"/>
  <c r="BH38" i="46"/>
  <c r="BH38" i="44"/>
  <c r="BP38" i="46"/>
  <c r="BP38" i="44"/>
  <c r="N39" i="46"/>
  <c r="N39" i="44"/>
  <c r="AD39" i="46"/>
  <c r="AD39" i="44"/>
  <c r="AL39" i="46"/>
  <c r="AL39" i="44"/>
  <c r="AT39" i="46"/>
  <c r="AT39" i="44"/>
  <c r="J40" i="46"/>
  <c r="J40" i="44"/>
  <c r="Z40" i="46"/>
  <c r="Z40" i="44"/>
  <c r="AH40" i="46"/>
  <c r="AH40" i="44"/>
  <c r="AP40" i="46"/>
  <c r="AP40" i="44"/>
  <c r="M41" i="46"/>
  <c r="M41" i="44"/>
  <c r="AS41" i="46"/>
  <c r="AS41" i="44"/>
  <c r="Q42" i="46"/>
  <c r="Q42" i="44"/>
  <c r="AG42" i="46"/>
  <c r="AG42" i="44"/>
  <c r="AW42" i="46"/>
  <c r="AW42" i="44"/>
  <c r="BP43" i="46"/>
  <c r="BP43" i="44"/>
  <c r="P44" i="46"/>
  <c r="P44" i="44"/>
  <c r="AF44" i="46"/>
  <c r="AF44" i="44"/>
  <c r="AV44" i="46"/>
  <c r="AV44" i="44"/>
  <c r="W46" i="46"/>
  <c r="W46" i="44"/>
  <c r="AE46" i="46"/>
  <c r="AE46" i="44"/>
  <c r="BC46" i="46"/>
  <c r="BC46" i="44"/>
  <c r="BK46" i="46"/>
  <c r="BK46" i="44"/>
  <c r="AI47" i="46"/>
  <c r="AI47" i="44"/>
  <c r="AQ47" i="46"/>
  <c r="AQ47" i="44"/>
  <c r="Z48" i="46"/>
  <c r="Z48" i="44"/>
  <c r="AH48" i="46"/>
  <c r="AH48" i="44"/>
  <c r="F49" i="46"/>
  <c r="F49" i="44"/>
  <c r="N49" i="46"/>
  <c r="N49" i="44"/>
  <c r="AD49" i="46"/>
  <c r="AD49" i="44"/>
  <c r="AT49" i="46"/>
  <c r="AT49" i="44"/>
  <c r="BJ49" i="46"/>
  <c r="BJ49" i="44"/>
  <c r="R50" i="46"/>
  <c r="R50" i="44"/>
  <c r="Z50" i="46"/>
  <c r="Z50" i="44"/>
  <c r="AP50" i="46"/>
  <c r="AP50" i="44"/>
  <c r="BF50" i="46"/>
  <c r="BF50" i="44"/>
  <c r="N52" i="46"/>
  <c r="N52" i="44"/>
  <c r="AD52" i="46"/>
  <c r="AD52" i="44"/>
  <c r="AL52" i="46"/>
  <c r="AL52" i="44"/>
  <c r="AT52" i="46"/>
  <c r="AT52" i="44"/>
  <c r="A51" i="27"/>
  <c r="A53" i="44"/>
  <c r="R53" i="46"/>
  <c r="R53" i="44"/>
  <c r="AH53" i="46"/>
  <c r="AH53" i="44"/>
  <c r="AX53" i="46"/>
  <c r="AX53" i="44"/>
  <c r="N54" i="46"/>
  <c r="N54" i="44"/>
  <c r="AD54" i="46"/>
  <c r="AD54" i="44"/>
  <c r="AL54" i="46"/>
  <c r="AL54" i="44"/>
  <c r="BB54" i="46"/>
  <c r="BB54" i="44"/>
  <c r="BJ54" i="46"/>
  <c r="BJ54" i="44"/>
  <c r="A53" i="27"/>
  <c r="C55" i="46"/>
  <c r="C55" i="44" s="1"/>
  <c r="J55" i="46"/>
  <c r="J55" i="44"/>
  <c r="R55" i="46"/>
  <c r="R55" i="44"/>
  <c r="T11" i="46"/>
  <c r="T11" i="44"/>
  <c r="BN14" i="46"/>
  <c r="BN14" i="44"/>
  <c r="BO16" i="46"/>
  <c r="BO16" i="44"/>
  <c r="O17" i="46"/>
  <c r="O17" i="44"/>
  <c r="AT21" i="46"/>
  <c r="AT21" i="44"/>
  <c r="AT23" i="46"/>
  <c r="AT23" i="44"/>
  <c r="M25" i="46"/>
  <c r="M25" i="44"/>
  <c r="U25" i="46"/>
  <c r="U25" i="44"/>
  <c r="Y26" i="46"/>
  <c r="Y26" i="44"/>
  <c r="BE26" i="46"/>
  <c r="BE26" i="44"/>
  <c r="AR29" i="46"/>
  <c r="AR29" i="44"/>
  <c r="BH29" i="46"/>
  <c r="BH29" i="44"/>
  <c r="F32" i="46"/>
  <c r="F32" i="44"/>
  <c r="BM8" i="44"/>
  <c r="AG12" i="44"/>
  <c r="AH14" i="44"/>
  <c r="AP24" i="44"/>
  <c r="I26" i="44"/>
  <c r="BL30" i="44"/>
  <c r="AC36" i="44"/>
  <c r="M9" i="46"/>
  <c r="M9" i="44"/>
  <c r="AY18" i="46"/>
  <c r="AY18" i="44"/>
  <c r="O19" i="46"/>
  <c r="O19" i="44"/>
  <c r="BN22" i="46"/>
  <c r="BN22" i="44"/>
  <c r="AX24" i="46"/>
  <c r="AX24" i="44"/>
  <c r="BA25" i="46"/>
  <c r="BA25" i="44"/>
  <c r="BM28" i="46"/>
  <c r="BM28" i="44"/>
  <c r="BP7" i="44"/>
  <c r="AG8" i="44"/>
  <c r="BH11" i="44"/>
  <c r="V21" i="44"/>
  <c r="V23" i="44"/>
  <c r="AW26" i="44"/>
  <c r="AK34" i="44"/>
  <c r="AO35" i="44"/>
  <c r="AR7" i="44"/>
  <c r="AC9" i="44"/>
  <c r="BQ9" i="44"/>
  <c r="BP11" i="44"/>
  <c r="AS13" i="44"/>
  <c r="J14" i="44"/>
  <c r="K18" i="44"/>
  <c r="AI18" i="44"/>
  <c r="F21" i="44"/>
  <c r="AH22" i="44"/>
  <c r="AX22" i="44"/>
  <c r="BJ23" i="44"/>
  <c r="L29" i="44"/>
  <c r="BQ34" i="44"/>
  <c r="AS36" i="44"/>
  <c r="BC10" i="46"/>
  <c r="BC10" i="44"/>
  <c r="L11" i="46"/>
  <c r="L11" i="44"/>
  <c r="AB11" i="46"/>
  <c r="AB11" i="44"/>
  <c r="AZ11" i="46"/>
  <c r="AZ11" i="44"/>
  <c r="BM12" i="46"/>
  <c r="BM12" i="44"/>
  <c r="AQ16" i="46"/>
  <c r="AQ16" i="44"/>
  <c r="G17" i="46"/>
  <c r="G17" i="44"/>
  <c r="BC19" i="46"/>
  <c r="BC19" i="44"/>
  <c r="AD21" i="46"/>
  <c r="AD21" i="44"/>
  <c r="BB21" i="46"/>
  <c r="BB21" i="44"/>
  <c r="AD23" i="46"/>
  <c r="AD23" i="44"/>
  <c r="E25" i="46"/>
  <c r="E25" i="44"/>
  <c r="Q28" i="46"/>
  <c r="Q28" i="44"/>
  <c r="AG28" i="46"/>
  <c r="AG28" i="44"/>
  <c r="T29" i="46"/>
  <c r="T29" i="44"/>
  <c r="AJ29" i="46"/>
  <c r="AJ29" i="44"/>
  <c r="AH31" i="46"/>
  <c r="AH31" i="44"/>
  <c r="U36" i="46"/>
  <c r="U36" i="44"/>
  <c r="A16" i="44"/>
  <c r="E13" i="44"/>
  <c r="BI25" i="44"/>
  <c r="AV30" i="44"/>
  <c r="BN31" i="44"/>
  <c r="C24" i="46"/>
  <c r="C24" i="44" s="1"/>
  <c r="D7" i="44"/>
  <c r="AO8" i="44"/>
  <c r="E9" i="44"/>
  <c r="AK9" i="44"/>
  <c r="BK10" i="44"/>
  <c r="AO12" i="44"/>
  <c r="F15" i="44"/>
  <c r="W17" i="44"/>
  <c r="AU19" i="44"/>
  <c r="Z24" i="44"/>
  <c r="AS25" i="44"/>
  <c r="I28" i="44"/>
  <c r="AX31" i="44"/>
  <c r="AD32" i="44"/>
  <c r="AT32" i="44"/>
  <c r="BJ32" i="44"/>
  <c r="AF37" i="44"/>
  <c r="L38" i="44"/>
  <c r="AB38" i="44"/>
  <c r="I42" i="44"/>
  <c r="T43" i="44"/>
  <c r="BH43" i="44"/>
  <c r="AM17" i="46"/>
  <c r="AM17" i="44"/>
  <c r="BO18" i="46"/>
  <c r="BO18" i="44"/>
  <c r="F23" i="46"/>
  <c r="F23" i="44"/>
  <c r="AG26" i="46"/>
  <c r="AG26" i="44"/>
  <c r="BQ27" i="46"/>
  <c r="BQ27" i="44"/>
  <c r="H30" i="46"/>
  <c r="H30" i="44"/>
  <c r="X30" i="46"/>
  <c r="X30" i="44"/>
  <c r="AF30" i="46"/>
  <c r="AF30" i="44"/>
  <c r="AK36" i="46"/>
  <c r="AK36" i="44"/>
  <c r="C22" i="46"/>
  <c r="C22" i="44" s="1"/>
  <c r="A22" i="44"/>
  <c r="AZ7" i="44"/>
  <c r="I8" i="44"/>
  <c r="AS9" i="44"/>
  <c r="W10" i="44"/>
  <c r="AJ11" i="44"/>
  <c r="I12" i="44"/>
  <c r="U13" i="44"/>
  <c r="BA13" i="44"/>
  <c r="AD15" i="44"/>
  <c r="K16" i="44"/>
  <c r="W19" i="44"/>
  <c r="N23" i="44"/>
  <c r="Q26" i="44"/>
  <c r="AW28" i="44"/>
  <c r="BD30" i="44"/>
  <c r="M36" i="44"/>
  <c r="V39" i="44"/>
  <c r="BJ39" i="44"/>
  <c r="U41" i="44"/>
  <c r="AO42" i="44"/>
  <c r="AR43" i="44"/>
  <c r="L7" i="46"/>
  <c r="L7" i="44"/>
  <c r="Y8" i="46"/>
  <c r="Y8" i="44"/>
  <c r="G10" i="46"/>
  <c r="G10" i="44"/>
  <c r="O10" i="46"/>
  <c r="O10" i="44"/>
  <c r="AW12" i="46"/>
  <c r="AW12" i="44"/>
  <c r="BQ13" i="46"/>
  <c r="BQ13" i="44"/>
  <c r="AP14" i="46"/>
  <c r="AP14" i="44"/>
  <c r="AT15" i="46"/>
  <c r="AT15" i="44"/>
  <c r="T7" i="44"/>
  <c r="S16" i="44"/>
  <c r="BF22" i="44"/>
  <c r="BI9" i="46"/>
  <c r="BI9" i="44"/>
  <c r="AC13" i="46"/>
  <c r="AC13" i="44"/>
  <c r="BB15" i="46"/>
  <c r="BB15" i="44"/>
  <c r="AK27" i="46"/>
  <c r="AK27" i="44"/>
  <c r="AW8" i="44"/>
  <c r="AE10" i="44"/>
  <c r="Q12" i="44"/>
  <c r="S18" i="44"/>
  <c r="BG18" i="44"/>
  <c r="J22" i="44"/>
  <c r="AC25" i="44"/>
  <c r="BQ25" i="44"/>
  <c r="BH7" i="44"/>
  <c r="AM10" i="44"/>
  <c r="D11" i="44"/>
  <c r="AR11" i="44"/>
  <c r="Z14" i="44"/>
  <c r="N15" i="44"/>
  <c r="BJ15" i="44"/>
  <c r="AU17" i="44"/>
  <c r="AQ18" i="44"/>
  <c r="N21" i="44"/>
  <c r="Z22" i="44"/>
  <c r="AP22" i="44"/>
  <c r="BB23" i="44"/>
  <c r="AH24" i="44"/>
  <c r="BM26" i="44"/>
  <c r="BB32" i="44"/>
  <c r="I35" i="44"/>
  <c r="BL37" i="44"/>
  <c r="T38" i="44"/>
  <c r="BN40" i="44"/>
  <c r="AJ10" i="44"/>
  <c r="J13" i="44"/>
  <c r="AH55" i="44"/>
  <c r="AX55" i="44"/>
  <c r="BN55" i="44"/>
  <c r="M56" i="44"/>
  <c r="AK56" i="44"/>
  <c r="BQ56" i="44"/>
  <c r="AG57" i="44"/>
  <c r="E58" i="44"/>
  <c r="AS58" i="44"/>
  <c r="I60" i="44"/>
  <c r="AW60" i="44"/>
  <c r="AM62" i="44"/>
  <c r="BF63" i="44"/>
  <c r="N64" i="44"/>
  <c r="AD64" i="44"/>
  <c r="R65" i="44"/>
  <c r="T70" i="44"/>
  <c r="AJ70" i="44"/>
  <c r="N73" i="44"/>
  <c r="AD73" i="44"/>
  <c r="AT73" i="44"/>
  <c r="Y74" i="44"/>
  <c r="AW74" i="44"/>
  <c r="AS75" i="44"/>
  <c r="I83" i="44"/>
  <c r="BM83" i="44"/>
  <c r="BA56" i="46"/>
  <c r="BA56" i="44"/>
  <c r="BM57" i="46"/>
  <c r="BM57" i="44"/>
  <c r="BI58" i="46"/>
  <c r="BI58" i="44"/>
  <c r="S61" i="46"/>
  <c r="S61" i="44"/>
  <c r="AY61" i="46"/>
  <c r="AY61" i="44"/>
  <c r="F64" i="46"/>
  <c r="F64" i="44"/>
  <c r="AP65" i="46"/>
  <c r="AP65" i="44"/>
  <c r="BF65" i="46"/>
  <c r="BF65" i="44"/>
  <c r="I67" i="46"/>
  <c r="I67" i="44"/>
  <c r="Q67" i="46"/>
  <c r="Q67" i="44"/>
  <c r="Y67" i="46"/>
  <c r="Y67" i="44"/>
  <c r="AO67" i="46"/>
  <c r="AO67" i="44"/>
  <c r="E68" i="46"/>
  <c r="E68" i="44"/>
  <c r="U68" i="46"/>
  <c r="U68" i="44"/>
  <c r="AK68" i="46"/>
  <c r="AK68" i="44"/>
  <c r="BA68" i="46"/>
  <c r="BA68" i="44"/>
  <c r="AG69" i="46"/>
  <c r="AG69" i="44"/>
  <c r="AW69" i="46"/>
  <c r="AW69" i="44"/>
  <c r="P71" i="46"/>
  <c r="P71" i="44"/>
  <c r="AV71" i="46"/>
  <c r="AV71" i="44"/>
  <c r="AP72" i="46"/>
  <c r="AP72" i="44"/>
  <c r="BF72" i="46"/>
  <c r="BF72" i="44"/>
  <c r="I74" i="46"/>
  <c r="I74" i="44"/>
  <c r="Q74" i="46"/>
  <c r="Q74" i="44"/>
  <c r="BI75" i="46"/>
  <c r="BI75" i="44"/>
  <c r="AM76" i="46"/>
  <c r="AM76" i="44"/>
  <c r="AY79" i="46"/>
  <c r="AY79" i="44"/>
  <c r="BO79" i="46"/>
  <c r="BO79" i="44"/>
  <c r="E80" i="46"/>
  <c r="E80" i="44"/>
  <c r="AC80" i="46"/>
  <c r="AC80" i="44"/>
  <c r="BI80" i="46"/>
  <c r="BI80" i="44"/>
  <c r="I81" i="46"/>
  <c r="I81" i="44"/>
  <c r="Q83" i="46"/>
  <c r="Q83" i="44"/>
  <c r="AG83" i="46"/>
  <c r="AG83" i="44"/>
  <c r="AW83" i="46"/>
  <c r="AW83" i="44"/>
  <c r="S84" i="46"/>
  <c r="S84" i="44"/>
  <c r="AQ84" i="46"/>
  <c r="AQ84" i="44"/>
  <c r="N85" i="46"/>
  <c r="N85" i="44"/>
  <c r="AD85" i="46"/>
  <c r="AD85" i="44"/>
  <c r="AL85" i="46"/>
  <c r="AL85" i="44"/>
  <c r="AT85" i="46"/>
  <c r="AT85" i="44"/>
  <c r="P86" i="46"/>
  <c r="P86" i="44"/>
  <c r="X86" i="46"/>
  <c r="X86" i="44"/>
  <c r="AN86" i="46"/>
  <c r="AN86" i="44"/>
  <c r="AB87" i="46"/>
  <c r="AB87" i="44"/>
  <c r="AZ87" i="46"/>
  <c r="AZ87" i="44"/>
  <c r="AM88" i="46"/>
  <c r="AM88" i="44"/>
  <c r="BC88" i="46"/>
  <c r="BC88" i="44"/>
  <c r="AI89" i="46"/>
  <c r="AI89" i="44"/>
  <c r="BA90" i="46"/>
  <c r="BA90" i="44"/>
  <c r="Y91" i="46"/>
  <c r="Y91" i="44"/>
  <c r="BE91" i="46"/>
  <c r="BE91" i="44"/>
  <c r="Y94" i="46"/>
  <c r="Y94" i="44"/>
  <c r="BM94" i="46"/>
  <c r="BM94" i="44"/>
  <c r="M95" i="46"/>
  <c r="M95" i="44"/>
  <c r="AS95" i="46"/>
  <c r="AS95" i="44"/>
  <c r="BI95" i="46"/>
  <c r="BI95" i="44"/>
  <c r="H96" i="46"/>
  <c r="H96" i="44"/>
  <c r="X96" i="46"/>
  <c r="X96" i="44"/>
  <c r="AN96" i="46"/>
  <c r="AN96" i="44"/>
  <c r="AJ97" i="46"/>
  <c r="AJ97" i="44"/>
  <c r="AZ97" i="46"/>
  <c r="AZ97" i="44"/>
  <c r="BH97" i="46"/>
  <c r="BH97" i="44"/>
  <c r="BP97" i="46"/>
  <c r="BP97" i="44"/>
  <c r="V98" i="46"/>
  <c r="V98" i="44"/>
  <c r="AP99" i="46"/>
  <c r="AP99" i="44"/>
  <c r="BN99" i="46"/>
  <c r="BN99" i="44"/>
  <c r="AD100" i="46"/>
  <c r="AD100" i="44"/>
  <c r="BJ100" i="46"/>
  <c r="BJ100" i="44"/>
  <c r="R101" i="46"/>
  <c r="R101" i="44"/>
  <c r="AH101" i="46"/>
  <c r="AH101" i="44"/>
  <c r="D102" i="46"/>
  <c r="D102" i="44"/>
  <c r="BH102" i="46"/>
  <c r="BH102" i="44"/>
  <c r="AN103" i="46"/>
  <c r="AN103" i="44"/>
  <c r="BD103" i="46"/>
  <c r="BD103" i="44"/>
  <c r="AH104" i="46"/>
  <c r="AH104" i="44"/>
  <c r="AB105" i="46"/>
  <c r="AB105" i="44"/>
  <c r="AJ105" i="46"/>
  <c r="AJ105" i="44"/>
  <c r="AZ105" i="46"/>
  <c r="AZ105" i="44"/>
  <c r="AD106" i="46"/>
  <c r="AD106" i="44"/>
  <c r="BB106" i="46"/>
  <c r="BB106" i="44"/>
  <c r="AO109" i="46"/>
  <c r="AO109" i="44"/>
  <c r="BE109" i="46"/>
  <c r="BE109" i="44"/>
  <c r="E110" i="46"/>
  <c r="E110" i="44"/>
  <c r="AC110" i="46"/>
  <c r="AC110" i="44"/>
  <c r="AK110" i="46"/>
  <c r="AK110" i="44"/>
  <c r="D112" i="46"/>
  <c r="D112" i="44"/>
  <c r="T112" i="46"/>
  <c r="T112" i="44"/>
  <c r="AJ112" i="46"/>
  <c r="AJ112" i="44"/>
  <c r="AR112" i="46"/>
  <c r="AR112" i="44"/>
  <c r="BH112" i="46"/>
  <c r="BH112" i="44"/>
  <c r="H113" i="46"/>
  <c r="H113" i="44"/>
  <c r="AV113" i="46"/>
  <c r="AV113" i="44"/>
  <c r="D114" i="46"/>
  <c r="D114" i="44"/>
  <c r="AJ114" i="46"/>
  <c r="AJ114" i="44"/>
  <c r="BH114" i="46"/>
  <c r="BH114" i="44"/>
  <c r="H115" i="46"/>
  <c r="H115" i="44"/>
  <c r="AF115" i="46"/>
  <c r="AF115" i="44"/>
  <c r="BL115" i="46"/>
  <c r="BL115" i="44"/>
  <c r="K116" i="46"/>
  <c r="K116" i="44"/>
  <c r="Z55" i="44"/>
  <c r="E56" i="44"/>
  <c r="BI56" i="44"/>
  <c r="AP55" i="44"/>
  <c r="AK58" i="44"/>
  <c r="BF55" i="44"/>
  <c r="U56" i="44"/>
  <c r="I57" i="44"/>
  <c r="AO57" i="44"/>
  <c r="A9" i="44"/>
  <c r="A67" i="44"/>
  <c r="C67" i="46"/>
  <c r="C67" i="44" s="1"/>
  <c r="AO11" i="44"/>
  <c r="F12" i="44"/>
  <c r="AL12" i="44"/>
  <c r="W14" i="44"/>
  <c r="T17" i="44"/>
  <c r="Q60" i="44"/>
  <c r="BG61" i="44"/>
  <c r="J65" i="44"/>
  <c r="BB73" i="44"/>
  <c r="BE74" i="44"/>
  <c r="U75" i="44"/>
  <c r="AK75" i="44"/>
  <c r="BA75" i="44"/>
  <c r="O76" i="44"/>
  <c r="G78" i="44"/>
  <c r="AG81" i="44"/>
  <c r="BE83" i="44"/>
  <c r="H86" i="44"/>
  <c r="AR46" i="46"/>
  <c r="AR46" i="44"/>
  <c r="AF47" i="46"/>
  <c r="AF47" i="44"/>
  <c r="AV47" i="46"/>
  <c r="AV47" i="44"/>
  <c r="BL47" i="46"/>
  <c r="BL47" i="44"/>
  <c r="BG49" i="46"/>
  <c r="BG49" i="44"/>
  <c r="G50" i="46"/>
  <c r="G50" i="44"/>
  <c r="BK50" i="46"/>
  <c r="BK50" i="44"/>
  <c r="BN45" i="46"/>
  <c r="BN45" i="44"/>
  <c r="P48" i="46"/>
  <c r="P48" i="44"/>
  <c r="AV48" i="46"/>
  <c r="AV48" i="44"/>
  <c r="AB49" i="46"/>
  <c r="AB49" i="44"/>
  <c r="AR49" i="46"/>
  <c r="AR49" i="44"/>
  <c r="X50" i="46"/>
  <c r="X50" i="44"/>
  <c r="G117" i="46"/>
  <c r="G117" i="44"/>
  <c r="I118" i="46"/>
  <c r="I118" i="44"/>
  <c r="BM118" i="46"/>
  <c r="BM118" i="44"/>
  <c r="M119" i="46"/>
  <c r="M119" i="44"/>
  <c r="BC120" i="46"/>
  <c r="BC120" i="44"/>
  <c r="BG121" i="46"/>
  <c r="BG121" i="44"/>
  <c r="E122" i="46"/>
  <c r="E122" i="44"/>
  <c r="BQ122" i="46"/>
  <c r="BQ122" i="44"/>
  <c r="O124" i="46"/>
  <c r="O124" i="44"/>
  <c r="T126" i="46"/>
  <c r="T126" i="44"/>
  <c r="X127" i="46"/>
  <c r="X127" i="44"/>
  <c r="V128" i="46"/>
  <c r="V128" i="44"/>
  <c r="AX51" i="44"/>
  <c r="Y118" i="44"/>
  <c r="AW118" i="44"/>
  <c r="U119" i="44"/>
  <c r="BA119" i="44"/>
  <c r="G120" i="44"/>
  <c r="K121" i="44"/>
  <c r="AI121" i="44"/>
  <c r="AK122" i="44"/>
  <c r="BI122" i="44"/>
  <c r="Y123" i="44"/>
  <c r="G124" i="44"/>
  <c r="BH126" i="44"/>
  <c r="AN127" i="44"/>
  <c r="AD128" i="44"/>
  <c r="BG66" i="46"/>
  <c r="BG66" i="44"/>
  <c r="H65" i="46"/>
  <c r="H65" i="44"/>
  <c r="X65" i="46"/>
  <c r="X65" i="44"/>
  <c r="L66" i="46"/>
  <c r="L66" i="44"/>
  <c r="AB66" i="46"/>
  <c r="AB66" i="44"/>
  <c r="AR66" i="46"/>
  <c r="AR66" i="44"/>
  <c r="BC67" i="46"/>
  <c r="BC67" i="44"/>
  <c r="BB128" i="44"/>
  <c r="AG131" i="44"/>
  <c r="I132" i="44"/>
  <c r="AW132" i="44"/>
  <c r="AY133" i="44"/>
  <c r="AI136" i="44"/>
  <c r="Q138" i="44"/>
  <c r="AW138" i="44"/>
  <c r="AB139" i="44"/>
  <c r="S141" i="44"/>
  <c r="K7" i="46"/>
  <c r="K7" i="44"/>
  <c r="AA7" i="46"/>
  <c r="AA7" i="44"/>
  <c r="BG7" i="46"/>
  <c r="BG7" i="44"/>
  <c r="BD12" i="46"/>
  <c r="BD12" i="44"/>
  <c r="AJ13" i="46"/>
  <c r="AJ13" i="44"/>
  <c r="E15" i="46"/>
  <c r="E15" i="44"/>
  <c r="J18" i="46"/>
  <c r="J18" i="44"/>
  <c r="BF18" i="46"/>
  <c r="BF18" i="44"/>
  <c r="V19" i="46"/>
  <c r="V19" i="44"/>
  <c r="R20" i="46"/>
  <c r="R20" i="44"/>
  <c r="BN20" i="46"/>
  <c r="BN20" i="44"/>
  <c r="AS21" i="46"/>
  <c r="AS21" i="44"/>
  <c r="Q22" i="46"/>
  <c r="Q22" i="44"/>
  <c r="AZ25" i="46"/>
  <c r="AZ25" i="44"/>
  <c r="P26" i="46"/>
  <c r="P26" i="44"/>
  <c r="AN26" i="46"/>
  <c r="AN26" i="44"/>
  <c r="T27" i="46"/>
  <c r="T27" i="44"/>
  <c r="BH27" i="46"/>
  <c r="BH27" i="44"/>
  <c r="X28" i="46"/>
  <c r="X28" i="44"/>
  <c r="G30" i="46"/>
  <c r="G30" i="44"/>
  <c r="BK30" i="46"/>
  <c r="BK30" i="44"/>
  <c r="AO31" i="46"/>
  <c r="AO31" i="44"/>
  <c r="AC32" i="46"/>
  <c r="AC32" i="44"/>
  <c r="AF33" i="46"/>
  <c r="AF33" i="44"/>
  <c r="AZ36" i="46"/>
  <c r="AZ36" i="44"/>
  <c r="W37" i="46"/>
  <c r="W37" i="44"/>
  <c r="BC37" i="46"/>
  <c r="BC37" i="44"/>
  <c r="AA38" i="46"/>
  <c r="AA38" i="44"/>
  <c r="M39" i="46"/>
  <c r="M39" i="44"/>
  <c r="BI39" i="46"/>
  <c r="BI39" i="44"/>
  <c r="L41" i="46"/>
  <c r="L41" i="44"/>
  <c r="AR41" i="46"/>
  <c r="AR41" i="44"/>
  <c r="P42" i="46"/>
  <c r="P42" i="44"/>
  <c r="BD42" i="46"/>
  <c r="BD42" i="44"/>
  <c r="AA43" i="46"/>
  <c r="AA43" i="44"/>
  <c r="BG43" i="46"/>
  <c r="BG43" i="44"/>
  <c r="W44" i="46"/>
  <c r="W44" i="44"/>
  <c r="K45" i="46"/>
  <c r="K45" i="44"/>
  <c r="Q48" i="46"/>
  <c r="Q48" i="44"/>
  <c r="AO48" i="46"/>
  <c r="AO48" i="44"/>
  <c r="I50" i="46"/>
  <c r="I50" i="44"/>
  <c r="BM50" i="46"/>
  <c r="BM50" i="44"/>
  <c r="AB51" i="46"/>
  <c r="AB51" i="44"/>
  <c r="AK52" i="46"/>
  <c r="AK52" i="44"/>
  <c r="AW55" i="46"/>
  <c r="AW55" i="44"/>
  <c r="BP56" i="46"/>
  <c r="BP56" i="44"/>
  <c r="AV57" i="46"/>
  <c r="AV57" i="44"/>
  <c r="T58" i="46"/>
  <c r="T58" i="44"/>
  <c r="BP58" i="46"/>
  <c r="BP58" i="44"/>
  <c r="AM59" i="46"/>
  <c r="AM59" i="44"/>
  <c r="X60" i="46"/>
  <c r="X60" i="44"/>
  <c r="BD60" i="46"/>
  <c r="BD60" i="44"/>
  <c r="Z61" i="46"/>
  <c r="Z61" i="44"/>
  <c r="F62" i="46"/>
  <c r="F62" i="44"/>
  <c r="AT62" i="46"/>
  <c r="AT62" i="44"/>
  <c r="U64" i="46"/>
  <c r="U64" i="44"/>
  <c r="BI64" i="46"/>
  <c r="BI64" i="44"/>
  <c r="Y65" i="46"/>
  <c r="Y65" i="44"/>
  <c r="E66" i="46"/>
  <c r="E66" i="44"/>
  <c r="AS66" i="46"/>
  <c r="AS66" i="44"/>
  <c r="X67" i="46"/>
  <c r="X67" i="44"/>
  <c r="BL67" i="46"/>
  <c r="BL67" i="44"/>
  <c r="AJ68" i="46"/>
  <c r="AJ68" i="44"/>
  <c r="H69" i="46"/>
  <c r="H69" i="44"/>
  <c r="AV69" i="46"/>
  <c r="AV69" i="44"/>
  <c r="Y72" i="46"/>
  <c r="Y72" i="44"/>
  <c r="AS73" i="46"/>
  <c r="AS73" i="44"/>
  <c r="L75" i="46"/>
  <c r="L75" i="44"/>
  <c r="AZ75" i="46"/>
  <c r="AZ75" i="44"/>
  <c r="N78" i="46"/>
  <c r="N78" i="44"/>
  <c r="AT78" i="46"/>
  <c r="AT78" i="44"/>
  <c r="R79" i="46"/>
  <c r="R79" i="44"/>
  <c r="AX79" i="46"/>
  <c r="AX79" i="44"/>
  <c r="T80" i="46"/>
  <c r="T80" i="44"/>
  <c r="BH80" i="46"/>
  <c r="BH80" i="44"/>
  <c r="AN81" i="46"/>
  <c r="AN81" i="44"/>
  <c r="T82" i="46"/>
  <c r="T82" i="44"/>
  <c r="AR82" i="46"/>
  <c r="AR82" i="44"/>
  <c r="AF83" i="46"/>
  <c r="AF83" i="44"/>
  <c r="BD83" i="46"/>
  <c r="BD83" i="44"/>
  <c r="R84" i="46"/>
  <c r="R84" i="44"/>
  <c r="BF84" i="46"/>
  <c r="BF84" i="44"/>
  <c r="BA85" i="46"/>
  <c r="BA85" i="44"/>
  <c r="AQ87" i="46"/>
  <c r="AQ87" i="44"/>
  <c r="BO87" i="46"/>
  <c r="BO87" i="44"/>
  <c r="AL88" i="46"/>
  <c r="AL88" i="44"/>
  <c r="J89" i="46"/>
  <c r="J89" i="44"/>
  <c r="AP89" i="46"/>
  <c r="AP89" i="44"/>
  <c r="L90" i="46"/>
  <c r="L90" i="44"/>
  <c r="AR90" i="46"/>
  <c r="AR90" i="44"/>
  <c r="H91" i="46"/>
  <c r="H91" i="44"/>
  <c r="AF91" i="46"/>
  <c r="AF91" i="44"/>
  <c r="BD91" i="46"/>
  <c r="BD91" i="44"/>
  <c r="AD93" i="46"/>
  <c r="AD93" i="44"/>
  <c r="H94" i="46"/>
  <c r="H94" i="44"/>
  <c r="AV94" i="46"/>
  <c r="AV94" i="44"/>
  <c r="AB95" i="46"/>
  <c r="AB95" i="44"/>
  <c r="BH95" i="46"/>
  <c r="BH95" i="44"/>
  <c r="W96" i="46"/>
  <c r="W96" i="44"/>
  <c r="BK96" i="46"/>
  <c r="BK96" i="44"/>
  <c r="AI97" i="46"/>
  <c r="AI97" i="44"/>
  <c r="Q99" i="46"/>
  <c r="Q99" i="44"/>
  <c r="BE99" i="46"/>
  <c r="BE99" i="44"/>
  <c r="AC100" i="46"/>
  <c r="AC100" i="44"/>
  <c r="BA100" i="46"/>
  <c r="BA100" i="44"/>
  <c r="Q101" i="46"/>
  <c r="Q101" i="44"/>
  <c r="AW101" i="46"/>
  <c r="AW101" i="44"/>
  <c r="K102" i="46"/>
  <c r="K102" i="44"/>
  <c r="BG102" i="46"/>
  <c r="BG102" i="44"/>
  <c r="AE103" i="46"/>
  <c r="AE103" i="44"/>
  <c r="AG104" i="46"/>
  <c r="AG104" i="44"/>
  <c r="BA106" i="46"/>
  <c r="BA106" i="44"/>
  <c r="BH108" i="46"/>
  <c r="BH108" i="44"/>
  <c r="H109" i="46"/>
  <c r="H109" i="44"/>
  <c r="D110" i="46"/>
  <c r="D110" i="44"/>
  <c r="AI112" i="46"/>
  <c r="AI112" i="44"/>
  <c r="BA15" i="44"/>
  <c r="BD26" i="44"/>
  <c r="AY38" i="44"/>
  <c r="Z47" i="44"/>
  <c r="AP47" i="44"/>
  <c r="BE65" i="44"/>
  <c r="AH79" i="44"/>
  <c r="AA102" i="44"/>
  <c r="AJ108" i="44"/>
  <c r="G113" i="44"/>
  <c r="L9" i="46"/>
  <c r="L9" i="44"/>
  <c r="AT10" i="46"/>
  <c r="AT10" i="44"/>
  <c r="S11" i="46"/>
  <c r="S11" i="44"/>
  <c r="AQ11" i="46"/>
  <c r="AQ11" i="44"/>
  <c r="BO11" i="46"/>
  <c r="BO11" i="44"/>
  <c r="Z16" i="46"/>
  <c r="Z16" i="44"/>
  <c r="F17" i="46"/>
  <c r="F17" i="44"/>
  <c r="AH18" i="46"/>
  <c r="AH18" i="44"/>
  <c r="N19" i="46"/>
  <c r="N19" i="44"/>
  <c r="A18" i="27"/>
  <c r="C20" i="46"/>
  <c r="C20" i="44" s="1"/>
  <c r="AP20" i="46"/>
  <c r="AP20" i="44"/>
  <c r="U21" i="46"/>
  <c r="U21" i="44"/>
  <c r="BI21" i="46"/>
  <c r="BI21" i="44"/>
  <c r="AG22" i="46"/>
  <c r="AG22" i="44"/>
  <c r="T25" i="46"/>
  <c r="T25" i="44"/>
  <c r="AZ27" i="46"/>
  <c r="AZ27" i="44"/>
  <c r="AF28" i="46"/>
  <c r="AF28" i="44"/>
  <c r="O30" i="46"/>
  <c r="O30" i="44"/>
  <c r="BE31" i="46"/>
  <c r="BE31" i="44"/>
  <c r="AK32" i="46"/>
  <c r="AK32" i="44"/>
  <c r="AR34" i="46"/>
  <c r="AR34" i="44"/>
  <c r="P35" i="46"/>
  <c r="P35" i="44"/>
  <c r="BD35" i="46"/>
  <c r="BD35" i="44"/>
  <c r="AJ36" i="46"/>
  <c r="AJ36" i="44"/>
  <c r="BP36" i="46"/>
  <c r="BP36" i="44"/>
  <c r="AM37" i="46"/>
  <c r="AM37" i="44"/>
  <c r="AQ38" i="46"/>
  <c r="AQ38" i="44"/>
  <c r="AK39" i="46"/>
  <c r="AK39" i="44"/>
  <c r="K43" i="46"/>
  <c r="K43" i="44"/>
  <c r="AI43" i="46"/>
  <c r="AI43" i="44"/>
  <c r="O44" i="46"/>
  <c r="O44" i="44"/>
  <c r="BC44" i="46"/>
  <c r="BC44" i="44"/>
  <c r="AI45" i="46"/>
  <c r="AI45" i="44"/>
  <c r="BO45" i="46"/>
  <c r="BO45" i="44"/>
  <c r="AD46" i="46"/>
  <c r="AD46" i="44"/>
  <c r="BB46" i="46"/>
  <c r="BB46" i="44"/>
  <c r="R47" i="46"/>
  <c r="R47" i="44"/>
  <c r="BF47" i="46"/>
  <c r="BF47" i="44"/>
  <c r="AG48" i="46"/>
  <c r="AG48" i="44"/>
  <c r="Q50" i="46"/>
  <c r="Q50" i="44"/>
  <c r="D51" i="46"/>
  <c r="D51" i="44"/>
  <c r="AR51" i="46"/>
  <c r="AR51" i="44"/>
  <c r="BH51" i="46"/>
  <c r="BH51" i="44"/>
  <c r="U52" i="46"/>
  <c r="U52" i="44"/>
  <c r="I53" i="46"/>
  <c r="I53" i="44"/>
  <c r="AW53" i="46"/>
  <c r="AW53" i="44"/>
  <c r="Y55" i="46"/>
  <c r="Y55" i="44"/>
  <c r="BM55" i="46"/>
  <c r="BM55" i="44"/>
  <c r="X57" i="46"/>
  <c r="X57" i="44"/>
  <c r="BL57" i="46"/>
  <c r="BL57" i="44"/>
  <c r="AJ58" i="46"/>
  <c r="AJ58" i="44"/>
  <c r="G59" i="46"/>
  <c r="G59" i="44"/>
  <c r="AH61" i="46"/>
  <c r="AH61" i="44"/>
  <c r="N62" i="46"/>
  <c r="N62" i="44"/>
  <c r="BB62" i="46"/>
  <c r="BB62" i="44"/>
  <c r="Y63" i="46"/>
  <c r="Y63" i="44"/>
  <c r="E64" i="46"/>
  <c r="E64" i="44"/>
  <c r="AV67" i="46"/>
  <c r="AV67" i="44"/>
  <c r="T68" i="46"/>
  <c r="T68" i="44"/>
  <c r="AZ68" i="46"/>
  <c r="AZ68" i="44"/>
  <c r="AF69" i="46"/>
  <c r="AF69" i="44"/>
  <c r="BL69" i="46"/>
  <c r="BL69" i="44"/>
  <c r="BK71" i="46"/>
  <c r="BK71" i="44"/>
  <c r="AO72" i="46"/>
  <c r="AO72" i="44"/>
  <c r="M73" i="46"/>
  <c r="M73" i="44"/>
  <c r="BA73" i="46"/>
  <c r="BA73" i="44"/>
  <c r="T75" i="46"/>
  <c r="T75" i="44"/>
  <c r="BH82" i="46"/>
  <c r="BH82" i="44"/>
  <c r="AA87" i="46"/>
  <c r="AA87" i="44"/>
  <c r="AD88" i="46"/>
  <c r="AD88" i="44"/>
  <c r="A87" i="29"/>
  <c r="C89" i="46"/>
  <c r="C89" i="44" s="1"/>
  <c r="AH89" i="46"/>
  <c r="AH89" i="44"/>
  <c r="D90" i="46"/>
  <c r="D90" i="44"/>
  <c r="AZ90" i="46"/>
  <c r="AZ90" i="44"/>
  <c r="BB93" i="46"/>
  <c r="BB93" i="44"/>
  <c r="AF94" i="46"/>
  <c r="AF94" i="44"/>
  <c r="L95" i="46"/>
  <c r="L95" i="44"/>
  <c r="G96" i="46"/>
  <c r="G96" i="44"/>
  <c r="AU96" i="46"/>
  <c r="AU96" i="44"/>
  <c r="K97" i="46"/>
  <c r="K97" i="44"/>
  <c r="AY97" i="46"/>
  <c r="AY97" i="44"/>
  <c r="AO99" i="46"/>
  <c r="AO99" i="44"/>
  <c r="U100" i="46"/>
  <c r="U100" i="44"/>
  <c r="G103" i="46"/>
  <c r="G103" i="44"/>
  <c r="AU103" i="46"/>
  <c r="AU103" i="44"/>
  <c r="I104" i="46"/>
  <c r="I104" i="44"/>
  <c r="AW104" i="46"/>
  <c r="AW104" i="44"/>
  <c r="AA105" i="46"/>
  <c r="AA105" i="44"/>
  <c r="BG105" i="46"/>
  <c r="BG105" i="44"/>
  <c r="AC106" i="46"/>
  <c r="AC106" i="44"/>
  <c r="BQ106" i="46"/>
  <c r="BQ106" i="44"/>
  <c r="BE107" i="46"/>
  <c r="BE107" i="44"/>
  <c r="BL109" i="46"/>
  <c r="BL109" i="44"/>
  <c r="AB110" i="46"/>
  <c r="AB110" i="44"/>
  <c r="BH110" i="46"/>
  <c r="BH110" i="44"/>
  <c r="P111" i="46"/>
  <c r="P111" i="44"/>
  <c r="AN111" i="46"/>
  <c r="AN111" i="44"/>
  <c r="AY112" i="46"/>
  <c r="AY112" i="44"/>
  <c r="T13" i="44"/>
  <c r="AL10" i="44"/>
  <c r="S38" i="44"/>
  <c r="AA45" i="44"/>
  <c r="P57" i="44"/>
  <c r="BL60" i="44"/>
  <c r="AC85" i="44"/>
  <c r="AG101" i="44"/>
  <c r="AA112" i="44"/>
  <c r="D9" i="46"/>
  <c r="D9" i="44"/>
  <c r="AJ9" i="46"/>
  <c r="AJ9" i="44"/>
  <c r="F10" i="46"/>
  <c r="F10" i="44"/>
  <c r="H12" i="46"/>
  <c r="H12" i="44"/>
  <c r="P12" i="46"/>
  <c r="P12" i="44"/>
  <c r="BL12" i="46"/>
  <c r="BL12" i="44"/>
  <c r="AP18" i="46"/>
  <c r="AP18" i="44"/>
  <c r="AD19" i="46"/>
  <c r="AD19" i="44"/>
  <c r="AX20" i="46"/>
  <c r="AX20" i="44"/>
  <c r="AK21" i="46"/>
  <c r="AK21" i="44"/>
  <c r="AO22" i="46"/>
  <c r="AO22" i="44"/>
  <c r="W30" i="46"/>
  <c r="W30" i="44"/>
  <c r="AW31" i="46"/>
  <c r="AW31" i="44"/>
  <c r="H33" i="46"/>
  <c r="H33" i="44"/>
  <c r="T34" i="46"/>
  <c r="T34" i="44"/>
  <c r="X35" i="46"/>
  <c r="X35" i="44"/>
  <c r="L36" i="46"/>
  <c r="L36" i="44"/>
  <c r="O37" i="46"/>
  <c r="O37" i="44"/>
  <c r="E39" i="46"/>
  <c r="E39" i="44"/>
  <c r="AE44" i="46"/>
  <c r="AE44" i="44"/>
  <c r="AS52" i="46"/>
  <c r="AS52" i="44"/>
  <c r="D58" i="46"/>
  <c r="D58" i="44"/>
  <c r="AE59" i="46"/>
  <c r="AE59" i="44"/>
  <c r="AS64" i="46"/>
  <c r="AS64" i="44"/>
  <c r="AO65" i="46"/>
  <c r="AO65" i="44"/>
  <c r="BQ66" i="46"/>
  <c r="BQ66" i="44"/>
  <c r="L68" i="46"/>
  <c r="L68" i="44"/>
  <c r="X69" i="46"/>
  <c r="X69" i="44"/>
  <c r="BP82" i="46"/>
  <c r="BP82" i="44"/>
  <c r="Y107" i="44"/>
  <c r="AV111" i="44"/>
  <c r="S7" i="46"/>
  <c r="S7" i="44"/>
  <c r="AI7" i="46"/>
  <c r="AI7" i="44"/>
  <c r="BO7" i="46"/>
  <c r="BO7" i="44"/>
  <c r="AB9" i="46"/>
  <c r="AB9" i="44"/>
  <c r="BJ10" i="46"/>
  <c r="BJ10" i="44"/>
  <c r="AA11" i="46"/>
  <c r="AA11" i="44"/>
  <c r="BG11" i="46"/>
  <c r="BG11" i="44"/>
  <c r="BI15" i="46"/>
  <c r="BI15" i="44"/>
  <c r="A16" i="27"/>
  <c r="A18" i="44"/>
  <c r="C18" i="46"/>
  <c r="C18" i="44" s="1"/>
  <c r="AX18" i="46"/>
  <c r="AX18" i="44"/>
  <c r="BJ19" i="46"/>
  <c r="BJ19" i="44"/>
  <c r="L25" i="46"/>
  <c r="L25" i="44"/>
  <c r="AR25" i="46"/>
  <c r="AR25" i="44"/>
  <c r="H26" i="46"/>
  <c r="H26" i="44"/>
  <c r="AV26" i="46"/>
  <c r="AV26" i="44"/>
  <c r="BD28" i="46"/>
  <c r="BD28" i="44"/>
  <c r="BL28" i="46"/>
  <c r="BL28" i="44"/>
  <c r="BG29" i="46"/>
  <c r="BG29" i="44"/>
  <c r="AU30" i="46"/>
  <c r="AU30" i="44"/>
  <c r="Y31" i="46"/>
  <c r="Y31" i="44"/>
  <c r="M32" i="46"/>
  <c r="M32" i="44"/>
  <c r="BI32" i="46"/>
  <c r="BI32" i="44"/>
  <c r="L34" i="46"/>
  <c r="L34" i="44"/>
  <c r="BH34" i="46"/>
  <c r="BH34" i="44"/>
  <c r="AV35" i="46"/>
  <c r="AV35" i="44"/>
  <c r="BO38" i="46"/>
  <c r="BO38" i="44"/>
  <c r="BA39" i="46"/>
  <c r="BA39" i="44"/>
  <c r="Y40" i="46"/>
  <c r="Y40" i="44"/>
  <c r="AJ41" i="46"/>
  <c r="AJ41" i="44"/>
  <c r="BP41" i="46"/>
  <c r="BP41" i="44"/>
  <c r="AN42" i="46"/>
  <c r="AN42" i="44"/>
  <c r="S43" i="46"/>
  <c r="S43" i="44"/>
  <c r="AQ43" i="46"/>
  <c r="AQ43" i="44"/>
  <c r="G44" i="46"/>
  <c r="G44" i="44"/>
  <c r="AU44" i="46"/>
  <c r="AU44" i="44"/>
  <c r="S45" i="46"/>
  <c r="S45" i="44"/>
  <c r="AY45" i="46"/>
  <c r="AY45" i="44"/>
  <c r="V46" i="46"/>
  <c r="V46" i="44"/>
  <c r="A45" i="27"/>
  <c r="C47" i="46"/>
  <c r="C47" i="44" s="1"/>
  <c r="Y50" i="46"/>
  <c r="Y50" i="44"/>
  <c r="L51" i="46"/>
  <c r="L51" i="44"/>
  <c r="AZ51" i="46"/>
  <c r="AZ51" i="44"/>
  <c r="M52" i="46"/>
  <c r="M52" i="44"/>
  <c r="BQ52" i="46"/>
  <c r="BQ52" i="44"/>
  <c r="AO53" i="46"/>
  <c r="AO53" i="44"/>
  <c r="AG55" i="46"/>
  <c r="AG55" i="44"/>
  <c r="L56" i="46"/>
  <c r="L56" i="44"/>
  <c r="BH56" i="46"/>
  <c r="BH56" i="44"/>
  <c r="AN57" i="46"/>
  <c r="AN57" i="44"/>
  <c r="L58" i="46"/>
  <c r="L58" i="44"/>
  <c r="AZ58" i="46"/>
  <c r="AZ58" i="44"/>
  <c r="O59" i="46"/>
  <c r="O59" i="44"/>
  <c r="BC59" i="46"/>
  <c r="BC59" i="44"/>
  <c r="P60" i="46"/>
  <c r="P60" i="44"/>
  <c r="AV60" i="46"/>
  <c r="AV60" i="44"/>
  <c r="R61" i="46"/>
  <c r="R61" i="44"/>
  <c r="BF61" i="46"/>
  <c r="BF61" i="44"/>
  <c r="AD62" i="46"/>
  <c r="AD62" i="44"/>
  <c r="BJ62" i="46"/>
  <c r="BJ62" i="44"/>
  <c r="AC64" i="46"/>
  <c r="AC64" i="44"/>
  <c r="BQ64" i="46"/>
  <c r="BQ64" i="44"/>
  <c r="AG65" i="46"/>
  <c r="AG65" i="44"/>
  <c r="M66" i="46"/>
  <c r="M66" i="44"/>
  <c r="BA66" i="46"/>
  <c r="BA66" i="44"/>
  <c r="AN67" i="46"/>
  <c r="AN67" i="44"/>
  <c r="AB68" i="46"/>
  <c r="AB68" i="44"/>
  <c r="BP68" i="46"/>
  <c r="BP68" i="44"/>
  <c r="AN69" i="46"/>
  <c r="AN69" i="44"/>
  <c r="I72" i="46"/>
  <c r="I72" i="44"/>
  <c r="U73" i="46"/>
  <c r="U73" i="44"/>
  <c r="BQ73" i="46"/>
  <c r="BQ73" i="44"/>
  <c r="AJ75" i="46"/>
  <c r="AJ75" i="44"/>
  <c r="F78" i="46"/>
  <c r="F78" i="44"/>
  <c r="AL78" i="46"/>
  <c r="AL78" i="44"/>
  <c r="J79" i="46"/>
  <c r="J79" i="44"/>
  <c r="BN79" i="46"/>
  <c r="BN79" i="44"/>
  <c r="AJ80" i="46"/>
  <c r="AJ80" i="44"/>
  <c r="H81" i="46"/>
  <c r="H81" i="44"/>
  <c r="AV81" i="46"/>
  <c r="AV81" i="44"/>
  <c r="AB82" i="46"/>
  <c r="AB82" i="44"/>
  <c r="H83" i="46"/>
  <c r="H83" i="44"/>
  <c r="AV83" i="46"/>
  <c r="AV83" i="44"/>
  <c r="AK85" i="46"/>
  <c r="AK85" i="44"/>
  <c r="AI87" i="46"/>
  <c r="AI87" i="44"/>
  <c r="V88" i="46"/>
  <c r="V88" i="44"/>
  <c r="BJ88" i="46"/>
  <c r="BJ88" i="44"/>
  <c r="Z89" i="46"/>
  <c r="Z89" i="44"/>
  <c r="BN89" i="46"/>
  <c r="BN89" i="44"/>
  <c r="AB90" i="46"/>
  <c r="AB90" i="44"/>
  <c r="BH90" i="46"/>
  <c r="BH90" i="44"/>
  <c r="P91" i="46"/>
  <c r="P91" i="44"/>
  <c r="AV91" i="46"/>
  <c r="AV91" i="44"/>
  <c r="AT93" i="46"/>
  <c r="AT93" i="44"/>
  <c r="X94" i="46"/>
  <c r="X94" i="44"/>
  <c r="D95" i="46"/>
  <c r="D95" i="44"/>
  <c r="AR95" i="46"/>
  <c r="AR95" i="44"/>
  <c r="O96" i="46"/>
  <c r="O96" i="44"/>
  <c r="BC96" i="46"/>
  <c r="BC96" i="44"/>
  <c r="AA97" i="46"/>
  <c r="AA97" i="44"/>
  <c r="BO97" i="46"/>
  <c r="BO97" i="44"/>
  <c r="I99" i="46"/>
  <c r="I99" i="44"/>
  <c r="BM101" i="46"/>
  <c r="BM101" i="44"/>
  <c r="AI102" i="46"/>
  <c r="AI102" i="44"/>
  <c r="O103" i="46"/>
  <c r="O103" i="44"/>
  <c r="BC103" i="46"/>
  <c r="BC103" i="44"/>
  <c r="Y104" i="46"/>
  <c r="Y104" i="44"/>
  <c r="BE104" i="46"/>
  <c r="BE104" i="44"/>
  <c r="S105" i="46"/>
  <c r="S105" i="44"/>
  <c r="AY105" i="46"/>
  <c r="AY105" i="44"/>
  <c r="U106" i="46"/>
  <c r="U106" i="44"/>
  <c r="BI106" i="46"/>
  <c r="BI106" i="44"/>
  <c r="AG107" i="46"/>
  <c r="AG107" i="44"/>
  <c r="D108" i="46"/>
  <c r="D108" i="44"/>
  <c r="L108" i="46"/>
  <c r="L108" i="44"/>
  <c r="AB108" i="46"/>
  <c r="AB108" i="44"/>
  <c r="AZ108" i="46"/>
  <c r="AZ108" i="44"/>
  <c r="BP108" i="46"/>
  <c r="BP108" i="44"/>
  <c r="P109" i="46"/>
  <c r="P109" i="44"/>
  <c r="BD109" i="46"/>
  <c r="BD109" i="44"/>
  <c r="L110" i="46"/>
  <c r="L110" i="44"/>
  <c r="AR110" i="46"/>
  <c r="AR110" i="44"/>
  <c r="H111" i="46"/>
  <c r="H111" i="44"/>
  <c r="AF111" i="46"/>
  <c r="AF111" i="44"/>
  <c r="BD111" i="46"/>
  <c r="BD111" i="44"/>
  <c r="S112" i="46"/>
  <c r="S112" i="44"/>
  <c r="W113" i="46"/>
  <c r="W113" i="44"/>
  <c r="AZ13" i="44"/>
  <c r="AR56" i="44"/>
  <c r="AQ7" i="44"/>
  <c r="N10" i="44"/>
  <c r="X12" i="44"/>
  <c r="BE22" i="44"/>
  <c r="BA52" i="44"/>
  <c r="A9" i="27"/>
  <c r="C11" i="46"/>
  <c r="C11" i="44" s="1"/>
  <c r="A11" i="44"/>
  <c r="L13" i="46"/>
  <c r="L13" i="44"/>
  <c r="N17" i="46"/>
  <c r="N17" i="44"/>
  <c r="BJ17" i="46"/>
  <c r="BJ17" i="44"/>
  <c r="Z18" i="46"/>
  <c r="Z18" i="44"/>
  <c r="F19" i="46"/>
  <c r="F19" i="44"/>
  <c r="AT19" i="46"/>
  <c r="AT19" i="44"/>
  <c r="Z20" i="46"/>
  <c r="Z20" i="44"/>
  <c r="E21" i="46"/>
  <c r="E21" i="44"/>
  <c r="BA21" i="46"/>
  <c r="BA21" i="44"/>
  <c r="Y22" i="46"/>
  <c r="Y22" i="44"/>
  <c r="D25" i="46"/>
  <c r="D25" i="44"/>
  <c r="AJ25" i="46"/>
  <c r="AJ25" i="44"/>
  <c r="BP25" i="46"/>
  <c r="BP25" i="44"/>
  <c r="AF26" i="46"/>
  <c r="AF26" i="44"/>
  <c r="D27" i="46"/>
  <c r="D27" i="44"/>
  <c r="AR27" i="46"/>
  <c r="AR27" i="44"/>
  <c r="P28" i="46"/>
  <c r="P28" i="44"/>
  <c r="AE30" i="46"/>
  <c r="AE30" i="44"/>
  <c r="I31" i="46"/>
  <c r="I31" i="44"/>
  <c r="BM31" i="46"/>
  <c r="BM31" i="44"/>
  <c r="AS32" i="46"/>
  <c r="AS32" i="44"/>
  <c r="D34" i="46"/>
  <c r="D34" i="44"/>
  <c r="AZ34" i="46"/>
  <c r="AZ34" i="44"/>
  <c r="AF35" i="46"/>
  <c r="AF35" i="44"/>
  <c r="D36" i="46"/>
  <c r="D36" i="44"/>
  <c r="AR36" i="46"/>
  <c r="AR36" i="44"/>
  <c r="G37" i="46"/>
  <c r="G37" i="44"/>
  <c r="AU37" i="46"/>
  <c r="AU37" i="44"/>
  <c r="K38" i="46"/>
  <c r="K38" i="44"/>
  <c r="BG38" i="46"/>
  <c r="BG38" i="44"/>
  <c r="AS39" i="46"/>
  <c r="AS39" i="44"/>
  <c r="Q40" i="46"/>
  <c r="Q40" i="44"/>
  <c r="AB41" i="46"/>
  <c r="AB41" i="44"/>
  <c r="H42" i="46"/>
  <c r="H42" i="44"/>
  <c r="BL42" i="46"/>
  <c r="BL42" i="44"/>
  <c r="AY43" i="46"/>
  <c r="AY43" i="44"/>
  <c r="BN47" i="46"/>
  <c r="BN47" i="44"/>
  <c r="BI52" i="46"/>
  <c r="BI52" i="44"/>
  <c r="AG53" i="46"/>
  <c r="AG53" i="44"/>
  <c r="BM53" i="46"/>
  <c r="BM53" i="44"/>
  <c r="AO55" i="46"/>
  <c r="AO55" i="44"/>
  <c r="D56" i="46"/>
  <c r="D56" i="44"/>
  <c r="AF57" i="46"/>
  <c r="AF57" i="44"/>
  <c r="AR58" i="46"/>
  <c r="AR58" i="44"/>
  <c r="AX61" i="46"/>
  <c r="AX61" i="44"/>
  <c r="I65" i="46"/>
  <c r="I65" i="44"/>
  <c r="AW65" i="46"/>
  <c r="AW65" i="44"/>
  <c r="U66" i="46"/>
  <c r="U66" i="44"/>
  <c r="AF67" i="46"/>
  <c r="AF67" i="44"/>
  <c r="AC73" i="46"/>
  <c r="AC73" i="44"/>
  <c r="AR75" i="46"/>
  <c r="AR75" i="44"/>
  <c r="A75" i="27"/>
  <c r="C77" i="46"/>
  <c r="C77" i="44" s="1"/>
  <c r="BF77" i="46"/>
  <c r="BF77" i="44"/>
  <c r="D80" i="46"/>
  <c r="D80" i="44"/>
  <c r="AR80" i="46"/>
  <c r="AR80" i="44"/>
  <c r="P81" i="46"/>
  <c r="P81" i="44"/>
  <c r="D82" i="46"/>
  <c r="D82" i="44"/>
  <c r="AH84" i="46"/>
  <c r="AH84" i="44"/>
  <c r="E85" i="46"/>
  <c r="E85" i="44"/>
  <c r="AS85" i="46"/>
  <c r="AS85" i="44"/>
  <c r="BG87" i="46"/>
  <c r="BG87" i="44"/>
  <c r="BP90" i="46"/>
  <c r="BP90" i="44"/>
  <c r="X91" i="46"/>
  <c r="X91" i="44"/>
  <c r="AN91" i="46"/>
  <c r="AN91" i="44"/>
  <c r="V93" i="46"/>
  <c r="V93" i="44"/>
  <c r="A92" i="27"/>
  <c r="A94" i="44"/>
  <c r="BD94" i="46"/>
  <c r="BD94" i="44"/>
  <c r="AJ95" i="46"/>
  <c r="AJ95" i="44"/>
  <c r="AM96" i="46"/>
  <c r="AM96" i="44"/>
  <c r="M100" i="46"/>
  <c r="M100" i="44"/>
  <c r="AY102" i="46"/>
  <c r="AY102" i="44"/>
  <c r="W103" i="46"/>
  <c r="W103" i="44"/>
  <c r="BK103" i="46"/>
  <c r="BK103" i="44"/>
  <c r="Q104" i="46"/>
  <c r="Q104" i="44"/>
  <c r="BM104" i="46"/>
  <c r="BM104" i="44"/>
  <c r="K105" i="46"/>
  <c r="K105" i="44"/>
  <c r="AQ105" i="46"/>
  <c r="AQ105" i="44"/>
  <c r="M106" i="46"/>
  <c r="M106" i="44"/>
  <c r="AS106" i="46"/>
  <c r="AS106" i="44"/>
  <c r="Q107" i="46"/>
  <c r="Q107" i="44"/>
  <c r="AW107" i="46"/>
  <c r="AW107" i="44"/>
  <c r="AV109" i="46"/>
  <c r="AV109" i="44"/>
  <c r="T110" i="46"/>
  <c r="T110" i="44"/>
  <c r="AZ110" i="46"/>
  <c r="AZ110" i="44"/>
  <c r="O113" i="46"/>
  <c r="O113" i="44"/>
  <c r="AE113" i="46"/>
  <c r="AE113" i="44"/>
  <c r="A89" i="44"/>
  <c r="AN12" i="44"/>
  <c r="BE63" i="44"/>
  <c r="A20" i="44"/>
  <c r="X42" i="44"/>
  <c r="BI66" i="44"/>
  <c r="BL91" i="44"/>
  <c r="F93" i="44"/>
  <c r="AG99" i="44"/>
  <c r="AZ9" i="46"/>
  <c r="AZ9" i="44"/>
  <c r="D13" i="46"/>
  <c r="D13" i="44"/>
  <c r="AR13" i="46"/>
  <c r="AR13" i="44"/>
  <c r="BP13" i="46"/>
  <c r="BP13" i="44"/>
  <c r="AH20" i="46"/>
  <c r="AH20" i="44"/>
  <c r="M21" i="46"/>
  <c r="M21" i="44"/>
  <c r="BQ21" i="46"/>
  <c r="BQ21" i="44"/>
  <c r="AW22" i="46"/>
  <c r="AW22" i="44"/>
  <c r="AB25" i="46"/>
  <c r="AB25" i="44"/>
  <c r="BP27" i="46"/>
  <c r="BP27" i="44"/>
  <c r="AN28" i="46"/>
  <c r="AN28" i="44"/>
  <c r="AM30" i="46"/>
  <c r="AM30" i="44"/>
  <c r="Q31" i="46"/>
  <c r="Q31" i="44"/>
  <c r="E32" i="46"/>
  <c r="E32" i="44"/>
  <c r="BA32" i="46"/>
  <c r="BA32" i="44"/>
  <c r="AB34" i="46"/>
  <c r="AB34" i="44"/>
  <c r="BP34" i="46"/>
  <c r="BP34" i="44"/>
  <c r="BL35" i="46"/>
  <c r="BL35" i="44"/>
  <c r="AC39" i="46"/>
  <c r="AC39" i="44"/>
  <c r="T41" i="46"/>
  <c r="T41" i="44"/>
  <c r="BH41" i="46"/>
  <c r="BH41" i="44"/>
  <c r="AV42" i="46"/>
  <c r="AV42" i="44"/>
  <c r="BG45" i="46"/>
  <c r="BG45" i="44"/>
  <c r="N46" i="46"/>
  <c r="N46" i="44"/>
  <c r="AT46" i="46"/>
  <c r="AT46" i="44"/>
  <c r="J47" i="46"/>
  <c r="J47" i="44"/>
  <c r="AX47" i="46"/>
  <c r="AX47" i="44"/>
  <c r="Y48" i="46"/>
  <c r="Y48" i="44"/>
  <c r="BE48" i="46"/>
  <c r="BE48" i="44"/>
  <c r="BP51" i="46"/>
  <c r="BP51" i="44"/>
  <c r="AC52" i="46"/>
  <c r="AC52" i="44"/>
  <c r="Q53" i="46"/>
  <c r="Q53" i="44"/>
  <c r="H60" i="46"/>
  <c r="H60" i="44"/>
  <c r="AN60" i="46"/>
  <c r="AN60" i="44"/>
  <c r="J61" i="46"/>
  <c r="J61" i="44"/>
  <c r="AP61" i="46"/>
  <c r="AP61" i="44"/>
  <c r="V62" i="46"/>
  <c r="V62" i="44"/>
  <c r="A61" i="27"/>
  <c r="A63" i="44"/>
  <c r="AC66" i="46"/>
  <c r="AC66" i="44"/>
  <c r="H67" i="46"/>
  <c r="H67" i="44"/>
  <c r="BD67" i="46"/>
  <c r="BD67" i="44"/>
  <c r="BH68" i="46"/>
  <c r="BH68" i="44"/>
  <c r="AB75" i="46"/>
  <c r="AB75" i="44"/>
  <c r="BP75" i="46"/>
  <c r="BP75" i="44"/>
  <c r="BN77" i="46"/>
  <c r="BN77" i="44"/>
  <c r="AD78" i="46"/>
  <c r="AD78" i="44"/>
  <c r="BJ78" i="46"/>
  <c r="BJ78" i="44"/>
  <c r="AP79" i="46"/>
  <c r="AP79" i="44"/>
  <c r="L80" i="46"/>
  <c r="L80" i="44"/>
  <c r="AZ80" i="46"/>
  <c r="AZ80" i="44"/>
  <c r="X81" i="46"/>
  <c r="X81" i="44"/>
  <c r="BL81" i="46"/>
  <c r="BL81" i="44"/>
  <c r="AJ82" i="46"/>
  <c r="AJ82" i="44"/>
  <c r="P83" i="46"/>
  <c r="P83" i="44"/>
  <c r="AN83" i="46"/>
  <c r="AN83" i="44"/>
  <c r="J84" i="46"/>
  <c r="J84" i="44"/>
  <c r="AP84" i="46"/>
  <c r="AP84" i="44"/>
  <c r="U85" i="46"/>
  <c r="U85" i="44"/>
  <c r="BQ85" i="46"/>
  <c r="BQ85" i="44"/>
  <c r="S87" i="46"/>
  <c r="S87" i="44"/>
  <c r="N88" i="46"/>
  <c r="N88" i="44"/>
  <c r="AT88" i="46"/>
  <c r="AT88" i="44"/>
  <c r="R89" i="46"/>
  <c r="R89" i="44"/>
  <c r="BF89" i="46"/>
  <c r="BF89" i="44"/>
  <c r="T90" i="46"/>
  <c r="T90" i="44"/>
  <c r="N93" i="46"/>
  <c r="N93" i="44"/>
  <c r="BJ93" i="46"/>
  <c r="BJ93" i="44"/>
  <c r="AN94" i="46"/>
  <c r="AN94" i="44"/>
  <c r="T95" i="46"/>
  <c r="T95" i="44"/>
  <c r="BP95" i="46"/>
  <c r="BP95" i="44"/>
  <c r="AE96" i="46"/>
  <c r="AE96" i="44"/>
  <c r="S97" i="46"/>
  <c r="S97" i="44"/>
  <c r="BG97" i="46"/>
  <c r="BG97" i="44"/>
  <c r="AW99" i="46"/>
  <c r="AW99" i="44"/>
  <c r="E100" i="46"/>
  <c r="E100" i="44"/>
  <c r="AS100" i="46"/>
  <c r="AS100" i="44"/>
  <c r="BQ100" i="46"/>
  <c r="BQ100" i="44"/>
  <c r="Y101" i="46"/>
  <c r="Y101" i="44"/>
  <c r="BE101" i="46"/>
  <c r="BE101" i="44"/>
  <c r="AQ102" i="46"/>
  <c r="AQ102" i="44"/>
  <c r="AI105" i="46"/>
  <c r="AI105" i="44"/>
  <c r="E106" i="46"/>
  <c r="E106" i="44"/>
  <c r="AK106" i="46"/>
  <c r="AK106" i="44"/>
  <c r="I107" i="46"/>
  <c r="I107" i="44"/>
  <c r="AO107" i="46"/>
  <c r="AO107" i="44"/>
  <c r="K112" i="46"/>
  <c r="K112" i="44"/>
  <c r="AQ112" i="46"/>
  <c r="AQ112" i="44"/>
  <c r="T36" i="44"/>
  <c r="C63" i="46"/>
  <c r="C63" i="44" s="1"/>
  <c r="V10" i="44"/>
  <c r="AV12" i="44"/>
  <c r="BB19" i="44"/>
  <c r="AJ110" i="44"/>
  <c r="T9" i="46"/>
  <c r="T9" i="44"/>
  <c r="AR9" i="46"/>
  <c r="AR9" i="44"/>
  <c r="AI11" i="46"/>
  <c r="AI11" i="44"/>
  <c r="AB13" i="46"/>
  <c r="AB13" i="44"/>
  <c r="BH13" i="46"/>
  <c r="BH13" i="44"/>
  <c r="Y14" i="46"/>
  <c r="Y14" i="44"/>
  <c r="R18" i="46"/>
  <c r="R18" i="44"/>
  <c r="BN18" i="46"/>
  <c r="BN18" i="44"/>
  <c r="AL19" i="46"/>
  <c r="AL19" i="44"/>
  <c r="J20" i="46"/>
  <c r="J20" i="44"/>
  <c r="BF20" i="46"/>
  <c r="BF20" i="44"/>
  <c r="AC21" i="46"/>
  <c r="AC21" i="44"/>
  <c r="I22" i="46"/>
  <c r="I22" i="44"/>
  <c r="BM22" i="46"/>
  <c r="BM22" i="44"/>
  <c r="BH25" i="46"/>
  <c r="BH25" i="44"/>
  <c r="X26" i="46"/>
  <c r="X26" i="44"/>
  <c r="BL26" i="46"/>
  <c r="BL26" i="44"/>
  <c r="AJ27" i="46"/>
  <c r="AJ27" i="44"/>
  <c r="H28" i="46"/>
  <c r="H28" i="44"/>
  <c r="BC30" i="46"/>
  <c r="BC30" i="44"/>
  <c r="AG31" i="46"/>
  <c r="AG31" i="44"/>
  <c r="U32" i="46"/>
  <c r="U32" i="44"/>
  <c r="BQ32" i="46"/>
  <c r="BQ32" i="44"/>
  <c r="BD33" i="46"/>
  <c r="BD33" i="44"/>
  <c r="AJ34" i="46"/>
  <c r="AJ34" i="44"/>
  <c r="H35" i="46"/>
  <c r="H35" i="44"/>
  <c r="AN35" i="46"/>
  <c r="AN35" i="44"/>
  <c r="AB36" i="46"/>
  <c r="AB36" i="44"/>
  <c r="BH36" i="46"/>
  <c r="BH36" i="44"/>
  <c r="AE37" i="46"/>
  <c r="AE37" i="44"/>
  <c r="BK37" i="46"/>
  <c r="BK37" i="44"/>
  <c r="AI38" i="46"/>
  <c r="AI38" i="44"/>
  <c r="U39" i="46"/>
  <c r="U39" i="44"/>
  <c r="BQ39" i="46"/>
  <c r="BQ39" i="44"/>
  <c r="D41" i="46"/>
  <c r="D41" i="44"/>
  <c r="AZ41" i="46"/>
  <c r="AZ41" i="44"/>
  <c r="AF42" i="46"/>
  <c r="AF42" i="44"/>
  <c r="AM44" i="46"/>
  <c r="AM44" i="44"/>
  <c r="BK44" i="46"/>
  <c r="BK44" i="44"/>
  <c r="AQ45" i="46"/>
  <c r="AQ45" i="44"/>
  <c r="F46" i="46"/>
  <c r="F46" i="44"/>
  <c r="AL46" i="46"/>
  <c r="AL46" i="44"/>
  <c r="BJ46" i="46"/>
  <c r="BJ46" i="44"/>
  <c r="AH47" i="46"/>
  <c r="AH47" i="44"/>
  <c r="I48" i="46"/>
  <c r="I48" i="44"/>
  <c r="AW48" i="46"/>
  <c r="AW48" i="44"/>
  <c r="Y53" i="46"/>
  <c r="Y53" i="44"/>
  <c r="BE53" i="46"/>
  <c r="BE53" i="44"/>
  <c r="I55" i="46"/>
  <c r="I55" i="44"/>
  <c r="BE55" i="46"/>
  <c r="BE55" i="44"/>
  <c r="AB56" i="46"/>
  <c r="AB56" i="44"/>
  <c r="H57" i="46"/>
  <c r="H57" i="44"/>
  <c r="BD57" i="46"/>
  <c r="BD57" i="44"/>
  <c r="AB58" i="46"/>
  <c r="AB58" i="44"/>
  <c r="BH58" i="46"/>
  <c r="BH58" i="44"/>
  <c r="W59" i="46"/>
  <c r="W59" i="44"/>
  <c r="BK59" i="46"/>
  <c r="BK59" i="44"/>
  <c r="AF60" i="46"/>
  <c r="AF60" i="44"/>
  <c r="AL62" i="46"/>
  <c r="AL62" i="44"/>
  <c r="I63" i="46"/>
  <c r="I63" i="44"/>
  <c r="AO63" i="46"/>
  <c r="AO63" i="44"/>
  <c r="M64" i="46"/>
  <c r="M64" i="44"/>
  <c r="BA64" i="46"/>
  <c r="BA64" i="44"/>
  <c r="Q65" i="46"/>
  <c r="Q65" i="44"/>
  <c r="BM65" i="46"/>
  <c r="BM65" i="44"/>
  <c r="AK66" i="46"/>
  <c r="AK66" i="44"/>
  <c r="P67" i="46"/>
  <c r="P67" i="44"/>
  <c r="D68" i="46"/>
  <c r="D68" i="44"/>
  <c r="AR68" i="46"/>
  <c r="AR68" i="44"/>
  <c r="P69" i="46"/>
  <c r="P69" i="44"/>
  <c r="BD69" i="46"/>
  <c r="BD69" i="44"/>
  <c r="E73" i="46"/>
  <c r="E73" i="44"/>
  <c r="AK73" i="46"/>
  <c r="AK73" i="44"/>
  <c r="D75" i="46"/>
  <c r="D75" i="44"/>
  <c r="BH75" i="46"/>
  <c r="BH75" i="44"/>
  <c r="AX77" i="46"/>
  <c r="AX77" i="44"/>
  <c r="V78" i="46"/>
  <c r="V78" i="44"/>
  <c r="BB78" i="46"/>
  <c r="BB78" i="44"/>
  <c r="Z79" i="46"/>
  <c r="Z79" i="44"/>
  <c r="BF79" i="46"/>
  <c r="BF79" i="44"/>
  <c r="AB80" i="46"/>
  <c r="AB80" i="44"/>
  <c r="BP80" i="46"/>
  <c r="BP80" i="44"/>
  <c r="AF81" i="46"/>
  <c r="AF81" i="44"/>
  <c r="L82" i="46"/>
  <c r="L82" i="44"/>
  <c r="AZ82" i="46"/>
  <c r="AZ82" i="44"/>
  <c r="X83" i="46"/>
  <c r="X83" i="44"/>
  <c r="BL83" i="46"/>
  <c r="BL83" i="44"/>
  <c r="Z84" i="46"/>
  <c r="Z84" i="44"/>
  <c r="AX84" i="46"/>
  <c r="AX84" i="44"/>
  <c r="M85" i="46"/>
  <c r="M85" i="44"/>
  <c r="BI85" i="46"/>
  <c r="BI85" i="44"/>
  <c r="K87" i="46"/>
  <c r="K87" i="44"/>
  <c r="AY87" i="46"/>
  <c r="AY87" i="44"/>
  <c r="F88" i="46"/>
  <c r="F88" i="44"/>
  <c r="BB88" i="46"/>
  <c r="BB88" i="44"/>
  <c r="AX89" i="46"/>
  <c r="AX89" i="44"/>
  <c r="AL93" i="46"/>
  <c r="AL93" i="44"/>
  <c r="P94" i="46"/>
  <c r="P94" i="44"/>
  <c r="BL94" i="46"/>
  <c r="BL94" i="44"/>
  <c r="AZ95" i="46"/>
  <c r="AZ95" i="44"/>
  <c r="AQ97" i="46"/>
  <c r="AQ97" i="44"/>
  <c r="Y99" i="46"/>
  <c r="Y99" i="44"/>
  <c r="BM99" i="46"/>
  <c r="BM99" i="44"/>
  <c r="AK100" i="46"/>
  <c r="AK100" i="44"/>
  <c r="BI100" i="46"/>
  <c r="BI100" i="44"/>
  <c r="I101" i="46"/>
  <c r="I101" i="44"/>
  <c r="AO101" i="46"/>
  <c r="AO101" i="44"/>
  <c r="S102" i="46"/>
  <c r="S102" i="44"/>
  <c r="AM103" i="46"/>
  <c r="AM103" i="44"/>
  <c r="AO104" i="46"/>
  <c r="AO104" i="44"/>
  <c r="BM107" i="46"/>
  <c r="BM107" i="44"/>
  <c r="T108" i="46"/>
  <c r="T108" i="44"/>
  <c r="AR108" i="46"/>
  <c r="AR108" i="44"/>
  <c r="BP110" i="46"/>
  <c r="BP110" i="44"/>
  <c r="X111" i="46"/>
  <c r="X111" i="44"/>
  <c r="BL111" i="46"/>
  <c r="BL111" i="44"/>
  <c r="BG112" i="46"/>
  <c r="BG112" i="44"/>
  <c r="AY7" i="44"/>
  <c r="BB10" i="44"/>
  <c r="AF12" i="44"/>
  <c r="L27" i="44"/>
  <c r="AB27" i="44"/>
  <c r="E52" i="44"/>
  <c r="Q55" i="44"/>
  <c r="AU59" i="44"/>
  <c r="BD81" i="44"/>
  <c r="BI8" i="44"/>
  <c r="AG9" i="44"/>
  <c r="AW9" i="44"/>
  <c r="AI10" i="44"/>
  <c r="U12" i="44"/>
  <c r="AK12" i="44"/>
  <c r="BA12" i="44"/>
  <c r="Z15" i="44"/>
  <c r="BF15" i="44"/>
  <c r="G16" i="44"/>
  <c r="AE16" i="44"/>
  <c r="BC16" i="44"/>
  <c r="AN7" i="44"/>
  <c r="K10" i="44"/>
  <c r="AY10" i="44"/>
  <c r="H11" i="44"/>
  <c r="AW13" i="44"/>
  <c r="P7" i="46"/>
  <c r="P7" i="44"/>
  <c r="AK8" i="46"/>
  <c r="AK8" i="44"/>
  <c r="BA8" i="46"/>
  <c r="BA8" i="44"/>
  <c r="AF11" i="46"/>
  <c r="AF11" i="44"/>
  <c r="M12" i="46"/>
  <c r="M12" i="44"/>
  <c r="S17" i="46"/>
  <c r="S17" i="44"/>
  <c r="AQ17" i="46"/>
  <c r="AQ17" i="44"/>
  <c r="BG17" i="46"/>
  <c r="BG17" i="44"/>
  <c r="W18" i="46"/>
  <c r="W18" i="44"/>
  <c r="W20" i="46"/>
  <c r="W20" i="44"/>
  <c r="BC20" i="46"/>
  <c r="BC20" i="44"/>
  <c r="Z21" i="46"/>
  <c r="Z21" i="44"/>
  <c r="AX21" i="46"/>
  <c r="AX21" i="44"/>
  <c r="F22" i="46"/>
  <c r="F22" i="44"/>
  <c r="AD22" i="46"/>
  <c r="AD22" i="44"/>
  <c r="A21" i="29"/>
  <c r="A23" i="44"/>
  <c r="J23" i="46"/>
  <c r="J23" i="44"/>
  <c r="AH23" i="46"/>
  <c r="AH23" i="44"/>
  <c r="AX23" i="46"/>
  <c r="AX23" i="44"/>
  <c r="BN23" i="46"/>
  <c r="BN23" i="44"/>
  <c r="AL24" i="46"/>
  <c r="AL24" i="44"/>
  <c r="A23" i="29"/>
  <c r="C25" i="46"/>
  <c r="C25" i="44" s="1"/>
  <c r="AG25" i="46"/>
  <c r="AG25" i="44"/>
  <c r="BE25" i="46"/>
  <c r="BE25" i="44"/>
  <c r="M26" i="46"/>
  <c r="M26" i="44"/>
  <c r="AS26" i="46"/>
  <c r="AS26" i="44"/>
  <c r="BI26" i="46"/>
  <c r="BI26" i="44"/>
  <c r="I27" i="46"/>
  <c r="I27" i="44"/>
  <c r="AG27" i="46"/>
  <c r="AG27" i="44"/>
  <c r="BE27" i="46"/>
  <c r="BE27" i="44"/>
  <c r="H29" i="46"/>
  <c r="H29" i="44"/>
  <c r="AN29" i="46"/>
  <c r="AN29" i="44"/>
  <c r="BD29" i="46"/>
  <c r="BD29" i="44"/>
  <c r="N31" i="46"/>
  <c r="N31" i="44"/>
  <c r="AL31" i="46"/>
  <c r="AL31" i="44"/>
  <c r="BB31" i="46"/>
  <c r="BB31" i="44"/>
  <c r="A30" i="29"/>
  <c r="A32" i="44"/>
  <c r="E33" i="46"/>
  <c r="E33" i="44"/>
  <c r="U33" i="46"/>
  <c r="U33" i="44"/>
  <c r="AK33" i="46"/>
  <c r="AK33" i="44"/>
  <c r="M35" i="46"/>
  <c r="M35" i="44"/>
  <c r="AC35" i="46"/>
  <c r="AC35" i="44"/>
  <c r="BQ35" i="46"/>
  <c r="BQ35" i="44"/>
  <c r="Q36" i="46"/>
  <c r="Q36" i="44"/>
  <c r="Y36" i="46"/>
  <c r="Y36" i="44"/>
  <c r="AW36" i="46"/>
  <c r="AW36" i="44"/>
  <c r="D37" i="46"/>
  <c r="D37" i="44"/>
  <c r="AB37" i="46"/>
  <c r="AB37" i="44"/>
  <c r="AR37" i="46"/>
  <c r="AR37" i="44"/>
  <c r="BP37" i="46"/>
  <c r="BP37" i="44"/>
  <c r="P38" i="46"/>
  <c r="P38" i="44"/>
  <c r="AN38" i="46"/>
  <c r="AN38" i="44"/>
  <c r="AV38" i="46"/>
  <c r="AV38" i="44"/>
  <c r="BD38" i="46"/>
  <c r="BD38" i="44"/>
  <c r="AD40" i="46"/>
  <c r="AD40" i="44"/>
  <c r="AL40" i="46"/>
  <c r="AL40" i="44"/>
  <c r="BB40" i="46"/>
  <c r="BB40" i="44"/>
  <c r="A39" i="29"/>
  <c r="A41" i="44"/>
  <c r="C41" i="46"/>
  <c r="C41" i="44" s="1"/>
  <c r="Q41" i="46"/>
  <c r="Q41" i="44"/>
  <c r="AG41" i="46"/>
  <c r="AG41" i="44"/>
  <c r="BM41" i="46"/>
  <c r="BM41" i="44"/>
  <c r="U42" i="46"/>
  <c r="U42" i="44"/>
  <c r="BA42" i="46"/>
  <c r="BA42" i="44"/>
  <c r="P43" i="46"/>
  <c r="P43" i="44"/>
  <c r="AN43" i="46"/>
  <c r="AN43" i="44"/>
  <c r="BD43" i="46"/>
  <c r="BD43" i="44"/>
  <c r="D44" i="46"/>
  <c r="D44" i="44"/>
  <c r="L44" i="46"/>
  <c r="L44" i="44"/>
  <c r="M8" i="46"/>
  <c r="M8" i="44"/>
  <c r="BL11" i="46"/>
  <c r="BL11" i="44"/>
  <c r="I13" i="46"/>
  <c r="I13" i="44"/>
  <c r="Y13" i="46"/>
  <c r="Y13" i="44"/>
  <c r="U8" i="44"/>
  <c r="AS8" i="44"/>
  <c r="Q9" i="44"/>
  <c r="AO9" i="44"/>
  <c r="AX15" i="44"/>
  <c r="O16" i="44"/>
  <c r="AM16" i="44"/>
  <c r="BK16" i="44"/>
  <c r="AE18" i="44"/>
  <c r="AF7" i="46"/>
  <c r="AF7" i="44"/>
  <c r="AV7" i="46"/>
  <c r="AV7" i="44"/>
  <c r="BL7" i="46"/>
  <c r="BL7" i="44"/>
  <c r="AC12" i="46"/>
  <c r="AC12" i="44"/>
  <c r="AS12" i="46"/>
  <c r="AS12" i="44"/>
  <c r="AU16" i="46"/>
  <c r="AU16" i="44"/>
  <c r="BM9" i="44"/>
  <c r="S10" i="44"/>
  <c r="AQ10" i="44"/>
  <c r="BD11" i="44"/>
  <c r="Q13" i="44"/>
  <c r="AH15" i="44"/>
  <c r="BO17" i="44"/>
  <c r="AU18" i="44"/>
  <c r="AM20" i="44"/>
  <c r="J21" i="44"/>
  <c r="BN21" i="44"/>
  <c r="S114" i="46"/>
  <c r="S114" i="44"/>
  <c r="BO114" i="46"/>
  <c r="BO114" i="44"/>
  <c r="AU115" i="46"/>
  <c r="AU115" i="44"/>
  <c r="AF118" i="46"/>
  <c r="AF118" i="44"/>
  <c r="BN121" i="46"/>
  <c r="BN121" i="44"/>
  <c r="L122" i="46"/>
  <c r="L122" i="44"/>
  <c r="T122" i="46"/>
  <c r="T122" i="44"/>
  <c r="AW125" i="46"/>
  <c r="AW125" i="44"/>
  <c r="BE125" i="46"/>
  <c r="BE125" i="44"/>
  <c r="AU127" i="46"/>
  <c r="AU127" i="44"/>
  <c r="M128" i="46"/>
  <c r="M128" i="44"/>
  <c r="BI128" i="46"/>
  <c r="BI128" i="44"/>
  <c r="P129" i="46"/>
  <c r="P129" i="44"/>
  <c r="BH130" i="46"/>
  <c r="BH130" i="44"/>
  <c r="H131" i="46"/>
  <c r="H131" i="44"/>
  <c r="A56" i="44"/>
  <c r="BH44" i="44"/>
  <c r="BG46" i="44"/>
  <c r="R52" i="44"/>
  <c r="AT53" i="44"/>
  <c r="AW58" i="44"/>
  <c r="BJ63" i="44"/>
  <c r="BK113" i="44"/>
  <c r="AL117" i="44"/>
  <c r="BB124" i="44"/>
  <c r="BL129" i="44"/>
  <c r="AF131" i="44"/>
  <c r="Y42" i="46"/>
  <c r="Y42" i="44"/>
  <c r="AJ43" i="46"/>
  <c r="AJ43" i="44"/>
  <c r="O46" i="46"/>
  <c r="O46" i="44"/>
  <c r="AM46" i="46"/>
  <c r="AM46" i="44"/>
  <c r="AY47" i="46"/>
  <c r="AY47" i="44"/>
  <c r="BB49" i="46"/>
  <c r="BB49" i="44"/>
  <c r="J50" i="46"/>
  <c r="J50" i="44"/>
  <c r="AH50" i="46"/>
  <c r="AH50" i="44"/>
  <c r="V52" i="46"/>
  <c r="V52" i="44"/>
  <c r="BN53" i="46"/>
  <c r="BN53" i="44"/>
  <c r="V54" i="46"/>
  <c r="V54" i="44"/>
  <c r="AT54" i="46"/>
  <c r="AT54" i="44"/>
  <c r="BE57" i="46"/>
  <c r="BE57" i="44"/>
  <c r="AC58" i="46"/>
  <c r="AC58" i="44"/>
  <c r="BA58" i="46"/>
  <c r="BA58" i="44"/>
  <c r="K61" i="46"/>
  <c r="K61" i="44"/>
  <c r="AQ61" i="46"/>
  <c r="AQ61" i="44"/>
  <c r="BK62" i="46"/>
  <c r="BK62" i="44"/>
  <c r="R63" i="46"/>
  <c r="R63" i="44"/>
  <c r="AT64" i="46"/>
  <c r="AT64" i="44"/>
  <c r="Z65" i="46"/>
  <c r="Z65" i="44"/>
  <c r="AX65" i="46"/>
  <c r="AX65" i="44"/>
  <c r="AD66" i="46"/>
  <c r="AD66" i="44"/>
  <c r="BI68" i="46"/>
  <c r="BI68" i="44"/>
  <c r="AU113" i="46"/>
  <c r="AU113" i="44"/>
  <c r="AY114" i="46"/>
  <c r="AY114" i="44"/>
  <c r="O115" i="46"/>
  <c r="O115" i="44"/>
  <c r="AV118" i="46"/>
  <c r="AV118" i="44"/>
  <c r="L119" i="46"/>
  <c r="L119" i="44"/>
  <c r="BP119" i="46"/>
  <c r="BP119" i="44"/>
  <c r="AD120" i="46"/>
  <c r="AD120" i="44"/>
  <c r="AL120" i="46"/>
  <c r="AL120" i="44"/>
  <c r="J121" i="46"/>
  <c r="J121" i="44"/>
  <c r="AX121" i="46"/>
  <c r="AX121" i="44"/>
  <c r="AZ122" i="46"/>
  <c r="AZ122" i="44"/>
  <c r="BH122" i="46"/>
  <c r="BH122" i="44"/>
  <c r="AF123" i="46"/>
  <c r="AF123" i="44"/>
  <c r="BL123" i="46"/>
  <c r="BL123" i="44"/>
  <c r="N124" i="46"/>
  <c r="N124" i="44"/>
  <c r="AL124" i="46"/>
  <c r="AL124" i="44"/>
  <c r="Q125" i="46"/>
  <c r="Q125" i="44"/>
  <c r="Y125" i="46"/>
  <c r="Y125" i="44"/>
  <c r="AO125" i="46"/>
  <c r="AO125" i="44"/>
  <c r="AE127" i="46"/>
  <c r="AE127" i="44"/>
  <c r="AS128" i="46"/>
  <c r="AS128" i="44"/>
  <c r="AF129" i="46"/>
  <c r="AF129" i="44"/>
  <c r="AN129" i="46"/>
  <c r="AN129" i="44"/>
  <c r="AR130" i="46"/>
  <c r="AR130" i="44"/>
  <c r="P131" i="46"/>
  <c r="P131" i="44"/>
  <c r="BQ14" i="44"/>
  <c r="AF45" i="44"/>
  <c r="S46" i="44"/>
  <c r="Z49" i="44"/>
  <c r="BB50" i="44"/>
  <c r="Z54" i="44"/>
  <c r="AO56" i="44"/>
  <c r="AQ62" i="44"/>
  <c r="AM115" i="44"/>
  <c r="BK115" i="44"/>
  <c r="F117" i="44"/>
  <c r="AJ119" i="44"/>
  <c r="BF121" i="44"/>
  <c r="AV123" i="44"/>
  <c r="I125" i="44"/>
  <c r="O127" i="44"/>
  <c r="BC127" i="44"/>
  <c r="U128" i="44"/>
  <c r="L130" i="44"/>
  <c r="BP130" i="44"/>
  <c r="R40" i="46"/>
  <c r="R40" i="44"/>
  <c r="BF40" i="46"/>
  <c r="BF40" i="44"/>
  <c r="D43" i="46"/>
  <c r="D43" i="44"/>
  <c r="A24" i="44"/>
  <c r="A33" i="44"/>
  <c r="A51" i="44"/>
  <c r="C16" i="46"/>
  <c r="C16" i="44" s="1"/>
  <c r="C43" i="46"/>
  <c r="C43" i="44" s="1"/>
  <c r="C51" i="46"/>
  <c r="C51" i="44" s="1"/>
  <c r="AG7" i="44"/>
  <c r="Q8" i="44"/>
  <c r="BB8" i="44"/>
  <c r="H9" i="44"/>
  <c r="U9" i="44"/>
  <c r="AM9" i="44"/>
  <c r="BA9" i="44"/>
  <c r="Y10" i="44"/>
  <c r="AS10" i="44"/>
  <c r="O11" i="44"/>
  <c r="AU11" i="44"/>
  <c r="BN11" i="44"/>
  <c r="O12" i="44"/>
  <c r="BE12" i="44"/>
  <c r="BI13" i="44"/>
  <c r="M14" i="44"/>
  <c r="AE14" i="44"/>
  <c r="AV14" i="44"/>
  <c r="V15" i="44"/>
  <c r="AJ15" i="44"/>
  <c r="AZ15" i="44"/>
  <c r="BL15" i="44"/>
  <c r="N16" i="44"/>
  <c r="AK16" i="44"/>
  <c r="AY16" i="44"/>
  <c r="E17" i="44"/>
  <c r="AE17" i="44"/>
  <c r="AR17" i="44"/>
  <c r="AL18" i="44"/>
  <c r="BJ18" i="44"/>
  <c r="L19" i="44"/>
  <c r="Z19" i="44"/>
  <c r="AS19" i="44"/>
  <c r="X20" i="44"/>
  <c r="AK20" i="44"/>
  <c r="BQ20" i="44"/>
  <c r="AL21" i="44"/>
  <c r="G22" i="44"/>
  <c r="R22" i="44"/>
  <c r="AN22" i="44"/>
  <c r="BA22" i="44"/>
  <c r="BL22" i="44"/>
  <c r="L23" i="44"/>
  <c r="Y23" i="44"/>
  <c r="AI23" i="44"/>
  <c r="AY23" i="44"/>
  <c r="R24" i="44"/>
  <c r="AM24" i="44"/>
  <c r="BF24" i="44"/>
  <c r="H25" i="44"/>
  <c r="AE25" i="44"/>
  <c r="BC25" i="44"/>
  <c r="AD26" i="44"/>
  <c r="AT26" i="44"/>
  <c r="BH26" i="44"/>
  <c r="H27" i="44"/>
  <c r="U27" i="44"/>
  <c r="F28" i="44"/>
  <c r="AA28" i="44"/>
  <c r="AO28" i="44"/>
  <c r="BB28" i="44"/>
  <c r="J29" i="44"/>
  <c r="AB29" i="44"/>
  <c r="BF29" i="44"/>
  <c r="P30" i="44"/>
  <c r="AC30" i="44"/>
  <c r="AN30" i="44"/>
  <c r="BN30" i="44"/>
  <c r="M31" i="44"/>
  <c r="Z31" i="44"/>
  <c r="BP31" i="44"/>
  <c r="L32" i="44"/>
  <c r="Y32" i="44"/>
  <c r="AL32" i="44"/>
  <c r="AY32" i="44"/>
  <c r="AQ33" i="44"/>
  <c r="BG33" i="44"/>
  <c r="E34" i="44"/>
  <c r="U34" i="44"/>
  <c r="O35" i="44"/>
  <c r="BC35" i="44"/>
  <c r="P36" i="44"/>
  <c r="Z36" i="44"/>
  <c r="AV36" i="44"/>
  <c r="F37" i="44"/>
  <c r="P37" i="44"/>
  <c r="AD37" i="44"/>
  <c r="AP37" i="44"/>
  <c r="BD37" i="44"/>
  <c r="D38" i="44"/>
  <c r="Q38" i="44"/>
  <c r="AO38" i="44"/>
  <c r="Q39" i="44"/>
  <c r="BH39" i="44"/>
  <c r="L40" i="44"/>
  <c r="AZ40" i="44"/>
  <c r="BP40" i="44"/>
  <c r="BA41" i="44"/>
  <c r="BQ41" i="44"/>
  <c r="BM42" i="44"/>
  <c r="Q43" i="44"/>
  <c r="AB43" i="44"/>
  <c r="AO43" i="44"/>
  <c r="BB43" i="44"/>
  <c r="BN43" i="44"/>
  <c r="X44" i="44"/>
  <c r="AK44" i="44"/>
  <c r="AX44" i="44"/>
  <c r="BI44" i="44"/>
  <c r="H45" i="44"/>
  <c r="V45" i="44"/>
  <c r="AG45" i="44"/>
  <c r="AU45" i="44"/>
  <c r="G46" i="44"/>
  <c r="T46" i="44"/>
  <c r="AI46" i="44"/>
  <c r="AU46" i="44"/>
  <c r="BH46" i="44"/>
  <c r="G47" i="44"/>
  <c r="S47" i="44"/>
  <c r="AG47" i="44"/>
  <c r="BE47" i="44"/>
  <c r="BO47" i="44"/>
  <c r="O48" i="44"/>
  <c r="AP48" i="44"/>
  <c r="BQ48" i="44"/>
  <c r="AA49" i="44"/>
  <c r="AO49" i="44"/>
  <c r="AZ49" i="44"/>
  <c r="BO49" i="44"/>
  <c r="N50" i="44"/>
  <c r="AN50" i="44"/>
  <c r="BC50" i="44"/>
  <c r="Q51" i="44"/>
  <c r="AF51" i="44"/>
  <c r="S52" i="44"/>
  <c r="AY52" i="44"/>
  <c r="F53" i="44"/>
  <c r="P53" i="44"/>
  <c r="Z53" i="44"/>
  <c r="AK53" i="44"/>
  <c r="AU53" i="44"/>
  <c r="BF53" i="44"/>
  <c r="BQ53" i="44"/>
  <c r="AA54" i="44"/>
  <c r="AP54" i="44"/>
  <c r="BN54" i="44"/>
  <c r="M55" i="44"/>
  <c r="AK55" i="44"/>
  <c r="BI55" i="44"/>
  <c r="Q56" i="44"/>
  <c r="AP56" i="44"/>
  <c r="BL56" i="44"/>
  <c r="U57" i="44"/>
  <c r="BH57" i="44"/>
  <c r="H58" i="44"/>
  <c r="AX58" i="44"/>
  <c r="BM58" i="44"/>
  <c r="M59" i="44"/>
  <c r="AA59" i="44"/>
  <c r="AL59" i="44"/>
  <c r="AZ59" i="44"/>
  <c r="AD60" i="44"/>
  <c r="BI60" i="44"/>
  <c r="G61" i="44"/>
  <c r="AE61" i="44"/>
  <c r="M62" i="44"/>
  <c r="AH62" i="44"/>
  <c r="BN62" i="44"/>
  <c r="X63" i="44"/>
  <c r="AL63" i="44"/>
  <c r="AO64" i="44"/>
  <c r="BB65" i="44"/>
  <c r="BN66" i="44"/>
  <c r="AJ67" i="44"/>
  <c r="BH67" i="44"/>
  <c r="AF68" i="44"/>
  <c r="BE68" i="44"/>
  <c r="M69" i="44"/>
  <c r="AK69" i="44"/>
  <c r="BH69" i="44"/>
  <c r="AE70" i="44"/>
  <c r="AR71" i="44"/>
  <c r="F72" i="44"/>
  <c r="AP73" i="44"/>
  <c r="M74" i="44"/>
  <c r="AI76" i="44"/>
  <c r="BO78" i="44"/>
  <c r="AK83" i="44"/>
  <c r="AH85" i="44"/>
  <c r="AB86" i="44"/>
  <c r="P87" i="44"/>
  <c r="W89" i="44"/>
  <c r="G92" i="44"/>
  <c r="AX98" i="44"/>
  <c r="BJ99" i="44"/>
  <c r="AH100" i="44"/>
  <c r="N101" i="44"/>
  <c r="AT101" i="44"/>
  <c r="X102" i="44"/>
  <c r="AV102" i="44"/>
  <c r="F104" i="44"/>
  <c r="AH106" i="44"/>
  <c r="I108" i="44"/>
  <c r="AW108" i="44"/>
  <c r="AC111" i="44"/>
  <c r="BL112" i="44"/>
  <c r="AR113" i="44"/>
  <c r="BC113" i="44"/>
  <c r="H114" i="44"/>
  <c r="BG114" i="44"/>
  <c r="AB115" i="44"/>
  <c r="AZ115" i="44"/>
  <c r="W116" i="44"/>
  <c r="X118" i="44"/>
  <c r="AS118" i="44"/>
  <c r="BL118" i="44"/>
  <c r="I119" i="44"/>
  <c r="AB119" i="44"/>
  <c r="BE119" i="44"/>
  <c r="BJ120" i="44"/>
  <c r="G121" i="44"/>
  <c r="R121" i="44"/>
  <c r="AM121" i="44"/>
  <c r="D122" i="44"/>
  <c r="Y122" i="44"/>
  <c r="AR122" i="44"/>
  <c r="H123" i="44"/>
  <c r="AC123" i="44"/>
  <c r="AN123" i="44"/>
  <c r="AT124" i="44"/>
  <c r="BM125" i="44"/>
  <c r="BA128" i="44"/>
  <c r="H129" i="44"/>
  <c r="X129" i="44"/>
  <c r="G115" i="44"/>
  <c r="AD117" i="44"/>
  <c r="BJ117" i="44"/>
  <c r="P118" i="44"/>
  <c r="BD118" i="44"/>
  <c r="T119" i="44"/>
  <c r="V120" i="44"/>
  <c r="BB120" i="44"/>
  <c r="F124" i="44"/>
  <c r="AB130" i="44"/>
  <c r="D40" i="46"/>
  <c r="D40" i="44"/>
  <c r="Z44" i="46"/>
  <c r="Z44" i="44"/>
  <c r="BF44" i="46"/>
  <c r="BF44" i="44"/>
  <c r="AL45" i="46"/>
  <c r="AL45" i="44"/>
  <c r="BI47" i="46"/>
  <c r="BI47" i="44"/>
  <c r="AZ48" i="46"/>
  <c r="AZ48" i="44"/>
  <c r="AF49" i="46"/>
  <c r="AF49" i="44"/>
  <c r="AE51" i="46"/>
  <c r="AE51" i="44"/>
  <c r="AF52" i="46"/>
  <c r="AF52" i="44"/>
  <c r="L53" i="46"/>
  <c r="L53" i="44"/>
  <c r="L55" i="46"/>
  <c r="L55" i="44"/>
  <c r="AR55" i="46"/>
  <c r="AR55" i="44"/>
  <c r="AM56" i="46"/>
  <c r="AM56" i="44"/>
  <c r="AI57" i="46"/>
  <c r="AI57" i="44"/>
  <c r="BF59" i="46"/>
  <c r="BF59" i="44"/>
  <c r="K60" i="46"/>
  <c r="K60" i="44"/>
  <c r="I62" i="46"/>
  <c r="I62" i="44"/>
  <c r="D65" i="46"/>
  <c r="D65" i="44"/>
  <c r="BE39" i="46"/>
  <c r="BE39" i="44"/>
  <c r="O45" i="46"/>
  <c r="O45" i="44"/>
  <c r="E48" i="46"/>
  <c r="E48" i="44"/>
  <c r="H51" i="46"/>
  <c r="H51" i="44"/>
  <c r="BD51" i="46"/>
  <c r="BD51" i="44"/>
  <c r="AO52" i="46"/>
  <c r="AO52" i="44"/>
  <c r="U53" i="46"/>
  <c r="U53" i="44"/>
  <c r="AG54" i="46"/>
  <c r="AG54" i="44"/>
  <c r="BE54" i="46"/>
  <c r="BE54" i="44"/>
  <c r="L57" i="46"/>
  <c r="L57" i="44"/>
  <c r="P58" i="46"/>
  <c r="P58" i="44"/>
  <c r="AI59" i="46"/>
  <c r="AI59" i="44"/>
  <c r="T60" i="46"/>
  <c r="T60" i="44"/>
  <c r="V61" i="46"/>
  <c r="V61" i="44"/>
  <c r="R62" i="46"/>
  <c r="R62" i="44"/>
  <c r="Y64" i="46"/>
  <c r="Y64" i="44"/>
  <c r="I66" i="46"/>
  <c r="I66" i="44"/>
  <c r="BM66" i="46"/>
  <c r="BM66" i="44"/>
  <c r="T67" i="46"/>
  <c r="T67" i="44"/>
  <c r="AZ67" i="46"/>
  <c r="AZ67" i="44"/>
  <c r="H68" i="46"/>
  <c r="H68" i="44"/>
  <c r="AN68" i="46"/>
  <c r="AN68" i="44"/>
  <c r="AJ69" i="46"/>
  <c r="AJ69" i="44"/>
  <c r="AU70" i="46"/>
  <c r="AU70" i="44"/>
  <c r="S71" i="46"/>
  <c r="S71" i="44"/>
  <c r="U72" i="46"/>
  <c r="U72" i="44"/>
  <c r="L74" i="46"/>
  <c r="L74" i="44"/>
  <c r="AH78" i="46"/>
  <c r="AH78" i="44"/>
  <c r="AD79" i="46"/>
  <c r="AD79" i="44"/>
  <c r="BL80" i="46"/>
  <c r="BL80" i="44"/>
  <c r="AZ81" i="46"/>
  <c r="AZ81" i="44"/>
  <c r="L83" i="46"/>
  <c r="L83" i="44"/>
  <c r="AG85" i="46"/>
  <c r="AG85" i="44"/>
  <c r="AJ44" i="46"/>
  <c r="AJ44" i="44"/>
  <c r="BP44" i="46"/>
  <c r="BP44" i="44"/>
  <c r="AV45" i="46"/>
  <c r="AV45" i="44"/>
  <c r="AE47" i="46"/>
  <c r="AE47" i="44"/>
  <c r="J49" i="46"/>
  <c r="J49" i="44"/>
  <c r="BN49" i="46"/>
  <c r="BN49" i="44"/>
  <c r="V50" i="46"/>
  <c r="V50" i="44"/>
  <c r="BJ50" i="46"/>
  <c r="BJ50" i="44"/>
  <c r="AX52" i="46"/>
  <c r="AX52" i="44"/>
  <c r="AD53" i="46"/>
  <c r="AD53" i="44"/>
  <c r="V55" i="46"/>
  <c r="V55" i="44"/>
  <c r="BB55" i="46"/>
  <c r="BB55" i="44"/>
  <c r="I56" i="46"/>
  <c r="I56" i="44"/>
  <c r="AW56" i="46"/>
  <c r="AW56" i="44"/>
  <c r="BQ57" i="46"/>
  <c r="BQ57" i="44"/>
  <c r="AO58" i="46"/>
  <c r="AO58" i="44"/>
  <c r="L59" i="46"/>
  <c r="L59" i="44"/>
  <c r="BP59" i="46"/>
  <c r="BP59" i="44"/>
  <c r="AC60" i="46"/>
  <c r="AC60" i="44"/>
  <c r="BC61" i="46"/>
  <c r="BC61" i="44"/>
  <c r="AA62" i="46"/>
  <c r="AA62" i="44"/>
  <c r="AD63" i="46"/>
  <c r="AD63" i="44"/>
  <c r="BB63" i="46"/>
  <c r="BB63" i="44"/>
  <c r="AP66" i="46"/>
  <c r="AP66" i="44"/>
  <c r="E69" i="46"/>
  <c r="E69" i="44"/>
  <c r="D71" i="46"/>
  <c r="D71" i="44"/>
  <c r="AJ71" i="46"/>
  <c r="AJ71" i="44"/>
  <c r="AZ71" i="46"/>
  <c r="AZ71" i="44"/>
  <c r="AH73" i="46"/>
  <c r="AH73" i="44"/>
  <c r="BN73" i="46"/>
  <c r="BN73" i="44"/>
  <c r="BM75" i="46"/>
  <c r="BM75" i="44"/>
  <c r="AU77" i="46"/>
  <c r="AU77" i="44"/>
  <c r="AQ78" i="46"/>
  <c r="AQ78" i="44"/>
  <c r="I80" i="46"/>
  <c r="I80" i="44"/>
  <c r="BI81" i="46"/>
  <c r="BI81" i="44"/>
  <c r="BI83" i="46"/>
  <c r="BI83" i="44"/>
  <c r="AP85" i="46"/>
  <c r="AP85" i="44"/>
  <c r="BD87" i="46"/>
  <c r="BD87" i="44"/>
  <c r="K88" i="46"/>
  <c r="K88" i="44"/>
  <c r="AI88" i="46"/>
  <c r="AI88" i="44"/>
  <c r="BG88" i="46"/>
  <c r="BG88" i="44"/>
  <c r="AE89" i="46"/>
  <c r="AE89" i="44"/>
  <c r="BC89" i="46"/>
  <c r="BC89" i="44"/>
  <c r="AO90" i="46"/>
  <c r="AO90" i="44"/>
  <c r="BE90" i="46"/>
  <c r="BE90" i="44"/>
  <c r="AC91" i="46"/>
  <c r="AC91" i="44"/>
  <c r="AS91" i="46"/>
  <c r="AS91" i="44"/>
  <c r="W92" i="46"/>
  <c r="W92" i="44"/>
  <c r="AE92" i="46"/>
  <c r="AE92" i="44"/>
  <c r="AU92" i="46"/>
  <c r="AU92" i="44"/>
  <c r="BK92" i="46"/>
  <c r="BK92" i="44"/>
  <c r="AP98" i="46"/>
  <c r="AP98" i="44"/>
  <c r="AL99" i="46"/>
  <c r="AL99" i="44"/>
  <c r="J100" i="46"/>
  <c r="J100" i="44"/>
  <c r="Z100" i="46"/>
  <c r="Z100" i="44"/>
  <c r="BF100" i="46"/>
  <c r="BF100" i="44"/>
  <c r="V101" i="46"/>
  <c r="V101" i="44"/>
  <c r="AD101" i="46"/>
  <c r="AD101" i="44"/>
  <c r="AF102" i="46"/>
  <c r="AF102" i="44"/>
  <c r="BL102" i="46"/>
  <c r="BL102" i="44"/>
  <c r="AZ103" i="46"/>
  <c r="AZ103" i="44"/>
  <c r="N104" i="46"/>
  <c r="N104" i="44"/>
  <c r="AT104" i="46"/>
  <c r="AT104" i="44"/>
  <c r="AV105" i="46"/>
  <c r="AV105" i="44"/>
  <c r="J106" i="46"/>
  <c r="J106" i="44"/>
  <c r="AT107" i="46"/>
  <c r="AT107" i="44"/>
  <c r="AG108" i="46"/>
  <c r="AG108" i="44"/>
  <c r="BE108" i="46"/>
  <c r="BE108" i="44"/>
  <c r="AO110" i="46"/>
  <c r="AO110" i="44"/>
  <c r="AW110" i="46"/>
  <c r="AW110" i="44"/>
  <c r="M111" i="46"/>
  <c r="M111" i="44"/>
  <c r="AK111" i="46"/>
  <c r="AK111" i="44"/>
  <c r="AS111" i="46"/>
  <c r="AS111" i="44"/>
  <c r="AV112" i="46"/>
  <c r="AV112" i="44"/>
  <c r="X114" i="46"/>
  <c r="X114" i="44"/>
  <c r="AV114" i="46"/>
  <c r="AV114" i="44"/>
  <c r="D115" i="46"/>
  <c r="D115" i="44"/>
  <c r="AJ115" i="46"/>
  <c r="AJ115" i="44"/>
  <c r="BH115" i="46"/>
  <c r="BH115" i="44"/>
  <c r="BP115" i="46"/>
  <c r="BP115" i="44"/>
  <c r="AE116" i="46"/>
  <c r="AE116" i="44"/>
  <c r="AM116" i="46"/>
  <c r="AM116" i="44"/>
  <c r="E118" i="46"/>
  <c r="E118" i="44"/>
  <c r="AC118" i="46"/>
  <c r="AC118" i="44"/>
  <c r="BQ118" i="46"/>
  <c r="BQ118" i="44"/>
  <c r="AW119" i="46"/>
  <c r="AW119" i="44"/>
  <c r="K120" i="46"/>
  <c r="K120" i="44"/>
  <c r="S120" i="46"/>
  <c r="S120" i="44"/>
  <c r="AQ120" i="46"/>
  <c r="AQ120" i="44"/>
  <c r="W121" i="46"/>
  <c r="W121" i="44"/>
  <c r="AE121" i="46"/>
  <c r="AE121" i="44"/>
  <c r="AU121" i="46"/>
  <c r="AU121" i="44"/>
  <c r="AW122" i="46"/>
  <c r="AW122" i="44"/>
  <c r="M123" i="46"/>
  <c r="M123" i="44"/>
  <c r="AK123" i="46"/>
  <c r="AK123" i="44"/>
  <c r="BA123" i="46"/>
  <c r="BA123" i="44"/>
  <c r="BI123" i="46"/>
  <c r="BI123" i="44"/>
  <c r="AI124" i="46"/>
  <c r="AI124" i="44"/>
  <c r="AD125" i="46"/>
  <c r="AD125" i="44"/>
  <c r="AL125" i="46"/>
  <c r="AL125" i="44"/>
  <c r="BJ125" i="46"/>
  <c r="BJ125" i="44"/>
  <c r="H126" i="46"/>
  <c r="H126" i="44"/>
  <c r="X126" i="46"/>
  <c r="X126" i="44"/>
  <c r="BD126" i="46"/>
  <c r="BD126" i="44"/>
  <c r="BL126" i="46"/>
  <c r="BL126" i="44"/>
  <c r="L127" i="46"/>
  <c r="L127" i="44"/>
  <c r="T127" i="46"/>
  <c r="T127" i="44"/>
  <c r="BH127" i="46"/>
  <c r="BH127" i="44"/>
  <c r="R128" i="46"/>
  <c r="R128" i="44"/>
  <c r="Z128" i="46"/>
  <c r="Z128" i="44"/>
  <c r="AP128" i="46"/>
  <c r="AP128" i="44"/>
  <c r="BQ131" i="46"/>
  <c r="BQ131" i="44"/>
  <c r="AQ114" i="44"/>
  <c r="W115" i="44"/>
  <c r="AN118" i="44"/>
  <c r="D119" i="44"/>
  <c r="AZ119" i="44"/>
  <c r="AH121" i="44"/>
  <c r="AD124" i="44"/>
  <c r="AQ39" i="46"/>
  <c r="AQ39" i="44"/>
  <c r="R41" i="46"/>
  <c r="R41" i="44"/>
  <c r="AH41" i="46"/>
  <c r="AH41" i="44"/>
  <c r="AX41" i="46"/>
  <c r="AX41" i="44"/>
  <c r="N42" i="46"/>
  <c r="N42" i="44"/>
  <c r="AW43" i="46"/>
  <c r="AW43" i="44"/>
  <c r="Y45" i="46"/>
  <c r="Y45" i="44"/>
  <c r="AB46" i="46"/>
  <c r="AB46" i="44"/>
  <c r="AZ46" i="46"/>
  <c r="AZ46" i="44"/>
  <c r="H47" i="46"/>
  <c r="H47" i="44"/>
  <c r="AE48" i="46"/>
  <c r="AE48" i="44"/>
  <c r="AQ49" i="46"/>
  <c r="AQ49" i="44"/>
  <c r="AU50" i="46"/>
  <c r="AU50" i="44"/>
  <c r="R51" i="46"/>
  <c r="R51" i="44"/>
  <c r="BG52" i="46"/>
  <c r="BG52" i="44"/>
  <c r="AM53" i="46"/>
  <c r="AM53" i="44"/>
  <c r="K54" i="46"/>
  <c r="K54" i="44"/>
  <c r="BO54" i="46"/>
  <c r="BO54" i="44"/>
  <c r="R56" i="46"/>
  <c r="R56" i="44"/>
  <c r="AT57" i="46"/>
  <c r="AT57" i="44"/>
  <c r="BN58" i="46"/>
  <c r="BN58" i="44"/>
  <c r="AL60" i="46"/>
  <c r="AL60" i="44"/>
  <c r="AJ62" i="46"/>
  <c r="AJ62" i="44"/>
  <c r="G63" i="46"/>
  <c r="G63" i="44"/>
  <c r="BG64" i="46"/>
  <c r="BG64" i="44"/>
  <c r="AM65" i="46"/>
  <c r="AM65" i="44"/>
  <c r="BK65" i="46"/>
  <c r="BK65" i="44"/>
  <c r="AD67" i="46"/>
  <c r="AD67" i="44"/>
  <c r="BJ67" i="46"/>
  <c r="BJ67" i="44"/>
  <c r="R68" i="46"/>
  <c r="R68" i="44"/>
  <c r="AX68" i="46"/>
  <c r="AX68" i="44"/>
  <c r="AT69" i="46"/>
  <c r="AT69" i="44"/>
  <c r="I70" i="46"/>
  <c r="I70" i="44"/>
  <c r="AG70" i="46"/>
  <c r="AG70" i="44"/>
  <c r="BE70" i="46"/>
  <c r="BE70" i="44"/>
  <c r="AE72" i="46"/>
  <c r="AE72" i="44"/>
  <c r="AT74" i="46"/>
  <c r="AT74" i="44"/>
  <c r="R75" i="46"/>
  <c r="R75" i="44"/>
  <c r="AP75" i="46"/>
  <c r="AP75" i="44"/>
  <c r="T76" i="46"/>
  <c r="T76" i="44"/>
  <c r="AR76" i="46"/>
  <c r="AR76" i="44"/>
  <c r="AH38" i="46"/>
  <c r="AH38" i="44"/>
  <c r="BC42" i="46"/>
  <c r="BC42" i="44"/>
  <c r="Z43" i="46"/>
  <c r="Z43" i="44"/>
  <c r="BF45" i="46"/>
  <c r="BF45" i="44"/>
  <c r="E46" i="46"/>
  <c r="E46" i="44"/>
  <c r="AO47" i="46"/>
  <c r="AO47" i="44"/>
  <c r="T49" i="46"/>
  <c r="T49" i="44"/>
  <c r="AQ51" i="46"/>
  <c r="AQ51" i="44"/>
  <c r="AV53" i="46"/>
  <c r="AV53" i="44"/>
  <c r="BG56" i="46"/>
  <c r="BG56" i="44"/>
  <c r="V59" i="46"/>
  <c r="V59" i="44"/>
  <c r="AT59" i="46"/>
  <c r="AT59" i="44"/>
  <c r="AU60" i="46"/>
  <c r="AU60" i="44"/>
  <c r="AG61" i="46"/>
  <c r="AG61" i="44"/>
  <c r="AS62" i="46"/>
  <c r="AS62" i="44"/>
  <c r="BL63" i="46"/>
  <c r="BL63" i="44"/>
  <c r="L64" i="46"/>
  <c r="L64" i="44"/>
  <c r="AJ64" i="46"/>
  <c r="AJ64" i="44"/>
  <c r="P65" i="46"/>
  <c r="P65" i="44"/>
  <c r="T66" i="46"/>
  <c r="T66" i="44"/>
  <c r="G67" i="46"/>
  <c r="G67" i="44"/>
  <c r="O69" i="46"/>
  <c r="O69" i="44"/>
  <c r="BC69" i="46"/>
  <c r="BC69" i="44"/>
  <c r="BD72" i="46"/>
  <c r="BD72" i="44"/>
  <c r="L73" i="46"/>
  <c r="L73" i="44"/>
  <c r="W74" i="46"/>
  <c r="W74" i="44"/>
  <c r="E90" i="46"/>
  <c r="E90" i="44"/>
  <c r="BM91" i="46"/>
  <c r="BM91" i="44"/>
  <c r="BM69" i="44"/>
  <c r="V70" i="44"/>
  <c r="BL71" i="44"/>
  <c r="AR72" i="44"/>
  <c r="V73" i="44"/>
  <c r="AC75" i="44"/>
  <c r="BP76" i="44"/>
  <c r="P77" i="44"/>
  <c r="AF77" i="44"/>
  <c r="AZ78" i="44"/>
  <c r="BI78" i="44"/>
  <c r="BM79" i="44"/>
  <c r="R80" i="44"/>
  <c r="AA80" i="44"/>
  <c r="F81" i="44"/>
  <c r="O81" i="44"/>
  <c r="R82" i="44"/>
  <c r="AP82" i="44"/>
  <c r="BN82" i="44"/>
  <c r="H84" i="44"/>
  <c r="AN84" i="44"/>
  <c r="AI86" i="44"/>
  <c r="BO86" i="44"/>
  <c r="AU87" i="44"/>
  <c r="D91" i="44"/>
  <c r="BN93" i="44"/>
  <c r="L94" i="44"/>
  <c r="AJ94" i="44"/>
  <c r="AY96" i="44"/>
  <c r="BA145" i="44"/>
  <c r="X146" i="44"/>
  <c r="K147" i="44"/>
  <c r="AQ147" i="44"/>
  <c r="AE148" i="44"/>
  <c r="AN149" i="44"/>
  <c r="BL149" i="44"/>
  <c r="AD157" i="44"/>
  <c r="AO88" i="46"/>
  <c r="AO88" i="44"/>
  <c r="AC89" i="46"/>
  <c r="AC89" i="44"/>
  <c r="BI89" i="46"/>
  <c r="BI89" i="44"/>
  <c r="AE90" i="46"/>
  <c r="AE90" i="44"/>
  <c r="T91" i="46"/>
  <c r="T91" i="44"/>
  <c r="R93" i="46"/>
  <c r="R93" i="44"/>
  <c r="AR94" i="46"/>
  <c r="AR94" i="44"/>
  <c r="BD95" i="46"/>
  <c r="BD95" i="44"/>
  <c r="U101" i="46"/>
  <c r="U101" i="44"/>
  <c r="AI103" i="46"/>
  <c r="AI103" i="44"/>
  <c r="BG103" i="46"/>
  <c r="BG103" i="44"/>
  <c r="AM105" i="46"/>
  <c r="AM105" i="44"/>
  <c r="BM106" i="46"/>
  <c r="BM106" i="44"/>
  <c r="AS107" i="46"/>
  <c r="AS107" i="44"/>
  <c r="AV108" i="46"/>
  <c r="AV108" i="44"/>
  <c r="T109" i="46"/>
  <c r="T109" i="44"/>
  <c r="BP109" i="46"/>
  <c r="BP109" i="44"/>
  <c r="AN110" i="46"/>
  <c r="AN110" i="44"/>
  <c r="S140" i="46"/>
  <c r="S140" i="44"/>
  <c r="AI140" i="46"/>
  <c r="AI140" i="44"/>
  <c r="BO140" i="46"/>
  <c r="BO140" i="44"/>
  <c r="W141" i="46"/>
  <c r="W141" i="44"/>
  <c r="AU141" i="46"/>
  <c r="AU141" i="44"/>
  <c r="BC141" i="46"/>
  <c r="BC141" i="44"/>
  <c r="Y142" i="46"/>
  <c r="Y142" i="44"/>
  <c r="BE142" i="46"/>
  <c r="BE142" i="44"/>
  <c r="AC143" i="46"/>
  <c r="AC143" i="44"/>
  <c r="AS143" i="46"/>
  <c r="AS143" i="44"/>
  <c r="BI143" i="46"/>
  <c r="BI143" i="44"/>
  <c r="BQ143" i="46"/>
  <c r="BQ143" i="44"/>
  <c r="Q144" i="46"/>
  <c r="Q144" i="44"/>
  <c r="Y144" i="46"/>
  <c r="Y144" i="44"/>
  <c r="AW144" i="46"/>
  <c r="AW144" i="44"/>
  <c r="E145" i="46"/>
  <c r="E145" i="44"/>
  <c r="M145" i="46"/>
  <c r="M145" i="44"/>
  <c r="AS145" i="46"/>
  <c r="AS145" i="44"/>
  <c r="BI145" i="46"/>
  <c r="BI145" i="44"/>
  <c r="AF146" i="46"/>
  <c r="AF146" i="44"/>
  <c r="BD146" i="46"/>
  <c r="BD146" i="44"/>
  <c r="BL146" i="46"/>
  <c r="BL146" i="44"/>
  <c r="P149" i="46"/>
  <c r="P149" i="44"/>
  <c r="AV149" i="46"/>
  <c r="AV149" i="44"/>
  <c r="BD149" i="46"/>
  <c r="BD149" i="44"/>
  <c r="AY152" i="46"/>
  <c r="AY152" i="44"/>
  <c r="G153" i="46"/>
  <c r="G153" i="44"/>
  <c r="AM153" i="46"/>
  <c r="AM153" i="44"/>
  <c r="AU153" i="46"/>
  <c r="AU153" i="44"/>
  <c r="J154" i="46"/>
  <c r="J154" i="44"/>
  <c r="R154" i="46"/>
  <c r="R154" i="44"/>
  <c r="Z154" i="46"/>
  <c r="Z154" i="44"/>
  <c r="BF154" i="46"/>
  <c r="BF154" i="44"/>
  <c r="BN154" i="46"/>
  <c r="BN154" i="44"/>
  <c r="AD155" i="46"/>
  <c r="AD155" i="44"/>
  <c r="BJ155" i="46"/>
  <c r="BJ155" i="44"/>
  <c r="J156" i="46"/>
  <c r="J156" i="44"/>
  <c r="Z156" i="46"/>
  <c r="Z156" i="44"/>
  <c r="AX156" i="46"/>
  <c r="AX156" i="44"/>
  <c r="BN156" i="46"/>
  <c r="BN156" i="44"/>
  <c r="V157" i="46"/>
  <c r="V157" i="44"/>
  <c r="AL157" i="46"/>
  <c r="AL157" i="44"/>
  <c r="I158" i="46"/>
  <c r="I158" i="44"/>
  <c r="AO158" i="46"/>
  <c r="AO158" i="44"/>
  <c r="E159" i="46"/>
  <c r="E159" i="44"/>
  <c r="U159" i="46"/>
  <c r="U159" i="44"/>
  <c r="AC159" i="46"/>
  <c r="AC159" i="44"/>
  <c r="BQ159" i="46"/>
  <c r="BQ159" i="44"/>
  <c r="Y160" i="46"/>
  <c r="Y160" i="44"/>
  <c r="AW160" i="46"/>
  <c r="AW160" i="44"/>
  <c r="BE160" i="46"/>
  <c r="BE160" i="44"/>
  <c r="U161" i="46"/>
  <c r="U161" i="44"/>
  <c r="AK161" i="46"/>
  <c r="AK161" i="44"/>
  <c r="AS161" i="46"/>
  <c r="AS161" i="44"/>
  <c r="BA161" i="46"/>
  <c r="BA161" i="44"/>
  <c r="BI161" i="46"/>
  <c r="BI161" i="44"/>
  <c r="I162" i="46"/>
  <c r="I162" i="44"/>
  <c r="Y162" i="46"/>
  <c r="Y162" i="44"/>
  <c r="AO162" i="46"/>
  <c r="AO162" i="44"/>
  <c r="AA163" i="46"/>
  <c r="AA163" i="44"/>
  <c r="AI163" i="46"/>
  <c r="AI163" i="44"/>
  <c r="BG163" i="46"/>
  <c r="BG163" i="44"/>
  <c r="O164" i="46"/>
  <c r="O164" i="44"/>
  <c r="AU164" i="46"/>
  <c r="AU164" i="44"/>
  <c r="BC164" i="46"/>
  <c r="BC164" i="44"/>
  <c r="K165" i="46"/>
  <c r="K165" i="44"/>
  <c r="AI165" i="46"/>
  <c r="AI165" i="44"/>
  <c r="BG165" i="46"/>
  <c r="BG165" i="44"/>
  <c r="BO165" i="46"/>
  <c r="BO165" i="44"/>
  <c r="V166" i="46"/>
  <c r="V166" i="44"/>
  <c r="AL166" i="46"/>
  <c r="AL166" i="44"/>
  <c r="BB166" i="46"/>
  <c r="BB166" i="44"/>
  <c r="J167" i="46"/>
  <c r="J167" i="44"/>
  <c r="R167" i="46"/>
  <c r="R167" i="44"/>
  <c r="AP167" i="46"/>
  <c r="AP167" i="44"/>
  <c r="AZ88" i="46"/>
  <c r="AZ88" i="44"/>
  <c r="H89" i="46"/>
  <c r="H89" i="44"/>
  <c r="AN89" i="46"/>
  <c r="AN89" i="44"/>
  <c r="AL91" i="46"/>
  <c r="AL91" i="44"/>
  <c r="M96" i="46"/>
  <c r="M96" i="44"/>
  <c r="AK96" i="46"/>
  <c r="AK96" i="44"/>
  <c r="Q97" i="46"/>
  <c r="Q97" i="44"/>
  <c r="S98" i="46"/>
  <c r="S98" i="44"/>
  <c r="G99" i="46"/>
  <c r="G99" i="44"/>
  <c r="BF87" i="46"/>
  <c r="BF87" i="44"/>
  <c r="U88" i="46"/>
  <c r="U88" i="44"/>
  <c r="S90" i="46"/>
  <c r="S90" i="44"/>
  <c r="AQ90" i="46"/>
  <c r="AQ90" i="44"/>
  <c r="AU91" i="46"/>
  <c r="AU91" i="44"/>
  <c r="I92" i="46"/>
  <c r="I92" i="44"/>
  <c r="AO92" i="46"/>
  <c r="AO92" i="44"/>
  <c r="W94" i="46"/>
  <c r="W94" i="44"/>
  <c r="AI95" i="46"/>
  <c r="AI95" i="44"/>
  <c r="AX97" i="46"/>
  <c r="AX97" i="44"/>
  <c r="BC90" i="44"/>
  <c r="K91" i="44"/>
  <c r="G93" i="44"/>
  <c r="AM101" i="44"/>
  <c r="AV101" i="44"/>
  <c r="BP111" i="44"/>
  <c r="AM112" i="44"/>
  <c r="K113" i="44"/>
  <c r="AQ113" i="44"/>
  <c r="O114" i="44"/>
  <c r="BI168" i="44"/>
  <c r="I169" i="44"/>
  <c r="AW169" i="44"/>
  <c r="AJ170" i="44"/>
  <c r="H171" i="44"/>
  <c r="V173" i="44"/>
  <c r="BB173" i="44"/>
  <c r="W178" i="44"/>
  <c r="BK178" i="44"/>
  <c r="AQ179" i="44"/>
  <c r="U180" i="44"/>
  <c r="L182" i="44"/>
  <c r="AZ182" i="44"/>
  <c r="AH120" i="46"/>
  <c r="AH120" i="44"/>
  <c r="N121" i="46"/>
  <c r="N121" i="44"/>
  <c r="AN122" i="46"/>
  <c r="AN122" i="44"/>
  <c r="AB123" i="46"/>
  <c r="AB123" i="44"/>
  <c r="Z124" i="46"/>
  <c r="Z124" i="44"/>
  <c r="E125" i="46"/>
  <c r="E125" i="44"/>
  <c r="AK125" i="46"/>
  <c r="AK125" i="44"/>
  <c r="BQ125" i="46"/>
  <c r="BQ125" i="44"/>
  <c r="K127" i="46"/>
  <c r="K127" i="44"/>
  <c r="I128" i="46"/>
  <c r="I128" i="44"/>
  <c r="T129" i="46"/>
  <c r="T129" i="44"/>
  <c r="E168" i="46"/>
  <c r="E168" i="44"/>
  <c r="AK168" i="46"/>
  <c r="AK168" i="44"/>
  <c r="BQ168" i="46"/>
  <c r="BQ168" i="44"/>
  <c r="Q169" i="46"/>
  <c r="Q169" i="44"/>
  <c r="BE169" i="46"/>
  <c r="BE169" i="44"/>
  <c r="AB170" i="46"/>
  <c r="AB170" i="44"/>
  <c r="BP170" i="46"/>
  <c r="BP170" i="44"/>
  <c r="AV171" i="46"/>
  <c r="AV171" i="44"/>
  <c r="BD171" i="46"/>
  <c r="BD171" i="44"/>
  <c r="J172" i="46"/>
  <c r="J172" i="44"/>
  <c r="AP172" i="46"/>
  <c r="AP172" i="44"/>
  <c r="BF172" i="46"/>
  <c r="BF172" i="44"/>
  <c r="D175" i="46"/>
  <c r="D175" i="44"/>
  <c r="AB175" i="46"/>
  <c r="AB175" i="44"/>
  <c r="BP175" i="46"/>
  <c r="BP175" i="44"/>
  <c r="AM176" i="46"/>
  <c r="AM176" i="44"/>
  <c r="AU176" i="46"/>
  <c r="AU176" i="44"/>
  <c r="S177" i="46"/>
  <c r="S177" i="44"/>
  <c r="AU178" i="46"/>
  <c r="AU178" i="44"/>
  <c r="S179" i="46"/>
  <c r="S179" i="44"/>
  <c r="AY179" i="46"/>
  <c r="AY179" i="44"/>
  <c r="E180" i="46"/>
  <c r="E180" i="44"/>
  <c r="AK180" i="46"/>
  <c r="AK180" i="44"/>
  <c r="BQ180" i="46"/>
  <c r="BQ180" i="44"/>
  <c r="Y181" i="46"/>
  <c r="Y181" i="44"/>
  <c r="BM181" i="46"/>
  <c r="BM181" i="44"/>
  <c r="AJ182" i="46"/>
  <c r="AJ182" i="44"/>
  <c r="H183" i="46"/>
  <c r="H183" i="44"/>
  <c r="AN183" i="46"/>
  <c r="AN183" i="44"/>
  <c r="Z184" i="46"/>
  <c r="Z184" i="44"/>
  <c r="BF184" i="46"/>
  <c r="BF184" i="44"/>
  <c r="AD185" i="46"/>
  <c r="AD185" i="44"/>
  <c r="BJ185" i="46"/>
  <c r="BJ185" i="44"/>
  <c r="AG186" i="46"/>
  <c r="AG186" i="44"/>
  <c r="AO186" i="46"/>
  <c r="AO186" i="44"/>
  <c r="E187" i="46"/>
  <c r="E187" i="44"/>
  <c r="AC187" i="46"/>
  <c r="AC187" i="44"/>
  <c r="BI187" i="46"/>
  <c r="BI187" i="44"/>
  <c r="AP189" i="46"/>
  <c r="AP189" i="44"/>
  <c r="BN189" i="46"/>
  <c r="BN189" i="44"/>
  <c r="AF130" i="44"/>
  <c r="D131" i="44"/>
  <c r="BD191" i="44"/>
  <c r="Z192" i="44"/>
  <c r="AL193" i="44"/>
  <c r="W196" i="44"/>
  <c r="O198" i="44"/>
  <c r="AP199" i="44"/>
  <c r="N200" i="44"/>
  <c r="I201" i="44"/>
  <c r="AG201" i="44"/>
  <c r="U202" i="44"/>
  <c r="AR132" i="46"/>
  <c r="AR132" i="44"/>
  <c r="F133" i="46"/>
  <c r="F133" i="44"/>
  <c r="Z135" i="46"/>
  <c r="Z135" i="44"/>
  <c r="BJ136" i="46"/>
  <c r="BJ136" i="44"/>
  <c r="AH137" i="46"/>
  <c r="AH137" i="44"/>
  <c r="O139" i="46"/>
  <c r="O139" i="44"/>
  <c r="AU139" i="46"/>
  <c r="AU139" i="44"/>
  <c r="BM156" i="46"/>
  <c r="BM156" i="44"/>
  <c r="BI157" i="46"/>
  <c r="BI157" i="44"/>
  <c r="AV158" i="46"/>
  <c r="AV158" i="44"/>
  <c r="H191" i="46"/>
  <c r="H191" i="44"/>
  <c r="AN191" i="46"/>
  <c r="AN191" i="44"/>
  <c r="BF192" i="46"/>
  <c r="BF192" i="44"/>
  <c r="I194" i="46"/>
  <c r="I194" i="44"/>
  <c r="E195" i="46"/>
  <c r="E195" i="44"/>
  <c r="AK195" i="46"/>
  <c r="AK195" i="44"/>
  <c r="BQ195" i="46"/>
  <c r="BQ195" i="44"/>
  <c r="AE196" i="46"/>
  <c r="AE196" i="44"/>
  <c r="W198" i="46"/>
  <c r="W198" i="44"/>
  <c r="J199" i="46"/>
  <c r="J199" i="44"/>
  <c r="AH199" i="46"/>
  <c r="AH199" i="44"/>
  <c r="BF199" i="46"/>
  <c r="BF199" i="44"/>
  <c r="AW201" i="46"/>
  <c r="AW201" i="44"/>
  <c r="BI202" i="46"/>
  <c r="BI202" i="44"/>
  <c r="BJ131" i="46"/>
  <c r="BJ131" i="44"/>
  <c r="G132" i="46"/>
  <c r="G132" i="44"/>
  <c r="AE132" i="46"/>
  <c r="AE132" i="44"/>
  <c r="BE133" i="46"/>
  <c r="BE133" i="44"/>
  <c r="BH159" i="44"/>
  <c r="F9" i="44"/>
  <c r="AX12" i="44"/>
  <c r="AA14" i="44"/>
  <c r="AB18" i="44"/>
  <c r="Y30" i="44"/>
  <c r="BC32" i="44"/>
  <c r="G39" i="44"/>
  <c r="BO40" i="44"/>
  <c r="AO44" i="44"/>
  <c r="BI45" i="44"/>
  <c r="O54" i="44"/>
  <c r="AQ55" i="44"/>
  <c r="AA65" i="44"/>
  <c r="AD9" i="46"/>
  <c r="AD9" i="44"/>
  <c r="A8" i="27"/>
  <c r="C10" i="46"/>
  <c r="C10" i="44" s="1"/>
  <c r="X10" i="46"/>
  <c r="X10" i="44"/>
  <c r="AQ14" i="46"/>
  <c r="AQ14" i="44"/>
  <c r="AJ16" i="46"/>
  <c r="AJ16" i="44"/>
  <c r="P19" i="46"/>
  <c r="P19" i="44"/>
  <c r="BD19" i="46"/>
  <c r="BD19" i="44"/>
  <c r="AJ20" i="46"/>
  <c r="AJ20" i="44"/>
  <c r="K22" i="46"/>
  <c r="K22" i="44"/>
  <c r="AQ22" i="46"/>
  <c r="AQ22" i="44"/>
  <c r="AI24" i="46"/>
  <c r="AI24" i="44"/>
  <c r="J28" i="46"/>
  <c r="J28" i="44"/>
  <c r="S31" i="46"/>
  <c r="S31" i="44"/>
  <c r="BG31" i="46"/>
  <c r="BG31" i="44"/>
  <c r="W32" i="46"/>
  <c r="W32" i="44"/>
  <c r="AU32" i="46"/>
  <c r="AU32" i="44"/>
  <c r="J33" i="46"/>
  <c r="J33" i="44"/>
  <c r="AP33" i="46"/>
  <c r="AP33" i="44"/>
  <c r="V36" i="46"/>
  <c r="V36" i="44"/>
  <c r="BE37" i="46"/>
  <c r="BE37" i="44"/>
  <c r="BC39" i="46"/>
  <c r="BC39" i="44"/>
  <c r="AD41" i="46"/>
  <c r="AD41" i="44"/>
  <c r="BJ41" i="46"/>
  <c r="BJ41" i="44"/>
  <c r="R42" i="46"/>
  <c r="R42" i="44"/>
  <c r="Z42" i="46"/>
  <c r="Z42" i="44"/>
  <c r="AP42" i="46"/>
  <c r="AP42" i="44"/>
  <c r="AX42" i="46"/>
  <c r="AX42" i="44"/>
  <c r="BN42" i="46"/>
  <c r="BN42" i="44"/>
  <c r="I44" i="46"/>
  <c r="I44" i="44"/>
  <c r="AQ48" i="46"/>
  <c r="AQ48" i="44"/>
  <c r="AI50" i="46"/>
  <c r="AI50" i="44"/>
  <c r="F51" i="46"/>
  <c r="F51" i="44"/>
  <c r="AT51" i="46"/>
  <c r="AT51" i="44"/>
  <c r="S53" i="46"/>
  <c r="S53" i="44"/>
  <c r="BG53" i="46"/>
  <c r="BG53" i="44"/>
  <c r="K55" i="46"/>
  <c r="K55" i="44"/>
  <c r="AI55" i="46"/>
  <c r="AI55" i="44"/>
  <c r="R57" i="46"/>
  <c r="R57" i="44"/>
  <c r="AH57" i="46"/>
  <c r="AH57" i="44"/>
  <c r="AP57" i="46"/>
  <c r="AP57" i="44"/>
  <c r="AX57" i="46"/>
  <c r="AX57" i="44"/>
  <c r="BF57" i="46"/>
  <c r="BF57" i="44"/>
  <c r="BN57" i="46"/>
  <c r="BN57" i="44"/>
  <c r="F58" i="46"/>
  <c r="F58" i="44"/>
  <c r="N58" i="46"/>
  <c r="N58" i="44"/>
  <c r="V58" i="46"/>
  <c r="V58" i="44"/>
  <c r="AL58" i="46"/>
  <c r="AL58" i="44"/>
  <c r="AT58" i="46"/>
  <c r="AT58" i="44"/>
  <c r="BJ58" i="46"/>
  <c r="BJ58" i="44"/>
  <c r="A57" i="27"/>
  <c r="C59" i="46"/>
  <c r="C59" i="44" s="1"/>
  <c r="I59" i="46"/>
  <c r="I59" i="44"/>
  <c r="Q59" i="46"/>
  <c r="Q59" i="44"/>
  <c r="Y59" i="46"/>
  <c r="Y59" i="44"/>
  <c r="AG59" i="46"/>
  <c r="AG59" i="44"/>
  <c r="AO59" i="46"/>
  <c r="AO59" i="44"/>
  <c r="AW59" i="46"/>
  <c r="AW59" i="44"/>
  <c r="BE59" i="46"/>
  <c r="BE59" i="44"/>
  <c r="BM59" i="46"/>
  <c r="BM59" i="44"/>
  <c r="J60" i="46"/>
  <c r="J60" i="44"/>
  <c r="R60" i="46"/>
  <c r="R60" i="44"/>
  <c r="Z60" i="46"/>
  <c r="Z60" i="44"/>
  <c r="AH60" i="46"/>
  <c r="AH60" i="44"/>
  <c r="AP60" i="46"/>
  <c r="AP60" i="44"/>
  <c r="AX60" i="46"/>
  <c r="AX60" i="44"/>
  <c r="BF60" i="46"/>
  <c r="BF60" i="44"/>
  <c r="D61" i="46"/>
  <c r="D61" i="44"/>
  <c r="T61" i="46"/>
  <c r="T61" i="44"/>
  <c r="AJ61" i="46"/>
  <c r="AJ61" i="44"/>
  <c r="AR61" i="46"/>
  <c r="AR61" i="44"/>
  <c r="AZ61" i="46"/>
  <c r="AZ61" i="44"/>
  <c r="H62" i="46"/>
  <c r="H62" i="44"/>
  <c r="P62" i="46"/>
  <c r="P62" i="44"/>
  <c r="X62" i="46"/>
  <c r="X62" i="44"/>
  <c r="AF62" i="46"/>
  <c r="AF62" i="44"/>
  <c r="AN62" i="46"/>
  <c r="AN62" i="44"/>
  <c r="AV62" i="46"/>
  <c r="AV62" i="44"/>
  <c r="BD62" i="46"/>
  <c r="BD62" i="44"/>
  <c r="BL62" i="46"/>
  <c r="BL62" i="44"/>
  <c r="AI63" i="46"/>
  <c r="AI63" i="44"/>
  <c r="AQ63" i="46"/>
  <c r="AQ63" i="44"/>
  <c r="AY63" i="46"/>
  <c r="AY63" i="44"/>
  <c r="G64" i="46"/>
  <c r="G64" i="44"/>
  <c r="O64" i="46"/>
  <c r="O64" i="44"/>
  <c r="AM64" i="46"/>
  <c r="AM64" i="44"/>
  <c r="AU64" i="46"/>
  <c r="AU64" i="44"/>
  <c r="BC64" i="46"/>
  <c r="BC64" i="44"/>
  <c r="K65" i="46"/>
  <c r="K65" i="44"/>
  <c r="S65" i="46"/>
  <c r="S65" i="44"/>
  <c r="AI65" i="46"/>
  <c r="AI65" i="44"/>
  <c r="AQ65" i="46"/>
  <c r="AQ65" i="44"/>
  <c r="AY65" i="46"/>
  <c r="AY65" i="44"/>
  <c r="BG65" i="46"/>
  <c r="BG65" i="44"/>
  <c r="BO65" i="46"/>
  <c r="BO65" i="44"/>
  <c r="J67" i="46"/>
  <c r="J67" i="44"/>
  <c r="R67" i="46"/>
  <c r="R67" i="44"/>
  <c r="Z67" i="46"/>
  <c r="Z67" i="44"/>
  <c r="AH67" i="46"/>
  <c r="AH67" i="44"/>
  <c r="AP67" i="46"/>
  <c r="AP67" i="44"/>
  <c r="AX67" i="46"/>
  <c r="AX67" i="44"/>
  <c r="BF67" i="46"/>
  <c r="BF67" i="44"/>
  <c r="F68" i="46"/>
  <c r="F68" i="44"/>
  <c r="N68" i="46"/>
  <c r="N68" i="44"/>
  <c r="V68" i="46"/>
  <c r="V68" i="44"/>
  <c r="AD68" i="46"/>
  <c r="AD68" i="44"/>
  <c r="AL68" i="46"/>
  <c r="AL68" i="44"/>
  <c r="AT68" i="46"/>
  <c r="AT68" i="44"/>
  <c r="BB68" i="46"/>
  <c r="BB68" i="44"/>
  <c r="BJ68" i="46"/>
  <c r="BJ68" i="44"/>
  <c r="E70" i="46"/>
  <c r="E70" i="44"/>
  <c r="U70" i="46"/>
  <c r="U70" i="44"/>
  <c r="AC70" i="46"/>
  <c r="AC70" i="44"/>
  <c r="AK70" i="46"/>
  <c r="AK70" i="44"/>
  <c r="AS70" i="46"/>
  <c r="AS70" i="44"/>
  <c r="BA70" i="46"/>
  <c r="BA70" i="44"/>
  <c r="BQ70" i="46"/>
  <c r="BQ70" i="44"/>
  <c r="I71" i="46"/>
  <c r="I71" i="44"/>
  <c r="Q71" i="46"/>
  <c r="Q71" i="44"/>
  <c r="Y71" i="46"/>
  <c r="Y71" i="44"/>
  <c r="AG71" i="46"/>
  <c r="AG71" i="44"/>
  <c r="AO71" i="46"/>
  <c r="AO71" i="44"/>
  <c r="AW71" i="46"/>
  <c r="AW71" i="44"/>
  <c r="BE71" i="46"/>
  <c r="BE71" i="44"/>
  <c r="BM71" i="46"/>
  <c r="BM71" i="44"/>
  <c r="K72" i="46"/>
  <c r="K72" i="44"/>
  <c r="S72" i="46"/>
  <c r="S72" i="44"/>
  <c r="AA72" i="46"/>
  <c r="AA72" i="44"/>
  <c r="AI72" i="46"/>
  <c r="AI72" i="44"/>
  <c r="AQ72" i="46"/>
  <c r="AQ72" i="44"/>
  <c r="AY72" i="46"/>
  <c r="AY72" i="44"/>
  <c r="BG72" i="46"/>
  <c r="BG72" i="44"/>
  <c r="G73" i="46"/>
  <c r="G73" i="44"/>
  <c r="O73" i="46"/>
  <c r="O73" i="44"/>
  <c r="W73" i="46"/>
  <c r="W73" i="44"/>
  <c r="AE73" i="46"/>
  <c r="AE73" i="44"/>
  <c r="AM73" i="46"/>
  <c r="AM73" i="44"/>
  <c r="AU73" i="46"/>
  <c r="AU73" i="44"/>
  <c r="BC73" i="46"/>
  <c r="BC73" i="44"/>
  <c r="BK73" i="46"/>
  <c r="BK73" i="44"/>
  <c r="J74" i="46"/>
  <c r="J74" i="44"/>
  <c r="R74" i="46"/>
  <c r="R74" i="44"/>
  <c r="Z74" i="46"/>
  <c r="Z74" i="44"/>
  <c r="AH74" i="46"/>
  <c r="AH74" i="44"/>
  <c r="AP74" i="46"/>
  <c r="AP74" i="44"/>
  <c r="AX74" i="46"/>
  <c r="AX74" i="44"/>
  <c r="BF74" i="46"/>
  <c r="BF74" i="44"/>
  <c r="BN74" i="46"/>
  <c r="BN74" i="44"/>
  <c r="F75" i="46"/>
  <c r="F75" i="44"/>
  <c r="N75" i="46"/>
  <c r="N75" i="44"/>
  <c r="V75" i="46"/>
  <c r="V75" i="44"/>
  <c r="AD75" i="46"/>
  <c r="AD75" i="44"/>
  <c r="AL75" i="46"/>
  <c r="AL75" i="44"/>
  <c r="AT75" i="46"/>
  <c r="AT75" i="44"/>
  <c r="BB75" i="46"/>
  <c r="BB75" i="44"/>
  <c r="BJ75" i="46"/>
  <c r="BJ75" i="44"/>
  <c r="A74" i="29"/>
  <c r="C76" i="46"/>
  <c r="C76" i="44" s="1"/>
  <c r="H76" i="46"/>
  <c r="H76" i="44"/>
  <c r="P76" i="46"/>
  <c r="P76" i="44"/>
  <c r="X76" i="46"/>
  <c r="X76" i="44"/>
  <c r="AF76" i="46"/>
  <c r="AF76" i="44"/>
  <c r="AN76" i="46"/>
  <c r="AN76" i="44"/>
  <c r="BD76" i="46"/>
  <c r="BD76" i="44"/>
  <c r="BL76" i="46"/>
  <c r="BL76" i="44"/>
  <c r="L77" i="46"/>
  <c r="L77" i="44"/>
  <c r="T77" i="46"/>
  <c r="T77" i="44"/>
  <c r="AB77" i="46"/>
  <c r="AB77" i="44"/>
  <c r="AJ77" i="46"/>
  <c r="AJ77" i="44"/>
  <c r="AR77" i="46"/>
  <c r="AR77" i="44"/>
  <c r="AZ77" i="46"/>
  <c r="AZ77" i="44"/>
  <c r="BP77" i="46"/>
  <c r="BP77" i="44"/>
  <c r="H78" i="46"/>
  <c r="H78" i="44"/>
  <c r="P78" i="46"/>
  <c r="P78" i="44"/>
  <c r="X78" i="46"/>
  <c r="X78" i="44"/>
  <c r="AF78" i="46"/>
  <c r="AF78" i="44"/>
  <c r="AN78" i="46"/>
  <c r="AN78" i="44"/>
  <c r="AV78" i="46"/>
  <c r="AV78" i="44"/>
  <c r="BD78" i="46"/>
  <c r="BD78" i="44"/>
  <c r="BL78" i="46"/>
  <c r="BL78" i="44"/>
  <c r="D79" i="46"/>
  <c r="D79" i="44"/>
  <c r="L79" i="46"/>
  <c r="L79" i="44"/>
  <c r="T79" i="46"/>
  <c r="T79" i="44"/>
  <c r="AB79" i="46"/>
  <c r="AB79" i="44"/>
  <c r="AJ79" i="46"/>
  <c r="AJ79" i="44"/>
  <c r="AR79" i="46"/>
  <c r="AR79" i="44"/>
  <c r="AZ79" i="46"/>
  <c r="AZ79" i="44"/>
  <c r="BH79" i="46"/>
  <c r="BH79" i="44"/>
  <c r="BP79" i="46"/>
  <c r="BP79" i="44"/>
  <c r="F80" i="46"/>
  <c r="F80" i="44"/>
  <c r="N80" i="46"/>
  <c r="N80" i="44"/>
  <c r="V80" i="46"/>
  <c r="V80" i="44"/>
  <c r="AD80" i="46"/>
  <c r="AD80" i="44"/>
  <c r="AL80" i="46"/>
  <c r="AL80" i="44"/>
  <c r="AT80" i="46"/>
  <c r="AT80" i="44"/>
  <c r="BB80" i="46"/>
  <c r="BB80" i="44"/>
  <c r="BJ80" i="46"/>
  <c r="BJ80" i="44"/>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L82" i="46"/>
  <c r="AL82" i="44"/>
  <c r="AT82" i="46"/>
  <c r="AT82" i="44"/>
  <c r="BB82" i="46"/>
  <c r="BB82" i="44"/>
  <c r="BJ82" i="46"/>
  <c r="BJ82" i="44"/>
  <c r="A81" i="27"/>
  <c r="C83" i="46"/>
  <c r="C83" i="44" s="1"/>
  <c r="J83" i="46"/>
  <c r="J83" i="44"/>
  <c r="R83" i="46"/>
  <c r="R83" i="44"/>
  <c r="Z83" i="46"/>
  <c r="Z83" i="44"/>
  <c r="AH83" i="46"/>
  <c r="AH83" i="44"/>
  <c r="AP83" i="46"/>
  <c r="AP83" i="44"/>
  <c r="AX83" i="46"/>
  <c r="AX83" i="44"/>
  <c r="BF83" i="46"/>
  <c r="BF83" i="44"/>
  <c r="BN83" i="46"/>
  <c r="BN83" i="44"/>
  <c r="D84" i="46"/>
  <c r="D84" i="44"/>
  <c r="L84" i="46"/>
  <c r="L84" i="44"/>
  <c r="T84" i="46"/>
  <c r="T84" i="44"/>
  <c r="AB84" i="46"/>
  <c r="AB84" i="44"/>
  <c r="AJ84" i="46"/>
  <c r="AJ84" i="44"/>
  <c r="AR84" i="46"/>
  <c r="AR84" i="44"/>
  <c r="AZ84" i="46"/>
  <c r="AZ84" i="44"/>
  <c r="BH84" i="46"/>
  <c r="BH84" i="44"/>
  <c r="BP84" i="46"/>
  <c r="BP84" i="44"/>
  <c r="G85" i="46"/>
  <c r="G85" i="44"/>
  <c r="O85" i="46"/>
  <c r="O85" i="44"/>
  <c r="W85" i="46"/>
  <c r="W85" i="44"/>
  <c r="AE85" i="46"/>
  <c r="AE85" i="44"/>
  <c r="AM85" i="46"/>
  <c r="AM85" i="44"/>
  <c r="AU85" i="46"/>
  <c r="AU85" i="44"/>
  <c r="BC85" i="46"/>
  <c r="BC85" i="44"/>
  <c r="BK85" i="46"/>
  <c r="BK85" i="44"/>
  <c r="I86" i="46"/>
  <c r="I86"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A87" i="46"/>
  <c r="BA87" i="44"/>
  <c r="BI87" i="46"/>
  <c r="BI87" i="44"/>
  <c r="BQ87" i="46"/>
  <c r="BQ87" i="44"/>
  <c r="D89" i="46"/>
  <c r="D89" i="44"/>
  <c r="L89" i="46"/>
  <c r="L89" i="44"/>
  <c r="T89" i="46"/>
  <c r="T89" i="44"/>
  <c r="AB89" i="46"/>
  <c r="AB89" i="44"/>
  <c r="AJ89" i="46"/>
  <c r="AJ89" i="44"/>
  <c r="AS7" i="46"/>
  <c r="AS7" i="44"/>
  <c r="J8" i="46"/>
  <c r="J8" i="44"/>
  <c r="AP8" i="46"/>
  <c r="AP8" i="44"/>
  <c r="BF8" i="46"/>
  <c r="BF8" i="44"/>
  <c r="AL9" i="46"/>
  <c r="AL9" i="44"/>
  <c r="R12" i="46"/>
  <c r="R12" i="44"/>
  <c r="AL13" i="46"/>
  <c r="AL13" i="44"/>
  <c r="BJ13" i="46"/>
  <c r="BJ13" i="44"/>
  <c r="L18" i="46"/>
  <c r="L18" i="44"/>
  <c r="AA22" i="46"/>
  <c r="AA22" i="44"/>
  <c r="BG22" i="46"/>
  <c r="BG22" i="44"/>
  <c r="AY24" i="46"/>
  <c r="AY24" i="44"/>
  <c r="N27" i="46"/>
  <c r="N27" i="44"/>
  <c r="BB27" i="46"/>
  <c r="BB27" i="44"/>
  <c r="Z28" i="46"/>
  <c r="Z28" i="44"/>
  <c r="AX28" i="46"/>
  <c r="AX28" i="44"/>
  <c r="E29" i="46"/>
  <c r="E29" i="44"/>
  <c r="AG30" i="46"/>
  <c r="AG30" i="44"/>
  <c r="A33" i="27"/>
  <c r="C35" i="46"/>
  <c r="C35" i="44" s="1"/>
  <c r="AG37" i="46"/>
  <c r="AG37" i="44"/>
  <c r="BM37" i="46"/>
  <c r="BM37" i="44"/>
  <c r="AY40" i="46"/>
  <c r="AY40" i="44"/>
  <c r="Y44" i="46"/>
  <c r="Y44" i="44"/>
  <c r="X46" i="46"/>
  <c r="X46" i="44"/>
  <c r="AV46" i="46"/>
  <c r="AV46" i="44"/>
  <c r="BL46" i="46"/>
  <c r="BL46" i="44"/>
  <c r="T47" i="46"/>
  <c r="T47" i="44"/>
  <c r="AZ47" i="46"/>
  <c r="AZ47" i="44"/>
  <c r="G49" i="46"/>
  <c r="G49" i="44"/>
  <c r="AU49" i="46"/>
  <c r="AU49" i="44"/>
  <c r="AQ50" i="46"/>
  <c r="AQ50" i="44"/>
  <c r="BO50" i="46"/>
  <c r="BO50" i="44"/>
  <c r="AL51" i="46"/>
  <c r="AL51" i="44"/>
  <c r="BG63" i="46"/>
  <c r="BG63" i="44"/>
  <c r="C14" i="46"/>
  <c r="C14" i="44" s="1"/>
  <c r="C37" i="46"/>
  <c r="C37" i="44" s="1"/>
  <c r="U7" i="44"/>
  <c r="AT13" i="44"/>
  <c r="D18" i="44"/>
  <c r="AB20" i="44"/>
  <c r="AS29" i="44"/>
  <c r="Q30" i="44"/>
  <c r="N36" i="44"/>
  <c r="BA38" i="44"/>
  <c r="BG40" i="44"/>
  <c r="BK64" i="44"/>
  <c r="R8" i="46"/>
  <c r="R8" i="44"/>
  <c r="AX8" i="46"/>
  <c r="AX8" i="44"/>
  <c r="V9" i="46"/>
  <c r="V9" i="44"/>
  <c r="AT9" i="46"/>
  <c r="AT9" i="44"/>
  <c r="J12" i="46"/>
  <c r="J12" i="44"/>
  <c r="Z12" i="46"/>
  <c r="Z12" i="44"/>
  <c r="AP12" i="46"/>
  <c r="AP12" i="44"/>
  <c r="AY14" i="46"/>
  <c r="AY14" i="44"/>
  <c r="BP18" i="46"/>
  <c r="BP18" i="44"/>
  <c r="AF19" i="46"/>
  <c r="AF19" i="44"/>
  <c r="BL19" i="46"/>
  <c r="BL19" i="44"/>
  <c r="AZ20" i="46"/>
  <c r="AZ20" i="44"/>
  <c r="AI22" i="46"/>
  <c r="AI22" i="44"/>
  <c r="BO22" i="46"/>
  <c r="BO22" i="44"/>
  <c r="AP26" i="46"/>
  <c r="AP26" i="44"/>
  <c r="M29" i="46"/>
  <c r="M29" i="44"/>
  <c r="AC29" i="46"/>
  <c r="AC29" i="44"/>
  <c r="BM30" i="46"/>
  <c r="BM30" i="44"/>
  <c r="AA31" i="46"/>
  <c r="AA31" i="44"/>
  <c r="G32" i="46"/>
  <c r="G32" i="44"/>
  <c r="BJ34" i="46"/>
  <c r="BJ34" i="44"/>
  <c r="R35" i="46"/>
  <c r="R35" i="44"/>
  <c r="Z35" i="46"/>
  <c r="Z35" i="44"/>
  <c r="AP35" i="46"/>
  <c r="AP35" i="44"/>
  <c r="AD36" i="46"/>
  <c r="AD36" i="44"/>
  <c r="S40" i="46"/>
  <c r="S40" i="44"/>
  <c r="AA40" i="46"/>
  <c r="AA40" i="44"/>
  <c r="Q44" i="46"/>
  <c r="Q44" i="44"/>
  <c r="AG44" i="46"/>
  <c r="AG44" i="44"/>
  <c r="AW44" i="46"/>
  <c r="AW44" i="44"/>
  <c r="U45" i="46"/>
  <c r="U45" i="44"/>
  <c r="AJ47" i="46"/>
  <c r="AJ47" i="44"/>
  <c r="AE49" i="46"/>
  <c r="AE49" i="44"/>
  <c r="BC49" i="46"/>
  <c r="BC49" i="44"/>
  <c r="AA50" i="46"/>
  <c r="AA50" i="44"/>
  <c r="V51" i="46"/>
  <c r="V51" i="44"/>
  <c r="A50" i="27"/>
  <c r="A52" i="44"/>
  <c r="K53" i="46"/>
  <c r="K53" i="44"/>
  <c r="AQ53" i="46"/>
  <c r="AQ53" i="44"/>
  <c r="AE64" i="46"/>
  <c r="AE64" i="44"/>
  <c r="E7" i="44"/>
  <c r="AK7" i="44"/>
  <c r="BB9" i="44"/>
  <c r="AA24" i="44"/>
  <c r="BF26" i="44"/>
  <c r="U29" i="44"/>
  <c r="BI29" i="44"/>
  <c r="BF35" i="44"/>
  <c r="AW37" i="44"/>
  <c r="U38" i="44"/>
  <c r="AI40" i="44"/>
  <c r="J42" i="44"/>
  <c r="M70" i="44"/>
  <c r="AC7" i="46"/>
  <c r="AC7" i="44"/>
  <c r="BQ7" i="46"/>
  <c r="BQ7" i="44"/>
  <c r="AH8" i="46"/>
  <c r="AH8" i="44"/>
  <c r="N9" i="46"/>
  <c r="N9" i="44"/>
  <c r="BJ9" i="46"/>
  <c r="BJ9" i="44"/>
  <c r="H10" i="46"/>
  <c r="H10" i="44"/>
  <c r="BB13" i="46"/>
  <c r="BB13" i="44"/>
  <c r="BH16" i="46"/>
  <c r="BH16" i="44"/>
  <c r="AR20" i="46"/>
  <c r="AR20" i="44"/>
  <c r="S22" i="46"/>
  <c r="S22" i="44"/>
  <c r="AY22" i="46"/>
  <c r="AY22" i="44"/>
  <c r="S24" i="46"/>
  <c r="S24" i="44"/>
  <c r="BG24" i="46"/>
  <c r="BG24" i="44"/>
  <c r="AH26" i="46"/>
  <c r="AH26" i="44"/>
  <c r="BN26" i="46"/>
  <c r="BN26" i="44"/>
  <c r="V27" i="46"/>
  <c r="V27" i="44"/>
  <c r="BJ27" i="46"/>
  <c r="BJ27" i="44"/>
  <c r="AO30" i="46"/>
  <c r="AO30" i="44"/>
  <c r="K31" i="46"/>
  <c r="K31" i="44"/>
  <c r="AQ31" i="46"/>
  <c r="AQ31" i="44"/>
  <c r="AL36" i="46"/>
  <c r="AL36" i="44"/>
  <c r="BB36" i="46"/>
  <c r="BB36" i="44"/>
  <c r="AL41" i="46"/>
  <c r="AL41" i="44"/>
  <c r="A40" i="27"/>
  <c r="C42" i="46"/>
  <c r="C42" i="44" s="1"/>
  <c r="A42" i="44"/>
  <c r="BI43" i="46"/>
  <c r="BI43" i="44"/>
  <c r="AS45" i="46"/>
  <c r="AS45" i="44"/>
  <c r="P46" i="46"/>
  <c r="P46" i="44"/>
  <c r="AN46" i="46"/>
  <c r="AN46" i="44"/>
  <c r="BD46" i="46"/>
  <c r="BD46" i="44"/>
  <c r="L47" i="46"/>
  <c r="L47" i="44"/>
  <c r="AB47" i="46"/>
  <c r="AB47" i="44"/>
  <c r="BP47" i="46"/>
  <c r="BP47" i="44"/>
  <c r="K48" i="46"/>
  <c r="K48" i="44"/>
  <c r="W49" i="46"/>
  <c r="W49" i="44"/>
  <c r="AU54" i="46"/>
  <c r="AU54" i="44"/>
  <c r="W64" i="46"/>
  <c r="W64" i="44"/>
  <c r="A14" i="44"/>
  <c r="A37" i="44"/>
  <c r="A59" i="44"/>
  <c r="C26" i="46"/>
  <c r="C26" i="44" s="1"/>
  <c r="AZ16" i="44"/>
  <c r="D20" i="44"/>
  <c r="AQ24" i="44"/>
  <c r="AK29" i="44"/>
  <c r="AD34" i="44"/>
  <c r="F36" i="44"/>
  <c r="BK39" i="44"/>
  <c r="AR47" i="44"/>
  <c r="K50" i="44"/>
  <c r="AD51" i="44"/>
  <c r="BK54" i="44"/>
  <c r="Z57" i="44"/>
  <c r="AD58" i="44"/>
  <c r="AA63" i="44"/>
  <c r="BN67" i="44"/>
  <c r="BI70" i="44"/>
  <c r="Z8" i="46"/>
  <c r="Z8" i="44"/>
  <c r="BN8" i="46"/>
  <c r="BN8" i="44"/>
  <c r="BD10" i="46"/>
  <c r="BD10" i="44"/>
  <c r="BN12" i="46"/>
  <c r="BN12" i="44"/>
  <c r="AD13" i="46"/>
  <c r="AD13" i="44"/>
  <c r="AB16" i="46"/>
  <c r="AB16" i="44"/>
  <c r="BP16" i="46"/>
  <c r="BP16" i="44"/>
  <c r="T18" i="46"/>
  <c r="T18" i="44"/>
  <c r="AJ18" i="46"/>
  <c r="AJ18" i="44"/>
  <c r="BH18" i="46"/>
  <c r="BH18" i="44"/>
  <c r="X19" i="46"/>
  <c r="X19" i="44"/>
  <c r="AV19" i="46"/>
  <c r="AV19" i="44"/>
  <c r="T20" i="46"/>
  <c r="T20" i="44"/>
  <c r="BH20" i="46"/>
  <c r="BH20" i="44"/>
  <c r="J26" i="46"/>
  <c r="J26" i="44"/>
  <c r="R28" i="46"/>
  <c r="R28" i="44"/>
  <c r="AP28" i="46"/>
  <c r="AP28" i="44"/>
  <c r="BA29" i="46"/>
  <c r="BA29" i="44"/>
  <c r="AI31" i="46"/>
  <c r="AI31" i="44"/>
  <c r="AY31" i="46"/>
  <c r="AY31" i="44"/>
  <c r="O32" i="46"/>
  <c r="O32" i="44"/>
  <c r="AM32" i="46"/>
  <c r="AM32" i="44"/>
  <c r="BN33" i="46"/>
  <c r="BN33" i="44"/>
  <c r="BB34" i="46"/>
  <c r="BB34" i="44"/>
  <c r="J35" i="46"/>
  <c r="J35" i="44"/>
  <c r="AH35" i="46"/>
  <c r="AH35" i="44"/>
  <c r="Y37" i="46"/>
  <c r="Y37" i="44"/>
  <c r="AS38" i="46"/>
  <c r="AS38" i="44"/>
  <c r="O39" i="46"/>
  <c r="O39" i="44"/>
  <c r="AU39" i="46"/>
  <c r="AU39" i="44"/>
  <c r="K40" i="46"/>
  <c r="K40" i="44"/>
  <c r="V41" i="46"/>
  <c r="V41" i="44"/>
  <c r="BB41" i="46"/>
  <c r="BB41" i="44"/>
  <c r="U43" i="46"/>
  <c r="U43" i="44"/>
  <c r="BM44" i="46"/>
  <c r="BM44" i="44"/>
  <c r="AK45" i="46"/>
  <c r="AK45" i="44"/>
  <c r="H46" i="46"/>
  <c r="H46" i="44"/>
  <c r="S48" i="46"/>
  <c r="S48" i="44"/>
  <c r="AA48" i="46"/>
  <c r="AA48" i="44"/>
  <c r="O49" i="46"/>
  <c r="O49" i="44"/>
  <c r="AI53" i="46"/>
  <c r="AI53" i="44"/>
  <c r="BO53" i="46"/>
  <c r="BO53" i="44"/>
  <c r="W54" i="46"/>
  <c r="W54" i="44"/>
  <c r="BC54" i="46"/>
  <c r="BC54" i="44"/>
  <c r="S55" i="46"/>
  <c r="S55" i="44"/>
  <c r="AA55" i="46"/>
  <c r="AA55" i="44"/>
  <c r="AY55" i="46"/>
  <c r="AY55" i="44"/>
  <c r="BO55" i="46"/>
  <c r="BO55" i="44"/>
  <c r="K63" i="46"/>
  <c r="K63" i="44"/>
  <c r="A26" i="44"/>
  <c r="AF10" i="44"/>
  <c r="F13" i="44"/>
  <c r="BG14" i="44"/>
  <c r="H19" i="44"/>
  <c r="BE30" i="44"/>
  <c r="BF33" i="44"/>
  <c r="AX35" i="44"/>
  <c r="BJ36" i="44"/>
  <c r="Q37" i="44"/>
  <c r="AO37" i="44"/>
  <c r="BE44" i="44"/>
  <c r="AE54" i="44"/>
  <c r="BG55" i="44"/>
  <c r="BB58" i="44"/>
  <c r="M7" i="46"/>
  <c r="M7" i="44"/>
  <c r="BA7" i="46"/>
  <c r="BA7" i="44"/>
  <c r="P10" i="46"/>
  <c r="P10" i="44"/>
  <c r="AN10" i="46"/>
  <c r="AN10" i="44"/>
  <c r="BL10" i="46"/>
  <c r="BL10" i="44"/>
  <c r="N13" i="46"/>
  <c r="N13" i="44"/>
  <c r="AI14" i="46"/>
  <c r="AI14" i="44"/>
  <c r="AR16" i="46"/>
  <c r="AR16" i="44"/>
  <c r="AN19" i="46"/>
  <c r="AN19" i="44"/>
  <c r="L20" i="46"/>
  <c r="L20" i="44"/>
  <c r="BP20" i="46"/>
  <c r="BP20" i="44"/>
  <c r="K24" i="46"/>
  <c r="K24" i="44"/>
  <c r="BO24" i="46"/>
  <c r="BO24" i="44"/>
  <c r="Z26" i="46"/>
  <c r="Z26" i="44"/>
  <c r="F27" i="46"/>
  <c r="F27" i="44"/>
  <c r="AL27" i="46"/>
  <c r="AL27" i="44"/>
  <c r="A26" i="27"/>
  <c r="C28" i="46"/>
  <c r="C28" i="44" s="1"/>
  <c r="AH28" i="46"/>
  <c r="AH28" i="44"/>
  <c r="BF28" i="46"/>
  <c r="BF28" i="44"/>
  <c r="I30" i="46"/>
  <c r="I30" i="44"/>
  <c r="AW30" i="46"/>
  <c r="AW30" i="44"/>
  <c r="AE32" i="46"/>
  <c r="AE32" i="44"/>
  <c r="BK32" i="46"/>
  <c r="BK32" i="44"/>
  <c r="BN35" i="46"/>
  <c r="BN35" i="44"/>
  <c r="AT36" i="46"/>
  <c r="AT36" i="44"/>
  <c r="AM39" i="46"/>
  <c r="AM39" i="44"/>
  <c r="F41" i="46"/>
  <c r="F41" i="44"/>
  <c r="AT41" i="46"/>
  <c r="AT41" i="44"/>
  <c r="E45" i="46"/>
  <c r="E45" i="44"/>
  <c r="M45" i="46"/>
  <c r="M45" i="44"/>
  <c r="BA45" i="46"/>
  <c r="BA45" i="44"/>
  <c r="AF46" i="46"/>
  <c r="AF46" i="44"/>
  <c r="BK49" i="46"/>
  <c r="BK49" i="44"/>
  <c r="S50" i="46"/>
  <c r="S50" i="44"/>
  <c r="AY50" i="46"/>
  <c r="AY50" i="44"/>
  <c r="BG50" i="46"/>
  <c r="BG50" i="44"/>
  <c r="N51" i="46"/>
  <c r="N51" i="44"/>
  <c r="BB51" i="46"/>
  <c r="BB51" i="44"/>
  <c r="AA53" i="46"/>
  <c r="AA53" i="44"/>
  <c r="AY53" i="46"/>
  <c r="AY53" i="44"/>
  <c r="G54" i="46"/>
  <c r="G54" i="44"/>
  <c r="AM54" i="46"/>
  <c r="AM54" i="44"/>
  <c r="J57" i="46"/>
  <c r="J57" i="44"/>
  <c r="S63" i="46"/>
  <c r="S63" i="44"/>
  <c r="A28" i="44"/>
  <c r="C69" i="46"/>
  <c r="C69" i="44" s="1"/>
  <c r="BF12" i="44"/>
  <c r="V13" i="44"/>
  <c r="AT27" i="44"/>
  <c r="BQ45" i="44"/>
  <c r="D47" i="44"/>
  <c r="BG48" i="44"/>
  <c r="AV76" i="44"/>
  <c r="D77" i="44"/>
  <c r="BH77" i="44"/>
  <c r="AR89" i="46"/>
  <c r="AR89" i="44"/>
  <c r="AZ89" i="46"/>
  <c r="AZ89" i="44"/>
  <c r="BH89" i="46"/>
  <c r="BH89" i="44"/>
  <c r="BP89" i="46"/>
  <c r="BP89" i="44"/>
  <c r="AT90" i="46"/>
  <c r="AT90" i="44"/>
  <c r="BB90" i="46"/>
  <c r="BB90" i="44"/>
  <c r="J91" i="46"/>
  <c r="J91" i="44"/>
  <c r="R91" i="46"/>
  <c r="R91" i="44"/>
  <c r="Z91" i="46"/>
  <c r="Z91" i="44"/>
  <c r="AH91" i="46"/>
  <c r="AH91" i="44"/>
  <c r="AP91" i="46"/>
  <c r="AP91" i="44"/>
  <c r="AX91" i="46"/>
  <c r="AX91" i="44"/>
  <c r="BF91" i="46"/>
  <c r="BF91" i="44"/>
  <c r="BN91" i="46"/>
  <c r="BN91" i="44"/>
  <c r="D92" i="46"/>
  <c r="D92" i="44"/>
  <c r="L92" i="46"/>
  <c r="L92" i="44"/>
  <c r="T92" i="46"/>
  <c r="T92" i="44"/>
  <c r="AB92" i="46"/>
  <c r="AB92" i="44"/>
  <c r="AJ92" i="46"/>
  <c r="AJ92" i="44"/>
  <c r="AR92" i="46"/>
  <c r="AR92" i="44"/>
  <c r="AZ92" i="46"/>
  <c r="AZ92" i="44"/>
  <c r="BH92" i="46"/>
  <c r="BH92" i="44"/>
  <c r="BP92" i="46"/>
  <c r="BP92" i="44"/>
  <c r="H93" i="46"/>
  <c r="H93" i="44"/>
  <c r="P93" i="46"/>
  <c r="P93" i="44"/>
  <c r="X93" i="46"/>
  <c r="X93" i="44"/>
  <c r="AF93" i="46"/>
  <c r="AF93" i="44"/>
  <c r="AN93" i="46"/>
  <c r="AN93" i="44"/>
  <c r="AV93" i="46"/>
  <c r="AV93" i="44"/>
  <c r="BD93" i="46"/>
  <c r="BD93" i="44"/>
  <c r="BL93" i="46"/>
  <c r="BL93" i="44"/>
  <c r="J94" i="46"/>
  <c r="J94" i="44"/>
  <c r="R94" i="46"/>
  <c r="R94" i="44"/>
  <c r="Z94" i="46"/>
  <c r="Z94" i="44"/>
  <c r="AH94" i="46"/>
  <c r="AH94" i="44"/>
  <c r="AP94" i="46"/>
  <c r="AP94" i="44"/>
  <c r="AX94" i="46"/>
  <c r="AX94" i="44"/>
  <c r="BF94" i="46"/>
  <c r="BF94" i="44"/>
  <c r="F95" i="46"/>
  <c r="F95" i="44"/>
  <c r="N95" i="46"/>
  <c r="N95" i="44"/>
  <c r="V95" i="46"/>
  <c r="V95" i="44"/>
  <c r="AD95" i="46"/>
  <c r="AD95" i="44"/>
  <c r="AL95" i="46"/>
  <c r="AL95" i="44"/>
  <c r="BB95" i="46"/>
  <c r="BB95" i="44"/>
  <c r="BJ95" i="46"/>
  <c r="BJ95" i="44"/>
  <c r="I96" i="46"/>
  <c r="I96" i="44"/>
  <c r="Q96" i="46"/>
  <c r="Q96" i="44"/>
  <c r="Y96" i="46"/>
  <c r="Y96" i="44"/>
  <c r="AG96" i="46"/>
  <c r="AG96" i="44"/>
  <c r="AO96" i="46"/>
  <c r="AO96" i="44"/>
  <c r="AW96" i="46"/>
  <c r="AW96" i="44"/>
  <c r="BE96" i="46"/>
  <c r="BE96" i="44"/>
  <c r="BM96" i="46"/>
  <c r="BM96" i="44"/>
  <c r="E97" i="46"/>
  <c r="E97" i="44"/>
  <c r="U97" i="46"/>
  <c r="U97" i="44"/>
  <c r="AC97" i="46"/>
  <c r="AC97" i="44"/>
  <c r="AK97" i="46"/>
  <c r="AK97" i="44"/>
  <c r="AS97" i="46"/>
  <c r="AS97" i="44"/>
  <c r="BI97" i="46"/>
  <c r="BI97" i="44"/>
  <c r="BQ97" i="46"/>
  <c r="BQ97" i="44"/>
  <c r="G98" i="46"/>
  <c r="G98" i="44"/>
  <c r="O98" i="46"/>
  <c r="O98" i="44"/>
  <c r="W98" i="46"/>
  <c r="W98" i="44"/>
  <c r="AE98" i="46"/>
  <c r="AE98" i="44"/>
  <c r="AM98" i="46"/>
  <c r="AM98" i="44"/>
  <c r="AU98" i="46"/>
  <c r="AU98" i="44"/>
  <c r="BC98" i="46"/>
  <c r="BC98" i="44"/>
  <c r="K99" i="46"/>
  <c r="K99" i="44"/>
  <c r="S99" i="46"/>
  <c r="S99" i="44"/>
  <c r="AI99" i="46"/>
  <c r="AI99" i="44"/>
  <c r="AQ99" i="46"/>
  <c r="AQ99" i="44"/>
  <c r="AY99" i="46"/>
  <c r="AY99" i="44"/>
  <c r="BG99" i="46"/>
  <c r="BG99" i="44"/>
  <c r="BO99" i="46"/>
  <c r="BO99" i="44"/>
  <c r="G100" i="46"/>
  <c r="G100" i="44"/>
  <c r="O100" i="46"/>
  <c r="O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K104" i="46"/>
  <c r="K104" i="44"/>
  <c r="S104" i="46"/>
  <c r="S104" i="44"/>
  <c r="AA104" i="46"/>
  <c r="AA104" i="44"/>
  <c r="AI104" i="46"/>
  <c r="AI104" i="44"/>
  <c r="AQ104" i="46"/>
  <c r="AQ104" i="44"/>
  <c r="AY104" i="46"/>
  <c r="AY104" i="44"/>
  <c r="BO104" i="46"/>
  <c r="BO104" i="44"/>
  <c r="E105" i="46"/>
  <c r="E105" i="44"/>
  <c r="M105" i="46"/>
  <c r="M105" i="44"/>
  <c r="U105" i="46"/>
  <c r="U105" i="44"/>
  <c r="AC105" i="46"/>
  <c r="AC105" i="44"/>
  <c r="AK105" i="46"/>
  <c r="AK105" i="44"/>
  <c r="AS105" i="46"/>
  <c r="AS105" i="44"/>
  <c r="BA105" i="46"/>
  <c r="BA105" i="44"/>
  <c r="BI105" i="46"/>
  <c r="BI105" i="44"/>
  <c r="BQ105" i="46"/>
  <c r="BQ105" i="44"/>
  <c r="G106" i="46"/>
  <c r="G106" i="44"/>
  <c r="O106" i="46"/>
  <c r="O106" i="44"/>
  <c r="W106" i="46"/>
  <c r="W106" i="44"/>
  <c r="AE106" i="46"/>
  <c r="AE106" i="44"/>
  <c r="AM106" i="46"/>
  <c r="AM106" i="44"/>
  <c r="AU106" i="46"/>
  <c r="AU106" i="44"/>
  <c r="BC106" i="46"/>
  <c r="BC106" i="44"/>
  <c r="BK106" i="46"/>
  <c r="BK106" i="44"/>
  <c r="K107" i="46"/>
  <c r="K107" i="44"/>
  <c r="AA107" i="46"/>
  <c r="AA107" i="44"/>
  <c r="AI107" i="46"/>
  <c r="AI107" i="44"/>
  <c r="AQ107" i="46"/>
  <c r="AQ107" i="44"/>
  <c r="AY107" i="46"/>
  <c r="AY107" i="44"/>
  <c r="BG107" i="46"/>
  <c r="BG107" i="44"/>
  <c r="BO107" i="46"/>
  <c r="BO107" i="44"/>
  <c r="F108" i="46"/>
  <c r="F108" i="44"/>
  <c r="N108" i="46"/>
  <c r="N108" i="44"/>
  <c r="V108" i="46"/>
  <c r="V108" i="44"/>
  <c r="AD108" i="46"/>
  <c r="AD108" i="44"/>
  <c r="AL108" i="46"/>
  <c r="AL108" i="44"/>
  <c r="AT108" i="46"/>
  <c r="AT108" i="44"/>
  <c r="BB108" i="46"/>
  <c r="BB108" i="44"/>
  <c r="BJ108" i="46"/>
  <c r="BJ108" i="44"/>
  <c r="J109" i="46"/>
  <c r="J109" i="44"/>
  <c r="R109" i="46"/>
  <c r="R109" i="44"/>
  <c r="Z109" i="46"/>
  <c r="Z109" i="44"/>
  <c r="AH109" i="46"/>
  <c r="AH109" i="44"/>
  <c r="AP109" i="46"/>
  <c r="AP109" i="44"/>
  <c r="AX109" i="46"/>
  <c r="AX109" i="44"/>
  <c r="BF109" i="46"/>
  <c r="BF109" i="44"/>
  <c r="BN109" i="46"/>
  <c r="BN109" i="44"/>
  <c r="F110" i="46"/>
  <c r="F110" i="44"/>
  <c r="N110" i="46"/>
  <c r="N110" i="44"/>
  <c r="V110" i="46"/>
  <c r="V110" i="44"/>
  <c r="AD110" i="46"/>
  <c r="AD110" i="44"/>
  <c r="AL110" i="46"/>
  <c r="AL110" i="44"/>
  <c r="AT110" i="46"/>
  <c r="AT110" i="44"/>
  <c r="BB110" i="46"/>
  <c r="BB110" i="44"/>
  <c r="BJ110" i="46"/>
  <c r="BJ110" i="44"/>
  <c r="J111" i="46"/>
  <c r="J111" i="44"/>
  <c r="R111" i="46"/>
  <c r="R111" i="44"/>
  <c r="Z111" i="46"/>
  <c r="Z111" i="44"/>
  <c r="AH111" i="46"/>
  <c r="AH111" i="44"/>
  <c r="AP111" i="46"/>
  <c r="AP111" i="44"/>
  <c r="BF111" i="46"/>
  <c r="BF111" i="44"/>
  <c r="BN111" i="46"/>
  <c r="BN111" i="44"/>
  <c r="E112" i="46"/>
  <c r="E112" i="44"/>
  <c r="M112" i="46"/>
  <c r="M112" i="44"/>
  <c r="U112" i="46"/>
  <c r="U112" i="44"/>
  <c r="AC112" i="46"/>
  <c r="AC112" i="44"/>
  <c r="AK112" i="46"/>
  <c r="AK112" i="44"/>
  <c r="AS112" i="46"/>
  <c r="AS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E114" i="46"/>
  <c r="E114" i="44"/>
  <c r="M114" i="46"/>
  <c r="M114"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O115" i="46"/>
  <c r="AO115" i="44"/>
  <c r="BE115" i="46"/>
  <c r="BE115" i="44"/>
  <c r="BM115" i="46"/>
  <c r="BM115" i="44"/>
  <c r="D116" i="46"/>
  <c r="D116" i="44"/>
  <c r="L116" i="46"/>
  <c r="L116" i="44"/>
  <c r="T116" i="46"/>
  <c r="T116" i="44"/>
  <c r="AB116" i="46"/>
  <c r="AB116" i="44"/>
  <c r="AJ116" i="46"/>
  <c r="AJ116" i="44"/>
  <c r="AR116" i="46"/>
  <c r="AR116" i="44"/>
  <c r="BH116" i="46"/>
  <c r="BH116" i="44"/>
  <c r="BP116" i="46"/>
  <c r="BP116" i="44"/>
  <c r="H117" i="46"/>
  <c r="H117" i="44"/>
  <c r="P117" i="46"/>
  <c r="P117" i="44"/>
  <c r="X117" i="46"/>
  <c r="X117" i="44"/>
  <c r="AF117" i="46"/>
  <c r="AF117" i="44"/>
  <c r="AN117" i="46"/>
  <c r="AN117" i="44"/>
  <c r="AV117" i="46"/>
  <c r="AV117" i="44"/>
  <c r="BD117" i="46"/>
  <c r="BD117" i="44"/>
  <c r="BL117" i="46"/>
  <c r="BL117" i="44"/>
  <c r="J118" i="46"/>
  <c r="J118" i="44"/>
  <c r="R118" i="46"/>
  <c r="R118" i="44"/>
  <c r="Z118" i="46"/>
  <c r="Z118" i="44"/>
  <c r="AH118" i="46"/>
  <c r="AH118" i="44"/>
  <c r="AP118" i="46"/>
  <c r="AP118" i="44"/>
  <c r="AX118" i="46"/>
  <c r="AX118" i="44"/>
  <c r="BF118" i="46"/>
  <c r="BF118" i="44"/>
  <c r="F119" i="46"/>
  <c r="F119" i="44"/>
  <c r="N119" i="46"/>
  <c r="N119" i="44"/>
  <c r="V119" i="46"/>
  <c r="V119" i="44"/>
  <c r="AD119" i="46"/>
  <c r="AD119" i="44"/>
  <c r="AL119" i="46"/>
  <c r="AL119" i="44"/>
  <c r="AT119" i="46"/>
  <c r="AT119" i="44"/>
  <c r="BB119" i="46"/>
  <c r="BB119" i="44"/>
  <c r="BJ119" i="46"/>
  <c r="BJ119" i="44"/>
  <c r="H120" i="46"/>
  <c r="H120" i="44"/>
  <c r="P120" i="46"/>
  <c r="P120" i="44"/>
  <c r="X120" i="46"/>
  <c r="X120" i="44"/>
  <c r="AF120" i="46"/>
  <c r="AF120" i="44"/>
  <c r="AN120" i="46"/>
  <c r="AN120" i="44"/>
  <c r="AV120" i="46"/>
  <c r="AV120" i="44"/>
  <c r="BD120" i="46"/>
  <c r="BD120" i="44"/>
  <c r="BL120" i="46"/>
  <c r="BL120" i="44"/>
  <c r="D121" i="46"/>
  <c r="D121" i="44"/>
  <c r="L121" i="46"/>
  <c r="L121" i="44"/>
  <c r="T121" i="46"/>
  <c r="T121" i="44"/>
  <c r="AB121" i="46"/>
  <c r="AB121" i="44"/>
  <c r="AJ121" i="46"/>
  <c r="AJ121" i="44"/>
  <c r="AR121" i="46"/>
  <c r="AR121" i="44"/>
  <c r="AZ121" i="46"/>
  <c r="AZ121" i="44"/>
  <c r="BH121" i="46"/>
  <c r="BH121" i="44"/>
  <c r="BP121" i="46"/>
  <c r="BP121" i="44"/>
  <c r="F122" i="46"/>
  <c r="F122" i="44"/>
  <c r="N122" i="46"/>
  <c r="N122" i="44"/>
  <c r="V122" i="46"/>
  <c r="V122" i="44"/>
  <c r="AD122" i="46"/>
  <c r="AD122" i="44"/>
  <c r="AL122" i="46"/>
  <c r="AL122" i="44"/>
  <c r="AT122" i="46"/>
  <c r="AT122" i="44"/>
  <c r="BB122" i="46"/>
  <c r="BB122" i="44"/>
  <c r="BJ122" i="46"/>
  <c r="BJ122" i="44"/>
  <c r="J123" i="46"/>
  <c r="J123" i="44"/>
  <c r="R123" i="46"/>
  <c r="R123" i="44"/>
  <c r="Z123" i="46"/>
  <c r="Z123" i="44"/>
  <c r="AH123" i="46"/>
  <c r="AH123" i="44"/>
  <c r="AP123" i="46"/>
  <c r="AP123" i="44"/>
  <c r="AX123" i="46"/>
  <c r="AX123" i="44"/>
  <c r="BF123" i="46"/>
  <c r="BF123" i="44"/>
  <c r="BN123" i="46"/>
  <c r="BN123" i="44"/>
  <c r="H124" i="46"/>
  <c r="H124" i="44"/>
  <c r="P124" i="46"/>
  <c r="P124" i="44"/>
  <c r="X124" i="46"/>
  <c r="X124" i="44"/>
  <c r="AF124" i="46"/>
  <c r="AF124" i="44"/>
  <c r="AN124" i="46"/>
  <c r="AN124" i="44"/>
  <c r="AV124" i="46"/>
  <c r="AV124" i="44"/>
  <c r="BD124" i="46"/>
  <c r="BD124" i="44"/>
  <c r="K125" i="46"/>
  <c r="K125" i="44"/>
  <c r="AA125" i="46"/>
  <c r="AA125" i="44"/>
  <c r="AI125" i="46"/>
  <c r="AI125" i="44"/>
  <c r="AQ125" i="46"/>
  <c r="AQ125" i="44"/>
  <c r="AY125" i="46"/>
  <c r="AY125" i="44"/>
  <c r="BG125" i="46"/>
  <c r="BG125"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G128" i="46"/>
  <c r="G128" i="44"/>
  <c r="O128" i="46"/>
  <c r="O128" i="44"/>
  <c r="W128" i="46"/>
  <c r="W128" i="44"/>
  <c r="AE128" i="46"/>
  <c r="AE128" i="44"/>
  <c r="AM128" i="46"/>
  <c r="AM128" i="44"/>
  <c r="AU128" i="46"/>
  <c r="AU128" i="44"/>
  <c r="BC128" i="46"/>
  <c r="BC128" i="44"/>
  <c r="J129" i="46"/>
  <c r="J129" i="44"/>
  <c r="R129" i="46"/>
  <c r="R129" i="44"/>
  <c r="Z129" i="46"/>
  <c r="Z129" i="44"/>
  <c r="AH129" i="46"/>
  <c r="AH129" i="44"/>
  <c r="AP129" i="46"/>
  <c r="AP129" i="44"/>
  <c r="AX129" i="46"/>
  <c r="AX129" i="44"/>
  <c r="BF129" i="46"/>
  <c r="BF129" i="44"/>
  <c r="BN129" i="46"/>
  <c r="BN129"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J132" i="46"/>
  <c r="J132" i="44"/>
  <c r="R132" i="46"/>
  <c r="R132" i="44"/>
  <c r="AH132" i="46"/>
  <c r="AH132" i="44"/>
  <c r="AP132" i="46"/>
  <c r="AP132" i="44"/>
  <c r="AX132" i="46"/>
  <c r="AX132" i="44"/>
  <c r="BF132" i="46"/>
  <c r="BF132" i="44"/>
  <c r="D133" i="46"/>
  <c r="D133" i="44"/>
  <c r="L133" i="46"/>
  <c r="L133" i="44"/>
  <c r="T133" i="46"/>
  <c r="T133" i="44"/>
  <c r="AB133" i="46"/>
  <c r="AB133" i="44"/>
  <c r="AJ133" i="46"/>
  <c r="AJ133" i="44"/>
  <c r="AR133" i="46"/>
  <c r="AR133" i="44"/>
  <c r="AZ133" i="46"/>
  <c r="AZ133" i="44"/>
  <c r="BH133" i="46"/>
  <c r="BH133" i="44"/>
  <c r="BP133" i="46"/>
  <c r="BP133" i="44"/>
  <c r="H134" i="46"/>
  <c r="H134" i="44"/>
  <c r="P134" i="46"/>
  <c r="P134" i="44"/>
  <c r="X134" i="46"/>
  <c r="X134" i="44"/>
  <c r="AF134" i="46"/>
  <c r="AF134" i="44"/>
  <c r="AN134" i="46"/>
  <c r="AN134" i="44"/>
  <c r="AV134" i="46"/>
  <c r="AV134" i="44"/>
  <c r="BD134" i="46"/>
  <c r="BD134" i="44"/>
  <c r="BL134" i="46"/>
  <c r="BL134" i="44"/>
  <c r="H135" i="46"/>
  <c r="H135" i="44"/>
  <c r="P135" i="46"/>
  <c r="P135" i="44"/>
  <c r="X135" i="46"/>
  <c r="X135" i="44"/>
  <c r="AF135" i="46"/>
  <c r="AF135" i="44"/>
  <c r="AN135" i="46"/>
  <c r="AN135" i="44"/>
  <c r="AV135" i="46"/>
  <c r="AV135" i="44"/>
  <c r="BD135" i="46"/>
  <c r="BD135" i="44"/>
  <c r="D136" i="46"/>
  <c r="D136" i="44"/>
  <c r="L136" i="46"/>
  <c r="L136" i="44"/>
  <c r="T136" i="46"/>
  <c r="T136" i="44"/>
  <c r="AB136" i="46"/>
  <c r="AB136" i="44"/>
  <c r="AJ136" i="46"/>
  <c r="AJ136" i="44"/>
  <c r="AR136" i="46"/>
  <c r="AR136" i="44"/>
  <c r="AZ136" i="46"/>
  <c r="AZ136" i="44"/>
  <c r="BH136" i="46"/>
  <c r="BH136" i="44"/>
  <c r="BP136" i="46"/>
  <c r="BP136" i="44"/>
  <c r="H137" i="46"/>
  <c r="H137" i="44"/>
  <c r="P137" i="46"/>
  <c r="P137" i="44"/>
  <c r="X137" i="46"/>
  <c r="X137" i="44"/>
  <c r="AF137" i="46"/>
  <c r="AF137" i="44"/>
  <c r="AN137" i="46"/>
  <c r="AN137" i="44"/>
  <c r="AV137" i="46"/>
  <c r="AV137" i="44"/>
  <c r="BD137" i="46"/>
  <c r="BD137" i="44"/>
  <c r="BL137" i="46"/>
  <c r="BL137" i="44"/>
  <c r="J138" i="46"/>
  <c r="J138" i="44"/>
  <c r="R138" i="46"/>
  <c r="R138" i="44"/>
  <c r="Z138" i="46"/>
  <c r="Z138" i="44"/>
  <c r="AH138" i="46"/>
  <c r="AH138" i="44"/>
  <c r="AP138" i="46"/>
  <c r="AP138" i="44"/>
  <c r="AX138" i="46"/>
  <c r="AX138" i="44"/>
  <c r="BF138" i="46"/>
  <c r="BF138" i="44"/>
  <c r="E139" i="46"/>
  <c r="E139" i="44"/>
  <c r="M139" i="46"/>
  <c r="M139" i="44"/>
  <c r="U139" i="46"/>
  <c r="U139" i="44"/>
  <c r="AC139" i="46"/>
  <c r="AC139" i="44"/>
  <c r="AK139" i="46"/>
  <c r="AK139" i="44"/>
  <c r="AS139" i="46"/>
  <c r="AS139" i="44"/>
  <c r="BA139" i="46"/>
  <c r="BA139" i="44"/>
  <c r="BI139" i="46"/>
  <c r="BI139" i="44"/>
  <c r="BQ139" i="46"/>
  <c r="BQ139" i="44"/>
  <c r="H140" i="46"/>
  <c r="H140" i="44"/>
  <c r="P140" i="46"/>
  <c r="P140" i="44"/>
  <c r="X140" i="46"/>
  <c r="X140" i="44"/>
  <c r="AF140" i="46"/>
  <c r="AF140" i="44"/>
  <c r="AN140" i="46"/>
  <c r="AN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F142" i="46"/>
  <c r="F142" i="44"/>
  <c r="N142" i="46"/>
  <c r="N142" i="44"/>
  <c r="V142" i="46"/>
  <c r="V142" i="44"/>
  <c r="AD142" i="46"/>
  <c r="AD142" i="44"/>
  <c r="AL142" i="46"/>
  <c r="AL142" i="44"/>
  <c r="AT142" i="46"/>
  <c r="AT142" i="44"/>
  <c r="BB142" i="46"/>
  <c r="BB142" i="44"/>
  <c r="BJ142" i="46"/>
  <c r="BJ142" i="44"/>
  <c r="J143" i="46"/>
  <c r="J143" i="44"/>
  <c r="R143" i="46"/>
  <c r="R143" i="44"/>
  <c r="Z143" i="46"/>
  <c r="Z143" i="44"/>
  <c r="AH143" i="46"/>
  <c r="AH143" i="44"/>
  <c r="AP143" i="46"/>
  <c r="AP143" i="44"/>
  <c r="AX143" i="46"/>
  <c r="AX143" i="44"/>
  <c r="BF143" i="46"/>
  <c r="BF143" i="44"/>
  <c r="BN143" i="46"/>
  <c r="BN143" i="44"/>
  <c r="E146" i="46"/>
  <c r="E146" i="44"/>
  <c r="M146" i="46"/>
  <c r="M146" i="44"/>
  <c r="U146" i="46"/>
  <c r="U146" i="44"/>
  <c r="AC146" i="46"/>
  <c r="AC146" i="44"/>
  <c r="AS146" i="46"/>
  <c r="AS146" i="44"/>
  <c r="BA146" i="46"/>
  <c r="BA146" i="44"/>
  <c r="BI146" i="46"/>
  <c r="BI146" i="44"/>
  <c r="BQ146" i="46"/>
  <c r="BQ146"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P148" i="46"/>
  <c r="BP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AO150" i="46"/>
  <c r="AO150" i="44"/>
  <c r="AW150" i="46"/>
  <c r="AW150" i="44"/>
  <c r="BE150" i="46"/>
  <c r="BE150" i="44"/>
  <c r="BM150" i="46"/>
  <c r="BM150" i="44"/>
  <c r="E151" i="46"/>
  <c r="E151" i="44"/>
  <c r="M151" i="46"/>
  <c r="M151" i="44"/>
  <c r="U151" i="46"/>
  <c r="U151" i="44"/>
  <c r="AC151" i="46"/>
  <c r="AC151" i="44"/>
  <c r="AK151" i="46"/>
  <c r="AK151" i="44"/>
  <c r="AS151" i="46"/>
  <c r="AS151" i="44"/>
  <c r="BA151" i="46"/>
  <c r="BA151" i="44"/>
  <c r="BI151" i="46"/>
  <c r="BI151" i="44"/>
  <c r="BQ151" i="46"/>
  <c r="BQ151" i="44"/>
  <c r="D153" i="46"/>
  <c r="D153" i="44"/>
  <c r="L153" i="46"/>
  <c r="L153" i="44"/>
  <c r="T153" i="46"/>
  <c r="T153" i="44"/>
  <c r="AB153" i="46"/>
  <c r="AB153" i="44"/>
  <c r="AJ153" i="46"/>
  <c r="AJ153" i="44"/>
  <c r="AR153" i="46"/>
  <c r="AR153" i="44"/>
  <c r="AZ153" i="46"/>
  <c r="AZ153" i="44"/>
  <c r="BH153" i="46"/>
  <c r="BH153" i="44"/>
  <c r="BP153" i="46"/>
  <c r="BP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AQ155" i="46"/>
  <c r="AQ155" i="44"/>
  <c r="AY155" i="46"/>
  <c r="AY155" i="44"/>
  <c r="BG155" i="46"/>
  <c r="BG155" i="44"/>
  <c r="BO155" i="46"/>
  <c r="BO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V140" i="44"/>
  <c r="C91" i="46"/>
  <c r="C91" i="44" s="1"/>
  <c r="BA97" i="44"/>
  <c r="AW115" i="44"/>
  <c r="AZ116" i="44"/>
  <c r="S125" i="44"/>
  <c r="Z132" i="44"/>
  <c r="M97" i="44"/>
  <c r="AX111" i="44"/>
  <c r="AY157" i="46"/>
  <c r="AY157" i="44"/>
  <c r="BG157" i="46"/>
  <c r="BG157" i="44"/>
  <c r="BO157" i="46"/>
  <c r="BO157" i="44"/>
  <c r="F158" i="46"/>
  <c r="F158" i="44"/>
  <c r="N158" i="46"/>
  <c r="N158" i="44"/>
  <c r="V158" i="46"/>
  <c r="V158" i="44"/>
  <c r="AD158" i="46"/>
  <c r="AD158" i="44"/>
  <c r="AL158" i="46"/>
  <c r="AL158" i="44"/>
  <c r="AT158" i="46"/>
  <c r="AT158" i="44"/>
  <c r="BB158" i="46"/>
  <c r="BB158" i="44"/>
  <c r="BJ158" i="46"/>
  <c r="BJ158" i="44"/>
  <c r="J159" i="46"/>
  <c r="J159" i="44"/>
  <c r="R159" i="46"/>
  <c r="R159" i="44"/>
  <c r="Z159" i="46"/>
  <c r="Z159" i="44"/>
  <c r="AH159" i="46"/>
  <c r="AH159" i="44"/>
  <c r="AP159" i="46"/>
  <c r="AP159" i="44"/>
  <c r="AX159" i="46"/>
  <c r="AX159" i="44"/>
  <c r="BF159" i="46"/>
  <c r="BF159" i="44"/>
  <c r="BN159" i="46"/>
  <c r="BN159" i="44"/>
  <c r="F160" i="46"/>
  <c r="F160" i="44"/>
  <c r="N160" i="46"/>
  <c r="N160" i="44"/>
  <c r="AD160" i="46"/>
  <c r="AD160" i="44"/>
  <c r="AL160" i="46"/>
  <c r="AL160" i="44"/>
  <c r="AT160" i="46"/>
  <c r="AT160" i="44"/>
  <c r="BB160" i="46"/>
  <c r="BB160" i="44"/>
  <c r="BJ160" i="46"/>
  <c r="BJ160" i="44"/>
  <c r="J161" i="46"/>
  <c r="J161" i="44"/>
  <c r="R161" i="46"/>
  <c r="R161" i="44"/>
  <c r="Z161" i="46"/>
  <c r="Z161" i="44"/>
  <c r="AH161" i="46"/>
  <c r="AH161" i="44"/>
  <c r="AP161" i="46"/>
  <c r="AP161" i="44"/>
  <c r="AX161" i="46"/>
  <c r="AX161" i="44"/>
  <c r="BF161" i="46"/>
  <c r="BF161" i="44"/>
  <c r="BN161" i="46"/>
  <c r="BN161" i="44"/>
  <c r="F162" i="46"/>
  <c r="F162" i="44"/>
  <c r="N162" i="46"/>
  <c r="N162" i="44"/>
  <c r="V162" i="46"/>
  <c r="V162" i="44"/>
  <c r="AD162" i="46"/>
  <c r="AD162" i="44"/>
  <c r="AL162" i="46"/>
  <c r="AL162" i="44"/>
  <c r="AT162" i="46"/>
  <c r="AT162" i="44"/>
  <c r="BJ162" i="46"/>
  <c r="BJ162" i="44"/>
  <c r="H163" i="46"/>
  <c r="H163" i="44"/>
  <c r="P163" i="46"/>
  <c r="P163" i="44"/>
  <c r="X163" i="46"/>
  <c r="X163" i="44"/>
  <c r="AF163" i="46"/>
  <c r="AF163" i="44"/>
  <c r="AN163" i="46"/>
  <c r="AN163" i="44"/>
  <c r="AV163" i="46"/>
  <c r="AV163" i="44"/>
  <c r="BD163" i="46"/>
  <c r="BD163" i="44"/>
  <c r="BL163" i="46"/>
  <c r="BL163" i="44"/>
  <c r="D164" i="46"/>
  <c r="D164" i="44"/>
  <c r="L164" i="46"/>
  <c r="L164" i="44"/>
  <c r="T164" i="46"/>
  <c r="T164" i="44"/>
  <c r="AB164" i="46"/>
  <c r="AB164" i="44"/>
  <c r="AJ164" i="46"/>
  <c r="AJ164" i="44"/>
  <c r="AR164" i="46"/>
  <c r="AR164" i="44"/>
  <c r="AZ164" i="46"/>
  <c r="AZ164" i="44"/>
  <c r="BH164" i="46"/>
  <c r="BH164" i="44"/>
  <c r="BP164" i="46"/>
  <c r="BP164" i="44"/>
  <c r="H165" i="46"/>
  <c r="H165" i="44"/>
  <c r="P165" i="46"/>
  <c r="P165" i="44"/>
  <c r="X165" i="46"/>
  <c r="X165" i="44"/>
  <c r="AF165" i="46"/>
  <c r="AF165" i="44"/>
  <c r="AN165" i="46"/>
  <c r="AN165" i="44"/>
  <c r="AV165" i="46"/>
  <c r="AV165" i="44"/>
  <c r="BD165" i="46"/>
  <c r="BD165" i="44"/>
  <c r="BL165" i="46"/>
  <c r="BL165" i="44"/>
  <c r="K166" i="46"/>
  <c r="K166" i="44"/>
  <c r="S166" i="46"/>
  <c r="S166" i="44"/>
  <c r="AA166" i="46"/>
  <c r="AA166" i="44"/>
  <c r="AI166" i="46"/>
  <c r="AI166" i="44"/>
  <c r="AQ166" i="46"/>
  <c r="AQ166" i="44"/>
  <c r="AY166" i="46"/>
  <c r="AY166" i="44"/>
  <c r="BG166" i="46"/>
  <c r="BG166" i="44"/>
  <c r="G167" i="46"/>
  <c r="G167" i="44"/>
  <c r="O167" i="46"/>
  <c r="O167" i="44"/>
  <c r="W167" i="46"/>
  <c r="W167" i="44"/>
  <c r="AE167" i="46"/>
  <c r="AE167" i="44"/>
  <c r="AM167" i="46"/>
  <c r="AM167" i="44"/>
  <c r="AU167" i="46"/>
  <c r="AU167" i="44"/>
  <c r="BC167" i="46"/>
  <c r="BC167" i="44"/>
  <c r="BK167" i="46"/>
  <c r="BK167"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BJ169" i="46"/>
  <c r="BJ169" i="44"/>
  <c r="I170" i="46"/>
  <c r="I170" i="44"/>
  <c r="Q170" i="46"/>
  <c r="Q170" i="44"/>
  <c r="Y170" i="46"/>
  <c r="Y170" i="44"/>
  <c r="AG170" i="46"/>
  <c r="AG170" i="44"/>
  <c r="AO170" i="46"/>
  <c r="AO170" i="44"/>
  <c r="AW170" i="46"/>
  <c r="AW170" i="44"/>
  <c r="BE170" i="46"/>
  <c r="BE170" i="44"/>
  <c r="BM170" i="46"/>
  <c r="BM170"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X179" i="46"/>
  <c r="X179" i="44"/>
  <c r="AF179" i="46"/>
  <c r="AF179" i="44"/>
  <c r="AN179" i="46"/>
  <c r="AN179" i="44"/>
  <c r="AV179" i="46"/>
  <c r="AV179" i="44"/>
  <c r="BD179" i="46"/>
  <c r="BD179" i="44"/>
  <c r="BL179" i="46"/>
  <c r="BL179" i="44"/>
  <c r="J180" i="46"/>
  <c r="J180" i="44"/>
  <c r="R180" i="46"/>
  <c r="R180" i="44"/>
  <c r="Z180" i="46"/>
  <c r="Z180" i="44"/>
  <c r="AH180" i="46"/>
  <c r="AH180" i="44"/>
  <c r="AP180" i="46"/>
  <c r="AP180" i="44"/>
  <c r="AX180" i="46"/>
  <c r="AX180" i="44"/>
  <c r="BF180" i="46"/>
  <c r="BF180" i="44"/>
  <c r="F181" i="46"/>
  <c r="F181" i="44"/>
  <c r="N181" i="46"/>
  <c r="N181" i="44"/>
  <c r="V181" i="46"/>
  <c r="V181" i="44"/>
  <c r="AD181" i="46"/>
  <c r="AD181" i="44"/>
  <c r="AL181" i="46"/>
  <c r="AL181" i="44"/>
  <c r="BB181" i="46"/>
  <c r="BB181" i="44"/>
  <c r="BJ181" i="46"/>
  <c r="BJ181" i="44"/>
  <c r="I182" i="46"/>
  <c r="I182" i="44"/>
  <c r="Q182" i="46"/>
  <c r="Q182" i="44"/>
  <c r="Y182" i="46"/>
  <c r="Y182" i="44"/>
  <c r="AG182" i="46"/>
  <c r="AG182" i="44"/>
  <c r="AO182" i="46"/>
  <c r="AO182" i="44"/>
  <c r="AW182" i="46"/>
  <c r="AW182" i="44"/>
  <c r="BE182" i="46"/>
  <c r="BE182" i="44"/>
  <c r="BM182" i="46"/>
  <c r="BM182" i="44"/>
  <c r="E183" i="46"/>
  <c r="E183" i="44"/>
  <c r="M183" i="46"/>
  <c r="M183" i="44"/>
  <c r="U183" i="46"/>
  <c r="U183" i="44"/>
  <c r="AC183" i="46"/>
  <c r="AC183" i="44"/>
  <c r="AK183" i="46"/>
  <c r="AK183" i="44"/>
  <c r="AS183" i="46"/>
  <c r="AS183" i="44"/>
  <c r="BA183" i="46"/>
  <c r="BA183" i="44"/>
  <c r="BI183" i="46"/>
  <c r="BI183" i="44"/>
  <c r="BQ183" i="46"/>
  <c r="BQ183" i="44"/>
  <c r="G184" i="46"/>
  <c r="G184" i="44"/>
  <c r="W184" i="46"/>
  <c r="W184" i="44"/>
  <c r="AE184" i="46"/>
  <c r="AE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F186" i="46"/>
  <c r="F186" i="44"/>
  <c r="N186" i="46"/>
  <c r="N186" i="44"/>
  <c r="V186" i="46"/>
  <c r="V186" i="44"/>
  <c r="AD186" i="46"/>
  <c r="AD186" i="44"/>
  <c r="AL186" i="46"/>
  <c r="AL186" i="44"/>
  <c r="AT186" i="46"/>
  <c r="AT186" i="44"/>
  <c r="BJ186" i="46"/>
  <c r="BJ186" i="44"/>
  <c r="J187" i="46"/>
  <c r="J187" i="44"/>
  <c r="R187" i="46"/>
  <c r="R187" i="44"/>
  <c r="Z187" i="46"/>
  <c r="Z187" i="44"/>
  <c r="AH187" i="46"/>
  <c r="AH187" i="44"/>
  <c r="AP187" i="46"/>
  <c r="AP187" i="44"/>
  <c r="AX187" i="46"/>
  <c r="AX187" i="44"/>
  <c r="BF187" i="46"/>
  <c r="BF187" i="44"/>
  <c r="BN187" i="46"/>
  <c r="BN187" i="44"/>
  <c r="K188" i="46"/>
  <c r="K188" i="44"/>
  <c r="S188" i="46"/>
  <c r="S188" i="44"/>
  <c r="AA188" i="46"/>
  <c r="AA188" i="44"/>
  <c r="AI188" i="46"/>
  <c r="AI188" i="44"/>
  <c r="AQ188" i="46"/>
  <c r="AQ188" i="44"/>
  <c r="AY188" i="46"/>
  <c r="AY188" i="44"/>
  <c r="BG188" i="46"/>
  <c r="BG188" i="44"/>
  <c r="G189" i="46"/>
  <c r="G189" i="44"/>
  <c r="O189" i="46"/>
  <c r="O189" i="44"/>
  <c r="W189" i="46"/>
  <c r="W189" i="44"/>
  <c r="AE189" i="46"/>
  <c r="AE189" i="44"/>
  <c r="AM189" i="46"/>
  <c r="AM189" i="44"/>
  <c r="BC189" i="46"/>
  <c r="BC189" i="44"/>
  <c r="BK189" i="46"/>
  <c r="BK189" i="44"/>
  <c r="I190" i="46"/>
  <c r="I190" i="44"/>
  <c r="Q190" i="46"/>
  <c r="Q190" i="44"/>
  <c r="Y190" i="46"/>
  <c r="Y190" i="44"/>
  <c r="AG190" i="46"/>
  <c r="AG190" i="44"/>
  <c r="AO190" i="46"/>
  <c r="AO190" i="44"/>
  <c r="AW190" i="46"/>
  <c r="AW190" i="44"/>
  <c r="BM190" i="46"/>
  <c r="BM190" i="44"/>
  <c r="E191" i="46"/>
  <c r="E191" i="44"/>
  <c r="M191" i="46"/>
  <c r="M191" i="44"/>
  <c r="U191" i="46"/>
  <c r="U191" i="44"/>
  <c r="AC191" i="46"/>
  <c r="AC191" i="44"/>
  <c r="AK191" i="46"/>
  <c r="AK191" i="44"/>
  <c r="AS191" i="46"/>
  <c r="AS191" i="44"/>
  <c r="BA191" i="46"/>
  <c r="BA191" i="44"/>
  <c r="BI191" i="46"/>
  <c r="BI191" i="44"/>
  <c r="BQ191" i="46"/>
  <c r="BQ191" i="44"/>
  <c r="S193" i="46"/>
  <c r="S193" i="44"/>
  <c r="AA193" i="46"/>
  <c r="AA193" i="44"/>
  <c r="AI193" i="46"/>
  <c r="AI193" i="44"/>
  <c r="AQ193" i="46"/>
  <c r="AQ193" i="44"/>
  <c r="AY193" i="46"/>
  <c r="AY193" i="44"/>
  <c r="BG193" i="46"/>
  <c r="BG193" i="44"/>
  <c r="BO193" i="46"/>
  <c r="BO193" i="44"/>
  <c r="F194" i="46"/>
  <c r="F194" i="44"/>
  <c r="N194" i="46"/>
  <c r="N194" i="44"/>
  <c r="V194" i="46"/>
  <c r="V194" i="44"/>
  <c r="AD194" i="46"/>
  <c r="AD194" i="44"/>
  <c r="AL194" i="46"/>
  <c r="AL194" i="44"/>
  <c r="AT194" i="46"/>
  <c r="AT194" i="44"/>
  <c r="BB194" i="46"/>
  <c r="BB194" i="44"/>
  <c r="BJ194" i="46"/>
  <c r="BJ194" i="44"/>
  <c r="J195" i="46"/>
  <c r="J195" i="44"/>
  <c r="R195" i="46"/>
  <c r="R195" i="44"/>
  <c r="Z195" i="46"/>
  <c r="Z195" i="44"/>
  <c r="AH195" i="46"/>
  <c r="AH195" i="44"/>
  <c r="AP195" i="46"/>
  <c r="AP195" i="44"/>
  <c r="AX195" i="46"/>
  <c r="AX195" i="44"/>
  <c r="BF195" i="46"/>
  <c r="BF195" i="44"/>
  <c r="BN195" i="46"/>
  <c r="BN195" i="44"/>
  <c r="D196" i="46"/>
  <c r="D196" i="44"/>
  <c r="L196" i="46"/>
  <c r="L196" i="44"/>
  <c r="T196" i="46"/>
  <c r="T196" i="44"/>
  <c r="AB196" i="46"/>
  <c r="AB196" i="44"/>
  <c r="AJ196" i="46"/>
  <c r="AJ196" i="44"/>
  <c r="AR196" i="46"/>
  <c r="AR196" i="44"/>
  <c r="AZ196" i="46"/>
  <c r="AZ196" i="44"/>
  <c r="BH196" i="46"/>
  <c r="BH196" i="44"/>
  <c r="BP196" i="46"/>
  <c r="BP196" i="44"/>
  <c r="H197" i="46"/>
  <c r="H197" i="44"/>
  <c r="P197" i="46"/>
  <c r="P197" i="44"/>
  <c r="X197" i="46"/>
  <c r="X197" i="44"/>
  <c r="AF197" i="46"/>
  <c r="AF197" i="44"/>
  <c r="AN197" i="46"/>
  <c r="AN197" i="44"/>
  <c r="AV197" i="46"/>
  <c r="AV197" i="44"/>
  <c r="BD197" i="46"/>
  <c r="BD197" i="44"/>
  <c r="BL197" i="46"/>
  <c r="BL197" i="44"/>
  <c r="D198" i="46"/>
  <c r="D198" i="44"/>
  <c r="BB162" i="44"/>
  <c r="V160" i="44"/>
  <c r="O184" i="44"/>
  <c r="BB201" i="44"/>
  <c r="J202" i="44"/>
  <c r="AG204" i="44"/>
  <c r="K207" i="44"/>
  <c r="T198" i="44"/>
  <c r="Y204" i="44"/>
  <c r="BE206" i="44"/>
  <c r="AB198" i="46"/>
  <c r="AB198" i="44"/>
  <c r="AJ198" i="46"/>
  <c r="AJ198" i="44"/>
  <c r="AR198" i="46"/>
  <c r="AR198" i="44"/>
  <c r="BH198" i="46"/>
  <c r="BH198" i="44"/>
  <c r="BP198" i="46"/>
  <c r="BP198" i="44"/>
  <c r="G199" i="46"/>
  <c r="G199" i="44"/>
  <c r="O199" i="46"/>
  <c r="O199" i="44"/>
  <c r="W199" i="46"/>
  <c r="W199" i="44"/>
  <c r="AM199" i="46"/>
  <c r="AM199" i="44"/>
  <c r="AU199" i="46"/>
  <c r="AU199" i="44"/>
  <c r="BC199" i="46"/>
  <c r="BC199" i="44"/>
  <c r="BK199" i="46"/>
  <c r="BK199" i="44"/>
  <c r="F201" i="46"/>
  <c r="F201" i="44"/>
  <c r="N201" i="46"/>
  <c r="N201" i="44"/>
  <c r="AD201" i="46"/>
  <c r="AD201" i="44"/>
  <c r="AL201" i="46"/>
  <c r="AL201" i="44"/>
  <c r="AT201" i="46"/>
  <c r="AT201" i="44"/>
  <c r="BJ201" i="46"/>
  <c r="BJ201" i="44"/>
  <c r="R202" i="46"/>
  <c r="R202" i="44"/>
  <c r="Z202" i="46"/>
  <c r="Z202" i="44"/>
  <c r="AH202" i="46"/>
  <c r="AH202" i="44"/>
  <c r="AX202" i="46"/>
  <c r="AX202" i="44"/>
  <c r="BF202" i="46"/>
  <c r="BF202" i="44"/>
  <c r="BN202" i="46"/>
  <c r="BN202" i="44"/>
  <c r="E203" i="46"/>
  <c r="E203" i="44"/>
  <c r="M203" i="46"/>
  <c r="M203" i="44"/>
  <c r="U203" i="46"/>
  <c r="U203" i="44"/>
  <c r="AC203" i="46"/>
  <c r="AC203" i="44"/>
  <c r="AK203" i="46"/>
  <c r="AK203" i="44"/>
  <c r="BI203" i="46"/>
  <c r="BI203" i="44"/>
  <c r="BQ203" i="46"/>
  <c r="BQ203" i="44"/>
  <c r="I204" i="46"/>
  <c r="I204" i="44"/>
  <c r="Q204" i="46"/>
  <c r="Q204" i="44"/>
  <c r="AO204" i="46"/>
  <c r="AO204" i="44"/>
  <c r="AW204" i="46"/>
  <c r="AW204" i="44"/>
  <c r="BE204" i="46"/>
  <c r="BE204" i="44"/>
  <c r="BM204" i="46"/>
  <c r="BM204" i="44"/>
  <c r="U205" i="46"/>
  <c r="U205" i="44"/>
  <c r="AC205" i="46"/>
  <c r="AC205" i="44"/>
  <c r="AK205" i="46"/>
  <c r="AK205" i="44"/>
  <c r="AS205" i="46"/>
  <c r="AS205" i="44"/>
  <c r="BA205" i="46"/>
  <c r="BA205" i="44"/>
  <c r="BI205" i="46"/>
  <c r="BI205" i="44"/>
  <c r="I206" i="46"/>
  <c r="I206" i="44"/>
  <c r="Q206" i="46"/>
  <c r="Q206" i="44"/>
  <c r="Y206" i="46"/>
  <c r="Y206" i="44"/>
  <c r="AG206" i="46"/>
  <c r="AG206" i="44"/>
  <c r="AO206" i="46"/>
  <c r="AO206" i="44"/>
  <c r="BM206" i="46"/>
  <c r="BM206" i="44"/>
  <c r="S207" i="46"/>
  <c r="S207" i="44"/>
  <c r="AA207" i="46"/>
  <c r="AA207" i="44"/>
  <c r="AI207" i="46"/>
  <c r="AI207" i="44"/>
  <c r="AY207" i="46"/>
  <c r="AY207" i="44"/>
  <c r="BG207" i="46"/>
  <c r="BG207" i="44"/>
  <c r="V201" i="44"/>
  <c r="BA203" i="44"/>
  <c r="M205" i="44"/>
  <c r="AP202" i="44"/>
  <c r="AS203" i="44"/>
  <c r="E205" i="44"/>
  <c r="AZ198" i="44"/>
  <c r="AQ207" i="44"/>
  <c r="BQ205" i="44"/>
  <c r="AU12" i="44"/>
  <c r="BG13" i="44"/>
  <c r="I7" i="44"/>
  <c r="F8" i="44"/>
  <c r="AT8" i="44"/>
  <c r="AA9" i="44"/>
  <c r="AY9" i="44"/>
  <c r="AI13" i="44"/>
  <c r="AB15" i="44"/>
  <c r="Q20" i="44"/>
  <c r="BG9" i="44"/>
  <c r="AE8" i="44"/>
  <c r="G8" i="44"/>
  <c r="AU8" i="44"/>
  <c r="M10" i="44"/>
  <c r="G12" i="44"/>
  <c r="AM12" i="44"/>
  <c r="Z13" i="44"/>
  <c r="H14" i="44"/>
  <c r="U17" i="44"/>
  <c r="AS17" i="44"/>
  <c r="I20" i="44"/>
  <c r="T21" i="44"/>
  <c r="AZ21" i="44"/>
  <c r="H22" i="44"/>
  <c r="O8" i="44"/>
  <c r="BM7" i="44"/>
  <c r="AZ10" i="44"/>
  <c r="Q11" i="44"/>
  <c r="AD12" i="44"/>
  <c r="BJ12" i="44"/>
  <c r="R13" i="44"/>
  <c r="AA13" i="44"/>
  <c r="AY13" i="44"/>
  <c r="AM14" i="44"/>
  <c r="BD14" i="44"/>
  <c r="D15" i="44"/>
  <c r="Y16" i="44"/>
  <c r="AW16" i="44"/>
  <c r="BM16" i="44"/>
  <c r="AO20" i="44"/>
  <c r="BM20" i="44"/>
  <c r="AJ23" i="44"/>
  <c r="U10" i="44"/>
  <c r="C9" i="46"/>
  <c r="C9" i="44" s="1"/>
  <c r="BJ8" i="44"/>
  <c r="AB10" i="44"/>
  <c r="BP10" i="44"/>
  <c r="AG11" i="44"/>
  <c r="BM11" i="44"/>
  <c r="V12" i="44"/>
  <c r="AE12" i="44"/>
  <c r="BK12" i="44"/>
  <c r="S13" i="44"/>
  <c r="T15" i="44"/>
  <c r="BH15" i="44"/>
  <c r="AR21" i="44"/>
  <c r="Q7" i="46"/>
  <c r="Q7" i="44"/>
  <c r="AO7" i="46"/>
  <c r="AO7" i="44"/>
  <c r="V8" i="46"/>
  <c r="V8" i="44"/>
  <c r="L10" i="46"/>
  <c r="L10" i="44"/>
  <c r="N12" i="46"/>
  <c r="N12" i="44"/>
  <c r="BB12" i="46"/>
  <c r="BB12" i="44"/>
  <c r="A11" i="29"/>
  <c r="C13" i="46"/>
  <c r="C13" i="44" s="1"/>
  <c r="AP13" i="46"/>
  <c r="AP13" i="44"/>
  <c r="BC14" i="46"/>
  <c r="BC14" i="44"/>
  <c r="AJ17" i="46"/>
  <c r="AJ17" i="44"/>
  <c r="AF18" i="46"/>
  <c r="AF18" i="44"/>
  <c r="BL18" i="46"/>
  <c r="BL18" i="44"/>
  <c r="AJ19" i="46"/>
  <c r="AJ19" i="44"/>
  <c r="BH19" i="46"/>
  <c r="BH19" i="44"/>
  <c r="AU22" i="46"/>
  <c r="AU22" i="44"/>
  <c r="K23" i="46"/>
  <c r="K23" i="44"/>
  <c r="J11" i="46"/>
  <c r="J11" i="44"/>
  <c r="Z11" i="46"/>
  <c r="Z11" i="44"/>
  <c r="AN14" i="46"/>
  <c r="AN14" i="44"/>
  <c r="AR15" i="46"/>
  <c r="AR15" i="44"/>
  <c r="Q16" i="46"/>
  <c r="Q16" i="44"/>
  <c r="AG16" i="46"/>
  <c r="AG16" i="44"/>
  <c r="BE16" i="46"/>
  <c r="BE16" i="44"/>
  <c r="M17" i="46"/>
  <c r="M17" i="44"/>
  <c r="BI17" i="46"/>
  <c r="BI17" i="44"/>
  <c r="Y20" i="46"/>
  <c r="Y20" i="44"/>
  <c r="AJ21" i="46"/>
  <c r="AJ21" i="44"/>
  <c r="BD22" i="46"/>
  <c r="BD22" i="44"/>
  <c r="AR23" i="46"/>
  <c r="AR23" i="44"/>
  <c r="AM28" i="46"/>
  <c r="AM28" i="44"/>
  <c r="Z29" i="46"/>
  <c r="Z29" i="44"/>
  <c r="AX29" i="46"/>
  <c r="AX29" i="44"/>
  <c r="BB30" i="46"/>
  <c r="BB30" i="44"/>
  <c r="AB32" i="46"/>
  <c r="AB32" i="44"/>
  <c r="AJ32" i="46"/>
  <c r="AJ32" i="44"/>
  <c r="W33" i="46"/>
  <c r="W33" i="44"/>
  <c r="AM33" i="46"/>
  <c r="AM33" i="44"/>
  <c r="BC33" i="46"/>
  <c r="BC33" i="44"/>
  <c r="A34" i="44"/>
  <c r="BG23" i="44"/>
  <c r="G24" i="44"/>
  <c r="W24" i="44"/>
  <c r="AU24" i="44"/>
  <c r="BK24" i="44"/>
  <c r="E30" i="44"/>
  <c r="AS30" i="44"/>
  <c r="S32" i="44"/>
  <c r="N35" i="44"/>
  <c r="AT35" i="44"/>
  <c r="K36" i="44"/>
  <c r="BF36" i="44"/>
  <c r="V37" i="44"/>
  <c r="BB37" i="44"/>
  <c r="J38" i="44"/>
  <c r="AP38" i="44"/>
  <c r="S39" i="44"/>
  <c r="AY39" i="44"/>
  <c r="G40" i="44"/>
  <c r="AP43" i="44"/>
  <c r="F44" i="44"/>
  <c r="N44" i="44"/>
  <c r="V44" i="44"/>
  <c r="AD44" i="44"/>
  <c r="AL44" i="44"/>
  <c r="AT44" i="44"/>
  <c r="BB44" i="44"/>
  <c r="BJ44" i="44"/>
  <c r="AH45" i="44"/>
  <c r="AS46" i="44"/>
  <c r="Y47" i="44"/>
  <c r="X48" i="44"/>
  <c r="BD48" i="44"/>
  <c r="AJ49" i="44"/>
  <c r="BP52" i="44"/>
  <c r="AJ54" i="44"/>
  <c r="H55" i="44"/>
  <c r="P55" i="44"/>
  <c r="X55" i="44"/>
  <c r="AF55" i="44"/>
  <c r="AN55" i="44"/>
  <c r="AV55" i="44"/>
  <c r="BD55" i="44"/>
  <c r="BL55" i="44"/>
  <c r="AU7" i="44"/>
  <c r="F7" i="44"/>
  <c r="AL7" i="44"/>
  <c r="BG8" i="44"/>
  <c r="BE10" i="44"/>
  <c r="AQ12" i="44"/>
  <c r="O13" i="44"/>
  <c r="BC13" i="44"/>
  <c r="L14" i="44"/>
  <c r="BD15" i="44"/>
  <c r="M16" i="44"/>
  <c r="Q17" i="44"/>
  <c r="AC18" i="44"/>
  <c r="BQ18" i="44"/>
  <c r="AW19" i="44"/>
  <c r="AS20" i="44"/>
  <c r="AF21" i="44"/>
  <c r="D22" i="44"/>
  <c r="L22" i="44"/>
  <c r="T22" i="44"/>
  <c r="AB22" i="44"/>
  <c r="AJ22" i="44"/>
  <c r="AR22" i="44"/>
  <c r="AZ22" i="44"/>
  <c r="BH22" i="44"/>
  <c r="BP22" i="44"/>
  <c r="AB24" i="44"/>
  <c r="AD7" i="44"/>
  <c r="O9" i="44"/>
  <c r="AI12" i="44"/>
  <c r="X15" i="44"/>
  <c r="AV15" i="44"/>
  <c r="AO17" i="44"/>
  <c r="BM17" i="44"/>
  <c r="BI18" i="44"/>
  <c r="AV23" i="44"/>
  <c r="D24" i="44"/>
  <c r="AZ24" i="44"/>
  <c r="S12" i="44"/>
  <c r="BP14" i="44"/>
  <c r="BA16" i="44"/>
  <c r="AQ8" i="44"/>
  <c r="P15" i="44"/>
  <c r="A8" i="44"/>
  <c r="V7" i="44"/>
  <c r="S8" i="44"/>
  <c r="BK9" i="44"/>
  <c r="Q10" i="44"/>
  <c r="AO10" i="44"/>
  <c r="K12" i="44"/>
  <c r="AM13" i="44"/>
  <c r="D14" i="44"/>
  <c r="T14" i="44"/>
  <c r="AN15" i="44"/>
  <c r="E16" i="44"/>
  <c r="M18" i="44"/>
  <c r="AG19" i="44"/>
  <c r="U20" i="44"/>
  <c r="BI20" i="44"/>
  <c r="H23" i="44"/>
  <c r="BL23" i="44"/>
  <c r="T24" i="44"/>
  <c r="BB7" i="44"/>
  <c r="AL11" i="44"/>
  <c r="U16" i="44"/>
  <c r="BO8" i="44"/>
  <c r="AE9" i="44"/>
  <c r="I10" i="44"/>
  <c r="BO12" i="44"/>
  <c r="AR14" i="44"/>
  <c r="N7" i="44"/>
  <c r="K8" i="44"/>
  <c r="BC9" i="44"/>
  <c r="AG10" i="44"/>
  <c r="BG12" i="44"/>
  <c r="BK13" i="44"/>
  <c r="E18" i="44"/>
  <c r="BA20" i="44"/>
  <c r="AV21" i="44"/>
  <c r="BD23" i="44"/>
  <c r="L24" i="44"/>
  <c r="BH24" i="44"/>
  <c r="A12" i="29"/>
  <c r="A20" i="29"/>
  <c r="A28" i="29"/>
  <c r="A36" i="29"/>
  <c r="A44" i="29"/>
  <c r="A52" i="29"/>
  <c r="A60" i="29"/>
  <c r="A68" i="29"/>
  <c r="A76" i="29"/>
  <c r="A84" i="29"/>
  <c r="A92" i="29"/>
  <c r="A100" i="29"/>
  <c r="A108" i="29"/>
  <c r="A116" i="29"/>
  <c r="A124" i="29"/>
  <c r="A132" i="29"/>
  <c r="A5" i="29"/>
  <c r="A29" i="29"/>
  <c r="A37" i="29"/>
  <c r="A45" i="29"/>
  <c r="A53" i="29"/>
  <c r="A61" i="29"/>
  <c r="A69" i="29"/>
  <c r="A85" i="29"/>
  <c r="A93" i="29"/>
  <c r="A101" i="29"/>
  <c r="A109" i="29"/>
  <c r="A125" i="29"/>
  <c r="A133" i="29"/>
  <c r="A141" i="29"/>
  <c r="A6" i="29"/>
  <c r="A14" i="29"/>
  <c r="A22" i="29"/>
  <c r="A38" i="29"/>
  <c r="A46" i="29"/>
  <c r="A54" i="29"/>
  <c r="A62" i="29"/>
  <c r="A70" i="29"/>
  <c r="A78" i="29"/>
  <c r="A86" i="29"/>
  <c r="A94" i="29"/>
  <c r="A118" i="29"/>
  <c r="A126" i="29"/>
  <c r="A134" i="29"/>
  <c r="A142" i="29"/>
  <c r="A15" i="29"/>
  <c r="A31" i="29"/>
  <c r="A55" i="29"/>
  <c r="A63" i="29"/>
  <c r="A71" i="29"/>
  <c r="A79"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57" i="29"/>
  <c r="A65" i="29"/>
  <c r="A73" i="29"/>
  <c r="A81" i="29"/>
  <c r="A89" i="29"/>
  <c r="A97" i="29"/>
  <c r="A105" i="29"/>
  <c r="A113" i="29"/>
  <c r="A121" i="29"/>
  <c r="A129" i="29"/>
  <c r="A137" i="29"/>
  <c r="A145" i="29"/>
  <c r="A10" i="29"/>
  <c r="A18" i="29"/>
  <c r="A26" i="29"/>
  <c r="A34" i="29"/>
  <c r="A42" i="29"/>
  <c r="A50" i="29"/>
  <c r="A58" i="29"/>
  <c r="A66" i="29"/>
  <c r="A82" i="29"/>
  <c r="A90" i="29"/>
  <c r="A98" i="29"/>
  <c r="A106" i="29"/>
  <c r="A114" i="29"/>
  <c r="A130" i="29"/>
  <c r="A138" i="29"/>
  <c r="A146" i="29"/>
  <c r="A19" i="29"/>
  <c r="A27" i="29"/>
  <c r="A35" i="29"/>
  <c r="A43" i="29"/>
  <c r="A51" i="29"/>
  <c r="A59" i="29"/>
  <c r="A67" i="29"/>
  <c r="A75" i="29"/>
  <c r="A83" i="29"/>
  <c r="A91" i="29"/>
  <c r="A99" i="29"/>
  <c r="A107" i="29"/>
  <c r="A115" i="29"/>
  <c r="A123" i="29"/>
  <c r="A131" i="29"/>
  <c r="A139" i="29"/>
  <c r="BK11" i="46"/>
  <c r="BK11" i="44"/>
  <c r="E14" i="46"/>
  <c r="E14" i="44"/>
  <c r="BN17" i="46"/>
  <c r="BN17" i="44"/>
  <c r="AT18" i="46"/>
  <c r="AT18" i="44"/>
  <c r="AX19" i="46"/>
  <c r="AX19" i="44"/>
  <c r="F20" i="46"/>
  <c r="F20" i="44"/>
  <c r="U24" i="46"/>
  <c r="U24" i="44"/>
  <c r="BD25" i="46"/>
  <c r="BD25" i="44"/>
  <c r="AJ26" i="46"/>
  <c r="AJ26" i="44"/>
  <c r="X27" i="46"/>
  <c r="X27" i="44"/>
  <c r="AB28" i="46"/>
  <c r="AB28" i="44"/>
  <c r="AU29" i="46"/>
  <c r="AU29" i="44"/>
  <c r="AY30" i="46"/>
  <c r="AY30" i="44"/>
  <c r="AK31" i="46"/>
  <c r="AK31" i="44"/>
  <c r="AW32" i="46"/>
  <c r="AW32" i="44"/>
  <c r="L33" i="46"/>
  <c r="L33" i="44"/>
  <c r="AB33" i="46"/>
  <c r="AB33" i="44"/>
  <c r="AN34" i="46"/>
  <c r="AN34" i="44"/>
  <c r="BL34" i="46"/>
  <c r="BL34" i="44"/>
  <c r="BL36" i="46"/>
  <c r="BL36" i="44"/>
  <c r="BC38" i="46"/>
  <c r="BC38" i="44"/>
  <c r="I39" i="46"/>
  <c r="I39" i="44"/>
  <c r="E40" i="46"/>
  <c r="E40" i="44"/>
  <c r="AS40" i="46"/>
  <c r="AS40" i="44"/>
  <c r="X41" i="46"/>
  <c r="X41" i="44"/>
  <c r="AV41" i="46"/>
  <c r="AV41" i="44"/>
  <c r="BK45" i="46"/>
  <c r="BK45" i="44"/>
  <c r="AH46" i="46"/>
  <c r="AH46" i="44"/>
  <c r="AC48" i="46"/>
  <c r="AC48" i="44"/>
  <c r="BE49" i="46"/>
  <c r="BE49" i="44"/>
  <c r="AC50" i="46"/>
  <c r="AC50" i="44"/>
  <c r="BI50" i="46"/>
  <c r="BI50" i="44"/>
  <c r="BL51" i="46"/>
  <c r="BL51" i="44"/>
  <c r="I52" i="46"/>
  <c r="I52" i="44"/>
  <c r="AO54" i="46"/>
  <c r="AO54" i="44"/>
  <c r="AN56" i="46"/>
  <c r="AN56" i="44"/>
  <c r="X58" i="46"/>
  <c r="X58" i="44"/>
  <c r="BL58" i="46"/>
  <c r="BL58" i="44"/>
  <c r="AJ8" i="44"/>
  <c r="BP8" i="44"/>
  <c r="AM11" i="44"/>
  <c r="AA10" i="46"/>
  <c r="AA10" i="44"/>
  <c r="BG10" i="46"/>
  <c r="BG10" i="44"/>
  <c r="P11" i="46"/>
  <c r="P11" i="44"/>
  <c r="AV11" i="46"/>
  <c r="AV11" i="44"/>
  <c r="AC14" i="44"/>
  <c r="AD16" i="44"/>
  <c r="BB20" i="44"/>
  <c r="AN9" i="44"/>
  <c r="BC11" i="44"/>
  <c r="W7" i="44"/>
  <c r="G11" i="44"/>
  <c r="I15" i="44"/>
  <c r="F16" i="44"/>
  <c r="N18" i="44"/>
  <c r="O7" i="44"/>
  <c r="AB8" i="44"/>
  <c r="BH8" i="44"/>
  <c r="AF9" i="44"/>
  <c r="T12" i="44"/>
  <c r="AJ12" i="44"/>
  <c r="AZ12" i="44"/>
  <c r="BP12" i="44"/>
  <c r="R17" i="44"/>
  <c r="AT20" i="44"/>
  <c r="Q21" i="44"/>
  <c r="BI24" i="44"/>
  <c r="P25" i="44"/>
  <c r="AR26" i="44"/>
  <c r="BL27" i="44"/>
  <c r="BI14" i="44"/>
  <c r="AO15" i="44"/>
  <c r="BK7" i="44"/>
  <c r="AE11" i="44"/>
  <c r="R19" i="44"/>
  <c r="C17" i="46"/>
  <c r="C17" i="44" s="1"/>
  <c r="W11" i="44"/>
  <c r="D12" i="44"/>
  <c r="L12" i="44"/>
  <c r="AB12" i="44"/>
  <c r="AR12" i="44"/>
  <c r="BH12" i="44"/>
  <c r="U14" i="44"/>
  <c r="BA14" i="44"/>
  <c r="AG15" i="44"/>
  <c r="AX17" i="44"/>
  <c r="F18" i="44"/>
  <c r="AP19" i="44"/>
  <c r="BM21" i="44"/>
  <c r="Q23" i="44"/>
  <c r="AW23" i="44"/>
  <c r="A17" i="44"/>
  <c r="G7" i="44"/>
  <c r="BC7" i="44"/>
  <c r="X9" i="44"/>
  <c r="BL9" i="44"/>
  <c r="V16" i="44"/>
  <c r="BB16" i="44"/>
  <c r="J17" i="44"/>
  <c r="J19" i="44"/>
  <c r="AL20" i="44"/>
  <c r="I21" i="44"/>
  <c r="BE21" i="44"/>
  <c r="E24" i="44"/>
  <c r="AC24" i="44"/>
  <c r="BL25" i="44"/>
  <c r="T26" i="44"/>
  <c r="BP26" i="44"/>
  <c r="AI30" i="44"/>
  <c r="Q32" i="44"/>
  <c r="BD36" i="44"/>
  <c r="AM38" i="44"/>
  <c r="Y39" i="44"/>
  <c r="BM39" i="44"/>
  <c r="U40" i="44"/>
  <c r="BA40" i="44"/>
  <c r="Z46" i="44"/>
  <c r="F47" i="44"/>
  <c r="N47" i="44"/>
  <c r="V47" i="44"/>
  <c r="AD47" i="44"/>
  <c r="AL47" i="44"/>
  <c r="AT47" i="44"/>
  <c r="BB47" i="44"/>
  <c r="BJ47" i="44"/>
  <c r="M48" i="44"/>
  <c r="BA48" i="44"/>
  <c r="AG49" i="44"/>
  <c r="AN51" i="44"/>
  <c r="M13" i="46"/>
  <c r="M13" i="44"/>
  <c r="R14" i="46"/>
  <c r="R14" i="44"/>
  <c r="AX14" i="46"/>
  <c r="AX14" i="44"/>
  <c r="AA16" i="46"/>
  <c r="AA16" i="44"/>
  <c r="BG16" i="46"/>
  <c r="BG16" i="44"/>
  <c r="AV10" i="46"/>
  <c r="AV10" i="44"/>
  <c r="A68" i="28"/>
  <c r="A76" i="28"/>
  <c r="A12" i="28"/>
  <c r="A84" i="28"/>
  <c r="AE13" i="44"/>
  <c r="AA18" i="44"/>
  <c r="AE19" i="44"/>
  <c r="F61" i="44"/>
  <c r="BB61" i="44"/>
  <c r="I64" i="44"/>
  <c r="Q66" i="44"/>
  <c r="AW66" i="44"/>
  <c r="L67" i="44"/>
  <c r="BD68" i="44"/>
  <c r="AB69" i="44"/>
  <c r="AM70" i="44"/>
  <c r="AA71" i="44"/>
  <c r="AS72" i="44"/>
  <c r="Y73" i="44"/>
  <c r="A20" i="28"/>
  <c r="A92" i="28"/>
  <c r="A28" i="28"/>
  <c r="A100" i="28"/>
  <c r="A36" i="28"/>
  <c r="A116" i="28"/>
  <c r="A44" i="28"/>
  <c r="A124" i="28"/>
  <c r="A52" i="28"/>
  <c r="A132" i="28"/>
  <c r="E129" i="46"/>
  <c r="E129" i="44"/>
  <c r="M129" i="46"/>
  <c r="M129" i="44"/>
  <c r="U129" i="46"/>
  <c r="U129" i="44"/>
  <c r="AC129" i="46"/>
  <c r="AC129" i="44"/>
  <c r="AS129" i="46"/>
  <c r="AS129" i="44"/>
  <c r="BA129" i="46"/>
  <c r="BA129" i="44"/>
  <c r="BI129" i="46"/>
  <c r="BI129" i="44"/>
  <c r="BQ129" i="46"/>
  <c r="BQ129" i="44"/>
  <c r="I130" i="46"/>
  <c r="I130" i="44"/>
  <c r="Q130" i="46"/>
  <c r="Q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E132" i="46"/>
  <c r="E132" i="44"/>
  <c r="U132" i="46"/>
  <c r="U132" i="44"/>
  <c r="AC132" i="46"/>
  <c r="AC132" i="44"/>
  <c r="AK132" i="46"/>
  <c r="AK132" i="44"/>
  <c r="BI132" i="46"/>
  <c r="BI132" i="44"/>
  <c r="BQ132" i="46"/>
  <c r="BQ132" i="44"/>
  <c r="G133" i="46"/>
  <c r="G133" i="44"/>
  <c r="O133" i="46"/>
  <c r="O133" i="44"/>
  <c r="W133" i="46"/>
  <c r="W133" i="44"/>
  <c r="AE133" i="46"/>
  <c r="AE133" i="44"/>
  <c r="AM133" i="46"/>
  <c r="AM133" i="44"/>
  <c r="AU133" i="46"/>
  <c r="AU133" i="44"/>
  <c r="BC133" i="46"/>
  <c r="BC133" i="44"/>
  <c r="BK133" i="46"/>
  <c r="BK133" i="44"/>
  <c r="K134" i="46"/>
  <c r="K134" i="44"/>
  <c r="S134" i="46"/>
  <c r="S134" i="44"/>
  <c r="AA134" i="46"/>
  <c r="AA134" i="44"/>
  <c r="AI134" i="46"/>
  <c r="AI134" i="44"/>
  <c r="AQ134" i="46"/>
  <c r="AQ134" i="44"/>
  <c r="AY134" i="46"/>
  <c r="AY134" i="44"/>
  <c r="BG134" i="46"/>
  <c r="BG134" i="44"/>
  <c r="BO134" i="46"/>
  <c r="BO134" i="44"/>
  <c r="K135" i="46"/>
  <c r="K135" i="44"/>
  <c r="S135" i="46"/>
  <c r="S135" i="44"/>
  <c r="AA135" i="46"/>
  <c r="AA135" i="44"/>
  <c r="AI135" i="46"/>
  <c r="AI135" i="44"/>
  <c r="AY135" i="46"/>
  <c r="AY135" i="44"/>
  <c r="BG135" i="46"/>
  <c r="BG135" i="44"/>
  <c r="G136" i="46"/>
  <c r="G136" i="44"/>
  <c r="O136" i="46"/>
  <c r="O136" i="44"/>
  <c r="W136" i="46"/>
  <c r="W136" i="44"/>
  <c r="AM136" i="46"/>
  <c r="AM136" i="44"/>
  <c r="AU136" i="46"/>
  <c r="AU136" i="44"/>
  <c r="BC136" i="46"/>
  <c r="BC136" i="44"/>
  <c r="BK136" i="46"/>
  <c r="BK136" i="44"/>
  <c r="AQ137" i="46"/>
  <c r="AQ137" i="44"/>
  <c r="E138" i="46"/>
  <c r="E138" i="44"/>
  <c r="M138" i="46"/>
  <c r="M138" i="44"/>
  <c r="U138" i="46"/>
  <c r="U138" i="44"/>
  <c r="AC138" i="46"/>
  <c r="AC138" i="44"/>
  <c r="AK138" i="46"/>
  <c r="AK138" i="44"/>
  <c r="AS138" i="46"/>
  <c r="AS138" i="44"/>
  <c r="BA138" i="46"/>
  <c r="BA138" i="44"/>
  <c r="BI138" i="46"/>
  <c r="BI138" i="44"/>
  <c r="BQ138" i="46"/>
  <c r="BQ138" i="44"/>
  <c r="H139" i="46"/>
  <c r="H139" i="44"/>
  <c r="P139" i="46"/>
  <c r="P139" i="44"/>
  <c r="X139" i="46"/>
  <c r="X139" i="44"/>
  <c r="AF139" i="46"/>
  <c r="AF139" i="44"/>
  <c r="AN139" i="46"/>
  <c r="AN139" i="44"/>
  <c r="AV139" i="46"/>
  <c r="AV139" i="44"/>
  <c r="BD139" i="46"/>
  <c r="BD139" i="44"/>
  <c r="BL139" i="46"/>
  <c r="BL139"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A140" i="27"/>
  <c r="A140" i="28"/>
  <c r="A142" i="44"/>
  <c r="C142" i="46"/>
  <c r="C142" i="44" s="1"/>
  <c r="H142" i="46"/>
  <c r="H142" i="44"/>
  <c r="P142" i="46"/>
  <c r="P142" i="44"/>
  <c r="X142" i="46"/>
  <c r="X142" i="44"/>
  <c r="AF142" i="46"/>
  <c r="AF142" i="44"/>
  <c r="AN142" i="46"/>
  <c r="AN142" i="44"/>
  <c r="AV142" i="46"/>
  <c r="AV142" i="44"/>
  <c r="BD142" i="46"/>
  <c r="BD142" i="44"/>
  <c r="BL142" i="46"/>
  <c r="BL142" i="44"/>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AN144" i="46"/>
  <c r="AN144" i="44"/>
  <c r="AV144" i="46"/>
  <c r="AV144" i="44"/>
  <c r="BD144" i="46"/>
  <c r="BD144" i="44"/>
  <c r="BL144" i="46"/>
  <c r="BL144" i="44"/>
  <c r="D145" i="46"/>
  <c r="D145" i="44"/>
  <c r="L145" i="46"/>
  <c r="L145" i="44"/>
  <c r="T145" i="46"/>
  <c r="T145" i="44"/>
  <c r="AJ145" i="46"/>
  <c r="AJ145" i="44"/>
  <c r="AR145" i="46"/>
  <c r="AR145" i="44"/>
  <c r="AZ145" i="46"/>
  <c r="AZ145" i="44"/>
  <c r="BH145" i="46"/>
  <c r="BH145" i="44"/>
  <c r="BP145" i="46"/>
  <c r="BP145" i="44"/>
  <c r="G146" i="46"/>
  <c r="G146" i="44"/>
  <c r="O146" i="46"/>
  <c r="O146" i="44"/>
  <c r="W146" i="46"/>
  <c r="W146" i="44"/>
  <c r="AE146" i="46"/>
  <c r="AE146" i="44"/>
  <c r="AM146" i="46"/>
  <c r="AM146" i="44"/>
  <c r="AU146" i="46"/>
  <c r="AU146" i="44"/>
  <c r="BC146" i="46"/>
  <c r="BC146" i="44"/>
  <c r="BK146" i="46"/>
  <c r="BK146" i="44"/>
  <c r="J147" i="46"/>
  <c r="J147" i="44"/>
  <c r="R147" i="46"/>
  <c r="R147" i="44"/>
  <c r="Z147" i="46"/>
  <c r="Z147" i="44"/>
  <c r="AH147" i="46"/>
  <c r="AH147" i="44"/>
  <c r="AP147" i="46"/>
  <c r="AP147" i="44"/>
  <c r="AX147" i="46"/>
  <c r="AX147" i="44"/>
  <c r="BF147" i="46"/>
  <c r="BF147" i="44"/>
  <c r="BN147" i="46"/>
  <c r="BN147" i="44"/>
  <c r="F148" i="46"/>
  <c r="F148" i="44"/>
  <c r="N148" i="46"/>
  <c r="N148" i="44"/>
  <c r="V148" i="46"/>
  <c r="V148" i="44"/>
  <c r="AD148" i="46"/>
  <c r="AD148" i="44"/>
  <c r="AL148" i="46"/>
  <c r="AL148" i="44"/>
  <c r="AT148" i="46"/>
  <c r="AT148" i="44"/>
  <c r="BB148" i="46"/>
  <c r="BB148" i="44"/>
  <c r="BJ148" i="46"/>
  <c r="BJ148" i="44"/>
  <c r="A147" i="27"/>
  <c r="A147" i="28"/>
  <c r="G149" i="46"/>
  <c r="G149" i="44"/>
  <c r="O149" i="46"/>
  <c r="O149" i="44"/>
  <c r="W149" i="46"/>
  <c r="W149" i="44"/>
  <c r="AE149" i="46"/>
  <c r="AE149" i="44"/>
  <c r="AM149" i="46"/>
  <c r="AM149" i="44"/>
  <c r="AU149" i="46"/>
  <c r="AU149" i="44"/>
  <c r="BC149" i="46"/>
  <c r="BC149" i="44"/>
  <c r="BK149" i="46"/>
  <c r="BK149" i="44"/>
  <c r="K150" i="46"/>
  <c r="K150" i="44"/>
  <c r="S150" i="46"/>
  <c r="S150" i="44"/>
  <c r="AA150" i="46"/>
  <c r="AA150" i="44"/>
  <c r="AI150" i="46"/>
  <c r="AI150" i="44"/>
  <c r="AQ150" i="46"/>
  <c r="AQ150" i="44"/>
  <c r="AY150" i="46"/>
  <c r="AY150" i="44"/>
  <c r="BG150" i="46"/>
  <c r="BG150" i="44"/>
  <c r="BO150" i="46"/>
  <c r="BO150" i="44"/>
  <c r="G151" i="46"/>
  <c r="G151" i="44"/>
  <c r="O151" i="46"/>
  <c r="O151" i="44"/>
  <c r="W151" i="46"/>
  <c r="W151" i="44"/>
  <c r="AE151" i="46"/>
  <c r="AE151" i="44"/>
  <c r="AM151" i="46"/>
  <c r="AM151" i="44"/>
  <c r="AU151" i="46"/>
  <c r="AU151" i="44"/>
  <c r="BC151" i="46"/>
  <c r="BC151" i="44"/>
  <c r="BK151" i="46"/>
  <c r="BK151" i="44"/>
  <c r="J152" i="46"/>
  <c r="J152" i="44"/>
  <c r="R152" i="46"/>
  <c r="R152" i="44"/>
  <c r="Z152" i="46"/>
  <c r="Z152" i="44"/>
  <c r="AH152" i="46"/>
  <c r="AH152" i="44"/>
  <c r="AP152" i="46"/>
  <c r="AP152" i="44"/>
  <c r="BF152" i="46"/>
  <c r="BF152" i="44"/>
  <c r="BN152" i="46"/>
  <c r="BN152" i="44"/>
  <c r="F153" i="46"/>
  <c r="F153" i="44"/>
  <c r="N153" i="46"/>
  <c r="N153" i="44"/>
  <c r="V153" i="46"/>
  <c r="V153" i="44"/>
  <c r="AD153" i="46"/>
  <c r="AD153" i="44"/>
  <c r="AL153" i="46"/>
  <c r="AL153" i="44"/>
  <c r="AT153" i="46"/>
  <c r="AT153" i="44"/>
  <c r="BB153" i="46"/>
  <c r="BB153" i="44"/>
  <c r="BJ153" i="46"/>
  <c r="BJ153"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G158" i="46"/>
  <c r="G158" i="44"/>
  <c r="AS132" i="46"/>
  <c r="AS132" i="44"/>
  <c r="AK129" i="44"/>
  <c r="AQ135" i="44"/>
  <c r="AB145" i="44"/>
  <c r="BA132" i="46"/>
  <c r="BA132" i="44"/>
  <c r="Y130" i="44"/>
  <c r="AE136" i="44"/>
  <c r="O158" i="46"/>
  <c r="O158" i="44"/>
  <c r="W158" i="46"/>
  <c r="W158" i="44"/>
  <c r="AE158" i="46"/>
  <c r="AE158" i="44"/>
  <c r="AM158" i="46"/>
  <c r="AM158" i="44"/>
  <c r="AU158" i="46"/>
  <c r="AU158" i="44"/>
  <c r="BC158" i="46"/>
  <c r="BC158" i="44"/>
  <c r="BK158" i="46"/>
  <c r="BK158"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I161" i="46"/>
  <c r="AI161" i="44"/>
  <c r="AQ161" i="46"/>
  <c r="AQ161" i="44"/>
  <c r="AY161" i="46"/>
  <c r="AY161" i="44"/>
  <c r="BG161" i="46"/>
  <c r="BG161" i="44"/>
  <c r="BO161" i="46"/>
  <c r="BO161" i="44"/>
  <c r="G162" i="46"/>
  <c r="G162" i="44"/>
  <c r="O162" i="46"/>
  <c r="O162" i="44"/>
  <c r="W162" i="46"/>
  <c r="W162" i="44"/>
  <c r="AE162" i="46"/>
  <c r="AE162" i="44"/>
  <c r="AM162" i="46"/>
  <c r="AM162" i="44"/>
  <c r="AU162" i="46"/>
  <c r="AU162" i="44"/>
  <c r="BC162" i="46"/>
  <c r="BC162" i="44"/>
  <c r="BK162" i="46"/>
  <c r="BK162" i="44"/>
  <c r="I163" i="46"/>
  <c r="I163" i="44"/>
  <c r="Q163" i="46"/>
  <c r="Q163" i="44"/>
  <c r="Y163" i="46"/>
  <c r="Y163" i="44"/>
  <c r="AG163" i="46"/>
  <c r="AG163" i="44"/>
  <c r="AO163" i="46"/>
  <c r="AO163" i="44"/>
  <c r="AW163" i="46"/>
  <c r="AW163" i="44"/>
  <c r="BE163" i="46"/>
  <c r="BE163" i="44"/>
  <c r="BM163" i="46"/>
  <c r="BM163"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D166" i="46"/>
  <c r="D166" i="44"/>
  <c r="L166" i="46"/>
  <c r="L166" i="44"/>
  <c r="T166" i="46"/>
  <c r="T166" i="44"/>
  <c r="AB166" i="46"/>
  <c r="AB166" i="44"/>
  <c r="AJ166" i="46"/>
  <c r="AJ166" i="44"/>
  <c r="AR166" i="46"/>
  <c r="AR166" i="44"/>
  <c r="AZ166" i="46"/>
  <c r="AZ166" i="44"/>
  <c r="BH166" i="46"/>
  <c r="BH166" i="44"/>
  <c r="BP166" i="46"/>
  <c r="BP166" i="44"/>
  <c r="H167" i="46"/>
  <c r="H167" i="44"/>
  <c r="P167" i="46"/>
  <c r="P167" i="44"/>
  <c r="X167" i="46"/>
  <c r="X167" i="44"/>
  <c r="AF167" i="46"/>
  <c r="AF167" i="44"/>
  <c r="AN167" i="46"/>
  <c r="AN167" i="44"/>
  <c r="AV167" i="46"/>
  <c r="AV167" i="44"/>
  <c r="BD167" i="46"/>
  <c r="BD167" i="44"/>
  <c r="BL167" i="46"/>
  <c r="BL167" i="44"/>
  <c r="K168" i="46"/>
  <c r="K168" i="44"/>
  <c r="S168" i="46"/>
  <c r="S168" i="44"/>
  <c r="AA168" i="46"/>
  <c r="AA168" i="44"/>
  <c r="AI168" i="46"/>
  <c r="AI168" i="44"/>
  <c r="AQ168" i="46"/>
  <c r="AQ168" i="44"/>
  <c r="BG168" i="46"/>
  <c r="BG168" i="44"/>
  <c r="BO168" i="46"/>
  <c r="BO168" i="44"/>
  <c r="G169" i="46"/>
  <c r="G169" i="44"/>
  <c r="O169" i="46"/>
  <c r="O169" i="44"/>
  <c r="W169" i="46"/>
  <c r="W169" i="44"/>
  <c r="AE169" i="46"/>
  <c r="AE169" i="44"/>
  <c r="AM169" i="46"/>
  <c r="AM169" i="44"/>
  <c r="AU169" i="46"/>
  <c r="AU169" i="44"/>
  <c r="BC169" i="46"/>
  <c r="BC169" i="44"/>
  <c r="BK169" i="46"/>
  <c r="BK169" i="44"/>
  <c r="J170" i="46"/>
  <c r="J170" i="44"/>
  <c r="R170" i="46"/>
  <c r="R170" i="44"/>
  <c r="Z170" i="46"/>
  <c r="Z170" i="44"/>
  <c r="AH170" i="46"/>
  <c r="AH170" i="44"/>
  <c r="AP170" i="46"/>
  <c r="AP170" i="44"/>
  <c r="AX170" i="46"/>
  <c r="AX170" i="44"/>
  <c r="BF170" i="46"/>
  <c r="BF170" i="44"/>
  <c r="BN170" i="46"/>
  <c r="BN170" i="44"/>
  <c r="E171" i="46"/>
  <c r="E171" i="44"/>
  <c r="M171" i="46"/>
  <c r="M171" i="44"/>
  <c r="U171" i="46"/>
  <c r="U171" i="44"/>
  <c r="AC171" i="46"/>
  <c r="AC171" i="44"/>
  <c r="AK171" i="46"/>
  <c r="AK171" i="44"/>
  <c r="AS171" i="46"/>
  <c r="AS171" i="44"/>
  <c r="BA171" i="46"/>
  <c r="BA171" i="44"/>
  <c r="BI171" i="46"/>
  <c r="BI171" i="44"/>
  <c r="BQ171" i="46"/>
  <c r="BQ171" i="44"/>
  <c r="G172" i="46"/>
  <c r="G172" i="44"/>
  <c r="O172" i="46"/>
  <c r="O172" i="44"/>
  <c r="W172" i="46"/>
  <c r="W172" i="44"/>
  <c r="AE172" i="46"/>
  <c r="AE172" i="44"/>
  <c r="AM172" i="46"/>
  <c r="AM172" i="44"/>
  <c r="AU172" i="46"/>
  <c r="AU172" i="44"/>
  <c r="BC172" i="46"/>
  <c r="BC172" i="44"/>
  <c r="BK172" i="46"/>
  <c r="BK172" i="44"/>
  <c r="K173" i="46"/>
  <c r="K173" i="44"/>
  <c r="S173" i="46"/>
  <c r="S173" i="44"/>
  <c r="AA173" i="46"/>
  <c r="AA173" i="44"/>
  <c r="AI173" i="46"/>
  <c r="AI173" i="44"/>
  <c r="AQ173" i="46"/>
  <c r="AQ173" i="44"/>
  <c r="AY173" i="46"/>
  <c r="AY173" i="44"/>
  <c r="BG173" i="46"/>
  <c r="BG173" i="44"/>
  <c r="BO173" i="46"/>
  <c r="BO173"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D176" i="46"/>
  <c r="D176" i="44"/>
  <c r="L176" i="46"/>
  <c r="L176" i="44"/>
  <c r="T176" i="46"/>
  <c r="T176" i="44"/>
  <c r="AB176" i="46"/>
  <c r="AB176" i="44"/>
  <c r="AJ176" i="46"/>
  <c r="AJ176" i="44"/>
  <c r="AR176" i="46"/>
  <c r="AR176" i="44"/>
  <c r="AZ176" i="46"/>
  <c r="AZ176" i="44"/>
  <c r="BH176" i="46"/>
  <c r="BH176" i="44"/>
  <c r="BP176" i="46"/>
  <c r="BP176" i="44"/>
  <c r="H177" i="46"/>
  <c r="H177" i="44"/>
  <c r="P177" i="46"/>
  <c r="P177" i="44"/>
  <c r="X177" i="46"/>
  <c r="X177" i="44"/>
  <c r="AF177" i="46"/>
  <c r="AF177" i="44"/>
  <c r="AN177" i="46"/>
  <c r="AN177" i="44"/>
  <c r="AV177" i="46"/>
  <c r="AV177" i="44"/>
  <c r="BD177" i="46"/>
  <c r="BD177" i="44"/>
  <c r="BL177" i="46"/>
  <c r="BL177" i="44"/>
  <c r="K178" i="46"/>
  <c r="K178" i="44"/>
  <c r="S178" i="46"/>
  <c r="S178" i="44"/>
  <c r="AA178" i="46"/>
  <c r="AA178" i="44"/>
  <c r="AI178" i="46"/>
  <c r="AI178" i="44"/>
  <c r="AQ178" i="46"/>
  <c r="AQ178" i="44"/>
  <c r="AY178" i="46"/>
  <c r="AY178" i="44"/>
  <c r="BG178" i="46"/>
  <c r="BG178" i="44"/>
  <c r="BO178" i="46"/>
  <c r="BO178" i="44"/>
  <c r="G179" i="46"/>
  <c r="G179" i="44"/>
  <c r="O179" i="46"/>
  <c r="O179" i="44"/>
  <c r="W179" i="46"/>
  <c r="W179" i="44"/>
  <c r="AE179" i="46"/>
  <c r="AE179" i="44"/>
  <c r="AM179" i="46"/>
  <c r="AM179" i="44"/>
  <c r="AU179" i="46"/>
  <c r="AU179" i="44"/>
  <c r="BC179" i="46"/>
  <c r="BC179" i="44"/>
  <c r="BK179" i="46"/>
  <c r="BK179" i="44"/>
  <c r="I180" i="46"/>
  <c r="I180" i="44"/>
  <c r="Q180" i="46"/>
  <c r="Q180" i="44"/>
  <c r="Y180" i="46"/>
  <c r="Y180" i="44"/>
  <c r="AG180" i="46"/>
  <c r="AG180" i="44"/>
  <c r="AO180" i="46"/>
  <c r="AO180" i="44"/>
  <c r="AW180" i="46"/>
  <c r="AW180" i="44"/>
  <c r="BE180" i="46"/>
  <c r="BE180" i="44"/>
  <c r="BM180" i="46"/>
  <c r="BM180" i="44"/>
  <c r="H182" i="46"/>
  <c r="H182" i="44"/>
  <c r="P182" i="46"/>
  <c r="P182" i="44"/>
  <c r="X182" i="46"/>
  <c r="X182" i="44"/>
  <c r="AF182" i="46"/>
  <c r="AF182" i="44"/>
  <c r="AN182" i="46"/>
  <c r="AN182" i="44"/>
  <c r="AV182" i="46"/>
  <c r="AV182" i="44"/>
  <c r="BD182" i="46"/>
  <c r="BD182" i="44"/>
  <c r="BL182" i="46"/>
  <c r="BL182" i="44"/>
  <c r="D183" i="46"/>
  <c r="D183" i="44"/>
  <c r="L183" i="46"/>
  <c r="L183" i="44"/>
  <c r="T183" i="46"/>
  <c r="T183" i="44"/>
  <c r="AB183" i="46"/>
  <c r="AB183" i="44"/>
  <c r="AJ183" i="46"/>
  <c r="AJ183" i="44"/>
  <c r="AR183" i="46"/>
  <c r="AR183" i="44"/>
  <c r="AZ183" i="46"/>
  <c r="AZ183" i="44"/>
  <c r="BH183" i="46"/>
  <c r="BH183" i="44"/>
  <c r="BP183" i="46"/>
  <c r="BP183" i="44"/>
  <c r="F184" i="46"/>
  <c r="F184" i="44"/>
  <c r="N184" i="46"/>
  <c r="N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E186" i="46"/>
  <c r="E186" i="44"/>
  <c r="M186" i="46"/>
  <c r="M186" i="44"/>
  <c r="U186" i="46"/>
  <c r="U186" i="44"/>
  <c r="AC186" i="46"/>
  <c r="AC186" i="44"/>
  <c r="AK186" i="46"/>
  <c r="AK186" i="44"/>
  <c r="AS186" i="46"/>
  <c r="AS186" i="44"/>
  <c r="BA186" i="46"/>
  <c r="BA186" i="44"/>
  <c r="BI186" i="46"/>
  <c r="BI186" i="44"/>
  <c r="BQ186" i="46"/>
  <c r="BQ186" i="44"/>
  <c r="I187" i="46"/>
  <c r="I187" i="44"/>
  <c r="Q187" i="46"/>
  <c r="Q187" i="44"/>
  <c r="Y187" i="46"/>
  <c r="Y187" i="44"/>
  <c r="AG187" i="46"/>
  <c r="AG187" i="44"/>
  <c r="AO187" i="46"/>
  <c r="AO187" i="44"/>
  <c r="AW187" i="46"/>
  <c r="AW187" i="44"/>
  <c r="BE187" i="46"/>
  <c r="BE187" i="44"/>
  <c r="BM187" i="46"/>
  <c r="BM187" i="44"/>
  <c r="BJ189" i="46"/>
  <c r="BJ189" i="44"/>
  <c r="H190" i="46"/>
  <c r="H190" i="44"/>
  <c r="P190" i="46"/>
  <c r="P190" i="44"/>
  <c r="X190" i="46"/>
  <c r="X190" i="44"/>
  <c r="AF190" i="46"/>
  <c r="AF190" i="44"/>
  <c r="AN190" i="46"/>
  <c r="AN190" i="44"/>
  <c r="AV190" i="46"/>
  <c r="AV190" i="44"/>
  <c r="BD190" i="46"/>
  <c r="BD190" i="44"/>
  <c r="BL190" i="46"/>
  <c r="BL190" i="44"/>
  <c r="D191" i="46"/>
  <c r="D191" i="44"/>
  <c r="L191" i="46"/>
  <c r="L191" i="44"/>
  <c r="T191" i="46"/>
  <c r="T191" i="44"/>
  <c r="AB191" i="46"/>
  <c r="AB191" i="44"/>
  <c r="AJ191" i="46"/>
  <c r="AJ191" i="44"/>
  <c r="AR191" i="46"/>
  <c r="AR191" i="44"/>
  <c r="AZ191" i="46"/>
  <c r="AZ191" i="44"/>
  <c r="BH191" i="46"/>
  <c r="BH191" i="44"/>
  <c r="BP191" i="46"/>
  <c r="BP191" i="44"/>
  <c r="F192" i="46"/>
  <c r="F192" i="44"/>
  <c r="N192" i="46"/>
  <c r="N192" i="44"/>
  <c r="V192" i="46"/>
  <c r="V192" i="44"/>
  <c r="AD192" i="46"/>
  <c r="AD192" i="44"/>
  <c r="AL192" i="46"/>
  <c r="AL192" i="44"/>
  <c r="AT192" i="46"/>
  <c r="AT192" i="44"/>
  <c r="BB192" i="46"/>
  <c r="BB192" i="44"/>
  <c r="BJ192" i="46"/>
  <c r="BJ192" i="44"/>
  <c r="A95" i="27"/>
  <c r="A95" i="28"/>
  <c r="A102" i="27"/>
  <c r="A102" i="28"/>
  <c r="A110" i="27"/>
  <c r="A110" i="28"/>
  <c r="A117" i="27"/>
  <c r="A117" i="28"/>
  <c r="A122" i="27"/>
  <c r="A122" i="28"/>
  <c r="A77" i="27"/>
  <c r="A77" i="28"/>
  <c r="A87" i="27"/>
  <c r="A87" i="28"/>
  <c r="BE7" i="44"/>
  <c r="AL8" i="44"/>
  <c r="BA93" i="44"/>
  <c r="O94" i="44"/>
  <c r="BG95" i="44"/>
  <c r="AD96" i="44"/>
  <c r="J97" i="44"/>
  <c r="AR98" i="44"/>
  <c r="AT111" i="44"/>
  <c r="E113" i="44"/>
  <c r="M113" i="44"/>
  <c r="U113" i="44"/>
  <c r="AC113" i="44"/>
  <c r="AK113" i="44"/>
  <c r="AS113" i="44"/>
  <c r="A74" i="27"/>
  <c r="A74" i="28"/>
  <c r="A108" i="28"/>
  <c r="AW7" i="44"/>
  <c r="AD8" i="44"/>
  <c r="AS93" i="44"/>
  <c r="G94" i="44"/>
  <c r="AY95" i="44"/>
  <c r="V96" i="44"/>
  <c r="BN97" i="44"/>
  <c r="AJ98" i="44"/>
  <c r="AL103" i="44"/>
  <c r="W107" i="44"/>
  <c r="V109" i="44"/>
  <c r="AL111" i="44"/>
  <c r="A60" i="28"/>
  <c r="A7" i="27"/>
  <c r="A7" i="28"/>
  <c r="A11" i="27"/>
  <c r="A11" i="28"/>
  <c r="A13" i="27"/>
  <c r="A13" i="28"/>
  <c r="A21" i="27"/>
  <c r="A21" i="28"/>
  <c r="A23" i="27"/>
  <c r="A23" i="28"/>
  <c r="A30" i="27"/>
  <c r="A30" i="28"/>
  <c r="A39" i="27"/>
  <c r="A39" i="28"/>
  <c r="A49" i="44"/>
  <c r="A47" i="28"/>
  <c r="A49" i="27"/>
  <c r="A49" i="28"/>
  <c r="F202" i="46"/>
  <c r="F202" i="44"/>
  <c r="N202" i="46"/>
  <c r="N202" i="44"/>
  <c r="V202" i="46"/>
  <c r="V202" i="44"/>
  <c r="AL202" i="46"/>
  <c r="AL202" i="44"/>
  <c r="AT202" i="46"/>
  <c r="AT202" i="44"/>
  <c r="BB202" i="46"/>
  <c r="BB202" i="44"/>
  <c r="BJ202" i="46"/>
  <c r="BJ202" i="44"/>
  <c r="I203" i="46"/>
  <c r="I203" i="44"/>
  <c r="Q203" i="46"/>
  <c r="Q203" i="44"/>
  <c r="Y203" i="46"/>
  <c r="Y203" i="44"/>
  <c r="AG203" i="46"/>
  <c r="AG203" i="44"/>
  <c r="AO203" i="46"/>
  <c r="AO203" i="44"/>
  <c r="AW203" i="46"/>
  <c r="AW203" i="44"/>
  <c r="BE203" i="46"/>
  <c r="BE203" i="44"/>
  <c r="BM203" i="46"/>
  <c r="BM203" i="44"/>
  <c r="E204" i="46"/>
  <c r="E204" i="44"/>
  <c r="M204" i="46"/>
  <c r="M204" i="44"/>
  <c r="U204" i="46"/>
  <c r="U204" i="44"/>
  <c r="AC204" i="46"/>
  <c r="AC204" i="44"/>
  <c r="AK204" i="46"/>
  <c r="AK204" i="44"/>
  <c r="AS204" i="46"/>
  <c r="AS204" i="44"/>
  <c r="BA204" i="46"/>
  <c r="BA204" i="44"/>
  <c r="BI204" i="46"/>
  <c r="BI204" i="44"/>
  <c r="BQ204" i="46"/>
  <c r="BQ204" i="44"/>
  <c r="I205" i="46"/>
  <c r="I205" i="44"/>
  <c r="Q205" i="46"/>
  <c r="Q205" i="44"/>
  <c r="Y205" i="46"/>
  <c r="Y205" i="44"/>
  <c r="AG205" i="46"/>
  <c r="AG205" i="44"/>
  <c r="AO205" i="46"/>
  <c r="AO205" i="44"/>
  <c r="AW205" i="46"/>
  <c r="AW205" i="44"/>
  <c r="BE205" i="46"/>
  <c r="BE205" i="44"/>
  <c r="BM205" i="46"/>
  <c r="BM205" i="44"/>
  <c r="E206" i="46"/>
  <c r="E206" i="44"/>
  <c r="M206" i="46"/>
  <c r="M206" i="44"/>
  <c r="U206" i="46"/>
  <c r="U206" i="44"/>
  <c r="AC206" i="46"/>
  <c r="AC206" i="44"/>
  <c r="AK206" i="46"/>
  <c r="AK206" i="44"/>
  <c r="AS206" i="46"/>
  <c r="AS206" i="44"/>
  <c r="BA206" i="46"/>
  <c r="BA206" i="44"/>
  <c r="BI206" i="46"/>
  <c r="BI206" i="44"/>
  <c r="BQ206" i="46"/>
  <c r="BQ206" i="44"/>
  <c r="G207" i="46"/>
  <c r="G207" i="44"/>
  <c r="W207" i="46"/>
  <c r="W207" i="44"/>
  <c r="AM207" i="46"/>
  <c r="AM207" i="44"/>
  <c r="BC207" i="46"/>
  <c r="BC207" i="44"/>
  <c r="BK207" i="46"/>
  <c r="BK207" i="44"/>
  <c r="Y7" i="44"/>
  <c r="N8" i="44"/>
  <c r="T10" i="44"/>
  <c r="U93" i="44"/>
  <c r="AU94" i="44"/>
  <c r="AA95" i="44"/>
  <c r="BJ96" i="44"/>
  <c r="AP97" i="44"/>
  <c r="L98" i="44"/>
  <c r="V103" i="44"/>
  <c r="G107" i="44"/>
  <c r="AU107" i="44"/>
  <c r="AT109" i="44"/>
  <c r="N111" i="44"/>
  <c r="I193" i="46"/>
  <c r="I193" i="44"/>
  <c r="Q193" i="46"/>
  <c r="Q193" i="44"/>
  <c r="Y193" i="46"/>
  <c r="Y193" i="44"/>
  <c r="AG193" i="46"/>
  <c r="AG193" i="44"/>
  <c r="AO193" i="46"/>
  <c r="AO193" i="44"/>
  <c r="AW193" i="46"/>
  <c r="AW193" i="44"/>
  <c r="BE193" i="46"/>
  <c r="BE193" i="44"/>
  <c r="BM193" i="46"/>
  <c r="BM193" i="44"/>
  <c r="D194" i="46"/>
  <c r="D194" i="44"/>
  <c r="L194" i="46"/>
  <c r="L194" i="44"/>
  <c r="T194" i="46"/>
  <c r="T194" i="44"/>
  <c r="AB194" i="46"/>
  <c r="AB194" i="44"/>
  <c r="AJ194" i="46"/>
  <c r="AJ194" i="44"/>
  <c r="AR194" i="46"/>
  <c r="AR194" i="44"/>
  <c r="BH194" i="46"/>
  <c r="BH194" i="44"/>
  <c r="BP194" i="46"/>
  <c r="BP194" i="44"/>
  <c r="H195" i="46"/>
  <c r="H195" i="44"/>
  <c r="P195" i="46"/>
  <c r="P195" i="44"/>
  <c r="X195" i="46"/>
  <c r="X195" i="44"/>
  <c r="AF195" i="46"/>
  <c r="AF195" i="44"/>
  <c r="AN195" i="46"/>
  <c r="AN195" i="44"/>
  <c r="AV195" i="46"/>
  <c r="AV195" i="44"/>
  <c r="BD195" i="46"/>
  <c r="BD195" i="44"/>
  <c r="BL195" i="46"/>
  <c r="BL195" i="44"/>
  <c r="F197" i="46"/>
  <c r="F197" i="44"/>
  <c r="N197" i="46"/>
  <c r="N197" i="44"/>
  <c r="V197" i="46"/>
  <c r="V197" i="44"/>
  <c r="AD197" i="46"/>
  <c r="AD197" i="44"/>
  <c r="AL197" i="46"/>
  <c r="AL197" i="44"/>
  <c r="BB197" i="46"/>
  <c r="BB197" i="44"/>
  <c r="BJ197" i="46"/>
  <c r="BJ197" i="44"/>
  <c r="J198" i="46"/>
  <c r="J198" i="44"/>
  <c r="Z198" i="46"/>
  <c r="Z198" i="44"/>
  <c r="AH198" i="46"/>
  <c r="AH198" i="44"/>
  <c r="AP198" i="46"/>
  <c r="AP198" i="44"/>
  <c r="AX198" i="46"/>
  <c r="AX198" i="44"/>
  <c r="BF198" i="46"/>
  <c r="BF198" i="44"/>
  <c r="BN198" i="46"/>
  <c r="BN198" i="44"/>
  <c r="E199" i="46"/>
  <c r="E199" i="44"/>
  <c r="M199" i="46"/>
  <c r="M199" i="44"/>
  <c r="U199" i="46"/>
  <c r="U199" i="44"/>
  <c r="AC199" i="46"/>
  <c r="AC199" i="44"/>
  <c r="AK199" i="46"/>
  <c r="AK199" i="44"/>
  <c r="AS199" i="46"/>
  <c r="AS199" i="44"/>
  <c r="BI199" i="46"/>
  <c r="BI199" i="44"/>
  <c r="BQ199" i="46"/>
  <c r="BQ199" i="44"/>
  <c r="I200" i="46"/>
  <c r="I200" i="44"/>
  <c r="Q200" i="46"/>
  <c r="Q200" i="44"/>
  <c r="AG200" i="46"/>
  <c r="AG200" i="44"/>
  <c r="AO200" i="46"/>
  <c r="AO200" i="44"/>
  <c r="AW200" i="46"/>
  <c r="AW200" i="44"/>
  <c r="BM200" i="46"/>
  <c r="BM200" i="44"/>
  <c r="D201" i="46"/>
  <c r="D201" i="44"/>
  <c r="T201" i="46"/>
  <c r="T201" i="44"/>
  <c r="AB201" i="46"/>
  <c r="AB201" i="44"/>
  <c r="AJ201" i="46"/>
  <c r="AJ201" i="44"/>
  <c r="AR201" i="46"/>
  <c r="AR201" i="44"/>
  <c r="AZ201" i="46"/>
  <c r="AZ201" i="44"/>
  <c r="BH201" i="46"/>
  <c r="BH201" i="44"/>
  <c r="BP201" i="46"/>
  <c r="BP201" i="44"/>
  <c r="A5" i="28"/>
  <c r="A29" i="28"/>
  <c r="A37" i="28"/>
  <c r="A45" i="28"/>
  <c r="A53" i="28"/>
  <c r="A61" i="28"/>
  <c r="A69" i="28"/>
  <c r="A85" i="28"/>
  <c r="A93" i="28"/>
  <c r="A101" i="28"/>
  <c r="A109" i="28"/>
  <c r="A125" i="28"/>
  <c r="A133" i="28"/>
  <c r="A141" i="28"/>
  <c r="A6" i="28"/>
  <c r="A14" i="28"/>
  <c r="A22" i="28"/>
  <c r="A38" i="28"/>
  <c r="A46" i="28"/>
  <c r="A54" i="28"/>
  <c r="A62" i="28"/>
  <c r="A70" i="28"/>
  <c r="A78" i="28"/>
  <c r="A86" i="28"/>
  <c r="A94" i="28"/>
  <c r="A118" i="28"/>
  <c r="A126" i="28"/>
  <c r="A134" i="28"/>
  <c r="A142" i="28"/>
  <c r="A15" i="28"/>
  <c r="A31" i="28"/>
  <c r="A55" i="28"/>
  <c r="A63" i="28"/>
  <c r="A71" i="28"/>
  <c r="A79"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57" i="28"/>
  <c r="A65" i="28"/>
  <c r="A73" i="28"/>
  <c r="A81" i="28"/>
  <c r="A89" i="28"/>
  <c r="A97" i="28"/>
  <c r="A105" i="28"/>
  <c r="A113" i="28"/>
  <c r="A121" i="28"/>
  <c r="A129" i="28"/>
  <c r="A137" i="28"/>
  <c r="A145" i="28"/>
  <c r="A10" i="28"/>
  <c r="A18" i="28"/>
  <c r="A26" i="28"/>
  <c r="A34" i="28"/>
  <c r="A42" i="28"/>
  <c r="A50" i="28"/>
  <c r="A58" i="28"/>
  <c r="A66" i="28"/>
  <c r="A82" i="28"/>
  <c r="A90" i="28"/>
  <c r="A98" i="28"/>
  <c r="A106" i="28"/>
  <c r="A114" i="28"/>
  <c r="A130" i="28"/>
  <c r="A138" i="28"/>
  <c r="A146" i="28"/>
  <c r="A19" i="28"/>
  <c r="A27" i="28"/>
  <c r="A35" i="28"/>
  <c r="A43" i="28"/>
  <c r="A51" i="28"/>
  <c r="A59" i="28"/>
  <c r="A67" i="28"/>
  <c r="A75" i="28"/>
  <c r="A83" i="28"/>
  <c r="A91" i="28"/>
  <c r="A99" i="28"/>
  <c r="A107" i="28"/>
  <c r="A115" i="28"/>
  <c r="A123" i="28"/>
  <c r="A131" i="28"/>
  <c r="A139" i="28"/>
  <c r="BC8" i="44"/>
  <c r="AI9" i="44"/>
  <c r="BA10" i="44"/>
  <c r="R11" i="44"/>
  <c r="AM8" i="44"/>
  <c r="S9" i="44"/>
  <c r="AK10" i="44"/>
  <c r="AX11" i="44"/>
  <c r="AO13" i="44"/>
  <c r="W8" i="44"/>
  <c r="AC10" i="44"/>
  <c r="AP11" i="44"/>
  <c r="J7" i="44"/>
  <c r="R7" i="44"/>
  <c r="Z7" i="44"/>
  <c r="AH7" i="44"/>
  <c r="AP7" i="44"/>
  <c r="AX7" i="44"/>
  <c r="BF7" i="44"/>
  <c r="BN7" i="44"/>
  <c r="BK8" i="44"/>
  <c r="AQ9" i="44"/>
  <c r="E10" i="44"/>
  <c r="BI10" i="44"/>
  <c r="BF11" i="44"/>
  <c r="BE13" i="44"/>
  <c r="J15" i="44"/>
  <c r="A37" i="27"/>
  <c r="A47" i="27"/>
  <c r="A55" i="27"/>
  <c r="A143" i="27"/>
  <c r="A32" i="27"/>
  <c r="A82" i="27"/>
  <c r="BH9" i="44"/>
  <c r="AD10" i="44"/>
  <c r="K11" i="44"/>
  <c r="AY11" i="44"/>
  <c r="AX13" i="44"/>
  <c r="AF25" i="46"/>
  <c r="M57" i="46"/>
  <c r="M57" i="44"/>
  <c r="AS57" i="46"/>
  <c r="AS57" i="44"/>
  <c r="BI57" i="46"/>
  <c r="BI57" i="44"/>
  <c r="I69" i="46"/>
  <c r="I69" i="44"/>
  <c r="Y69" i="44"/>
  <c r="Y69" i="46"/>
  <c r="AO69" i="46"/>
  <c r="AO69" i="44"/>
  <c r="BE69" i="46"/>
  <c r="BE69" i="44"/>
  <c r="L70" i="46"/>
  <c r="L70" i="44"/>
  <c r="AB70" i="46"/>
  <c r="AB70" i="44"/>
  <c r="AR70" i="46"/>
  <c r="AR70" i="44"/>
  <c r="BH70" i="46"/>
  <c r="BH70" i="44"/>
  <c r="R88" i="46"/>
  <c r="R88" i="44"/>
  <c r="AH88" i="46"/>
  <c r="AH88" i="44"/>
  <c r="AP88" i="46"/>
  <c r="AP88" i="44"/>
  <c r="AX88" i="46"/>
  <c r="AX88" i="44"/>
  <c r="BF88" i="46"/>
  <c r="BF88" i="44"/>
  <c r="BN88" i="46"/>
  <c r="BN88" i="44"/>
  <c r="F89" i="46"/>
  <c r="F89" i="44"/>
  <c r="N89" i="46"/>
  <c r="N89" i="44"/>
  <c r="V89" i="46"/>
  <c r="V89" i="44"/>
  <c r="AD89" i="46"/>
  <c r="AD89" i="44"/>
  <c r="AL89" i="46"/>
  <c r="AL89" i="44"/>
  <c r="AT89" i="46"/>
  <c r="AT89" i="44"/>
  <c r="BB89" i="46"/>
  <c r="BB89" i="44"/>
  <c r="BJ89" i="46"/>
  <c r="BJ89" i="44"/>
  <c r="G86" i="46"/>
  <c r="G86" i="44"/>
  <c r="O86" i="46"/>
  <c r="O86" i="44"/>
  <c r="W86" i="46"/>
  <c r="W86" i="44"/>
  <c r="AE86" i="46"/>
  <c r="AE86" i="44"/>
  <c r="AM86" i="46"/>
  <c r="AM86" i="44"/>
  <c r="AU86" i="46"/>
  <c r="AU86" i="44"/>
  <c r="BC86" i="46"/>
  <c r="BC86" i="44"/>
  <c r="BK86" i="46"/>
  <c r="BK86" i="44"/>
  <c r="G52" i="46"/>
  <c r="G52" i="44"/>
  <c r="O52" i="46"/>
  <c r="O52" i="44"/>
  <c r="W52" i="46"/>
  <c r="W52" i="44"/>
  <c r="AE52" i="46"/>
  <c r="AE52" i="44"/>
  <c r="AM52" i="46"/>
  <c r="AM52" i="44"/>
  <c r="AU52" i="46"/>
  <c r="AU52" i="44"/>
  <c r="BC52" i="46"/>
  <c r="BC52" i="44"/>
  <c r="BK52" i="46"/>
  <c r="BK52" i="44"/>
  <c r="T56" i="46"/>
  <c r="T56" i="44"/>
  <c r="AJ56" i="46"/>
  <c r="AJ56" i="44"/>
  <c r="AZ56" i="46"/>
  <c r="AZ56" i="44"/>
  <c r="K67" i="46"/>
  <c r="K67" i="44"/>
  <c r="S67" i="46"/>
  <c r="S67" i="44"/>
  <c r="AA67" i="46"/>
  <c r="AA67" i="44"/>
  <c r="AI67" i="46"/>
  <c r="AI67" i="44"/>
  <c r="AQ67" i="46"/>
  <c r="AQ67" i="44"/>
  <c r="AY67" i="46"/>
  <c r="AY67" i="44"/>
  <c r="BG67" i="46"/>
  <c r="BG67" i="44"/>
  <c r="G68" i="46"/>
  <c r="G68" i="44"/>
  <c r="O68" i="46"/>
  <c r="O68" i="44"/>
  <c r="W68" i="46"/>
  <c r="W68" i="44"/>
  <c r="AE68" i="46"/>
  <c r="AE68" i="44"/>
  <c r="AM68" i="46"/>
  <c r="AM68" i="44"/>
  <c r="AU68" i="46"/>
  <c r="AU68" i="44"/>
  <c r="BC68" i="46"/>
  <c r="BC68" i="44"/>
  <c r="BK68" i="46"/>
  <c r="BK68" i="44"/>
  <c r="R64" i="46"/>
  <c r="R64" i="44"/>
  <c r="AH64" i="46"/>
  <c r="AH64" i="44"/>
  <c r="AX64" i="46"/>
  <c r="AX64" i="44"/>
  <c r="BN64" i="46"/>
  <c r="BN64" i="44"/>
  <c r="N65" i="46"/>
  <c r="N65" i="44"/>
  <c r="AD65" i="46"/>
  <c r="AD65" i="44"/>
  <c r="AT65" i="46"/>
  <c r="AT65" i="44"/>
  <c r="BJ65" i="46"/>
  <c r="BJ65" i="44"/>
  <c r="D83" i="46"/>
  <c r="D83" i="44"/>
  <c r="T83" i="46"/>
  <c r="T83" i="44"/>
  <c r="AJ83" i="46"/>
  <c r="AJ83" i="44"/>
  <c r="AR83" i="46"/>
  <c r="AR83" i="44"/>
  <c r="AZ83" i="46"/>
  <c r="AZ83" i="44"/>
  <c r="BH83" i="46"/>
  <c r="BH83" i="44"/>
  <c r="BP83" i="46"/>
  <c r="BP83" i="44"/>
  <c r="F84" i="46"/>
  <c r="F84" i="44"/>
  <c r="N84" i="46"/>
  <c r="N84" i="44"/>
  <c r="V84" i="46"/>
  <c r="V84" i="44"/>
  <c r="AD84" i="46"/>
  <c r="AD84" i="44"/>
  <c r="AL84" i="46"/>
  <c r="AL84" i="44"/>
  <c r="AT84" i="46"/>
  <c r="AT84" i="44"/>
  <c r="BB84" i="46"/>
  <c r="BB84" i="44"/>
  <c r="BJ84" i="46"/>
  <c r="BJ84" i="44"/>
  <c r="Y51" i="46"/>
  <c r="Y51" i="44"/>
  <c r="H79" i="46"/>
  <c r="H79" i="44"/>
  <c r="P79" i="46"/>
  <c r="P79" i="44"/>
  <c r="X79" i="46"/>
  <c r="X79" i="44"/>
  <c r="AN79" i="46"/>
  <c r="AN79" i="44"/>
  <c r="BD79" i="46"/>
  <c r="BD79" i="44"/>
  <c r="I82" i="46"/>
  <c r="I82" i="44"/>
  <c r="Q82" i="46"/>
  <c r="Q82" i="44"/>
  <c r="Y82" i="46"/>
  <c r="Y82" i="44"/>
  <c r="AG82" i="46"/>
  <c r="AG82" i="44"/>
  <c r="AW82" i="46"/>
  <c r="AW82" i="44"/>
  <c r="BM82" i="46"/>
  <c r="BM82" i="44"/>
  <c r="E49" i="46"/>
  <c r="E49" i="44"/>
  <c r="M49" i="46"/>
  <c r="M49" i="44"/>
  <c r="U49" i="46"/>
  <c r="U49" i="44"/>
  <c r="AC49" i="46"/>
  <c r="AC49" i="44"/>
  <c r="AK49" i="46"/>
  <c r="AK49" i="44"/>
  <c r="AS49" i="46"/>
  <c r="AS49" i="44"/>
  <c r="BA49" i="46"/>
  <c r="BA49" i="44"/>
  <c r="BI49" i="46"/>
  <c r="BI49" i="44"/>
  <c r="BQ49" i="46"/>
  <c r="BQ49" i="44"/>
  <c r="Q63" i="46"/>
  <c r="Q63" i="44"/>
  <c r="AG63" i="46"/>
  <c r="AG63" i="44"/>
  <c r="AW63" i="46"/>
  <c r="AW63" i="44"/>
  <c r="BM63" i="46"/>
  <c r="BM63" i="44"/>
  <c r="G75" i="46"/>
  <c r="G75" i="44"/>
  <c r="O75" i="46"/>
  <c r="O75" i="44"/>
  <c r="W75" i="46"/>
  <c r="W75" i="44"/>
  <c r="AM75" i="46"/>
  <c r="AM75" i="44"/>
  <c r="BC75" i="46"/>
  <c r="BC75" i="44"/>
  <c r="Q76" i="46"/>
  <c r="Q76" i="44"/>
  <c r="AG76" i="46"/>
  <c r="AG76" i="44"/>
  <c r="AO76" i="46"/>
  <c r="AO76" i="44"/>
  <c r="AW76" i="46"/>
  <c r="AW76" i="44"/>
  <c r="BM76" i="46"/>
  <c r="BM76" i="44"/>
  <c r="J77" i="46"/>
  <c r="J77" i="44"/>
  <c r="R77" i="46"/>
  <c r="R77" i="44"/>
  <c r="Z77" i="46"/>
  <c r="Z77" i="44"/>
  <c r="AH77" i="46"/>
  <c r="AH77" i="44"/>
  <c r="AP77" i="46"/>
  <c r="AP77" i="44"/>
  <c r="J92" i="46"/>
  <c r="J92" i="44"/>
  <c r="R92" i="46"/>
  <c r="R92" i="44"/>
  <c r="Z92" i="46"/>
  <c r="Z92" i="44"/>
  <c r="AH92" i="46"/>
  <c r="AH92" i="44"/>
  <c r="AP92" i="46"/>
  <c r="AP92" i="44"/>
  <c r="AX92" i="46"/>
  <c r="AX92" i="44"/>
  <c r="BF92" i="46"/>
  <c r="BF92" i="44"/>
  <c r="K93" i="46"/>
  <c r="K93" i="44"/>
  <c r="S93" i="46"/>
  <c r="S93" i="44"/>
  <c r="AA93" i="46"/>
  <c r="AA93" i="44"/>
  <c r="AI93" i="46"/>
  <c r="AI93" i="44"/>
  <c r="AQ93" i="46"/>
  <c r="AQ93" i="44"/>
  <c r="AY93" i="46"/>
  <c r="AY93" i="44"/>
  <c r="BG93" i="46"/>
  <c r="BG93" i="44"/>
  <c r="BO93" i="46"/>
  <c r="BO93"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I48" i="46"/>
  <c r="AI48" i="44"/>
  <c r="AY48" i="46"/>
  <c r="AY48" i="44"/>
  <c r="L61" i="46"/>
  <c r="L61" i="44"/>
  <c r="AB61" i="46"/>
  <c r="AB61" i="44"/>
  <c r="BH61" i="46"/>
  <c r="BH61" i="44"/>
  <c r="E74" i="46"/>
  <c r="E74" i="44"/>
  <c r="U74" i="46"/>
  <c r="U74" i="44"/>
  <c r="AK74" i="46"/>
  <c r="AK74" i="44"/>
  <c r="BA74" i="46"/>
  <c r="BA74" i="44"/>
  <c r="BQ74" i="46"/>
  <c r="BQ74" i="44"/>
  <c r="F90" i="44"/>
  <c r="F90" i="46"/>
  <c r="N90" i="46"/>
  <c r="N90" i="44"/>
  <c r="V90" i="46"/>
  <c r="V90" i="44"/>
  <c r="AD90" i="46"/>
  <c r="AD90" i="44"/>
  <c r="AL90" i="46"/>
  <c r="AL90" i="44"/>
  <c r="BJ90" i="44"/>
  <c r="BJ90" i="46"/>
  <c r="N45" i="46"/>
  <c r="N45" i="44"/>
  <c r="AD45" i="46"/>
  <c r="AD45" i="44"/>
  <c r="I46" i="46"/>
  <c r="I46" i="44"/>
  <c r="Q46" i="46"/>
  <c r="Q46" i="44"/>
  <c r="Y46" i="46"/>
  <c r="Y46" i="44"/>
  <c r="AG46" i="46"/>
  <c r="AG46" i="44"/>
  <c r="AO46" i="46"/>
  <c r="AO46" i="44"/>
  <c r="AW46" i="46"/>
  <c r="AW46" i="44"/>
  <c r="BE46" i="46"/>
  <c r="BE46" i="44"/>
  <c r="BM46" i="46"/>
  <c r="BM46" i="44"/>
  <c r="BC58" i="46"/>
  <c r="BC58" i="44"/>
  <c r="J59" i="46"/>
  <c r="J59" i="44"/>
  <c r="Z59" i="46"/>
  <c r="Z59" i="44"/>
  <c r="AP59" i="46"/>
  <c r="AP59" i="44"/>
  <c r="G71" i="46"/>
  <c r="G71" i="44"/>
  <c r="O71" i="46"/>
  <c r="O71" i="44"/>
  <c r="W71" i="46"/>
  <c r="W71" i="44"/>
  <c r="AE71" i="46"/>
  <c r="AE71" i="44"/>
  <c r="AM71" i="46"/>
  <c r="AM71" i="44"/>
  <c r="AU71" i="46"/>
  <c r="AU71" i="44"/>
  <c r="BC71" i="46"/>
  <c r="BC71" i="44"/>
  <c r="Q72" i="46"/>
  <c r="Q72" i="44"/>
  <c r="AG72" i="46"/>
  <c r="AG72" i="44"/>
  <c r="AW72" i="46"/>
  <c r="AW72" i="44"/>
  <c r="BE72" i="46"/>
  <c r="BE72" i="44"/>
  <c r="BM72" i="46"/>
  <c r="BM72" i="44"/>
  <c r="K73" i="46"/>
  <c r="K73" i="44"/>
  <c r="S73" i="46"/>
  <c r="S73" i="44"/>
  <c r="AA73" i="46"/>
  <c r="AA73" i="44"/>
  <c r="AI73" i="46"/>
  <c r="AI73" i="44"/>
  <c r="AQ73" i="46"/>
  <c r="AQ73" i="44"/>
  <c r="AY73" i="46"/>
  <c r="AY73" i="44"/>
  <c r="BG73" i="46"/>
  <c r="BG73" i="44"/>
  <c r="BO73" i="46"/>
  <c r="BO73" i="44"/>
  <c r="AO95" i="44"/>
  <c r="AW95" i="44"/>
  <c r="BE95" i="44"/>
  <c r="BM95" i="44"/>
  <c r="AD103" i="44"/>
  <c r="H97" i="44"/>
  <c r="P97" i="44"/>
  <c r="X97" i="44"/>
  <c r="AF97" i="44"/>
  <c r="AN97" i="44"/>
  <c r="AV97" i="44"/>
  <c r="BD97" i="44"/>
  <c r="BL97" i="44"/>
  <c r="N103" i="44"/>
  <c r="AP107" i="44"/>
  <c r="D100" i="44"/>
  <c r="L100" i="44"/>
  <c r="T100" i="44"/>
  <c r="AB100" i="44"/>
  <c r="AJ100" i="44"/>
  <c r="AR100" i="44"/>
  <c r="AZ100" i="44"/>
  <c r="BH100" i="44"/>
  <c r="BP100" i="44"/>
  <c r="BJ103" i="44"/>
  <c r="Z107" i="44"/>
  <c r="AN109" i="44"/>
  <c r="H99" i="44"/>
  <c r="P99" i="44"/>
  <c r="X99" i="44"/>
  <c r="AF99" i="44"/>
  <c r="AN99" i="44"/>
  <c r="AV99" i="44"/>
  <c r="BD99" i="44"/>
  <c r="BL99" i="44"/>
  <c r="J102" i="44"/>
  <c r="R102" i="44"/>
  <c r="Z102" i="44"/>
  <c r="AH102" i="44"/>
  <c r="AP102" i="44"/>
  <c r="AX102" i="44"/>
  <c r="BF102" i="44"/>
  <c r="AT103" i="44"/>
  <c r="G104" i="44"/>
  <c r="O104" i="44"/>
  <c r="W104" i="44"/>
  <c r="AE104" i="44"/>
  <c r="AM104" i="44"/>
  <c r="AU104" i="44"/>
  <c r="BC104" i="44"/>
  <c r="BK104" i="44"/>
  <c r="J107" i="44"/>
  <c r="X109" i="44"/>
  <c r="AQ26" i="46"/>
  <c r="AQ26" i="44"/>
  <c r="BD66" i="44"/>
  <c r="BO26" i="44"/>
  <c r="AY26" i="46"/>
  <c r="AY26" i="44"/>
  <c r="AI25" i="44"/>
  <c r="K77" i="46"/>
  <c r="K77" i="44"/>
  <c r="S77" i="46"/>
  <c r="S77" i="44"/>
  <c r="AA77" i="46"/>
  <c r="AA77" i="44"/>
  <c r="AQ77" i="46"/>
  <c r="AQ77" i="44"/>
  <c r="AY77" i="46"/>
  <c r="AY77" i="44"/>
  <c r="BG77" i="46"/>
  <c r="BG77" i="44"/>
  <c r="BO77" i="46"/>
  <c r="BO77" i="44"/>
  <c r="C79" i="46"/>
  <c r="C79" i="44" s="1"/>
  <c r="A79" i="44"/>
  <c r="G79" i="46"/>
  <c r="G79" i="44"/>
  <c r="O79" i="46"/>
  <c r="O79" i="44"/>
  <c r="W79" i="46"/>
  <c r="W79" i="44"/>
  <c r="AE79" i="46"/>
  <c r="AE79" i="44"/>
  <c r="AM79" i="46"/>
  <c r="AM79" i="44"/>
  <c r="AU79" i="46"/>
  <c r="AU79" i="44"/>
  <c r="BC79" i="46"/>
  <c r="BC79" i="44"/>
  <c r="BK79" i="46"/>
  <c r="BK79" i="44"/>
  <c r="E82" i="46"/>
  <c r="E82" i="44"/>
  <c r="M82" i="46"/>
  <c r="M82" i="44"/>
  <c r="U82" i="46"/>
  <c r="U82" i="44"/>
  <c r="AC82" i="46"/>
  <c r="AC82" i="44"/>
  <c r="AK82" i="46"/>
  <c r="AK82" i="44"/>
  <c r="AS82" i="46"/>
  <c r="AS82" i="44"/>
  <c r="BA82" i="46"/>
  <c r="BA82" i="44"/>
  <c r="BI82" i="46"/>
  <c r="BI82" i="44"/>
  <c r="BQ82" i="46"/>
  <c r="BQ82" i="44"/>
  <c r="F83" i="46"/>
  <c r="F83" i="44"/>
  <c r="N83" i="46"/>
  <c r="N83" i="44"/>
  <c r="V83" i="46"/>
  <c r="V83" i="44"/>
  <c r="AD83" i="46"/>
  <c r="AD83" i="44"/>
  <c r="AL83" i="46"/>
  <c r="AL83" i="44"/>
  <c r="AT83" i="46"/>
  <c r="AT83" i="44"/>
  <c r="BB83" i="46"/>
  <c r="BB83" i="44"/>
  <c r="BJ83" i="46"/>
  <c r="BJ83" i="44"/>
  <c r="J90" i="46"/>
  <c r="J90" i="44"/>
  <c r="R90" i="46"/>
  <c r="R90" i="44"/>
  <c r="Z90" i="46"/>
  <c r="Z90" i="44"/>
  <c r="AP90" i="46"/>
  <c r="AP90" i="44"/>
  <c r="AX90" i="46"/>
  <c r="AX90" i="44"/>
  <c r="BF90" i="46"/>
  <c r="BF90" i="44"/>
  <c r="D96" i="46"/>
  <c r="D96" i="44"/>
  <c r="L96" i="46"/>
  <c r="L96" i="44"/>
  <c r="T96" i="46"/>
  <c r="T96" i="44"/>
  <c r="AB96" i="46"/>
  <c r="AB96" i="44"/>
  <c r="AJ96" i="46"/>
  <c r="AJ96" i="44"/>
  <c r="AR96" i="46"/>
  <c r="AR96" i="44"/>
  <c r="AZ96" i="46"/>
  <c r="AZ96" i="44"/>
  <c r="BH96" i="46"/>
  <c r="BH96" i="44"/>
  <c r="BP96" i="46"/>
  <c r="BP96" i="44"/>
  <c r="E98" i="46"/>
  <c r="E98" i="44"/>
  <c r="M98" i="46"/>
  <c r="M98" i="44"/>
  <c r="U98" i="46"/>
  <c r="U98" i="44"/>
  <c r="AC98" i="46"/>
  <c r="AC98" i="44"/>
  <c r="AK98" i="46"/>
  <c r="AK98" i="44"/>
  <c r="AS98" i="46"/>
  <c r="AS98" i="44"/>
  <c r="BA98" i="46"/>
  <c r="BA98" i="44"/>
  <c r="BI98" i="46"/>
  <c r="BI98" i="44"/>
  <c r="BQ98" i="46"/>
  <c r="BQ98" i="44"/>
  <c r="H107" i="46"/>
  <c r="H107" i="44"/>
  <c r="P107" i="46"/>
  <c r="P107" i="44"/>
  <c r="X107" i="46"/>
  <c r="X107" i="44"/>
  <c r="AF107" i="46"/>
  <c r="AF107" i="44"/>
  <c r="AN107" i="46"/>
  <c r="AN107" i="44"/>
  <c r="AV107" i="46"/>
  <c r="AV107" i="44"/>
  <c r="BD107" i="46"/>
  <c r="BD107" i="44"/>
  <c r="BL107" i="46"/>
  <c r="BL107" i="44"/>
  <c r="E109" i="46"/>
  <c r="E109" i="44"/>
  <c r="M109" i="46"/>
  <c r="M109" i="44"/>
  <c r="U109" i="46"/>
  <c r="U109" i="44"/>
  <c r="AC109" i="46"/>
  <c r="AC109" i="44"/>
  <c r="AK109" i="46"/>
  <c r="AK109" i="44"/>
  <c r="AS109" i="46"/>
  <c r="AS109" i="44"/>
  <c r="BA109" i="46"/>
  <c r="BA109" i="44"/>
  <c r="BI109" i="46"/>
  <c r="BI109" i="44"/>
  <c r="BQ109" i="46"/>
  <c r="BQ109" i="44"/>
  <c r="K25" i="46"/>
  <c r="K25" i="44"/>
  <c r="S25" i="46"/>
  <c r="S25" i="44"/>
  <c r="AQ25" i="46"/>
  <c r="AQ25" i="44"/>
  <c r="AY25" i="46"/>
  <c r="AY25" i="44"/>
  <c r="BG25" i="46"/>
  <c r="BG25" i="44"/>
  <c r="BG26" i="46"/>
  <c r="BG26" i="44"/>
  <c r="E65" i="46"/>
  <c r="E65" i="44"/>
  <c r="AC65" i="46"/>
  <c r="AC65" i="44"/>
  <c r="BA65" i="46"/>
  <c r="BA65" i="44"/>
  <c r="P66" i="46"/>
  <c r="P66" i="44"/>
  <c r="AA26" i="44"/>
  <c r="F48" i="46"/>
  <c r="F48" i="44"/>
  <c r="N48" i="46"/>
  <c r="N48" i="44"/>
  <c r="V48" i="46"/>
  <c r="V48" i="44"/>
  <c r="AD48" i="46"/>
  <c r="AD48" i="44"/>
  <c r="AL48" i="46"/>
  <c r="AL48" i="44"/>
  <c r="AT48" i="46"/>
  <c r="AT48" i="44"/>
  <c r="BB48" i="46"/>
  <c r="BB48" i="44"/>
  <c r="BJ48" i="46"/>
  <c r="BJ48" i="44"/>
  <c r="E54" i="46"/>
  <c r="E54" i="44"/>
  <c r="M54" i="46"/>
  <c r="M54" i="44"/>
  <c r="U54" i="46"/>
  <c r="U54" i="44"/>
  <c r="AC54" i="46"/>
  <c r="AC54" i="44"/>
  <c r="AK54" i="46"/>
  <c r="AK54" i="44"/>
  <c r="AS54" i="46"/>
  <c r="AS54" i="44"/>
  <c r="BA54" i="46"/>
  <c r="BA54" i="44"/>
  <c r="BI54" i="46"/>
  <c r="BI54" i="44"/>
  <c r="BQ54" i="46"/>
  <c r="BQ54" i="44"/>
  <c r="E198" i="46"/>
  <c r="E198" i="44"/>
  <c r="M198" i="46"/>
  <c r="M198" i="44"/>
  <c r="U198" i="46"/>
  <c r="U198" i="44"/>
  <c r="AC198" i="46"/>
  <c r="AC198" i="44"/>
  <c r="AK198" i="46"/>
  <c r="AK198" i="44"/>
  <c r="AS198" i="46"/>
  <c r="AS198" i="44"/>
  <c r="BA198" i="46"/>
  <c r="BA198" i="44"/>
  <c r="BI198" i="46"/>
  <c r="BI198" i="44"/>
  <c r="BQ198" i="46"/>
  <c r="BQ198" i="44"/>
  <c r="H199" i="46"/>
  <c r="H199" i="44"/>
  <c r="P199" i="46"/>
  <c r="P199" i="44"/>
  <c r="X199" i="46"/>
  <c r="X199" i="44"/>
  <c r="AF199" i="46"/>
  <c r="AF199" i="44"/>
  <c r="AN199" i="46"/>
  <c r="AN199" i="44"/>
  <c r="AV199" i="46"/>
  <c r="AV199" i="44"/>
  <c r="BD199" i="46"/>
  <c r="BD199" i="44"/>
  <c r="BL199" i="46"/>
  <c r="BL199" i="44"/>
  <c r="D200" i="46"/>
  <c r="D200" i="44"/>
  <c r="L200" i="46"/>
  <c r="L200" i="44"/>
  <c r="AB200" i="46"/>
  <c r="AB200" i="44"/>
  <c r="AJ200" i="46"/>
  <c r="AJ200" i="44"/>
  <c r="AR200" i="46"/>
  <c r="AR200" i="44"/>
  <c r="AZ200" i="46"/>
  <c r="AZ200" i="44"/>
  <c r="BH200" i="46"/>
  <c r="BH200" i="44"/>
  <c r="BP200" i="46"/>
  <c r="BP200" i="44"/>
  <c r="AA25" i="46"/>
  <c r="AA25" i="44"/>
  <c r="M65" i="46"/>
  <c r="M65" i="44"/>
  <c r="AK65" i="46"/>
  <c r="AK65" i="44"/>
  <c r="BI65" i="46"/>
  <c r="BI65" i="44"/>
  <c r="H66" i="46"/>
  <c r="H66" i="44"/>
  <c r="X66" i="46"/>
  <c r="X66" i="44"/>
  <c r="AF66" i="46"/>
  <c r="AF66" i="44"/>
  <c r="AN66" i="46"/>
  <c r="AN66" i="44"/>
  <c r="AV66" i="46"/>
  <c r="AV66" i="44"/>
  <c r="BL66" i="46"/>
  <c r="BL66" i="44"/>
  <c r="J10" i="46"/>
  <c r="J10" i="44"/>
  <c r="R10" i="46"/>
  <c r="R10" i="44"/>
  <c r="Z10" i="46"/>
  <c r="Z10" i="44"/>
  <c r="AH10" i="46"/>
  <c r="AH10" i="44"/>
  <c r="AP10" i="46"/>
  <c r="AP10" i="44"/>
  <c r="AX10" i="46"/>
  <c r="AX10" i="44"/>
  <c r="BF10" i="46"/>
  <c r="BF10" i="44"/>
  <c r="F11" i="46"/>
  <c r="F11" i="44"/>
  <c r="N11" i="46"/>
  <c r="N11" i="44"/>
  <c r="V11" i="46"/>
  <c r="V11" i="44"/>
  <c r="AT11" i="46"/>
  <c r="AT11" i="44"/>
  <c r="BB11" i="46"/>
  <c r="BB11" i="44"/>
  <c r="BJ11" i="46"/>
  <c r="BJ11" i="44"/>
  <c r="A12" i="44"/>
  <c r="C12" i="46"/>
  <c r="C12" i="44" s="1"/>
  <c r="I14" i="46"/>
  <c r="I14" i="44"/>
  <c r="Q14" i="46"/>
  <c r="Q14" i="44"/>
  <c r="AG14" i="46"/>
  <c r="AG14" i="44"/>
  <c r="AO14" i="46"/>
  <c r="AO14" i="44"/>
  <c r="AW14" i="46"/>
  <c r="AW14" i="44"/>
  <c r="BE14" i="46"/>
  <c r="BE14" i="44"/>
  <c r="BM14" i="46"/>
  <c r="BM14" i="44"/>
  <c r="M15" i="46"/>
  <c r="M15" i="44"/>
  <c r="U15" i="46"/>
  <c r="U15" i="44"/>
  <c r="AC15" i="46"/>
  <c r="AC15" i="44"/>
  <c r="AK15" i="46"/>
  <c r="AK15" i="44"/>
  <c r="AS15" i="46"/>
  <c r="AS15" i="44"/>
  <c r="BQ15" i="46"/>
  <c r="BQ15" i="44"/>
  <c r="J16" i="46"/>
  <c r="J16" i="44"/>
  <c r="R16" i="46"/>
  <c r="R16" i="44"/>
  <c r="AH16" i="46"/>
  <c r="AH16" i="44"/>
  <c r="AP16" i="46"/>
  <c r="AP16" i="44"/>
  <c r="AX16" i="46"/>
  <c r="AX16" i="44"/>
  <c r="BF16" i="46"/>
  <c r="BF16" i="44"/>
  <c r="BN16" i="46"/>
  <c r="BN16" i="44"/>
  <c r="V17" i="46"/>
  <c r="V17" i="44"/>
  <c r="AD17" i="46"/>
  <c r="AD17" i="44"/>
  <c r="AL17" i="46"/>
  <c r="AL17" i="44"/>
  <c r="AT17" i="46"/>
  <c r="AT17" i="44"/>
  <c r="BB17" i="46"/>
  <c r="BB17" i="44"/>
  <c r="H192" i="46"/>
  <c r="H192" i="44"/>
  <c r="P192" i="46"/>
  <c r="P192" i="44"/>
  <c r="X192" i="46"/>
  <c r="X192" i="44"/>
  <c r="AF192" i="46"/>
  <c r="AF192" i="44"/>
  <c r="AN192" i="46"/>
  <c r="AN192" i="44"/>
  <c r="AV192" i="46"/>
  <c r="AV192" i="44"/>
  <c r="BD192" i="46"/>
  <c r="BD192" i="44"/>
  <c r="K26" i="46"/>
  <c r="K26" i="44"/>
  <c r="S26" i="46"/>
  <c r="S26" i="44"/>
  <c r="U65" i="46"/>
  <c r="U65" i="44"/>
  <c r="AS65" i="46"/>
  <c r="AS65" i="44"/>
  <c r="BQ65" i="46"/>
  <c r="BQ65" i="44"/>
  <c r="I40" i="46"/>
  <c r="I40" i="44"/>
  <c r="AG40" i="46"/>
  <c r="AG40" i="44"/>
  <c r="AO40" i="46"/>
  <c r="AO40" i="44"/>
  <c r="AW40" i="46"/>
  <c r="AW40" i="44"/>
  <c r="BE40" i="46"/>
  <c r="BE40" i="44"/>
  <c r="BM40" i="46"/>
  <c r="BM40" i="44"/>
  <c r="K41" i="46"/>
  <c r="K41" i="44"/>
  <c r="S41" i="46"/>
  <c r="S41" i="44"/>
  <c r="AA41" i="46"/>
  <c r="AA41" i="44"/>
  <c r="AI41" i="46"/>
  <c r="AI41" i="44"/>
  <c r="AQ41" i="46"/>
  <c r="AQ41" i="44"/>
  <c r="AY41" i="46"/>
  <c r="AY41" i="44"/>
  <c r="BO41" i="46"/>
  <c r="BO41" i="44"/>
  <c r="E42" i="46"/>
  <c r="E42" i="44"/>
  <c r="M42" i="46"/>
  <c r="M42" i="44"/>
  <c r="AC42" i="46"/>
  <c r="AC42" i="44"/>
  <c r="AK42" i="46"/>
  <c r="AK42" i="44"/>
  <c r="AS42" i="46"/>
  <c r="AS42" i="44"/>
  <c r="BI42" i="46"/>
  <c r="BI42" i="44"/>
  <c r="BQ42" i="46"/>
  <c r="BQ42" i="44"/>
  <c r="I183" i="46"/>
  <c r="I183" i="44"/>
  <c r="Q183" i="46"/>
  <c r="Q183" i="44"/>
  <c r="Y183" i="46"/>
  <c r="Y183" i="44"/>
  <c r="AG183" i="46"/>
  <c r="AG183" i="44"/>
  <c r="AO183" i="46"/>
  <c r="AO183" i="44"/>
  <c r="AW183" i="46"/>
  <c r="AW183" i="44"/>
  <c r="BE183" i="46"/>
  <c r="BE183" i="44"/>
  <c r="BM183" i="46"/>
  <c r="BM183" i="44"/>
  <c r="J188" i="46"/>
  <c r="J188" i="44"/>
  <c r="R188" i="46"/>
  <c r="R188" i="44"/>
  <c r="Z188" i="46"/>
  <c r="Z188" i="44"/>
  <c r="AH188" i="46"/>
  <c r="AH188" i="44"/>
  <c r="AP188" i="46"/>
  <c r="AP188" i="44"/>
  <c r="AX188" i="46"/>
  <c r="AX188" i="44"/>
  <c r="BF188" i="46"/>
  <c r="BF188" i="44"/>
  <c r="F189" i="46"/>
  <c r="F189" i="44"/>
  <c r="N189" i="46"/>
  <c r="N189" i="44"/>
  <c r="V189" i="46"/>
  <c r="V189" i="44"/>
  <c r="AD189" i="46"/>
  <c r="AD189" i="44"/>
  <c r="AL189" i="46"/>
  <c r="AL189" i="44"/>
  <c r="AT189" i="46"/>
  <c r="AT189" i="44"/>
  <c r="BB189" i="46"/>
  <c r="BB189" i="44"/>
  <c r="J9" i="46"/>
  <c r="J9" i="44"/>
  <c r="R9" i="46"/>
  <c r="R9" i="44"/>
  <c r="Z9" i="46"/>
  <c r="Z9" i="44"/>
  <c r="AH9" i="46"/>
  <c r="AH9" i="44"/>
  <c r="AP9" i="46"/>
  <c r="AP9" i="44"/>
  <c r="AX9" i="46"/>
  <c r="AX9" i="44"/>
  <c r="BF9" i="46"/>
  <c r="BF9" i="44"/>
  <c r="BN9" i="46"/>
  <c r="BN9" i="44"/>
  <c r="J34" i="46"/>
  <c r="J34" i="44"/>
  <c r="R34" i="46"/>
  <c r="R34" i="44"/>
  <c r="AH34" i="46"/>
  <c r="AH34" i="44"/>
  <c r="AP34" i="46"/>
  <c r="AP34" i="44"/>
  <c r="BF34" i="46"/>
  <c r="BF34" i="44"/>
  <c r="BN34" i="44"/>
  <c r="BN34" i="46"/>
  <c r="BH35" i="46"/>
  <c r="BH35" i="44"/>
  <c r="F156" i="46"/>
  <c r="F156" i="44"/>
  <c r="N156" i="46"/>
  <c r="N156" i="44"/>
  <c r="V156" i="46"/>
  <c r="V156" i="44"/>
  <c r="AD156" i="46"/>
  <c r="AD156" i="44"/>
  <c r="AL156" i="46"/>
  <c r="AL156" i="44"/>
  <c r="AT156" i="46"/>
  <c r="AT156" i="44"/>
  <c r="BB156" i="46"/>
  <c r="BB156" i="44"/>
  <c r="BJ156" i="46"/>
  <c r="BJ156" i="44"/>
  <c r="J157" i="46"/>
  <c r="J157" i="44"/>
  <c r="R157" i="46"/>
  <c r="R157" i="44"/>
  <c r="Z157" i="46"/>
  <c r="Z157" i="44"/>
  <c r="AH157" i="46"/>
  <c r="AH157" i="44"/>
  <c r="AP157" i="46"/>
  <c r="AP157" i="44"/>
  <c r="AX157" i="46"/>
  <c r="AX157" i="44"/>
  <c r="BF157" i="46"/>
  <c r="BF157" i="44"/>
  <c r="BN157" i="46"/>
  <c r="BN157" i="44"/>
  <c r="E158" i="46"/>
  <c r="E158" i="44"/>
  <c r="M158" i="46"/>
  <c r="M158" i="44"/>
  <c r="U158" i="46"/>
  <c r="U158" i="44"/>
  <c r="AC158" i="46"/>
  <c r="AC158" i="44"/>
  <c r="AK158" i="46"/>
  <c r="AK158" i="44"/>
  <c r="AS158" i="46"/>
  <c r="AS158" i="44"/>
  <c r="BA158" i="46"/>
  <c r="BA158" i="44"/>
  <c r="BI158" i="46"/>
  <c r="BI158" i="44"/>
  <c r="BQ158" i="46"/>
  <c r="BQ158" i="44"/>
  <c r="E169" i="46"/>
  <c r="E169" i="44"/>
  <c r="M169" i="46"/>
  <c r="M169" i="44"/>
  <c r="U169" i="46"/>
  <c r="U169" i="44"/>
  <c r="AC169" i="46"/>
  <c r="AC169" i="44"/>
  <c r="AK169" i="46"/>
  <c r="AK169" i="44"/>
  <c r="AS169" i="46"/>
  <c r="AS169" i="44"/>
  <c r="BA169" i="46"/>
  <c r="BA169" i="44"/>
  <c r="BI169" i="46"/>
  <c r="BI169" i="44"/>
  <c r="BQ169" i="46"/>
  <c r="BQ169" i="44"/>
  <c r="G170" i="46"/>
  <c r="G170" i="44"/>
  <c r="O170" i="46"/>
  <c r="O170" i="44"/>
  <c r="W170" i="46"/>
  <c r="W170" i="44"/>
  <c r="AE170" i="46"/>
  <c r="AE170" i="44"/>
  <c r="AM170" i="46"/>
  <c r="AM170" i="44"/>
  <c r="AU170" i="46"/>
  <c r="AU170" i="44"/>
  <c r="BC170" i="46"/>
  <c r="BC170" i="44"/>
  <c r="BK170" i="46"/>
  <c r="BK170" i="44"/>
  <c r="D172" i="46"/>
  <c r="D172" i="44"/>
  <c r="L172" i="46"/>
  <c r="L172" i="44"/>
  <c r="T172" i="46"/>
  <c r="T172" i="44"/>
  <c r="AB172" i="46"/>
  <c r="AB172" i="44"/>
  <c r="AJ172" i="46"/>
  <c r="AJ172" i="44"/>
  <c r="AR172" i="46"/>
  <c r="AR172" i="44"/>
  <c r="AZ172" i="46"/>
  <c r="AZ172" i="44"/>
  <c r="BH172" i="46"/>
  <c r="BH172" i="44"/>
  <c r="BP172" i="46"/>
  <c r="BP172" i="44"/>
  <c r="H173" i="46"/>
  <c r="H173" i="44"/>
  <c r="P173" i="46"/>
  <c r="P173" i="44"/>
  <c r="X173" i="46"/>
  <c r="X173" i="44"/>
  <c r="AF173" i="46"/>
  <c r="AF173" i="44"/>
  <c r="AN173" i="46"/>
  <c r="AN173" i="44"/>
  <c r="AV173" i="46"/>
  <c r="AV173" i="44"/>
  <c r="BD173" i="46"/>
  <c r="BD173" i="44"/>
  <c r="BL173" i="46"/>
  <c r="BL173" i="44"/>
  <c r="E181" i="46"/>
  <c r="E181" i="44"/>
  <c r="M181" i="46"/>
  <c r="M181" i="44"/>
  <c r="U181" i="46"/>
  <c r="U181" i="44"/>
  <c r="AC181" i="46"/>
  <c r="AC181" i="44"/>
  <c r="AK181" i="46"/>
  <c r="AK181" i="44"/>
  <c r="AS181" i="46"/>
  <c r="AS181" i="44"/>
  <c r="BA181" i="46"/>
  <c r="BA181" i="44"/>
  <c r="BI181" i="46"/>
  <c r="BI181" i="44"/>
  <c r="BQ181" i="46"/>
  <c r="BQ181" i="44"/>
  <c r="G182" i="46"/>
  <c r="G182" i="44"/>
  <c r="O182" i="46"/>
  <c r="O182" i="44"/>
  <c r="W182" i="46"/>
  <c r="W182" i="44"/>
  <c r="AE182" i="46"/>
  <c r="AE182" i="44"/>
  <c r="AM182" i="46"/>
  <c r="AM182" i="44"/>
  <c r="AU182" i="46"/>
  <c r="AU182" i="44"/>
  <c r="BC182" i="46"/>
  <c r="BC182" i="44"/>
  <c r="BK182" i="46"/>
  <c r="BK182" i="44"/>
  <c r="AI26" i="46"/>
  <c r="AI26" i="44"/>
  <c r="P33" i="46"/>
  <c r="P33" i="44"/>
  <c r="X33" i="44"/>
  <c r="X33" i="46"/>
  <c r="AN33" i="44"/>
  <c r="AN33" i="46"/>
  <c r="AV33" i="46"/>
  <c r="AV33" i="44"/>
  <c r="BL33" i="46"/>
  <c r="BL33" i="44"/>
  <c r="I129" i="46"/>
  <c r="I129" i="44"/>
  <c r="Q129" i="46"/>
  <c r="Q129" i="44"/>
  <c r="Y129" i="46"/>
  <c r="Y129" i="44"/>
  <c r="AG129" i="46"/>
  <c r="AG129" i="44"/>
  <c r="AO129" i="46"/>
  <c r="AO129" i="44"/>
  <c r="AW129" i="46"/>
  <c r="AW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K131" i="46"/>
  <c r="K131" i="44"/>
  <c r="S131" i="46"/>
  <c r="S131" i="44"/>
  <c r="AA131" i="46"/>
  <c r="AA131" i="44"/>
  <c r="AI131" i="46"/>
  <c r="AI131" i="44"/>
  <c r="AQ131" i="46"/>
  <c r="AQ131" i="44"/>
  <c r="AY131" i="46"/>
  <c r="AY131" i="44"/>
  <c r="BG131" i="46"/>
  <c r="BG131" i="44"/>
  <c r="BO131" i="46"/>
  <c r="BO131" i="44"/>
  <c r="K132" i="46"/>
  <c r="K132" i="44"/>
  <c r="S132" i="46"/>
  <c r="S132" i="44"/>
  <c r="AA132" i="46"/>
  <c r="AA132" i="44"/>
  <c r="AI132" i="46"/>
  <c r="AI132" i="44"/>
  <c r="AQ132" i="46"/>
  <c r="AQ132" i="44"/>
  <c r="AY132" i="46"/>
  <c r="AY132" i="44"/>
  <c r="BG132" i="46"/>
  <c r="BG132" i="44"/>
  <c r="E133" i="46"/>
  <c r="E133" i="44"/>
  <c r="M133" i="46"/>
  <c r="M133" i="44"/>
  <c r="U133" i="46"/>
  <c r="U133" i="44"/>
  <c r="AC133" i="46"/>
  <c r="AC133" i="44"/>
  <c r="AK133" i="46"/>
  <c r="AK133" i="44"/>
  <c r="AS133" i="46"/>
  <c r="AS133" i="44"/>
  <c r="BA133" i="46"/>
  <c r="BA133" i="44"/>
  <c r="BI133" i="46"/>
  <c r="BI133" i="44"/>
  <c r="BQ133" i="46"/>
  <c r="BQ133" i="44"/>
  <c r="I135" i="46"/>
  <c r="I135" i="44"/>
  <c r="Q135" i="46"/>
  <c r="Q135" i="44"/>
  <c r="Y135" i="46"/>
  <c r="Y135" i="44"/>
  <c r="AG135" i="46"/>
  <c r="AG135" i="44"/>
  <c r="AO135" i="46"/>
  <c r="AO135" i="44"/>
  <c r="AW135" i="46"/>
  <c r="AW135" i="44"/>
  <c r="BE135" i="46"/>
  <c r="BE135" i="44"/>
  <c r="J136" i="46"/>
  <c r="J136" i="44"/>
  <c r="R136" i="46"/>
  <c r="R136" i="44"/>
  <c r="Z136" i="46"/>
  <c r="Z136" i="44"/>
  <c r="AH136" i="46"/>
  <c r="AH136" i="44"/>
  <c r="AP136" i="46"/>
  <c r="AP136" i="44"/>
  <c r="AX136" i="46"/>
  <c r="AX136" i="44"/>
  <c r="BF136" i="46"/>
  <c r="BF136" i="44"/>
  <c r="BN136" i="46"/>
  <c r="BN136" i="44"/>
  <c r="K137" i="46"/>
  <c r="K137" i="44"/>
  <c r="S137" i="46"/>
  <c r="S137" i="44"/>
  <c r="AA137" i="46"/>
  <c r="AA137" i="44"/>
  <c r="AI137" i="46"/>
  <c r="AI137" i="44"/>
  <c r="AY137" i="46"/>
  <c r="AY137" i="44"/>
  <c r="BG137" i="46"/>
  <c r="BG137" i="44"/>
  <c r="BO137" i="46"/>
  <c r="BO137" i="44"/>
  <c r="F144" i="46"/>
  <c r="F144" i="44"/>
  <c r="N144" i="46"/>
  <c r="N144" i="44"/>
  <c r="V144" i="46"/>
  <c r="V144" i="44"/>
  <c r="AD144" i="46"/>
  <c r="AD144" i="44"/>
  <c r="AL144" i="46"/>
  <c r="AL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J146" i="46"/>
  <c r="J146" i="44"/>
  <c r="R146" i="46"/>
  <c r="R146" i="44"/>
  <c r="Z146" i="46"/>
  <c r="Z146" i="44"/>
  <c r="AH146" i="46"/>
  <c r="AH146" i="44"/>
  <c r="AP146" i="46"/>
  <c r="AP146" i="44"/>
  <c r="AX146" i="46"/>
  <c r="AX146" i="44"/>
  <c r="BF146" i="46"/>
  <c r="BF146" i="44"/>
  <c r="BN146" i="46"/>
  <c r="BN146" i="44"/>
  <c r="K194" i="46"/>
  <c r="K194" i="44"/>
  <c r="S194" i="46"/>
  <c r="S194" i="44"/>
  <c r="AA194" i="46"/>
  <c r="AA194" i="44"/>
  <c r="AI194" i="46"/>
  <c r="AI194" i="44"/>
  <c r="AQ194" i="46"/>
  <c r="AQ194" i="44"/>
  <c r="AY194" i="46"/>
  <c r="AY194" i="44"/>
  <c r="BG194" i="46"/>
  <c r="BG194" i="44"/>
  <c r="E201" i="46"/>
  <c r="E201" i="44"/>
  <c r="M201" i="46"/>
  <c r="M201" i="44"/>
  <c r="U201" i="46"/>
  <c r="U201" i="44"/>
  <c r="AC201" i="46"/>
  <c r="AC201" i="44"/>
  <c r="AK201" i="46"/>
  <c r="AK201" i="44"/>
  <c r="AS201" i="46"/>
  <c r="AS201" i="44"/>
  <c r="BA201" i="46"/>
  <c r="BA201" i="44"/>
  <c r="BI201" i="46"/>
  <c r="BI201" i="44"/>
  <c r="BQ201" i="46"/>
  <c r="BQ201" i="44"/>
  <c r="O192" i="46"/>
  <c r="O192" i="44"/>
  <c r="W192" i="46"/>
  <c r="W192" i="44"/>
  <c r="AE192" i="46"/>
  <c r="AE192" i="44"/>
  <c r="AM192" i="46"/>
  <c r="AM192" i="44"/>
  <c r="AU192" i="46"/>
  <c r="AU192" i="44"/>
  <c r="BK192" i="46"/>
  <c r="BK192" i="44"/>
  <c r="K200" i="46"/>
  <c r="K200" i="44"/>
  <c r="S200" i="46"/>
  <c r="S200" i="44"/>
  <c r="AA200" i="46"/>
  <c r="AA200" i="44"/>
  <c r="AI200" i="46"/>
  <c r="AI200" i="44"/>
  <c r="AQ200" i="46"/>
  <c r="AQ200" i="44"/>
  <c r="AY200" i="46"/>
  <c r="AY200" i="44"/>
  <c r="BG200" i="46"/>
  <c r="BG200" i="44"/>
  <c r="BO200" i="46"/>
  <c r="BO200" i="44"/>
  <c r="L202" i="46"/>
  <c r="L202" i="44"/>
  <c r="AR202" i="46"/>
  <c r="AR202" i="44"/>
  <c r="O207" i="46"/>
  <c r="O207" i="44"/>
  <c r="AU207" i="46"/>
  <c r="AU207" i="44"/>
  <c r="BC192" i="46"/>
  <c r="BH197" i="46"/>
  <c r="AB197" i="46"/>
  <c r="AB197" i="44"/>
  <c r="BJ14" i="44"/>
  <c r="BJ14" i="46"/>
  <c r="E19" i="46"/>
  <c r="E19" i="44"/>
  <c r="M19" i="46"/>
  <c r="M19" i="44"/>
  <c r="S29" i="46"/>
  <c r="S29" i="44"/>
  <c r="T35" i="46"/>
  <c r="T35" i="44"/>
  <c r="AR42" i="46"/>
  <c r="AR42" i="44"/>
  <c r="W57" i="46"/>
  <c r="W57" i="44"/>
  <c r="AZ35" i="44"/>
  <c r="BA43" i="44"/>
  <c r="BO34" i="46"/>
  <c r="BO34" i="44"/>
  <c r="AG24" i="46"/>
  <c r="AG24" i="44"/>
  <c r="BI37" i="46"/>
  <c r="BI37" i="44"/>
  <c r="AJ42" i="46"/>
  <c r="AJ42" i="44"/>
  <c r="AU57" i="46"/>
  <c r="AU57" i="44"/>
  <c r="AK19" i="44"/>
  <c r="O23" i="46"/>
  <c r="O23" i="44"/>
  <c r="AC11" i="44"/>
  <c r="S21" i="46"/>
  <c r="S21" i="44"/>
  <c r="AA21" i="46"/>
  <c r="AA21" i="44"/>
  <c r="E63" i="46"/>
  <c r="E63" i="44"/>
  <c r="M63" i="46"/>
  <c r="M63" i="44"/>
  <c r="U63" i="46"/>
  <c r="U63" i="44"/>
  <c r="AC63" i="46"/>
  <c r="AC63" i="44"/>
  <c r="AK63" i="46"/>
  <c r="AK63" i="44"/>
  <c r="AS63" i="46"/>
  <c r="AS63" i="44"/>
  <c r="BA63" i="46"/>
  <c r="BA63" i="44"/>
  <c r="BI63" i="46"/>
  <c r="BI63" i="44"/>
  <c r="BQ63" i="46"/>
  <c r="BQ63" i="44"/>
  <c r="E77" i="46"/>
  <c r="E77" i="44"/>
  <c r="M77" i="46"/>
  <c r="M77" i="44"/>
  <c r="U77" i="46"/>
  <c r="U77" i="44"/>
  <c r="AC77" i="46"/>
  <c r="AC77" i="44"/>
  <c r="AK77" i="46"/>
  <c r="AK77" i="44"/>
  <c r="AS77" i="46"/>
  <c r="AS77" i="44"/>
  <c r="BA77" i="46"/>
  <c r="BA77" i="44"/>
  <c r="BI77" i="46"/>
  <c r="BI77" i="44"/>
  <c r="BQ77" i="46"/>
  <c r="BQ77" i="44"/>
  <c r="AJ35" i="46"/>
  <c r="AJ35" i="44"/>
  <c r="BQ37" i="46"/>
  <c r="BQ37" i="44"/>
  <c r="AK43" i="46"/>
  <c r="AK43" i="44"/>
  <c r="G57" i="46"/>
  <c r="G57" i="44"/>
  <c r="BK57" i="46"/>
  <c r="BK57" i="44"/>
  <c r="AY29" i="44"/>
  <c r="L35" i="44"/>
  <c r="M43" i="44"/>
  <c r="A57" i="44"/>
  <c r="M11" i="44"/>
  <c r="BI11" i="44"/>
  <c r="S34" i="44"/>
  <c r="D35" i="44"/>
  <c r="E43" i="44"/>
  <c r="U19" i="44"/>
  <c r="G23" i="44"/>
  <c r="Q24" i="44"/>
  <c r="AQ29" i="44"/>
  <c r="Y33" i="44"/>
  <c r="BP15" i="46"/>
  <c r="BP15" i="44"/>
  <c r="AR18" i="46"/>
  <c r="AR18" i="44"/>
  <c r="AZ18" i="46"/>
  <c r="AZ18" i="44"/>
  <c r="U26" i="46"/>
  <c r="U26" i="44"/>
  <c r="AC26" i="46"/>
  <c r="AC26" i="44"/>
  <c r="J31" i="46"/>
  <c r="J31" i="44"/>
  <c r="AP31" i="46"/>
  <c r="AP31" i="44"/>
  <c r="AG50" i="46"/>
  <c r="AG50" i="44"/>
  <c r="AO50" i="46"/>
  <c r="AO50" i="44"/>
  <c r="AW50" i="46"/>
  <c r="AW50" i="44"/>
  <c r="BE50" i="46"/>
  <c r="BE50" i="44"/>
  <c r="AO51" i="46"/>
  <c r="AO51" i="44"/>
  <c r="AW51" i="46"/>
  <c r="AW51" i="44"/>
  <c r="BE51" i="46"/>
  <c r="BE51" i="44"/>
  <c r="BM51" i="46"/>
  <c r="BM51" i="44"/>
  <c r="F76" i="46"/>
  <c r="F76" i="44"/>
  <c r="N76" i="46"/>
  <c r="N76" i="44"/>
  <c r="V76" i="44"/>
  <c r="V76" i="46"/>
  <c r="AD76" i="44"/>
  <c r="AD76" i="46"/>
  <c r="AL76" i="44"/>
  <c r="AL76" i="46"/>
  <c r="AT76" i="46"/>
  <c r="AT76" i="44"/>
  <c r="BB76" i="46"/>
  <c r="BB76" i="44"/>
  <c r="BJ76" i="46"/>
  <c r="BJ76" i="44"/>
  <c r="BC57" i="46"/>
  <c r="BC57" i="44"/>
  <c r="G66" i="46"/>
  <c r="G66" i="44"/>
  <c r="AE66" i="46"/>
  <c r="AE66" i="44"/>
  <c r="AK11" i="44"/>
  <c r="BM33" i="44"/>
  <c r="AY34" i="44"/>
  <c r="AR35" i="44"/>
  <c r="BC23" i="44"/>
  <c r="BE33" i="44"/>
  <c r="AU23" i="44"/>
  <c r="I24" i="44"/>
  <c r="AW24" i="44"/>
  <c r="AI29" i="44"/>
  <c r="K34" i="44"/>
  <c r="AQ34" i="44"/>
  <c r="BA37" i="44"/>
  <c r="K111" i="46"/>
  <c r="K111" i="44"/>
  <c r="S111" i="46"/>
  <c r="S111" i="44"/>
  <c r="AA111" i="46"/>
  <c r="AA111" i="44"/>
  <c r="AI111" i="46"/>
  <c r="AI111" i="44"/>
  <c r="AQ111" i="46"/>
  <c r="AQ111" i="44"/>
  <c r="AY111" i="46"/>
  <c r="AY111" i="44"/>
  <c r="BG111" i="46"/>
  <c r="BG111" i="44"/>
  <c r="BO111" i="46"/>
  <c r="BO111" i="44"/>
  <c r="F115" i="46"/>
  <c r="F115" i="44"/>
  <c r="N115" i="46"/>
  <c r="N115" i="44"/>
  <c r="V115" i="46"/>
  <c r="V115" i="44"/>
  <c r="AD115" i="46"/>
  <c r="AD115" i="44"/>
  <c r="AO24" i="46"/>
  <c r="AO24" i="44"/>
  <c r="AC43" i="46"/>
  <c r="AC43" i="44"/>
  <c r="O57" i="46"/>
  <c r="O57" i="44"/>
  <c r="AM66" i="46"/>
  <c r="AM66" i="44"/>
  <c r="Y24" i="44"/>
  <c r="AG33" i="46"/>
  <c r="AG33" i="44"/>
  <c r="AA34" i="46"/>
  <c r="AA34" i="44"/>
  <c r="E11" i="44"/>
  <c r="BQ11" i="44"/>
  <c r="K29" i="44"/>
  <c r="AM23" i="44"/>
  <c r="AA29" i="44"/>
  <c r="Q33" i="44"/>
  <c r="AW33" i="44"/>
  <c r="AS37" i="44"/>
  <c r="L42" i="44"/>
  <c r="BC17" i="46"/>
  <c r="BC17" i="44"/>
  <c r="BK17" i="46"/>
  <c r="BK17" i="44"/>
  <c r="AN25" i="46"/>
  <c r="AN25" i="44"/>
  <c r="J30" i="46"/>
  <c r="J30" i="44"/>
  <c r="R30" i="46"/>
  <c r="R30" i="44"/>
  <c r="BQ19" i="46"/>
  <c r="BQ19" i="44"/>
  <c r="AB35" i="46"/>
  <c r="AB35" i="44"/>
  <c r="M37" i="46"/>
  <c r="M37" i="44"/>
  <c r="AM57" i="46"/>
  <c r="AM57" i="44"/>
  <c r="O66" i="46"/>
  <c r="O66" i="44"/>
  <c r="AU66" i="46"/>
  <c r="AU66" i="44"/>
  <c r="BK66" i="46"/>
  <c r="BK66" i="44"/>
  <c r="BM24" i="44"/>
  <c r="W23" i="46"/>
  <c r="W23" i="44"/>
  <c r="AS11" i="44"/>
  <c r="BK23" i="44"/>
  <c r="BE24" i="44"/>
  <c r="BI19" i="44"/>
  <c r="AE23" i="44"/>
  <c r="I33" i="44"/>
  <c r="AO33" i="44"/>
  <c r="AI34" i="44"/>
  <c r="AK37" i="44"/>
  <c r="L16" i="46"/>
  <c r="L16" i="44"/>
  <c r="T16" i="44"/>
  <c r="T16" i="46"/>
  <c r="K27" i="46"/>
  <c r="K27" i="44"/>
  <c r="AY27" i="46"/>
  <c r="AY27" i="44"/>
  <c r="H59" i="46"/>
  <c r="H59" i="44"/>
  <c r="P59" i="46"/>
  <c r="P59" i="44"/>
  <c r="X59" i="44"/>
  <c r="X59" i="46"/>
  <c r="AF59" i="46"/>
  <c r="AF59" i="44"/>
  <c r="AN59" i="46"/>
  <c r="AN59" i="44"/>
  <c r="AV59" i="46"/>
  <c r="AV59" i="44"/>
  <c r="BD59" i="46"/>
  <c r="BD59" i="44"/>
  <c r="BL59" i="46"/>
  <c r="BL59" i="44"/>
  <c r="H75" i="46"/>
  <c r="H75" i="44"/>
  <c r="P75" i="46"/>
  <c r="P75" i="44"/>
  <c r="X75" i="46"/>
  <c r="X75" i="44"/>
  <c r="AF75" i="46"/>
  <c r="AF75" i="44"/>
  <c r="AN75" i="46"/>
  <c r="AN75" i="44"/>
  <c r="AV75" i="46"/>
  <c r="AV75" i="44"/>
  <c r="BD75" i="46"/>
  <c r="BD75" i="44"/>
  <c r="BL75" i="46"/>
  <c r="BL75" i="44"/>
  <c r="H88" i="46"/>
  <c r="H88" i="44"/>
  <c r="P88" i="46"/>
  <c r="P88" i="44"/>
  <c r="X88" i="46"/>
  <c r="X88" i="44"/>
  <c r="AF88" i="46"/>
  <c r="AF88" i="44"/>
  <c r="AN88" i="46"/>
  <c r="AN88" i="44"/>
  <c r="AV88" i="46"/>
  <c r="AV88" i="44"/>
  <c r="BD88" i="46"/>
  <c r="BD88" i="44"/>
  <c r="BL88" i="46"/>
  <c r="BL88" i="44"/>
  <c r="H90" i="46"/>
  <c r="H90" i="44"/>
  <c r="P90" i="46"/>
  <c r="P90" i="44"/>
  <c r="X90" i="46"/>
  <c r="X90" i="44"/>
  <c r="AF90" i="46"/>
  <c r="AF90" i="44"/>
  <c r="AN90" i="46"/>
  <c r="AN90" i="44"/>
  <c r="AV90" i="46"/>
  <c r="AV90" i="44"/>
  <c r="BD90" i="46"/>
  <c r="BD90" i="44"/>
  <c r="BL90" i="46"/>
  <c r="BL90" i="44"/>
  <c r="E37" i="46"/>
  <c r="E37" i="44"/>
  <c r="AS43" i="46"/>
  <c r="AS43" i="44"/>
  <c r="AE57" i="46"/>
  <c r="AE57" i="44"/>
  <c r="W66" i="46"/>
  <c r="W66" i="44"/>
  <c r="BC66" i="46"/>
  <c r="BC66" i="44"/>
  <c r="U11" i="44"/>
  <c r="BA11" i="44"/>
  <c r="AC19" i="44"/>
  <c r="BA19" i="44"/>
  <c r="BP35" i="44"/>
  <c r="AC37" i="44"/>
  <c r="BQ43" i="44"/>
  <c r="F56" i="44"/>
  <c r="N56" i="44"/>
  <c r="V56" i="44"/>
  <c r="AD56" i="44"/>
  <c r="AL56" i="44"/>
  <c r="AT56" i="44"/>
  <c r="BB56" i="44"/>
  <c r="BJ56" i="44"/>
  <c r="J69" i="44"/>
  <c r="R69" i="44"/>
  <c r="Z69" i="44"/>
  <c r="AH69" i="44"/>
  <c r="AP69" i="44"/>
  <c r="AX69" i="44"/>
  <c r="BF69" i="44"/>
  <c r="BN69" i="44"/>
  <c r="D45" i="46"/>
  <c r="D45" i="44"/>
  <c r="L45" i="46"/>
  <c r="L45" i="44"/>
  <c r="T45" i="46"/>
  <c r="T45" i="44"/>
  <c r="AB45" i="46"/>
  <c r="AB45" i="44"/>
  <c r="AJ45" i="46"/>
  <c r="AJ45" i="44"/>
  <c r="AR45" i="46"/>
  <c r="AR45" i="44"/>
  <c r="AZ45" i="46"/>
  <c r="AZ45" i="44"/>
  <c r="BH45" i="46"/>
  <c r="BH45" i="44"/>
  <c r="BP45" i="46"/>
  <c r="BP45" i="44"/>
  <c r="G58" i="46"/>
  <c r="G58" i="44"/>
  <c r="O58" i="46"/>
  <c r="O58" i="44"/>
  <c r="W58" i="44"/>
  <c r="W58" i="46"/>
  <c r="AE58" i="46"/>
  <c r="AE58" i="44"/>
  <c r="AU58" i="46"/>
  <c r="AU58" i="44"/>
  <c r="K70" i="46"/>
  <c r="K70" i="44"/>
  <c r="S70" i="46"/>
  <c r="S70" i="44"/>
  <c r="AA70" i="46"/>
  <c r="AA70" i="44"/>
  <c r="AI70" i="46"/>
  <c r="AI70" i="44"/>
  <c r="AQ70" i="46"/>
  <c r="AQ70" i="44"/>
  <c r="AY70" i="46"/>
  <c r="AY70" i="44"/>
  <c r="BG70" i="46"/>
  <c r="BG70" i="44"/>
  <c r="N71" i="46"/>
  <c r="N71" i="44"/>
  <c r="V71" i="46"/>
  <c r="V71" i="44"/>
  <c r="AD71" i="46"/>
  <c r="AD71" i="44"/>
  <c r="AL71" i="46"/>
  <c r="AL71" i="44"/>
  <c r="AT71" i="46"/>
  <c r="AT71" i="44"/>
  <c r="BB71" i="46"/>
  <c r="BB71" i="44"/>
  <c r="H74" i="46"/>
  <c r="H74" i="44"/>
  <c r="P74" i="46"/>
  <c r="P74" i="44"/>
  <c r="X74" i="46"/>
  <c r="X74" i="44"/>
  <c r="AF74" i="46"/>
  <c r="AF74" i="44"/>
  <c r="AN74" i="46"/>
  <c r="AN74" i="44"/>
  <c r="AV74" i="46"/>
  <c r="AV74" i="44"/>
  <c r="BD74" i="46"/>
  <c r="BD74" i="44"/>
  <c r="BL74" i="46"/>
  <c r="BL74" i="44"/>
  <c r="BD174" i="46"/>
  <c r="AL115" i="44"/>
  <c r="AT115" i="44"/>
  <c r="BB115" i="44"/>
  <c r="BJ115" i="44"/>
  <c r="AN116" i="44"/>
  <c r="H174" i="44"/>
  <c r="P174" i="44"/>
  <c r="X174" i="44"/>
  <c r="AF174" i="44"/>
  <c r="AN174" i="44"/>
  <c r="AV174" i="44"/>
  <c r="BL174" i="44"/>
  <c r="AF116" i="44"/>
  <c r="K117" i="44"/>
  <c r="S117" i="44"/>
  <c r="AA117" i="44"/>
  <c r="AI117" i="44"/>
  <c r="AQ117" i="44"/>
  <c r="AY117" i="44"/>
  <c r="BG117" i="44"/>
  <c r="BO117" i="44"/>
  <c r="K153" i="44"/>
  <c r="S153" i="44"/>
  <c r="AA153" i="44"/>
  <c r="AI153" i="44"/>
  <c r="AQ153" i="44"/>
  <c r="AY153" i="44"/>
  <c r="BG153" i="44"/>
  <c r="BO153" i="44"/>
  <c r="K197" i="44"/>
  <c r="S197" i="44"/>
  <c r="AA197" i="44"/>
  <c r="AI197" i="44"/>
  <c r="AQ197" i="44"/>
  <c r="AY197" i="44"/>
  <c r="BG197" i="44"/>
  <c r="BO197" i="44"/>
  <c r="X116" i="44"/>
  <c r="J178" i="44"/>
  <c r="R178" i="44"/>
  <c r="Z178" i="44"/>
  <c r="AH178" i="44"/>
  <c r="AP178" i="44"/>
  <c r="AX178" i="44"/>
  <c r="BF178" i="44"/>
  <c r="BN178" i="44"/>
  <c r="P116" i="44"/>
  <c r="K126" i="44"/>
  <c r="S126" i="44"/>
  <c r="AA126" i="44"/>
  <c r="AI126" i="44"/>
  <c r="AQ126" i="44"/>
  <c r="AY126" i="44"/>
  <c r="BO126" i="44"/>
  <c r="E189" i="44"/>
  <c r="M189" i="44"/>
  <c r="U189" i="44"/>
  <c r="AC189" i="44"/>
  <c r="AK189" i="44"/>
  <c r="AS189" i="44"/>
  <c r="BA189" i="44"/>
  <c r="BI189" i="44"/>
  <c r="BQ189" i="44"/>
  <c r="K202" i="44"/>
  <c r="S202" i="44"/>
  <c r="AA202" i="44"/>
  <c r="AI202" i="44"/>
  <c r="AQ202" i="44"/>
  <c r="AY202" i="44"/>
  <c r="BG202" i="44"/>
  <c r="BO202" i="44"/>
  <c r="H116" i="44"/>
  <c r="H152" i="44"/>
  <c r="P152" i="44"/>
  <c r="X152" i="44"/>
  <c r="AF152" i="44"/>
  <c r="AN152" i="44"/>
  <c r="AV152" i="44"/>
  <c r="BD152" i="44"/>
  <c r="BL152" i="44"/>
  <c r="BL116" i="44"/>
  <c r="G137" i="44"/>
  <c r="O137" i="44"/>
  <c r="W137" i="44"/>
  <c r="AE137" i="44"/>
  <c r="AM137" i="44"/>
  <c r="AU137" i="44"/>
  <c r="BC137" i="44"/>
  <c r="BK137" i="44"/>
  <c r="AW34" i="46"/>
  <c r="BM34" i="46"/>
  <c r="AK38" i="46"/>
  <c r="P29" i="46"/>
  <c r="AG34" i="46"/>
  <c r="BM18" i="46"/>
  <c r="BK41" i="46"/>
  <c r="S35" i="46"/>
  <c r="S35" i="44"/>
  <c r="AY35" i="44"/>
  <c r="AY35" i="46"/>
  <c r="BO35" i="46"/>
  <c r="BO35" i="44"/>
  <c r="J103" i="46"/>
  <c r="J103" i="44"/>
  <c r="Z103" i="46"/>
  <c r="Z103" i="44"/>
  <c r="I184" i="46"/>
  <c r="I184" i="44"/>
  <c r="Y184" i="46"/>
  <c r="Y184" i="44"/>
  <c r="AG184" i="46"/>
  <c r="AG184" i="44"/>
  <c r="AO184" i="46"/>
  <c r="AO184" i="44"/>
  <c r="AW184" i="46"/>
  <c r="AW184" i="44"/>
  <c r="BE184" i="46"/>
  <c r="BE184" i="44"/>
  <c r="BM184" i="46"/>
  <c r="BM184" i="44"/>
  <c r="AC27" i="46"/>
  <c r="AC27" i="44"/>
  <c r="BI27" i="46"/>
  <c r="BI27" i="44"/>
  <c r="D39" i="46"/>
  <c r="D39" i="44"/>
  <c r="L39" i="46"/>
  <c r="L39" i="44"/>
  <c r="T39" i="46"/>
  <c r="T39" i="44"/>
  <c r="AJ39" i="46"/>
  <c r="AJ39" i="44"/>
  <c r="AR39" i="46"/>
  <c r="AR39" i="44"/>
  <c r="BP39" i="46"/>
  <c r="BP39" i="44"/>
  <c r="AA35" i="46"/>
  <c r="AA35" i="44"/>
  <c r="P31" i="44"/>
  <c r="F25" i="44"/>
  <c r="F25" i="46"/>
  <c r="N25" i="46"/>
  <c r="N25" i="44"/>
  <c r="V25" i="46"/>
  <c r="V25" i="44"/>
  <c r="AD25" i="46"/>
  <c r="AD25" i="44"/>
  <c r="AL25" i="44"/>
  <c r="AL25" i="46"/>
  <c r="AT25" i="46"/>
  <c r="AT25" i="44"/>
  <c r="BB25" i="44"/>
  <c r="BB25" i="46"/>
  <c r="BJ25" i="46"/>
  <c r="BJ25" i="44"/>
  <c r="D28" i="46"/>
  <c r="D28" i="44"/>
  <c r="AJ28" i="46"/>
  <c r="AJ28" i="44"/>
  <c r="AR28" i="46"/>
  <c r="AR28" i="44"/>
  <c r="BP28" i="46"/>
  <c r="BP28" i="44"/>
  <c r="X29" i="44"/>
  <c r="X29" i="46"/>
  <c r="AV29" i="46"/>
  <c r="AV29" i="44"/>
  <c r="H41" i="46"/>
  <c r="H41" i="44"/>
  <c r="P41" i="46"/>
  <c r="P41" i="44"/>
  <c r="AF41" i="46"/>
  <c r="AF41" i="44"/>
  <c r="AN41" i="44"/>
  <c r="AN41" i="46"/>
  <c r="BL41" i="46"/>
  <c r="BL41" i="44"/>
  <c r="G43" i="46"/>
  <c r="G43" i="44"/>
  <c r="O43" i="46"/>
  <c r="O43" i="44"/>
  <c r="W43" i="46"/>
  <c r="W43" i="44"/>
  <c r="AE43" i="46"/>
  <c r="AE43" i="44"/>
  <c r="AM43" i="46"/>
  <c r="AM43" i="44"/>
  <c r="AU43" i="46"/>
  <c r="AU43" i="44"/>
  <c r="BC43" i="46"/>
  <c r="BC43" i="44"/>
  <c r="BK43" i="46"/>
  <c r="BK43" i="44"/>
  <c r="H61" i="46"/>
  <c r="H61" i="44"/>
  <c r="P61" i="46"/>
  <c r="P61" i="44"/>
  <c r="X61" i="46"/>
  <c r="X61" i="44"/>
  <c r="AF61" i="46"/>
  <c r="AF61" i="44"/>
  <c r="AN61" i="46"/>
  <c r="AN61" i="44"/>
  <c r="AV61" i="46"/>
  <c r="AV61" i="44"/>
  <c r="BD61" i="46"/>
  <c r="BD61" i="44"/>
  <c r="BL61" i="46"/>
  <c r="BL61" i="44"/>
  <c r="AN31" i="46"/>
  <c r="AN31" i="44"/>
  <c r="BL31" i="46"/>
  <c r="BL31" i="44"/>
  <c r="K35" i="46"/>
  <c r="K35" i="44"/>
  <c r="S14" i="44"/>
  <c r="H15" i="44"/>
  <c r="M27" i="44"/>
  <c r="H31" i="44"/>
  <c r="BD31" i="44"/>
  <c r="AZ39" i="44"/>
  <c r="R26" i="46"/>
  <c r="R26" i="44"/>
  <c r="AX26" i="44"/>
  <c r="AX26" i="46"/>
  <c r="AF31" i="46"/>
  <c r="AF31" i="44"/>
  <c r="X31" i="44"/>
  <c r="K14" i="44"/>
  <c r="E27" i="44"/>
  <c r="AV31" i="44"/>
  <c r="AI35" i="46"/>
  <c r="AI35" i="44"/>
  <c r="AQ35" i="44"/>
  <c r="AQ35" i="46"/>
  <c r="BG35" i="46"/>
  <c r="BG35" i="44"/>
  <c r="R103" i="46"/>
  <c r="R103" i="44"/>
  <c r="AH103" i="46"/>
  <c r="AH103" i="44"/>
  <c r="AP103" i="46"/>
  <c r="AP103" i="44"/>
  <c r="AX103" i="46"/>
  <c r="AX103" i="44"/>
  <c r="BF103" i="46"/>
  <c r="BF103" i="44"/>
  <c r="BN103" i="46"/>
  <c r="BN103" i="44"/>
  <c r="Q184" i="46"/>
  <c r="Q184" i="44"/>
  <c r="V207" i="44"/>
  <c r="V207" i="46"/>
  <c r="BO14" i="44"/>
  <c r="BA27" i="44"/>
  <c r="E38" i="44"/>
  <c r="E38" i="46"/>
  <c r="M38" i="46"/>
  <c r="M38" i="44"/>
  <c r="AC38" i="46"/>
  <c r="AC38" i="44"/>
  <c r="BI38" i="44"/>
  <c r="BI38" i="46"/>
  <c r="BQ38" i="46"/>
  <c r="BQ38" i="44"/>
  <c r="D42" i="46"/>
  <c r="D42" i="44"/>
  <c r="T42" i="46"/>
  <c r="T42" i="44"/>
  <c r="AB42" i="46"/>
  <c r="AB42" i="44"/>
  <c r="AZ42" i="46"/>
  <c r="AZ42" i="44"/>
  <c r="BH42" i="46"/>
  <c r="BH42" i="44"/>
  <c r="BP42" i="46"/>
  <c r="BP42" i="44"/>
  <c r="AV17" i="44"/>
  <c r="AV17" i="46"/>
  <c r="V24" i="46"/>
  <c r="V24" i="44"/>
  <c r="BB24" i="44"/>
  <c r="BB24" i="46"/>
  <c r="R33" i="46"/>
  <c r="R33" i="44"/>
  <c r="Z33" i="46"/>
  <c r="Z33" i="44"/>
  <c r="AH33" i="46"/>
  <c r="AH33" i="44"/>
  <c r="AX33" i="46"/>
  <c r="AX33" i="44"/>
  <c r="F34" i="46"/>
  <c r="F34" i="44"/>
  <c r="N34" i="46"/>
  <c r="N34" i="44"/>
  <c r="V34" i="46"/>
  <c r="V34" i="44"/>
  <c r="AL34" i="46"/>
  <c r="AL34" i="44"/>
  <c r="AT34" i="46"/>
  <c r="AT34" i="44"/>
  <c r="P13" i="46"/>
  <c r="AV13" i="46"/>
  <c r="I18" i="44"/>
  <c r="I18" i="46"/>
  <c r="AO18" i="44"/>
  <c r="AO18" i="46"/>
  <c r="P24" i="46"/>
  <c r="P24" i="44"/>
  <c r="AV24" i="46"/>
  <c r="AV24" i="44"/>
  <c r="BL24" i="46"/>
  <c r="BL24" i="44"/>
  <c r="D50" i="46"/>
  <c r="D50" i="44"/>
  <c r="AR50" i="46"/>
  <c r="AR50" i="44"/>
  <c r="AX125" i="46"/>
  <c r="AX125" i="44"/>
  <c r="BN125" i="46"/>
  <c r="BN125" i="44"/>
  <c r="AT207" i="46"/>
  <c r="AT207" i="44"/>
  <c r="G15" i="44"/>
  <c r="G15" i="46"/>
  <c r="O15" i="44"/>
  <c r="O15" i="46"/>
  <c r="W15" i="44"/>
  <c r="W15" i="46"/>
  <c r="AE15" i="44"/>
  <c r="AE15" i="46"/>
  <c r="AM15" i="44"/>
  <c r="AM15" i="46"/>
  <c r="AU15" i="46"/>
  <c r="AU15" i="44"/>
  <c r="BC15" i="44"/>
  <c r="BC15" i="46"/>
  <c r="AW18" i="46"/>
  <c r="K20" i="46"/>
  <c r="K20" i="44"/>
  <c r="S20" i="46"/>
  <c r="S20" i="44"/>
  <c r="AA20" i="46"/>
  <c r="AA20" i="44"/>
  <c r="AI20" i="46"/>
  <c r="AI20" i="44"/>
  <c r="AQ20" i="46"/>
  <c r="AQ20" i="44"/>
  <c r="AY20" i="46"/>
  <c r="AY20" i="44"/>
  <c r="BG20" i="46"/>
  <c r="BG20" i="44"/>
  <c r="BO20" i="46"/>
  <c r="BO20" i="44"/>
  <c r="J39" i="46"/>
  <c r="J39" i="44"/>
  <c r="R39" i="46"/>
  <c r="R39" i="44"/>
  <c r="AH39" i="46"/>
  <c r="AH39" i="44"/>
  <c r="AP39" i="46"/>
  <c r="AP39" i="44"/>
  <c r="AX39" i="46"/>
  <c r="AX39" i="44"/>
  <c r="BF39" i="46"/>
  <c r="BF39" i="44"/>
  <c r="J71" i="46"/>
  <c r="J71" i="44"/>
  <c r="R71" i="46"/>
  <c r="R71" i="44"/>
  <c r="Z71" i="46"/>
  <c r="Z71" i="44"/>
  <c r="AH71" i="46"/>
  <c r="AH71" i="44"/>
  <c r="AP71" i="46"/>
  <c r="AP71" i="44"/>
  <c r="AX71" i="46"/>
  <c r="AX71" i="44"/>
  <c r="BF71" i="46"/>
  <c r="BF71" i="44"/>
  <c r="BN71" i="46"/>
  <c r="BN71" i="44"/>
  <c r="H72" i="46"/>
  <c r="H72" i="44"/>
  <c r="P72" i="46"/>
  <c r="P72" i="44"/>
  <c r="X72" i="46"/>
  <c r="X72" i="44"/>
  <c r="AF72" i="46"/>
  <c r="AF72" i="44"/>
  <c r="AN72" i="46"/>
  <c r="AN72" i="44"/>
  <c r="AV72" i="46"/>
  <c r="AV72" i="44"/>
  <c r="Y18" i="44"/>
  <c r="Y18" i="46"/>
  <c r="X24" i="46"/>
  <c r="X24" i="44"/>
  <c r="E28" i="44"/>
  <c r="E28" i="46"/>
  <c r="AK28" i="44"/>
  <c r="AK28" i="46"/>
  <c r="I29" i="46"/>
  <c r="I29" i="44"/>
  <c r="AW29" i="46"/>
  <c r="AW29" i="44"/>
  <c r="AT38" i="46"/>
  <c r="AT38" i="44"/>
  <c r="T50" i="46"/>
  <c r="T50" i="44"/>
  <c r="BP50" i="46"/>
  <c r="BP50" i="44"/>
  <c r="AH116" i="46"/>
  <c r="AH116" i="44"/>
  <c r="AD207" i="46"/>
  <c r="AD207" i="44"/>
  <c r="H13" i="46"/>
  <c r="H13" i="44"/>
  <c r="X13" i="46"/>
  <c r="X13" i="44"/>
  <c r="AF13" i="44"/>
  <c r="AF13" i="46"/>
  <c r="AN13" i="46"/>
  <c r="AN13" i="44"/>
  <c r="BD13" i="46"/>
  <c r="BD13" i="44"/>
  <c r="BL13" i="44"/>
  <c r="BL13" i="46"/>
  <c r="H17" i="44"/>
  <c r="H17" i="46"/>
  <c r="P17" i="46"/>
  <c r="P17" i="44"/>
  <c r="X17" i="44"/>
  <c r="X17" i="46"/>
  <c r="AF17" i="46"/>
  <c r="AF17" i="44"/>
  <c r="AN17" i="44"/>
  <c r="AN17" i="46"/>
  <c r="BD17" i="46"/>
  <c r="BD17" i="44"/>
  <c r="BL17" i="44"/>
  <c r="BL17" i="46"/>
  <c r="Q34" i="46"/>
  <c r="Y29" i="46"/>
  <c r="Y29" i="44"/>
  <c r="BM29" i="46"/>
  <c r="BM29" i="44"/>
  <c r="AL38" i="46"/>
  <c r="AL38" i="44"/>
  <c r="J125" i="46"/>
  <c r="J125" i="44"/>
  <c r="AH125" i="46"/>
  <c r="AH125" i="44"/>
  <c r="BF125" i="46"/>
  <c r="BF125" i="44"/>
  <c r="N207" i="46"/>
  <c r="N207" i="44"/>
  <c r="H8" i="44"/>
  <c r="P8" i="44"/>
  <c r="X8" i="44"/>
  <c r="BK15" i="46"/>
  <c r="AG18" i="46"/>
  <c r="G26" i="46"/>
  <c r="G26" i="44"/>
  <c r="O26" i="46"/>
  <c r="O26" i="44"/>
  <c r="W26" i="46"/>
  <c r="W26" i="44"/>
  <c r="AE26" i="46"/>
  <c r="AE26" i="44"/>
  <c r="AM26" i="46"/>
  <c r="AM26" i="44"/>
  <c r="AU26" i="46"/>
  <c r="AU26" i="44"/>
  <c r="BC26" i="46"/>
  <c r="BC26" i="44"/>
  <c r="BK26" i="46"/>
  <c r="BK26" i="44"/>
  <c r="J27" i="46"/>
  <c r="J27" i="44"/>
  <c r="R27" i="46"/>
  <c r="R27" i="44"/>
  <c r="Z27" i="46"/>
  <c r="Z27" i="44"/>
  <c r="AH27" i="46"/>
  <c r="AH27" i="44"/>
  <c r="AP27" i="46"/>
  <c r="AP27" i="44"/>
  <c r="AX27" i="46"/>
  <c r="AX27" i="44"/>
  <c r="BF27" i="46"/>
  <c r="BF27" i="44"/>
  <c r="BN27" i="46"/>
  <c r="BN27" i="44"/>
  <c r="BA28" i="46"/>
  <c r="F33" i="46"/>
  <c r="F33" i="44"/>
  <c r="N33" i="46"/>
  <c r="N33" i="44"/>
  <c r="V33" i="46"/>
  <c r="V33" i="44"/>
  <c r="AD33" i="46"/>
  <c r="AD33" i="44"/>
  <c r="AL33" i="46"/>
  <c r="AL33" i="44"/>
  <c r="AT33" i="46"/>
  <c r="AT33" i="44"/>
  <c r="BB33" i="46"/>
  <c r="BB33" i="44"/>
  <c r="BJ33" i="46"/>
  <c r="BJ33" i="44"/>
  <c r="H64" i="46"/>
  <c r="H64" i="44"/>
  <c r="P64" i="46"/>
  <c r="P64" i="44"/>
  <c r="X64" i="46"/>
  <c r="X64" i="44"/>
  <c r="AF64" i="44"/>
  <c r="AF64" i="46"/>
  <c r="AN64" i="46"/>
  <c r="AN64" i="44"/>
  <c r="AV64" i="46"/>
  <c r="AV64" i="44"/>
  <c r="BD64" i="46"/>
  <c r="BD64" i="44"/>
  <c r="BL64" i="46"/>
  <c r="BL64" i="44"/>
  <c r="AN24" i="46"/>
  <c r="AN24" i="44"/>
  <c r="M28" i="44"/>
  <c r="M28" i="46"/>
  <c r="BQ28" i="44"/>
  <c r="BQ28" i="46"/>
  <c r="S37" i="44"/>
  <c r="S37" i="46"/>
  <c r="AI37" i="44"/>
  <c r="AI37" i="46"/>
  <c r="BG37" i="44"/>
  <c r="BG37" i="46"/>
  <c r="AD38" i="46"/>
  <c r="AD38" i="44"/>
  <c r="L50" i="46"/>
  <c r="L50" i="44"/>
  <c r="BH50" i="46"/>
  <c r="BH50" i="44"/>
  <c r="R116" i="46"/>
  <c r="R116" i="44"/>
  <c r="Z116" i="46"/>
  <c r="Z116" i="44"/>
  <c r="AX116" i="46"/>
  <c r="AX116" i="44"/>
  <c r="BN116" i="46"/>
  <c r="BN116" i="44"/>
  <c r="AP125" i="46"/>
  <c r="AP125" i="44"/>
  <c r="F14" i="46"/>
  <c r="F14" i="44"/>
  <c r="N14" i="46"/>
  <c r="N14" i="44"/>
  <c r="V14" i="46"/>
  <c r="V14" i="44"/>
  <c r="AD14" i="46"/>
  <c r="AD14" i="44"/>
  <c r="AL14" i="44"/>
  <c r="AL14" i="46"/>
  <c r="AT14" i="46"/>
  <c r="AT14" i="44"/>
  <c r="BB14" i="44"/>
  <c r="BB14" i="46"/>
  <c r="H16" i="46"/>
  <c r="H16" i="44"/>
  <c r="P16" i="46"/>
  <c r="P16" i="44"/>
  <c r="X16" i="46"/>
  <c r="X16" i="44"/>
  <c r="AF16" i="46"/>
  <c r="AF16" i="44"/>
  <c r="AN16" i="46"/>
  <c r="AN16" i="44"/>
  <c r="AV16" i="46"/>
  <c r="AV16" i="44"/>
  <c r="BD16" i="46"/>
  <c r="BD16" i="44"/>
  <c r="BL16" i="46"/>
  <c r="BL16" i="44"/>
  <c r="K19" i="44"/>
  <c r="K19" i="46"/>
  <c r="S19" i="46"/>
  <c r="S19" i="44"/>
  <c r="AA19" i="44"/>
  <c r="AA19" i="46"/>
  <c r="AI19" i="46"/>
  <c r="AI19" i="44"/>
  <c r="AQ19" i="44"/>
  <c r="AQ19" i="46"/>
  <c r="AY19" i="46"/>
  <c r="AY19" i="44"/>
  <c r="BG19" i="44"/>
  <c r="BG19" i="46"/>
  <c r="BO19" i="46"/>
  <c r="BO19" i="44"/>
  <c r="E23" i="46"/>
  <c r="E23" i="44"/>
  <c r="M23" i="46"/>
  <c r="M23" i="44"/>
  <c r="U23" i="46"/>
  <c r="U23" i="44"/>
  <c r="AC23" i="46"/>
  <c r="AC23" i="44"/>
  <c r="AK23" i="46"/>
  <c r="AK23" i="44"/>
  <c r="AS23" i="46"/>
  <c r="AS23" i="44"/>
  <c r="BA23" i="46"/>
  <c r="BA23" i="44"/>
  <c r="BI23" i="46"/>
  <c r="BI23" i="44"/>
  <c r="BQ23" i="46"/>
  <c r="BQ23" i="44"/>
  <c r="Q18" i="46"/>
  <c r="Q18" i="44"/>
  <c r="AF24" i="46"/>
  <c r="AF24" i="44"/>
  <c r="U28" i="44"/>
  <c r="U28" i="46"/>
  <c r="BI28" i="44"/>
  <c r="BI28" i="46"/>
  <c r="AO29" i="46"/>
  <c r="AO29" i="44"/>
  <c r="BE29" i="46"/>
  <c r="BE29" i="44"/>
  <c r="F38" i="46"/>
  <c r="F38" i="44"/>
  <c r="BB38" i="46"/>
  <c r="BB38" i="44"/>
  <c r="AB50" i="46"/>
  <c r="AB50" i="44"/>
  <c r="AZ50" i="46"/>
  <c r="AZ50" i="44"/>
  <c r="BF116" i="46"/>
  <c r="BF116" i="44"/>
  <c r="R125" i="46"/>
  <c r="R125" i="44"/>
  <c r="BB207" i="46"/>
  <c r="BB207" i="44"/>
  <c r="G21" i="46"/>
  <c r="G21" i="44"/>
  <c r="O21" i="44"/>
  <c r="O21" i="46"/>
  <c r="W21" i="46"/>
  <c r="W21" i="44"/>
  <c r="AE21" i="44"/>
  <c r="AE21" i="46"/>
  <c r="AM21" i="46"/>
  <c r="AM21" i="44"/>
  <c r="AU21" i="44"/>
  <c r="AU21" i="46"/>
  <c r="BC21" i="46"/>
  <c r="BC21" i="44"/>
  <c r="BK21" i="44"/>
  <c r="BK21" i="46"/>
  <c r="AA37" i="46"/>
  <c r="H24" i="46"/>
  <c r="H24" i="44"/>
  <c r="BD24" i="46"/>
  <c r="BD24" i="44"/>
  <c r="AS28" i="44"/>
  <c r="AS28" i="46"/>
  <c r="AG29" i="46"/>
  <c r="AG29" i="44"/>
  <c r="K37" i="44"/>
  <c r="K37" i="46"/>
  <c r="V38" i="46"/>
  <c r="V38" i="44"/>
  <c r="J116" i="46"/>
  <c r="J116" i="44"/>
  <c r="AP116" i="46"/>
  <c r="AP116" i="44"/>
  <c r="AL207" i="46"/>
  <c r="AL207" i="44"/>
  <c r="C39" i="46"/>
  <c r="C39" i="44" s="1"/>
  <c r="G31" i="44"/>
  <c r="G31" i="46"/>
  <c r="O31" i="44"/>
  <c r="O31" i="46"/>
  <c r="W31" i="44"/>
  <c r="W31" i="46"/>
  <c r="AE31" i="44"/>
  <c r="AE31" i="46"/>
  <c r="AM31" i="44"/>
  <c r="AM31" i="46"/>
  <c r="AU31" i="44"/>
  <c r="AU31" i="46"/>
  <c r="BC31" i="44"/>
  <c r="BC31" i="46"/>
  <c r="BK31" i="44"/>
  <c r="BK31" i="46"/>
  <c r="Z39" i="46"/>
  <c r="K42" i="46"/>
  <c r="K42" i="44"/>
  <c r="S42" i="46"/>
  <c r="S42" i="44"/>
  <c r="AA42" i="46"/>
  <c r="AA42" i="44"/>
  <c r="AI42" i="46"/>
  <c r="AI42" i="44"/>
  <c r="AQ42" i="46"/>
  <c r="AQ42" i="44"/>
  <c r="AY42" i="46"/>
  <c r="AY42" i="44"/>
  <c r="BG42" i="46"/>
  <c r="BG42" i="44"/>
  <c r="BO42" i="46"/>
  <c r="BO42" i="44"/>
  <c r="K58" i="46"/>
  <c r="K58" i="44"/>
  <c r="S58" i="46"/>
  <c r="S58" i="44"/>
  <c r="AA58" i="46"/>
  <c r="AA58" i="44"/>
  <c r="AI58" i="46"/>
  <c r="AI58" i="44"/>
  <c r="AQ58" i="46"/>
  <c r="AQ58" i="44"/>
  <c r="AY58" i="46"/>
  <c r="AY58" i="44"/>
  <c r="BG58" i="46"/>
  <c r="BG58" i="44"/>
  <c r="BO58" i="46"/>
  <c r="BO58" i="44"/>
  <c r="BE18" i="44"/>
  <c r="BE18" i="46"/>
  <c r="AC28" i="46"/>
  <c r="AC28" i="44"/>
  <c r="Q29" i="46"/>
  <c r="Q29" i="44"/>
  <c r="AQ37" i="44"/>
  <c r="AQ37" i="46"/>
  <c r="AY37" i="44"/>
  <c r="AY37" i="46"/>
  <c r="N38" i="46"/>
  <c r="N38" i="44"/>
  <c r="BJ38" i="46"/>
  <c r="BJ38" i="44"/>
  <c r="AJ50" i="46"/>
  <c r="AJ50" i="44"/>
  <c r="Z125" i="46"/>
  <c r="Z125" i="44"/>
  <c r="F207" i="46"/>
  <c r="F207" i="44"/>
  <c r="BJ207" i="46"/>
  <c r="BJ207" i="44"/>
  <c r="AF8" i="46"/>
  <c r="AF8" i="44"/>
  <c r="AN8" i="46"/>
  <c r="AN8" i="44"/>
  <c r="AV8" i="46"/>
  <c r="AV8" i="44"/>
  <c r="BD8" i="46"/>
  <c r="BD8" i="44"/>
  <c r="BL8" i="46"/>
  <c r="BL8" i="44"/>
  <c r="D30" i="46"/>
  <c r="D30" i="44"/>
  <c r="L30" i="46"/>
  <c r="L30" i="44"/>
  <c r="T30" i="46"/>
  <c r="T30" i="44"/>
  <c r="AB30" i="46"/>
  <c r="AB30" i="44"/>
  <c r="AJ30" i="46"/>
  <c r="AJ30" i="44"/>
  <c r="AR30" i="46"/>
  <c r="AR30" i="44"/>
  <c r="AZ30" i="46"/>
  <c r="AZ30" i="44"/>
  <c r="BH30" i="46"/>
  <c r="BH30" i="44"/>
  <c r="BP30" i="46"/>
  <c r="BP30" i="44"/>
  <c r="J32" i="46"/>
  <c r="J32" i="44"/>
  <c r="R32" i="46"/>
  <c r="R32" i="44"/>
  <c r="Z32" i="46"/>
  <c r="Z32" i="44"/>
  <c r="AH32" i="46"/>
  <c r="AH32" i="44"/>
  <c r="AP32" i="46"/>
  <c r="AP32" i="44"/>
  <c r="AX32" i="46"/>
  <c r="AX32" i="44"/>
  <c r="BF32" i="46"/>
  <c r="BF32" i="44"/>
  <c r="BN32" i="46"/>
  <c r="BN32" i="44"/>
  <c r="I34" i="44"/>
  <c r="I34" i="46"/>
  <c r="Y34" i="44"/>
  <c r="Y34" i="46"/>
  <c r="AO34" i="44"/>
  <c r="AO34" i="46"/>
  <c r="BE34" i="44"/>
  <c r="BE34" i="46"/>
  <c r="G36" i="46"/>
  <c r="G36" i="44"/>
  <c r="O36" i="46"/>
  <c r="O36" i="44"/>
  <c r="W36" i="46"/>
  <c r="W36" i="44"/>
  <c r="AE36" i="46"/>
  <c r="AE36" i="44"/>
  <c r="AM36" i="46"/>
  <c r="AM36" i="44"/>
  <c r="AU36" i="46"/>
  <c r="AU36" i="44"/>
  <c r="BC36" i="46"/>
  <c r="BC36" i="44"/>
  <c r="BK36" i="46"/>
  <c r="BK36" i="44"/>
  <c r="H40" i="46"/>
  <c r="H40" i="44"/>
  <c r="P40" i="46"/>
  <c r="P40" i="44"/>
  <c r="X40" i="46"/>
  <c r="X40" i="44"/>
  <c r="AF40" i="46"/>
  <c r="AF40" i="44"/>
  <c r="AN40" i="46"/>
  <c r="AN40" i="44"/>
  <c r="AV40" i="46"/>
  <c r="AV40" i="44"/>
  <c r="BD40" i="46"/>
  <c r="BD40" i="44"/>
  <c r="BL40" i="46"/>
  <c r="BL40" i="44"/>
  <c r="G41" i="46"/>
  <c r="G41" i="44"/>
  <c r="O41" i="46"/>
  <c r="O41" i="44"/>
  <c r="W41" i="44"/>
  <c r="W41" i="46"/>
  <c r="AE41" i="46"/>
  <c r="AE41" i="44"/>
  <c r="AM41" i="46"/>
  <c r="AM41" i="44"/>
  <c r="AU41" i="46"/>
  <c r="AU41" i="44"/>
  <c r="BC41" i="44"/>
  <c r="BC41" i="46"/>
  <c r="E51" i="46"/>
  <c r="E51" i="44"/>
  <c r="M51" i="46"/>
  <c r="M51" i="44"/>
  <c r="U51" i="46"/>
  <c r="U51" i="44"/>
  <c r="AC51" i="46"/>
  <c r="AC51" i="44"/>
  <c r="AK51" i="46"/>
  <c r="AK51" i="44"/>
  <c r="AS51" i="46"/>
  <c r="AS51" i="44"/>
  <c r="BA51" i="46"/>
  <c r="BA51" i="44"/>
  <c r="BI51" i="46"/>
  <c r="BI51" i="44"/>
  <c r="BQ51" i="46"/>
  <c r="BQ51" i="44"/>
  <c r="C7" i="46"/>
  <c r="C7" i="44" s="1"/>
  <c r="A7" i="44"/>
  <c r="C152" i="46"/>
  <c r="C152" i="44" s="1"/>
  <c r="A152" i="44"/>
  <c r="C132" i="46"/>
  <c r="C132" i="44" s="1"/>
  <c r="A132" i="44"/>
  <c r="C36" i="46"/>
  <c r="C36" i="44" s="1"/>
  <c r="A36" i="44"/>
  <c r="C75" i="46"/>
  <c r="C75" i="44" s="1"/>
  <c r="A75" i="44"/>
  <c r="C27" i="46"/>
  <c r="C27" i="44" s="1"/>
  <c r="A27" i="44"/>
  <c r="C40" i="46"/>
  <c r="C40" i="44" s="1"/>
  <c r="A40" i="44"/>
  <c r="A47" i="44"/>
  <c r="A66" i="44"/>
  <c r="C64" i="46"/>
  <c r="C64" i="44" s="1"/>
  <c r="A64" i="44"/>
  <c r="H29" i="42"/>
  <c r="G29" i="42"/>
  <c r="V29" i="42"/>
  <c r="U29" i="42"/>
  <c r="C73" i="46"/>
  <c r="C73" i="44" s="1"/>
  <c r="A73" i="44"/>
  <c r="C15" i="46"/>
  <c r="C15" i="44" s="1"/>
  <c r="A15" i="44"/>
  <c r="N29" i="42"/>
  <c r="A149" i="29"/>
  <c r="A149" i="28"/>
  <c r="A149" i="27"/>
  <c r="A148" i="29"/>
  <c r="A148" i="28"/>
  <c r="A148" i="27"/>
  <c r="A151" i="29"/>
  <c r="A151" i="28"/>
  <c r="A151" i="27"/>
  <c r="A150" i="29"/>
  <c r="A150" i="28"/>
  <c r="A150" i="27"/>
  <c r="AR6" i="28"/>
  <c r="Y5"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30" i="27"/>
  <c r="AQ5" i="27"/>
  <c r="BJ3"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E28" i="27"/>
  <c r="AQ9" i="27"/>
  <c r="CE4" i="27"/>
  <c r="CN3" i="27"/>
  <c r="AP3" i="27"/>
  <c r="AP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0" i="27"/>
  <c r="C6" i="27"/>
  <c r="BT3" i="27"/>
  <c r="B3"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AQ31" i="27"/>
  <c r="CD26" i="27"/>
  <c r="B26" i="27"/>
  <c r="CD12" i="27"/>
  <c r="AP12" i="27"/>
  <c r="B12" i="27"/>
  <c r="AQ11" i="27"/>
  <c r="CE10" i="27"/>
  <c r="C10" i="27"/>
  <c r="CE8" i="27"/>
  <c r="AQ7" i="27"/>
  <c r="CE6" i="27"/>
  <c r="DH3" i="27"/>
  <c r="CD3" i="27"/>
  <c r="L3"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C28" i="27"/>
  <c r="AF3"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AQ27" i="27"/>
  <c r="V3"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29" i="27"/>
  <c r="C8" i="27"/>
  <c r="C4" i="27"/>
  <c r="CX3" i="27"/>
  <c r="AZ3"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EB4" i="46"/>
  <c r="DR4" i="46"/>
  <c r="DI4" i="46"/>
  <c r="CZ4" i="46"/>
  <c r="CQ4" i="46"/>
  <c r="CH4" i="46"/>
  <c r="BY4" i="46"/>
  <c r="BO4" i="46"/>
  <c r="BE4" i="46"/>
  <c r="AV4" i="46"/>
  <c r="AM4" i="46"/>
  <c r="AD4" i="46"/>
  <c r="U4" i="46"/>
  <c r="L4" i="46"/>
  <c r="C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27" i="42"/>
  <c r="DZ4" i="46"/>
  <c r="DQ4" i="46"/>
  <c r="DH4" i="46"/>
  <c r="CY4" i="46"/>
  <c r="CP4" i="46"/>
  <c r="CG4" i="46"/>
  <c r="BX4" i="46"/>
  <c r="BM4" i="46"/>
  <c r="BD4" i="46"/>
  <c r="AU4" i="46"/>
  <c r="AL4" i="46"/>
  <c r="AC4" i="46"/>
  <c r="T4" i="46"/>
  <c r="K4" i="46"/>
  <c r="A4"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J36" i="42"/>
  <c r="DY4" i="46"/>
  <c r="DP4" i="46"/>
  <c r="DG4" i="46"/>
  <c r="CX4" i="46"/>
  <c r="CO4" i="46"/>
  <c r="CF4" i="46"/>
  <c r="BV4" i="46"/>
  <c r="BL4" i="46"/>
  <c r="BC4" i="46"/>
  <c r="AT4" i="46"/>
  <c r="AK4" i="46"/>
  <c r="AB4" i="46"/>
  <c r="S4" i="46"/>
  <c r="I4" i="46"/>
  <c r="DO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DX4" i="46"/>
  <c r="DO4" i="46"/>
  <c r="DF4" i="46"/>
  <c r="CW4" i="46"/>
  <c r="CN4" i="46"/>
  <c r="CD4" i="46"/>
  <c r="BU4" i="46"/>
  <c r="BK4" i="46"/>
  <c r="BB4" i="46"/>
  <c r="AS4" i="46"/>
  <c r="AJ4" i="46"/>
  <c r="AA4" i="46"/>
  <c r="Q4" i="46"/>
  <c r="H4" i="46"/>
  <c r="CK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1" i="42"/>
  <c r="Q37" i="42"/>
  <c r="EF4" i="46"/>
  <c r="DW4" i="46"/>
  <c r="DN4" i="46"/>
  <c r="DE4" i="46"/>
  <c r="CV4" i="46"/>
  <c r="CL4" i="46"/>
  <c r="CC4" i="46"/>
  <c r="BT4" i="46"/>
  <c r="BJ4" i="46"/>
  <c r="BA4" i="46"/>
  <c r="AR4" i="46"/>
  <c r="AI4" i="46"/>
  <c r="Y4" i="46"/>
  <c r="P4" i="46"/>
  <c r="G4" i="46"/>
  <c r="BS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EE4" i="46"/>
  <c r="DV4" i="46"/>
  <c r="DM4" i="46"/>
  <c r="DD4" i="46"/>
  <c r="CT4" i="46"/>
  <c r="CK4" i="46"/>
  <c r="CB4" i="46"/>
  <c r="BS4" i="46"/>
  <c r="BI4" i="46"/>
  <c r="AZ4" i="46"/>
  <c r="AQ4" i="46"/>
  <c r="AG4" i="46"/>
  <c r="X4" i="46"/>
  <c r="O4" i="46"/>
  <c r="F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P4" i="42"/>
  <c r="ED4" i="46"/>
  <c r="DU4" i="46"/>
  <c r="DL4" i="46"/>
  <c r="DB4" i="46"/>
  <c r="CS4" i="46"/>
  <c r="CJ4" i="46"/>
  <c r="CA4" i="46"/>
  <c r="BQ4" i="46"/>
  <c r="BH4" i="46"/>
  <c r="AY4" i="46"/>
  <c r="AO4" i="46"/>
  <c r="AF4" i="46"/>
  <c r="W4" i="46"/>
  <c r="N4" i="46"/>
  <c r="E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39" i="42"/>
  <c r="EC4" i="46"/>
  <c r="DT4" i="46"/>
  <c r="DJ4" i="46"/>
  <c r="DA4" i="46"/>
  <c r="CR4" i="46"/>
  <c r="CI4" i="46"/>
  <c r="BZ4" i="46"/>
  <c r="BP4" i="46"/>
  <c r="BG4" i="46"/>
  <c r="AW4" i="46"/>
  <c r="AN4" i="46"/>
  <c r="AE4" i="46"/>
  <c r="V4" i="46"/>
  <c r="M4" i="46"/>
  <c r="D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A65"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Z1" i="29" l="1"/>
  <c r="DJ1" i="29"/>
  <c r="CF1" i="29"/>
  <c r="CP1" i="29"/>
  <c r="BL1" i="29"/>
  <c r="BV1" i="29"/>
  <c r="AR1" i="29"/>
  <c r="BB1" i="29"/>
  <c r="X1" i="29"/>
  <c r="AH1" i="29"/>
  <c r="D1" i="29"/>
  <c r="N1" i="29"/>
  <c r="CZ1" i="28"/>
  <c r="DJ1" i="28"/>
  <c r="CF1" i="28"/>
  <c r="CP1" i="28"/>
  <c r="BL1" i="28"/>
  <c r="BV1" i="28"/>
  <c r="AR1" i="28"/>
  <c r="BB1" i="28"/>
  <c r="A5" i="40"/>
  <c r="F5" i="40" s="1"/>
  <c r="X1" i="28"/>
  <c r="AH1" i="28"/>
  <c r="D1" i="28"/>
  <c r="N1" i="28"/>
  <c r="CZ1" i="27"/>
  <c r="DJ1" i="27"/>
  <c r="CF1" i="27"/>
  <c r="CP1" i="27"/>
  <c r="BL1" i="27"/>
  <c r="BV1" i="27"/>
  <c r="AR1" i="27"/>
  <c r="BB1" i="27"/>
  <c r="X1" i="27"/>
  <c r="AH1" i="27"/>
  <c r="D1" i="27"/>
  <c r="N1" i="27"/>
  <c r="P37" i="42"/>
  <c r="I37" i="42"/>
  <c r="B37" i="42"/>
  <c r="A31" i="42"/>
  <c r="BY3" i="46"/>
  <c r="CU3" i="46"/>
  <c r="AF3" i="46"/>
  <c r="BF3" i="46"/>
  <c r="DU3" i="46"/>
  <c r="S28" i="42"/>
  <c r="J3" i="46"/>
  <c r="E28" i="42"/>
  <c r="L28" i="42"/>
  <c r="B39" i="42"/>
  <c r="P39" i="42"/>
  <c r="I39" i="42"/>
  <c r="A33" i="42"/>
  <c r="CZ3" i="46"/>
  <c r="AK3" i="46"/>
  <c r="BI3" i="46"/>
  <c r="DX3" i="46"/>
  <c r="CB3" i="46"/>
  <c r="M3" i="46"/>
  <c r="F28" i="42"/>
  <c r="T28" i="42"/>
  <c r="M28" i="42"/>
  <c r="P36" i="42"/>
  <c r="A30" i="42"/>
  <c r="I36" i="42"/>
  <c r="B36" i="42"/>
  <c r="P38" i="42"/>
  <c r="A32" i="42"/>
  <c r="I38" i="42"/>
  <c r="B38" i="42"/>
  <c r="G3" i="46"/>
  <c r="CP3" i="46"/>
  <c r="AA3" i="46"/>
  <c r="BC3" i="46"/>
  <c r="DR3" i="46"/>
  <c r="BV3" i="46"/>
  <c r="R28" i="42"/>
  <c r="D28" i="42"/>
  <c r="K28" i="42"/>
  <c r="DE3" i="46"/>
  <c r="P3" i="46"/>
  <c r="AP3" i="46"/>
  <c r="BL3" i="46"/>
  <c r="EA3" i="46"/>
  <c r="CE3" i="46"/>
  <c r="N28" i="42"/>
  <c r="G28" i="42"/>
  <c r="U28" i="42"/>
  <c r="BO3" i="46"/>
  <c r="ED3" i="46"/>
  <c r="H28" i="42"/>
  <c r="CH3" i="46"/>
  <c r="S3" i="46"/>
  <c r="AU3" i="46"/>
  <c r="O28" i="42"/>
  <c r="V28" i="42"/>
  <c r="B16" i="46"/>
  <c r="B17" i="46"/>
  <c r="B9" i="46"/>
  <c r="B13" i="46"/>
  <c r="B14" i="46"/>
  <c r="B12" i="46"/>
  <c r="B6" i="46"/>
  <c r="B10" i="46"/>
  <c r="B7" i="46"/>
  <c r="B8" i="46"/>
  <c r="B15" i="46"/>
  <c r="B11"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G3" i="30" l="1"/>
  <c r="F3" i="30"/>
  <c r="E3" i="30"/>
  <c r="D3" i="30"/>
  <c r="C3" i="30"/>
  <c r="D5" i="40"/>
  <c r="B5" i="40"/>
  <c r="V1" i="42" s="1"/>
  <c r="C5" i="40"/>
  <c r="E5" i="40"/>
  <c r="J26" i="42"/>
  <c r="J25" i="42"/>
  <c r="C25" i="42"/>
  <c r="C26" i="42"/>
  <c r="Q26" i="42"/>
  <c r="Q25" i="42"/>
  <c r="C15" i="47"/>
  <c r="C2" i="47"/>
  <c r="R27" i="42"/>
  <c r="D1" i="45"/>
  <c r="D2" i="45"/>
  <c r="C1" i="45"/>
  <c r="O27" i="42"/>
  <c r="G27" i="42"/>
  <c r="C2" i="45"/>
  <c r="B1" i="45"/>
  <c r="V27" i="42"/>
  <c r="N27" i="42"/>
  <c r="F27" i="42"/>
  <c r="U27" i="42"/>
  <c r="E27" i="42"/>
  <c r="B2" i="45"/>
  <c r="M27" i="42"/>
  <c r="H27" i="42"/>
  <c r="D27" i="42"/>
  <c r="T27" i="42"/>
  <c r="A2" i="45"/>
  <c r="K27" i="42"/>
  <c r="S27" i="42"/>
  <c r="L27" i="42"/>
  <c r="G1" i="42" l="1"/>
  <c r="U1" i="42"/>
  <c r="R1" i="42"/>
  <c r="P2" i="42"/>
  <c r="E1" i="42"/>
  <c r="B2" i="42"/>
  <c r="J1" i="42"/>
  <c r="H2" i="42"/>
  <c r="G2" i="42"/>
  <c r="O2" i="42"/>
  <c r="L1" i="42"/>
  <c r="Q1" i="42"/>
  <c r="D2" i="42"/>
  <c r="C1" i="42"/>
  <c r="E2" i="42"/>
  <c r="J2" i="42"/>
  <c r="O1" i="42"/>
  <c r="H1" i="42"/>
  <c r="F2" i="42"/>
  <c r="C2" i="42"/>
  <c r="L2" i="42"/>
  <c r="K1" i="42"/>
  <c r="N2" i="42"/>
  <c r="P1" i="42"/>
  <c r="R2" i="42"/>
  <c r="V2" i="42"/>
  <c r="S2" i="42"/>
  <c r="T2" i="42"/>
  <c r="S1" i="42"/>
  <c r="F1" i="42"/>
  <c r="D1" i="42"/>
  <c r="A2" i="42"/>
  <c r="M1" i="42"/>
  <c r="I1" i="42"/>
  <c r="M2" i="42"/>
  <c r="N1" i="42"/>
  <c r="T1" i="42"/>
  <c r="Q2" i="42"/>
  <c r="I2" i="42"/>
  <c r="K2" i="42"/>
  <c r="B1" i="42"/>
  <c r="U2" i="42"/>
  <c r="B21" i="44"/>
  <c r="B26" i="44"/>
  <c r="B19" i="44"/>
  <c r="B27" i="44"/>
  <c r="B23" i="44"/>
  <c r="B6" i="44"/>
  <c r="B17" i="44"/>
  <c r="B10" i="44"/>
  <c r="B11" i="44"/>
  <c r="B13" i="44"/>
  <c r="B20" i="44"/>
  <c r="B8" i="44"/>
  <c r="B12" i="44"/>
  <c r="B9" i="44"/>
  <c r="B7" i="44"/>
  <c r="B22" i="44"/>
  <c r="B28" i="44"/>
  <c r="B25" i="44"/>
  <c r="B18" i="44"/>
  <c r="B16"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<sst xmlns="http://schemas.openxmlformats.org/spreadsheetml/2006/main" count="4009" uniqueCount="2307">
  <si>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</si>
  <si>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</si>
  <si>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</si>
  <si>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</si>
  <si>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</si>
  <si>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</si>
  <si>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</si>
  <si>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</si>
  <si>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</si>
  <si>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</si>
  <si>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</si>
  <si>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</si>
  <si>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</si>
  <si>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</si>
  <si>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</si>
  <si>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</si>
  <si>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</si>
  <si>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</si>
  <si>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</si>
  <si>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</si>
  <si>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</si>
  <si>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</si>
  <si>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</si>
  <si>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</si>
  <si>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</si>
  <si>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</si>
  <si>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</si>
  <si>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</si>
  <si>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</si>
  <si>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</si>
  <si>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</si>
  <si>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</si>
  <si>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</si>
  <si>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</si>
  <si>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</si>
  <si>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</si>
  <si>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</si>
  <si>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</si>
  <si>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</si>
  <si>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</si>
  <si>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</si>
  <si>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</si>
  <si>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</si>
  <si>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</si>
  <si>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</si>
  <si>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</si>
  <si>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</si>
  <si>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</si>
  <si>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</si>
  <si>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</si>
  <si>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</si>
  <si>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</si>
  <si>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</si>
  <si>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</si>
  <si>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</si>
  <si>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</si>
  <si>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</si>
  <si>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</si>
  <si>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</si>
  <si>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</si>
  <si>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</si>
  <si>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</si>
  <si>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</si>
  <si>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</si>
  <si>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</si>
  <si>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</si>
  <si>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</si>
  <si>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</si>
  <si>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</si>
  <si>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</si>
  <si>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</si>
  <si>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</si>
  <si>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</si>
  <si>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</si>
  <si>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</si>
  <si>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</si>
  <si>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</si>
  <si>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</si>
  <si>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</si>
  <si>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</si>
  <si>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</si>
  <si>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</si>
  <si>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</si>
  <si>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</si>
  <si>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</si>
  <si>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</si>
  <si>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</si>
  <si>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</si>
  <si>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</si>
  <si>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</si>
  <si>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</si>
  <si>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</si>
  <si>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</si>
  <si>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</si>
  <si>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</si>
  <si>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</si>
  <si>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</si>
  <si>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</si>
  <si>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</si>
  <si>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</si>
  <si>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</si>
  <si>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</si>
  <si>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</si>
  <si>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</si>
  <si>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</si>
  <si>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</si>
  <si>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</si>
  <si>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</si>
  <si>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</si>
  <si>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</si>
  <si>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</si>
  <si>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</si>
  <si>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</si>
  <si>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</si>
  <si>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</si>
  <si>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</si>
  <si>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</si>
  <si>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</si>
  <si>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</si>
  <si>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</si>
  <si>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</si>
  <si>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</si>
  <si>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</si>
  <si>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</si>
  <si>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</si>
  <si>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</si>
  <si>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</si>
  <si>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</si>
  <si>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</si>
  <si>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</si>
  <si>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</si>
  <si>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</si>
  <si>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</si>
  <si>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</si>
  <si>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</si>
  <si>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</si>
  <si>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</si>
  <si>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</si>
  <si>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</si>
  <si>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</si>
  <si>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</si>
  <si>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</si>
  <si>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</si>
  <si>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Mexico</t>
  </si>
  <si>
    <t>LLECE SERCE 2008</t>
  </si>
  <si>
    <t>LLECE TERCE 2013</t>
  </si>
  <si>
    <t>Survey</t>
  </si>
  <si>
    <t>Agua potable</t>
  </si>
  <si>
    <t>de la red publica</t>
  </si>
  <si>
    <t>de pipa</t>
  </si>
  <si>
    <t>otra</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</si>
  <si>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</si>
  <si>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</si>
  <si>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</si>
  <si>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</si>
  <si>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</si>
  <si>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Servicio de bano o sanitario</t>
  </si>
  <si>
    <t>Letrina u hoyo negro</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</si>
  <si>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'desague' is included, which excludes a number of 'improved' facility types. </t>
  </si>
  <si>
    <t>No</t>
  </si>
  <si>
    <t>No handwashing data</t>
  </si>
  <si>
    <t>Desague</t>
  </si>
  <si>
    <t>Alcantarillado</t>
  </si>
  <si>
    <t>Censo de Escuelas, Maestros y Alumnos de Educación Básica y Especial (CEMABE) 2013 -14</t>
  </si>
  <si>
    <t>de pozo o noria de la escuela</t>
  </si>
  <si>
    <t>por acarreo</t>
  </si>
  <si>
    <t>Letrina y sanitario</t>
  </si>
  <si>
    <t>Hay baño sin fisuras o cuarteaduras graves en techos, muros o pisos</t>
  </si>
  <si>
    <t>Lavamanos</t>
  </si>
  <si>
    <t>No descompuestos ni con algun desperfecto</t>
  </si>
  <si>
    <t>wat_fac_</t>
  </si>
  <si>
    <t>san_fac_</t>
  </si>
  <si>
    <t>Definition</t>
  </si>
  <si>
    <t>Basic (improved &amp; available)</t>
  </si>
  <si>
    <t>Limited</t>
  </si>
  <si>
    <t>EMIS</t>
  </si>
  <si>
    <t>POPULATION OF SCHOOL AGE CHILDREN</t>
  </si>
  <si>
    <t xml:space="preserve">Includes both public and private schools. The national estimate includes pre-primary, primary, secondary, and special education schools. Urban and rural definitions from INEGI could be matched for 91% of schools. </t>
  </si>
  <si>
    <t xml:space="preserve">Includes both public and private schools. The national estimate includes pre-primary, primary, secondary, and special education schools. An estimate for 'usable' is based on the minimum proportion of schools with at least one toilet that does not have cracks in ceilings, walls or floors; does not have broken windows; or that has a door.  Urban and rural definitions from INEGI could be matched for 91% of schools.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</si>
  <si>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For domains where coverage of alcantarillado is at least 90%, the remaining schools are assumed to have other facility types of which 50% are improved, and the estimate is used. 'Banos en buen estado' are used as a rough estimate for improved and usable facilities, which is assumed to estimate 'basic' coverage in the absence of other data.</t>
  </si>
  <si>
    <t>Other</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</si>
  <si>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</si>
  <si>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</si>
  <si>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</si>
  <si>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</si>
  <si>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</si>
  <si>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</si>
  <si>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</si>
  <si>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</si>
  <si>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</si>
  <si>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</si>
  <si>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</si>
  <si>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</si>
  <si>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</si>
  <si>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</si>
  <si>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</si>
  <si>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</si>
  <si>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</si>
  <si>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</si>
  <si>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</si>
  <si>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</si>
  <si>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</si>
  <si>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</si>
  <si>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</si>
  <si>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</si>
  <si>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Mexican Family Life Survey (Instituto Nacional de Estadística, Geografía e informática)</t>
  </si>
  <si>
    <t xml:space="preserve">Includes public and private schools.Primary and secondary schools include any school that offers that level and is therefore higher in sum than the national total surveyed. Estimates are calculated from microdata. The questionnaire available was in English; 'drayage' is assumed to be unimproved. </t>
  </si>
  <si>
    <t>Water for flushing</t>
  </si>
  <si>
    <t>Estimated from water for flushing</t>
  </si>
  <si>
    <t>Includes public and private schools.Primary and secondary schools include any school that offers that level and is therefore higher in sum than the national total surveyed. Estimates are calculated from microdata.</t>
  </si>
  <si>
    <t>Missing (no response)</t>
  </si>
  <si>
    <t>Bathroom does or does not have water and soap (and is not missing)</t>
  </si>
  <si>
    <t>Evaluación de condiciones básicas para la enseñanza y el aprendizaje (Instituto Nacional para la Evaluación de la Educación)</t>
  </si>
  <si>
    <t>Agua todos dias de la semana</t>
  </si>
  <si>
    <t>Estimated from agua todos los dias de la semana</t>
  </si>
  <si>
    <t xml:space="preserve">Includes public, private and indigenous primary schools. Estimates are calculated from microdata. In the absence of data for other school levels, the national estimate is based on primary schools only. Information on water available everyday is assumed to refer to improved facilities and is used as an estimate for basic. </t>
  </si>
  <si>
    <t>Drenaje</t>
  </si>
  <si>
    <t>Fosa séptica u hoyo negro</t>
  </si>
  <si>
    <t>Respuesta Múltiple</t>
  </si>
  <si>
    <t>1+ tazas sanitarias en funcionamiento y con agua</t>
  </si>
  <si>
    <t xml:space="preserve">2+ tazas sanitarias para estudiantes en funcionamiento y con agua </t>
  </si>
  <si>
    <t xml:space="preserve">Includes public, private and indigenous primary schools. Estimates are calculated from microdata. In the absence of data for other school levels, the national estimate is based on primary schools only. Basic is estimated from 2+ toilets for students that function and have water in the absence of data on single-sex. </t>
  </si>
  <si>
    <t>Agua para que los estudiantes se laven las manos</t>
  </si>
  <si>
    <t>Includes public, private and indigenous primary schools. Estimates are calculated from microdata. In the absence of data for other school levels, the national estimate is based on primary schools only. The estimate includes running water (75%) and stored water (21%).</t>
  </si>
  <si>
    <t>UNESCO UIS (http://data.uis.unesco.org/)</t>
  </si>
  <si>
    <t>Basic drinking water</t>
  </si>
  <si>
    <t>Data are only available for upper secondary schools.</t>
  </si>
  <si>
    <t>Basic sanitation facilities</t>
  </si>
  <si>
    <t>The secondary school estimate includes upper secondary. The national estimate is a weighted average based on the number of primary and secondary schools in the 2014 EMIS.</t>
  </si>
  <si>
    <t>Basic handwashing facilities</t>
  </si>
  <si>
    <t xml:space="preserve">The secondary school estimate was reported for upper secondary schools. </t>
  </si>
  <si>
    <t>Values in grey text are imputed based on linear regression</t>
  </si>
  <si>
    <t>Agua de la llave fuera de la escuela</t>
  </si>
  <si>
    <t>Agua de la llave dentro de la escuela</t>
  </si>
  <si>
    <t>Agua de pipa</t>
  </si>
  <si>
    <t>Acarreo</t>
  </si>
  <si>
    <t>Pozo</t>
  </si>
  <si>
    <t>Otra fuente</t>
  </si>
  <si>
    <t>Excusado o sanitario (taza)</t>
  </si>
  <si>
    <t>Letrina o retrete</t>
  </si>
  <si>
    <t>Hogo negro o pozo ciego</t>
  </si>
  <si>
    <t xml:space="preserve">Includes public and private schools.Primary and secondary schools include any school that offers that level and is therefore higher in sum than the national total surveyed. Estimates are calculated from microdata. The improved and usable estimate is used for basic in the absence of data on single-sex toilets. </t>
  </si>
  <si>
    <t>Los sanitarios cuentan con agua y jabon</t>
  </si>
  <si>
    <t>Evaluación de condiciones básicas para la enseñanza y el aprendizaje en educación preescolar (Instituto Nacional para la Evaluación de la Educación)</t>
  </si>
  <si>
    <t>Agua entubada con servicio todos los dias en la escuela</t>
  </si>
  <si>
    <t>Sin servicio en la escuela pero si en la comunidad</t>
  </si>
  <si>
    <t xml:space="preserve">Includes public, private and indigenous pre-primary schools. Piped water available every day at the school is used to estimate basic service in the absence of other information. </t>
  </si>
  <si>
    <t>Sanitarios</t>
  </si>
  <si>
    <t xml:space="preserve">Includes public, private and indigenous pre-primary schools. 'Sanitarios' are assumed to refer to improved toilets in the absence of additoinal details. </t>
  </si>
  <si>
    <t>Separados por sexo</t>
  </si>
  <si>
    <t>No hygiene data.</t>
  </si>
  <si>
    <t>MEX_2004_FLS</t>
  </si>
  <si>
    <t>MEX_2006_LLECE</t>
  </si>
  <si>
    <t>MEX_2013_LLECE</t>
  </si>
  <si>
    <t>MEX_2014_EMIS</t>
  </si>
  <si>
    <t>MEX_2014_INEE</t>
  </si>
  <si>
    <t>MEX_2016_UIS</t>
  </si>
  <si>
    <t>MEX_2017_INEE</t>
  </si>
  <si>
    <t>2004</t>
  </si>
  <si>
    <t>2006</t>
  </si>
  <si>
    <t>2013</t>
  </si>
  <si>
    <t>2014</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</si>
  <si>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</si>
  <si>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</si>
  <si>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</si>
  <si>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</si>
  <si>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</si>
  <si>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</si>
  <si>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</si>
  <si>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</si>
  <si>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</si>
  <si>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</si>
  <si>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</si>
  <si>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</si>
  <si>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</si>
  <si>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</si>
  <si>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</si>
  <si>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</si>
  <si>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</si>
  <si>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</si>
  <si>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MEX_2018_INEE</t>
  </si>
  <si>
    <t>Panorama Educativo de México 2018 Indicadores del Sistema Educativo Nacional Educación Básica y Media Superior</t>
  </si>
  <si>
    <t>Suficiente</t>
  </si>
  <si>
    <t>Estimated from sufficient</t>
  </si>
  <si>
    <r>
      <rPr>
        <sz val="8"/>
        <rFont val="Arial"/>
        <family val="2"/>
      </rPr>
      <t xml:space="preserve">Includes public, private and indigenous primary schools. In the absence of data for other school levels, the national estimate is based on primary schools only. </t>
    </r>
    <r>
      <rPr>
        <sz val="8"/>
        <color theme="1"/>
        <rFont val="Arial"/>
        <family val="2"/>
      </rPr>
      <t xml:space="preserve">Information on sufficient water is assumed to refer to improved facilities and is used as an estimate for basic in the absence of additional information. </t>
    </r>
  </si>
  <si>
    <t/>
  </si>
  <si>
    <t xml:space="preserve">Includes public, private and indigenous primary schools. In the absence of data for other school levels, the national estimate is based on primary schools only. </t>
  </si>
  <si>
    <t>MEX_2019_LLECE</t>
  </si>
  <si>
    <t xml:space="preserve">Estudio Regional Comparativo y Explicativo (ERCE 2019): https://www.unesco.org/es/articles/estudio-regional-comparativo-y-explicativo-erce-2019 </t>
  </si>
  <si>
    <t>The data are based on a random sample from all schools with grades 3 and 6 in the country. Some of these schools also offer secondary school levels and are included as secondary school data above. It is unclear if some of the schools may also include pre-primary levels. Unweighted data are used. The rural and secondary school estimates are not used since there are fewer than 50 schools surveyed from these domains.</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</si>
  <si>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</si>
  <si>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The data are not used as an estimate for improved since only 'desague o alcantarillado' is included, which excludes a number of 'improved' facility types.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 Unweighted data are used. The rural and secondary school estimates are not used since there are fewer than 50 schools surveyed from these domains.</t>
  </si>
  <si>
    <t xml:space="preserve">Other </t>
  </si>
  <si>
    <t>MEX_2021_UIS</t>
  </si>
  <si>
    <t>No data</t>
  </si>
  <si>
    <t>National based on weighted average of primary and secondary using the number of schools from the 2018 EMIS.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</si>
  <si>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</si>
  <si>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</si>
  <si>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</si>
  <si>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</si>
  <si>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</si>
  <si>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</si>
  <si>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</si>
  <si>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</si>
  <si>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</si>
  <si>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</si>
  <si>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</si>
  <si>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</si>
  <si>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MEX_2023_EMIS</t>
  </si>
  <si>
    <t>Principales Cifras del Sistema Educativo Nacional 2023-2024, Dirección General de Planeación, Programación y Estadística Educativa</t>
  </si>
  <si>
    <t>Red publica</t>
  </si>
  <si>
    <t>Otro</t>
  </si>
  <si>
    <t>Data are set to not used following JMP rules since data are only available for piped water from the public network and the threshold of 90% (to estimate 50% of the remaining as having an improved source) is not met. National estimate is calculated based on primary and secondary school data and the number of primary and secondary schools listed for the 2023-24 school year.</t>
  </si>
  <si>
    <t>Sanitarios independientes</t>
  </si>
  <si>
    <t>The proportion with no facilities cannot be calculated as sanitarios independientes and sanitarios mixtos are reported separately and sum to over 100% indicating that schools with both are counted in each proportion.  National estimate is calculated based on primary and secondary school data and the number of primary and secondary schools listed for the 2023-24 school year.</t>
  </si>
  <si>
    <t>Lavabo de manos</t>
  </si>
  <si>
    <t>National estimate is calculated based on primary and secondary school data and the number of primary and secondary schools listed for the 2023-24 school year.</t>
  </si>
  <si>
    <t>MEX_2024_EMIS</t>
  </si>
  <si>
    <t>Data are set to not used following JMP rules since data are only available for piped water from the public network and the threshold of 90% (to estimate 50% of the remaining as having an improved source) is not met.</t>
  </si>
  <si>
    <t xml:space="preserve">The proportion with no facilities cannot be calculated as sanitarios independientes and sanitarios mixtos are reported separately and sum to over 100% indicating that schools with both are counted in each proportion.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</si>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</sst>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4" fillId="2" borderId="12" xfId="0" applyFont="1" applyFill="1" applyBorder="1" applyAlignment="1">
      <alignment horizontal="left" vertical="center" inden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1" fontId="0" fillId="0" borderId="0" xfId="0" applyNumberFormat="1"/>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0" borderId="23" xfId="0" applyFont="1" applyBorder="1" applyAlignment="1">
      <alignment horizontal="left" vertical="center" wrapText="1"/>
    </xf>
    <xf numFmtId="0" fontId="3" fillId="0" borderId="22" xfId="0" applyFont="1" applyBorder="1" applyAlignment="1">
      <alignment horizontal="left" vertic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xf>
    <xf numFmtId="0" fontId="69" fillId="23" borderId="65" xfId="0"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28" borderId="15" xfId="0" applyFont="1" applyFill="1" applyBorder="1" applyAlignment="1">
      <alignment vertical="center"/>
    </xf>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15"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13" borderId="19"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63" fillId="17" borderId="68" xfId="0" applyFont="1" applyFill="1" applyBorder="1" applyAlignment="1">
      <alignment horizont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3" fillId="2" borderId="87" xfId="0" applyFont="1" applyFill="1" applyBorder="1" applyAlignment="1">
      <alignment horizont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xf>
    <xf numFmtId="164" fontId="121" fillId="63" borderId="118" xfId="0" applyNumberFormat="1" applyFont="1" applyFill="1" applyBorder="1" applyAlignment="1">
      <alignment horizontal="center"/>
    </xf>
    <xf numFmtId="0" fontId="122" fillId="64" borderId="119" xfId="0" applyFont="1" applyFill="1" applyBorder="1" applyAlignment="1">
      <alignment horizontal="center"/>
    </xf>
    <xf numFmtId="0" fontId="123" fillId="65" borderId="120" xfId="0" applyFont="1" applyFill="1" applyBorder="1" applyAlignment="1">
      <alignment horizontal="center"/>
    </xf>
    <xf numFmtId="0" fontId="124" fillId="66" borderId="121" xfId="0" applyFont="1" applyFill="1" applyBorder="1" applyAlignment="1">
      <alignment horizontal="center"/>
    </xf>
    <xf numFmtId="0" fontId="125" fillId="67" borderId="122" xfId="0" applyFont="1" applyFill="1" applyBorder="1" applyAlignment="1">
      <alignment horizontal="center"/>
    </xf>
    <xf numFmtId="164" fontId="126" fillId="68" borderId="123" xfId="0" applyNumberFormat="1" applyFont="1" applyFill="1" applyBorder="1" applyAlignment="1">
      <alignment horizontal="center"/>
    </xf>
    <xf numFmtId="0" fontId="127" fillId="69" borderId="124" xfId="0" applyFont="1" applyFill="1" applyBorder="1" applyAlignment="1">
      <alignment horizontal="center"/>
    </xf>
    <xf numFmtId="0" fontId="128" fillId="70" borderId="125" xfId="0" applyFont="1" applyFill="1" applyBorder="1" applyAlignment="1">
      <alignment horizontal="center"/>
    </xf>
    <xf numFmtId="0" fontId="129" fillId="71" borderId="126" xfId="0" applyFont="1" applyFill="1" applyBorder="1" applyAlignment="1">
      <alignment horizontal="center"/>
    </xf>
    <xf numFmtId="0" fontId="130" fillId="72" borderId="127" xfId="0" applyFont="1" applyFill="1" applyBorder="1" applyAlignment="1">
      <alignment horizontal="center"/>
    </xf>
    <xf numFmtId="164" fontId="131" fillId="73" borderId="128" xfId="0" applyNumberFormat="1" applyFont="1" applyFill="1" applyBorder="1" applyAlignment="1">
      <alignment horizontal="center"/>
    </xf>
    <xf numFmtId="0" fontId="132" fillId="74" borderId="129" xfId="0" applyFont="1" applyFill="1" applyBorder="1" applyAlignment="1">
      <alignment horizontal="center"/>
    </xf>
    <xf numFmtId="0" fontId="133" fillId="75" borderId="130" xfId="0" applyFont="1" applyFill="1" applyBorder="1" applyAlignment="1">
      <alignment horizontal="center"/>
    </xf>
    <xf numFmtId="0" fontId="134" fillId="76" borderId="131" xfId="0" applyFont="1" applyFill="1" applyBorder="1" applyAlignment="1">
      <alignment horizontal="center"/>
    </xf>
    <xf numFmtId="0" fontId="135" fillId="77" borderId="132" xfId="0" applyFont="1" applyFill="1" applyBorder="1" applyAlignment="1">
      <alignment horizontal="center"/>
    </xf>
    <xf numFmtId="164" fontId="136" fillId="78" borderId="133" xfId="0" applyNumberFormat="1" applyFont="1" applyFill="1" applyBorder="1" applyAlignment="1">
      <alignment horizontal="center"/>
    </xf>
    <xf numFmtId="0" fontId="137" fillId="79" borderId="134" xfId="0" applyFont="1" applyFill="1" applyBorder="1" applyAlignment="1">
      <alignment horizontal="center"/>
    </xf>
    <xf numFmtId="0" fontId="138" fillId="80" borderId="135" xfId="0" applyFont="1" applyFill="1" applyBorder="1" applyAlignment="1">
      <alignment horizontal="center"/>
    </xf>
    <xf numFmtId="0" fontId="139" fillId="81" borderId="136" xfId="0" applyFont="1" applyFill="1" applyBorder="1" applyAlignment="1">
      <alignment horizontal="center"/>
    </xf>
    <xf numFmtId="0" fontId="140" fillId="82" borderId="137" xfId="0" applyFont="1" applyFill="1" applyBorder="1" applyAlignment="1">
      <alignment horizontal="center"/>
    </xf>
    <xf numFmtId="164" fontId="141" fillId="83" borderId="138" xfId="0" applyNumberFormat="1" applyFont="1" applyFill="1" applyBorder="1" applyAlignment="1">
      <alignment horizontal="center"/>
    </xf>
    <xf numFmtId="0" fontId="142" fillId="84" borderId="139" xfId="0" applyFont="1" applyFill="1" applyBorder="1" applyAlignment="1">
      <alignment horizontal="center"/>
    </xf>
    <xf numFmtId="0" fontId="143" fillId="85" borderId="140" xfId="0" applyFont="1" applyFill="1" applyBorder="1" applyAlignment="1">
      <alignment horizontal="center"/>
    </xf>
    <xf numFmtId="0" fontId="144" fillId="86" borderId="141" xfId="0" applyFont="1" applyFill="1" applyBorder="1" applyAlignment="1">
      <alignment horizontal="center"/>
    </xf>
    <xf numFmtId="0" fontId="145" fillId="87" borderId="142" xfId="0" applyFont="1" applyFill="1" applyBorder="1" applyAlignment="1">
      <alignment horizontal="center"/>
    </xf>
    <xf numFmtId="164" fontId="146" fillId="88" borderId="143" xfId="0" applyNumberFormat="1" applyFont="1" applyFill="1" applyBorder="1" applyAlignment="1">
      <alignment horizontal="center"/>
    </xf>
    <xf numFmtId="0" fontId="147" fillId="89" borderId="144" xfId="0" applyFont="1" applyFill="1" applyBorder="1" applyAlignment="1">
      <alignment horizontal="center"/>
    </xf>
    <xf numFmtId="0" fontId="148" fillId="90" borderId="145" xfId="0" applyFont="1" applyFill="1" applyBorder="1" applyAlignment="1">
      <alignment horizontal="center"/>
    </xf>
    <xf numFmtId="0" fontId="149" fillId="91" borderId="146" xfId="0" applyFont="1" applyFill="1" applyBorder="1" applyAlignment="1">
      <alignment horizontal="center"/>
    </xf>
    <xf numFmtId="0" fontId="150" fillId="92" borderId="147" xfId="0" applyFont="1" applyFill="1" applyBorder="1" applyAlignment="1">
      <alignment horizontal="center"/>
    </xf>
    <xf numFmtId="164" fontId="151" fillId="93" borderId="148" xfId="0" applyNumberFormat="1" applyFont="1" applyFill="1" applyBorder="1" applyAlignment="1">
      <alignment horizontal="center"/>
    </xf>
    <xf numFmtId="0" fontId="152" fillId="94" borderId="149" xfId="0" applyFont="1" applyFill="1" applyBorder="1" applyAlignment="1">
      <alignment horizontal="center"/>
    </xf>
    <xf numFmtId="0" fontId="153" fillId="95" borderId="150" xfId="0" applyFont="1" applyFill="1" applyBorder="1" applyAlignment="1">
      <alignment horizontal="center"/>
    </xf>
    <xf numFmtId="0" fontId="154" fillId="96" borderId="151" xfId="0" applyFont="1" applyFill="1" applyBorder="1" applyAlignment="1">
      <alignment horizontal="center"/>
    </xf>
    <xf numFmtId="0" fontId="155" fillId="97" borderId="152" xfId="0" applyFont="1" applyFill="1" applyBorder="1" applyAlignment="1">
      <alignment horizontal="center"/>
    </xf>
    <xf numFmtId="164" fontId="156" fillId="98" borderId="153" xfId="0" applyNumberFormat="1" applyFont="1" applyFill="1" applyBorder="1" applyAlignment="1">
      <alignment horizontal="center"/>
    </xf>
    <xf numFmtId="0" fontId="157" fillId="99" borderId="154" xfId="0" applyFont="1" applyFill="1" applyBorder="1" applyAlignment="1">
      <alignment horizontal="center"/>
    </xf>
    <xf numFmtId="0" fontId="158" fillId="100" borderId="155" xfId="0" applyFont="1" applyFill="1" applyBorder="1" applyAlignment="1">
      <alignment horizontal="center"/>
    </xf>
    <xf numFmtId="0" fontId="159" fillId="101" borderId="156" xfId="0" applyFont="1" applyFill="1" applyBorder="1" applyAlignment="1">
      <alignment horizontal="center"/>
    </xf>
    <xf numFmtId="0" fontId="160" fillId="102" borderId="157" xfId="0" applyFont="1" applyFill="1" applyBorder="1" applyAlignment="1">
      <alignment horizontal="center"/>
    </xf>
    <xf numFmtId="164" fontId="161" fillId="103" borderId="158" xfId="0" applyNumberFormat="1" applyFont="1" applyFill="1" applyBorder="1" applyAlignment="1">
      <alignment horizontal="center"/>
    </xf>
    <xf numFmtId="0" fontId="162" fillId="104" borderId="159" xfId="0" applyFont="1" applyFill="1" applyBorder="1" applyAlignment="1">
      <alignment horizontal="center"/>
    </xf>
    <xf numFmtId="0" fontId="163" fillId="105" borderId="160" xfId="0" applyFont="1" applyFill="1" applyBorder="1" applyAlignment="1">
      <alignment horizontal="center"/>
    </xf>
    <xf numFmtId="0" fontId="164" fillId="106" borderId="161" xfId="0" applyFont="1" applyFill="1" applyBorder="1" applyAlignment="1">
      <alignment horizontal="center"/>
    </xf>
    <xf numFmtId="0" fontId="165" fillId="107" borderId="162" xfId="0" applyFont="1" applyFill="1" applyBorder="1" applyAlignment="1">
      <alignment horizontal="center"/>
    </xf>
    <xf numFmtId="164" fontId="166" fillId="108" borderId="163" xfId="0" applyNumberFormat="1" applyFont="1" applyFill="1" applyBorder="1" applyAlignment="1">
      <alignment horizontal="center"/>
    </xf>
    <xf numFmtId="0" fontId="167" fillId="109" borderId="164" xfId="0" applyFont="1" applyFill="1" applyBorder="1" applyAlignment="1">
      <alignment horizontal="center"/>
    </xf>
    <xf numFmtId="0" fontId="168" fillId="110" borderId="165" xfId="0" applyFont="1" applyFill="1" applyBorder="1" applyAlignment="1">
      <alignment horizontal="center"/>
    </xf>
    <xf numFmtId="0" fontId="169" fillId="111" borderId="166" xfId="0" applyFont="1" applyFill="1" applyBorder="1" applyAlignment="1">
      <alignment horizontal="center"/>
    </xf>
    <xf numFmtId="0" fontId="170" fillId="112" borderId="167" xfId="0" applyFont="1" applyFill="1" applyBorder="1" applyAlignment="1">
      <alignment horizontal="center"/>
    </xf>
    <xf numFmtId="164" fontId="171" fillId="113" borderId="168" xfId="0" applyNumberFormat="1" applyFont="1" applyFill="1" applyBorder="1" applyAlignment="1">
      <alignment horizontal="center"/>
    </xf>
    <xf numFmtId="0" fontId="172" fillId="114" borderId="169" xfId="0" applyFont="1" applyFill="1" applyBorder="1" applyAlignment="1">
      <alignment horizontal="center"/>
    </xf>
    <xf numFmtId="0" fontId="173" fillId="115" borderId="170" xfId="0" applyFont="1" applyFill="1" applyBorder="1" applyAlignment="1">
      <alignment horizontal="center"/>
    </xf>
    <xf numFmtId="0" fontId="174" fillId="116" borderId="171" xfId="0" applyFont="1" applyFill="1" applyBorder="1" applyAlignment="1">
      <alignment horizontal="center"/>
    </xf>
    <xf numFmtId="0" fontId="175" fillId="117" borderId="172" xfId="0" applyFont="1" applyFill="1" applyBorder="1" applyAlignment="1">
      <alignment horizontal="center"/>
    </xf>
    <xf numFmtId="164" fontId="176" fillId="118" borderId="173" xfId="0" applyNumberFormat="1" applyFont="1" applyFill="1" applyBorder="1" applyAlignment="1">
      <alignment horizontal="center"/>
    </xf>
    <xf numFmtId="0" fontId="177" fillId="119" borderId="174" xfId="0" applyFont="1" applyFill="1" applyBorder="1" applyAlignment="1">
      <alignment horizontal="center"/>
    </xf>
    <xf numFmtId="0" fontId="178" fillId="120" borderId="175" xfId="0" applyFont="1" applyFill="1" applyBorder="1" applyAlignment="1">
      <alignment horizontal="center"/>
    </xf>
    <xf numFmtId="0" fontId="179" fillId="121" borderId="176" xfId="0" applyFont="1" applyFill="1" applyBorder="1" applyAlignment="1">
      <alignment horizontal="center"/>
    </xf>
    <xf numFmtId="0" fontId="180" fillId="122" borderId="177" xfId="0" applyFont="1" applyFill="1" applyBorder="1" applyAlignment="1">
      <alignment horizontal="center"/>
    </xf>
    <xf numFmtId="164" fontId="181" fillId="123" borderId="178" xfId="0" applyNumberFormat="1" applyFont="1" applyFill="1" applyBorder="1" applyAlignment="1">
      <alignment horizontal="center"/>
    </xf>
    <xf numFmtId="0" fontId="182" fillId="124" borderId="179" xfId="0" applyFont="1" applyFill="1" applyBorder="1" applyAlignment="1">
      <alignment horizontal="center"/>
    </xf>
    <xf numFmtId="0" fontId="183" fillId="125" borderId="180" xfId="0" applyFont="1" applyFill="1" applyBorder="1" applyAlignment="1">
      <alignment horizontal="center"/>
    </xf>
    <xf numFmtId="0" fontId="184" fillId="126" borderId="181" xfId="0" applyFont="1" applyFill="1" applyBorder="1" applyAlignment="1">
      <alignment horizontal="center"/>
    </xf>
    <xf numFmtId="0" fontId="185" fillId="127" borderId="182" xfId="0" applyFont="1" applyFill="1" applyBorder="1" applyAlignment="1">
      <alignment horizontal="center"/>
    </xf>
    <xf numFmtId="164" fontId="186" fillId="128" borderId="183" xfId="0" applyNumberFormat="1" applyFont="1" applyFill="1" applyBorder="1" applyAlignment="1">
      <alignment horizontal="center"/>
    </xf>
    <xf numFmtId="0" fontId="187" fillId="129" borderId="184" xfId="0" applyFont="1" applyFill="1" applyBorder="1" applyAlignment="1">
      <alignment horizontal="center"/>
    </xf>
    <xf numFmtId="0" fontId="188" fillId="130" borderId="185" xfId="0" applyFont="1" applyFill="1" applyBorder="1" applyAlignment="1">
      <alignment horizontal="center"/>
    </xf>
    <xf numFmtId="0" fontId="189" fillId="131" borderId="186" xfId="0" applyFont="1" applyFill="1" applyBorder="1" applyAlignment="1">
      <alignment horizontal="center"/>
    </xf>
    <xf numFmtId="0" fontId="190" fillId="132" borderId="187" xfId="0" applyFont="1" applyFill="1" applyBorder="1" applyAlignment="1">
      <alignment horizontal="center"/>
    </xf>
    <xf numFmtId="164" fontId="191" fillId="133" borderId="188" xfId="0" applyNumberFormat="1" applyFont="1" applyFill="1" applyBorder="1" applyAlignment="1">
      <alignment horizontal="center"/>
    </xf>
    <xf numFmtId="0" fontId="192" fillId="134" borderId="189" xfId="0" applyFont="1" applyFill="1" applyBorder="1" applyAlignment="1">
      <alignment horizontal="center"/>
    </xf>
    <xf numFmtId="0" fontId="193" fillId="135" borderId="190" xfId="0" applyFont="1" applyFill="1" applyBorder="1" applyAlignment="1">
      <alignment horizontal="center"/>
    </xf>
    <xf numFmtId="0" fontId="194" fillId="136" borderId="191" xfId="0" applyFont="1" applyFill="1" applyBorder="1" applyAlignment="1">
      <alignment horizontal="center"/>
    </xf>
    <xf numFmtId="0" fontId="195" fillId="137" borderId="192" xfId="0" applyFont="1" applyFill="1" applyBorder="1" applyAlignment="1">
      <alignment horizontal="center"/>
    </xf>
    <xf numFmtId="164" fontId="196" fillId="138" borderId="193" xfId="0" applyNumberFormat="1" applyFont="1" applyFill="1" applyBorder="1" applyAlignment="1">
      <alignment horizontal="center"/>
    </xf>
    <xf numFmtId="0" fontId="197" fillId="139" borderId="194" xfId="0" applyFont="1" applyFill="1" applyBorder="1" applyAlignment="1">
      <alignment horizontal="center"/>
    </xf>
    <xf numFmtId="0" fontId="198" fillId="140" borderId="195" xfId="0" applyFont="1" applyFill="1" applyBorder="1" applyAlignment="1">
      <alignment horizontal="center"/>
    </xf>
    <xf numFmtId="0" fontId="199" fillId="141" borderId="196" xfId="0" applyFont="1" applyFill="1" applyBorder="1" applyAlignment="1">
      <alignment horizontal="center"/>
    </xf>
    <xf numFmtId="0" fontId="200" fillId="142" borderId="197" xfId="0" applyFont="1" applyFill="1" applyBorder="1" applyAlignment="1">
      <alignment horizontal="center"/>
    </xf>
    <xf numFmtId="164" fontId="201" fillId="143" borderId="198" xfId="0" applyNumberFormat="1" applyFont="1" applyFill="1" applyBorder="1" applyAlignment="1">
      <alignment horizontal="center"/>
    </xf>
    <xf numFmtId="0" fontId="202" fillId="144" borderId="199" xfId="0" applyFont="1" applyFill="1" applyBorder="1" applyAlignment="1">
      <alignment horizontal="center"/>
    </xf>
    <xf numFmtId="0" fontId="203" fillId="145" borderId="200" xfId="0" applyFont="1" applyFill="1" applyBorder="1" applyAlignment="1">
      <alignment horizontal="center"/>
    </xf>
    <xf numFmtId="0" fontId="204" fillId="146" borderId="201" xfId="0" applyFont="1" applyFill="1" applyBorder="1" applyAlignment="1">
      <alignment horizontal="center"/>
    </xf>
    <xf numFmtId="0" fontId="205" fillId="147" borderId="202" xfId="0" applyFont="1" applyFill="1" applyBorder="1" applyAlignment="1">
      <alignment horizontal="center"/>
    </xf>
    <xf numFmtId="164" fontId="206" fillId="148" borderId="203" xfId="0" applyNumberFormat="1" applyFont="1" applyFill="1" applyBorder="1" applyAlignment="1">
      <alignment horizontal="center"/>
    </xf>
    <xf numFmtId="0" fontId="207" fillId="149" borderId="204" xfId="0" applyFont="1" applyFill="1" applyBorder="1" applyAlignment="1">
      <alignment horizontal="center"/>
    </xf>
    <xf numFmtId="0" fontId="208" fillId="150" borderId="205" xfId="0" applyFont="1" applyFill="1" applyBorder="1" applyAlignment="1">
      <alignment horizontal="center"/>
    </xf>
    <xf numFmtId="0" fontId="209" fillId="151" borderId="206" xfId="0" applyFont="1" applyFill="1" applyBorder="1" applyAlignment="1">
      <alignment horizontal="center"/>
    </xf>
    <xf numFmtId="0" fontId="210" fillId="152" borderId="207" xfId="0" applyFont="1" applyFill="1" applyBorder="1" applyAlignment="1">
      <alignment horizontal="center"/>
    </xf>
    <xf numFmtId="164" fontId="211" fillId="153" borderId="208" xfId="0" applyNumberFormat="1" applyFont="1" applyFill="1" applyBorder="1" applyAlignment="1">
      <alignment horizontal="center"/>
    </xf>
    <xf numFmtId="0" fontId="212" fillId="154" borderId="209" xfId="0" applyFont="1" applyFill="1" applyBorder="1" applyAlignment="1">
      <alignment horizontal="center"/>
    </xf>
    <xf numFmtId="0" fontId="213" fillId="155" borderId="210" xfId="0" applyFont="1" applyFill="1" applyBorder="1" applyAlignment="1">
      <alignment horizontal="center"/>
    </xf>
    <xf numFmtId="0" fontId="214" fillId="156" borderId="211" xfId="0" applyFont="1" applyFill="1" applyBorder="1" applyAlignment="1">
      <alignment horizontal="center"/>
    </xf>
    <xf numFmtId="0" fontId="215" fillId="157" borderId="212" xfId="0" applyFont="1" applyFill="1" applyBorder="1" applyAlignment="1">
      <alignment horizontal="center"/>
    </xf>
    <xf numFmtId="164" fontId="216" fillId="158" borderId="213" xfId="0" applyNumberFormat="1" applyFont="1" applyFill="1" applyBorder="1" applyAlignment="1">
      <alignment horizontal="center"/>
    </xf>
    <xf numFmtId="0" fontId="217" fillId="159" borderId="214" xfId="0" applyFont="1" applyFill="1" applyBorder="1" applyAlignment="1">
      <alignment horizontal="center"/>
    </xf>
    <xf numFmtId="0" fontId="218" fillId="160" borderId="215" xfId="0" applyFont="1" applyFill="1" applyBorder="1" applyAlignment="1">
      <alignment horizontal="center"/>
    </xf>
    <xf numFmtId="0" fontId="219" fillId="161" borderId="216" xfId="0" applyFont="1" applyFill="1" applyBorder="1" applyAlignment="1">
      <alignment horizontal="center"/>
    </xf>
    <xf numFmtId="0" fontId="220" fillId="162" borderId="217" xfId="0" applyFont="1" applyFill="1" applyBorder="1" applyAlignment="1">
      <alignment horizontal="center"/>
    </xf>
    <xf numFmtId="164" fontId="221" fillId="163" borderId="218" xfId="0" applyNumberFormat="1" applyFont="1" applyFill="1" applyBorder="1" applyAlignment="1">
      <alignment horizontal="center"/>
    </xf>
    <xf numFmtId="0" fontId="222" fillId="164" borderId="219" xfId="0" applyFont="1" applyFill="1" applyBorder="1" applyAlignment="1">
      <alignment horizontal="center"/>
    </xf>
    <xf numFmtId="0" fontId="223" fillId="165" borderId="220" xfId="0" applyFont="1" applyFill="1" applyBorder="1" applyAlignment="1">
      <alignment horizontal="center"/>
    </xf>
    <xf numFmtId="0" fontId="224" fillId="166" borderId="221" xfId="0" applyFont="1" applyFill="1" applyBorder="1" applyAlignment="1">
      <alignment horizontal="center"/>
    </xf>
    <xf numFmtId="0" fontId="225" fillId="167" borderId="222" xfId="0" applyFont="1" applyFill="1" applyBorder="1" applyAlignment="1">
      <alignment horizontal="center"/>
    </xf>
    <xf numFmtId="164" fontId="226" fillId="168" borderId="223" xfId="0" applyNumberFormat="1" applyFont="1" applyFill="1" applyBorder="1" applyAlignment="1">
      <alignment horizontal="center"/>
    </xf>
    <xf numFmtId="0" fontId="227" fillId="169" borderId="224" xfId="0" applyFont="1" applyFill="1" applyBorder="1" applyAlignment="1">
      <alignment horizontal="center"/>
    </xf>
    <xf numFmtId="0" fontId="228" fillId="170" borderId="225" xfId="0" applyFont="1" applyFill="1" applyBorder="1" applyAlignment="1">
      <alignment horizontal="center"/>
    </xf>
    <xf numFmtId="0" fontId="229" fillId="171" borderId="226" xfId="0" applyFont="1" applyFill="1" applyBorder="1" applyAlignment="1">
      <alignment horizontal="center"/>
    </xf>
    <xf numFmtId="0" fontId="230" fillId="172" borderId="227" xfId="0" applyFont="1" applyFill="1" applyBorder="1" applyAlignment="1">
      <alignment horizontal="center"/>
    </xf>
    <xf numFmtId="164" fontId="231" fillId="173" borderId="228" xfId="0" applyNumberFormat="1" applyFont="1" applyFill="1" applyBorder="1" applyAlignment="1">
      <alignment horizontal="center"/>
    </xf>
    <xf numFmtId="0" fontId="232" fillId="174" borderId="229" xfId="0" applyFont="1" applyFill="1" applyBorder="1" applyAlignment="1">
      <alignment horizontal="center"/>
    </xf>
    <xf numFmtId="0" fontId="233" fillId="175" borderId="230" xfId="0" applyFont="1" applyFill="1" applyBorder="1" applyAlignment="1">
      <alignment horizontal="center"/>
    </xf>
    <xf numFmtId="0" fontId="234" fillId="176" borderId="231" xfId="0" applyFont="1" applyFill="1" applyBorder="1" applyAlignment="1">
      <alignment horizontal="center"/>
    </xf>
    <xf numFmtId="0" fontId="235" fillId="177" borderId="232" xfId="0" applyFont="1" applyFill="1" applyBorder="1" applyAlignment="1">
      <alignment horizontal="center"/>
    </xf>
    <xf numFmtId="164" fontId="236" fillId="178" borderId="233" xfId="0" applyNumberFormat="1" applyFont="1" applyFill="1" applyBorder="1" applyAlignment="1">
      <alignment horizontal="center"/>
    </xf>
    <xf numFmtId="0" fontId="237" fillId="179" borderId="234" xfId="0" applyFont="1" applyFill="1" applyBorder="1" applyAlignment="1">
      <alignment horizontal="center"/>
    </xf>
    <xf numFmtId="0" fontId="238" fillId="180" borderId="235" xfId="0" applyFont="1" applyFill="1" applyBorder="1" applyAlignment="1">
      <alignment horizontal="center"/>
    </xf>
    <xf numFmtId="0" fontId="239" fillId="181" borderId="236" xfId="0" applyFont="1" applyFill="1" applyBorder="1" applyAlignment="1">
      <alignment horizontal="center"/>
    </xf>
    <xf numFmtId="164" fontId="240" fillId="182" borderId="237" xfId="0" applyNumberFormat="1" applyFont="1" applyFill="1" applyBorder="1" applyAlignment="1">
      <alignment horizontal="center"/>
    </xf>
    <xf numFmtId="164" fontId="241" fillId="183" borderId="238" xfId="0" applyNumberFormat="1" applyFont="1" applyFill="1" applyBorder="1" applyAlignment="1">
      <alignment horizontal="center"/>
    </xf>
    <xf numFmtId="0" fontId="242" fillId="184" borderId="239" xfId="0" applyFont="1" applyFill="1" applyBorder="1" applyAlignment="1">
      <alignment horizontal="center"/>
    </xf>
    <xf numFmtId="0" fontId="243" fillId="185" borderId="240" xfId="0" applyFont="1" applyFill="1" applyBorder="1" applyAlignment="1">
      <alignment horizontal="center"/>
    </xf>
    <xf numFmtId="0" fontId="244" fillId="186" borderId="241" xfId="0" applyFont="1" applyFill="1" applyBorder="1" applyAlignment="1">
      <alignment horizontal="center"/>
    </xf>
    <xf numFmtId="0" fontId="245" fillId="187" borderId="242" xfId="0" applyFont="1" applyFill="1" applyBorder="1" applyAlignment="1">
      <alignment horizontal="center"/>
    </xf>
    <xf numFmtId="0" fontId="246" fillId="188" borderId="243" xfId="0" applyFont="1" applyFill="1" applyBorder="1" applyAlignment="1">
      <alignment horizontal="center"/>
    </xf>
    <xf numFmtId="0" fontId="247" fillId="189" borderId="244" xfId="0" applyFont="1" applyFill="1" applyBorder="1" applyAlignment="1">
      <alignment horizontal="center"/>
    </xf>
    <xf numFmtId="0" fontId="248" fillId="190" borderId="245" xfId="0" applyFont="1" applyFill="1" applyBorder="1" applyAlignment="1">
      <alignment horizontal="center"/>
    </xf>
    <xf numFmtId="0" fontId="249" fillId="191" borderId="246" xfId="0" applyFont="1" applyFill="1" applyBorder="1" applyAlignment="1">
      <alignment horizont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3" fillId="0" borderId="12"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0399FE5-EE79-4829-B8A2-3A2A6ABD0A25}"/>
    <cellStyle name="Hyperlink" xfId="19" builtinId="8"/>
    <cellStyle name="Hyperlink 2" xfId="6" xr:uid="{00000000-0005-0000-0000-000003000000}"/>
    <cellStyle name="Hyperlink 2 2" xfId="16" xr:uid="{00000000-0005-0000-0000-000004000000}"/>
    <cellStyle name="Hyperlink 2 2 2" xfId="29" xr:uid="{7C59B2F3-F056-4F1D-9487-077D2CE71F75}"/>
    <cellStyle name="Hyperlink 3" xfId="17" xr:uid="{00000000-0005-0000-0000-000005000000}"/>
    <cellStyle name="Hyperlink 3 2" xfId="30" xr:uid="{05FA7E2A-04DB-4BFD-A3AF-FD430700F4E2}"/>
    <cellStyle name="Hyperlink 4" xfId="35" xr:uid="{DBCE6B3D-9480-4404-B3B2-F11D596D0B4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A2E07AF-F36F-44FA-A98D-017803006E2F}"/>
    <cellStyle name="Normal 2 2 3" xfId="34" xr:uid="{0E18C83F-54D4-4807-9607-442DBCAFC188}"/>
    <cellStyle name="Normal 2 3" xfId="9" xr:uid="{00000000-0005-0000-0000-00000B000000}"/>
    <cellStyle name="Normal 2 3 2" xfId="12" xr:uid="{00000000-0005-0000-0000-00000C000000}"/>
    <cellStyle name="Normal 2 3 2 2" xfId="22" xr:uid="{00000000-0005-0000-0000-00000D000000}"/>
    <cellStyle name="Normal 2 3 2 2 2" xfId="33" xr:uid="{A94E3354-F7FC-4609-97DE-A30DBCBD1687}"/>
    <cellStyle name="Normal 2 3 3" xfId="20" xr:uid="{00000000-0005-0000-0000-00000E000000}"/>
    <cellStyle name="Normal 2 3 4" xfId="32" xr:uid="{517E660D-2969-4D58-B803-011ADB31B49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5BBAC17-E3AE-4039-B636-62CDC10B6A55}"/>
    <cellStyle name="Normal 4 3" xfId="21" xr:uid="{00000000-0005-0000-0000-000013000000}"/>
    <cellStyle name="Normal 5" xfId="23" xr:uid="{B76B48C2-C3FB-4DBE-A043-8B19CE16EB8A}"/>
    <cellStyle name="Normal 6" xfId="1" xr:uid="{00000000-0005-0000-0000-000014000000}"/>
    <cellStyle name="Normal 6 2" xfId="11" xr:uid="{00000000-0005-0000-0000-000015000000}"/>
    <cellStyle name="Normal 6 2 2" xfId="14" xr:uid="{00000000-0005-0000-0000-000016000000}"/>
    <cellStyle name="Normal 6 2 2 2" xfId="25" xr:uid="{8BC90723-B034-4D89-B72D-3BE2E97EB929}"/>
    <cellStyle name="Normal 6 2 3" xfId="24" xr:uid="{8DC7F0A1-A93F-42A9-BC6C-2D85B25E6E44}"/>
    <cellStyle name="Normal 6 3" xfId="27" xr:uid="{22562392-E0C0-4AA9-A45C-6A75C093500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79.160917229999995</c:v>
                </c:pt>
                <c:pt idx="1">
                  <c:v>1E-10</c:v>
                </c:pt>
                <c:pt idx="2">
                  <c:v>1E-10</c:v>
                </c:pt>
                <c:pt idx="3">
                  <c:v>1E-10</c:v>
                </c:pt>
                <c:pt idx="4">
                  <c:v>77.117647059999996</c:v>
                </c:pt>
                <c:pt idx="5">
                  <c:v>79.776405429999997</c:v>
                </c:pt>
              </c:numCache>
            </c:numRef>
          </c:val>
          <c:extLst>
            <c:ext xmlns:c16="http://schemas.microsoft.com/office/drawing/2014/chart" uri="{C3380CC4-5D6E-409C-BE32-E72D297353CC}">
              <c16:uniqueId val="{00000000-BDB5-4CB5-A5FC-ACB9CC854A0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B5-4CB5-A5FC-ACB9CC854A0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B5-4CB5-A5FC-ACB9CC854A0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B5-4CB5-A5FC-ACB9CC854A0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DB5-4CB5-A5FC-ACB9CC854A0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DB5-4CB5-A5FC-ACB9CC854A0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DB5-4CB5-A5FC-ACB9CC854A0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BDB5-4CB5-A5FC-ACB9CC854A0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20.839082770000001</c:v>
                </c:pt>
                <c:pt idx="1">
                  <c:v>100</c:v>
                </c:pt>
                <c:pt idx="2">
                  <c:v>100</c:v>
                </c:pt>
                <c:pt idx="3">
                  <c:v>100</c:v>
                </c:pt>
                <c:pt idx="4">
                  <c:v>22.882352940000001</c:v>
                </c:pt>
                <c:pt idx="5">
                  <c:v>20.223594569999999</c:v>
                </c:pt>
              </c:numCache>
            </c:numRef>
          </c:val>
          <c:extLst>
            <c:ext xmlns:c16="http://schemas.microsoft.com/office/drawing/2014/chart" uri="{C3380CC4-5D6E-409C-BE32-E72D297353CC}">
              <c16:uniqueId val="{00000008-BDB5-4CB5-A5FC-ACB9CC854A0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BDB5-4CB5-A5FC-ACB9CC854A0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1D2-4431-B4AD-A8704F2B293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71.090340999999995</c:v>
                </c:pt>
                <c:pt idx="1">
                  <c:v>1E-10</c:v>
                </c:pt>
                <c:pt idx="2">
                  <c:v>1E-10</c:v>
                </c:pt>
                <c:pt idx="3">
                  <c:v>1E-10</c:v>
                </c:pt>
                <c:pt idx="4">
                  <c:v>71.280206219999997</c:v>
                </c:pt>
                <c:pt idx="5">
                  <c:v>83.927999999999997</c:v>
                </c:pt>
              </c:numCache>
            </c:numRef>
          </c:val>
          <c:extLst>
            <c:ext xmlns:c16="http://schemas.microsoft.com/office/drawing/2014/chart" uri="{C3380CC4-5D6E-409C-BE32-E72D297353CC}">
              <c16:uniqueId val="{00000002-E1D2-4431-B4AD-A8704F2B293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17.42670678</c:v>
                </c:pt>
                <c:pt idx="1">
                  <c:v>1E-10</c:v>
                </c:pt>
                <c:pt idx="2">
                  <c:v>1E-10</c:v>
                </c:pt>
                <c:pt idx="3">
                  <c:v>1E-10</c:v>
                </c:pt>
                <c:pt idx="4">
                  <c:v>16.55346604</c:v>
                </c:pt>
                <c:pt idx="5">
                  <c:v>1E-10</c:v>
                </c:pt>
              </c:numCache>
            </c:numRef>
          </c:val>
          <c:extLst>
            <c:ext xmlns:c16="http://schemas.microsoft.com/office/drawing/2014/chart" uri="{C3380CC4-5D6E-409C-BE32-E72D297353CC}">
              <c16:uniqueId val="{00000003-E1D2-4431-B4AD-A8704F2B293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98.116641229999999</c:v>
                </c:pt>
                <c:pt idx="2">
                  <c:v>100</c:v>
                </c:pt>
                <c:pt idx="3">
                  <c:v>100</c:v>
                </c:pt>
                <c:pt idx="4">
                  <c:v>0</c:v>
                </c:pt>
                <c:pt idx="5">
                  <c:v>16.071999999999999</c:v>
                </c:pt>
              </c:numCache>
            </c:numRef>
          </c:val>
          <c:extLst>
            <c:ext xmlns:c16="http://schemas.microsoft.com/office/drawing/2014/chart" uri="{C3380CC4-5D6E-409C-BE32-E72D297353CC}">
              <c16:uniqueId val="{00000004-E1D2-4431-B4AD-A8704F2B293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11.48295222</c:v>
                </c:pt>
                <c:pt idx="1">
                  <c:v>1.8833587709999999</c:v>
                </c:pt>
                <c:pt idx="2">
                  <c:v>1E-10</c:v>
                </c:pt>
                <c:pt idx="3">
                  <c:v>1E-10</c:v>
                </c:pt>
                <c:pt idx="4">
                  <c:v>12.16632774</c:v>
                </c:pt>
                <c:pt idx="5">
                  <c:v>1E-10</c:v>
                </c:pt>
              </c:numCache>
            </c:numRef>
          </c:val>
          <c:extLst>
            <c:ext xmlns:c16="http://schemas.microsoft.com/office/drawing/2014/chart" uri="{C3380CC4-5D6E-409C-BE32-E72D297353CC}">
              <c16:uniqueId val="{00000005-E1D2-4431-B4AD-A8704F2B293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69.577616309999996</c:v>
                </c:pt>
                <c:pt idx="1">
                  <c:v>70.39909016</c:v>
                </c:pt>
                <c:pt idx="2">
                  <c:v>1E-10</c:v>
                </c:pt>
                <c:pt idx="3">
                  <c:v>1E-10</c:v>
                </c:pt>
                <c:pt idx="4">
                  <c:v>69.769482010000004</c:v>
                </c:pt>
                <c:pt idx="5">
                  <c:v>1E-10</c:v>
                </c:pt>
              </c:numCache>
            </c:numRef>
          </c:val>
          <c:extLst>
            <c:ext xmlns:c16="http://schemas.microsoft.com/office/drawing/2014/chart" uri="{C3380CC4-5D6E-409C-BE32-E72D297353CC}">
              <c16:uniqueId val="{00000000-D710-49E7-83B7-F57FFCD2AF8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26.935712949999999</c:v>
                </c:pt>
                <c:pt idx="2">
                  <c:v>1E-10</c:v>
                </c:pt>
                <c:pt idx="3">
                  <c:v>1E-10</c:v>
                </c:pt>
                <c:pt idx="4">
                  <c:v>1E-10</c:v>
                </c:pt>
                <c:pt idx="5">
                  <c:v>1E-10</c:v>
                </c:pt>
              </c:numCache>
            </c:numRef>
          </c:val>
          <c:extLst>
            <c:ext xmlns:c16="http://schemas.microsoft.com/office/drawing/2014/chart" uri="{C3380CC4-5D6E-409C-BE32-E72D297353CC}">
              <c16:uniqueId val="{00000001-D710-49E7-83B7-F57FFCD2AF8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30.42238369</c:v>
                </c:pt>
                <c:pt idx="1">
                  <c:v>0</c:v>
                </c:pt>
                <c:pt idx="2">
                  <c:v>100</c:v>
                </c:pt>
                <c:pt idx="3">
                  <c:v>100</c:v>
                </c:pt>
                <c:pt idx="4">
                  <c:v>30.230517989999999</c:v>
                </c:pt>
                <c:pt idx="5">
                  <c:v>100</c:v>
                </c:pt>
              </c:numCache>
            </c:numRef>
          </c:val>
          <c:extLst>
            <c:ext xmlns:c16="http://schemas.microsoft.com/office/drawing/2014/chart" uri="{C3380CC4-5D6E-409C-BE32-E72D297353CC}">
              <c16:uniqueId val="{00000002-D710-49E7-83B7-F57FFCD2AF8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2.6651968909999999</c:v>
                </c:pt>
                <c:pt idx="2">
                  <c:v>1E-10</c:v>
                </c:pt>
                <c:pt idx="3">
                  <c:v>1E-10</c:v>
                </c:pt>
                <c:pt idx="4">
                  <c:v>1E-10</c:v>
                </c:pt>
                <c:pt idx="5">
                  <c:v>1E-10</c:v>
                </c:pt>
              </c:numCache>
            </c:numRef>
          </c:val>
          <c:extLst>
            <c:ext xmlns:c16="http://schemas.microsoft.com/office/drawing/2014/chart" uri="{C3380CC4-5D6E-409C-BE32-E72D297353CC}">
              <c16:uniqueId val="{00000003-D710-49E7-83B7-F57FFCD2AF8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99.7</c:v>
                </c:pt>
                <c:pt idx="6">
                  <c:v>99.4</c:v>
                </c:pt>
                <c:pt idx="7">
                  <c:v>99</c:v>
                </c:pt>
                <c:pt idx="8">
                  <c:v>98.6</c:v>
                </c:pt>
                <c:pt idx="9">
                  <c:v>98.2</c:v>
                </c:pt>
                <c:pt idx="10">
                  <c:v>97.8</c:v>
                </c:pt>
                <c:pt idx="11">
                  <c:v>97.4</c:v>
                </c:pt>
                <c:pt idx="12">
                  <c:v>97.1</c:v>
                </c:pt>
                <c:pt idx="13">
                  <c:v>96.7</c:v>
                </c:pt>
                <c:pt idx="14">
                  <c:v>96.3</c:v>
                </c:pt>
                <c:pt idx="15">
                  <c:v>95.9</c:v>
                </c:pt>
                <c:pt idx="16">
                  <c:v>95.5</c:v>
                </c:pt>
                <c:pt idx="17">
                  <c:v>95.1</c:v>
                </c:pt>
                <c:pt idx="18">
                  <c:v>94.8</c:v>
                </c:pt>
                <c:pt idx="19">
                  <c:v>94.4</c:v>
                </c:pt>
                <c:pt idx="20">
                  <c:v>94</c:v>
                </c:pt>
                <c:pt idx="21">
                  <c:v>94</c:v>
                </c:pt>
                <c:pt idx="22">
                  <c:v>94</c:v>
                </c:pt>
                <c:pt idx="23">
                  <c:v>94</c:v>
                </c:pt>
                <c:pt idx="24">
                  <c:v>94</c:v>
                </c:pt>
                <c:pt idx="25">
                  <c:v>#N/A</c:v>
                </c:pt>
              </c:numCache>
            </c:numRef>
          </c:yVal>
          <c:smooth val="0"/>
          <c:extLst>
            <c:ext xmlns:c16="http://schemas.microsoft.com/office/drawing/2014/chart" uri="{C3380CC4-5D6E-409C-BE32-E72D297353CC}">
              <c16:uniqueId val="{00000000-050B-4F9B-88AF-CDF8AD45226A}"/>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0B-4F9B-88AF-CDF8AD45226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0B-4F9B-88AF-CDF8AD45226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0B-4F9B-88AF-CDF8AD45226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0B-4F9B-88AF-CDF8AD45226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0B-4F9B-88AF-CDF8AD4522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0B-4F9B-88AF-CDF8AD45226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0B-4F9B-88AF-CDF8AD45226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0B-4F9B-88AF-CDF8AD45226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0B-4F9B-88AF-CDF8AD45226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0B-4F9B-88AF-CDF8AD45226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0B-4F9B-88AF-CDF8AD45226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0B-4F9B-88AF-CDF8AD45226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0B-4F9B-88AF-CDF8AD4522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0B-4F9B-88AF-CDF8AD4522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0B-4F9B-88AF-CDF8AD4522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0B-4F9B-88AF-CDF8AD45226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0B-4F9B-88AF-CDF8AD4522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0B-4F9B-88AF-CDF8AD4522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0B-4F9B-88AF-CDF8AD4522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0B-4F9B-88AF-CDF8AD4522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0B-4F9B-88AF-CDF8AD4522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0B-4F9B-88AF-CDF8AD4522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0B-4F9B-88AF-CDF8AD4522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0B-4F9B-88AF-CDF8AD4522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0B-4F9B-88AF-CDF8AD4522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0B-4F9B-88AF-CDF8AD4522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0B-4F9B-88AF-CDF8AD4522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0B-4F9B-88AF-CDF8AD4522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0B-4F9B-88AF-CDF8AD4522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0B-4F9B-88AF-CDF8AD4522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0B-4F9B-88AF-CDF8AD4522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0B-4F9B-88AF-CDF8AD4522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0B-4F9B-88AF-CDF8AD4522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0B-4F9B-88AF-CDF8AD4522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0B-4F9B-88AF-CDF8AD4522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0B-4F9B-88AF-CDF8AD4522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0B-4F9B-88AF-CDF8AD4522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0B-4F9B-88AF-CDF8AD4522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0B-4F9B-88AF-CDF8AD4522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0B-4F9B-88AF-CDF8AD4522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0B-4F9B-88AF-CDF8AD4522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0B-4F9B-88AF-CDF8AD4522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0B-4F9B-88AF-CDF8AD4522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0B-4F9B-88AF-CDF8AD4522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0B-4F9B-88AF-CDF8AD4522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0B-4F9B-88AF-CDF8AD4522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0B-4F9B-88AF-CDF8AD4522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0B-4F9B-88AF-CDF8AD4522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0B-4F9B-88AF-CDF8AD4522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0B-4F9B-88AF-CDF8AD4522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0B-4F9B-88AF-CDF8AD4522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0B-4F9B-88AF-CDF8AD4522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0B-4F9B-88AF-CDF8AD4522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0B-4F9B-88AF-CDF8AD4522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0B-4F9B-88AF-CDF8AD4522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0B-4F9B-88AF-CDF8AD4522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0B-4F9B-88AF-CDF8AD4522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0B-4F9B-88AF-CDF8AD4522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0B-4F9B-88AF-CDF8AD4522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0B-4F9B-88AF-CDF8AD4522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0B-4F9B-88AF-CDF8AD4522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0B-4F9B-88AF-CDF8AD4522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0B-4F9B-88AF-CDF8AD4522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0B-4F9B-88AF-CDF8AD4522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0B-4F9B-88AF-CDF8AD4522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0B-4F9B-88AF-CDF8AD4522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0B-4F9B-88AF-CDF8AD4522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0B-4F9B-88AF-CDF8AD4522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0B-4F9B-88AF-CDF8AD4522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0B-4F9B-88AF-CDF8AD4522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0B-4F9B-88AF-CDF8AD4522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0B-4F9B-88AF-CDF8AD4522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0B-4F9B-88AF-CDF8AD4522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0B-4F9B-88AF-CDF8AD4522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0B-4F9B-88AF-CDF8AD4522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0B-4F9B-88AF-CDF8AD4522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0B-4F9B-88AF-CDF8AD4522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0B-4F9B-88AF-CDF8AD4522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0B-4F9B-88AF-CDF8AD4522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0B-4F9B-88AF-CDF8AD4522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0B-4F9B-88AF-CDF8AD4522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0B-4F9B-88AF-CDF8AD4522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0B-4F9B-88AF-CDF8AD4522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0B-4F9B-88AF-CDF8AD4522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0B-4F9B-88AF-CDF8AD4522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0B-4F9B-88AF-CDF8AD4522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0B-4F9B-88AF-CDF8AD4522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0B-4F9B-88AF-CDF8AD4522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0B-4F9B-88AF-CDF8AD4522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0B-4F9B-88AF-CDF8AD4522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0B-4F9B-88AF-CDF8AD4522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0B-4F9B-88AF-CDF8AD4522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0B-4F9B-88AF-CDF8AD4522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0B-4F9B-88AF-CDF8AD4522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0B-4F9B-88AF-CDF8AD4522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99.448022079116839</c:v>
                </c:pt>
                <c:pt idx="1">
                  <c:v>#N/A</c:v>
                </c:pt>
                <c:pt idx="2">
                  <c:v>#N/A</c:v>
                </c:pt>
                <c:pt idx="3">
                  <c:v>98.36</c:v>
                </c:pt>
                <c:pt idx="4">
                  <c:v>96.559629999999999</c:v>
                </c:pt>
                <c:pt idx="5">
                  <c:v>#N/A</c:v>
                </c:pt>
                <c:pt idx="6">
                  <c:v>#N/A</c:v>
                </c:pt>
                <c:pt idx="7">
                  <c:v>93.1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50B-4F9B-88AF-CDF8AD45226A}"/>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89.4</c:v>
                </c:pt>
                <c:pt idx="1">
                  <c:v>89.4</c:v>
                </c:pt>
                <c:pt idx="2">
                  <c:v>89.4</c:v>
                </c:pt>
                <c:pt idx="3">
                  <c:v>89.4</c:v>
                </c:pt>
                <c:pt idx="4">
                  <c:v>89.3</c:v>
                </c:pt>
                <c:pt idx="5">
                  <c:v>89.3</c:v>
                </c:pt>
                <c:pt idx="6">
                  <c:v>89.2</c:v>
                </c:pt>
                <c:pt idx="7">
                  <c:v>89.2</c:v>
                </c:pt>
                <c:pt idx="8">
                  <c:v>89.1</c:v>
                </c:pt>
                <c:pt idx="9">
                  <c:v>89.1</c:v>
                </c:pt>
                <c:pt idx="10">
                  <c:v>89</c:v>
                </c:pt>
                <c:pt idx="11">
                  <c:v>89</c:v>
                </c:pt>
                <c:pt idx="12">
                  <c:v>88.9</c:v>
                </c:pt>
                <c:pt idx="13">
                  <c:v>88.9</c:v>
                </c:pt>
                <c:pt idx="14">
                  <c:v>88.9</c:v>
                </c:pt>
                <c:pt idx="15">
                  <c:v>88.8</c:v>
                </c:pt>
                <c:pt idx="16">
                  <c:v>88.8</c:v>
                </c:pt>
                <c:pt idx="17">
                  <c:v>88.7</c:v>
                </c:pt>
                <c:pt idx="18">
                  <c:v>88.7</c:v>
                </c:pt>
                <c:pt idx="19">
                  <c:v>88.6</c:v>
                </c:pt>
                <c:pt idx="20">
                  <c:v>88.6</c:v>
                </c:pt>
                <c:pt idx="21">
                  <c:v>88.5</c:v>
                </c:pt>
                <c:pt idx="22">
                  <c:v>88.5</c:v>
                </c:pt>
                <c:pt idx="23">
                  <c:v>88.5</c:v>
                </c:pt>
                <c:pt idx="24">
                  <c:v>88.5</c:v>
                </c:pt>
                <c:pt idx="25">
                  <c:v>88.5</c:v>
                </c:pt>
              </c:numCache>
            </c:numRef>
          </c:yVal>
          <c:smooth val="0"/>
          <c:extLst>
            <c:ext xmlns:c16="http://schemas.microsoft.com/office/drawing/2014/chart" uri="{C3380CC4-5D6E-409C-BE32-E72D297353CC}">
              <c16:uniqueId val="{00000061-050B-4F9B-88AF-CDF8AD45226A}"/>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FLS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50B-4F9B-88AF-CDF8AD45226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50B-4F9B-88AF-CDF8AD45226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50B-4F9B-88AF-CDF8AD45226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50B-4F9B-88AF-CDF8AD45226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50B-4F9B-88AF-CDF8AD45226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50B-4F9B-88AF-CDF8AD45226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50B-4F9B-88AF-CDF8AD45226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50B-4F9B-88AF-CDF8AD45226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50B-4F9B-88AF-CDF8AD45226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50B-4F9B-88AF-CDF8AD45226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50B-4F9B-88AF-CDF8AD45226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50B-4F9B-88AF-CDF8AD45226A}"/>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050B-4F9B-88AF-CDF8AD45226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50B-4F9B-88AF-CDF8AD45226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50B-4F9B-88AF-CDF8AD45226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50B-4F9B-88AF-CDF8AD45226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50B-4F9B-88AF-CDF8AD45226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50B-4F9B-88AF-CDF8AD45226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50B-4F9B-88AF-CDF8AD45226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50B-4F9B-88AF-CDF8AD45226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50B-4F9B-88AF-CDF8AD45226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50B-4F9B-88AF-CDF8AD45226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50B-4F9B-88AF-CDF8AD45226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50B-4F9B-88AF-CDF8AD45226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97.93008279668814</c:v>
                </c:pt>
                <c:pt idx="1">
                  <c:v>81.3</c:v>
                </c:pt>
                <c:pt idx="2">
                  <c:v>85.11904761904762</c:v>
                </c:pt>
                <c:pt idx="3">
                  <c:v>88.24499999999999</c:v>
                </c:pt>
                <c:pt idx="4">
                  <c:v>#N/A</c:v>
                </c:pt>
                <c:pt idx="5">
                  <c:v>#N/A</c:v>
                </c:pt>
                <c:pt idx="6">
                  <c:v>#N/A</c:v>
                </c:pt>
                <c:pt idx="7">
                  <c:v>#N/A</c:v>
                </c:pt>
                <c:pt idx="8">
                  <c:v>92.346938775510196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50B-4F9B-88AF-CDF8AD45226A}"/>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54</c:v>
                </c:pt>
                <c:pt idx="9">
                  <c:v>54</c:v>
                </c:pt>
                <c:pt idx="10">
                  <c:v>54</c:v>
                </c:pt>
                <c:pt idx="11">
                  <c:v>54</c:v>
                </c:pt>
                <c:pt idx="12">
                  <c:v>54</c:v>
                </c:pt>
                <c:pt idx="13">
                  <c:v>55.6</c:v>
                </c:pt>
                <c:pt idx="14">
                  <c:v>57.1</c:v>
                </c:pt>
                <c:pt idx="15">
                  <c:v>58.7</c:v>
                </c:pt>
                <c:pt idx="16">
                  <c:v>60.2</c:v>
                </c:pt>
                <c:pt idx="17">
                  <c:v>61.8</c:v>
                </c:pt>
                <c:pt idx="18">
                  <c:v>63.3</c:v>
                </c:pt>
                <c:pt idx="19">
                  <c:v>64.900000000000006</c:v>
                </c:pt>
                <c:pt idx="20">
                  <c:v>66.400000000000006</c:v>
                </c:pt>
                <c:pt idx="21">
                  <c:v>68</c:v>
                </c:pt>
                <c:pt idx="22">
                  <c:v>69.5</c:v>
                </c:pt>
                <c:pt idx="23">
                  <c:v>71.099999999999994</c:v>
                </c:pt>
                <c:pt idx="24">
                  <c:v>71.099999999999994</c:v>
                </c:pt>
                <c:pt idx="25">
                  <c:v>71.099999999999994</c:v>
                </c:pt>
              </c:numCache>
            </c:numRef>
          </c:yVal>
          <c:smooth val="0"/>
          <c:extLst>
            <c:ext xmlns:c16="http://schemas.microsoft.com/office/drawing/2014/chart" uri="{C3380CC4-5D6E-409C-BE32-E72D297353CC}">
              <c16:uniqueId val="{0000007B-050B-4F9B-88AF-CDF8AD45226A}"/>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50B-4F9B-88AF-CDF8AD45226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50B-4F9B-88AF-CDF8AD45226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50B-4F9B-88AF-CDF8AD45226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50B-4F9B-88AF-CDF8AD45226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50B-4F9B-88AF-CDF8AD4522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50B-4F9B-88AF-CDF8AD45226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50B-4F9B-88AF-CDF8AD45226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50B-4F9B-88AF-CDF8AD45226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50B-4F9B-88AF-CDF8AD45226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50B-4F9B-88AF-CDF8AD45226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50B-4F9B-88AF-CDF8AD45226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50B-4F9B-88AF-CDF8AD45226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50B-4F9B-88AF-CDF8AD4522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50B-4F9B-88AF-CDF8AD4522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50B-4F9B-88AF-CDF8AD4522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50B-4F9B-88AF-CDF8AD45226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50B-4F9B-88AF-CDF8AD4522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50B-4F9B-88AF-CDF8AD4522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50B-4F9B-88AF-CDF8AD4522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50B-4F9B-88AF-CDF8AD4522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50B-4F9B-88AF-CDF8AD4522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50B-4F9B-88AF-CDF8AD4522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50B-4F9B-88AF-CDF8AD4522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50B-4F9B-88AF-CDF8AD4522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0B-4F9B-88AF-CDF8AD4522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0B-4F9B-88AF-CDF8AD4522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0B-4F9B-88AF-CDF8AD4522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0B-4F9B-88AF-CDF8AD4522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0B-4F9B-88AF-CDF8AD4522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0B-4F9B-88AF-CDF8AD4522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0B-4F9B-88AF-CDF8AD4522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0B-4F9B-88AF-CDF8AD4522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0B-4F9B-88AF-CDF8AD4522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0B-4F9B-88AF-CDF8AD4522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0B-4F9B-88AF-CDF8AD4522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0B-4F9B-88AF-CDF8AD4522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0B-4F9B-88AF-CDF8AD4522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0B-4F9B-88AF-CDF8AD4522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0B-4F9B-88AF-CDF8AD4522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0B-4F9B-88AF-CDF8AD4522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0B-4F9B-88AF-CDF8AD4522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0B-4F9B-88AF-CDF8AD4522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0B-4F9B-88AF-CDF8AD4522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0B-4F9B-88AF-CDF8AD4522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0B-4F9B-88AF-CDF8AD4522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0B-4F9B-88AF-CDF8AD4522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0B-4F9B-88AF-CDF8AD4522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0B-4F9B-88AF-CDF8AD4522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0B-4F9B-88AF-CDF8AD4522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0B-4F9B-88AF-CDF8AD4522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0B-4F9B-88AF-CDF8AD4522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0B-4F9B-88AF-CDF8AD4522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0B-4F9B-88AF-CDF8AD4522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0B-4F9B-88AF-CDF8AD4522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0B-4F9B-88AF-CDF8AD4522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0B-4F9B-88AF-CDF8AD4522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0B-4F9B-88AF-CDF8AD4522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0B-4F9B-88AF-CDF8AD4522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0B-4F9B-88AF-CDF8AD4522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0B-4F9B-88AF-CDF8AD4522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0B-4F9B-88AF-CDF8AD4522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0B-4F9B-88AF-CDF8AD4522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0B-4F9B-88AF-CDF8AD4522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0B-4F9B-88AF-CDF8AD4522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0B-4F9B-88AF-CDF8AD4522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0B-4F9B-88AF-CDF8AD4522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0B-4F9B-88AF-CDF8AD4522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0B-4F9B-88AF-CDF8AD4522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0B-4F9B-88AF-CDF8AD4522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50B-4F9B-88AF-CDF8AD4522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50B-4F9B-88AF-CDF8AD4522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50B-4F9B-88AF-CDF8AD4522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50B-4F9B-88AF-CDF8AD4522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50B-4F9B-88AF-CDF8AD4522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50B-4F9B-88AF-CDF8AD4522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50B-4F9B-88AF-CDF8AD4522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50B-4F9B-88AF-CDF8AD4522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50B-4F9B-88AF-CDF8AD4522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50B-4F9B-88AF-CDF8AD4522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50B-4F9B-88AF-CDF8AD4522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50B-4F9B-88AF-CDF8AD4522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50B-4F9B-88AF-CDF8AD4522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50B-4F9B-88AF-CDF8AD4522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50B-4F9B-88AF-CDF8AD4522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50B-4F9B-88AF-CDF8AD4522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50B-4F9B-88AF-CDF8AD4522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50B-4F9B-88AF-CDF8AD4522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50B-4F9B-88AF-CDF8AD4522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50B-4F9B-88AF-CDF8AD4522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50B-4F9B-88AF-CDF8AD4522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50B-4F9B-88AF-CDF8AD4522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50B-4F9B-88AF-CDF8AD4522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50B-4F9B-88AF-CDF8AD4522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50B-4F9B-88AF-CDF8AD4522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50B-4F9B-88AF-CDF8AD4522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61.926609999999997</c:v>
                </c:pt>
                <c:pt idx="5">
                  <c:v>#N/A</c:v>
                </c:pt>
                <c:pt idx="6">
                  <c:v>#N/A</c:v>
                </c:pt>
                <c:pt idx="7">
                  <c:v>52.1</c:v>
                </c:pt>
                <c:pt idx="8">
                  <c:v>#N/A</c:v>
                </c:pt>
                <c:pt idx="9">
                  <c:v>74.39987145795665</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50B-4F9B-88AF-CDF8AD45226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96.3</c:v>
                </c:pt>
                <c:pt idx="1">
                  <c:v>96.3</c:v>
                </c:pt>
                <c:pt idx="2">
                  <c:v>96.3</c:v>
                </c:pt>
                <c:pt idx="3">
                  <c:v>96.3</c:v>
                </c:pt>
                <c:pt idx="4">
                  <c:v>96.3</c:v>
                </c:pt>
                <c:pt idx="5">
                  <c:v>96.4</c:v>
                </c:pt>
                <c:pt idx="6">
                  <c:v>96.5</c:v>
                </c:pt>
                <c:pt idx="7">
                  <c:v>96.6</c:v>
                </c:pt>
                <c:pt idx="8">
                  <c:v>96.7</c:v>
                </c:pt>
                <c:pt idx="9">
                  <c:v>96.8</c:v>
                </c:pt>
                <c:pt idx="10">
                  <c:v>96.9</c:v>
                </c:pt>
                <c:pt idx="11">
                  <c:v>97</c:v>
                </c:pt>
                <c:pt idx="12">
                  <c:v>97.1</c:v>
                </c:pt>
                <c:pt idx="13">
                  <c:v>97.2</c:v>
                </c:pt>
                <c:pt idx="14">
                  <c:v>97.4</c:v>
                </c:pt>
                <c:pt idx="15">
                  <c:v>97.5</c:v>
                </c:pt>
                <c:pt idx="16">
                  <c:v>97.6</c:v>
                </c:pt>
                <c:pt idx="17">
                  <c:v>97.7</c:v>
                </c:pt>
                <c:pt idx="18">
                  <c:v>97.8</c:v>
                </c:pt>
                <c:pt idx="19">
                  <c:v>97.9</c:v>
                </c:pt>
                <c:pt idx="20">
                  <c:v>98</c:v>
                </c:pt>
                <c:pt idx="21">
                  <c:v>98.1</c:v>
                </c:pt>
                <c:pt idx="22">
                  <c:v>98.1</c:v>
                </c:pt>
                <c:pt idx="23">
                  <c:v>98.1</c:v>
                </c:pt>
                <c:pt idx="24">
                  <c:v>98.1</c:v>
                </c:pt>
                <c:pt idx="25">
                  <c:v>98.1</c:v>
                </c:pt>
              </c:numCache>
            </c:numRef>
          </c:yVal>
          <c:smooth val="0"/>
          <c:extLst>
            <c:ext xmlns:c16="http://schemas.microsoft.com/office/drawing/2014/chart" uri="{C3380CC4-5D6E-409C-BE32-E72D297353CC}">
              <c16:uniqueId val="{00000000-094A-4A99-B6CD-8E44F71D9830}"/>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4A-4A99-B6CD-8E44F71D98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4A-4A99-B6CD-8E44F71D983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4A-4A99-B6CD-8E44F71D98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4A-4A99-B6CD-8E44F71D983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4A-4A99-B6CD-8E44F71D98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4A-4A99-B6CD-8E44F71D983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4A-4A99-B6CD-8E44F71D983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4A-4A99-B6CD-8E44F71D983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4A-4A99-B6CD-8E44F71D98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4A-4A99-B6CD-8E44F71D983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4A-4A99-B6CD-8E44F71D983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4A-4A99-B6CD-8E44F71D983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4A-4A99-B6CD-8E44F71D98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4A-4A99-B6CD-8E44F71D98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4A-4A99-B6CD-8E44F71D98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4A-4A99-B6CD-8E44F71D98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4A-4A99-B6CD-8E44F71D98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4A-4A99-B6CD-8E44F71D98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4A-4A99-B6CD-8E44F71D98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4A-4A99-B6CD-8E44F71D98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4A-4A99-B6CD-8E44F71D98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4A-4A99-B6CD-8E44F71D98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4A-4A99-B6CD-8E44F71D98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4A-4A99-B6CD-8E44F71D98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4A-4A99-B6CD-8E44F71D98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4A-4A99-B6CD-8E44F71D98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4A-4A99-B6CD-8E44F71D98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4A-4A99-B6CD-8E44F71D98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4A-4A99-B6CD-8E44F71D98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4A-4A99-B6CD-8E44F71D98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4A-4A99-B6CD-8E44F71D98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4A-4A99-B6CD-8E44F71D98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4A-4A99-B6CD-8E44F71D98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4A-4A99-B6CD-8E44F71D98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4A-4A99-B6CD-8E44F71D98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4A-4A99-B6CD-8E44F71D98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4A-4A99-B6CD-8E44F71D98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4A-4A99-B6CD-8E44F71D98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4A-4A99-B6CD-8E44F71D98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4A-4A99-B6CD-8E44F71D98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4A-4A99-B6CD-8E44F71D98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4A-4A99-B6CD-8E44F71D98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4A-4A99-B6CD-8E44F71D98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4A-4A99-B6CD-8E44F71D98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4A-4A99-B6CD-8E44F71D98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4A-4A99-B6CD-8E44F71D98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4A-4A99-B6CD-8E44F71D98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4A-4A99-B6CD-8E44F71D98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4A-4A99-B6CD-8E44F71D98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4A-4A99-B6CD-8E44F71D98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4A-4A99-B6CD-8E44F71D98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4A-4A99-B6CD-8E44F71D98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4A-4A99-B6CD-8E44F71D98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4A-4A99-B6CD-8E44F71D98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4A-4A99-B6CD-8E44F71D98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4A-4A99-B6CD-8E44F71D98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4A-4A99-B6CD-8E44F71D98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4A-4A99-B6CD-8E44F71D98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4A-4A99-B6CD-8E44F71D98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4A-4A99-B6CD-8E44F71D98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4A-4A99-B6CD-8E44F71D98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4A-4A99-B6CD-8E44F71D98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4A-4A99-B6CD-8E44F71D98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4A-4A99-B6CD-8E44F71D98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4A-4A99-B6CD-8E44F71D98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4A-4A99-B6CD-8E44F71D98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4A-4A99-B6CD-8E44F71D98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4A-4A99-B6CD-8E44F71D98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4A-4A99-B6CD-8E44F71D98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4A-4A99-B6CD-8E44F71D98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4A-4A99-B6CD-8E44F71D98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4A-4A99-B6CD-8E44F71D98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4A-4A99-B6CD-8E44F71D98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4A-4A99-B6CD-8E44F71D98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4A-4A99-B6CD-8E44F71D98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4A-4A99-B6CD-8E44F71D98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4A-4A99-B6CD-8E44F71D98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4A-4A99-B6CD-8E44F71D98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4A-4A99-B6CD-8E44F71D98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4A-4A99-B6CD-8E44F71D98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4A-4A99-B6CD-8E44F71D98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4A-4A99-B6CD-8E44F71D98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4A-4A99-B6CD-8E44F71D98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4A-4A99-B6CD-8E44F71D98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4A-4A99-B6CD-8E44F71D98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4A-4A99-B6CD-8E44F71D98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4A-4A99-B6CD-8E44F71D98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4A-4A99-B6CD-8E44F71D98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4A-4A99-B6CD-8E44F71D98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4A-4A99-B6CD-8E44F71D98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4A-4A99-B6CD-8E44F71D98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4A-4A99-B6CD-8E44F71D98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4A-4A99-B6CD-8E44F71D98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4A-4A99-B6CD-8E44F71D98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4A-4A99-B6CD-8E44F71D98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96.6</c:v>
                </c:pt>
                <c:pt idx="2">
                  <c:v>97.115384615384613</c:v>
                </c:pt>
                <c:pt idx="3">
                  <c:v>97.195474761431853</c:v>
                </c:pt>
                <c:pt idx="4">
                  <c:v>#N/A</c:v>
                </c:pt>
                <c:pt idx="5">
                  <c:v>#N/A</c:v>
                </c:pt>
                <c:pt idx="6">
                  <c:v>#N/A</c:v>
                </c:pt>
                <c:pt idx="7">
                  <c:v>#N/A</c:v>
                </c:pt>
                <c:pt idx="8">
                  <c:v>98.064516129032256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4A-4A99-B6CD-8E44F71D9830}"/>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4A-4A99-B6CD-8E44F71D9830}"/>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4A-4A99-B6CD-8E44F71D98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4A-4A99-B6CD-8E44F71D983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4A-4A99-B6CD-8E44F71D98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4A-4A99-B6CD-8E44F71D983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4A-4A99-B6CD-8E44F71D98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4A-4A99-B6CD-8E44F71D983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4A-4A99-B6CD-8E44F71D983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4A-4A99-B6CD-8E44F71D983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4A-4A99-B6CD-8E44F71D98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4A-4A99-B6CD-8E44F71D983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4A-4A99-B6CD-8E44F71D983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4A-4A99-B6CD-8E44F71D983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4A-4A99-B6CD-8E44F71D98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4A-4A99-B6CD-8E44F71D98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4A-4A99-B6CD-8E44F71D98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4A-4A99-B6CD-8E44F71D98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4A-4A99-B6CD-8E44F71D98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4A-4A99-B6CD-8E44F71D98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4A-4A99-B6CD-8E44F71D98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4A-4A99-B6CD-8E44F71D98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4A-4A99-B6CD-8E44F71D98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4A-4A99-B6CD-8E44F71D98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4A-4A99-B6CD-8E44F71D98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4A-4A99-B6CD-8E44F71D98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4A-4A99-B6CD-8E44F71D98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4A-4A99-B6CD-8E44F71D98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4A-4A99-B6CD-8E44F71D98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4A-4A99-B6CD-8E44F71D98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4A-4A99-B6CD-8E44F71D98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4A-4A99-B6CD-8E44F71D98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4A-4A99-B6CD-8E44F71D98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4A-4A99-B6CD-8E44F71D98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4A-4A99-B6CD-8E44F71D98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4A-4A99-B6CD-8E44F71D98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4A-4A99-B6CD-8E44F71D98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4A-4A99-B6CD-8E44F71D98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4A-4A99-B6CD-8E44F71D98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4A-4A99-B6CD-8E44F71D98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4A-4A99-B6CD-8E44F71D98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4A-4A99-B6CD-8E44F71D98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4A-4A99-B6CD-8E44F71D98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4A-4A99-B6CD-8E44F71D98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4A-4A99-B6CD-8E44F71D98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4A-4A99-B6CD-8E44F71D98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4A-4A99-B6CD-8E44F71D98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4A-4A99-B6CD-8E44F71D98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4A-4A99-B6CD-8E44F71D98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4A-4A99-B6CD-8E44F71D98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4A-4A99-B6CD-8E44F71D98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4A-4A99-B6CD-8E44F71D98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4A-4A99-B6CD-8E44F71D98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4A-4A99-B6CD-8E44F71D98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4A-4A99-B6CD-8E44F71D98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4A-4A99-B6CD-8E44F71D98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4A-4A99-B6CD-8E44F71D98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4A-4A99-B6CD-8E44F71D98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4A-4A99-B6CD-8E44F71D98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4A-4A99-B6CD-8E44F71D98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4A-4A99-B6CD-8E44F71D98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4A-4A99-B6CD-8E44F71D98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4A-4A99-B6CD-8E44F71D98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4A-4A99-B6CD-8E44F71D98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4A-4A99-B6CD-8E44F71D98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4A-4A99-B6CD-8E44F71D98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4A-4A99-B6CD-8E44F71D98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4A-4A99-B6CD-8E44F71D98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4A-4A99-B6CD-8E44F71D98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4A-4A99-B6CD-8E44F71D98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4A-4A99-B6CD-8E44F71D98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4A-4A99-B6CD-8E44F71D98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4A-4A99-B6CD-8E44F71D98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4A-4A99-B6CD-8E44F71D98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4A-4A99-B6CD-8E44F71D98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4A-4A99-B6CD-8E44F71D98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4A-4A99-B6CD-8E44F71D98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4A-4A99-B6CD-8E44F71D98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4A-4A99-B6CD-8E44F71D98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4A-4A99-B6CD-8E44F71D98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4A-4A99-B6CD-8E44F71D98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4A-4A99-B6CD-8E44F71D98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4A-4A99-B6CD-8E44F71D98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4A-4A99-B6CD-8E44F71D98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4A-4A99-B6CD-8E44F71D98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4A-4A99-B6CD-8E44F71D98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4A-4A99-B6CD-8E44F71D98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4A-4A99-B6CD-8E44F71D98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4A-4A99-B6CD-8E44F71D98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4A-4A99-B6CD-8E44F71D98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4A-4A99-B6CD-8E44F71D98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4A-4A99-B6CD-8E44F71D98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4A-4A99-B6CD-8E44F71D98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4A-4A99-B6CD-8E44F71D98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4A-4A99-B6CD-8E44F71D98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4A-4A99-B6CD-8E44F71D98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4A-4A99-B6CD-8E44F71D98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4A-4A99-B6CD-8E44F71D983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99.8</c:v>
                </c:pt>
                <c:pt idx="24">
                  <c:v>99.8</c:v>
                </c:pt>
                <c:pt idx="25">
                  <c:v>99.8</c:v>
                </c:pt>
              </c:numCache>
            </c:numRef>
          </c:yVal>
          <c:smooth val="0"/>
          <c:extLst>
            <c:ext xmlns:c16="http://schemas.microsoft.com/office/drawing/2014/chart" uri="{C3380CC4-5D6E-409C-BE32-E72D297353CC}">
              <c16:uniqueId val="{000000C2-094A-4A99-B6CD-8E44F71D9830}"/>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4A-4A99-B6CD-8E44F71D98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4A-4A99-B6CD-8E44F71D983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4A-4A99-B6CD-8E44F71D98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4A-4A99-B6CD-8E44F71D983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4A-4A99-B6CD-8E44F71D98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4A-4A99-B6CD-8E44F71D983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4A-4A99-B6CD-8E44F71D983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4A-4A99-B6CD-8E44F71D983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4A-4A99-B6CD-8E44F71D98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4A-4A99-B6CD-8E44F71D983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4A-4A99-B6CD-8E44F71D983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4A-4A99-B6CD-8E44F71D983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4A-4A99-B6CD-8E44F71D98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4A-4A99-B6CD-8E44F71D98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4A-4A99-B6CD-8E44F71D98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4A-4A99-B6CD-8E44F71D98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4A-4A99-B6CD-8E44F71D98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4A-4A99-B6CD-8E44F71D98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4A-4A99-B6CD-8E44F71D98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4A-4A99-B6CD-8E44F71D98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4A-4A99-B6CD-8E44F71D98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4A-4A99-B6CD-8E44F71D98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4A-4A99-B6CD-8E44F71D98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4A-4A99-B6CD-8E44F71D98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4A-4A99-B6CD-8E44F71D98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4A-4A99-B6CD-8E44F71D98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4A-4A99-B6CD-8E44F71D98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4A-4A99-B6CD-8E44F71D98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4A-4A99-B6CD-8E44F71D98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4A-4A99-B6CD-8E44F71D98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4A-4A99-B6CD-8E44F71D98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4A-4A99-B6CD-8E44F71D98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4A-4A99-B6CD-8E44F71D98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4A-4A99-B6CD-8E44F71D98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4A-4A99-B6CD-8E44F71D98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4A-4A99-B6CD-8E44F71D98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4A-4A99-B6CD-8E44F71D98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4A-4A99-B6CD-8E44F71D98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4A-4A99-B6CD-8E44F71D98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4A-4A99-B6CD-8E44F71D98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4A-4A99-B6CD-8E44F71D98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4A-4A99-B6CD-8E44F71D98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4A-4A99-B6CD-8E44F71D98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4A-4A99-B6CD-8E44F71D98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4A-4A99-B6CD-8E44F71D98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4A-4A99-B6CD-8E44F71D98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4A-4A99-B6CD-8E44F71D98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4A-4A99-B6CD-8E44F71D98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4A-4A99-B6CD-8E44F71D98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4A-4A99-B6CD-8E44F71D98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4A-4A99-B6CD-8E44F71D98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4A-4A99-B6CD-8E44F71D98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4A-4A99-B6CD-8E44F71D98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4A-4A99-B6CD-8E44F71D98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4A-4A99-B6CD-8E44F71D98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4A-4A99-B6CD-8E44F71D98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4A-4A99-B6CD-8E44F71D98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4A-4A99-B6CD-8E44F71D98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4A-4A99-B6CD-8E44F71D98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4A-4A99-B6CD-8E44F71D98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4A-4A99-B6CD-8E44F71D98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4A-4A99-B6CD-8E44F71D98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4A-4A99-B6CD-8E44F71D98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4A-4A99-B6CD-8E44F71D98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4A-4A99-B6CD-8E44F71D98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4A-4A99-B6CD-8E44F71D98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4A-4A99-B6CD-8E44F71D98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4A-4A99-B6CD-8E44F71D98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4A-4A99-B6CD-8E44F71D98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4A-4A99-B6CD-8E44F71D98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4A-4A99-B6CD-8E44F71D98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4A-4A99-B6CD-8E44F71D98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4A-4A99-B6CD-8E44F71D98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4A-4A99-B6CD-8E44F71D98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4A-4A99-B6CD-8E44F71D98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4A-4A99-B6CD-8E44F71D98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4A-4A99-B6CD-8E44F71D98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4A-4A99-B6CD-8E44F71D98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4A-4A99-B6CD-8E44F71D98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4A-4A99-B6CD-8E44F71D98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4A-4A99-B6CD-8E44F71D98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4A-4A99-B6CD-8E44F71D98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4A-4A99-B6CD-8E44F71D98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4A-4A99-B6CD-8E44F71D98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4A-4A99-B6CD-8E44F71D98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4A-4A99-B6CD-8E44F71D98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4A-4A99-B6CD-8E44F71D98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4A-4A99-B6CD-8E44F71D98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4A-4A99-B6CD-8E44F71D98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4A-4A99-B6CD-8E44F71D98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4A-4A99-B6CD-8E44F71D98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4A-4A99-B6CD-8E44F71D98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4A-4A99-B6CD-8E44F71D98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4A-4A99-B6CD-8E44F71D98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4A-4A99-B6CD-8E44F71D98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99.771147286152257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4A-4A99-B6CD-8E44F71D983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58.7</c:v>
                </c:pt>
                <c:pt idx="1">
                  <c:v>58.7</c:v>
                </c:pt>
                <c:pt idx="2">
                  <c:v>58.7</c:v>
                </c:pt>
                <c:pt idx="3">
                  <c:v>58.7</c:v>
                </c:pt>
                <c:pt idx="4">
                  <c:v>58.7</c:v>
                </c:pt>
                <c:pt idx="5">
                  <c:v>60.2</c:v>
                </c:pt>
                <c:pt idx="6">
                  <c:v>61.8</c:v>
                </c:pt>
                <c:pt idx="7">
                  <c:v>63.4</c:v>
                </c:pt>
                <c:pt idx="8">
                  <c:v>64.900000000000006</c:v>
                </c:pt>
                <c:pt idx="9">
                  <c:v>66.5</c:v>
                </c:pt>
                <c:pt idx="10">
                  <c:v>68.099999999999994</c:v>
                </c:pt>
                <c:pt idx="11">
                  <c:v>69.599999999999994</c:v>
                </c:pt>
                <c:pt idx="12">
                  <c:v>71.2</c:v>
                </c:pt>
                <c:pt idx="13">
                  <c:v>72.8</c:v>
                </c:pt>
                <c:pt idx="14">
                  <c:v>74.3</c:v>
                </c:pt>
                <c:pt idx="15">
                  <c:v>75.900000000000006</c:v>
                </c:pt>
                <c:pt idx="16">
                  <c:v>77.5</c:v>
                </c:pt>
                <c:pt idx="17">
                  <c:v>77.5</c:v>
                </c:pt>
                <c:pt idx="18">
                  <c:v>77.5</c:v>
                </c:pt>
                <c:pt idx="19">
                  <c:v>77.5</c:v>
                </c:pt>
                <c:pt idx="20">
                  <c:v>77.5</c:v>
                </c:pt>
                <c:pt idx="21">
                  <c:v>#N/A</c:v>
                </c:pt>
                <c:pt idx="22">
                  <c:v>#N/A</c:v>
                </c:pt>
                <c:pt idx="23">
                  <c:v>#N/A</c:v>
                </c:pt>
                <c:pt idx="24">
                  <c:v>#N/A</c:v>
                </c:pt>
                <c:pt idx="25">
                  <c:v>#N/A</c:v>
                </c:pt>
              </c:numCache>
            </c:numRef>
          </c:yVal>
          <c:smooth val="0"/>
          <c:extLst>
            <c:ext xmlns:c16="http://schemas.microsoft.com/office/drawing/2014/chart" uri="{C3380CC4-5D6E-409C-BE32-E72D297353CC}">
              <c16:uniqueId val="{00000000-134A-43E0-9B04-114216C2E070}"/>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4A-43E0-9B04-114216C2E07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4A-43E0-9B04-114216C2E07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4A-43E0-9B04-114216C2E0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4A-43E0-9B04-114216C2E07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4A-43E0-9B04-114216C2E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4A-43E0-9B04-114216C2E07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4A-43E0-9B04-114216C2E07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4A-43E0-9B04-114216C2E07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4A-43E0-9B04-114216C2E0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4A-43E0-9B04-114216C2E0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4A-43E0-9B04-114216C2E07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4A-43E0-9B04-114216C2E07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4A-43E0-9B04-114216C2E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4A-43E0-9B04-114216C2E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4A-43E0-9B04-114216C2E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4A-43E0-9B04-114216C2E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4A-43E0-9B04-114216C2E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4A-43E0-9B04-114216C2E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4A-43E0-9B04-114216C2E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4A-43E0-9B04-114216C2E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4A-43E0-9B04-114216C2E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4A-43E0-9B04-114216C2E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4A-43E0-9B04-114216C2E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4A-43E0-9B04-114216C2E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4A-43E0-9B04-114216C2E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4A-43E0-9B04-114216C2E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4A-43E0-9B04-114216C2E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4A-43E0-9B04-114216C2E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4A-43E0-9B04-114216C2E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4A-43E0-9B04-114216C2E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4A-43E0-9B04-114216C2E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4A-43E0-9B04-114216C2E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4A-43E0-9B04-114216C2E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4A-43E0-9B04-114216C2E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4A-43E0-9B04-114216C2E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4A-43E0-9B04-114216C2E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4A-43E0-9B04-114216C2E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4A-43E0-9B04-114216C2E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4A-43E0-9B04-114216C2E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4A-43E0-9B04-114216C2E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4A-43E0-9B04-114216C2E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4A-43E0-9B04-114216C2E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4A-43E0-9B04-114216C2E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4A-43E0-9B04-114216C2E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4A-43E0-9B04-114216C2E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4A-43E0-9B04-114216C2E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4A-43E0-9B04-114216C2E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4A-43E0-9B04-114216C2E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4A-43E0-9B04-114216C2E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4A-43E0-9B04-114216C2E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4A-43E0-9B04-114216C2E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4A-43E0-9B04-114216C2E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4A-43E0-9B04-114216C2E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4A-43E0-9B04-114216C2E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4A-43E0-9B04-114216C2E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4A-43E0-9B04-114216C2E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4A-43E0-9B04-114216C2E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4A-43E0-9B04-114216C2E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4A-43E0-9B04-114216C2E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4A-43E0-9B04-114216C2E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4A-43E0-9B04-114216C2E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4A-43E0-9B04-114216C2E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4A-43E0-9B04-114216C2E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4A-43E0-9B04-114216C2E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4A-43E0-9B04-114216C2E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4A-43E0-9B04-114216C2E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4A-43E0-9B04-114216C2E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4A-43E0-9B04-114216C2E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4A-43E0-9B04-114216C2E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4A-43E0-9B04-114216C2E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4A-43E0-9B04-114216C2E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4A-43E0-9B04-114216C2E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4A-43E0-9B04-114216C2E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4A-43E0-9B04-114216C2E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4A-43E0-9B04-114216C2E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4A-43E0-9B04-114216C2E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4A-43E0-9B04-114216C2E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4A-43E0-9B04-114216C2E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4A-43E0-9B04-114216C2E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4A-43E0-9B04-114216C2E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4A-43E0-9B04-114216C2E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4A-43E0-9B04-114216C2E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4A-43E0-9B04-114216C2E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4A-43E0-9B04-114216C2E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4A-43E0-9B04-114216C2E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4A-43E0-9B04-114216C2E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4A-43E0-9B04-114216C2E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4A-43E0-9B04-114216C2E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4A-43E0-9B04-114216C2E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4A-43E0-9B04-114216C2E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4A-43E0-9B04-114216C2E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4A-43E0-9B04-114216C2E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4A-43E0-9B04-114216C2E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4A-43E0-9B04-114216C2E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4A-43E0-9B04-114216C2E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62.7</c:v>
                </c:pt>
                <c:pt idx="2">
                  <c:v>65.625</c:v>
                </c:pt>
                <c:pt idx="3">
                  <c:v>80.574373863569718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34A-43E0-9B04-114216C2E070}"/>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4A-43E0-9B04-114216C2E070}"/>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4A-43E0-9B04-114216C2E07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4A-43E0-9B04-114216C2E07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4A-43E0-9B04-114216C2E0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4A-43E0-9B04-114216C2E07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4A-43E0-9B04-114216C2E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4A-43E0-9B04-114216C2E07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4A-43E0-9B04-114216C2E07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4A-43E0-9B04-114216C2E07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4A-43E0-9B04-114216C2E0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4A-43E0-9B04-114216C2E0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4A-43E0-9B04-114216C2E07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4A-43E0-9B04-114216C2E07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4A-43E0-9B04-114216C2E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4A-43E0-9B04-114216C2E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4A-43E0-9B04-114216C2E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4A-43E0-9B04-114216C2E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4A-43E0-9B04-114216C2E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4A-43E0-9B04-114216C2E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4A-43E0-9B04-114216C2E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4A-43E0-9B04-114216C2E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4A-43E0-9B04-114216C2E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4A-43E0-9B04-114216C2E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4A-43E0-9B04-114216C2E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4A-43E0-9B04-114216C2E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4A-43E0-9B04-114216C2E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4A-43E0-9B04-114216C2E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4A-43E0-9B04-114216C2E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4A-43E0-9B04-114216C2E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4A-43E0-9B04-114216C2E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4A-43E0-9B04-114216C2E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4A-43E0-9B04-114216C2E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4A-43E0-9B04-114216C2E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4A-43E0-9B04-114216C2E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4A-43E0-9B04-114216C2E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4A-43E0-9B04-114216C2E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4A-43E0-9B04-114216C2E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4A-43E0-9B04-114216C2E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4A-43E0-9B04-114216C2E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4A-43E0-9B04-114216C2E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4A-43E0-9B04-114216C2E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4A-43E0-9B04-114216C2E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4A-43E0-9B04-114216C2E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4A-43E0-9B04-114216C2E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4A-43E0-9B04-114216C2E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4A-43E0-9B04-114216C2E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4A-43E0-9B04-114216C2E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4A-43E0-9B04-114216C2E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4A-43E0-9B04-114216C2E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4A-43E0-9B04-114216C2E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4A-43E0-9B04-114216C2E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4A-43E0-9B04-114216C2E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4A-43E0-9B04-114216C2E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4A-43E0-9B04-114216C2E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4A-43E0-9B04-114216C2E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4A-43E0-9B04-114216C2E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4A-43E0-9B04-114216C2E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4A-43E0-9B04-114216C2E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4A-43E0-9B04-114216C2E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4A-43E0-9B04-114216C2E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4A-43E0-9B04-114216C2E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4A-43E0-9B04-114216C2E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4A-43E0-9B04-114216C2E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4A-43E0-9B04-114216C2E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4A-43E0-9B04-114216C2E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4A-43E0-9B04-114216C2E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4A-43E0-9B04-114216C2E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4A-43E0-9B04-114216C2E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4A-43E0-9B04-114216C2E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4A-43E0-9B04-114216C2E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4A-43E0-9B04-114216C2E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4A-43E0-9B04-114216C2E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4A-43E0-9B04-114216C2E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4A-43E0-9B04-114216C2E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4A-43E0-9B04-114216C2E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4A-43E0-9B04-114216C2E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4A-43E0-9B04-114216C2E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4A-43E0-9B04-114216C2E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4A-43E0-9B04-114216C2E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4A-43E0-9B04-114216C2E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4A-43E0-9B04-114216C2E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4A-43E0-9B04-114216C2E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4A-43E0-9B04-114216C2E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4A-43E0-9B04-114216C2E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4A-43E0-9B04-114216C2E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4A-43E0-9B04-114216C2E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4A-43E0-9B04-114216C2E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4A-43E0-9B04-114216C2E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4A-43E0-9B04-114216C2E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4A-43E0-9B04-114216C2E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4A-43E0-9B04-114216C2E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4A-43E0-9B04-114216C2E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4A-43E0-9B04-114216C2E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4A-43E0-9B04-114216C2E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4A-43E0-9B04-114216C2E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4A-43E0-9B04-114216C2E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4A-43E0-9B04-114216C2E07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97.6</c:v>
                </c:pt>
                <c:pt idx="11">
                  <c:v>97.6</c:v>
                </c:pt>
                <c:pt idx="12">
                  <c:v>97.6</c:v>
                </c:pt>
                <c:pt idx="13">
                  <c:v>97.6</c:v>
                </c:pt>
                <c:pt idx="14">
                  <c:v>97.6</c:v>
                </c:pt>
                <c:pt idx="15">
                  <c:v>97.6</c:v>
                </c:pt>
                <c:pt idx="16">
                  <c:v>97.6</c:v>
                </c:pt>
                <c:pt idx="17">
                  <c:v>97.6</c:v>
                </c:pt>
                <c:pt idx="18">
                  <c:v>97.6</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4A-43E0-9B04-114216C2E070}"/>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4A-43E0-9B04-114216C2E07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4A-43E0-9B04-114216C2E070}"/>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4A-43E0-9B04-114216C2E0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4A-43E0-9B04-114216C2E070}"/>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4A-43E0-9B04-114216C2E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4A-43E0-9B04-114216C2E070}"/>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4A-43E0-9B04-114216C2E070}"/>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4A-43E0-9B04-114216C2E070}"/>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4A-43E0-9B04-114216C2E07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4A-43E0-9B04-114216C2E07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4A-43E0-9B04-114216C2E07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4A-43E0-9B04-114216C2E07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4A-43E0-9B04-114216C2E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4A-43E0-9B04-114216C2E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4A-43E0-9B04-114216C2E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4A-43E0-9B04-114216C2E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4A-43E0-9B04-114216C2E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4A-43E0-9B04-114216C2E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4A-43E0-9B04-114216C2E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4A-43E0-9B04-114216C2E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4A-43E0-9B04-114216C2E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4A-43E0-9B04-114216C2E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4A-43E0-9B04-114216C2E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4A-43E0-9B04-114216C2E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4A-43E0-9B04-114216C2E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4A-43E0-9B04-114216C2E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4A-43E0-9B04-114216C2E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4A-43E0-9B04-114216C2E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4A-43E0-9B04-114216C2E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4A-43E0-9B04-114216C2E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4A-43E0-9B04-114216C2E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4A-43E0-9B04-114216C2E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4A-43E0-9B04-114216C2E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4A-43E0-9B04-114216C2E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4A-43E0-9B04-114216C2E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4A-43E0-9B04-114216C2E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4A-43E0-9B04-114216C2E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4A-43E0-9B04-114216C2E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4A-43E0-9B04-114216C2E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4A-43E0-9B04-114216C2E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4A-43E0-9B04-114216C2E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4A-43E0-9B04-114216C2E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4A-43E0-9B04-114216C2E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4A-43E0-9B04-114216C2E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4A-43E0-9B04-114216C2E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4A-43E0-9B04-114216C2E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4A-43E0-9B04-114216C2E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4A-43E0-9B04-114216C2E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4A-43E0-9B04-114216C2E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4A-43E0-9B04-114216C2E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4A-43E0-9B04-114216C2E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4A-43E0-9B04-114216C2E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4A-43E0-9B04-114216C2E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4A-43E0-9B04-114216C2E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4A-43E0-9B04-114216C2E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4A-43E0-9B04-114216C2E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4A-43E0-9B04-114216C2E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4A-43E0-9B04-114216C2E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4A-43E0-9B04-114216C2E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4A-43E0-9B04-114216C2E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4A-43E0-9B04-114216C2E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4A-43E0-9B04-114216C2E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4A-43E0-9B04-114216C2E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4A-43E0-9B04-114216C2E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4A-43E0-9B04-114216C2E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4A-43E0-9B04-114216C2E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4A-43E0-9B04-114216C2E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4A-43E0-9B04-114216C2E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4A-43E0-9B04-114216C2E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4A-43E0-9B04-114216C2E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4A-43E0-9B04-114216C2E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4A-43E0-9B04-114216C2E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4A-43E0-9B04-114216C2E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4A-43E0-9B04-114216C2E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4A-43E0-9B04-114216C2E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4A-43E0-9B04-114216C2E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4A-43E0-9B04-114216C2E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4A-43E0-9B04-114216C2E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4A-43E0-9B04-114216C2E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4A-43E0-9B04-114216C2E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4A-43E0-9B04-114216C2E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4A-43E0-9B04-114216C2E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4A-43E0-9B04-114216C2E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4A-43E0-9B04-114216C2E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4A-43E0-9B04-114216C2E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4A-43E0-9B04-114216C2E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4A-43E0-9B04-114216C2E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4A-43E0-9B04-114216C2E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4A-43E0-9B04-114216C2E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4A-43E0-9B04-114216C2E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4A-43E0-9B04-114216C2E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4A-43E0-9B04-114216C2E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4A-43E0-9B04-114216C2E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4A-43E0-9B04-114216C2E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4A-43E0-9B04-114216C2E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97.617162296908916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4A-43E0-9B04-114216C2E07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99.8</c:v>
                </c:pt>
                <c:pt idx="5">
                  <c:v>99.5</c:v>
                </c:pt>
                <c:pt idx="6">
                  <c:v>99.2</c:v>
                </c:pt>
                <c:pt idx="7">
                  <c:v>98.8</c:v>
                </c:pt>
                <c:pt idx="8">
                  <c:v>98.5</c:v>
                </c:pt>
                <c:pt idx="9">
                  <c:v>98.2</c:v>
                </c:pt>
                <c:pt idx="10">
                  <c:v>97.9</c:v>
                </c:pt>
                <c:pt idx="11">
                  <c:v>97.6</c:v>
                </c:pt>
                <c:pt idx="12">
                  <c:v>97.2</c:v>
                </c:pt>
                <c:pt idx="13">
                  <c:v>96.9</c:v>
                </c:pt>
                <c:pt idx="14">
                  <c:v>96.6</c:v>
                </c:pt>
                <c:pt idx="15">
                  <c:v>96.3</c:v>
                </c:pt>
                <c:pt idx="16">
                  <c:v>96</c:v>
                </c:pt>
                <c:pt idx="17">
                  <c:v>95.6</c:v>
                </c:pt>
                <c:pt idx="18">
                  <c:v>95.3</c:v>
                </c:pt>
                <c:pt idx="19">
                  <c:v>95</c:v>
                </c:pt>
                <c:pt idx="20">
                  <c:v>94.7</c:v>
                </c:pt>
                <c:pt idx="21">
                  <c:v>94.7</c:v>
                </c:pt>
                <c:pt idx="22">
                  <c:v>94.7</c:v>
                </c:pt>
                <c:pt idx="23">
                  <c:v>94.7</c:v>
                </c:pt>
                <c:pt idx="24">
                  <c:v>94.7</c:v>
                </c:pt>
                <c:pt idx="25">
                  <c:v>#N/A</c:v>
                </c:pt>
              </c:numCache>
            </c:numRef>
          </c:yVal>
          <c:smooth val="0"/>
          <c:extLst>
            <c:ext xmlns:c16="http://schemas.microsoft.com/office/drawing/2014/chart" uri="{C3380CC4-5D6E-409C-BE32-E72D297353CC}">
              <c16:uniqueId val="{00000000-597F-49D2-AA71-2D4A04D924DB}"/>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7F-49D2-AA71-2D4A04D924D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7F-49D2-AA71-2D4A04D924D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7F-49D2-AA71-2D4A04D924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7F-49D2-AA71-2D4A04D924DB}"/>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7F-49D2-AA71-2D4A04D924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7F-49D2-AA71-2D4A04D924DB}"/>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7F-49D2-AA71-2D4A04D924DB}"/>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7F-49D2-AA71-2D4A04D924DB}"/>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7F-49D2-AA71-2D4A04D924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7F-49D2-AA71-2D4A04D924D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7F-49D2-AA71-2D4A04D924D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7F-49D2-AA71-2D4A04D924D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7F-49D2-AA71-2D4A04D924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7F-49D2-AA71-2D4A04D924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7F-49D2-AA71-2D4A04D924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7F-49D2-AA71-2D4A04D924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7F-49D2-AA71-2D4A04D924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7F-49D2-AA71-2D4A04D924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7F-49D2-AA71-2D4A04D924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7F-49D2-AA71-2D4A04D924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7F-49D2-AA71-2D4A04D924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7F-49D2-AA71-2D4A04D924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7F-49D2-AA71-2D4A04D924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7F-49D2-AA71-2D4A04D924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7F-49D2-AA71-2D4A04D924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7F-49D2-AA71-2D4A04D924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7F-49D2-AA71-2D4A04D924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7F-49D2-AA71-2D4A04D924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7F-49D2-AA71-2D4A04D924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7F-49D2-AA71-2D4A04D924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7F-49D2-AA71-2D4A04D924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7F-49D2-AA71-2D4A04D924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7F-49D2-AA71-2D4A04D924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7F-49D2-AA71-2D4A04D924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7F-49D2-AA71-2D4A04D924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7F-49D2-AA71-2D4A04D924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7F-49D2-AA71-2D4A04D924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7F-49D2-AA71-2D4A04D924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7F-49D2-AA71-2D4A04D924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7F-49D2-AA71-2D4A04D924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7F-49D2-AA71-2D4A04D924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7F-49D2-AA71-2D4A04D924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7F-49D2-AA71-2D4A04D924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7F-49D2-AA71-2D4A04D924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7F-49D2-AA71-2D4A04D924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7F-49D2-AA71-2D4A04D924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7F-49D2-AA71-2D4A04D924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7F-49D2-AA71-2D4A04D924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7F-49D2-AA71-2D4A04D924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7F-49D2-AA71-2D4A04D924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7F-49D2-AA71-2D4A04D924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7F-49D2-AA71-2D4A04D924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7F-49D2-AA71-2D4A04D924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7F-49D2-AA71-2D4A04D924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7F-49D2-AA71-2D4A04D924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7F-49D2-AA71-2D4A04D924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7F-49D2-AA71-2D4A04D924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7F-49D2-AA71-2D4A04D924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7F-49D2-AA71-2D4A04D924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7F-49D2-AA71-2D4A04D924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7F-49D2-AA71-2D4A04D924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7F-49D2-AA71-2D4A04D924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7F-49D2-AA71-2D4A04D924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7F-49D2-AA71-2D4A04D924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7F-49D2-AA71-2D4A04D924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7F-49D2-AA71-2D4A04D924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7F-49D2-AA71-2D4A04D924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7F-49D2-AA71-2D4A04D924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7F-49D2-AA71-2D4A04D924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7F-49D2-AA71-2D4A04D924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7F-49D2-AA71-2D4A04D924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7F-49D2-AA71-2D4A04D924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7F-49D2-AA71-2D4A04D924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7F-49D2-AA71-2D4A04D924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7F-49D2-AA71-2D4A04D924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7F-49D2-AA71-2D4A04D924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7F-49D2-AA71-2D4A04D924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7F-49D2-AA71-2D4A04D924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7F-49D2-AA71-2D4A04D924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7F-49D2-AA71-2D4A04D924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7F-49D2-AA71-2D4A04D924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7F-49D2-AA71-2D4A04D924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7F-49D2-AA71-2D4A04D924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7F-49D2-AA71-2D4A04D924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7F-49D2-AA71-2D4A04D924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7F-49D2-AA71-2D4A04D924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7F-49D2-AA71-2D4A04D924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7F-49D2-AA71-2D4A04D924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7F-49D2-AA71-2D4A04D924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7F-49D2-AA71-2D4A04D924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7F-49D2-AA71-2D4A04D924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7F-49D2-AA71-2D4A04D924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7F-49D2-AA71-2D4A04D924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7F-49D2-AA71-2D4A04D924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7F-49D2-AA71-2D4A04D924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98.23</c:v>
                </c:pt>
                <c:pt idx="4">
                  <c:v>94.27</c:v>
                </c:pt>
                <c:pt idx="5">
                  <c:v>#N/A</c:v>
                </c:pt>
                <c:pt idx="6">
                  <c:v>#N/A</c:v>
                </c:pt>
                <c:pt idx="7">
                  <c:v>95.8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7F-49D2-AA71-2D4A04D924DB}"/>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99.9</c:v>
                </c:pt>
                <c:pt idx="1">
                  <c:v>99.9</c:v>
                </c:pt>
                <c:pt idx="2">
                  <c:v>99.9</c:v>
                </c:pt>
                <c:pt idx="3">
                  <c:v>99.4</c:v>
                </c:pt>
                <c:pt idx="4">
                  <c:v>99</c:v>
                </c:pt>
                <c:pt idx="5">
                  <c:v>98.6</c:v>
                </c:pt>
                <c:pt idx="6">
                  <c:v>98.1</c:v>
                </c:pt>
                <c:pt idx="7">
                  <c:v>97.7</c:v>
                </c:pt>
                <c:pt idx="8">
                  <c:v>97.2</c:v>
                </c:pt>
                <c:pt idx="9">
                  <c:v>96.8</c:v>
                </c:pt>
                <c:pt idx="10">
                  <c:v>96.4</c:v>
                </c:pt>
                <c:pt idx="11">
                  <c:v>95.9</c:v>
                </c:pt>
                <c:pt idx="12">
                  <c:v>95.5</c:v>
                </c:pt>
                <c:pt idx="13">
                  <c:v>95.1</c:v>
                </c:pt>
                <c:pt idx="14">
                  <c:v>94.6</c:v>
                </c:pt>
                <c:pt idx="15">
                  <c:v>94.2</c:v>
                </c:pt>
                <c:pt idx="16">
                  <c:v>93.8</c:v>
                </c:pt>
                <c:pt idx="17">
                  <c:v>93.8</c:v>
                </c:pt>
                <c:pt idx="18">
                  <c:v>93.8</c:v>
                </c:pt>
                <c:pt idx="19">
                  <c:v>93.8</c:v>
                </c:pt>
                <c:pt idx="20">
                  <c:v>93.8</c:v>
                </c:pt>
                <c:pt idx="21">
                  <c:v>#N/A</c:v>
                </c:pt>
                <c:pt idx="22">
                  <c:v>#N/A</c:v>
                </c:pt>
                <c:pt idx="23">
                  <c:v>#N/A</c:v>
                </c:pt>
                <c:pt idx="24">
                  <c:v>#N/A</c:v>
                </c:pt>
                <c:pt idx="25">
                  <c:v>#N/A</c:v>
                </c:pt>
              </c:numCache>
            </c:numRef>
          </c:yVal>
          <c:smooth val="0"/>
          <c:extLst>
            <c:ext xmlns:c16="http://schemas.microsoft.com/office/drawing/2014/chart" uri="{C3380CC4-5D6E-409C-BE32-E72D297353CC}">
              <c16:uniqueId val="{00000061-597F-49D2-AA71-2D4A04D924DB}"/>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FLS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7F-49D2-AA71-2D4A04D924D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7F-49D2-AA71-2D4A04D924D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7F-49D2-AA71-2D4A04D924D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7F-49D2-AA71-2D4A04D924D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7F-49D2-AA71-2D4A04D924D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7F-49D2-AA71-2D4A04D924D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7F-49D2-AA71-2D4A04D924D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7F-49D2-AA71-2D4A04D924D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7F-49D2-AA71-2D4A04D924D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7F-49D2-AA71-2D4A04D924D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7F-49D2-AA71-2D4A04D924D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7F-49D2-AA71-2D4A04D924D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7F-49D2-AA71-2D4A04D924D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7F-49D2-AA71-2D4A04D924D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7F-49D2-AA71-2D4A04D924D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7F-49D2-AA71-2D4A04D924D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7F-49D2-AA71-2D4A04D924D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7F-49D2-AA71-2D4A04D924D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7F-49D2-AA71-2D4A04D924D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7F-49D2-AA71-2D4A04D924D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7F-49D2-AA71-2D4A04D924D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7F-49D2-AA71-2D4A04D924D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7F-49D2-AA71-2D4A04D924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7F-49D2-AA71-2D4A04D924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7F-49D2-AA71-2D4A04D924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7F-49D2-AA71-2D4A04D924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7F-49D2-AA71-2D4A04D924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7F-49D2-AA71-2D4A04D924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7F-49D2-AA71-2D4A04D924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7F-49D2-AA71-2D4A04D924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7F-49D2-AA71-2D4A04D924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7F-49D2-AA71-2D4A04D924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7F-49D2-AA71-2D4A04D924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7F-49D2-AA71-2D4A04D924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7F-49D2-AA71-2D4A04D924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7F-49D2-AA71-2D4A04D924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7F-49D2-AA71-2D4A04D924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7F-49D2-AA71-2D4A04D924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7F-49D2-AA71-2D4A04D924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7F-49D2-AA71-2D4A04D924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7F-49D2-AA71-2D4A04D924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7F-49D2-AA71-2D4A04D924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7F-49D2-AA71-2D4A04D924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7F-49D2-AA71-2D4A04D924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7F-49D2-AA71-2D4A04D924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7F-49D2-AA71-2D4A04D924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7F-49D2-AA71-2D4A04D924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7F-49D2-AA71-2D4A04D924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7F-49D2-AA71-2D4A04D924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7F-49D2-AA71-2D4A04D924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7F-49D2-AA71-2D4A04D924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7F-49D2-AA71-2D4A04D924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7F-49D2-AA71-2D4A04D924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7F-49D2-AA71-2D4A04D924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7F-49D2-AA71-2D4A04D924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7F-49D2-AA71-2D4A04D924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7F-49D2-AA71-2D4A04D924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7F-49D2-AA71-2D4A04D924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7F-49D2-AA71-2D4A04D924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7F-49D2-AA71-2D4A04D924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7F-49D2-AA71-2D4A04D924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7F-49D2-AA71-2D4A04D924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7F-49D2-AA71-2D4A04D924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7F-49D2-AA71-2D4A04D924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7F-49D2-AA71-2D4A04D924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7F-49D2-AA71-2D4A04D924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7F-49D2-AA71-2D4A04D924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7F-49D2-AA71-2D4A04D924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7F-49D2-AA71-2D4A04D924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7F-49D2-AA71-2D4A04D924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7F-49D2-AA71-2D4A04D924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7F-49D2-AA71-2D4A04D924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7F-49D2-AA71-2D4A04D924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7F-49D2-AA71-2D4A04D924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7F-49D2-AA71-2D4A04D924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7F-49D2-AA71-2D4A04D924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7F-49D2-AA71-2D4A04D924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7F-49D2-AA71-2D4A04D924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7F-49D2-AA71-2D4A04D924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7F-49D2-AA71-2D4A04D924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7F-49D2-AA71-2D4A04D924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7F-49D2-AA71-2D4A04D924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7F-49D2-AA71-2D4A04D924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7F-49D2-AA71-2D4A04D924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7F-49D2-AA71-2D4A04D924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7F-49D2-AA71-2D4A04D924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7F-49D2-AA71-2D4A04D924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7F-49D2-AA71-2D4A04D924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7F-49D2-AA71-2D4A04D924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7F-49D2-AA71-2D4A04D924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7F-49D2-AA71-2D4A04D924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7F-49D2-AA71-2D4A04D924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7F-49D2-AA71-2D4A04D924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7F-49D2-AA71-2D4A04D924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7F-49D2-AA71-2D4A04D924D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98.988040478380867</c:v>
                </c:pt>
                <c:pt idx="1">
                  <c:v>#N/A</c:v>
                </c:pt>
                <c:pt idx="2">
                  <c:v>#N/A</c:v>
                </c:pt>
                <c:pt idx="3">
                  <c:v>95.267830781256151</c:v>
                </c:pt>
                <c:pt idx="4">
                  <c:v>93.979349999999997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7F-49D2-AA71-2D4A04D924DB}"/>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89.8</c:v>
                </c:pt>
                <c:pt idx="1">
                  <c:v>89.8</c:v>
                </c:pt>
                <c:pt idx="2">
                  <c:v>89.8</c:v>
                </c:pt>
                <c:pt idx="3">
                  <c:v>88.7</c:v>
                </c:pt>
                <c:pt idx="4">
                  <c:v>87.7</c:v>
                </c:pt>
                <c:pt idx="5">
                  <c:v>86.6</c:v>
                </c:pt>
                <c:pt idx="6">
                  <c:v>85.5</c:v>
                </c:pt>
                <c:pt idx="7">
                  <c:v>84.5</c:v>
                </c:pt>
                <c:pt idx="8">
                  <c:v>83.4</c:v>
                </c:pt>
                <c:pt idx="9">
                  <c:v>82.4</c:v>
                </c:pt>
                <c:pt idx="10">
                  <c:v>81.3</c:v>
                </c:pt>
                <c:pt idx="11">
                  <c:v>80.2</c:v>
                </c:pt>
                <c:pt idx="12">
                  <c:v>79.2</c:v>
                </c:pt>
                <c:pt idx="13">
                  <c:v>78.099999999999994</c:v>
                </c:pt>
                <c:pt idx="14">
                  <c:v>77</c:v>
                </c:pt>
                <c:pt idx="15">
                  <c:v>76</c:v>
                </c:pt>
                <c:pt idx="16">
                  <c:v>74.900000000000006</c:v>
                </c:pt>
                <c:pt idx="17">
                  <c:v>73.8</c:v>
                </c:pt>
                <c:pt idx="18">
                  <c:v>72.8</c:v>
                </c:pt>
                <c:pt idx="19">
                  <c:v>71.7</c:v>
                </c:pt>
                <c:pt idx="20">
                  <c:v>70.599999999999994</c:v>
                </c:pt>
                <c:pt idx="21">
                  <c:v>69.599999999999994</c:v>
                </c:pt>
                <c:pt idx="22">
                  <c:v>69.599999999999994</c:v>
                </c:pt>
                <c:pt idx="23">
                  <c:v>69.599999999999994</c:v>
                </c:pt>
                <c:pt idx="24">
                  <c:v>69.599999999999994</c:v>
                </c:pt>
                <c:pt idx="25">
                  <c:v>69.599999999999994</c:v>
                </c:pt>
              </c:numCache>
            </c:numRef>
          </c:yVal>
          <c:smooth val="0"/>
          <c:extLst>
            <c:ext xmlns:c16="http://schemas.microsoft.com/office/drawing/2014/chart" uri="{C3380CC4-5D6E-409C-BE32-E72D297353CC}">
              <c16:uniqueId val="{000000C2-597F-49D2-AA71-2D4A04D924DB}"/>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7F-49D2-AA71-2D4A04D924D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7F-49D2-AA71-2D4A04D924D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7F-49D2-AA71-2D4A04D924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7F-49D2-AA71-2D4A04D924DB}"/>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7F-49D2-AA71-2D4A04D924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7F-49D2-AA71-2D4A04D924DB}"/>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7F-49D2-AA71-2D4A04D924DB}"/>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7F-49D2-AA71-2D4A04D924DB}"/>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7F-49D2-AA71-2D4A04D924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7F-49D2-AA71-2D4A04D924D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7F-49D2-AA71-2D4A04D924D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7F-49D2-AA71-2D4A04D924D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7F-49D2-AA71-2D4A04D924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7F-49D2-AA71-2D4A04D924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7F-49D2-AA71-2D4A04D924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7F-49D2-AA71-2D4A04D924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7F-49D2-AA71-2D4A04D924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7F-49D2-AA71-2D4A04D924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7F-49D2-AA71-2D4A04D924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7F-49D2-AA71-2D4A04D924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7F-49D2-AA71-2D4A04D924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7F-49D2-AA71-2D4A04D924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7F-49D2-AA71-2D4A04D924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7F-49D2-AA71-2D4A04D924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7F-49D2-AA71-2D4A04D924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7F-49D2-AA71-2D4A04D924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7F-49D2-AA71-2D4A04D924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7F-49D2-AA71-2D4A04D924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7F-49D2-AA71-2D4A04D924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7F-49D2-AA71-2D4A04D924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7F-49D2-AA71-2D4A04D924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7F-49D2-AA71-2D4A04D924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7F-49D2-AA71-2D4A04D924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7F-49D2-AA71-2D4A04D924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7F-49D2-AA71-2D4A04D924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7F-49D2-AA71-2D4A04D924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7F-49D2-AA71-2D4A04D924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7F-49D2-AA71-2D4A04D924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7F-49D2-AA71-2D4A04D924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7F-49D2-AA71-2D4A04D924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7F-49D2-AA71-2D4A04D924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7F-49D2-AA71-2D4A04D924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7F-49D2-AA71-2D4A04D924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7F-49D2-AA71-2D4A04D924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7F-49D2-AA71-2D4A04D924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7F-49D2-AA71-2D4A04D924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7F-49D2-AA71-2D4A04D924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7F-49D2-AA71-2D4A04D924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7F-49D2-AA71-2D4A04D924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7F-49D2-AA71-2D4A04D924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7F-49D2-AA71-2D4A04D924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7F-49D2-AA71-2D4A04D924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7F-49D2-AA71-2D4A04D924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7F-49D2-AA71-2D4A04D924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7F-49D2-AA71-2D4A04D924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7F-49D2-AA71-2D4A04D924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7F-49D2-AA71-2D4A04D924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7F-49D2-AA71-2D4A04D924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7F-49D2-AA71-2D4A04D924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7F-49D2-AA71-2D4A04D924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7F-49D2-AA71-2D4A04D924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7F-49D2-AA71-2D4A04D924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7F-49D2-AA71-2D4A04D924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7F-49D2-AA71-2D4A04D924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7F-49D2-AA71-2D4A04D924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7F-49D2-AA71-2D4A04D924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7F-49D2-AA71-2D4A04D924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7F-49D2-AA71-2D4A04D924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7F-49D2-AA71-2D4A04D924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7F-49D2-AA71-2D4A04D924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7F-49D2-AA71-2D4A04D924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7F-49D2-AA71-2D4A04D924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7F-49D2-AA71-2D4A04D924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7F-49D2-AA71-2D4A04D924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7F-49D2-AA71-2D4A04D924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7F-49D2-AA71-2D4A04D924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7F-49D2-AA71-2D4A04D924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7F-49D2-AA71-2D4A04D924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7F-49D2-AA71-2D4A04D924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7F-49D2-AA71-2D4A04D924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7F-49D2-AA71-2D4A04D924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7F-49D2-AA71-2D4A04D924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7F-49D2-AA71-2D4A04D924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7F-49D2-AA71-2D4A04D924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7F-49D2-AA71-2D4A04D924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7F-49D2-AA71-2D4A04D924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7F-49D2-AA71-2D4A04D924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7F-49D2-AA71-2D4A04D924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7F-49D2-AA71-2D4A04D924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7F-49D2-AA71-2D4A04D924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7F-49D2-AA71-2D4A04D924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7F-49D2-AA71-2D4A04D924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7F-49D2-AA71-2D4A04D924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7F-49D2-AA71-2D4A04D924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7F-49D2-AA71-2D4A04D924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87.456999999999994</c:v>
                </c:pt>
                <c:pt idx="1">
                  <c:v>#N/A</c:v>
                </c:pt>
                <c:pt idx="2">
                  <c:v>74.702380952380949</c:v>
                </c:pt>
                <c:pt idx="3">
                  <c:v>#N/A</c:v>
                </c:pt>
                <c:pt idx="4">
                  <c:v>80.73</c:v>
                </c:pt>
                <c:pt idx="5">
                  <c:v>76.624278873109986</c:v>
                </c:pt>
                <c:pt idx="6">
                  <c:v>#N/A</c:v>
                </c:pt>
                <c:pt idx="7">
                  <c:v>#N/A</c:v>
                </c:pt>
                <c:pt idx="8">
                  <c:v>69.897959183673478</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7F-49D2-AA71-2D4A04D924D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98.1</c:v>
                </c:pt>
                <c:pt idx="8">
                  <c:v>98.1</c:v>
                </c:pt>
                <c:pt idx="9">
                  <c:v>98.1</c:v>
                </c:pt>
                <c:pt idx="10">
                  <c:v>98.1</c:v>
                </c:pt>
                <c:pt idx="11">
                  <c:v>98.1</c:v>
                </c:pt>
                <c:pt idx="12">
                  <c:v>98.1</c:v>
                </c:pt>
                <c:pt idx="13">
                  <c:v>98</c:v>
                </c:pt>
                <c:pt idx="14">
                  <c:v>97.9</c:v>
                </c:pt>
                <c:pt idx="15">
                  <c:v>97.8</c:v>
                </c:pt>
                <c:pt idx="16">
                  <c:v>97.7</c:v>
                </c:pt>
                <c:pt idx="17">
                  <c:v>97.7</c:v>
                </c:pt>
                <c:pt idx="18">
                  <c:v>97.6</c:v>
                </c:pt>
                <c:pt idx="19">
                  <c:v>97.5</c:v>
                </c:pt>
                <c:pt idx="20">
                  <c:v>97.4</c:v>
                </c:pt>
                <c:pt idx="21">
                  <c:v>97.3</c:v>
                </c:pt>
                <c:pt idx="22">
                  <c:v>97.3</c:v>
                </c:pt>
                <c:pt idx="23">
                  <c:v>97.3</c:v>
                </c:pt>
                <c:pt idx="24">
                  <c:v>97.3</c:v>
                </c:pt>
                <c:pt idx="25">
                  <c:v>97.3</c:v>
                </c:pt>
              </c:numCache>
            </c:numRef>
          </c:yVal>
          <c:smooth val="0"/>
          <c:extLst>
            <c:ext xmlns:c16="http://schemas.microsoft.com/office/drawing/2014/chart" uri="{C3380CC4-5D6E-409C-BE32-E72D297353CC}">
              <c16:uniqueId val="{00000000-510C-441A-AA1B-07F2F2A23AB1}"/>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0C-441A-AA1B-07F2F2A23A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0C-441A-AA1B-07F2F2A23AB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0C-441A-AA1B-07F2F2A23A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0C-441A-AA1B-07F2F2A23AB1}"/>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0C-441A-AA1B-07F2F2A23A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0C-441A-AA1B-07F2F2A23AB1}"/>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0C-441A-AA1B-07F2F2A23AB1}"/>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0C-441A-AA1B-07F2F2A23AB1}"/>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0C-441A-AA1B-07F2F2A23A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0C-441A-AA1B-07F2F2A23A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0C-441A-AA1B-07F2F2A23A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0C-441A-AA1B-07F2F2A23AB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0C-441A-AA1B-07F2F2A23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0C-441A-AA1B-07F2F2A23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0C-441A-AA1B-07F2F2A23A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0C-441A-AA1B-07F2F2A23A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0C-441A-AA1B-07F2F2A23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0C-441A-AA1B-07F2F2A23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0C-441A-AA1B-07F2F2A23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0C-441A-AA1B-07F2F2A23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0C-441A-AA1B-07F2F2A23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0C-441A-AA1B-07F2F2A23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0C-441A-AA1B-07F2F2A23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0C-441A-AA1B-07F2F2A23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0C-441A-AA1B-07F2F2A23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0C-441A-AA1B-07F2F2A23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0C-441A-AA1B-07F2F2A23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0C-441A-AA1B-07F2F2A23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0C-441A-AA1B-07F2F2A23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0C-441A-AA1B-07F2F2A23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0C-441A-AA1B-07F2F2A23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0C-441A-AA1B-07F2F2A23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0C-441A-AA1B-07F2F2A23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0C-441A-AA1B-07F2F2A23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0C-441A-AA1B-07F2F2A23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0C-441A-AA1B-07F2F2A23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0C-441A-AA1B-07F2F2A23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0C-441A-AA1B-07F2F2A23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0C-441A-AA1B-07F2F2A23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0C-441A-AA1B-07F2F2A23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0C-441A-AA1B-07F2F2A23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0C-441A-AA1B-07F2F2A23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0C-441A-AA1B-07F2F2A23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0C-441A-AA1B-07F2F2A23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0C-441A-AA1B-07F2F2A23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0C-441A-AA1B-07F2F2A23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0C-441A-AA1B-07F2F2A23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0C-441A-AA1B-07F2F2A23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0C-441A-AA1B-07F2F2A23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0C-441A-AA1B-07F2F2A23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0C-441A-AA1B-07F2F2A23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0C-441A-AA1B-07F2F2A23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0C-441A-AA1B-07F2F2A23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0C-441A-AA1B-07F2F2A23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0C-441A-AA1B-07F2F2A23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0C-441A-AA1B-07F2F2A23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0C-441A-AA1B-07F2F2A23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0C-441A-AA1B-07F2F2A23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0C-441A-AA1B-07F2F2A23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0C-441A-AA1B-07F2F2A23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0C-441A-AA1B-07F2F2A23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0C-441A-AA1B-07F2F2A23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0C-441A-AA1B-07F2F2A23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0C-441A-AA1B-07F2F2A23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0C-441A-AA1B-07F2F2A23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0C-441A-AA1B-07F2F2A23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0C-441A-AA1B-07F2F2A23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0C-441A-AA1B-07F2F2A23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0C-441A-AA1B-07F2F2A23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0C-441A-AA1B-07F2F2A23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0C-441A-AA1B-07F2F2A23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0C-441A-AA1B-07F2F2A23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0C-441A-AA1B-07F2F2A23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0C-441A-AA1B-07F2F2A23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0C-441A-AA1B-07F2F2A23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0C-441A-AA1B-07F2F2A23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0C-441A-AA1B-07F2F2A23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0C-441A-AA1B-07F2F2A23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0C-441A-AA1B-07F2F2A23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0C-441A-AA1B-07F2F2A23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0C-441A-AA1B-07F2F2A23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0C-441A-AA1B-07F2F2A23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0C-441A-AA1B-07F2F2A23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0C-441A-AA1B-07F2F2A23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0C-441A-AA1B-07F2F2A23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0C-441A-AA1B-07F2F2A23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0C-441A-AA1B-07F2F2A23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0C-441A-AA1B-07F2F2A23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0C-441A-AA1B-07F2F2A23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0C-441A-AA1B-07F2F2A23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0C-441A-AA1B-07F2F2A23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0C-441A-AA1B-07F2F2A23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0C-441A-AA1B-07F2F2A23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0C-441A-AA1B-07F2F2A23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0C-441A-AA1B-07F2F2A23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97.59615384615384</c:v>
                </c:pt>
                <c:pt idx="3">
                  <c:v>98.360867877323898</c:v>
                </c:pt>
                <c:pt idx="4">
                  <c:v>#N/A</c:v>
                </c:pt>
                <c:pt idx="5">
                  <c:v>#N/A</c:v>
                </c:pt>
                <c:pt idx="6">
                  <c:v>#N/A</c:v>
                </c:pt>
                <c:pt idx="7">
                  <c:v>#N/A</c:v>
                </c:pt>
                <c:pt idx="8">
                  <c:v>97.41935483870968</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0C-441A-AA1B-07F2F2A23AB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89.4</c:v>
                </c:pt>
                <c:pt idx="8">
                  <c:v>89.4</c:v>
                </c:pt>
                <c:pt idx="9">
                  <c:v>89.4</c:v>
                </c:pt>
                <c:pt idx="10">
                  <c:v>89.4</c:v>
                </c:pt>
                <c:pt idx="11">
                  <c:v>89.4</c:v>
                </c:pt>
                <c:pt idx="12">
                  <c:v>87.5</c:v>
                </c:pt>
                <c:pt idx="13">
                  <c:v>85.6</c:v>
                </c:pt>
                <c:pt idx="14">
                  <c:v>83.7</c:v>
                </c:pt>
                <c:pt idx="15">
                  <c:v>81.8</c:v>
                </c:pt>
                <c:pt idx="16">
                  <c:v>79.900000000000006</c:v>
                </c:pt>
                <c:pt idx="17">
                  <c:v>78</c:v>
                </c:pt>
                <c:pt idx="18">
                  <c:v>76.099999999999994</c:v>
                </c:pt>
                <c:pt idx="19">
                  <c:v>74.2</c:v>
                </c:pt>
                <c:pt idx="20">
                  <c:v>72.3</c:v>
                </c:pt>
                <c:pt idx="21">
                  <c:v>70.400000000000006</c:v>
                </c:pt>
                <c:pt idx="22">
                  <c:v>70.400000000000006</c:v>
                </c:pt>
                <c:pt idx="23">
                  <c:v>70.400000000000006</c:v>
                </c:pt>
                <c:pt idx="24">
                  <c:v>70.400000000000006</c:v>
                </c:pt>
                <c:pt idx="25">
                  <c:v>70.400000000000006</c:v>
                </c:pt>
              </c:numCache>
            </c:numRef>
          </c:yVal>
          <c:smooth val="0"/>
          <c:extLst>
            <c:ext xmlns:c16="http://schemas.microsoft.com/office/drawing/2014/chart" uri="{C3380CC4-5D6E-409C-BE32-E72D297353CC}">
              <c16:uniqueId val="{00000061-510C-441A-AA1B-07F2F2A23AB1}"/>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0C-441A-AA1B-07F2F2A23AB1}"/>
              </c:ext>
            </c:extLst>
          </c:dPt>
          <c:dPt>
            <c:idx val="2"/>
            <c:bubble3D val="0"/>
            <c:extLst>
              <c:ext xmlns:c16="http://schemas.microsoft.com/office/drawing/2014/chart" uri="{C3380CC4-5D6E-409C-BE32-E72D297353CC}">
                <c16:uniqueId val="{00000063-510C-441A-AA1B-07F2F2A23AB1}"/>
              </c:ext>
            </c:extLst>
          </c:dPt>
          <c:dPt>
            <c:idx val="3"/>
            <c:bubble3D val="0"/>
            <c:extLst>
              <c:ext xmlns:c16="http://schemas.microsoft.com/office/drawing/2014/chart" uri="{C3380CC4-5D6E-409C-BE32-E72D297353CC}">
                <c16:uniqueId val="{00000064-510C-441A-AA1B-07F2F2A23AB1}"/>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0C-441A-AA1B-07F2F2A23A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0C-441A-AA1B-07F2F2A23AB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0C-441A-AA1B-07F2F2A23A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0C-441A-AA1B-07F2F2A23AB1}"/>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0C-441A-AA1B-07F2F2A23A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0C-441A-AA1B-07F2F2A23AB1}"/>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0C-441A-AA1B-07F2F2A23AB1}"/>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0C-441A-AA1B-07F2F2A23AB1}"/>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0C-441A-AA1B-07F2F2A23A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0C-441A-AA1B-07F2F2A23A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0C-441A-AA1B-07F2F2A23A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0C-441A-AA1B-07F2F2A23AB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0C-441A-AA1B-07F2F2A23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0C-441A-AA1B-07F2F2A23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0C-441A-AA1B-07F2F2A23A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0C-441A-AA1B-07F2F2A23A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0C-441A-AA1B-07F2F2A23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0C-441A-AA1B-07F2F2A23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0C-441A-AA1B-07F2F2A23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0C-441A-AA1B-07F2F2A23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0C-441A-AA1B-07F2F2A23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0C-441A-AA1B-07F2F2A23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0C-441A-AA1B-07F2F2A23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0C-441A-AA1B-07F2F2A23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0C-441A-AA1B-07F2F2A23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0C-441A-AA1B-07F2F2A23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0C-441A-AA1B-07F2F2A23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0C-441A-AA1B-07F2F2A23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0C-441A-AA1B-07F2F2A23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0C-441A-AA1B-07F2F2A23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0C-441A-AA1B-07F2F2A23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0C-441A-AA1B-07F2F2A23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0C-441A-AA1B-07F2F2A23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0C-441A-AA1B-07F2F2A23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0C-441A-AA1B-07F2F2A23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0C-441A-AA1B-07F2F2A23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0C-441A-AA1B-07F2F2A23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0C-441A-AA1B-07F2F2A23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0C-441A-AA1B-07F2F2A23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0C-441A-AA1B-07F2F2A23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0C-441A-AA1B-07F2F2A23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0C-441A-AA1B-07F2F2A23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0C-441A-AA1B-07F2F2A23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0C-441A-AA1B-07F2F2A23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0C-441A-AA1B-07F2F2A23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0C-441A-AA1B-07F2F2A23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0C-441A-AA1B-07F2F2A23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0C-441A-AA1B-07F2F2A23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0C-441A-AA1B-07F2F2A23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0C-441A-AA1B-07F2F2A23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0C-441A-AA1B-07F2F2A23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0C-441A-AA1B-07F2F2A23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0C-441A-AA1B-07F2F2A23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0C-441A-AA1B-07F2F2A23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0C-441A-AA1B-07F2F2A23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0C-441A-AA1B-07F2F2A23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0C-441A-AA1B-07F2F2A23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0C-441A-AA1B-07F2F2A23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0C-441A-AA1B-07F2F2A23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0C-441A-AA1B-07F2F2A23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0C-441A-AA1B-07F2F2A23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0C-441A-AA1B-07F2F2A23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0C-441A-AA1B-07F2F2A23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0C-441A-AA1B-07F2F2A23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0C-441A-AA1B-07F2F2A23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0C-441A-AA1B-07F2F2A23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0C-441A-AA1B-07F2F2A23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0C-441A-AA1B-07F2F2A23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0C-441A-AA1B-07F2F2A23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0C-441A-AA1B-07F2F2A23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0C-441A-AA1B-07F2F2A23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0C-441A-AA1B-07F2F2A23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0C-441A-AA1B-07F2F2A23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0C-441A-AA1B-07F2F2A23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0C-441A-AA1B-07F2F2A23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0C-441A-AA1B-07F2F2A23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0C-441A-AA1B-07F2F2A23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0C-441A-AA1B-07F2F2A23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0C-441A-AA1B-07F2F2A23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0C-441A-AA1B-07F2F2A23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0C-441A-AA1B-07F2F2A23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0C-441A-AA1B-07F2F2A23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0C-441A-AA1B-07F2F2A23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0C-441A-AA1B-07F2F2A23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0C-441A-AA1B-07F2F2A23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0C-441A-AA1B-07F2F2A23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0C-441A-AA1B-07F2F2A23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0C-441A-AA1B-07F2F2A23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0C-441A-AA1B-07F2F2A23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0C-441A-AA1B-07F2F2A23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0C-441A-AA1B-07F2F2A23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0C-441A-AA1B-07F2F2A23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0C-441A-AA1B-07F2F2A23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0C-441A-AA1B-07F2F2A23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0C-441A-AA1B-07F2F2A23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85.576923076923066</c:v>
                </c:pt>
                <c:pt idx="3">
                  <c:v>#N/A</c:v>
                </c:pt>
                <c:pt idx="4">
                  <c:v>#N/A</c:v>
                </c:pt>
                <c:pt idx="5">
                  <c:v>#N/A</c:v>
                </c:pt>
                <c:pt idx="6">
                  <c:v>#N/A</c:v>
                </c:pt>
                <c:pt idx="7">
                  <c:v>#N/A</c:v>
                </c:pt>
                <c:pt idx="8">
                  <c:v>74.193548387096769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0C-441A-AA1B-07F2F2A23AB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99</c:v>
                </c:pt>
                <c:pt idx="11">
                  <c:v>99</c:v>
                </c:pt>
                <c:pt idx="12">
                  <c:v>99</c:v>
                </c:pt>
                <c:pt idx="13">
                  <c:v>99</c:v>
                </c:pt>
                <c:pt idx="14">
                  <c:v>99</c:v>
                </c:pt>
                <c:pt idx="15">
                  <c:v>99</c:v>
                </c:pt>
                <c:pt idx="16">
                  <c:v>99</c:v>
                </c:pt>
                <c:pt idx="17">
                  <c:v>99</c:v>
                </c:pt>
                <c:pt idx="18">
                  <c:v>99</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0C-441A-AA1B-07F2F2A23AB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0C-441A-AA1B-07F2F2A23A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0C-441A-AA1B-07F2F2A23AB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0C-441A-AA1B-07F2F2A23A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0C-441A-AA1B-07F2F2A23AB1}"/>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0C-441A-AA1B-07F2F2A23A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0C-441A-AA1B-07F2F2A23AB1}"/>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0C-441A-AA1B-07F2F2A23AB1}"/>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0C-441A-AA1B-07F2F2A23AB1}"/>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0C-441A-AA1B-07F2F2A23A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0C-441A-AA1B-07F2F2A23A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0C-441A-AA1B-07F2F2A23A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0C-441A-AA1B-07F2F2A23AB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0C-441A-AA1B-07F2F2A23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0C-441A-AA1B-07F2F2A23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0C-441A-AA1B-07F2F2A23A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0C-441A-AA1B-07F2F2A23A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0C-441A-AA1B-07F2F2A23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0C-441A-AA1B-07F2F2A23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0C-441A-AA1B-07F2F2A23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0C-441A-AA1B-07F2F2A23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0C-441A-AA1B-07F2F2A23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0C-441A-AA1B-07F2F2A23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0C-441A-AA1B-07F2F2A23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0C-441A-AA1B-07F2F2A23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0C-441A-AA1B-07F2F2A23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0C-441A-AA1B-07F2F2A23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0C-441A-AA1B-07F2F2A23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0C-441A-AA1B-07F2F2A23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0C-441A-AA1B-07F2F2A23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0C-441A-AA1B-07F2F2A23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0C-441A-AA1B-07F2F2A23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0C-441A-AA1B-07F2F2A23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0C-441A-AA1B-07F2F2A23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0C-441A-AA1B-07F2F2A23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0C-441A-AA1B-07F2F2A23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0C-441A-AA1B-07F2F2A23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0C-441A-AA1B-07F2F2A23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0C-441A-AA1B-07F2F2A23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0C-441A-AA1B-07F2F2A23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0C-441A-AA1B-07F2F2A23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0C-441A-AA1B-07F2F2A23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0C-441A-AA1B-07F2F2A23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0C-441A-AA1B-07F2F2A23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0C-441A-AA1B-07F2F2A23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0C-441A-AA1B-07F2F2A23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0C-441A-AA1B-07F2F2A23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0C-441A-AA1B-07F2F2A23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0C-441A-AA1B-07F2F2A23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0C-441A-AA1B-07F2F2A23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0C-441A-AA1B-07F2F2A23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0C-441A-AA1B-07F2F2A23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0C-441A-AA1B-07F2F2A23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0C-441A-AA1B-07F2F2A23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0C-441A-AA1B-07F2F2A23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0C-441A-AA1B-07F2F2A23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0C-441A-AA1B-07F2F2A23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0C-441A-AA1B-07F2F2A23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0C-441A-AA1B-07F2F2A23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0C-441A-AA1B-07F2F2A23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0C-441A-AA1B-07F2F2A23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0C-441A-AA1B-07F2F2A23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0C-441A-AA1B-07F2F2A23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0C-441A-AA1B-07F2F2A23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0C-441A-AA1B-07F2F2A23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0C-441A-AA1B-07F2F2A23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0C-441A-AA1B-07F2F2A23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0C-441A-AA1B-07F2F2A23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0C-441A-AA1B-07F2F2A23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0C-441A-AA1B-07F2F2A23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0C-441A-AA1B-07F2F2A23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0C-441A-AA1B-07F2F2A23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0C-441A-AA1B-07F2F2A23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0C-441A-AA1B-07F2F2A23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0C-441A-AA1B-07F2F2A23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0C-441A-AA1B-07F2F2A23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0C-441A-AA1B-07F2F2A23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0C-441A-AA1B-07F2F2A23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0C-441A-AA1B-07F2F2A23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0C-441A-AA1B-07F2F2A23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0C-441A-AA1B-07F2F2A23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0C-441A-AA1B-07F2F2A23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0C-441A-AA1B-07F2F2A23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0C-441A-AA1B-07F2F2A23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0C-441A-AA1B-07F2F2A23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0C-441A-AA1B-07F2F2A23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0C-441A-AA1B-07F2F2A23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0C-441A-AA1B-07F2F2A23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0C-441A-AA1B-07F2F2A23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0C-441A-AA1B-07F2F2A23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0C-441A-AA1B-07F2F2A23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0C-441A-AA1B-07F2F2A23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0C-441A-AA1B-07F2F2A23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0C-441A-AA1B-07F2F2A23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0C-441A-AA1B-07F2F2A23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0C-441A-AA1B-07F2F2A23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98.97554242332744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0C-441A-AA1B-07F2F2A23AB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93.3</c:v>
                </c:pt>
                <c:pt idx="11">
                  <c:v>93.3</c:v>
                </c:pt>
                <c:pt idx="12">
                  <c:v>93.3</c:v>
                </c:pt>
                <c:pt idx="13">
                  <c:v>93.3</c:v>
                </c:pt>
                <c:pt idx="14">
                  <c:v>93.3</c:v>
                </c:pt>
                <c:pt idx="15">
                  <c:v>93.3</c:v>
                </c:pt>
                <c:pt idx="16">
                  <c:v>93.3</c:v>
                </c:pt>
                <c:pt idx="17">
                  <c:v>93.3</c:v>
                </c:pt>
                <c:pt idx="18">
                  <c:v>93.3</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77A-401C-93D7-651357D854BA}"/>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7A-401C-93D7-651357D854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7A-401C-93D7-651357D854B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7A-401C-93D7-651357D854B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7A-401C-93D7-651357D854B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7A-401C-93D7-651357D85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7A-401C-93D7-651357D854B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7A-401C-93D7-651357D854B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7A-401C-93D7-651357D854B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7A-401C-93D7-651357D85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7A-401C-93D7-651357D85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7A-401C-93D7-651357D85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7A-401C-93D7-651357D854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7A-401C-93D7-651357D8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7A-401C-93D7-651357D8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7A-401C-93D7-651357D8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7A-401C-93D7-651357D8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7A-401C-93D7-651357D8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7A-401C-93D7-651357D8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7A-401C-93D7-651357D8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7A-401C-93D7-651357D8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7A-401C-93D7-651357D8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7A-401C-93D7-651357D8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7A-401C-93D7-651357D8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7A-401C-93D7-651357D8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7A-401C-93D7-651357D8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7A-401C-93D7-651357D8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7A-401C-93D7-651357D8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7A-401C-93D7-651357D8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7A-401C-93D7-651357D8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7A-401C-93D7-651357D8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7A-401C-93D7-651357D8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7A-401C-93D7-651357D8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7A-401C-93D7-651357D8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7A-401C-93D7-651357D8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7A-401C-93D7-651357D8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7A-401C-93D7-651357D8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7A-401C-93D7-651357D8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7A-401C-93D7-651357D8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7A-401C-93D7-651357D8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7A-401C-93D7-651357D8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7A-401C-93D7-651357D8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7A-401C-93D7-651357D8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7A-401C-93D7-651357D8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7A-401C-93D7-651357D8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7A-401C-93D7-651357D8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7A-401C-93D7-651357D8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7A-401C-93D7-651357D8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7A-401C-93D7-651357D8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7A-401C-93D7-651357D8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7A-401C-93D7-651357D8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7A-401C-93D7-651357D8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7A-401C-93D7-651357D8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7A-401C-93D7-651357D8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7A-401C-93D7-651357D8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7A-401C-93D7-651357D8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7A-401C-93D7-651357D8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7A-401C-93D7-651357D8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7A-401C-93D7-651357D8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7A-401C-93D7-651357D8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7A-401C-93D7-651357D8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7A-401C-93D7-651357D8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7A-401C-93D7-651357D8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7A-401C-93D7-651357D8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7A-401C-93D7-651357D8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7A-401C-93D7-651357D8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7A-401C-93D7-651357D8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7A-401C-93D7-651357D8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7A-401C-93D7-651357D8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7A-401C-93D7-651357D8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7A-401C-93D7-651357D8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7A-401C-93D7-651357D8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7A-401C-93D7-651357D8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7A-401C-93D7-651357D8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7A-401C-93D7-651357D8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7A-401C-93D7-651357D8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7A-401C-93D7-651357D8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7A-401C-93D7-651357D8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7A-401C-93D7-651357D8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7A-401C-93D7-651357D8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7A-401C-93D7-651357D8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7A-401C-93D7-651357D8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7A-401C-93D7-651357D8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7A-401C-93D7-651357D8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7A-401C-93D7-651357D8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7A-401C-93D7-651357D8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7A-401C-93D7-651357D8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7A-401C-93D7-651357D8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7A-401C-93D7-651357D8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7A-401C-93D7-651357D8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7A-401C-93D7-651357D8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7A-401C-93D7-651357D8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7A-401C-93D7-651357D8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7A-401C-93D7-651357D8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7A-401C-93D7-651357D8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7A-401C-93D7-651357D8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93.258838346855697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7A-401C-93D7-651357D854BA}"/>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57</c:v>
                </c:pt>
                <c:pt idx="10">
                  <c:v>57</c:v>
                </c:pt>
                <c:pt idx="11">
                  <c:v>57</c:v>
                </c:pt>
                <c:pt idx="12">
                  <c:v>57</c:v>
                </c:pt>
                <c:pt idx="13">
                  <c:v>57</c:v>
                </c:pt>
                <c:pt idx="14">
                  <c:v>57</c:v>
                </c:pt>
                <c:pt idx="15">
                  <c:v>57</c:v>
                </c:pt>
                <c:pt idx="16">
                  <c:v>57</c:v>
                </c:pt>
                <c:pt idx="17">
                  <c:v>57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77A-401C-93D7-651357D854BA}"/>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77A-401C-93D7-651357D854BA}"/>
              </c:ext>
            </c:extLst>
          </c:dPt>
          <c:dPt>
            <c:idx val="2"/>
            <c:bubble3D val="0"/>
            <c:extLst>
              <c:ext xmlns:c16="http://schemas.microsoft.com/office/drawing/2014/chart" uri="{C3380CC4-5D6E-409C-BE32-E72D297353CC}">
                <c16:uniqueId val="{00000063-877A-401C-93D7-651357D854BA}"/>
              </c:ext>
            </c:extLst>
          </c:dPt>
          <c:dPt>
            <c:idx val="3"/>
            <c:bubble3D val="0"/>
            <c:extLst>
              <c:ext xmlns:c16="http://schemas.microsoft.com/office/drawing/2014/chart" uri="{C3380CC4-5D6E-409C-BE32-E72D297353CC}">
                <c16:uniqueId val="{00000064-877A-401C-93D7-651357D854BA}"/>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7A-401C-93D7-651357D854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7A-401C-93D7-651357D854B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7A-401C-93D7-651357D854B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7A-401C-93D7-651357D854B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7A-401C-93D7-651357D85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7A-401C-93D7-651357D854B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7A-401C-93D7-651357D854B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7A-401C-93D7-651357D854B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7A-401C-93D7-651357D85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7A-401C-93D7-651357D85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7A-401C-93D7-651357D85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7A-401C-93D7-651357D854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7A-401C-93D7-651357D8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7A-401C-93D7-651357D8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7A-401C-93D7-651357D8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7A-401C-93D7-651357D8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7A-401C-93D7-651357D8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7A-401C-93D7-651357D8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7A-401C-93D7-651357D8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7A-401C-93D7-651357D8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7A-401C-93D7-651357D8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7A-401C-93D7-651357D8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7A-401C-93D7-651357D8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7A-401C-93D7-651357D8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7A-401C-93D7-651357D8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7A-401C-93D7-651357D8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7A-401C-93D7-651357D8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7A-401C-93D7-651357D8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7A-401C-93D7-651357D8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7A-401C-93D7-651357D8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7A-401C-93D7-651357D8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7A-401C-93D7-651357D8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7A-401C-93D7-651357D8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7A-401C-93D7-651357D8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7A-401C-93D7-651357D8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7A-401C-93D7-651357D8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7A-401C-93D7-651357D8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7A-401C-93D7-651357D8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7A-401C-93D7-651357D8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7A-401C-93D7-651357D8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7A-401C-93D7-651357D8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7A-401C-93D7-651357D8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7A-401C-93D7-651357D8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7A-401C-93D7-651357D8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7A-401C-93D7-651357D8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7A-401C-93D7-651357D8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7A-401C-93D7-651357D8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7A-401C-93D7-651357D8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7A-401C-93D7-651357D8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7A-401C-93D7-651357D8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7A-401C-93D7-651357D8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7A-401C-93D7-651357D8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7A-401C-93D7-651357D8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7A-401C-93D7-651357D8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7A-401C-93D7-651357D8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7A-401C-93D7-651357D8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7A-401C-93D7-651357D8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7A-401C-93D7-651357D8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7A-401C-93D7-651357D8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7A-401C-93D7-651357D8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7A-401C-93D7-651357D8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7A-401C-93D7-651357D8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7A-401C-93D7-651357D8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7A-401C-93D7-651357D8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7A-401C-93D7-651357D8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7A-401C-93D7-651357D8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7A-401C-93D7-651357D8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7A-401C-93D7-651357D8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7A-401C-93D7-651357D8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7A-401C-93D7-651357D8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7A-401C-93D7-651357D8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7A-401C-93D7-651357D8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7A-401C-93D7-651357D8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7A-401C-93D7-651357D8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7A-401C-93D7-651357D8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7A-401C-93D7-651357D8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7A-401C-93D7-651357D8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7A-401C-93D7-651357D8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7A-401C-93D7-651357D8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7A-401C-93D7-651357D8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7A-401C-93D7-651357D8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7A-401C-93D7-651357D8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7A-401C-93D7-651357D8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7A-401C-93D7-651357D8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7A-401C-93D7-651357D8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7A-401C-93D7-651357D8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7A-401C-93D7-651357D8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7A-401C-93D7-651357D8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7A-401C-93D7-651357D8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7A-401C-93D7-651357D8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7A-401C-93D7-651357D8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7A-401C-93D7-651357D8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7A-401C-93D7-651357D8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7A-401C-93D7-651357D8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7A-401C-93D7-651357D8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57.03125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7A-401C-93D7-651357D854B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98</c:v>
                </c:pt>
                <c:pt idx="11">
                  <c:v>98</c:v>
                </c:pt>
                <c:pt idx="12">
                  <c:v>98</c:v>
                </c:pt>
                <c:pt idx="13">
                  <c:v>98</c:v>
                </c:pt>
                <c:pt idx="14">
                  <c:v>98</c:v>
                </c:pt>
                <c:pt idx="15">
                  <c:v>98</c:v>
                </c:pt>
                <c:pt idx="16">
                  <c:v>98</c:v>
                </c:pt>
                <c:pt idx="17">
                  <c:v>98</c:v>
                </c:pt>
                <c:pt idx="18">
                  <c:v>98</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77A-401C-93D7-651357D854BA}"/>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7A-401C-93D7-651357D854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7A-401C-93D7-651357D854B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7A-401C-93D7-651357D854B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7A-401C-93D7-651357D854B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7A-401C-93D7-651357D85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7A-401C-93D7-651357D854B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7A-401C-93D7-651357D854B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7A-401C-93D7-651357D854B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7A-401C-93D7-651357D85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7A-401C-93D7-651357D85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7A-401C-93D7-651357D85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7A-401C-93D7-651357D854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7A-401C-93D7-651357D8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7A-401C-93D7-651357D8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7A-401C-93D7-651357D8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7A-401C-93D7-651357D8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7A-401C-93D7-651357D8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7A-401C-93D7-651357D8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7A-401C-93D7-651357D8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7A-401C-93D7-651357D8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7A-401C-93D7-651357D8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7A-401C-93D7-651357D8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7A-401C-93D7-651357D8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7A-401C-93D7-651357D8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7A-401C-93D7-651357D8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7A-401C-93D7-651357D8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7A-401C-93D7-651357D8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7A-401C-93D7-651357D8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7A-401C-93D7-651357D8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7A-401C-93D7-651357D8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7A-401C-93D7-651357D8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7A-401C-93D7-651357D8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7A-401C-93D7-651357D8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7A-401C-93D7-651357D8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7A-401C-93D7-651357D8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7A-401C-93D7-651357D8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7A-401C-93D7-651357D8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7A-401C-93D7-651357D8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7A-401C-93D7-651357D8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7A-401C-93D7-651357D8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7A-401C-93D7-651357D8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7A-401C-93D7-651357D8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7A-401C-93D7-651357D8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7A-401C-93D7-651357D8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7A-401C-93D7-651357D8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7A-401C-93D7-651357D8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7A-401C-93D7-651357D8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7A-401C-93D7-651357D8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7A-401C-93D7-651357D8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7A-401C-93D7-651357D8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7A-401C-93D7-651357D8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7A-401C-93D7-651357D8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7A-401C-93D7-651357D8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7A-401C-93D7-651357D8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7A-401C-93D7-651357D8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7A-401C-93D7-651357D8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7A-401C-93D7-651357D8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7A-401C-93D7-651357D8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7A-401C-93D7-651357D8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7A-401C-93D7-651357D8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7A-401C-93D7-651357D8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7A-401C-93D7-651357D8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7A-401C-93D7-651357D8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7A-401C-93D7-651357D8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7A-401C-93D7-651357D8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7A-401C-93D7-651357D8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7A-401C-93D7-651357D8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7A-401C-93D7-651357D8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7A-401C-93D7-651357D8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7A-401C-93D7-651357D8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7A-401C-93D7-651357D8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7A-401C-93D7-651357D8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7A-401C-93D7-651357D8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7A-401C-93D7-651357D8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7A-401C-93D7-651357D8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7A-401C-93D7-651357D8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7A-401C-93D7-651357D8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7A-401C-93D7-651357D8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7A-401C-93D7-651357D8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7A-401C-93D7-651357D8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7A-401C-93D7-651357D8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7A-401C-93D7-651357D8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7A-401C-93D7-651357D8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7A-401C-93D7-651357D8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7A-401C-93D7-651357D8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7A-401C-93D7-651357D8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7A-401C-93D7-651357D8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7A-401C-93D7-651357D8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7A-401C-93D7-651357D8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7A-401C-93D7-651357D8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7A-401C-93D7-651357D8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7A-401C-93D7-651357D8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7A-401C-93D7-651357D8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7A-401C-93D7-651357D8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7A-401C-93D7-651357D8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98.049266278082072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7A-401C-93D7-651357D854B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64-4540-A594-FA3D9664708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64-4540-A594-FA3D9664708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64-4540-A594-FA3D9664708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64-4540-A594-FA3D9664708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64-4540-A594-FA3D96647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64-4540-A594-FA3D9664708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64-4540-A594-FA3D9664708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64-4540-A594-FA3D9664708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64-4540-A594-FA3D966470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64-4540-A594-FA3D9664708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64-4540-A594-FA3D9664708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64-4540-A594-FA3D9664708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64-4540-A594-FA3D96647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64-4540-A594-FA3D96647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64-4540-A594-FA3D96647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64-4540-A594-FA3D96647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64-4540-A594-FA3D96647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64-4540-A594-FA3D96647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64-4540-A594-FA3D96647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64-4540-A594-FA3D96647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64-4540-A594-FA3D96647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64-4540-A594-FA3D96647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64-4540-A594-FA3D96647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64-4540-A594-FA3D96647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64-4540-A594-FA3D96647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64-4540-A594-FA3D96647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64-4540-A594-FA3D96647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64-4540-A594-FA3D96647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64-4540-A594-FA3D96647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64-4540-A594-FA3D96647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64-4540-A594-FA3D96647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64-4540-A594-FA3D96647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64-4540-A594-FA3D96647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64-4540-A594-FA3D96647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64-4540-A594-FA3D96647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64-4540-A594-FA3D96647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64-4540-A594-FA3D96647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64-4540-A594-FA3D96647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64-4540-A594-FA3D96647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64-4540-A594-FA3D96647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64-4540-A594-FA3D96647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64-4540-A594-FA3D96647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64-4540-A594-FA3D96647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64-4540-A594-FA3D96647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64-4540-A594-FA3D96647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64-4540-A594-FA3D96647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64-4540-A594-FA3D96647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64-4540-A594-FA3D96647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64-4540-A594-FA3D96647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64-4540-A594-FA3D96647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64-4540-A594-FA3D96647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64-4540-A594-FA3D96647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64-4540-A594-FA3D96647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64-4540-A594-FA3D96647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64-4540-A594-FA3D96647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64-4540-A594-FA3D96647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64-4540-A594-FA3D96647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64-4540-A594-FA3D96647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64-4540-A594-FA3D96647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64-4540-A594-FA3D96647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64-4540-A594-FA3D96647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64-4540-A594-FA3D96647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64-4540-A594-FA3D96647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64-4540-A594-FA3D96647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64-4540-A594-FA3D96647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64-4540-A594-FA3D96647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64-4540-A594-FA3D96647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64-4540-A594-FA3D96647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64-4540-A594-FA3D96647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64-4540-A594-FA3D96647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64-4540-A594-FA3D96647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64-4540-A594-FA3D96647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64-4540-A594-FA3D96647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64-4540-A594-FA3D96647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64-4540-A594-FA3D96647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64-4540-A594-FA3D96647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64-4540-A594-FA3D96647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64-4540-A594-FA3D96647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64-4540-A594-FA3D96647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64-4540-A594-FA3D96647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64-4540-A594-FA3D96647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64-4540-A594-FA3D96647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64-4540-A594-FA3D96647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64-4540-A594-FA3D96647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64-4540-A594-FA3D96647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64-4540-A594-FA3D96647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64-4540-A594-FA3D96647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64-4540-A594-FA3D96647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64-4540-A594-FA3D96647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64-4540-A594-FA3D96647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64-4540-A594-FA3D96647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64-4540-A594-FA3D96647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64-4540-A594-FA3D96647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64-4540-A594-FA3D96647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64-4540-A594-FA3D96647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98.031496062992119</c:v>
                </c:pt>
                <c:pt idx="1">
                  <c:v>#N/A</c:v>
                </c:pt>
                <c:pt idx="2">
                  <c:v>#N/A</c:v>
                </c:pt>
                <c:pt idx="3">
                  <c:v>87.740000000000009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64-4540-A594-FA3D9664708A}"/>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99.8</c:v>
                </c:pt>
                <c:pt idx="1">
                  <c:v>99.8</c:v>
                </c:pt>
                <c:pt idx="2">
                  <c:v>99.8</c:v>
                </c:pt>
                <c:pt idx="3">
                  <c:v>99.1</c:v>
                </c:pt>
                <c:pt idx="4">
                  <c:v>98</c:v>
                </c:pt>
                <c:pt idx="5">
                  <c:v>97</c:v>
                </c:pt>
                <c:pt idx="6">
                  <c:v>96</c:v>
                </c:pt>
                <c:pt idx="7">
                  <c:v>94.9</c:v>
                </c:pt>
                <c:pt idx="8">
                  <c:v>93.9</c:v>
                </c:pt>
                <c:pt idx="9">
                  <c:v>92.9</c:v>
                </c:pt>
                <c:pt idx="10">
                  <c:v>91.9</c:v>
                </c:pt>
                <c:pt idx="11">
                  <c:v>90.8</c:v>
                </c:pt>
                <c:pt idx="12">
                  <c:v>89.8</c:v>
                </c:pt>
                <c:pt idx="13">
                  <c:v>88.8</c:v>
                </c:pt>
                <c:pt idx="14">
                  <c:v>87.7</c:v>
                </c:pt>
                <c:pt idx="15">
                  <c:v>86.7</c:v>
                </c:pt>
                <c:pt idx="16">
                  <c:v>85.7</c:v>
                </c:pt>
                <c:pt idx="17">
                  <c:v>85.7</c:v>
                </c:pt>
                <c:pt idx="18">
                  <c:v>85.7</c:v>
                </c:pt>
                <c:pt idx="19">
                  <c:v>85.7</c:v>
                </c:pt>
                <c:pt idx="20">
                  <c:v>85.7</c:v>
                </c:pt>
                <c:pt idx="21">
                  <c:v>#N/A</c:v>
                </c:pt>
                <c:pt idx="22">
                  <c:v>#N/A</c:v>
                </c:pt>
                <c:pt idx="23">
                  <c:v>#N/A</c:v>
                </c:pt>
                <c:pt idx="24">
                  <c:v>#N/A</c:v>
                </c:pt>
                <c:pt idx="25">
                  <c:v>#N/A</c:v>
                </c:pt>
              </c:numCache>
            </c:numRef>
          </c:yVal>
          <c:smooth val="0"/>
          <c:extLst>
            <c:ext xmlns:c16="http://schemas.microsoft.com/office/drawing/2014/chart" uri="{C3380CC4-5D6E-409C-BE32-E72D297353CC}">
              <c16:uniqueId val="{00000060-A964-4540-A594-FA3D9664708A}"/>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39.1</c:v>
                </c:pt>
                <c:pt idx="11">
                  <c:v>39.1</c:v>
                </c:pt>
                <c:pt idx="12">
                  <c:v>39.1</c:v>
                </c:pt>
                <c:pt idx="13">
                  <c:v>39.1</c:v>
                </c:pt>
                <c:pt idx="14">
                  <c:v>39.1</c:v>
                </c:pt>
                <c:pt idx="15">
                  <c:v>44.1</c:v>
                </c:pt>
                <c:pt idx="16">
                  <c:v>49</c:v>
                </c:pt>
                <c:pt idx="17">
                  <c:v>54</c:v>
                </c:pt>
                <c:pt idx="18">
                  <c:v>59</c:v>
                </c:pt>
                <c:pt idx="19">
                  <c:v>64</c:v>
                </c:pt>
                <c:pt idx="20">
                  <c:v>69</c:v>
                </c:pt>
                <c:pt idx="21">
                  <c:v>74</c:v>
                </c:pt>
                <c:pt idx="22">
                  <c:v>78.900000000000006</c:v>
                </c:pt>
                <c:pt idx="23">
                  <c:v>83.9</c:v>
                </c:pt>
                <c:pt idx="24">
                  <c:v>83.9</c:v>
                </c:pt>
                <c:pt idx="25">
                  <c:v>83.9</c:v>
                </c:pt>
              </c:numCache>
            </c:numRef>
          </c:yVal>
          <c:smooth val="0"/>
          <c:extLst>
            <c:ext xmlns:c16="http://schemas.microsoft.com/office/drawing/2014/chart" uri="{C3380CC4-5D6E-409C-BE32-E72D297353CC}">
              <c16:uniqueId val="{00000061-A964-4540-A594-FA3D9664708A}"/>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964-4540-A594-FA3D9664708A}"/>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64-4540-A594-FA3D9664708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64-4540-A594-FA3D9664708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64-4540-A594-FA3D9664708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64-4540-A594-FA3D9664708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64-4540-A594-FA3D96647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64-4540-A594-FA3D9664708A}"/>
                </c:ext>
              </c:extLst>
            </c:dLbl>
            <c:dLbl>
              <c:idx val="6"/>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64-4540-A594-FA3D9664708A}"/>
                </c:ext>
              </c:extLst>
            </c:dLbl>
            <c:dLbl>
              <c:idx val="7"/>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64-4540-A594-FA3D9664708A}"/>
                </c:ext>
              </c:extLst>
            </c:dLbl>
            <c:dLbl>
              <c:idx val="8"/>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64-4540-A594-FA3D966470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64-4540-A594-FA3D9664708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64-4540-A594-FA3D9664708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64-4540-A594-FA3D9664708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64-4540-A594-FA3D96647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64-4540-A594-FA3D96647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64-4540-A594-FA3D9664708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64-4540-A594-FA3D966470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64-4540-A594-FA3D96647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64-4540-A594-FA3D96647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64-4540-A594-FA3D96647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64-4540-A594-FA3D96647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64-4540-A594-FA3D96647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64-4540-A594-FA3D96647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64-4540-A594-FA3D96647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64-4540-A594-FA3D96647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64-4540-A594-FA3D96647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64-4540-A594-FA3D96647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64-4540-A594-FA3D96647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64-4540-A594-FA3D96647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64-4540-A594-FA3D96647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64-4540-A594-FA3D96647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64-4540-A594-FA3D96647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64-4540-A594-FA3D96647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64-4540-A594-FA3D96647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64-4540-A594-FA3D96647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64-4540-A594-FA3D96647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64-4540-A594-FA3D96647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64-4540-A594-FA3D96647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64-4540-A594-FA3D96647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64-4540-A594-FA3D96647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64-4540-A594-FA3D96647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64-4540-A594-FA3D96647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64-4540-A594-FA3D96647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64-4540-A594-FA3D96647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64-4540-A594-FA3D96647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64-4540-A594-FA3D96647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64-4540-A594-FA3D96647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64-4540-A594-FA3D96647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64-4540-A594-FA3D96647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64-4540-A594-FA3D96647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64-4540-A594-FA3D96647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64-4540-A594-FA3D96647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64-4540-A594-FA3D96647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64-4540-A594-FA3D96647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64-4540-A594-FA3D96647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64-4540-A594-FA3D96647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64-4540-A594-FA3D96647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64-4540-A594-FA3D96647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64-4540-A594-FA3D96647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64-4540-A594-FA3D96647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64-4540-A594-FA3D96647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64-4540-A594-FA3D96647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64-4540-A594-FA3D96647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64-4540-A594-FA3D96647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64-4540-A594-FA3D96647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64-4540-A594-FA3D96647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64-4540-A594-FA3D96647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64-4540-A594-FA3D96647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64-4540-A594-FA3D96647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64-4540-A594-FA3D96647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64-4540-A594-FA3D96647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64-4540-A594-FA3D96647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64-4540-A594-FA3D96647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64-4540-A594-FA3D96647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64-4540-A594-FA3D96647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64-4540-A594-FA3D96647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64-4540-A594-FA3D96647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64-4540-A594-FA3D96647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64-4540-A594-FA3D96647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64-4540-A594-FA3D96647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64-4540-A594-FA3D96647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64-4540-A594-FA3D96647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64-4540-A594-FA3D96647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64-4540-A594-FA3D96647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64-4540-A594-FA3D96647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64-4540-A594-FA3D96647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64-4540-A594-FA3D96647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64-4540-A594-FA3D96647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64-4540-A594-FA3D96647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64-4540-A594-FA3D96647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64-4540-A594-FA3D96647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64-4540-A594-FA3D96647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64-4540-A594-FA3D96647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64-4540-A594-FA3D96647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64-4540-A594-FA3D96647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64-4540-A594-FA3D96647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49.04</c:v>
                </c:pt>
                <c:pt idx="6">
                  <c:v>#N/A</c:v>
                </c:pt>
                <c:pt idx="7">
                  <c:v>#N/A</c:v>
                </c:pt>
                <c:pt idx="8">
                  <c:v>#N/A</c:v>
                </c:pt>
                <c:pt idx="9">
                  <c:v>73.959999999999994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64-4540-A594-FA3D9664708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99.8</c:v>
                </c:pt>
                <c:pt idx="1">
                  <c:v>99.8</c:v>
                </c:pt>
                <c:pt idx="2">
                  <c:v>99.8</c:v>
                </c:pt>
                <c:pt idx="3">
                  <c:v>99.7</c:v>
                </c:pt>
                <c:pt idx="4">
                  <c:v>99.6</c:v>
                </c:pt>
                <c:pt idx="5">
                  <c:v>99.5</c:v>
                </c:pt>
                <c:pt idx="6">
                  <c:v>99.4</c:v>
                </c:pt>
                <c:pt idx="7">
                  <c:v>99.3</c:v>
                </c:pt>
                <c:pt idx="8">
                  <c:v>99.2</c:v>
                </c:pt>
                <c:pt idx="9">
                  <c:v>99</c:v>
                </c:pt>
                <c:pt idx="10">
                  <c:v>98.9</c:v>
                </c:pt>
                <c:pt idx="11">
                  <c:v>98.8</c:v>
                </c:pt>
                <c:pt idx="12">
                  <c:v>98.7</c:v>
                </c:pt>
                <c:pt idx="13">
                  <c:v>98.6</c:v>
                </c:pt>
                <c:pt idx="14">
                  <c:v>98.5</c:v>
                </c:pt>
                <c:pt idx="15">
                  <c:v>98.4</c:v>
                </c:pt>
                <c:pt idx="16">
                  <c:v>98.2</c:v>
                </c:pt>
                <c:pt idx="17">
                  <c:v>98.2</c:v>
                </c:pt>
                <c:pt idx="18">
                  <c:v>98.2</c:v>
                </c:pt>
                <c:pt idx="19">
                  <c:v>98.2</c:v>
                </c:pt>
                <c:pt idx="20">
                  <c:v>98.2</c:v>
                </c:pt>
                <c:pt idx="21">
                  <c:v>#N/A</c:v>
                </c:pt>
                <c:pt idx="22">
                  <c:v>#N/A</c:v>
                </c:pt>
                <c:pt idx="23">
                  <c:v>#N/A</c:v>
                </c:pt>
                <c:pt idx="24">
                  <c:v>#N/A</c:v>
                </c:pt>
                <c:pt idx="25">
                  <c:v>#N/A</c:v>
                </c:pt>
              </c:numCache>
            </c:numRef>
          </c:yVal>
          <c:smooth val="0"/>
          <c:extLst>
            <c:ext xmlns:c16="http://schemas.microsoft.com/office/drawing/2014/chart" uri="{C3380CC4-5D6E-409C-BE32-E72D297353CC}">
              <c16:uniqueId val="{000000C2-A964-4540-A594-FA3D9664708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64-4540-A594-FA3D9664708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64-4540-A594-FA3D9664708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64-4540-A594-FA3D9664708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64-4540-A594-FA3D9664708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64-4540-A594-FA3D96647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64-4540-A594-FA3D9664708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64-4540-A594-FA3D9664708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64-4540-A594-FA3D9664708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64-4540-A594-FA3D966470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64-4540-A594-FA3D9664708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64-4540-A594-FA3D9664708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64-4540-A594-FA3D9664708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64-4540-A594-FA3D96647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64-4540-A594-FA3D96647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64-4540-A594-FA3D96647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64-4540-A594-FA3D96647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64-4540-A594-FA3D96647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64-4540-A594-FA3D96647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64-4540-A594-FA3D96647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64-4540-A594-FA3D96647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64-4540-A594-FA3D96647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64-4540-A594-FA3D96647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64-4540-A594-FA3D96647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64-4540-A594-FA3D96647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64-4540-A594-FA3D96647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64-4540-A594-FA3D96647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64-4540-A594-FA3D96647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64-4540-A594-FA3D96647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64-4540-A594-FA3D96647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64-4540-A594-FA3D96647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64-4540-A594-FA3D96647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64-4540-A594-FA3D96647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64-4540-A594-FA3D96647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64-4540-A594-FA3D96647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64-4540-A594-FA3D96647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64-4540-A594-FA3D96647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64-4540-A594-FA3D96647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64-4540-A594-FA3D96647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64-4540-A594-FA3D96647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64-4540-A594-FA3D96647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64-4540-A594-FA3D96647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64-4540-A594-FA3D96647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64-4540-A594-FA3D96647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64-4540-A594-FA3D96647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64-4540-A594-FA3D96647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64-4540-A594-FA3D96647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64-4540-A594-FA3D96647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64-4540-A594-FA3D96647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64-4540-A594-FA3D96647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64-4540-A594-FA3D96647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64-4540-A594-FA3D96647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64-4540-A594-FA3D96647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64-4540-A594-FA3D96647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64-4540-A594-FA3D96647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64-4540-A594-FA3D96647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64-4540-A594-FA3D96647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64-4540-A594-FA3D96647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64-4540-A594-FA3D96647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64-4540-A594-FA3D96647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64-4540-A594-FA3D96647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64-4540-A594-FA3D96647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64-4540-A594-FA3D96647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64-4540-A594-FA3D96647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64-4540-A594-FA3D96647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64-4540-A594-FA3D96647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64-4540-A594-FA3D96647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64-4540-A594-FA3D96647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64-4540-A594-FA3D96647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64-4540-A594-FA3D96647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64-4540-A594-FA3D96647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64-4540-A594-FA3D96647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64-4540-A594-FA3D96647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64-4540-A594-FA3D96647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64-4540-A594-FA3D96647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64-4540-A594-FA3D96647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64-4540-A594-FA3D96647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64-4540-A594-FA3D96647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64-4540-A594-FA3D96647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64-4540-A594-FA3D96647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64-4540-A594-FA3D96647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64-4540-A594-FA3D96647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64-4540-A594-FA3D96647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64-4540-A594-FA3D96647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64-4540-A594-FA3D96647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64-4540-A594-FA3D96647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64-4540-A594-FA3D96647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64-4540-A594-FA3D96647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64-4540-A594-FA3D96647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64-4540-A594-FA3D96647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64-4540-A594-FA3D96647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64-4540-A594-FA3D96647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64-4540-A594-FA3D96647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64-4540-A594-FA3D96647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64-4540-A594-FA3D96647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64-4540-A594-FA3D96647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99.606299212598429</c:v>
                </c:pt>
                <c:pt idx="1">
                  <c:v>#N/A</c:v>
                </c:pt>
                <c:pt idx="2">
                  <c:v>#N/A</c:v>
                </c:pt>
                <c:pt idx="3">
                  <c:v>98.47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64-4540-A594-FA3D9664708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1D-44F2-9108-E001ACFD79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1D-44F2-9108-E001ACFD794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1D-44F2-9108-E001ACFD79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1D-44F2-9108-E001ACFD794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1D-44F2-9108-E001ACFD79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1D-44F2-9108-E001ACFD794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1D-44F2-9108-E001ACFD794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1D-44F2-9108-E001ACFD794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1D-44F2-9108-E001ACFD794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1D-44F2-9108-E001ACFD794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1D-44F2-9108-E001ACFD794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1D-44F2-9108-E001ACFD794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1D-44F2-9108-E001ACFD79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1D-44F2-9108-E001ACFD79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1D-44F2-9108-E001ACFD79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1D-44F2-9108-E001ACFD79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1D-44F2-9108-E001ACFD79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1D-44F2-9108-E001ACFD79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1D-44F2-9108-E001ACFD79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1D-44F2-9108-E001ACFD79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1D-44F2-9108-E001ACFD79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1D-44F2-9108-E001ACFD79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1D-44F2-9108-E001ACFD79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1D-44F2-9108-E001ACFD79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1D-44F2-9108-E001ACFD79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1D-44F2-9108-E001ACFD79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1D-44F2-9108-E001ACFD79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1D-44F2-9108-E001ACFD79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1D-44F2-9108-E001ACFD79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1D-44F2-9108-E001ACFD79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1D-44F2-9108-E001ACFD79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1D-44F2-9108-E001ACFD79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1D-44F2-9108-E001ACFD79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1D-44F2-9108-E001ACFD79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1D-44F2-9108-E001ACFD79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1D-44F2-9108-E001ACFD79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1D-44F2-9108-E001ACFD79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1D-44F2-9108-E001ACFD79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1D-44F2-9108-E001ACFD79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1D-44F2-9108-E001ACFD79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1D-44F2-9108-E001ACFD79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1D-44F2-9108-E001ACFD79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1D-44F2-9108-E001ACFD79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1D-44F2-9108-E001ACFD79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1D-44F2-9108-E001ACFD79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1D-44F2-9108-E001ACFD79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1D-44F2-9108-E001ACFD79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1D-44F2-9108-E001ACFD79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1D-44F2-9108-E001ACFD79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1D-44F2-9108-E001ACFD79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1D-44F2-9108-E001ACFD79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1D-44F2-9108-E001ACFD79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1D-44F2-9108-E001ACFD79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1D-44F2-9108-E001ACFD79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1D-44F2-9108-E001ACFD79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1D-44F2-9108-E001ACFD79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1D-44F2-9108-E001ACFD79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1D-44F2-9108-E001ACFD79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1D-44F2-9108-E001ACFD79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1D-44F2-9108-E001ACFD79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1D-44F2-9108-E001ACFD79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1D-44F2-9108-E001ACFD79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1D-44F2-9108-E001ACFD79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1D-44F2-9108-E001ACFD79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1D-44F2-9108-E001ACFD79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1D-44F2-9108-E001ACFD79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1D-44F2-9108-E001ACFD79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1D-44F2-9108-E001ACFD79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1D-44F2-9108-E001ACFD79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1D-44F2-9108-E001ACFD79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1D-44F2-9108-E001ACFD79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1D-44F2-9108-E001ACFD79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1D-44F2-9108-E001ACFD79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1D-44F2-9108-E001ACFD79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1D-44F2-9108-E001ACFD79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1D-44F2-9108-E001ACFD79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1D-44F2-9108-E001ACFD79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1D-44F2-9108-E001ACFD79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1D-44F2-9108-E001ACFD79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1D-44F2-9108-E001ACFD79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1D-44F2-9108-E001ACFD79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1D-44F2-9108-E001ACFD79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1D-44F2-9108-E001ACFD79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1D-44F2-9108-E001ACFD79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1D-44F2-9108-E001ACFD79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1D-44F2-9108-E001ACFD79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1D-44F2-9108-E001ACFD79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1D-44F2-9108-E001ACFD79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1D-44F2-9108-E001ACFD79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1D-44F2-9108-E001ACFD79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1D-44F2-9108-E001ACFD79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1D-44F2-9108-E001ACFD79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1D-44F2-9108-E001ACFD79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1D-44F2-9108-E001ACFD79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1D-44F2-9108-E001ACFD79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90.11999999999999</c:v>
                </c:pt>
                <c:pt idx="4">
                  <c:v>#N/A</c:v>
                </c:pt>
                <c:pt idx="5">
                  <c:v>#N/A</c:v>
                </c:pt>
                <c:pt idx="6">
                  <c:v>90.1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1D-44F2-9108-E001ACFD7943}"/>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90.1</c:v>
                </c:pt>
                <c:pt idx="9">
                  <c:v>90.1</c:v>
                </c:pt>
                <c:pt idx="10">
                  <c:v>90.1</c:v>
                </c:pt>
                <c:pt idx="11">
                  <c:v>90.1</c:v>
                </c:pt>
                <c:pt idx="12">
                  <c:v>90.1</c:v>
                </c:pt>
                <c:pt idx="13">
                  <c:v>90.1</c:v>
                </c:pt>
                <c:pt idx="14">
                  <c:v>90.1</c:v>
                </c:pt>
                <c:pt idx="15">
                  <c:v>90.1</c:v>
                </c:pt>
                <c:pt idx="16">
                  <c:v>90.1</c:v>
                </c:pt>
                <c:pt idx="17">
                  <c:v>90.1</c:v>
                </c:pt>
                <c:pt idx="18">
                  <c:v>90.1</c:v>
                </c:pt>
                <c:pt idx="19">
                  <c:v>90.1</c:v>
                </c:pt>
                <c:pt idx="20">
                  <c:v>90.1</c:v>
                </c:pt>
                <c:pt idx="21">
                  <c:v>90.1</c:v>
                </c:pt>
                <c:pt idx="22">
                  <c:v>90.1</c:v>
                </c:pt>
                <c:pt idx="23">
                  <c:v>90.1</c:v>
                </c:pt>
                <c:pt idx="24">
                  <c:v>#N/A</c:v>
                </c:pt>
                <c:pt idx="25">
                  <c:v>#N/A</c:v>
                </c:pt>
              </c:numCache>
            </c:numRef>
          </c:yVal>
          <c:smooth val="0"/>
          <c:extLst>
            <c:ext xmlns:c16="http://schemas.microsoft.com/office/drawing/2014/chart" uri="{C3380CC4-5D6E-409C-BE32-E72D297353CC}">
              <c16:uniqueId val="{00000060-911D-44F2-9108-E001ACFD7943}"/>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60.9</c:v>
                </c:pt>
                <c:pt idx="14">
                  <c:v>60.9</c:v>
                </c:pt>
                <c:pt idx="15">
                  <c:v>60.9</c:v>
                </c:pt>
                <c:pt idx="16">
                  <c:v>60.9</c:v>
                </c:pt>
                <c:pt idx="17">
                  <c:v>60.9</c:v>
                </c:pt>
                <c:pt idx="18">
                  <c:v>60.9</c:v>
                </c:pt>
                <c:pt idx="19">
                  <c:v>60.9</c:v>
                </c:pt>
                <c:pt idx="20">
                  <c:v>60.9</c:v>
                </c:pt>
                <c:pt idx="21">
                  <c:v>60.9</c:v>
                </c:pt>
                <c:pt idx="22">
                  <c:v>#N/A</c:v>
                </c:pt>
                <c:pt idx="23">
                  <c:v>#N/A</c:v>
                </c:pt>
                <c:pt idx="24">
                  <c:v>#N/A</c:v>
                </c:pt>
                <c:pt idx="25">
                  <c:v>#N/A</c:v>
                </c:pt>
              </c:numCache>
            </c:numRef>
          </c:yVal>
          <c:smooth val="0"/>
          <c:extLst>
            <c:ext xmlns:c16="http://schemas.microsoft.com/office/drawing/2014/chart" uri="{C3380CC4-5D6E-409C-BE32-E72D297353CC}">
              <c16:uniqueId val="{00000061-911D-44F2-9108-E001ACFD7943}"/>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11D-44F2-9108-E001ACFD7943}"/>
              </c:ext>
            </c:extLst>
          </c:dPt>
          <c:dPt>
            <c:idx val="3"/>
            <c:bubble3D val="0"/>
            <c:extLst>
              <c:ext xmlns:c16="http://schemas.microsoft.com/office/drawing/2014/chart" uri="{C3380CC4-5D6E-409C-BE32-E72D297353CC}">
                <c16:uniqueId val="{00000063-911D-44F2-9108-E001ACFD7943}"/>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1D-44F2-9108-E001ACFD79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1D-44F2-9108-E001ACFD794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1D-44F2-9108-E001ACFD79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1D-44F2-9108-E001ACFD794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1D-44F2-9108-E001ACFD79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1D-44F2-9108-E001ACFD794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1D-44F2-9108-E001ACFD794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1D-44F2-9108-E001ACFD794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1D-44F2-9108-E001ACFD794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1D-44F2-9108-E001ACFD794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1D-44F2-9108-E001ACFD794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1D-44F2-9108-E001ACFD794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1D-44F2-9108-E001ACFD79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1D-44F2-9108-E001ACFD79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1D-44F2-9108-E001ACFD79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1D-44F2-9108-E001ACFD79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1D-44F2-9108-E001ACFD79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1D-44F2-9108-E001ACFD79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1D-44F2-9108-E001ACFD79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1D-44F2-9108-E001ACFD79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1D-44F2-9108-E001ACFD79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1D-44F2-9108-E001ACFD79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1D-44F2-9108-E001ACFD79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1D-44F2-9108-E001ACFD79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1D-44F2-9108-E001ACFD79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1D-44F2-9108-E001ACFD79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1D-44F2-9108-E001ACFD79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1D-44F2-9108-E001ACFD79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1D-44F2-9108-E001ACFD79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1D-44F2-9108-E001ACFD79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1D-44F2-9108-E001ACFD79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1D-44F2-9108-E001ACFD79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1D-44F2-9108-E001ACFD79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1D-44F2-9108-E001ACFD79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1D-44F2-9108-E001ACFD79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1D-44F2-9108-E001ACFD79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1D-44F2-9108-E001ACFD79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1D-44F2-9108-E001ACFD79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1D-44F2-9108-E001ACFD79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1D-44F2-9108-E001ACFD79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1D-44F2-9108-E001ACFD79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1D-44F2-9108-E001ACFD79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1D-44F2-9108-E001ACFD79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1D-44F2-9108-E001ACFD79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1D-44F2-9108-E001ACFD79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1D-44F2-9108-E001ACFD79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1D-44F2-9108-E001ACFD79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1D-44F2-9108-E001ACFD79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1D-44F2-9108-E001ACFD79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1D-44F2-9108-E001ACFD79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1D-44F2-9108-E001ACFD79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1D-44F2-9108-E001ACFD79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1D-44F2-9108-E001ACFD79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1D-44F2-9108-E001ACFD79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1D-44F2-9108-E001ACFD79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1D-44F2-9108-E001ACFD79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1D-44F2-9108-E001ACFD79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1D-44F2-9108-E001ACFD79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1D-44F2-9108-E001ACFD79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1D-44F2-9108-E001ACFD79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1D-44F2-9108-E001ACFD79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1D-44F2-9108-E001ACFD79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1D-44F2-9108-E001ACFD79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1D-44F2-9108-E001ACFD79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1D-44F2-9108-E001ACFD79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1D-44F2-9108-E001ACFD79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1D-44F2-9108-E001ACFD79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1D-44F2-9108-E001ACFD79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1D-44F2-9108-E001ACFD79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1D-44F2-9108-E001ACFD79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1D-44F2-9108-E001ACFD79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1D-44F2-9108-E001ACFD79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1D-44F2-9108-E001ACFD79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1D-44F2-9108-E001ACFD79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1D-44F2-9108-E001ACFD79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1D-44F2-9108-E001ACFD79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1D-44F2-9108-E001ACFD79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1D-44F2-9108-E001ACFD79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1D-44F2-9108-E001ACFD79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1D-44F2-9108-E001ACFD79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1D-44F2-9108-E001ACFD79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1D-44F2-9108-E001ACFD79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1D-44F2-9108-E001ACFD79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1D-44F2-9108-E001ACFD79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1D-44F2-9108-E001ACFD79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1D-44F2-9108-E001ACFD79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1D-44F2-9108-E001ACFD79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1D-44F2-9108-E001ACFD79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1D-44F2-9108-E001ACFD79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1D-44F2-9108-E001ACFD79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1D-44F2-9108-E001ACFD79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1D-44F2-9108-E001ACFD79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1D-44F2-9108-E001ACFD79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1D-44F2-9108-E001ACFD79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1D-44F2-9108-E001ACFD79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60.9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1D-44F2-9108-E001ACFD794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98.4</c:v>
                </c:pt>
                <c:pt idx="11">
                  <c:v>98.4</c:v>
                </c:pt>
                <c:pt idx="12">
                  <c:v>98.4</c:v>
                </c:pt>
                <c:pt idx="13">
                  <c:v>98.4</c:v>
                </c:pt>
                <c:pt idx="14">
                  <c:v>98.4</c:v>
                </c:pt>
                <c:pt idx="15">
                  <c:v>98.4</c:v>
                </c:pt>
                <c:pt idx="16">
                  <c:v>98.4</c:v>
                </c:pt>
                <c:pt idx="17">
                  <c:v>98.4</c:v>
                </c:pt>
                <c:pt idx="18">
                  <c:v>98.4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11D-44F2-9108-E001ACFD794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1D-44F2-9108-E001ACFD79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1D-44F2-9108-E001ACFD794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1D-44F2-9108-E001ACFD79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1D-44F2-9108-E001ACFD794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1D-44F2-9108-E001ACFD79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1D-44F2-9108-E001ACFD794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1D-44F2-9108-E001ACFD794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1D-44F2-9108-E001ACFD794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1D-44F2-9108-E001ACFD794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1D-44F2-9108-E001ACFD794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1D-44F2-9108-E001ACFD794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1D-44F2-9108-E001ACFD794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1D-44F2-9108-E001ACFD79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1D-44F2-9108-E001ACFD79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1D-44F2-9108-E001ACFD79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1D-44F2-9108-E001ACFD79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1D-44F2-9108-E001ACFD79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1D-44F2-9108-E001ACFD79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1D-44F2-9108-E001ACFD79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1D-44F2-9108-E001ACFD79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1D-44F2-9108-E001ACFD79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1D-44F2-9108-E001ACFD79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1D-44F2-9108-E001ACFD79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1D-44F2-9108-E001ACFD79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1D-44F2-9108-E001ACFD79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1D-44F2-9108-E001ACFD79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1D-44F2-9108-E001ACFD79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1D-44F2-9108-E001ACFD79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1D-44F2-9108-E001ACFD79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1D-44F2-9108-E001ACFD79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1D-44F2-9108-E001ACFD79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1D-44F2-9108-E001ACFD79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1D-44F2-9108-E001ACFD79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1D-44F2-9108-E001ACFD79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1D-44F2-9108-E001ACFD79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1D-44F2-9108-E001ACFD79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1D-44F2-9108-E001ACFD79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1D-44F2-9108-E001ACFD79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1D-44F2-9108-E001ACFD79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1D-44F2-9108-E001ACFD79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1D-44F2-9108-E001ACFD79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1D-44F2-9108-E001ACFD79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1D-44F2-9108-E001ACFD79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1D-44F2-9108-E001ACFD79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1D-44F2-9108-E001ACFD79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1D-44F2-9108-E001ACFD79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1D-44F2-9108-E001ACFD79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1D-44F2-9108-E001ACFD79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1D-44F2-9108-E001ACFD79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1D-44F2-9108-E001ACFD79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1D-44F2-9108-E001ACFD79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1D-44F2-9108-E001ACFD79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1D-44F2-9108-E001ACFD79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1D-44F2-9108-E001ACFD79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1D-44F2-9108-E001ACFD79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1D-44F2-9108-E001ACFD79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1D-44F2-9108-E001ACFD79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1D-44F2-9108-E001ACFD79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1D-44F2-9108-E001ACFD79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1D-44F2-9108-E001ACFD79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1D-44F2-9108-E001ACFD79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1D-44F2-9108-E001ACFD79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1D-44F2-9108-E001ACFD79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1D-44F2-9108-E001ACFD79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1D-44F2-9108-E001ACFD79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1D-44F2-9108-E001ACFD79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1D-44F2-9108-E001ACFD79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1D-44F2-9108-E001ACFD79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1D-44F2-9108-E001ACFD79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1D-44F2-9108-E001ACFD79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1D-44F2-9108-E001ACFD79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1D-44F2-9108-E001ACFD79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1D-44F2-9108-E001ACFD79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1D-44F2-9108-E001ACFD79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1D-44F2-9108-E001ACFD79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1D-44F2-9108-E001ACFD79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1D-44F2-9108-E001ACFD79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1D-44F2-9108-E001ACFD79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1D-44F2-9108-E001ACFD79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1D-44F2-9108-E001ACFD79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1D-44F2-9108-E001ACFD79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1D-44F2-9108-E001ACFD79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1D-44F2-9108-E001ACFD79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1D-44F2-9108-E001ACFD79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1D-44F2-9108-E001ACFD79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1D-44F2-9108-E001ACFD79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1D-44F2-9108-E001ACFD79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1D-44F2-9108-E001ACFD79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1D-44F2-9108-E001ACFD79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1D-44F2-9108-E001ACFD79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1D-44F2-9108-E001ACFD79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1D-44F2-9108-E001ACFD79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1D-44F2-9108-E001ACFD79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1D-44F2-9108-E001ACFD79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1D-44F2-9108-E001ACFD79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98.35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1D-44F2-9108-E001ACFD794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C8D-4148-9C58-0654915C64F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8D-4148-9C58-0654915C64F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8D-4148-9C58-0654915C64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8D-4148-9C58-0654915C64F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8D-4148-9C58-0654915C64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8D-4148-9C58-0654915C64F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8D-4148-9C58-0654915C64F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8D-4148-9C58-0654915C64F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8D-4148-9C58-0654915C64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8D-4148-9C58-0654915C64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8D-4148-9C58-0654915C64F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8D-4148-9C58-0654915C64F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8D-4148-9C58-0654915C64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8D-4148-9C58-0654915C64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8D-4148-9C58-0654915C64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8D-4148-9C58-0654915C64F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8D-4148-9C58-0654915C64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8D-4148-9C58-0654915C64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8D-4148-9C58-0654915C64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8D-4148-9C58-0654915C64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8D-4148-9C58-0654915C64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8D-4148-9C58-0654915C64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8D-4148-9C58-0654915C64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8D-4148-9C58-0654915C64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8D-4148-9C58-0654915C64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8D-4148-9C58-0654915C64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8D-4148-9C58-0654915C64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8D-4148-9C58-0654915C64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8D-4148-9C58-0654915C64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8D-4148-9C58-0654915C64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8D-4148-9C58-0654915C64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8D-4148-9C58-0654915C64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8D-4148-9C58-0654915C64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8D-4148-9C58-0654915C64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8D-4148-9C58-0654915C64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8D-4148-9C58-0654915C64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8D-4148-9C58-0654915C64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8D-4148-9C58-0654915C64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8D-4148-9C58-0654915C64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8D-4148-9C58-0654915C64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8D-4148-9C58-0654915C64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8D-4148-9C58-0654915C64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8D-4148-9C58-0654915C64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8D-4148-9C58-0654915C64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8D-4148-9C58-0654915C64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8D-4148-9C58-0654915C64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8D-4148-9C58-0654915C64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8D-4148-9C58-0654915C64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8D-4148-9C58-0654915C64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8D-4148-9C58-0654915C64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8D-4148-9C58-0654915C64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8D-4148-9C58-0654915C64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8D-4148-9C58-0654915C64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8D-4148-9C58-0654915C64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8D-4148-9C58-0654915C64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8D-4148-9C58-0654915C64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8D-4148-9C58-0654915C64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8D-4148-9C58-0654915C64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8D-4148-9C58-0654915C64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8D-4148-9C58-0654915C64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8D-4148-9C58-0654915C64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8D-4148-9C58-0654915C64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8D-4148-9C58-0654915C64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8D-4148-9C58-0654915C64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8D-4148-9C58-0654915C64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8D-4148-9C58-0654915C64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8D-4148-9C58-0654915C64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8D-4148-9C58-0654915C64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8D-4148-9C58-0654915C64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8D-4148-9C58-0654915C64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8D-4148-9C58-0654915C64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8D-4148-9C58-0654915C64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8D-4148-9C58-0654915C64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8D-4148-9C58-0654915C64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8D-4148-9C58-0654915C64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8D-4148-9C58-0654915C64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8D-4148-9C58-0654915C64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8D-4148-9C58-0654915C64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8D-4148-9C58-0654915C64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8D-4148-9C58-0654915C64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8D-4148-9C58-0654915C64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8D-4148-9C58-0654915C64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8D-4148-9C58-0654915C64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8D-4148-9C58-0654915C64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8D-4148-9C58-0654915C64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8D-4148-9C58-0654915C64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8D-4148-9C58-0654915C64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8D-4148-9C58-0654915C64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8D-4148-9C58-0654915C64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8D-4148-9C58-0654915C64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8D-4148-9C58-0654915C64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8D-4148-9C58-0654915C64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8D-4148-9C58-0654915C64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8D-4148-9C58-0654915C64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8D-4148-9C58-0654915C64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98.055987558320382</c:v>
                </c:pt>
                <c:pt idx="1">
                  <c:v>81.3</c:v>
                </c:pt>
                <c:pt idx="2">
                  <c:v>85.1</c:v>
                </c:pt>
                <c:pt idx="3">
                  <c:v>86.559999999999988</c:v>
                </c:pt>
                <c:pt idx="4">
                  <c:v>#N/A</c:v>
                </c:pt>
                <c:pt idx="5">
                  <c:v>#N/A</c:v>
                </c:pt>
                <c:pt idx="6">
                  <c:v>#N/A</c:v>
                </c:pt>
                <c:pt idx="7">
                  <c:v>#N/A</c:v>
                </c:pt>
                <c:pt idx="8">
                  <c:v>92.346938775510196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C8D-4148-9C58-0654915C64FA}"/>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C8D-4148-9C58-0654915C64F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89.5</c:v>
                </c:pt>
                <c:pt idx="1">
                  <c:v>89.5</c:v>
                </c:pt>
                <c:pt idx="2">
                  <c:v>89.5</c:v>
                </c:pt>
                <c:pt idx="3">
                  <c:v>89.4</c:v>
                </c:pt>
                <c:pt idx="4">
                  <c:v>89.3</c:v>
                </c:pt>
                <c:pt idx="5">
                  <c:v>89.2</c:v>
                </c:pt>
                <c:pt idx="6">
                  <c:v>89.1</c:v>
                </c:pt>
                <c:pt idx="7">
                  <c:v>89</c:v>
                </c:pt>
                <c:pt idx="8">
                  <c:v>88.9</c:v>
                </c:pt>
                <c:pt idx="9">
                  <c:v>88.9</c:v>
                </c:pt>
                <c:pt idx="10">
                  <c:v>88.8</c:v>
                </c:pt>
                <c:pt idx="11">
                  <c:v>88.7</c:v>
                </c:pt>
                <c:pt idx="12">
                  <c:v>88.6</c:v>
                </c:pt>
                <c:pt idx="13">
                  <c:v>88.5</c:v>
                </c:pt>
                <c:pt idx="14">
                  <c:v>88.4</c:v>
                </c:pt>
                <c:pt idx="15">
                  <c:v>88.3</c:v>
                </c:pt>
                <c:pt idx="16">
                  <c:v>88.3</c:v>
                </c:pt>
                <c:pt idx="17">
                  <c:v>88.2</c:v>
                </c:pt>
                <c:pt idx="18">
                  <c:v>88.1</c:v>
                </c:pt>
                <c:pt idx="19">
                  <c:v>88</c:v>
                </c:pt>
                <c:pt idx="20">
                  <c:v>87.9</c:v>
                </c:pt>
                <c:pt idx="21">
                  <c:v>87.8</c:v>
                </c:pt>
                <c:pt idx="22">
                  <c:v>87.8</c:v>
                </c:pt>
                <c:pt idx="23">
                  <c:v>87.8</c:v>
                </c:pt>
                <c:pt idx="24">
                  <c:v>87.8</c:v>
                </c:pt>
                <c:pt idx="25">
                  <c:v>87.8</c:v>
                </c:pt>
              </c:numCache>
            </c:numRef>
          </c:yVal>
          <c:smooth val="0"/>
          <c:extLst>
            <c:ext xmlns:c16="http://schemas.microsoft.com/office/drawing/2014/chart" uri="{C3380CC4-5D6E-409C-BE32-E72D297353CC}">
              <c16:uniqueId val="{00000061-9C8D-4148-9C58-0654915C64FA}"/>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53.9</c:v>
                </c:pt>
                <c:pt idx="9">
                  <c:v>53.9</c:v>
                </c:pt>
                <c:pt idx="10">
                  <c:v>53.9</c:v>
                </c:pt>
                <c:pt idx="11">
                  <c:v>53.9</c:v>
                </c:pt>
                <c:pt idx="12">
                  <c:v>53.9</c:v>
                </c:pt>
                <c:pt idx="13">
                  <c:v>55.5</c:v>
                </c:pt>
                <c:pt idx="14">
                  <c:v>57.1</c:v>
                </c:pt>
                <c:pt idx="15">
                  <c:v>58.7</c:v>
                </c:pt>
                <c:pt idx="16">
                  <c:v>60.2</c:v>
                </c:pt>
                <c:pt idx="17">
                  <c:v>61.8</c:v>
                </c:pt>
                <c:pt idx="18">
                  <c:v>63.4</c:v>
                </c:pt>
                <c:pt idx="19">
                  <c:v>65</c:v>
                </c:pt>
                <c:pt idx="20">
                  <c:v>66.5</c:v>
                </c:pt>
                <c:pt idx="21">
                  <c:v>68.099999999999994</c:v>
                </c:pt>
                <c:pt idx="22">
                  <c:v>69.7</c:v>
                </c:pt>
                <c:pt idx="23">
                  <c:v>71.3</c:v>
                </c:pt>
                <c:pt idx="24">
                  <c:v>71.3</c:v>
                </c:pt>
                <c:pt idx="25">
                  <c:v>71.3</c:v>
                </c:pt>
              </c:numCache>
            </c:numRef>
          </c:yVal>
          <c:smooth val="0"/>
          <c:extLst>
            <c:ext xmlns:c16="http://schemas.microsoft.com/office/drawing/2014/chart" uri="{C3380CC4-5D6E-409C-BE32-E72D297353CC}">
              <c16:uniqueId val="{00000062-9C8D-4148-9C58-0654915C64FA}"/>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C8D-4148-9C58-0654915C64FA}"/>
              </c:ext>
            </c:extLst>
          </c:dPt>
          <c:dPt>
            <c:idx val="3"/>
            <c:bubble3D val="0"/>
            <c:extLst>
              <c:ext xmlns:c16="http://schemas.microsoft.com/office/drawing/2014/chart" uri="{C3380CC4-5D6E-409C-BE32-E72D297353CC}">
                <c16:uniqueId val="{00000064-9C8D-4148-9C58-0654915C64FA}"/>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8D-4148-9C58-0654915C64F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8D-4148-9C58-0654915C64F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8D-4148-9C58-0654915C64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8D-4148-9C58-0654915C64F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8D-4148-9C58-0654915C64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8D-4148-9C58-0654915C64F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8D-4148-9C58-0654915C64F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8D-4148-9C58-0654915C64F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8D-4148-9C58-0654915C64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8D-4148-9C58-0654915C64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8D-4148-9C58-0654915C64F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8D-4148-9C58-0654915C64F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8D-4148-9C58-0654915C64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8D-4148-9C58-0654915C64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8D-4148-9C58-0654915C64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8D-4148-9C58-0654915C64F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8D-4148-9C58-0654915C64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8D-4148-9C58-0654915C64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8D-4148-9C58-0654915C64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8D-4148-9C58-0654915C64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8D-4148-9C58-0654915C64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8D-4148-9C58-0654915C64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8D-4148-9C58-0654915C64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C8D-4148-9C58-0654915C64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8D-4148-9C58-0654915C64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8D-4148-9C58-0654915C64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8D-4148-9C58-0654915C64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8D-4148-9C58-0654915C64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8D-4148-9C58-0654915C64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8D-4148-9C58-0654915C64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8D-4148-9C58-0654915C64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8D-4148-9C58-0654915C64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8D-4148-9C58-0654915C64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8D-4148-9C58-0654915C64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8D-4148-9C58-0654915C64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8D-4148-9C58-0654915C64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8D-4148-9C58-0654915C64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8D-4148-9C58-0654915C64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8D-4148-9C58-0654915C64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8D-4148-9C58-0654915C64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8D-4148-9C58-0654915C64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8D-4148-9C58-0654915C64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8D-4148-9C58-0654915C64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8D-4148-9C58-0654915C64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8D-4148-9C58-0654915C64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8D-4148-9C58-0654915C64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8D-4148-9C58-0654915C64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8D-4148-9C58-0654915C64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8D-4148-9C58-0654915C64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8D-4148-9C58-0654915C64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8D-4148-9C58-0654915C64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8D-4148-9C58-0654915C64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8D-4148-9C58-0654915C64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8D-4148-9C58-0654915C64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8D-4148-9C58-0654915C64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8D-4148-9C58-0654915C64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8D-4148-9C58-0654915C64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8D-4148-9C58-0654915C64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8D-4148-9C58-0654915C64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8D-4148-9C58-0654915C64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8D-4148-9C58-0654915C64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8D-4148-9C58-0654915C64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8D-4148-9C58-0654915C64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8D-4148-9C58-0654915C64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8D-4148-9C58-0654915C64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8D-4148-9C58-0654915C64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8D-4148-9C58-0654915C64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8D-4148-9C58-0654915C64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8D-4148-9C58-0654915C64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8D-4148-9C58-0654915C64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8D-4148-9C58-0654915C64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8D-4148-9C58-0654915C64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8D-4148-9C58-0654915C64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8D-4148-9C58-0654915C64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8D-4148-9C58-0654915C64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8D-4148-9C58-0654915C64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8D-4148-9C58-0654915C64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8D-4148-9C58-0654915C64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8D-4148-9C58-0654915C64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8D-4148-9C58-0654915C64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8D-4148-9C58-0654915C64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8D-4148-9C58-0654915C64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8D-4148-9C58-0654915C64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8D-4148-9C58-0654915C64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8D-4148-9C58-0654915C64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8D-4148-9C58-0654915C64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8D-4148-9C58-0654915C64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8D-4148-9C58-0654915C64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8D-4148-9C58-0654915C64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8D-4148-9C58-0654915C64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8D-4148-9C58-0654915C64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8D-4148-9C58-0654915C64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8D-4148-9C58-0654915C64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8D-4148-9C58-0654915C64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C8D-4148-9C58-0654915C64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61.926609999999997</c:v>
                </c:pt>
                <c:pt idx="5">
                  <c:v>#N/A</c:v>
                </c:pt>
                <c:pt idx="6">
                  <c:v>#N/A</c:v>
                </c:pt>
                <c:pt idx="7">
                  <c:v>52.1</c:v>
                </c:pt>
                <c:pt idx="8">
                  <c:v>#N/A</c:v>
                </c:pt>
                <c:pt idx="9">
                  <c:v>74.58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C8D-4148-9C58-0654915C64F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99.7</c:v>
                </c:pt>
                <c:pt idx="6">
                  <c:v>99.3</c:v>
                </c:pt>
                <c:pt idx="7">
                  <c:v>98.9</c:v>
                </c:pt>
                <c:pt idx="8">
                  <c:v>98.5</c:v>
                </c:pt>
                <c:pt idx="9">
                  <c:v>98.2</c:v>
                </c:pt>
                <c:pt idx="10">
                  <c:v>97.8</c:v>
                </c:pt>
                <c:pt idx="11">
                  <c:v>97.4</c:v>
                </c:pt>
                <c:pt idx="12">
                  <c:v>97</c:v>
                </c:pt>
                <c:pt idx="13">
                  <c:v>96.7</c:v>
                </c:pt>
                <c:pt idx="14">
                  <c:v>96.3</c:v>
                </c:pt>
                <c:pt idx="15">
                  <c:v>95.9</c:v>
                </c:pt>
                <c:pt idx="16">
                  <c:v>95.5</c:v>
                </c:pt>
                <c:pt idx="17">
                  <c:v>95.1</c:v>
                </c:pt>
                <c:pt idx="18">
                  <c:v>94.8</c:v>
                </c:pt>
                <c:pt idx="19">
                  <c:v>94.4</c:v>
                </c:pt>
                <c:pt idx="20">
                  <c:v>94</c:v>
                </c:pt>
                <c:pt idx="21">
                  <c:v>94</c:v>
                </c:pt>
                <c:pt idx="22">
                  <c:v>94</c:v>
                </c:pt>
                <c:pt idx="23">
                  <c:v>94</c:v>
                </c:pt>
                <c:pt idx="24">
                  <c:v>94</c:v>
                </c:pt>
                <c:pt idx="25">
                  <c:v>#N/A</c:v>
                </c:pt>
              </c:numCache>
            </c:numRef>
          </c:yVal>
          <c:smooth val="0"/>
          <c:extLst>
            <c:ext xmlns:c16="http://schemas.microsoft.com/office/drawing/2014/chart" uri="{C3380CC4-5D6E-409C-BE32-E72D297353CC}">
              <c16:uniqueId val="{000000C3-9C8D-4148-9C58-0654915C64F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8D-4148-9C58-0654915C64F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8D-4148-9C58-0654915C64F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8D-4148-9C58-0654915C64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8D-4148-9C58-0654915C64F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8D-4148-9C58-0654915C64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8D-4148-9C58-0654915C64F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8D-4148-9C58-0654915C64F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8D-4148-9C58-0654915C64F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8D-4148-9C58-0654915C64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8D-4148-9C58-0654915C64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8D-4148-9C58-0654915C64F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8D-4148-9C58-0654915C64F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8D-4148-9C58-0654915C64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8D-4148-9C58-0654915C64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8D-4148-9C58-0654915C64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8D-4148-9C58-0654915C64F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8D-4148-9C58-0654915C64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8D-4148-9C58-0654915C64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8D-4148-9C58-0654915C64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8D-4148-9C58-0654915C64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8D-4148-9C58-0654915C64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8D-4148-9C58-0654915C64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8D-4148-9C58-0654915C64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C8D-4148-9C58-0654915C64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8D-4148-9C58-0654915C64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8D-4148-9C58-0654915C64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8D-4148-9C58-0654915C64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8D-4148-9C58-0654915C64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8D-4148-9C58-0654915C64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8D-4148-9C58-0654915C64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8D-4148-9C58-0654915C64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8D-4148-9C58-0654915C64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8D-4148-9C58-0654915C64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8D-4148-9C58-0654915C64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8D-4148-9C58-0654915C64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8D-4148-9C58-0654915C64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8D-4148-9C58-0654915C64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8D-4148-9C58-0654915C64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8D-4148-9C58-0654915C64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8D-4148-9C58-0654915C64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8D-4148-9C58-0654915C64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8D-4148-9C58-0654915C64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8D-4148-9C58-0654915C64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8D-4148-9C58-0654915C64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8D-4148-9C58-0654915C64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8D-4148-9C58-0654915C64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8D-4148-9C58-0654915C64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8D-4148-9C58-0654915C64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8D-4148-9C58-0654915C64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8D-4148-9C58-0654915C64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8D-4148-9C58-0654915C64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8D-4148-9C58-0654915C64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8D-4148-9C58-0654915C64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8D-4148-9C58-0654915C64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8D-4148-9C58-0654915C64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8D-4148-9C58-0654915C64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8D-4148-9C58-0654915C64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8D-4148-9C58-0654915C64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8D-4148-9C58-0654915C64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8D-4148-9C58-0654915C64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8D-4148-9C58-0654915C64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8D-4148-9C58-0654915C64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8D-4148-9C58-0654915C64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8D-4148-9C58-0654915C64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8D-4148-9C58-0654915C64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8D-4148-9C58-0654915C64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8D-4148-9C58-0654915C64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8D-4148-9C58-0654915C64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8D-4148-9C58-0654915C64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8D-4148-9C58-0654915C64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8D-4148-9C58-0654915C64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8D-4148-9C58-0654915C64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8D-4148-9C58-0654915C64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8D-4148-9C58-0654915C64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8D-4148-9C58-0654915C64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8D-4148-9C58-0654915C64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8D-4148-9C58-0654915C64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8D-4148-9C58-0654915C64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8D-4148-9C58-0654915C64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8D-4148-9C58-0654915C64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8D-4148-9C58-0654915C64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8D-4148-9C58-0654915C64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8D-4148-9C58-0654915C64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8D-4148-9C58-0654915C64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8D-4148-9C58-0654915C64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8D-4148-9C58-0654915C64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8D-4148-9C58-0654915C64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8D-4148-9C58-0654915C64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8D-4148-9C58-0654915C64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8D-4148-9C58-0654915C64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8D-4148-9C58-0654915C64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8D-4148-9C58-0654915C64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8D-4148-9C58-0654915C64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8D-4148-9C58-0654915C64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C8D-4148-9C58-0654915C64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99.377916018662518</c:v>
                </c:pt>
                <c:pt idx="1">
                  <c:v>#N/A</c:v>
                </c:pt>
                <c:pt idx="2">
                  <c:v>#N/A</c:v>
                </c:pt>
                <c:pt idx="3">
                  <c:v>98.32</c:v>
                </c:pt>
                <c:pt idx="4">
                  <c:v>96.559629999999999</c:v>
                </c:pt>
                <c:pt idx="5">
                  <c:v>#N/A</c:v>
                </c:pt>
                <c:pt idx="6">
                  <c:v>#N/A</c:v>
                </c:pt>
                <c:pt idx="7">
                  <c:v>93.1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C8D-4148-9C58-0654915C64F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ABD-4158-AD2B-475CC17D14F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BD-4158-AD2B-475CC17D14F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BD-4158-AD2B-475CC17D14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BD-4158-AD2B-475CC17D14F2}"/>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BD-4158-AD2B-475CC17D14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BD-4158-AD2B-475CC17D14F2}"/>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BD-4158-AD2B-475CC17D14F2}"/>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BD-4158-AD2B-475CC17D14F2}"/>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BD-4158-AD2B-475CC17D14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BD-4158-AD2B-475CC17D14F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BD-4158-AD2B-475CC17D14F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BD-4158-AD2B-475CC17D14F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BD-4158-AD2B-475CC17D1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BD-4158-AD2B-475CC17D1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BD-4158-AD2B-475CC17D1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BD-4158-AD2B-475CC17D1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BD-4158-AD2B-475CC17D1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BD-4158-AD2B-475CC17D1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BD-4158-AD2B-475CC17D1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BD-4158-AD2B-475CC17D1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BD-4158-AD2B-475CC17D1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BD-4158-AD2B-475CC17D1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BD-4158-AD2B-475CC17D14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BD-4158-AD2B-475CC17D14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BD-4158-AD2B-475CC17D14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BD-4158-AD2B-475CC17D14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BD-4158-AD2B-475CC17D14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BD-4158-AD2B-475CC17D14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BD-4158-AD2B-475CC17D14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BD-4158-AD2B-475CC17D14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BD-4158-AD2B-475CC17D14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BD-4158-AD2B-475CC17D14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BD-4158-AD2B-475CC17D14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BD-4158-AD2B-475CC17D14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BD-4158-AD2B-475CC17D14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BD-4158-AD2B-475CC17D14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BD-4158-AD2B-475CC17D14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BD-4158-AD2B-475CC17D14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BD-4158-AD2B-475CC17D14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BD-4158-AD2B-475CC17D14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BD-4158-AD2B-475CC17D14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BD-4158-AD2B-475CC17D14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BD-4158-AD2B-475CC17D14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BD-4158-AD2B-475CC17D14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BD-4158-AD2B-475CC17D14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BD-4158-AD2B-475CC17D14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BD-4158-AD2B-475CC17D14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BD-4158-AD2B-475CC17D14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BD-4158-AD2B-475CC17D14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BD-4158-AD2B-475CC17D14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BD-4158-AD2B-475CC17D14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BD-4158-AD2B-475CC17D14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BD-4158-AD2B-475CC17D14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BD-4158-AD2B-475CC17D14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BD-4158-AD2B-475CC17D14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BD-4158-AD2B-475CC17D14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BD-4158-AD2B-475CC17D14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BD-4158-AD2B-475CC17D14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BD-4158-AD2B-475CC17D14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BD-4158-AD2B-475CC17D14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BD-4158-AD2B-475CC17D14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BD-4158-AD2B-475CC17D14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BD-4158-AD2B-475CC17D14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BD-4158-AD2B-475CC17D14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BD-4158-AD2B-475CC17D14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BD-4158-AD2B-475CC17D14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BD-4158-AD2B-475CC17D14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BD-4158-AD2B-475CC17D14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BD-4158-AD2B-475CC17D14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BD-4158-AD2B-475CC17D14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BD-4158-AD2B-475CC17D14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BD-4158-AD2B-475CC17D14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BD-4158-AD2B-475CC17D14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BD-4158-AD2B-475CC17D14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BD-4158-AD2B-475CC17D14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BD-4158-AD2B-475CC17D14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BD-4158-AD2B-475CC17D14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BD-4158-AD2B-475CC17D14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BD-4158-AD2B-475CC17D14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BD-4158-AD2B-475CC17D14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BD-4158-AD2B-475CC17D14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BD-4158-AD2B-475CC17D14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BD-4158-AD2B-475CC17D14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BD-4158-AD2B-475CC17D14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BD-4158-AD2B-475CC17D14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BD-4158-AD2B-475CC17D14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BD-4158-AD2B-475CC17D14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BD-4158-AD2B-475CC17D14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BD-4158-AD2B-475CC17D14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BD-4158-AD2B-475CC17D14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BD-4158-AD2B-475CC17D14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BD-4158-AD2B-475CC17D14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BD-4158-AD2B-475CC17D14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BD-4158-AD2B-475CC17D14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BD-4158-AD2B-475CC17D14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99.212598425196845</c:v>
                </c:pt>
                <c:pt idx="1">
                  <c:v>#N/A</c:v>
                </c:pt>
                <c:pt idx="2">
                  <c:v>#N/A</c:v>
                </c:pt>
                <c:pt idx="3">
                  <c:v>96.045000000000002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ABD-4158-AD2B-475CC17D14F2}"/>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99.8</c:v>
                </c:pt>
                <c:pt idx="1">
                  <c:v>99.8</c:v>
                </c:pt>
                <c:pt idx="2">
                  <c:v>99.8</c:v>
                </c:pt>
                <c:pt idx="3">
                  <c:v>99.5</c:v>
                </c:pt>
                <c:pt idx="4">
                  <c:v>99.2</c:v>
                </c:pt>
                <c:pt idx="5">
                  <c:v>98.9</c:v>
                </c:pt>
                <c:pt idx="6">
                  <c:v>98.6</c:v>
                </c:pt>
                <c:pt idx="7">
                  <c:v>98.3</c:v>
                </c:pt>
                <c:pt idx="8">
                  <c:v>97.9</c:v>
                </c:pt>
                <c:pt idx="9">
                  <c:v>97.6</c:v>
                </c:pt>
                <c:pt idx="10">
                  <c:v>97.3</c:v>
                </c:pt>
                <c:pt idx="11">
                  <c:v>97</c:v>
                </c:pt>
                <c:pt idx="12">
                  <c:v>96.7</c:v>
                </c:pt>
                <c:pt idx="13">
                  <c:v>96.4</c:v>
                </c:pt>
                <c:pt idx="14">
                  <c:v>96</c:v>
                </c:pt>
                <c:pt idx="15">
                  <c:v>95.7</c:v>
                </c:pt>
                <c:pt idx="16">
                  <c:v>95.4</c:v>
                </c:pt>
                <c:pt idx="17">
                  <c:v>95.4</c:v>
                </c:pt>
                <c:pt idx="18">
                  <c:v>95.4</c:v>
                </c:pt>
                <c:pt idx="19">
                  <c:v>95.4</c:v>
                </c:pt>
                <c:pt idx="20">
                  <c:v>95.4</c:v>
                </c:pt>
                <c:pt idx="21">
                  <c:v>#N/A</c:v>
                </c:pt>
                <c:pt idx="22">
                  <c:v>#N/A</c:v>
                </c:pt>
                <c:pt idx="23">
                  <c:v>#N/A</c:v>
                </c:pt>
                <c:pt idx="24">
                  <c:v>#N/A</c:v>
                </c:pt>
                <c:pt idx="25">
                  <c:v>#N/A</c:v>
                </c:pt>
              </c:numCache>
            </c:numRef>
          </c:yVal>
          <c:smooth val="0"/>
          <c:extLst>
            <c:ext xmlns:c16="http://schemas.microsoft.com/office/drawing/2014/chart" uri="{C3380CC4-5D6E-409C-BE32-E72D297353CC}">
              <c16:uniqueId val="{00000060-7ABD-4158-AD2B-475CC17D14F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92.3</c:v>
                </c:pt>
                <c:pt idx="1">
                  <c:v>92.3</c:v>
                </c:pt>
                <c:pt idx="2">
                  <c:v>92.3</c:v>
                </c:pt>
                <c:pt idx="3">
                  <c:v>91.6</c:v>
                </c:pt>
                <c:pt idx="4">
                  <c:v>90.8</c:v>
                </c:pt>
                <c:pt idx="5">
                  <c:v>90</c:v>
                </c:pt>
                <c:pt idx="6">
                  <c:v>89.2</c:v>
                </c:pt>
                <c:pt idx="7">
                  <c:v>88.4</c:v>
                </c:pt>
                <c:pt idx="8">
                  <c:v>87.6</c:v>
                </c:pt>
                <c:pt idx="9">
                  <c:v>86.8</c:v>
                </c:pt>
                <c:pt idx="10">
                  <c:v>86</c:v>
                </c:pt>
                <c:pt idx="11">
                  <c:v>85.2</c:v>
                </c:pt>
                <c:pt idx="12">
                  <c:v>84.5</c:v>
                </c:pt>
                <c:pt idx="13">
                  <c:v>83.7</c:v>
                </c:pt>
                <c:pt idx="14">
                  <c:v>82.9</c:v>
                </c:pt>
                <c:pt idx="15">
                  <c:v>82.1</c:v>
                </c:pt>
                <c:pt idx="16">
                  <c:v>81.3</c:v>
                </c:pt>
                <c:pt idx="17">
                  <c:v>80.5</c:v>
                </c:pt>
                <c:pt idx="18">
                  <c:v>79.7</c:v>
                </c:pt>
                <c:pt idx="19">
                  <c:v>79.7</c:v>
                </c:pt>
                <c:pt idx="20">
                  <c:v>79.7</c:v>
                </c:pt>
                <c:pt idx="21">
                  <c:v>79.7</c:v>
                </c:pt>
                <c:pt idx="22">
                  <c:v>79.7</c:v>
                </c:pt>
                <c:pt idx="23">
                  <c:v>#N/A</c:v>
                </c:pt>
                <c:pt idx="24">
                  <c:v>#N/A</c:v>
                </c:pt>
                <c:pt idx="25">
                  <c:v>#N/A</c:v>
                </c:pt>
              </c:numCache>
            </c:numRef>
          </c:yVal>
          <c:smooth val="0"/>
          <c:extLst>
            <c:ext xmlns:c16="http://schemas.microsoft.com/office/drawing/2014/chart" uri="{C3380CC4-5D6E-409C-BE32-E72D297353CC}">
              <c16:uniqueId val="{00000061-7ABD-4158-AD2B-475CC17D14F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ABD-4158-AD2B-475CC17D14F2}"/>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ABD-4158-AD2B-475CC17D14F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ABD-4158-AD2B-475CC17D14F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ABD-4158-AD2B-475CC17D14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ABD-4158-AD2B-475CC17D14F2}"/>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ABD-4158-AD2B-475CC17D14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ABD-4158-AD2B-475CC17D14F2}"/>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ABD-4158-AD2B-475CC17D14F2}"/>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ABD-4158-AD2B-475CC17D14F2}"/>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ABD-4158-AD2B-475CC17D14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ABD-4158-AD2B-475CC17D14F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ABD-4158-AD2B-475CC17D14F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ABD-4158-AD2B-475CC17D14F2}"/>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7ABD-4158-AD2B-475CC17D1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ABD-4158-AD2B-475CC17D1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ABD-4158-AD2B-475CC17D1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ABD-4158-AD2B-475CC17D1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ABD-4158-AD2B-475CC17D1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ABD-4158-AD2B-475CC17D1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ABD-4158-AD2B-475CC17D1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ABD-4158-AD2B-475CC17D1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ABD-4158-AD2B-475CC17D1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ABD-4158-AD2B-475CC17D1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ABD-4158-AD2B-475CC17D14F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ABD-4158-AD2B-475CC17D14F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90.765770000000003</c:v>
                </c:pt>
                <c:pt idx="1">
                  <c:v>#N/A</c:v>
                </c:pt>
                <c:pt idx="2">
                  <c:v>#N/A</c:v>
                </c:pt>
                <c:pt idx="3">
                  <c:v>#N/A</c:v>
                </c:pt>
                <c:pt idx="4">
                  <c:v>#N/A</c:v>
                </c:pt>
                <c:pt idx="5">
                  <c:v>81.31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ABD-4158-AD2B-475CC17D14F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99.8</c:v>
                </c:pt>
                <c:pt idx="6">
                  <c:v>99.7</c:v>
                </c:pt>
                <c:pt idx="7">
                  <c:v>99.5</c:v>
                </c:pt>
                <c:pt idx="8">
                  <c:v>99.4</c:v>
                </c:pt>
                <c:pt idx="9">
                  <c:v>99.2</c:v>
                </c:pt>
                <c:pt idx="10">
                  <c:v>99</c:v>
                </c:pt>
                <c:pt idx="11">
                  <c:v>98.9</c:v>
                </c:pt>
                <c:pt idx="12">
                  <c:v>98.7</c:v>
                </c:pt>
                <c:pt idx="13">
                  <c:v>98.6</c:v>
                </c:pt>
                <c:pt idx="14">
                  <c:v>98.4</c:v>
                </c:pt>
                <c:pt idx="15">
                  <c:v>98.2</c:v>
                </c:pt>
                <c:pt idx="16">
                  <c:v>98.1</c:v>
                </c:pt>
                <c:pt idx="17">
                  <c:v>98.1</c:v>
                </c:pt>
                <c:pt idx="18">
                  <c:v>98.1</c:v>
                </c:pt>
                <c:pt idx="19">
                  <c:v>98.1</c:v>
                </c:pt>
                <c:pt idx="20">
                  <c:v>98.1</c:v>
                </c:pt>
                <c:pt idx="21">
                  <c:v>#N/A</c:v>
                </c:pt>
                <c:pt idx="22">
                  <c:v>#N/A</c:v>
                </c:pt>
                <c:pt idx="23">
                  <c:v>#N/A</c:v>
                </c:pt>
                <c:pt idx="24">
                  <c:v>#N/A</c:v>
                </c:pt>
                <c:pt idx="25">
                  <c:v>#N/A</c:v>
                </c:pt>
              </c:numCache>
            </c:numRef>
          </c:yVal>
          <c:smooth val="0"/>
          <c:extLst>
            <c:ext xmlns:c16="http://schemas.microsoft.com/office/drawing/2014/chart" uri="{C3380CC4-5D6E-409C-BE32-E72D297353CC}">
              <c16:uniqueId val="{0000007B-7ABD-4158-AD2B-475CC17D14F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ABD-4158-AD2B-475CC17D14F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ABD-4158-AD2B-475CC17D14F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ABD-4158-AD2B-475CC17D14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ABD-4158-AD2B-475CC17D14F2}"/>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ABD-4158-AD2B-475CC17D14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ABD-4158-AD2B-475CC17D14F2}"/>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ABD-4158-AD2B-475CC17D14F2}"/>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ABD-4158-AD2B-475CC17D14F2}"/>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ABD-4158-AD2B-475CC17D14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ABD-4158-AD2B-475CC17D14F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ABD-4158-AD2B-475CC17D14F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ABD-4158-AD2B-475CC17D14F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ABD-4158-AD2B-475CC17D1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ABD-4158-AD2B-475CC17D1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ABD-4158-AD2B-475CC17D1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ABD-4158-AD2B-475CC17D1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ABD-4158-AD2B-475CC17D1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ABD-4158-AD2B-475CC17D1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ABD-4158-AD2B-475CC17D1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ABD-4158-AD2B-475CC17D1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ABD-4158-AD2B-475CC17D1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ABD-4158-AD2B-475CC17D1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ABD-4158-AD2B-475CC17D14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ABD-4158-AD2B-475CC17D14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BD-4158-AD2B-475CC17D14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BD-4158-AD2B-475CC17D14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BD-4158-AD2B-475CC17D14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BD-4158-AD2B-475CC17D14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BD-4158-AD2B-475CC17D14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BD-4158-AD2B-475CC17D14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BD-4158-AD2B-475CC17D14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BD-4158-AD2B-475CC17D14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BD-4158-AD2B-475CC17D14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BD-4158-AD2B-475CC17D14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BD-4158-AD2B-475CC17D14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BD-4158-AD2B-475CC17D14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BD-4158-AD2B-475CC17D14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BD-4158-AD2B-475CC17D14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BD-4158-AD2B-475CC17D14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BD-4158-AD2B-475CC17D14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BD-4158-AD2B-475CC17D14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BD-4158-AD2B-475CC17D14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BD-4158-AD2B-475CC17D14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BD-4158-AD2B-475CC17D14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BD-4158-AD2B-475CC17D14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BD-4158-AD2B-475CC17D14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BD-4158-AD2B-475CC17D14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BD-4158-AD2B-475CC17D14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BD-4158-AD2B-475CC17D14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BD-4158-AD2B-475CC17D14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BD-4158-AD2B-475CC17D14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BD-4158-AD2B-475CC17D14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BD-4158-AD2B-475CC17D14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BD-4158-AD2B-475CC17D14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BD-4158-AD2B-475CC17D14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BD-4158-AD2B-475CC17D14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BD-4158-AD2B-475CC17D14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BD-4158-AD2B-475CC17D14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BD-4158-AD2B-475CC17D14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BD-4158-AD2B-475CC17D14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BD-4158-AD2B-475CC17D14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BD-4158-AD2B-475CC17D14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BD-4158-AD2B-475CC17D14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BD-4158-AD2B-475CC17D14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BD-4158-AD2B-475CC17D14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BD-4158-AD2B-475CC17D14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BD-4158-AD2B-475CC17D14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BD-4158-AD2B-475CC17D14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BD-4158-AD2B-475CC17D14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BD-4158-AD2B-475CC17D14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ABD-4158-AD2B-475CC17D14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ABD-4158-AD2B-475CC17D14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ABD-4158-AD2B-475CC17D14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ABD-4158-AD2B-475CC17D14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ABD-4158-AD2B-475CC17D14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ABD-4158-AD2B-475CC17D14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ABD-4158-AD2B-475CC17D14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ABD-4158-AD2B-475CC17D14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ABD-4158-AD2B-475CC17D14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ABD-4158-AD2B-475CC17D14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ABD-4158-AD2B-475CC17D14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ABD-4158-AD2B-475CC17D14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ABD-4158-AD2B-475CC17D14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ABD-4158-AD2B-475CC17D14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ABD-4158-AD2B-475CC17D14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ABD-4158-AD2B-475CC17D14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ABD-4158-AD2B-475CC17D14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ABD-4158-AD2B-475CC17D14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ABD-4158-AD2B-475CC17D14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ABD-4158-AD2B-475CC17D14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ABD-4158-AD2B-475CC17D14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ABD-4158-AD2B-475CC17D14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ABD-4158-AD2B-475CC17D14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ABD-4158-AD2B-475CC17D14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ABD-4158-AD2B-475CC17D14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98.39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ABD-4158-AD2B-475CC17D14F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4F-4D8D-9539-3334AEC2D52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4F-4D8D-9539-3334AEC2D5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4F-4D8D-9539-3334AEC2D5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4F-4D8D-9539-3334AEC2D52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4F-4D8D-9539-3334AEC2D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4F-4D8D-9539-3334AEC2D52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4F-4D8D-9539-3334AEC2D52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4F-4D8D-9539-3334AEC2D52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4F-4D8D-9539-3334AEC2D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4F-4D8D-9539-3334AEC2D52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4F-4D8D-9539-3334AEC2D52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4F-4D8D-9539-3334AEC2D52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4F-4D8D-9539-3334AEC2D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4F-4D8D-9539-3334AEC2D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4F-4D8D-9539-3334AEC2D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4F-4D8D-9539-3334AEC2D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4F-4D8D-9539-3334AEC2D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4F-4D8D-9539-3334AEC2D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4F-4D8D-9539-3334AEC2D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4F-4D8D-9539-3334AEC2D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4F-4D8D-9539-3334AEC2D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4F-4D8D-9539-3334AEC2D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4F-4D8D-9539-3334AEC2D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4F-4D8D-9539-3334AEC2D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4F-4D8D-9539-3334AEC2D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4F-4D8D-9539-3334AEC2D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4F-4D8D-9539-3334AEC2D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4F-4D8D-9539-3334AEC2D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4F-4D8D-9539-3334AEC2D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4F-4D8D-9539-3334AEC2D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4F-4D8D-9539-3334AEC2D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4F-4D8D-9539-3334AEC2D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4F-4D8D-9539-3334AEC2D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4F-4D8D-9539-3334AEC2D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4F-4D8D-9539-3334AEC2D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4F-4D8D-9539-3334AEC2D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4F-4D8D-9539-3334AEC2D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4F-4D8D-9539-3334AEC2D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4F-4D8D-9539-3334AEC2D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4F-4D8D-9539-3334AEC2D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4F-4D8D-9539-3334AEC2D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4F-4D8D-9539-3334AEC2D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4F-4D8D-9539-3334AEC2D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4F-4D8D-9539-3334AEC2D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4F-4D8D-9539-3334AEC2D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4F-4D8D-9539-3334AEC2D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4F-4D8D-9539-3334AEC2D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4F-4D8D-9539-3334AEC2D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4F-4D8D-9539-3334AEC2D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4F-4D8D-9539-3334AEC2D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4F-4D8D-9539-3334AEC2D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4F-4D8D-9539-3334AEC2D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4F-4D8D-9539-3334AEC2D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4F-4D8D-9539-3334AEC2D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4F-4D8D-9539-3334AEC2D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4F-4D8D-9539-3334AEC2D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4F-4D8D-9539-3334AEC2D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4F-4D8D-9539-3334AEC2D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4F-4D8D-9539-3334AEC2D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4F-4D8D-9539-3334AEC2D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4F-4D8D-9539-3334AEC2D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4F-4D8D-9539-3334AEC2D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4F-4D8D-9539-3334AEC2D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4F-4D8D-9539-3334AEC2D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4F-4D8D-9539-3334AEC2D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4F-4D8D-9539-3334AEC2D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4F-4D8D-9539-3334AEC2D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4F-4D8D-9539-3334AEC2D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4F-4D8D-9539-3334AEC2D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4F-4D8D-9539-3334AEC2D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4F-4D8D-9539-3334AEC2D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4F-4D8D-9539-3334AEC2D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4F-4D8D-9539-3334AEC2D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4F-4D8D-9539-3334AEC2D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4F-4D8D-9539-3334AEC2D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4F-4D8D-9539-3334AEC2D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4F-4D8D-9539-3334AEC2D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4F-4D8D-9539-3334AEC2D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4F-4D8D-9539-3334AEC2D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4F-4D8D-9539-3334AEC2D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4F-4D8D-9539-3334AEC2D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4F-4D8D-9539-3334AEC2D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4F-4D8D-9539-3334AEC2D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4F-4D8D-9539-3334AEC2D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4F-4D8D-9539-3334AEC2D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4F-4D8D-9539-3334AEC2D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4F-4D8D-9539-3334AEC2D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4F-4D8D-9539-3334AEC2D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4F-4D8D-9539-3334AEC2D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4F-4D8D-9539-3334AEC2D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4F-4D8D-9539-3334AEC2D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4F-4D8D-9539-3334AEC2D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4F-4D8D-9539-3334AEC2D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4F-4D8D-9539-3334AEC2D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4F-4D8D-9539-3334AEC2D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95.08</c:v>
                </c:pt>
                <c:pt idx="4">
                  <c:v>#N/A</c:v>
                </c:pt>
                <c:pt idx="5">
                  <c:v>#N/A</c:v>
                </c:pt>
                <c:pt idx="6">
                  <c:v>93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4F-4D8D-9539-3334AEC2D52F}"/>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94</c:v>
                </c:pt>
                <c:pt idx="9">
                  <c:v>94</c:v>
                </c:pt>
                <c:pt idx="10">
                  <c:v>94</c:v>
                </c:pt>
                <c:pt idx="11">
                  <c:v>94</c:v>
                </c:pt>
                <c:pt idx="12">
                  <c:v>94</c:v>
                </c:pt>
                <c:pt idx="13">
                  <c:v>94</c:v>
                </c:pt>
                <c:pt idx="14">
                  <c:v>94</c:v>
                </c:pt>
                <c:pt idx="15">
                  <c:v>94</c:v>
                </c:pt>
                <c:pt idx="16">
                  <c:v>94</c:v>
                </c:pt>
                <c:pt idx="17">
                  <c:v>94</c:v>
                </c:pt>
                <c:pt idx="18">
                  <c:v>94</c:v>
                </c:pt>
                <c:pt idx="19">
                  <c:v>94</c:v>
                </c:pt>
                <c:pt idx="20">
                  <c:v>94</c:v>
                </c:pt>
                <c:pt idx="21">
                  <c:v>94</c:v>
                </c:pt>
                <c:pt idx="22">
                  <c:v>94</c:v>
                </c:pt>
                <c:pt idx="23">
                  <c:v>94</c:v>
                </c:pt>
                <c:pt idx="24">
                  <c:v>#N/A</c:v>
                </c:pt>
                <c:pt idx="25">
                  <c:v>#N/A</c:v>
                </c:pt>
              </c:numCache>
            </c:numRef>
          </c:yVal>
          <c:smooth val="0"/>
          <c:extLst>
            <c:ext xmlns:c16="http://schemas.microsoft.com/office/drawing/2014/chart" uri="{C3380CC4-5D6E-409C-BE32-E72D297353CC}">
              <c16:uniqueId val="{00000060-624F-4D8D-9539-3334AEC2D52F}"/>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4F-4D8D-9539-3334AEC2D52F}"/>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4F-4D8D-9539-3334AEC2D52F}"/>
              </c:ext>
            </c:extLst>
          </c:dPt>
          <c:dPt>
            <c:idx val="3"/>
            <c:bubble3D val="0"/>
            <c:extLst>
              <c:ext xmlns:c16="http://schemas.microsoft.com/office/drawing/2014/chart" uri="{C3380CC4-5D6E-409C-BE32-E72D297353CC}">
                <c16:uniqueId val="{00000063-624F-4D8D-9539-3334AEC2D52F}"/>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4F-4D8D-9539-3334AEC2D52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4F-4D8D-9539-3334AEC2D5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4F-4D8D-9539-3334AEC2D5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4F-4D8D-9539-3334AEC2D52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4F-4D8D-9539-3334AEC2D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4F-4D8D-9539-3334AEC2D52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4F-4D8D-9539-3334AEC2D52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4F-4D8D-9539-3334AEC2D52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4F-4D8D-9539-3334AEC2D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4F-4D8D-9539-3334AEC2D52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4F-4D8D-9539-3334AEC2D52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4F-4D8D-9539-3334AEC2D52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4F-4D8D-9539-3334AEC2D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4F-4D8D-9539-3334AEC2D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4F-4D8D-9539-3334AEC2D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4F-4D8D-9539-3334AEC2D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4F-4D8D-9539-3334AEC2D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4F-4D8D-9539-3334AEC2D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4F-4D8D-9539-3334AEC2D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4F-4D8D-9539-3334AEC2D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4F-4D8D-9539-3334AEC2D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4F-4D8D-9539-3334AEC2D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4F-4D8D-9539-3334AEC2D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4F-4D8D-9539-3334AEC2D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4F-4D8D-9539-3334AEC2D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4F-4D8D-9539-3334AEC2D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4F-4D8D-9539-3334AEC2D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4F-4D8D-9539-3334AEC2D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4F-4D8D-9539-3334AEC2D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4F-4D8D-9539-3334AEC2D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4F-4D8D-9539-3334AEC2D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4F-4D8D-9539-3334AEC2D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4F-4D8D-9539-3334AEC2D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4F-4D8D-9539-3334AEC2D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4F-4D8D-9539-3334AEC2D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4F-4D8D-9539-3334AEC2D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4F-4D8D-9539-3334AEC2D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4F-4D8D-9539-3334AEC2D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4F-4D8D-9539-3334AEC2D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4F-4D8D-9539-3334AEC2D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4F-4D8D-9539-3334AEC2D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4F-4D8D-9539-3334AEC2D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4F-4D8D-9539-3334AEC2D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4F-4D8D-9539-3334AEC2D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4F-4D8D-9539-3334AEC2D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4F-4D8D-9539-3334AEC2D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4F-4D8D-9539-3334AEC2D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4F-4D8D-9539-3334AEC2D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4F-4D8D-9539-3334AEC2D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4F-4D8D-9539-3334AEC2D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4F-4D8D-9539-3334AEC2D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4F-4D8D-9539-3334AEC2D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4F-4D8D-9539-3334AEC2D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4F-4D8D-9539-3334AEC2D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4F-4D8D-9539-3334AEC2D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4F-4D8D-9539-3334AEC2D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4F-4D8D-9539-3334AEC2D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4F-4D8D-9539-3334AEC2D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4F-4D8D-9539-3334AEC2D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4F-4D8D-9539-3334AEC2D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4F-4D8D-9539-3334AEC2D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4F-4D8D-9539-3334AEC2D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4F-4D8D-9539-3334AEC2D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4F-4D8D-9539-3334AEC2D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4F-4D8D-9539-3334AEC2D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4F-4D8D-9539-3334AEC2D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4F-4D8D-9539-3334AEC2D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4F-4D8D-9539-3334AEC2D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4F-4D8D-9539-3334AEC2D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4F-4D8D-9539-3334AEC2D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4F-4D8D-9539-3334AEC2D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4F-4D8D-9539-3334AEC2D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4F-4D8D-9539-3334AEC2D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4F-4D8D-9539-3334AEC2D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4F-4D8D-9539-3334AEC2D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4F-4D8D-9539-3334AEC2D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4F-4D8D-9539-3334AEC2D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4F-4D8D-9539-3334AEC2D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4F-4D8D-9539-3334AEC2D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4F-4D8D-9539-3334AEC2D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4F-4D8D-9539-3334AEC2D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4F-4D8D-9539-3334AEC2D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4F-4D8D-9539-3334AEC2D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4F-4D8D-9539-3334AEC2D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4F-4D8D-9539-3334AEC2D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4F-4D8D-9539-3334AEC2D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4F-4D8D-9539-3334AEC2D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4F-4D8D-9539-3334AEC2D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4F-4D8D-9539-3334AEC2D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4F-4D8D-9539-3334AEC2D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4F-4D8D-9539-3334AEC2D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4F-4D8D-9539-3334AEC2D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4F-4D8D-9539-3334AEC2D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4F-4D8D-9539-3334AEC2D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4F-4D8D-9539-3334AEC2D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4F-4D8D-9539-3334AEC2D52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98.1</c:v>
                </c:pt>
                <c:pt idx="11">
                  <c:v>98.1</c:v>
                </c:pt>
                <c:pt idx="12">
                  <c:v>98.1</c:v>
                </c:pt>
                <c:pt idx="13">
                  <c:v>98.1</c:v>
                </c:pt>
                <c:pt idx="14">
                  <c:v>98.1</c:v>
                </c:pt>
                <c:pt idx="15">
                  <c:v>98.1</c:v>
                </c:pt>
                <c:pt idx="16">
                  <c:v>98.1</c:v>
                </c:pt>
                <c:pt idx="17">
                  <c:v>98.1</c:v>
                </c:pt>
                <c:pt idx="18">
                  <c:v>98.1</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4F-4D8D-9539-3334AEC2D52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4F-4D8D-9539-3334AEC2D52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4F-4D8D-9539-3334AEC2D5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4F-4D8D-9539-3334AEC2D5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4F-4D8D-9539-3334AEC2D52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4F-4D8D-9539-3334AEC2D5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4F-4D8D-9539-3334AEC2D52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4F-4D8D-9539-3334AEC2D52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4F-4D8D-9539-3334AEC2D52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4F-4D8D-9539-3334AEC2D5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4F-4D8D-9539-3334AEC2D52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4F-4D8D-9539-3334AEC2D52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4F-4D8D-9539-3334AEC2D52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4F-4D8D-9539-3334AEC2D5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4F-4D8D-9539-3334AEC2D5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4F-4D8D-9539-3334AEC2D5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4F-4D8D-9539-3334AEC2D5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4F-4D8D-9539-3334AEC2D5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4F-4D8D-9539-3334AEC2D5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4F-4D8D-9539-3334AEC2D5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4F-4D8D-9539-3334AEC2D5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4F-4D8D-9539-3334AEC2D5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4F-4D8D-9539-3334AEC2D5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4F-4D8D-9539-3334AEC2D5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4F-4D8D-9539-3334AEC2D5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4F-4D8D-9539-3334AEC2D5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4F-4D8D-9539-3334AEC2D5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4F-4D8D-9539-3334AEC2D5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4F-4D8D-9539-3334AEC2D5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4F-4D8D-9539-3334AEC2D5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4F-4D8D-9539-3334AEC2D5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4F-4D8D-9539-3334AEC2D5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4F-4D8D-9539-3334AEC2D5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4F-4D8D-9539-3334AEC2D5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4F-4D8D-9539-3334AEC2D5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4F-4D8D-9539-3334AEC2D5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4F-4D8D-9539-3334AEC2D5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4F-4D8D-9539-3334AEC2D5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4F-4D8D-9539-3334AEC2D5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4F-4D8D-9539-3334AEC2D5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4F-4D8D-9539-3334AEC2D5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4F-4D8D-9539-3334AEC2D5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4F-4D8D-9539-3334AEC2D5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4F-4D8D-9539-3334AEC2D5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4F-4D8D-9539-3334AEC2D5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4F-4D8D-9539-3334AEC2D5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4F-4D8D-9539-3334AEC2D5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4F-4D8D-9539-3334AEC2D5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4F-4D8D-9539-3334AEC2D5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4F-4D8D-9539-3334AEC2D5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4F-4D8D-9539-3334AEC2D5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4F-4D8D-9539-3334AEC2D5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4F-4D8D-9539-3334AEC2D5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4F-4D8D-9539-3334AEC2D5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4F-4D8D-9539-3334AEC2D5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4F-4D8D-9539-3334AEC2D5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4F-4D8D-9539-3334AEC2D5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4F-4D8D-9539-3334AEC2D5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4F-4D8D-9539-3334AEC2D5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4F-4D8D-9539-3334AEC2D5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4F-4D8D-9539-3334AEC2D5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4F-4D8D-9539-3334AEC2D5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4F-4D8D-9539-3334AEC2D5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4F-4D8D-9539-3334AEC2D5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4F-4D8D-9539-3334AEC2D5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4F-4D8D-9539-3334AEC2D5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4F-4D8D-9539-3334AEC2D5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4F-4D8D-9539-3334AEC2D5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4F-4D8D-9539-3334AEC2D5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4F-4D8D-9539-3334AEC2D5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4F-4D8D-9539-3334AEC2D5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4F-4D8D-9539-3334AEC2D5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4F-4D8D-9539-3334AEC2D5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4F-4D8D-9539-3334AEC2D5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4F-4D8D-9539-3334AEC2D5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4F-4D8D-9539-3334AEC2D5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4F-4D8D-9539-3334AEC2D5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4F-4D8D-9539-3334AEC2D5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4F-4D8D-9539-3334AEC2D5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4F-4D8D-9539-3334AEC2D5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4F-4D8D-9539-3334AEC2D5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4F-4D8D-9539-3334AEC2D5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4F-4D8D-9539-3334AEC2D5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4F-4D8D-9539-3334AEC2D5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4F-4D8D-9539-3334AEC2D5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4F-4D8D-9539-3334AEC2D5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4F-4D8D-9539-3334AEC2D5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4F-4D8D-9539-3334AEC2D5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4F-4D8D-9539-3334AEC2D5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4F-4D8D-9539-3334AEC2D5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4F-4D8D-9539-3334AEC2D5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4F-4D8D-9539-3334AEC2D5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4F-4D8D-9539-3334AEC2D5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4F-4D8D-9539-3334AEC2D5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4F-4D8D-9539-3334AEC2D5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4F-4D8D-9539-3334AEC2D5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98.07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4F-4D8D-9539-3334AEC2D52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4BB-4CD8-BE91-BB26544B5AD9}"/>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BB-4CD8-BE91-BB26544B5AD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BB-4CD8-BE91-BB26544B5AD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BB-4CD8-BE91-BB26544B5A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BB-4CD8-BE91-BB26544B5AD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4BB-4CD8-BE91-BB26544B5A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BB-4CD8-BE91-BB26544B5AD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BB-4CD8-BE91-BB26544B5AD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BB-4CD8-BE91-BB26544B5AD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BB-4CD8-BE91-BB26544B5A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BB-4CD8-BE91-BB26544B5AD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BB-4CD8-BE91-BB26544B5AD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BB-4CD8-BE91-BB26544B5AD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BB-4CD8-BE91-BB26544B5A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BB-4CD8-BE91-BB26544B5A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BB-4CD8-BE91-BB26544B5A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BB-4CD8-BE91-BB26544B5A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BB-4CD8-BE91-BB26544B5A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BB-4CD8-BE91-BB26544B5A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BB-4CD8-BE91-BB26544B5A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BB-4CD8-BE91-BB26544B5A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BB-4CD8-BE91-BB26544B5A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BB-4CD8-BE91-BB26544B5A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BB-4CD8-BE91-BB26544B5A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BB-4CD8-BE91-BB26544B5A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4BB-4CD8-BE91-BB26544B5A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BB-4CD8-BE91-BB26544B5A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BB-4CD8-BE91-BB26544B5A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BB-4CD8-BE91-BB26544B5A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BB-4CD8-BE91-BB26544B5A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BB-4CD8-BE91-BB26544B5A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BB-4CD8-BE91-BB26544B5A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BB-4CD8-BE91-BB26544B5A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BB-4CD8-BE91-BB26544B5A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BB-4CD8-BE91-BB26544B5A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BB-4CD8-BE91-BB26544B5A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BB-4CD8-BE91-BB26544B5A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BB-4CD8-BE91-BB26544B5A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BB-4CD8-BE91-BB26544B5A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BB-4CD8-BE91-BB26544B5A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BB-4CD8-BE91-BB26544B5A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BB-4CD8-BE91-BB26544B5A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BB-4CD8-BE91-BB26544B5A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BB-4CD8-BE91-BB26544B5A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BB-4CD8-BE91-BB26544B5A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BB-4CD8-BE91-BB26544B5A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BB-4CD8-BE91-BB26544B5A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BB-4CD8-BE91-BB26544B5A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BB-4CD8-BE91-BB26544B5A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BB-4CD8-BE91-BB26544B5A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BB-4CD8-BE91-BB26544B5A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BB-4CD8-BE91-BB26544B5A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BB-4CD8-BE91-BB26544B5A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BB-4CD8-BE91-BB26544B5A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BB-4CD8-BE91-BB26544B5A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BB-4CD8-BE91-BB26544B5A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BB-4CD8-BE91-BB26544B5A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BB-4CD8-BE91-BB26544B5A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BB-4CD8-BE91-BB26544B5A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BB-4CD8-BE91-BB26544B5A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BB-4CD8-BE91-BB26544B5A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BB-4CD8-BE91-BB26544B5A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BB-4CD8-BE91-BB26544B5A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BB-4CD8-BE91-BB26544B5A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BB-4CD8-BE91-BB26544B5A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BB-4CD8-BE91-BB26544B5A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BB-4CD8-BE91-BB26544B5A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BB-4CD8-BE91-BB26544B5A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BB-4CD8-BE91-BB26544B5A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BB-4CD8-BE91-BB26544B5A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BB-4CD8-BE91-BB26544B5A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BB-4CD8-BE91-BB26544B5A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BB-4CD8-BE91-BB26544B5A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BB-4CD8-BE91-BB26544B5A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BB-4CD8-BE91-BB26544B5A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BB-4CD8-BE91-BB26544B5A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BB-4CD8-BE91-BB26544B5A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BB-4CD8-BE91-BB26544B5A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BB-4CD8-BE91-BB26544B5A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BB-4CD8-BE91-BB26544B5A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BB-4CD8-BE91-BB26544B5A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BB-4CD8-BE91-BB26544B5A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BB-4CD8-BE91-BB26544B5A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BB-4CD8-BE91-BB26544B5A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BB-4CD8-BE91-BB26544B5A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BB-4CD8-BE91-BB26544B5A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BB-4CD8-BE91-BB26544B5A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BB-4CD8-BE91-BB26544B5A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BB-4CD8-BE91-BB26544B5A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BB-4CD8-BE91-BB26544B5A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BB-4CD8-BE91-BB26544B5A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BB-4CD8-BE91-BB26544B5A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BB-4CD8-BE91-BB26544B5A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BB-4CD8-BE91-BB26544B5A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BB-4CD8-BE91-BB26544B5A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BB-4CD8-BE91-BB26544B5A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98.91135303265942</c:v>
                </c:pt>
                <c:pt idx="1">
                  <c:v>#N/A</c:v>
                </c:pt>
                <c:pt idx="2">
                  <c:v>#N/A</c:v>
                </c:pt>
                <c:pt idx="3">
                  <c:v>95.35</c:v>
                </c:pt>
                <c:pt idx="4">
                  <c:v>93.979349999999997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4BB-4CD8-BE91-BB26544B5AD9}"/>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99.8</c:v>
                </c:pt>
                <c:pt idx="1">
                  <c:v>99.8</c:v>
                </c:pt>
                <c:pt idx="2">
                  <c:v>99.8</c:v>
                </c:pt>
                <c:pt idx="3">
                  <c:v>99.3</c:v>
                </c:pt>
                <c:pt idx="4">
                  <c:v>98.9</c:v>
                </c:pt>
                <c:pt idx="5">
                  <c:v>98.5</c:v>
                </c:pt>
                <c:pt idx="6">
                  <c:v>98.1</c:v>
                </c:pt>
                <c:pt idx="7">
                  <c:v>97.6</c:v>
                </c:pt>
                <c:pt idx="8">
                  <c:v>97.2</c:v>
                </c:pt>
                <c:pt idx="9">
                  <c:v>96.8</c:v>
                </c:pt>
                <c:pt idx="10">
                  <c:v>96.4</c:v>
                </c:pt>
                <c:pt idx="11">
                  <c:v>95.9</c:v>
                </c:pt>
                <c:pt idx="12">
                  <c:v>95.5</c:v>
                </c:pt>
                <c:pt idx="13">
                  <c:v>95.1</c:v>
                </c:pt>
                <c:pt idx="14">
                  <c:v>94.7</c:v>
                </c:pt>
                <c:pt idx="15">
                  <c:v>94.2</c:v>
                </c:pt>
                <c:pt idx="16">
                  <c:v>93.8</c:v>
                </c:pt>
                <c:pt idx="17">
                  <c:v>93.8</c:v>
                </c:pt>
                <c:pt idx="18">
                  <c:v>93.8</c:v>
                </c:pt>
                <c:pt idx="19">
                  <c:v>93.8</c:v>
                </c:pt>
                <c:pt idx="20">
                  <c:v>93.8</c:v>
                </c:pt>
                <c:pt idx="21">
                  <c:v>#N/A</c:v>
                </c:pt>
                <c:pt idx="22">
                  <c:v>#N/A</c:v>
                </c:pt>
                <c:pt idx="23">
                  <c:v>#N/A</c:v>
                </c:pt>
                <c:pt idx="24">
                  <c:v>#N/A</c:v>
                </c:pt>
                <c:pt idx="25">
                  <c:v>#N/A</c:v>
                </c:pt>
              </c:numCache>
            </c:numRef>
          </c:yVal>
          <c:smooth val="0"/>
          <c:extLst>
            <c:ext xmlns:c16="http://schemas.microsoft.com/office/drawing/2014/chart" uri="{C3380CC4-5D6E-409C-BE32-E72D297353CC}">
              <c16:uniqueId val="{00000060-34BB-4CD8-BE91-BB26544B5AD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87.4</c:v>
                </c:pt>
                <c:pt idx="1">
                  <c:v>87.4</c:v>
                </c:pt>
                <c:pt idx="2">
                  <c:v>87.4</c:v>
                </c:pt>
                <c:pt idx="3">
                  <c:v>86.5</c:v>
                </c:pt>
                <c:pt idx="4">
                  <c:v>85.5</c:v>
                </c:pt>
                <c:pt idx="5">
                  <c:v>84.6</c:v>
                </c:pt>
                <c:pt idx="6">
                  <c:v>83.7</c:v>
                </c:pt>
                <c:pt idx="7">
                  <c:v>82.7</c:v>
                </c:pt>
                <c:pt idx="8">
                  <c:v>81.8</c:v>
                </c:pt>
                <c:pt idx="9">
                  <c:v>80.900000000000006</c:v>
                </c:pt>
                <c:pt idx="10">
                  <c:v>80</c:v>
                </c:pt>
                <c:pt idx="11">
                  <c:v>79</c:v>
                </c:pt>
                <c:pt idx="12">
                  <c:v>78.099999999999994</c:v>
                </c:pt>
                <c:pt idx="13">
                  <c:v>77.2</c:v>
                </c:pt>
                <c:pt idx="14">
                  <c:v>76.3</c:v>
                </c:pt>
                <c:pt idx="15">
                  <c:v>75.3</c:v>
                </c:pt>
                <c:pt idx="16">
                  <c:v>74.400000000000006</c:v>
                </c:pt>
                <c:pt idx="17">
                  <c:v>73.5</c:v>
                </c:pt>
                <c:pt idx="18">
                  <c:v>72.599999999999994</c:v>
                </c:pt>
                <c:pt idx="19">
                  <c:v>71.599999999999994</c:v>
                </c:pt>
                <c:pt idx="20">
                  <c:v>70.7</c:v>
                </c:pt>
                <c:pt idx="21">
                  <c:v>69.8</c:v>
                </c:pt>
                <c:pt idx="22">
                  <c:v>69.8</c:v>
                </c:pt>
                <c:pt idx="23">
                  <c:v>69.8</c:v>
                </c:pt>
                <c:pt idx="24">
                  <c:v>69.8</c:v>
                </c:pt>
                <c:pt idx="25">
                  <c:v>69.8</c:v>
                </c:pt>
              </c:numCache>
            </c:numRef>
          </c:yVal>
          <c:smooth val="0"/>
          <c:extLst>
            <c:ext xmlns:c16="http://schemas.microsoft.com/office/drawing/2014/chart" uri="{C3380CC4-5D6E-409C-BE32-E72D297353CC}">
              <c16:uniqueId val="{00000061-34BB-4CD8-BE91-BB26544B5AD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BB-4CD8-BE91-BB26544B5AD9}"/>
              </c:ext>
            </c:extLst>
          </c:dPt>
          <c:dPt>
            <c:idx val="3"/>
            <c:bubble3D val="0"/>
            <c:extLst>
              <c:ext xmlns:c16="http://schemas.microsoft.com/office/drawing/2014/chart" uri="{C3380CC4-5D6E-409C-BE32-E72D297353CC}">
                <c16:uniqueId val="{00000063-34BB-4CD8-BE91-BB26544B5AD9}"/>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BB-4CD8-BE91-BB26544B5AD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BB-4CD8-BE91-BB26544B5AD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BB-4CD8-BE91-BB26544B5A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BB-4CD8-BE91-BB26544B5AD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BB-4CD8-BE91-BB26544B5A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BB-4CD8-BE91-BB26544B5AD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BB-4CD8-BE91-BB26544B5AD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BB-4CD8-BE91-BB26544B5AD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BB-4CD8-BE91-BB26544B5A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BB-4CD8-BE91-BB26544B5AD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BB-4CD8-BE91-BB26544B5AD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BB-4CD8-BE91-BB26544B5AD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BB-4CD8-BE91-BB26544B5A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BB-4CD8-BE91-BB26544B5A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BB-4CD8-BE91-BB26544B5A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BB-4CD8-BE91-BB26544B5A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BB-4CD8-BE91-BB26544B5A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BB-4CD8-BE91-BB26544B5A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BB-4CD8-BE91-BB26544B5A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BB-4CD8-BE91-BB26544B5A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BB-4CD8-BE91-BB26544B5A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BB-4CD8-BE91-BB26544B5A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BB-4CD8-BE91-BB26544B5A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BB-4CD8-BE91-BB26544B5A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BB-4CD8-BE91-BB26544B5A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BB-4CD8-BE91-BB26544B5A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BB-4CD8-BE91-BB26544B5A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BB-4CD8-BE91-BB26544B5A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BB-4CD8-BE91-BB26544B5A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BB-4CD8-BE91-BB26544B5A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BB-4CD8-BE91-BB26544B5A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BB-4CD8-BE91-BB26544B5A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BB-4CD8-BE91-BB26544B5A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BB-4CD8-BE91-BB26544B5A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BB-4CD8-BE91-BB26544B5A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BB-4CD8-BE91-BB26544B5A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BB-4CD8-BE91-BB26544B5A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BB-4CD8-BE91-BB26544B5A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BB-4CD8-BE91-BB26544B5A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BB-4CD8-BE91-BB26544B5A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BB-4CD8-BE91-BB26544B5A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BB-4CD8-BE91-BB26544B5A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BB-4CD8-BE91-BB26544B5A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BB-4CD8-BE91-BB26544B5A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BB-4CD8-BE91-BB26544B5A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BB-4CD8-BE91-BB26544B5A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BB-4CD8-BE91-BB26544B5A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BB-4CD8-BE91-BB26544B5A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BB-4CD8-BE91-BB26544B5A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BB-4CD8-BE91-BB26544B5A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BB-4CD8-BE91-BB26544B5A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BB-4CD8-BE91-BB26544B5A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BB-4CD8-BE91-BB26544B5A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BB-4CD8-BE91-BB26544B5A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BB-4CD8-BE91-BB26544B5A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BB-4CD8-BE91-BB26544B5A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BB-4CD8-BE91-BB26544B5A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BB-4CD8-BE91-BB26544B5A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BB-4CD8-BE91-BB26544B5A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BB-4CD8-BE91-BB26544B5A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BB-4CD8-BE91-BB26544B5A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BB-4CD8-BE91-BB26544B5A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BB-4CD8-BE91-BB26544B5A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BB-4CD8-BE91-BB26544B5A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BB-4CD8-BE91-BB26544B5A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BB-4CD8-BE91-BB26544B5A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BB-4CD8-BE91-BB26544B5A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BB-4CD8-BE91-BB26544B5A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BB-4CD8-BE91-BB26544B5A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BB-4CD8-BE91-BB26544B5A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BB-4CD8-BE91-BB26544B5A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BB-4CD8-BE91-BB26544B5A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BB-4CD8-BE91-BB26544B5A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BB-4CD8-BE91-BB26544B5A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BB-4CD8-BE91-BB26544B5A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BB-4CD8-BE91-BB26544B5A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BB-4CD8-BE91-BB26544B5A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BB-4CD8-BE91-BB26544B5A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BB-4CD8-BE91-BB26544B5A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BB-4CD8-BE91-BB26544B5A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BB-4CD8-BE91-BB26544B5A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BB-4CD8-BE91-BB26544B5A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BB-4CD8-BE91-BB26544B5A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BB-4CD8-BE91-BB26544B5A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BB-4CD8-BE91-BB26544B5A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BB-4CD8-BE91-BB26544B5A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BB-4CD8-BE91-BB26544B5A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BB-4CD8-BE91-BB26544B5A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BB-4CD8-BE91-BB26544B5A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BB-4CD8-BE91-BB26544B5A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BB-4CD8-BE91-BB26544B5A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BB-4CD8-BE91-BB26544B5A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BB-4CD8-BE91-BB26544B5A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BB-4CD8-BE91-BB26544B5A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BB-4CD8-BE91-BB26544B5A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84.974000000000004</c:v>
                </c:pt>
                <c:pt idx="1">
                  <c:v>#N/A</c:v>
                </c:pt>
                <c:pt idx="2">
                  <c:v>74.7</c:v>
                </c:pt>
                <c:pt idx="3">
                  <c:v>#N/A</c:v>
                </c:pt>
                <c:pt idx="4">
                  <c:v>80.73</c:v>
                </c:pt>
                <c:pt idx="5">
                  <c:v>74.7</c:v>
                </c:pt>
                <c:pt idx="6">
                  <c:v>#N/A</c:v>
                </c:pt>
                <c:pt idx="7">
                  <c:v>#N/A</c:v>
                </c:pt>
                <c:pt idx="8">
                  <c:v>69.897959183673478</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BB-4CD8-BE91-BB26544B5AD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99.8</c:v>
                </c:pt>
                <c:pt idx="5">
                  <c:v>99.5</c:v>
                </c:pt>
                <c:pt idx="6">
                  <c:v>99.2</c:v>
                </c:pt>
                <c:pt idx="7">
                  <c:v>98.9</c:v>
                </c:pt>
                <c:pt idx="8">
                  <c:v>98.6</c:v>
                </c:pt>
                <c:pt idx="9">
                  <c:v>98.2</c:v>
                </c:pt>
                <c:pt idx="10">
                  <c:v>97.9</c:v>
                </c:pt>
                <c:pt idx="11">
                  <c:v>97.6</c:v>
                </c:pt>
                <c:pt idx="12">
                  <c:v>97.3</c:v>
                </c:pt>
                <c:pt idx="13">
                  <c:v>97</c:v>
                </c:pt>
                <c:pt idx="14">
                  <c:v>96.7</c:v>
                </c:pt>
                <c:pt idx="15">
                  <c:v>96.3</c:v>
                </c:pt>
                <c:pt idx="16">
                  <c:v>96</c:v>
                </c:pt>
                <c:pt idx="17">
                  <c:v>95.7</c:v>
                </c:pt>
                <c:pt idx="18">
                  <c:v>95.4</c:v>
                </c:pt>
                <c:pt idx="19">
                  <c:v>95.1</c:v>
                </c:pt>
                <c:pt idx="20">
                  <c:v>94.8</c:v>
                </c:pt>
                <c:pt idx="21">
                  <c:v>94.8</c:v>
                </c:pt>
                <c:pt idx="22">
                  <c:v>94.8</c:v>
                </c:pt>
                <c:pt idx="23">
                  <c:v>94.8</c:v>
                </c:pt>
                <c:pt idx="24">
                  <c:v>94.8</c:v>
                </c:pt>
                <c:pt idx="25">
                  <c:v>#N/A</c:v>
                </c:pt>
              </c:numCache>
            </c:numRef>
          </c:yVal>
          <c:smooth val="0"/>
          <c:extLst>
            <c:ext xmlns:c16="http://schemas.microsoft.com/office/drawing/2014/chart" uri="{C3380CC4-5D6E-409C-BE32-E72D297353CC}">
              <c16:uniqueId val="{000000C2-34BB-4CD8-BE91-BB26544B5AD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BB-4CD8-BE91-BB26544B5AD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BB-4CD8-BE91-BB26544B5AD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BB-4CD8-BE91-BB26544B5A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BB-4CD8-BE91-BB26544B5AD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BB-4CD8-BE91-BB26544B5A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BB-4CD8-BE91-BB26544B5AD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BB-4CD8-BE91-BB26544B5AD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BB-4CD8-BE91-BB26544B5AD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BB-4CD8-BE91-BB26544B5A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BB-4CD8-BE91-BB26544B5AD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BB-4CD8-BE91-BB26544B5AD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BB-4CD8-BE91-BB26544B5AD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BB-4CD8-BE91-BB26544B5A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BB-4CD8-BE91-BB26544B5A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BB-4CD8-BE91-BB26544B5A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BB-4CD8-BE91-BB26544B5A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BB-4CD8-BE91-BB26544B5A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BB-4CD8-BE91-BB26544B5A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BB-4CD8-BE91-BB26544B5A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BB-4CD8-BE91-BB26544B5A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BB-4CD8-BE91-BB26544B5A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BB-4CD8-BE91-BB26544B5A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BB-4CD8-BE91-BB26544B5A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BB-4CD8-BE91-BB26544B5A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BB-4CD8-BE91-BB26544B5A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BB-4CD8-BE91-BB26544B5A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BB-4CD8-BE91-BB26544B5A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BB-4CD8-BE91-BB26544B5A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BB-4CD8-BE91-BB26544B5A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BB-4CD8-BE91-BB26544B5A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BB-4CD8-BE91-BB26544B5A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BB-4CD8-BE91-BB26544B5A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BB-4CD8-BE91-BB26544B5A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BB-4CD8-BE91-BB26544B5A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BB-4CD8-BE91-BB26544B5A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BB-4CD8-BE91-BB26544B5A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BB-4CD8-BE91-BB26544B5A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BB-4CD8-BE91-BB26544B5A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BB-4CD8-BE91-BB26544B5A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BB-4CD8-BE91-BB26544B5A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BB-4CD8-BE91-BB26544B5A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BB-4CD8-BE91-BB26544B5A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BB-4CD8-BE91-BB26544B5A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BB-4CD8-BE91-BB26544B5A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BB-4CD8-BE91-BB26544B5A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BB-4CD8-BE91-BB26544B5A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BB-4CD8-BE91-BB26544B5A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BB-4CD8-BE91-BB26544B5A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BB-4CD8-BE91-BB26544B5A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BB-4CD8-BE91-BB26544B5A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BB-4CD8-BE91-BB26544B5A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BB-4CD8-BE91-BB26544B5A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BB-4CD8-BE91-BB26544B5A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BB-4CD8-BE91-BB26544B5A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BB-4CD8-BE91-BB26544B5A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BB-4CD8-BE91-BB26544B5A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BB-4CD8-BE91-BB26544B5A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BB-4CD8-BE91-BB26544B5A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BB-4CD8-BE91-BB26544B5A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BB-4CD8-BE91-BB26544B5A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BB-4CD8-BE91-BB26544B5A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BB-4CD8-BE91-BB26544B5A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BB-4CD8-BE91-BB26544B5A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BB-4CD8-BE91-BB26544B5A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BB-4CD8-BE91-BB26544B5A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BB-4CD8-BE91-BB26544B5A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BB-4CD8-BE91-BB26544B5A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BB-4CD8-BE91-BB26544B5A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BB-4CD8-BE91-BB26544B5A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BB-4CD8-BE91-BB26544B5A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BB-4CD8-BE91-BB26544B5A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BB-4CD8-BE91-BB26544B5A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BB-4CD8-BE91-BB26544B5A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BB-4CD8-BE91-BB26544B5A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BB-4CD8-BE91-BB26544B5A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BB-4CD8-BE91-BB26544B5A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BB-4CD8-BE91-BB26544B5A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BB-4CD8-BE91-BB26544B5A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BB-4CD8-BE91-BB26544B5A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BB-4CD8-BE91-BB26544B5A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BB-4CD8-BE91-BB26544B5A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BB-4CD8-BE91-BB26544B5A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BB-4CD8-BE91-BB26544B5A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BB-4CD8-BE91-BB26544B5A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BB-4CD8-BE91-BB26544B5A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BB-4CD8-BE91-BB26544B5A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BB-4CD8-BE91-BB26544B5A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BB-4CD8-BE91-BB26544B5A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BB-4CD8-BE91-BB26544B5A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BB-4CD8-BE91-BB26544B5A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BB-4CD8-BE91-BB26544B5A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BB-4CD8-BE91-BB26544B5A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BB-4CD8-BE91-BB26544B5A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BB-4CD8-BE91-BB26544B5A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BB-4CD8-BE91-BB26544B5A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98.47</c:v>
                </c:pt>
                <c:pt idx="4">
                  <c:v>94.27</c:v>
                </c:pt>
                <c:pt idx="5">
                  <c:v>#N/A</c:v>
                </c:pt>
                <c:pt idx="6">
                  <c:v>#N/A</c:v>
                </c:pt>
                <c:pt idx="7">
                  <c:v>95.8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BB-4CD8-BE91-BB26544B5AD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C94-428E-8068-9702241A7ED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99.1</c:v>
                </c:pt>
                <c:pt idx="1">
                  <c:v>99.1</c:v>
                </c:pt>
                <c:pt idx="2">
                  <c:v>99.1</c:v>
                </c:pt>
                <c:pt idx="3">
                  <c:v>98.4</c:v>
                </c:pt>
                <c:pt idx="4">
                  <c:v>97.8</c:v>
                </c:pt>
                <c:pt idx="5">
                  <c:v>97.2</c:v>
                </c:pt>
                <c:pt idx="6">
                  <c:v>96.5</c:v>
                </c:pt>
                <c:pt idx="7">
                  <c:v>95.9</c:v>
                </c:pt>
                <c:pt idx="8">
                  <c:v>95.3</c:v>
                </c:pt>
                <c:pt idx="9">
                  <c:v>94.7</c:v>
                </c:pt>
                <c:pt idx="10">
                  <c:v>94</c:v>
                </c:pt>
                <c:pt idx="11">
                  <c:v>93.4</c:v>
                </c:pt>
                <c:pt idx="12">
                  <c:v>92.8</c:v>
                </c:pt>
                <c:pt idx="13">
                  <c:v>92.1</c:v>
                </c:pt>
                <c:pt idx="14">
                  <c:v>91.5</c:v>
                </c:pt>
                <c:pt idx="15">
                  <c:v>90.9</c:v>
                </c:pt>
                <c:pt idx="16">
                  <c:v>90.2</c:v>
                </c:pt>
                <c:pt idx="17">
                  <c:v>89.6</c:v>
                </c:pt>
                <c:pt idx="18">
                  <c:v>89</c:v>
                </c:pt>
                <c:pt idx="19">
                  <c:v>88.4</c:v>
                </c:pt>
                <c:pt idx="20">
                  <c:v>87.7</c:v>
                </c:pt>
                <c:pt idx="21">
                  <c:v>87.1</c:v>
                </c:pt>
                <c:pt idx="22">
                  <c:v>86.5</c:v>
                </c:pt>
                <c:pt idx="23">
                  <c:v>85.8</c:v>
                </c:pt>
                <c:pt idx="24">
                  <c:v>85.2</c:v>
                </c:pt>
                <c:pt idx="25">
                  <c:v>84.6</c:v>
                </c:pt>
              </c:numCache>
            </c:numRef>
          </c:yVal>
          <c:smooth val="0"/>
          <c:extLst>
            <c:ext xmlns:c16="http://schemas.microsoft.com/office/drawing/2014/chart" uri="{C3380CC4-5D6E-409C-BE32-E72D297353CC}">
              <c16:uniqueId val="{00000001-AC94-428E-8068-9702241A7EDD}"/>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94-428E-8068-9702241A7ED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94-428E-8068-9702241A7EDD}"/>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94-428E-8068-9702241A7E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94-428E-8068-9702241A7EDD}"/>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94-428E-8068-9702241A7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94-428E-8068-9702241A7EDD}"/>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94-428E-8068-9702241A7EDD}"/>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94-428E-8068-9702241A7EDD}"/>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94-428E-8068-9702241A7ED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94-428E-8068-9702241A7E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94-428E-8068-9702241A7E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94-428E-8068-9702241A7ED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94-428E-8068-9702241A7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94-428E-8068-9702241A7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94-428E-8068-9702241A7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94-428E-8068-9702241A7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94-428E-8068-9702241A7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94-428E-8068-9702241A7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94-428E-8068-9702241A7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94-428E-8068-9702241A7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94-428E-8068-9702241A7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94-428E-8068-9702241A7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94-428E-8068-9702241A7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C94-428E-8068-9702241A7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94-428E-8068-9702241A7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94-428E-8068-9702241A7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94-428E-8068-9702241A7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94-428E-8068-9702241A7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94-428E-8068-9702241A7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94-428E-8068-9702241A7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94-428E-8068-9702241A7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94-428E-8068-9702241A7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94-428E-8068-9702241A7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94-428E-8068-9702241A7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94-428E-8068-9702241A7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94-428E-8068-9702241A7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94-428E-8068-9702241A7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94-428E-8068-9702241A7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94-428E-8068-9702241A7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94-428E-8068-9702241A7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94-428E-8068-9702241A7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94-428E-8068-9702241A7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94-428E-8068-9702241A7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94-428E-8068-9702241A7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94-428E-8068-9702241A7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94-428E-8068-9702241A7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94-428E-8068-9702241A7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94-428E-8068-9702241A7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94-428E-8068-9702241A7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94-428E-8068-9702241A7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94-428E-8068-9702241A7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94-428E-8068-9702241A7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94-428E-8068-9702241A7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94-428E-8068-9702241A7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94-428E-8068-9702241A7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94-428E-8068-9702241A7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94-428E-8068-9702241A7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94-428E-8068-9702241A7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94-428E-8068-9702241A7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94-428E-8068-9702241A7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94-428E-8068-9702241A7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94-428E-8068-9702241A7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94-428E-8068-9702241A7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94-428E-8068-9702241A7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94-428E-8068-9702241A7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94-428E-8068-9702241A7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94-428E-8068-9702241A7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94-428E-8068-9702241A7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94-428E-8068-9702241A7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94-428E-8068-9702241A7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94-428E-8068-9702241A7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94-428E-8068-9702241A7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94-428E-8068-9702241A7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94-428E-8068-9702241A7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94-428E-8068-9702241A7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94-428E-8068-9702241A7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94-428E-8068-9702241A7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94-428E-8068-9702241A7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94-428E-8068-9702241A7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94-428E-8068-9702241A7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94-428E-8068-9702241A7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94-428E-8068-9702241A7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94-428E-8068-9702241A7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94-428E-8068-9702241A7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94-428E-8068-9702241A7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94-428E-8068-9702241A7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94-428E-8068-9702241A7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94-428E-8068-9702241A7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94-428E-8068-9702241A7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94-428E-8068-9702241A7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94-428E-8068-9702241A7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94-428E-8068-9702241A7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94-428E-8068-9702241A7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94-428E-8068-9702241A7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C94-428E-8068-9702241A7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99.539999999999992</c:v>
                </c:pt>
                <c:pt idx="1">
                  <c:v>#N/A</c:v>
                </c:pt>
                <c:pt idx="2">
                  <c:v>#N/A</c:v>
                </c:pt>
                <c:pt idx="3">
                  <c:v>88.025294300313348</c:v>
                </c:pt>
                <c:pt idx="4">
                  <c:v>#N/A</c:v>
                </c:pt>
                <c:pt idx="5">
                  <c:v>#N/A</c:v>
                </c:pt>
                <c:pt idx="6">
                  <c:v>#N/A</c:v>
                </c:pt>
                <c:pt idx="7">
                  <c:v>#N/A</c:v>
                </c:pt>
                <c:pt idx="8">
                  <c:v>#N/A</c:v>
                </c:pt>
                <c:pt idx="9">
                  <c:v>#N/A</c:v>
                </c:pt>
                <c:pt idx="10">
                  <c:v>86.037827964591955</c:v>
                </c:pt>
                <c:pt idx="11">
                  <c:v>86.75271417777499</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C94-428E-8068-9702241A7EDD}"/>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C94-428E-8068-9702241A7ED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C94-428E-8068-9702241A7ED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C94-428E-8068-9702241A7ED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C94-428E-8068-9702241A7ED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C94-428E-8068-9702241A7ED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C94-428E-8068-9702241A7ED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C94-428E-8068-9702241A7ED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C94-428E-8068-9702241A7ED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C94-428E-8068-9702241A7ED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C94-428E-8068-9702241A7ED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C94-428E-8068-9702241A7ED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C94-428E-8068-9702241A7ED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C94-428E-8068-9702241A7ED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C94-428E-8068-9702241A7ED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C94-428E-8068-9702241A7ED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C94-428E-8068-9702241A7ED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C94-428E-8068-9702241A7ED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C94-428E-8068-9702241A7ED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C94-428E-8068-9702241A7ED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C94-428E-8068-9702241A7ED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C94-428E-8068-9702241A7ED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C94-428E-8068-9702241A7ED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C94-428E-8068-9702241A7ED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C94-428E-8068-9702241A7ED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C94-428E-8068-9702241A7ED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C94-428E-8068-9702241A7ED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C94-428E-8068-9702241A7ED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C94-428E-8068-9702241A7ED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C94-428E-8068-9702241A7ED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C94-428E-8068-9702241A7ED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C94-428E-8068-9702241A7ED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C94-428E-8068-9702241A7ED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C94-428E-8068-9702241A7ED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C94-428E-8068-9702241A7ED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C94-428E-8068-9702241A7ED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C94-428E-8068-9702241A7ED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C94-428E-8068-9702241A7ED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C94-428E-8068-9702241A7ED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C94-428E-8068-9702241A7ED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C94-428E-8068-9702241A7ED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C94-428E-8068-9702241A7ED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C94-428E-8068-9702241A7ED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C94-428E-8068-9702241A7ED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C94-428E-8068-9702241A7ED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C94-428E-8068-9702241A7ED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C94-428E-8068-9702241A7ED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C94-428E-8068-9702241A7ED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83.1</c:v>
                </c:pt>
                <c:pt idx="9">
                  <c:v>83.1</c:v>
                </c:pt>
                <c:pt idx="10">
                  <c:v>83.1</c:v>
                </c:pt>
                <c:pt idx="11">
                  <c:v>83.1</c:v>
                </c:pt>
                <c:pt idx="12">
                  <c:v>83.1</c:v>
                </c:pt>
                <c:pt idx="13">
                  <c:v>83.1</c:v>
                </c:pt>
                <c:pt idx="14">
                  <c:v>83.1</c:v>
                </c:pt>
                <c:pt idx="15">
                  <c:v>83.1</c:v>
                </c:pt>
                <c:pt idx="16">
                  <c:v>83.1</c:v>
                </c:pt>
                <c:pt idx="17">
                  <c:v>83.1</c:v>
                </c:pt>
                <c:pt idx="18">
                  <c:v>83.1</c:v>
                </c:pt>
                <c:pt idx="19">
                  <c:v>83.1</c:v>
                </c:pt>
                <c:pt idx="20">
                  <c:v>83.1</c:v>
                </c:pt>
                <c:pt idx="21">
                  <c:v>#N/A</c:v>
                </c:pt>
                <c:pt idx="22">
                  <c:v>#N/A</c:v>
                </c:pt>
                <c:pt idx="23">
                  <c:v>#N/A</c:v>
                </c:pt>
                <c:pt idx="24">
                  <c:v>#N/A</c:v>
                </c:pt>
                <c:pt idx="25">
                  <c:v>#N/A</c:v>
                </c:pt>
              </c:numCache>
            </c:numRef>
          </c:yVal>
          <c:smooth val="0"/>
          <c:extLst>
            <c:ext xmlns:c16="http://schemas.microsoft.com/office/drawing/2014/chart" uri="{C3380CC4-5D6E-409C-BE32-E72D297353CC}">
              <c16:uniqueId val="{00000091-AC94-428E-8068-9702241A7EDD}"/>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C94-428E-8068-9702241A7ED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C94-428E-8068-9702241A7EDD}"/>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C94-428E-8068-9702241A7E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C94-428E-8068-9702241A7EDD}"/>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C94-428E-8068-9702241A7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C94-428E-8068-9702241A7EDD}"/>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C94-428E-8068-9702241A7EDD}"/>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C94-428E-8068-9702241A7EDD}"/>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C94-428E-8068-9702241A7ED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C94-428E-8068-9702241A7E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C94-428E-8068-9702241A7E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C94-428E-8068-9702241A7ED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C94-428E-8068-9702241A7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C94-428E-8068-9702241A7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C94-428E-8068-9702241A7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C94-428E-8068-9702241A7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C94-428E-8068-9702241A7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C94-428E-8068-9702241A7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C94-428E-8068-9702241A7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C94-428E-8068-9702241A7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C94-428E-8068-9702241A7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C94-428E-8068-9702241A7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C94-428E-8068-9702241A7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C94-428E-8068-9702241A7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94-428E-8068-9702241A7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94-428E-8068-9702241A7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94-428E-8068-9702241A7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94-428E-8068-9702241A7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94-428E-8068-9702241A7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94-428E-8068-9702241A7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94-428E-8068-9702241A7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94-428E-8068-9702241A7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94-428E-8068-9702241A7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94-428E-8068-9702241A7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94-428E-8068-9702241A7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94-428E-8068-9702241A7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94-428E-8068-9702241A7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94-428E-8068-9702241A7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94-428E-8068-9702241A7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94-428E-8068-9702241A7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94-428E-8068-9702241A7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94-428E-8068-9702241A7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94-428E-8068-9702241A7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94-428E-8068-9702241A7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94-428E-8068-9702241A7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94-428E-8068-9702241A7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94-428E-8068-9702241A7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C94-428E-8068-9702241A7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C94-428E-8068-9702241A7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C94-428E-8068-9702241A7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C94-428E-8068-9702241A7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C94-428E-8068-9702241A7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C94-428E-8068-9702241A7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C94-428E-8068-9702241A7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C94-428E-8068-9702241A7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C94-428E-8068-9702241A7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C94-428E-8068-9702241A7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C94-428E-8068-9702241A7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C94-428E-8068-9702241A7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C94-428E-8068-9702241A7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C94-428E-8068-9702241A7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C94-428E-8068-9702241A7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C94-428E-8068-9702241A7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C94-428E-8068-9702241A7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C94-428E-8068-9702241A7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C94-428E-8068-9702241A7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C94-428E-8068-9702241A7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C94-428E-8068-9702241A7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C94-428E-8068-9702241A7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C94-428E-8068-9702241A7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C94-428E-8068-9702241A7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C94-428E-8068-9702241A7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C94-428E-8068-9702241A7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94-428E-8068-9702241A7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94-428E-8068-9702241A7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94-428E-8068-9702241A7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94-428E-8068-9702241A7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94-428E-8068-9702241A7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94-428E-8068-9702241A7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94-428E-8068-9702241A7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94-428E-8068-9702241A7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94-428E-8068-9702241A7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94-428E-8068-9702241A7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94-428E-8068-9702241A7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94-428E-8068-9702241A7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94-428E-8068-9702241A7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94-428E-8068-9702241A7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94-428E-8068-9702241A7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94-428E-8068-9702241A7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94-428E-8068-9702241A7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94-428E-8068-9702241A7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94-428E-8068-9702241A7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94-428E-8068-9702241A7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94-428E-8068-9702241A7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94-428E-8068-9702241A7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70.39832876944358</c:v>
                </c:pt>
                <c:pt idx="4">
                  <c:v>95.87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C94-428E-8068-9702241A7EDD}"/>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38.299999999999997</c:v>
                </c:pt>
                <c:pt idx="1">
                  <c:v>38.299999999999997</c:v>
                </c:pt>
                <c:pt idx="2">
                  <c:v>38.299999999999997</c:v>
                </c:pt>
                <c:pt idx="3">
                  <c:v>40.299999999999997</c:v>
                </c:pt>
                <c:pt idx="4">
                  <c:v>42.2</c:v>
                </c:pt>
                <c:pt idx="5">
                  <c:v>44.2</c:v>
                </c:pt>
                <c:pt idx="6">
                  <c:v>46.1</c:v>
                </c:pt>
                <c:pt idx="7">
                  <c:v>48.1</c:v>
                </c:pt>
                <c:pt idx="8">
                  <c:v>50</c:v>
                </c:pt>
                <c:pt idx="9">
                  <c:v>51.9</c:v>
                </c:pt>
                <c:pt idx="10">
                  <c:v>53.9</c:v>
                </c:pt>
                <c:pt idx="11">
                  <c:v>55.8</c:v>
                </c:pt>
                <c:pt idx="12">
                  <c:v>57.8</c:v>
                </c:pt>
                <c:pt idx="13">
                  <c:v>59.7</c:v>
                </c:pt>
                <c:pt idx="14">
                  <c:v>61.7</c:v>
                </c:pt>
                <c:pt idx="15">
                  <c:v>63.6</c:v>
                </c:pt>
                <c:pt idx="16">
                  <c:v>65.599999999999994</c:v>
                </c:pt>
                <c:pt idx="17">
                  <c:v>67.5</c:v>
                </c:pt>
                <c:pt idx="18">
                  <c:v>69.400000000000006</c:v>
                </c:pt>
                <c:pt idx="19">
                  <c:v>71.400000000000006</c:v>
                </c:pt>
                <c:pt idx="20">
                  <c:v>73.3</c:v>
                </c:pt>
                <c:pt idx="21">
                  <c:v>75.3</c:v>
                </c:pt>
                <c:pt idx="22">
                  <c:v>77.2</c:v>
                </c:pt>
                <c:pt idx="23">
                  <c:v>79.2</c:v>
                </c:pt>
                <c:pt idx="24">
                  <c:v>79.2</c:v>
                </c:pt>
                <c:pt idx="25">
                  <c:v>79.2</c:v>
                </c:pt>
              </c:numCache>
            </c:numRef>
          </c:yVal>
          <c:smooth val="0"/>
          <c:extLst>
            <c:ext xmlns:c16="http://schemas.microsoft.com/office/drawing/2014/chart" uri="{C3380CC4-5D6E-409C-BE32-E72D297353CC}">
              <c16:uniqueId val="{000000F2-AC94-428E-8068-9702241A7EDD}"/>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C94-428E-8068-9702241A7ED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C94-428E-8068-9702241A7EDD}"/>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C94-428E-8068-9702241A7E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C94-428E-8068-9702241A7EDD}"/>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C94-428E-8068-9702241A7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C94-428E-8068-9702241A7EDD}"/>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C94-428E-8068-9702241A7EDD}"/>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C94-428E-8068-9702241A7EDD}"/>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C94-428E-8068-9702241A7ED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C94-428E-8068-9702241A7E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C94-428E-8068-9702241A7E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C94-428E-8068-9702241A7ED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C94-428E-8068-9702241A7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C94-428E-8068-9702241A7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C94-428E-8068-9702241A7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C94-428E-8068-9702241A7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C94-428E-8068-9702241A7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C94-428E-8068-9702241A7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C94-428E-8068-9702241A7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C94-428E-8068-9702241A7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C94-428E-8068-9702241A7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C94-428E-8068-9702241A7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C94-428E-8068-9702241A7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C94-428E-8068-9702241A7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94-428E-8068-9702241A7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94-428E-8068-9702241A7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94-428E-8068-9702241A7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94-428E-8068-9702241A7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94-428E-8068-9702241A7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94-428E-8068-9702241A7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94-428E-8068-9702241A7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94-428E-8068-9702241A7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94-428E-8068-9702241A7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94-428E-8068-9702241A7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94-428E-8068-9702241A7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94-428E-8068-9702241A7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94-428E-8068-9702241A7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94-428E-8068-9702241A7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94-428E-8068-9702241A7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94-428E-8068-9702241A7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94-428E-8068-9702241A7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94-428E-8068-9702241A7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94-428E-8068-9702241A7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94-428E-8068-9702241A7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94-428E-8068-9702241A7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94-428E-8068-9702241A7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94-428E-8068-9702241A7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C94-428E-8068-9702241A7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C94-428E-8068-9702241A7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C94-428E-8068-9702241A7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C94-428E-8068-9702241A7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C94-428E-8068-9702241A7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C94-428E-8068-9702241A7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C94-428E-8068-9702241A7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C94-428E-8068-9702241A7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C94-428E-8068-9702241A7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C94-428E-8068-9702241A7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C94-428E-8068-9702241A7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C94-428E-8068-9702241A7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C94-428E-8068-9702241A7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C94-428E-8068-9702241A7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C94-428E-8068-9702241A7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C94-428E-8068-9702241A7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C94-428E-8068-9702241A7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C94-428E-8068-9702241A7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C94-428E-8068-9702241A7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C94-428E-8068-9702241A7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C94-428E-8068-9702241A7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C94-428E-8068-9702241A7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C94-428E-8068-9702241A7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C94-428E-8068-9702241A7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C94-428E-8068-9702241A7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C94-428E-8068-9702241A7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C94-428E-8068-9702241A7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C94-428E-8068-9702241A7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C94-428E-8068-9702241A7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C94-428E-8068-9702241A7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C94-428E-8068-9702241A7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C94-428E-8068-9702241A7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C94-428E-8068-9702241A7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C94-428E-8068-9702241A7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C94-428E-8068-9702241A7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C94-428E-8068-9702241A7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C94-428E-8068-9702241A7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C94-428E-8068-9702241A7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C94-428E-8068-9702241A7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C94-428E-8068-9702241A7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C94-428E-8068-9702241A7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C94-428E-8068-9702241A7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C94-428E-8068-9702241A7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C94-428E-8068-9702241A7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C94-428E-8068-9702241A7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C94-428E-8068-9702241A7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C94-428E-8068-9702241A7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C94-428E-8068-9702241A7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42.23</c:v>
                </c:pt>
                <c:pt idx="1">
                  <c:v>#N/A</c:v>
                </c:pt>
                <c:pt idx="2">
                  <c:v>#N/A</c:v>
                </c:pt>
                <c:pt idx="3">
                  <c:v>#N/A</c:v>
                </c:pt>
                <c:pt idx="4">
                  <c:v>#N/A</c:v>
                </c:pt>
                <c:pt idx="5">
                  <c:v>#N/A</c:v>
                </c:pt>
                <c:pt idx="6">
                  <c:v>#N/A</c:v>
                </c:pt>
                <c:pt idx="7">
                  <c:v>#N/A</c:v>
                </c:pt>
                <c:pt idx="8">
                  <c:v>#N/A</c:v>
                </c:pt>
                <c:pt idx="9">
                  <c:v>75.273452261564017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C94-428E-8068-9702241A7ED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87.8</c:v>
                </c:pt>
                <c:pt idx="11">
                  <c:v>87.8</c:v>
                </c:pt>
                <c:pt idx="12">
                  <c:v>87.8</c:v>
                </c:pt>
                <c:pt idx="13">
                  <c:v>87.8</c:v>
                </c:pt>
                <c:pt idx="14">
                  <c:v>87.8</c:v>
                </c:pt>
                <c:pt idx="15">
                  <c:v>87.8</c:v>
                </c:pt>
                <c:pt idx="16">
                  <c:v>87.8</c:v>
                </c:pt>
                <c:pt idx="17">
                  <c:v>87.8</c:v>
                </c:pt>
                <c:pt idx="18">
                  <c:v>87.8</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491-40E0-821A-48656667F493}"/>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491-40E0-821A-48656667F493}"/>
              </c:ext>
            </c:extLst>
          </c:dPt>
          <c:dPt>
            <c:idx val="3"/>
            <c:bubble3D val="0"/>
            <c:extLst>
              <c:ext xmlns:c16="http://schemas.microsoft.com/office/drawing/2014/chart" uri="{C3380CC4-5D6E-409C-BE32-E72D297353CC}">
                <c16:uniqueId val="{00000002-B491-40E0-821A-48656667F493}"/>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91-40E0-821A-48656667F49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91-40E0-821A-48656667F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91-40E0-821A-48656667F49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91-40E0-821A-48656667F49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91-40E0-821A-48656667F4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91-40E0-821A-48656667F49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91-40E0-821A-48656667F49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91-40E0-821A-48656667F49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91-40E0-821A-48656667F4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91-40E0-821A-48656667F49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91-40E0-821A-48656667F49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91-40E0-821A-48656667F49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91-40E0-821A-48656667F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91-40E0-821A-48656667F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91-40E0-821A-48656667F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91-40E0-821A-48656667F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91-40E0-821A-48656667F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91-40E0-821A-48656667F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91-40E0-821A-48656667F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91-40E0-821A-48656667F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91-40E0-821A-48656667F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91-40E0-821A-48656667F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91-40E0-821A-48656667F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491-40E0-821A-48656667F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91-40E0-821A-48656667F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91-40E0-821A-48656667F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91-40E0-821A-48656667F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91-40E0-821A-48656667F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91-40E0-821A-48656667F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91-40E0-821A-48656667F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91-40E0-821A-48656667F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91-40E0-821A-48656667F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91-40E0-821A-48656667F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91-40E0-821A-48656667F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91-40E0-821A-48656667F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91-40E0-821A-48656667F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91-40E0-821A-48656667F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91-40E0-821A-48656667F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91-40E0-821A-48656667F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91-40E0-821A-48656667F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91-40E0-821A-48656667F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91-40E0-821A-48656667F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91-40E0-821A-48656667F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91-40E0-821A-48656667F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91-40E0-821A-48656667F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91-40E0-821A-48656667F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91-40E0-821A-48656667F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91-40E0-821A-48656667F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91-40E0-821A-48656667F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91-40E0-821A-48656667F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91-40E0-821A-48656667F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91-40E0-821A-48656667F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91-40E0-821A-48656667F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91-40E0-821A-48656667F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91-40E0-821A-48656667F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91-40E0-821A-48656667F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91-40E0-821A-48656667F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91-40E0-821A-48656667F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91-40E0-821A-48656667F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91-40E0-821A-48656667F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91-40E0-821A-48656667F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91-40E0-821A-48656667F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91-40E0-821A-48656667F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91-40E0-821A-48656667F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91-40E0-821A-48656667F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91-40E0-821A-48656667F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91-40E0-821A-48656667F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91-40E0-821A-48656667F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91-40E0-821A-48656667F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91-40E0-821A-48656667F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91-40E0-821A-48656667F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91-40E0-821A-48656667F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91-40E0-821A-48656667F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91-40E0-821A-48656667F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91-40E0-821A-48656667F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91-40E0-821A-48656667F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91-40E0-821A-48656667F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91-40E0-821A-48656667F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91-40E0-821A-48656667F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91-40E0-821A-48656667F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91-40E0-821A-48656667F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91-40E0-821A-48656667F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91-40E0-821A-48656667F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91-40E0-821A-48656667F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91-40E0-821A-48656667F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91-40E0-821A-48656667F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91-40E0-821A-48656667F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91-40E0-821A-48656667F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91-40E0-821A-48656667F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91-40E0-821A-48656667F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91-40E0-821A-48656667F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91-40E0-821A-48656667F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91-40E0-821A-48656667F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91-40E0-821A-48656667F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491-40E0-821A-48656667F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87.760002595969752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491-40E0-821A-48656667F493}"/>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491-40E0-821A-48656667F493}"/>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91-40E0-821A-48656667F49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91-40E0-821A-48656667F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91-40E0-821A-48656667F49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91-40E0-821A-48656667F49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91-40E0-821A-48656667F4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91-40E0-821A-48656667F49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91-40E0-821A-48656667F49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91-40E0-821A-48656667F49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91-40E0-821A-48656667F4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91-40E0-821A-48656667F49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91-40E0-821A-48656667F49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91-40E0-821A-48656667F49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91-40E0-821A-48656667F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91-40E0-821A-48656667F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91-40E0-821A-48656667F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91-40E0-821A-48656667F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91-40E0-821A-48656667F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91-40E0-821A-48656667F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91-40E0-821A-48656667F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91-40E0-821A-48656667F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91-40E0-821A-48656667F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91-40E0-821A-48656667F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91-40E0-821A-48656667F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91-40E0-821A-48656667F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91-40E0-821A-48656667F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91-40E0-821A-48656667F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91-40E0-821A-48656667F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91-40E0-821A-48656667F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91-40E0-821A-48656667F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91-40E0-821A-48656667F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91-40E0-821A-48656667F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91-40E0-821A-48656667F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91-40E0-821A-48656667F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91-40E0-821A-48656667F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91-40E0-821A-48656667F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91-40E0-821A-48656667F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91-40E0-821A-48656667F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91-40E0-821A-48656667F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91-40E0-821A-48656667F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91-40E0-821A-48656667F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91-40E0-821A-48656667F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91-40E0-821A-48656667F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91-40E0-821A-48656667F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91-40E0-821A-48656667F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91-40E0-821A-48656667F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91-40E0-821A-48656667F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91-40E0-821A-48656667F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91-40E0-821A-48656667F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91-40E0-821A-48656667F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91-40E0-821A-48656667F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91-40E0-821A-48656667F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91-40E0-821A-48656667F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91-40E0-821A-48656667F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91-40E0-821A-48656667F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91-40E0-821A-48656667F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91-40E0-821A-48656667F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91-40E0-821A-48656667F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91-40E0-821A-48656667F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91-40E0-821A-48656667F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91-40E0-821A-48656667F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91-40E0-821A-48656667F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91-40E0-821A-48656667F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91-40E0-821A-48656667F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91-40E0-821A-48656667F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91-40E0-821A-48656667F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91-40E0-821A-48656667F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91-40E0-821A-48656667F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91-40E0-821A-48656667F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91-40E0-821A-48656667F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91-40E0-821A-48656667F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91-40E0-821A-48656667F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91-40E0-821A-48656667F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91-40E0-821A-48656667F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91-40E0-821A-48656667F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91-40E0-821A-48656667F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91-40E0-821A-48656667F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91-40E0-821A-48656667F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91-40E0-821A-48656667F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91-40E0-821A-48656667F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91-40E0-821A-48656667F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91-40E0-821A-48656667F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91-40E0-821A-48656667F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91-40E0-821A-48656667F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91-40E0-821A-48656667F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91-40E0-821A-48656667F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91-40E0-821A-48656667F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91-40E0-821A-48656667F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91-40E0-821A-48656667F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91-40E0-821A-48656667F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91-40E0-821A-48656667F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91-40E0-821A-48656667F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91-40E0-821A-48656667F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91-40E0-821A-48656667F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91-40E0-821A-48656667F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91-40E0-821A-48656667F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91-40E0-821A-48656667F493}"/>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97.9</c:v>
                </c:pt>
                <c:pt idx="11">
                  <c:v>97.9</c:v>
                </c:pt>
                <c:pt idx="12">
                  <c:v>97.9</c:v>
                </c:pt>
                <c:pt idx="13">
                  <c:v>97.9</c:v>
                </c:pt>
                <c:pt idx="14">
                  <c:v>97.9</c:v>
                </c:pt>
                <c:pt idx="15">
                  <c:v>97.9</c:v>
                </c:pt>
                <c:pt idx="16">
                  <c:v>97.9</c:v>
                </c:pt>
                <c:pt idx="17">
                  <c:v>97.9</c:v>
                </c:pt>
                <c:pt idx="18">
                  <c:v>97.9</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491-40E0-821A-48656667F49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491-40E0-821A-48656667F493}"/>
              </c:ext>
            </c:extLst>
          </c:dPt>
          <c:dPt>
            <c:idx val="3"/>
            <c:bubble3D val="0"/>
            <c:extLst>
              <c:ext xmlns:c16="http://schemas.microsoft.com/office/drawing/2014/chart" uri="{C3380CC4-5D6E-409C-BE32-E72D297353CC}">
                <c16:uniqueId val="{000000C4-B491-40E0-821A-48656667F493}"/>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91-40E0-821A-48656667F49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91-40E0-821A-48656667F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91-40E0-821A-48656667F49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91-40E0-821A-48656667F493}"/>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91-40E0-821A-48656667F4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91-40E0-821A-48656667F493}"/>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91-40E0-821A-48656667F493}"/>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91-40E0-821A-48656667F493}"/>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91-40E0-821A-48656667F4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91-40E0-821A-48656667F49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91-40E0-821A-48656667F49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91-40E0-821A-48656667F49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91-40E0-821A-48656667F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91-40E0-821A-48656667F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91-40E0-821A-48656667F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91-40E0-821A-48656667F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91-40E0-821A-48656667F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91-40E0-821A-48656667F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91-40E0-821A-48656667F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91-40E0-821A-48656667F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91-40E0-821A-48656667F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91-40E0-821A-48656667F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91-40E0-821A-48656667F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91-40E0-821A-48656667F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91-40E0-821A-48656667F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91-40E0-821A-48656667F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91-40E0-821A-48656667F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91-40E0-821A-48656667F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91-40E0-821A-48656667F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91-40E0-821A-48656667F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91-40E0-821A-48656667F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91-40E0-821A-48656667F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91-40E0-821A-48656667F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91-40E0-821A-48656667F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91-40E0-821A-48656667F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91-40E0-821A-48656667F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91-40E0-821A-48656667F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91-40E0-821A-48656667F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91-40E0-821A-48656667F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91-40E0-821A-48656667F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91-40E0-821A-48656667F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91-40E0-821A-48656667F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91-40E0-821A-48656667F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91-40E0-821A-48656667F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91-40E0-821A-48656667F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91-40E0-821A-48656667F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91-40E0-821A-48656667F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91-40E0-821A-48656667F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91-40E0-821A-48656667F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91-40E0-821A-48656667F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91-40E0-821A-48656667F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91-40E0-821A-48656667F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91-40E0-821A-48656667F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91-40E0-821A-48656667F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91-40E0-821A-48656667F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91-40E0-821A-48656667F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91-40E0-821A-48656667F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91-40E0-821A-48656667F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91-40E0-821A-48656667F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91-40E0-821A-48656667F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91-40E0-821A-48656667F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91-40E0-821A-48656667F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91-40E0-821A-48656667F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91-40E0-821A-48656667F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91-40E0-821A-48656667F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91-40E0-821A-48656667F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91-40E0-821A-48656667F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91-40E0-821A-48656667F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91-40E0-821A-48656667F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91-40E0-821A-48656667F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91-40E0-821A-48656667F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91-40E0-821A-48656667F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91-40E0-821A-48656667F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91-40E0-821A-48656667F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91-40E0-821A-48656667F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91-40E0-821A-48656667F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91-40E0-821A-48656667F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91-40E0-821A-48656667F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91-40E0-821A-48656667F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91-40E0-821A-48656667F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91-40E0-821A-48656667F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91-40E0-821A-48656667F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91-40E0-821A-48656667F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91-40E0-821A-48656667F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91-40E0-821A-48656667F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91-40E0-821A-48656667F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91-40E0-821A-48656667F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91-40E0-821A-48656667F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91-40E0-821A-48656667F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91-40E0-821A-48656667F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91-40E0-821A-48656667F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91-40E0-821A-48656667F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91-40E0-821A-48656667F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91-40E0-821A-48656667F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91-40E0-821A-48656667F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97.881039685887657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91-40E0-821A-48656667F49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52.3</c:v>
                </c:pt>
                <c:pt idx="11">
                  <c:v>52.3</c:v>
                </c:pt>
                <c:pt idx="12">
                  <c:v>52.3</c:v>
                </c:pt>
                <c:pt idx="13">
                  <c:v>52.3</c:v>
                </c:pt>
                <c:pt idx="14">
                  <c:v>52.3</c:v>
                </c:pt>
                <c:pt idx="15">
                  <c:v>52.3</c:v>
                </c:pt>
                <c:pt idx="16">
                  <c:v>52.3</c:v>
                </c:pt>
                <c:pt idx="17">
                  <c:v>52.3</c:v>
                </c:pt>
                <c:pt idx="18">
                  <c:v>52.3</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867-4DDF-AEB2-D462B9D70CFF}"/>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867-4DDF-AEB2-D462B9D70CF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867-4DDF-AEB2-D462B9D70CFF}"/>
              </c:ext>
            </c:extLst>
          </c:dPt>
          <c:dPt>
            <c:idx val="3"/>
            <c:bubble3D val="0"/>
            <c:extLst>
              <c:ext xmlns:c16="http://schemas.microsoft.com/office/drawing/2014/chart" uri="{C3380CC4-5D6E-409C-BE32-E72D297353CC}">
                <c16:uniqueId val="{00000003-C867-4DDF-AEB2-D462B9D70CFF}"/>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867-4DDF-AEB2-D462B9D70CF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867-4DDF-AEB2-D462B9D70CF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867-4DDF-AEB2-D462B9D70CF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867-4DDF-AEB2-D462B9D70CF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867-4DDF-AEB2-D462B9D70C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867-4DDF-AEB2-D462B9D70CF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867-4DDF-AEB2-D462B9D70CF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867-4DDF-AEB2-D462B9D70CF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867-4DDF-AEB2-D462B9D70C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867-4DDF-AEB2-D462B9D70CF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867-4DDF-AEB2-D462B9D70CF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867-4DDF-AEB2-D462B9D70CF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867-4DDF-AEB2-D462B9D70C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867-4DDF-AEB2-D462B9D70C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867-4DDF-AEB2-D462B9D70C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867-4DDF-AEB2-D462B9D70C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867-4DDF-AEB2-D462B9D70C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867-4DDF-AEB2-D462B9D70C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867-4DDF-AEB2-D462B9D70C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867-4DDF-AEB2-D462B9D70C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867-4DDF-AEB2-D462B9D70C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867-4DDF-AEB2-D462B9D70C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867-4DDF-AEB2-D462B9D70C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867-4DDF-AEB2-D462B9D70C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867-4DDF-AEB2-D462B9D70C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867-4DDF-AEB2-D462B9D70C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867-4DDF-AEB2-D462B9D70C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867-4DDF-AEB2-D462B9D70C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867-4DDF-AEB2-D462B9D70C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867-4DDF-AEB2-D462B9D70C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867-4DDF-AEB2-D462B9D70C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867-4DDF-AEB2-D462B9D70C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867-4DDF-AEB2-D462B9D70C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867-4DDF-AEB2-D462B9D70C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867-4DDF-AEB2-D462B9D70C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867-4DDF-AEB2-D462B9D70C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867-4DDF-AEB2-D462B9D70C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867-4DDF-AEB2-D462B9D70C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867-4DDF-AEB2-D462B9D70C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867-4DDF-AEB2-D462B9D70C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867-4DDF-AEB2-D462B9D70C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867-4DDF-AEB2-D462B9D70C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867-4DDF-AEB2-D462B9D70C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867-4DDF-AEB2-D462B9D70C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867-4DDF-AEB2-D462B9D70C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867-4DDF-AEB2-D462B9D70C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867-4DDF-AEB2-D462B9D70C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867-4DDF-AEB2-D462B9D70C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867-4DDF-AEB2-D462B9D70C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867-4DDF-AEB2-D462B9D70C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867-4DDF-AEB2-D462B9D70C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867-4DDF-AEB2-D462B9D70C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867-4DDF-AEB2-D462B9D70C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867-4DDF-AEB2-D462B9D70C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867-4DDF-AEB2-D462B9D70C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867-4DDF-AEB2-D462B9D70C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867-4DDF-AEB2-D462B9D70C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867-4DDF-AEB2-D462B9D70C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867-4DDF-AEB2-D462B9D70C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867-4DDF-AEB2-D462B9D70C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867-4DDF-AEB2-D462B9D70C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867-4DDF-AEB2-D462B9D70C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867-4DDF-AEB2-D462B9D70C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867-4DDF-AEB2-D462B9D70C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867-4DDF-AEB2-D462B9D70C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867-4DDF-AEB2-D462B9D70C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867-4DDF-AEB2-D462B9D70C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867-4DDF-AEB2-D462B9D70C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867-4DDF-AEB2-D462B9D70C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867-4DDF-AEB2-D462B9D70C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867-4DDF-AEB2-D462B9D70C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867-4DDF-AEB2-D462B9D70C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867-4DDF-AEB2-D462B9D70C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867-4DDF-AEB2-D462B9D70C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867-4DDF-AEB2-D462B9D70C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867-4DDF-AEB2-D462B9D70C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867-4DDF-AEB2-D462B9D70C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867-4DDF-AEB2-D462B9D70C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867-4DDF-AEB2-D462B9D70C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867-4DDF-AEB2-D462B9D70C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867-4DDF-AEB2-D462B9D70C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867-4DDF-AEB2-D462B9D70C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867-4DDF-AEB2-D462B9D70C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867-4DDF-AEB2-D462B9D70C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867-4DDF-AEB2-D462B9D70C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867-4DDF-AEB2-D462B9D70C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867-4DDF-AEB2-D462B9D70C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867-4DDF-AEB2-D462B9D70C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867-4DDF-AEB2-D462B9D70C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867-4DDF-AEB2-D462B9D70C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867-4DDF-AEB2-D462B9D70C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867-4DDF-AEB2-D462B9D70C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867-4DDF-AEB2-D462B9D70C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867-4DDF-AEB2-D462B9D70C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867-4DDF-AEB2-D462B9D70C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52.344747618558365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867-4DDF-AEB2-D462B9D70CF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867-4DDF-AEB2-D462B9D70CF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867-4DDF-AEB2-D462B9D70CF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867-4DDF-AEB2-D462B9D70CF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867-4DDF-AEB2-D462B9D70CF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867-4DDF-AEB2-D462B9D70C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867-4DDF-AEB2-D462B9D70CF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867-4DDF-AEB2-D462B9D70CF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867-4DDF-AEB2-D462B9D70CF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867-4DDF-AEB2-D462B9D70C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867-4DDF-AEB2-D462B9D70CF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867-4DDF-AEB2-D462B9D70CF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867-4DDF-AEB2-D462B9D70CF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867-4DDF-AEB2-D462B9D70C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867-4DDF-AEB2-D462B9D70C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867-4DDF-AEB2-D462B9D70C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867-4DDF-AEB2-D462B9D70C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867-4DDF-AEB2-D462B9D70C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867-4DDF-AEB2-D462B9D70C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867-4DDF-AEB2-D462B9D70C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867-4DDF-AEB2-D462B9D70C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867-4DDF-AEB2-D462B9D70C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867-4DDF-AEB2-D462B9D70C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867-4DDF-AEB2-D462B9D70C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867-4DDF-AEB2-D462B9D70C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867-4DDF-AEB2-D462B9D70C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867-4DDF-AEB2-D462B9D70C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867-4DDF-AEB2-D462B9D70C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867-4DDF-AEB2-D462B9D70C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867-4DDF-AEB2-D462B9D70C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867-4DDF-AEB2-D462B9D70C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867-4DDF-AEB2-D462B9D70C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867-4DDF-AEB2-D462B9D70C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867-4DDF-AEB2-D462B9D70C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867-4DDF-AEB2-D462B9D70C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867-4DDF-AEB2-D462B9D70C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867-4DDF-AEB2-D462B9D70C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867-4DDF-AEB2-D462B9D70C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867-4DDF-AEB2-D462B9D70C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867-4DDF-AEB2-D462B9D70C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867-4DDF-AEB2-D462B9D70C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867-4DDF-AEB2-D462B9D70C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867-4DDF-AEB2-D462B9D70C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867-4DDF-AEB2-D462B9D70C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867-4DDF-AEB2-D462B9D70C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867-4DDF-AEB2-D462B9D70C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867-4DDF-AEB2-D462B9D70C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867-4DDF-AEB2-D462B9D70C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867-4DDF-AEB2-D462B9D70C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867-4DDF-AEB2-D462B9D70C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867-4DDF-AEB2-D462B9D70C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867-4DDF-AEB2-D462B9D70C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867-4DDF-AEB2-D462B9D70C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867-4DDF-AEB2-D462B9D70C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867-4DDF-AEB2-D462B9D70C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867-4DDF-AEB2-D462B9D70C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867-4DDF-AEB2-D462B9D70C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867-4DDF-AEB2-D462B9D70C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867-4DDF-AEB2-D462B9D70C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867-4DDF-AEB2-D462B9D70C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867-4DDF-AEB2-D462B9D70C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867-4DDF-AEB2-D462B9D70C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867-4DDF-AEB2-D462B9D70C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867-4DDF-AEB2-D462B9D70C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867-4DDF-AEB2-D462B9D70C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867-4DDF-AEB2-D462B9D70C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867-4DDF-AEB2-D462B9D70C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867-4DDF-AEB2-D462B9D70C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867-4DDF-AEB2-D462B9D70C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867-4DDF-AEB2-D462B9D70C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867-4DDF-AEB2-D462B9D70C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867-4DDF-AEB2-D462B9D70C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867-4DDF-AEB2-D462B9D70C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867-4DDF-AEB2-D462B9D70C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867-4DDF-AEB2-D462B9D70C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867-4DDF-AEB2-D462B9D70C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867-4DDF-AEB2-D462B9D70C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867-4DDF-AEB2-D462B9D70C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867-4DDF-AEB2-D462B9D70C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867-4DDF-AEB2-D462B9D70C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867-4DDF-AEB2-D462B9D70C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867-4DDF-AEB2-D462B9D70C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867-4DDF-AEB2-D462B9D70C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867-4DDF-AEB2-D462B9D70C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867-4DDF-AEB2-D462B9D70C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867-4DDF-AEB2-D462B9D70C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867-4DDF-AEB2-D462B9D70C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867-4DDF-AEB2-D462B9D70C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867-4DDF-AEB2-D462B9D70C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867-4DDF-AEB2-D462B9D70C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867-4DDF-AEB2-D462B9D70C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867-4DDF-AEB2-D462B9D70C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867-4DDF-AEB2-D462B9D70C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867-4DDF-AEB2-D462B9D70C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867-4DDF-AEB2-D462B9D70C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867-4DDF-AEB2-D462B9D70C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867-4DDF-AEB2-D462B9D70CF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79.599999999999994</c:v>
                </c:pt>
                <c:pt idx="11">
                  <c:v>79.599999999999994</c:v>
                </c:pt>
                <c:pt idx="12">
                  <c:v>79.599999999999994</c:v>
                </c:pt>
                <c:pt idx="13">
                  <c:v>79.599999999999994</c:v>
                </c:pt>
                <c:pt idx="14">
                  <c:v>79.599999999999994</c:v>
                </c:pt>
                <c:pt idx="15">
                  <c:v>79.599999999999994</c:v>
                </c:pt>
                <c:pt idx="16">
                  <c:v>79.599999999999994</c:v>
                </c:pt>
                <c:pt idx="17">
                  <c:v>79.599999999999994</c:v>
                </c:pt>
                <c:pt idx="18">
                  <c:v>79.599999999999994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867-4DDF-AEB2-D462B9D70CF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867-4DDF-AEB2-D462B9D70CFF}"/>
              </c:ext>
            </c:extLst>
          </c:dPt>
          <c:dPt>
            <c:idx val="3"/>
            <c:bubble3D val="0"/>
            <c:extLst>
              <c:ext xmlns:c16="http://schemas.microsoft.com/office/drawing/2014/chart" uri="{C3380CC4-5D6E-409C-BE32-E72D297353CC}">
                <c16:uniqueId val="{000000C4-C867-4DDF-AEB2-D462B9D70CFF}"/>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867-4DDF-AEB2-D462B9D70CF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867-4DDF-AEB2-D462B9D70CF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867-4DDF-AEB2-D462B9D70CF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867-4DDF-AEB2-D462B9D70CFF}"/>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867-4DDF-AEB2-D462B9D70C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867-4DDF-AEB2-D462B9D70CFF}"/>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867-4DDF-AEB2-D462B9D70CFF}"/>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867-4DDF-AEB2-D462B9D70CFF}"/>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867-4DDF-AEB2-D462B9D70C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867-4DDF-AEB2-D462B9D70CF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867-4DDF-AEB2-D462B9D70CF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867-4DDF-AEB2-D462B9D70CF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867-4DDF-AEB2-D462B9D70C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867-4DDF-AEB2-D462B9D70C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867-4DDF-AEB2-D462B9D70C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867-4DDF-AEB2-D462B9D70C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867-4DDF-AEB2-D462B9D70C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867-4DDF-AEB2-D462B9D70C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867-4DDF-AEB2-D462B9D70C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867-4DDF-AEB2-D462B9D70C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867-4DDF-AEB2-D462B9D70C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867-4DDF-AEB2-D462B9D70C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867-4DDF-AEB2-D462B9D70C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867-4DDF-AEB2-D462B9D70C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867-4DDF-AEB2-D462B9D70C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867-4DDF-AEB2-D462B9D70C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867-4DDF-AEB2-D462B9D70C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867-4DDF-AEB2-D462B9D70C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867-4DDF-AEB2-D462B9D70C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867-4DDF-AEB2-D462B9D70C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867-4DDF-AEB2-D462B9D70C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867-4DDF-AEB2-D462B9D70C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867-4DDF-AEB2-D462B9D70C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867-4DDF-AEB2-D462B9D70C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867-4DDF-AEB2-D462B9D70C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867-4DDF-AEB2-D462B9D70C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867-4DDF-AEB2-D462B9D70C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867-4DDF-AEB2-D462B9D70C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867-4DDF-AEB2-D462B9D70C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867-4DDF-AEB2-D462B9D70C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867-4DDF-AEB2-D462B9D70C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867-4DDF-AEB2-D462B9D70C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867-4DDF-AEB2-D462B9D70C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867-4DDF-AEB2-D462B9D70C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867-4DDF-AEB2-D462B9D70C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867-4DDF-AEB2-D462B9D70C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867-4DDF-AEB2-D462B9D70C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867-4DDF-AEB2-D462B9D70C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867-4DDF-AEB2-D462B9D70C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867-4DDF-AEB2-D462B9D70C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867-4DDF-AEB2-D462B9D70C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867-4DDF-AEB2-D462B9D70C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867-4DDF-AEB2-D462B9D70C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867-4DDF-AEB2-D462B9D70C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867-4DDF-AEB2-D462B9D70C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867-4DDF-AEB2-D462B9D70C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867-4DDF-AEB2-D462B9D70C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867-4DDF-AEB2-D462B9D70C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867-4DDF-AEB2-D462B9D70C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867-4DDF-AEB2-D462B9D70C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867-4DDF-AEB2-D462B9D70C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867-4DDF-AEB2-D462B9D70C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867-4DDF-AEB2-D462B9D70C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867-4DDF-AEB2-D462B9D70C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867-4DDF-AEB2-D462B9D70C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867-4DDF-AEB2-D462B9D70C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867-4DDF-AEB2-D462B9D70C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867-4DDF-AEB2-D462B9D70C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867-4DDF-AEB2-D462B9D70C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867-4DDF-AEB2-D462B9D70C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867-4DDF-AEB2-D462B9D70C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867-4DDF-AEB2-D462B9D70C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867-4DDF-AEB2-D462B9D70C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867-4DDF-AEB2-D462B9D70C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867-4DDF-AEB2-D462B9D70C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867-4DDF-AEB2-D462B9D70C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867-4DDF-AEB2-D462B9D70C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867-4DDF-AEB2-D462B9D70C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867-4DDF-AEB2-D462B9D70C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867-4DDF-AEB2-D462B9D70C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867-4DDF-AEB2-D462B9D70C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867-4DDF-AEB2-D462B9D70C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867-4DDF-AEB2-D462B9D70C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867-4DDF-AEB2-D462B9D70C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867-4DDF-AEB2-D462B9D70C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867-4DDF-AEB2-D462B9D70C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867-4DDF-AEB2-D462B9D70C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867-4DDF-AEB2-D462B9D70C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867-4DDF-AEB2-D462B9D70C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867-4DDF-AEB2-D462B9D70C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867-4DDF-AEB2-D462B9D70C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867-4DDF-AEB2-D462B9D70C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867-4DDF-AEB2-D462B9D70C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867-4DDF-AEB2-D462B9D70C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867-4DDF-AEB2-D462B9D70C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79.59519161615124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867-4DDF-AEB2-D462B9D70CF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71.8</c:v>
                </c:pt>
                <c:pt idx="11">
                  <c:v>71.8</c:v>
                </c:pt>
                <c:pt idx="12">
                  <c:v>71.8</c:v>
                </c:pt>
                <c:pt idx="13">
                  <c:v>71.8</c:v>
                </c:pt>
                <c:pt idx="14">
                  <c:v>71.8</c:v>
                </c:pt>
                <c:pt idx="15">
                  <c:v>71.8</c:v>
                </c:pt>
                <c:pt idx="16">
                  <c:v>71.8</c:v>
                </c:pt>
                <c:pt idx="17">
                  <c:v>71.8</c:v>
                </c:pt>
                <c:pt idx="18">
                  <c:v>71.8</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33D-4186-850B-2701CEC880C6}"/>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41.2</c:v>
                </c:pt>
                <c:pt idx="1">
                  <c:v>41.2</c:v>
                </c:pt>
                <c:pt idx="2">
                  <c:v>41.2</c:v>
                </c:pt>
                <c:pt idx="3">
                  <c:v>43.4</c:v>
                </c:pt>
                <c:pt idx="4">
                  <c:v>45.6</c:v>
                </c:pt>
                <c:pt idx="5">
                  <c:v>47.8</c:v>
                </c:pt>
                <c:pt idx="6">
                  <c:v>49.9</c:v>
                </c:pt>
                <c:pt idx="7">
                  <c:v>52.1</c:v>
                </c:pt>
                <c:pt idx="8">
                  <c:v>54.3</c:v>
                </c:pt>
                <c:pt idx="9">
                  <c:v>56.5</c:v>
                </c:pt>
                <c:pt idx="10">
                  <c:v>58.7</c:v>
                </c:pt>
                <c:pt idx="11">
                  <c:v>60.9</c:v>
                </c:pt>
                <c:pt idx="12">
                  <c:v>63.1</c:v>
                </c:pt>
                <c:pt idx="13">
                  <c:v>65.3</c:v>
                </c:pt>
                <c:pt idx="14">
                  <c:v>67.5</c:v>
                </c:pt>
                <c:pt idx="15">
                  <c:v>69.7</c:v>
                </c:pt>
                <c:pt idx="16">
                  <c:v>71.8</c:v>
                </c:pt>
                <c:pt idx="17">
                  <c:v>71.8</c:v>
                </c:pt>
                <c:pt idx="18">
                  <c:v>71.8</c:v>
                </c:pt>
                <c:pt idx="19">
                  <c:v>78.5</c:v>
                </c:pt>
                <c:pt idx="20">
                  <c:v>80.7</c:v>
                </c:pt>
                <c:pt idx="21">
                  <c:v>82.9</c:v>
                </c:pt>
                <c:pt idx="22">
                  <c:v>82.7</c:v>
                </c:pt>
                <c:pt idx="23">
                  <c:v>81.7</c:v>
                </c:pt>
                <c:pt idx="24">
                  <c:v>80.7</c:v>
                </c:pt>
                <c:pt idx="25">
                  <c:v>79.8</c:v>
                </c:pt>
              </c:numCache>
            </c:numRef>
          </c:yVal>
          <c:smooth val="0"/>
          <c:extLst>
            <c:ext xmlns:c16="http://schemas.microsoft.com/office/drawing/2014/chart" uri="{C3380CC4-5D6E-409C-BE32-E72D297353CC}">
              <c16:uniqueId val="{00000001-433D-4186-850B-2701CEC880C6}"/>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33D-4186-850B-2701CEC880C6}"/>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3D-4186-850B-2701CEC880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3D-4186-850B-2701CEC880C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3D-4186-850B-2701CEC880C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3D-4186-850B-2701CEC880C6}"/>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3D-4186-850B-2701CEC880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3D-4186-850B-2701CEC880C6}"/>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3D-4186-850B-2701CEC880C6}"/>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3D-4186-850B-2701CEC880C6}"/>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3D-4186-850B-2701CEC880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3D-4186-850B-2701CEC880C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3D-4186-850B-2701CEC880C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3D-4186-850B-2701CEC880C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3D-4186-850B-2701CEC880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3D-4186-850B-2701CEC880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3D-4186-850B-2701CEC880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3D-4186-850B-2701CEC880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3D-4186-850B-2701CEC880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3D-4186-850B-2701CEC880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3D-4186-850B-2701CEC880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3D-4186-850B-2701CEC880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3D-4186-850B-2701CEC880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3D-4186-850B-2701CEC880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3D-4186-850B-2701CEC880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33D-4186-850B-2701CEC880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3D-4186-850B-2701CEC880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3D-4186-850B-2701CEC880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3D-4186-850B-2701CEC880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3D-4186-850B-2701CEC880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3D-4186-850B-2701CEC880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3D-4186-850B-2701CEC880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3D-4186-850B-2701CEC880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3D-4186-850B-2701CEC880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3D-4186-850B-2701CEC880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3D-4186-850B-2701CEC880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3D-4186-850B-2701CEC880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3D-4186-850B-2701CEC880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3D-4186-850B-2701CEC880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3D-4186-850B-2701CEC880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3D-4186-850B-2701CEC880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3D-4186-850B-2701CEC880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3D-4186-850B-2701CEC880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3D-4186-850B-2701CEC880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3D-4186-850B-2701CEC880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3D-4186-850B-2701CEC880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3D-4186-850B-2701CEC880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3D-4186-850B-2701CEC880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3D-4186-850B-2701CEC880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3D-4186-850B-2701CEC880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3D-4186-850B-2701CEC880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3D-4186-850B-2701CEC880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3D-4186-850B-2701CEC880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3D-4186-850B-2701CEC880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3D-4186-850B-2701CEC880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3D-4186-850B-2701CEC880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3D-4186-850B-2701CEC880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3D-4186-850B-2701CEC880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3D-4186-850B-2701CEC880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3D-4186-850B-2701CEC880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3D-4186-850B-2701CEC880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3D-4186-850B-2701CEC880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3D-4186-850B-2701CEC880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3D-4186-850B-2701CEC880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3D-4186-850B-2701CEC880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3D-4186-850B-2701CEC880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3D-4186-850B-2701CEC880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3D-4186-850B-2701CEC880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3D-4186-850B-2701CEC880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3D-4186-850B-2701CEC880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3D-4186-850B-2701CEC880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3D-4186-850B-2701CEC880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3D-4186-850B-2701CEC880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3D-4186-850B-2701CEC880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3D-4186-850B-2701CEC880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3D-4186-850B-2701CEC880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3D-4186-850B-2701CEC880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3D-4186-850B-2701CEC880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3D-4186-850B-2701CEC880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3D-4186-850B-2701CEC880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3D-4186-850B-2701CEC880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3D-4186-850B-2701CEC880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3D-4186-850B-2701CEC880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3D-4186-850B-2701CEC880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3D-4186-850B-2701CEC880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3D-4186-850B-2701CEC880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3D-4186-850B-2701CEC880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3D-4186-850B-2701CEC880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3D-4186-850B-2701CEC880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3D-4186-850B-2701CEC880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3D-4186-850B-2701CEC880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3D-4186-850B-2701CEC880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3D-4186-850B-2701CEC880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3D-4186-850B-2701CEC880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3D-4186-850B-2701CEC880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3D-4186-850B-2701CEC880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33D-4186-850B-2701CEC880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71.838607594936704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33D-4186-850B-2701CEC880C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3D-4186-850B-2701CEC880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3D-4186-850B-2701CEC880C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3D-4186-850B-2701CEC880C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3D-4186-850B-2701CEC880C6}"/>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3D-4186-850B-2701CEC880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3D-4186-850B-2701CEC880C6}"/>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3D-4186-850B-2701CEC880C6}"/>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3D-4186-850B-2701CEC880C6}"/>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3D-4186-850B-2701CEC880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3D-4186-850B-2701CEC880C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3D-4186-850B-2701CEC880C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3D-4186-850B-2701CEC880C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3D-4186-850B-2701CEC880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3D-4186-850B-2701CEC880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3D-4186-850B-2701CEC880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3D-4186-850B-2701CEC880C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3D-4186-850B-2701CEC880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3D-4186-850B-2701CEC880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3D-4186-850B-2701CEC880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3D-4186-850B-2701CEC880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3D-4186-850B-2701CEC880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3D-4186-850B-2701CEC880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3D-4186-850B-2701CEC880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3D-4186-850B-2701CEC880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3D-4186-850B-2701CEC880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3D-4186-850B-2701CEC880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3D-4186-850B-2701CEC880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3D-4186-850B-2701CEC880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3D-4186-850B-2701CEC880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3D-4186-850B-2701CEC880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3D-4186-850B-2701CEC880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3D-4186-850B-2701CEC880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3D-4186-850B-2701CEC880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3D-4186-850B-2701CEC880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3D-4186-850B-2701CEC880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3D-4186-850B-2701CEC880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3D-4186-850B-2701CEC880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3D-4186-850B-2701CEC880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3D-4186-850B-2701CEC880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3D-4186-850B-2701CEC880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3D-4186-850B-2701CEC880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3D-4186-850B-2701CEC880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3D-4186-850B-2701CEC880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3D-4186-850B-2701CEC880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3D-4186-850B-2701CEC880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3D-4186-850B-2701CEC880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3D-4186-850B-2701CEC880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3D-4186-850B-2701CEC880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3D-4186-850B-2701CEC880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3D-4186-850B-2701CEC880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3D-4186-850B-2701CEC880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3D-4186-850B-2701CEC880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3D-4186-850B-2701CEC880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3D-4186-850B-2701CEC880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3D-4186-850B-2701CEC880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3D-4186-850B-2701CEC880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3D-4186-850B-2701CEC880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3D-4186-850B-2701CEC880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3D-4186-850B-2701CEC880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3D-4186-850B-2701CEC880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3D-4186-850B-2701CEC880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3D-4186-850B-2701CEC880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3D-4186-850B-2701CEC880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3D-4186-850B-2701CEC880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3D-4186-850B-2701CEC880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3D-4186-850B-2701CEC880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3D-4186-850B-2701CEC880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3D-4186-850B-2701CEC880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3D-4186-850B-2701CEC880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3D-4186-850B-2701CEC880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3D-4186-850B-2701CEC880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3D-4186-850B-2701CEC880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3D-4186-850B-2701CEC880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3D-4186-850B-2701CEC880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3D-4186-850B-2701CEC880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3D-4186-850B-2701CEC880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3D-4186-850B-2701CEC880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3D-4186-850B-2701CEC880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3D-4186-850B-2701CEC880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3D-4186-850B-2701CEC880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3D-4186-850B-2701CEC880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3D-4186-850B-2701CEC880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3D-4186-850B-2701CEC880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3D-4186-850B-2701CEC880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3D-4186-850B-2701CEC880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3D-4186-850B-2701CEC880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3D-4186-850B-2701CEC880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3D-4186-850B-2701CEC880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3D-4186-850B-2701CEC880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3D-4186-850B-2701CEC880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3D-4186-850B-2701CEC880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3D-4186-850B-2701CEC880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3D-4186-850B-2701CEC880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3D-4186-850B-2701CEC880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3D-4186-850B-2701CEC880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44.09</c:v>
                </c:pt>
                <c:pt idx="1">
                  <c:v>#N/A</c:v>
                </c:pt>
                <c:pt idx="2">
                  <c:v>#N/A</c:v>
                </c:pt>
                <c:pt idx="3">
                  <c:v>#N/A</c:v>
                </c:pt>
                <c:pt idx="4">
                  <c:v>#N/A</c:v>
                </c:pt>
                <c:pt idx="5">
                  <c:v>76.88</c:v>
                </c:pt>
                <c:pt idx="6">
                  <c:v>#N/A</c:v>
                </c:pt>
                <c:pt idx="7">
                  <c:v>#N/A</c:v>
                </c:pt>
                <c:pt idx="8">
                  <c:v>#N/A</c:v>
                </c:pt>
                <c:pt idx="9">
                  <c:v>79.36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3D-4186-850B-2701CEC880C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99.2</c:v>
                </c:pt>
                <c:pt idx="6">
                  <c:v>98.2</c:v>
                </c:pt>
                <c:pt idx="7">
                  <c:v>97.2</c:v>
                </c:pt>
                <c:pt idx="8">
                  <c:v>96.2</c:v>
                </c:pt>
                <c:pt idx="9">
                  <c:v>95.3</c:v>
                </c:pt>
                <c:pt idx="10">
                  <c:v>94.3</c:v>
                </c:pt>
                <c:pt idx="11">
                  <c:v>93.3</c:v>
                </c:pt>
                <c:pt idx="12">
                  <c:v>92.4</c:v>
                </c:pt>
                <c:pt idx="13">
                  <c:v>91.4</c:v>
                </c:pt>
                <c:pt idx="14">
                  <c:v>90.4</c:v>
                </c:pt>
                <c:pt idx="15">
                  <c:v>89.5</c:v>
                </c:pt>
                <c:pt idx="16">
                  <c:v>88.5</c:v>
                </c:pt>
                <c:pt idx="17">
                  <c:v>87.5</c:v>
                </c:pt>
                <c:pt idx="18">
                  <c:v>86.6</c:v>
                </c:pt>
                <c:pt idx="19">
                  <c:v>85.6</c:v>
                </c:pt>
                <c:pt idx="20">
                  <c:v>84.6</c:v>
                </c:pt>
                <c:pt idx="21">
                  <c:v>83.7</c:v>
                </c:pt>
                <c:pt idx="22">
                  <c:v>82.7</c:v>
                </c:pt>
                <c:pt idx="23">
                  <c:v>81.7</c:v>
                </c:pt>
                <c:pt idx="24">
                  <c:v>80.7</c:v>
                </c:pt>
                <c:pt idx="25">
                  <c:v>79.8</c:v>
                </c:pt>
              </c:numCache>
            </c:numRef>
          </c:yVal>
          <c:smooth val="0"/>
          <c:extLst>
            <c:ext xmlns:c16="http://schemas.microsoft.com/office/drawing/2014/chart" uri="{C3380CC4-5D6E-409C-BE32-E72D297353CC}">
              <c16:uniqueId val="{000000C2-433D-4186-850B-2701CEC880C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33D-4186-850B-2701CEC880C6}"/>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3D-4186-850B-2701CEC880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3D-4186-850B-2701CEC880C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3D-4186-850B-2701CEC880C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3D-4186-850B-2701CEC880C6}"/>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3D-4186-850B-2701CEC880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3D-4186-850B-2701CEC880C6}"/>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3D-4186-850B-2701CEC880C6}"/>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3D-4186-850B-2701CEC880C6}"/>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3D-4186-850B-2701CEC880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3D-4186-850B-2701CEC880C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3D-4186-850B-2701CEC880C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3D-4186-850B-2701CEC880C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3D-4186-850B-2701CEC880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3D-4186-850B-2701CEC880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3D-4186-850B-2701CEC880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3D-4186-850B-2701CEC880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3D-4186-850B-2701CEC880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3D-4186-850B-2701CEC880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3D-4186-850B-2701CEC880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3D-4186-850B-2701CEC880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3D-4186-850B-2701CEC880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3D-4186-850B-2701CEC880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3D-4186-850B-2701CEC880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3D-4186-850B-2701CEC880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3D-4186-850B-2701CEC880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3D-4186-850B-2701CEC880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3D-4186-850B-2701CEC880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3D-4186-850B-2701CEC880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3D-4186-850B-2701CEC880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3D-4186-850B-2701CEC880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3D-4186-850B-2701CEC880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3D-4186-850B-2701CEC880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3D-4186-850B-2701CEC880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3D-4186-850B-2701CEC880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3D-4186-850B-2701CEC880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3D-4186-850B-2701CEC880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3D-4186-850B-2701CEC880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3D-4186-850B-2701CEC880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3D-4186-850B-2701CEC880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3D-4186-850B-2701CEC880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3D-4186-850B-2701CEC880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3D-4186-850B-2701CEC880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3D-4186-850B-2701CEC880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3D-4186-850B-2701CEC880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3D-4186-850B-2701CEC880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3D-4186-850B-2701CEC880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3D-4186-850B-2701CEC880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3D-4186-850B-2701CEC880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3D-4186-850B-2701CEC880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3D-4186-850B-2701CEC880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3D-4186-850B-2701CEC880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3D-4186-850B-2701CEC880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3D-4186-850B-2701CEC880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3D-4186-850B-2701CEC880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3D-4186-850B-2701CEC880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3D-4186-850B-2701CEC880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3D-4186-850B-2701CEC880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3D-4186-850B-2701CEC880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3D-4186-850B-2701CEC880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3D-4186-850B-2701CEC880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3D-4186-850B-2701CEC880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3D-4186-850B-2701CEC880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3D-4186-850B-2701CEC880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3D-4186-850B-2701CEC880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3D-4186-850B-2701CEC880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3D-4186-850B-2701CEC880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3D-4186-850B-2701CEC880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3D-4186-850B-2701CEC880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3D-4186-850B-2701CEC880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3D-4186-850B-2701CEC880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3D-4186-850B-2701CEC880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3D-4186-850B-2701CEC880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3D-4186-850B-2701CEC880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3D-4186-850B-2701CEC880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3D-4186-850B-2701CEC880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3D-4186-850B-2701CEC880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3D-4186-850B-2701CEC880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3D-4186-850B-2701CEC880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3D-4186-850B-2701CEC880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3D-4186-850B-2701CEC880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3D-4186-850B-2701CEC880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3D-4186-850B-2701CEC880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3D-4186-850B-2701CEC880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3D-4186-850B-2701CEC880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3D-4186-850B-2701CEC880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3D-4186-850B-2701CEC880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3D-4186-850B-2701CEC880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3D-4186-850B-2701CEC880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3D-4186-850B-2701CEC880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3D-4186-850B-2701CEC880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3D-4186-850B-2701CEC880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3D-4186-850B-2701CEC880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3D-4186-850B-2701CEC880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3D-4186-850B-2701CEC880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3D-4186-850B-2701CEC880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99.803149606299215</c:v>
                </c:pt>
                <c:pt idx="1">
                  <c:v>#N/A</c:v>
                </c:pt>
                <c:pt idx="2">
                  <c:v>#N/A</c:v>
                </c:pt>
                <c:pt idx="3">
                  <c:v>91.21</c:v>
                </c:pt>
                <c:pt idx="4">
                  <c:v>#N/A</c:v>
                </c:pt>
                <c:pt idx="5">
                  <c:v>#N/A</c:v>
                </c:pt>
                <c:pt idx="6">
                  <c:v>#N/A</c:v>
                </c:pt>
                <c:pt idx="7">
                  <c:v>#N/A</c:v>
                </c:pt>
                <c:pt idx="8">
                  <c:v>#N/A</c:v>
                </c:pt>
                <c:pt idx="9">
                  <c:v>#N/A</c:v>
                </c:pt>
                <c:pt idx="10">
                  <c:v>80.3</c:v>
                </c:pt>
                <c:pt idx="11">
                  <c:v>81.7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3D-4186-850B-2701CEC880C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72.7</c:v>
                </c:pt>
                <c:pt idx="11">
                  <c:v>72.7</c:v>
                </c:pt>
                <c:pt idx="12">
                  <c:v>72.7</c:v>
                </c:pt>
                <c:pt idx="13">
                  <c:v>72.7</c:v>
                </c:pt>
                <c:pt idx="14">
                  <c:v>72.7</c:v>
                </c:pt>
                <c:pt idx="15">
                  <c:v>72.7</c:v>
                </c:pt>
                <c:pt idx="16">
                  <c:v>72.7</c:v>
                </c:pt>
                <c:pt idx="17">
                  <c:v>72.7</c:v>
                </c:pt>
                <c:pt idx="18">
                  <c:v>72.7</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366-46E8-A6A6-CBBFD9A6D7CA}"/>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366-46E8-A6A6-CBBFD9A6D7CA}"/>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366-46E8-A6A6-CBBFD9A6D7CA}"/>
              </c:ext>
            </c:extLst>
          </c:dPt>
          <c:dPt>
            <c:idx val="3"/>
            <c:bubble3D val="0"/>
            <c:extLst>
              <c:ext xmlns:c16="http://schemas.microsoft.com/office/drawing/2014/chart" uri="{C3380CC4-5D6E-409C-BE32-E72D297353CC}">
                <c16:uniqueId val="{00000003-4366-46E8-A6A6-CBBFD9A6D7CA}"/>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66-46E8-A6A6-CBBFD9A6D7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66-46E8-A6A6-CBBFD9A6D7C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66-46E8-A6A6-CBBFD9A6D7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66-46E8-A6A6-CBBFD9A6D7C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66-46E8-A6A6-CBBFD9A6D7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66-46E8-A6A6-CBBFD9A6D7C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66-46E8-A6A6-CBBFD9A6D7C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66-46E8-A6A6-CBBFD9A6D7C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66-46E8-A6A6-CBBFD9A6D7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66-46E8-A6A6-CBBFD9A6D7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66-46E8-A6A6-CBBFD9A6D7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66-46E8-A6A6-CBBFD9A6D7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66-46E8-A6A6-CBBFD9A6D7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66-46E8-A6A6-CBBFD9A6D7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66-46E8-A6A6-CBBFD9A6D7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66-46E8-A6A6-CBBFD9A6D7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66-46E8-A6A6-CBBFD9A6D7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66-46E8-A6A6-CBBFD9A6D7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66-46E8-A6A6-CBBFD9A6D7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66-46E8-A6A6-CBBFD9A6D7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66-46E8-A6A6-CBBFD9A6D7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66-46E8-A6A6-CBBFD9A6D7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66-46E8-A6A6-CBBFD9A6D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366-46E8-A6A6-CBBFD9A6D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66-46E8-A6A6-CBBFD9A6D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66-46E8-A6A6-CBBFD9A6D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66-46E8-A6A6-CBBFD9A6D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66-46E8-A6A6-CBBFD9A6D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66-46E8-A6A6-CBBFD9A6D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66-46E8-A6A6-CBBFD9A6D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66-46E8-A6A6-CBBFD9A6D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66-46E8-A6A6-CBBFD9A6D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66-46E8-A6A6-CBBFD9A6D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66-46E8-A6A6-CBBFD9A6D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66-46E8-A6A6-CBBFD9A6D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66-46E8-A6A6-CBBFD9A6D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66-46E8-A6A6-CBBFD9A6D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66-46E8-A6A6-CBBFD9A6D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66-46E8-A6A6-CBBFD9A6D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66-46E8-A6A6-CBBFD9A6D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66-46E8-A6A6-CBBFD9A6D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66-46E8-A6A6-CBBFD9A6D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66-46E8-A6A6-CBBFD9A6D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66-46E8-A6A6-CBBFD9A6D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66-46E8-A6A6-CBBFD9A6D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66-46E8-A6A6-CBBFD9A6D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66-46E8-A6A6-CBBFD9A6D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66-46E8-A6A6-CBBFD9A6D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66-46E8-A6A6-CBBFD9A6D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66-46E8-A6A6-CBBFD9A6D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66-46E8-A6A6-CBBFD9A6D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66-46E8-A6A6-CBBFD9A6D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66-46E8-A6A6-CBBFD9A6D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66-46E8-A6A6-CBBFD9A6D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66-46E8-A6A6-CBBFD9A6D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66-46E8-A6A6-CBBFD9A6D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66-46E8-A6A6-CBBFD9A6D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66-46E8-A6A6-CBBFD9A6D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66-46E8-A6A6-CBBFD9A6D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66-46E8-A6A6-CBBFD9A6D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66-46E8-A6A6-CBBFD9A6D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66-46E8-A6A6-CBBFD9A6D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66-46E8-A6A6-CBBFD9A6D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66-46E8-A6A6-CBBFD9A6D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66-46E8-A6A6-CBBFD9A6D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66-46E8-A6A6-CBBFD9A6D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66-46E8-A6A6-CBBFD9A6D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66-46E8-A6A6-CBBFD9A6D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66-46E8-A6A6-CBBFD9A6D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66-46E8-A6A6-CBBFD9A6D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66-46E8-A6A6-CBBFD9A6D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66-46E8-A6A6-CBBFD9A6D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66-46E8-A6A6-CBBFD9A6D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66-46E8-A6A6-CBBFD9A6D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66-46E8-A6A6-CBBFD9A6D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66-46E8-A6A6-CBBFD9A6D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66-46E8-A6A6-CBBFD9A6D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66-46E8-A6A6-CBBFD9A6D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66-46E8-A6A6-CBBFD9A6D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66-46E8-A6A6-CBBFD9A6D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66-46E8-A6A6-CBBFD9A6D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66-46E8-A6A6-CBBFD9A6D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66-46E8-A6A6-CBBFD9A6D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66-46E8-A6A6-CBBFD9A6D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66-46E8-A6A6-CBBFD9A6D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66-46E8-A6A6-CBBFD9A6D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66-46E8-A6A6-CBBFD9A6D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66-46E8-A6A6-CBBFD9A6D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66-46E8-A6A6-CBBFD9A6D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66-46E8-A6A6-CBBFD9A6D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66-46E8-A6A6-CBBFD9A6D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66-46E8-A6A6-CBBFD9A6D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66-46E8-A6A6-CBBFD9A6D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66-46E8-A6A6-CBBFD9A6D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366-46E8-A6A6-CBBFD9A6D7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72.69244772291961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366-46E8-A6A6-CBBFD9A6D7CA}"/>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66-46E8-A6A6-CBBFD9A6D7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66-46E8-A6A6-CBBFD9A6D7C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66-46E8-A6A6-CBBFD9A6D7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66-46E8-A6A6-CBBFD9A6D7C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66-46E8-A6A6-CBBFD9A6D7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66-46E8-A6A6-CBBFD9A6D7C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66-46E8-A6A6-CBBFD9A6D7C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66-46E8-A6A6-CBBFD9A6D7C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66-46E8-A6A6-CBBFD9A6D7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66-46E8-A6A6-CBBFD9A6D7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66-46E8-A6A6-CBBFD9A6D7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66-46E8-A6A6-CBBFD9A6D7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66-46E8-A6A6-CBBFD9A6D7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66-46E8-A6A6-CBBFD9A6D7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66-46E8-A6A6-CBBFD9A6D7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66-46E8-A6A6-CBBFD9A6D7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66-46E8-A6A6-CBBFD9A6D7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66-46E8-A6A6-CBBFD9A6D7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66-46E8-A6A6-CBBFD9A6D7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66-46E8-A6A6-CBBFD9A6D7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66-46E8-A6A6-CBBFD9A6D7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66-46E8-A6A6-CBBFD9A6D7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66-46E8-A6A6-CBBFD9A6D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66-46E8-A6A6-CBBFD9A6D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66-46E8-A6A6-CBBFD9A6D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66-46E8-A6A6-CBBFD9A6D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66-46E8-A6A6-CBBFD9A6D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66-46E8-A6A6-CBBFD9A6D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66-46E8-A6A6-CBBFD9A6D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66-46E8-A6A6-CBBFD9A6D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66-46E8-A6A6-CBBFD9A6D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66-46E8-A6A6-CBBFD9A6D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66-46E8-A6A6-CBBFD9A6D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66-46E8-A6A6-CBBFD9A6D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66-46E8-A6A6-CBBFD9A6D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66-46E8-A6A6-CBBFD9A6D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66-46E8-A6A6-CBBFD9A6D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66-46E8-A6A6-CBBFD9A6D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66-46E8-A6A6-CBBFD9A6D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66-46E8-A6A6-CBBFD9A6D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66-46E8-A6A6-CBBFD9A6D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66-46E8-A6A6-CBBFD9A6D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66-46E8-A6A6-CBBFD9A6D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66-46E8-A6A6-CBBFD9A6D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66-46E8-A6A6-CBBFD9A6D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66-46E8-A6A6-CBBFD9A6D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66-46E8-A6A6-CBBFD9A6D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66-46E8-A6A6-CBBFD9A6D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66-46E8-A6A6-CBBFD9A6D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66-46E8-A6A6-CBBFD9A6D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66-46E8-A6A6-CBBFD9A6D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66-46E8-A6A6-CBBFD9A6D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66-46E8-A6A6-CBBFD9A6D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66-46E8-A6A6-CBBFD9A6D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66-46E8-A6A6-CBBFD9A6D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66-46E8-A6A6-CBBFD9A6D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66-46E8-A6A6-CBBFD9A6D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66-46E8-A6A6-CBBFD9A6D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66-46E8-A6A6-CBBFD9A6D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66-46E8-A6A6-CBBFD9A6D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66-46E8-A6A6-CBBFD9A6D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66-46E8-A6A6-CBBFD9A6D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66-46E8-A6A6-CBBFD9A6D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66-46E8-A6A6-CBBFD9A6D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66-46E8-A6A6-CBBFD9A6D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66-46E8-A6A6-CBBFD9A6D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66-46E8-A6A6-CBBFD9A6D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66-46E8-A6A6-CBBFD9A6D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66-46E8-A6A6-CBBFD9A6D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66-46E8-A6A6-CBBFD9A6D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66-46E8-A6A6-CBBFD9A6D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66-46E8-A6A6-CBBFD9A6D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66-46E8-A6A6-CBBFD9A6D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66-46E8-A6A6-CBBFD9A6D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66-46E8-A6A6-CBBFD9A6D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66-46E8-A6A6-CBBFD9A6D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66-46E8-A6A6-CBBFD9A6D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66-46E8-A6A6-CBBFD9A6D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66-46E8-A6A6-CBBFD9A6D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66-46E8-A6A6-CBBFD9A6D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66-46E8-A6A6-CBBFD9A6D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66-46E8-A6A6-CBBFD9A6D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66-46E8-A6A6-CBBFD9A6D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66-46E8-A6A6-CBBFD9A6D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66-46E8-A6A6-CBBFD9A6D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66-46E8-A6A6-CBBFD9A6D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66-46E8-A6A6-CBBFD9A6D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66-46E8-A6A6-CBBFD9A6D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66-46E8-A6A6-CBBFD9A6D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66-46E8-A6A6-CBBFD9A6D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66-46E8-A6A6-CBBFD9A6D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66-46E8-A6A6-CBBFD9A6D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66-46E8-A6A6-CBBFD9A6D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66-46E8-A6A6-CBBFD9A6D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66-46E8-A6A6-CBBFD9A6D7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66-46E8-A6A6-CBBFD9A6D7CA}"/>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88.2</c:v>
                </c:pt>
                <c:pt idx="11">
                  <c:v>88.2</c:v>
                </c:pt>
                <c:pt idx="12">
                  <c:v>88.2</c:v>
                </c:pt>
                <c:pt idx="13">
                  <c:v>88.2</c:v>
                </c:pt>
                <c:pt idx="14">
                  <c:v>88.2</c:v>
                </c:pt>
                <c:pt idx="15">
                  <c:v>88.2</c:v>
                </c:pt>
                <c:pt idx="16">
                  <c:v>88.2</c:v>
                </c:pt>
                <c:pt idx="17">
                  <c:v>88.2</c:v>
                </c:pt>
                <c:pt idx="18">
                  <c:v>88.2</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366-46E8-A6A6-CBBFD9A6D7C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366-46E8-A6A6-CBBFD9A6D7CA}"/>
              </c:ext>
            </c:extLst>
          </c:dPt>
          <c:dPt>
            <c:idx val="3"/>
            <c:bubble3D val="0"/>
            <c:extLst>
              <c:ext xmlns:c16="http://schemas.microsoft.com/office/drawing/2014/chart" uri="{C3380CC4-5D6E-409C-BE32-E72D297353CC}">
                <c16:uniqueId val="{000000C4-4366-46E8-A6A6-CBBFD9A6D7CA}"/>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66-46E8-A6A6-CBBFD9A6D7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66-46E8-A6A6-CBBFD9A6D7C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66-46E8-A6A6-CBBFD9A6D7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66-46E8-A6A6-CBBFD9A6D7CA}"/>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66-46E8-A6A6-CBBFD9A6D7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66-46E8-A6A6-CBBFD9A6D7CA}"/>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66-46E8-A6A6-CBBFD9A6D7CA}"/>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66-46E8-A6A6-CBBFD9A6D7CA}"/>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66-46E8-A6A6-CBBFD9A6D7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66-46E8-A6A6-CBBFD9A6D7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66-46E8-A6A6-CBBFD9A6D7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66-46E8-A6A6-CBBFD9A6D7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66-46E8-A6A6-CBBFD9A6D7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66-46E8-A6A6-CBBFD9A6D7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66-46E8-A6A6-CBBFD9A6D7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66-46E8-A6A6-CBBFD9A6D7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66-46E8-A6A6-CBBFD9A6D7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66-46E8-A6A6-CBBFD9A6D7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66-46E8-A6A6-CBBFD9A6D7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66-46E8-A6A6-CBBFD9A6D7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66-46E8-A6A6-CBBFD9A6D7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66-46E8-A6A6-CBBFD9A6D7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66-46E8-A6A6-CBBFD9A6D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66-46E8-A6A6-CBBFD9A6D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66-46E8-A6A6-CBBFD9A6D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66-46E8-A6A6-CBBFD9A6D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66-46E8-A6A6-CBBFD9A6D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66-46E8-A6A6-CBBFD9A6D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66-46E8-A6A6-CBBFD9A6D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66-46E8-A6A6-CBBFD9A6D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66-46E8-A6A6-CBBFD9A6D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66-46E8-A6A6-CBBFD9A6D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66-46E8-A6A6-CBBFD9A6D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66-46E8-A6A6-CBBFD9A6D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66-46E8-A6A6-CBBFD9A6D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66-46E8-A6A6-CBBFD9A6D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66-46E8-A6A6-CBBFD9A6D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66-46E8-A6A6-CBBFD9A6D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66-46E8-A6A6-CBBFD9A6D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66-46E8-A6A6-CBBFD9A6D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66-46E8-A6A6-CBBFD9A6D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66-46E8-A6A6-CBBFD9A6D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66-46E8-A6A6-CBBFD9A6D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66-46E8-A6A6-CBBFD9A6D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66-46E8-A6A6-CBBFD9A6D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66-46E8-A6A6-CBBFD9A6D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66-46E8-A6A6-CBBFD9A6D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66-46E8-A6A6-CBBFD9A6D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66-46E8-A6A6-CBBFD9A6D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66-46E8-A6A6-CBBFD9A6D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66-46E8-A6A6-CBBFD9A6D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66-46E8-A6A6-CBBFD9A6D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66-46E8-A6A6-CBBFD9A6D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66-46E8-A6A6-CBBFD9A6D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66-46E8-A6A6-CBBFD9A6D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66-46E8-A6A6-CBBFD9A6D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66-46E8-A6A6-CBBFD9A6D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66-46E8-A6A6-CBBFD9A6D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66-46E8-A6A6-CBBFD9A6D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66-46E8-A6A6-CBBFD9A6D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66-46E8-A6A6-CBBFD9A6D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66-46E8-A6A6-CBBFD9A6D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66-46E8-A6A6-CBBFD9A6D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66-46E8-A6A6-CBBFD9A6D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66-46E8-A6A6-CBBFD9A6D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66-46E8-A6A6-CBBFD9A6D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66-46E8-A6A6-CBBFD9A6D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66-46E8-A6A6-CBBFD9A6D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66-46E8-A6A6-CBBFD9A6D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66-46E8-A6A6-CBBFD9A6D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66-46E8-A6A6-CBBFD9A6D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66-46E8-A6A6-CBBFD9A6D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66-46E8-A6A6-CBBFD9A6D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66-46E8-A6A6-CBBFD9A6D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66-46E8-A6A6-CBBFD9A6D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66-46E8-A6A6-CBBFD9A6D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66-46E8-A6A6-CBBFD9A6D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66-46E8-A6A6-CBBFD9A6D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66-46E8-A6A6-CBBFD9A6D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66-46E8-A6A6-CBBFD9A6D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66-46E8-A6A6-CBBFD9A6D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66-46E8-A6A6-CBBFD9A6D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66-46E8-A6A6-CBBFD9A6D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66-46E8-A6A6-CBBFD9A6D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66-46E8-A6A6-CBBFD9A6D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66-46E8-A6A6-CBBFD9A6D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66-46E8-A6A6-CBBFD9A6D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66-46E8-A6A6-CBBFD9A6D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66-46E8-A6A6-CBBFD9A6D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66-46E8-A6A6-CBBFD9A6D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66-46E8-A6A6-CBBFD9A6D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66-46E8-A6A6-CBBFD9A6D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66-46E8-A6A6-CBBFD9A6D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66-46E8-A6A6-CBBFD9A6D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66-46E8-A6A6-CBBFD9A6D7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88.22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66-46E8-A6A6-CBBFD9A6D7C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81.5</c:v>
                </c:pt>
                <c:pt idx="9">
                  <c:v>81.5</c:v>
                </c:pt>
                <c:pt idx="10">
                  <c:v>81.5</c:v>
                </c:pt>
                <c:pt idx="11">
                  <c:v>81.5</c:v>
                </c:pt>
                <c:pt idx="12">
                  <c:v>81.5</c:v>
                </c:pt>
                <c:pt idx="13">
                  <c:v>81.5</c:v>
                </c:pt>
                <c:pt idx="14">
                  <c:v>81.5</c:v>
                </c:pt>
                <c:pt idx="15">
                  <c:v>81.5</c:v>
                </c:pt>
                <c:pt idx="16">
                  <c:v>81.5</c:v>
                </c:pt>
                <c:pt idx="17">
                  <c:v>81.5</c:v>
                </c:pt>
                <c:pt idx="18">
                  <c:v>81.5</c:v>
                </c:pt>
                <c:pt idx="19">
                  <c:v>81.5</c:v>
                </c:pt>
                <c:pt idx="20">
                  <c:v>81.5</c:v>
                </c:pt>
                <c:pt idx="21">
                  <c:v>#N/A</c:v>
                </c:pt>
                <c:pt idx="22">
                  <c:v>#N/A</c:v>
                </c:pt>
                <c:pt idx="23">
                  <c:v>#N/A</c:v>
                </c:pt>
                <c:pt idx="24">
                  <c:v>#N/A</c:v>
                </c:pt>
                <c:pt idx="25">
                  <c:v>#N/A</c:v>
                </c:pt>
              </c:numCache>
            </c:numRef>
          </c:yVal>
          <c:smooth val="0"/>
          <c:extLst>
            <c:ext xmlns:c16="http://schemas.microsoft.com/office/drawing/2014/chart" uri="{C3380CC4-5D6E-409C-BE32-E72D297353CC}">
              <c16:uniqueId val="{00000000-04F4-433F-94DE-3C4AF2205499}"/>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40.200000000000003</c:v>
                </c:pt>
                <c:pt idx="1">
                  <c:v>40.200000000000003</c:v>
                </c:pt>
                <c:pt idx="2">
                  <c:v>40.200000000000003</c:v>
                </c:pt>
                <c:pt idx="3">
                  <c:v>41.9</c:v>
                </c:pt>
                <c:pt idx="4">
                  <c:v>43.7</c:v>
                </c:pt>
                <c:pt idx="5">
                  <c:v>45.5</c:v>
                </c:pt>
                <c:pt idx="6">
                  <c:v>47.2</c:v>
                </c:pt>
                <c:pt idx="7">
                  <c:v>49</c:v>
                </c:pt>
                <c:pt idx="8">
                  <c:v>50.7</c:v>
                </c:pt>
                <c:pt idx="9">
                  <c:v>52.5</c:v>
                </c:pt>
                <c:pt idx="10">
                  <c:v>54.3</c:v>
                </c:pt>
                <c:pt idx="11">
                  <c:v>56</c:v>
                </c:pt>
                <c:pt idx="12">
                  <c:v>57.8</c:v>
                </c:pt>
                <c:pt idx="13">
                  <c:v>59.5</c:v>
                </c:pt>
                <c:pt idx="14">
                  <c:v>61.3</c:v>
                </c:pt>
                <c:pt idx="15">
                  <c:v>63</c:v>
                </c:pt>
                <c:pt idx="16">
                  <c:v>64.8</c:v>
                </c:pt>
                <c:pt idx="17">
                  <c:v>66.599999999999994</c:v>
                </c:pt>
                <c:pt idx="18">
                  <c:v>68.3</c:v>
                </c:pt>
                <c:pt idx="19">
                  <c:v>70.099999999999994</c:v>
                </c:pt>
                <c:pt idx="20">
                  <c:v>71.8</c:v>
                </c:pt>
                <c:pt idx="21">
                  <c:v>73.599999999999994</c:v>
                </c:pt>
                <c:pt idx="22">
                  <c:v>75.400000000000006</c:v>
                </c:pt>
                <c:pt idx="23">
                  <c:v>77.099999999999994</c:v>
                </c:pt>
                <c:pt idx="24">
                  <c:v>77.099999999999994</c:v>
                </c:pt>
                <c:pt idx="25">
                  <c:v>77.099999999999994</c:v>
                </c:pt>
              </c:numCache>
            </c:numRef>
          </c:yVal>
          <c:smooth val="0"/>
          <c:extLst>
            <c:ext xmlns:c16="http://schemas.microsoft.com/office/drawing/2014/chart" uri="{C3380CC4-5D6E-409C-BE32-E72D297353CC}">
              <c16:uniqueId val="{00000001-04F4-433F-94DE-3C4AF2205499}"/>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4F4-433F-94DE-3C4AF2205499}"/>
              </c:ext>
            </c:extLst>
          </c:dPt>
          <c:dPt>
            <c:idx val="3"/>
            <c:bubble3D val="0"/>
            <c:extLst>
              <c:ext xmlns:c16="http://schemas.microsoft.com/office/drawing/2014/chart" uri="{C3380CC4-5D6E-409C-BE32-E72D297353CC}">
                <c16:uniqueId val="{00000003-04F4-433F-94DE-3C4AF2205499}"/>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F4-433F-94DE-3C4AF220549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F4-433F-94DE-3C4AF220549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F4-433F-94DE-3C4AF22054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F4-433F-94DE-3C4AF220549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F4-433F-94DE-3C4AF22054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F4-433F-94DE-3C4AF220549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F4-433F-94DE-3C4AF220549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F4-433F-94DE-3C4AF220549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F4-433F-94DE-3C4AF22054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F4-433F-94DE-3C4AF22054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F4-433F-94DE-3C4AF22054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F4-433F-94DE-3C4AF22054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F4-433F-94DE-3C4AF2205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F4-433F-94DE-3C4AF2205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F4-433F-94DE-3C4AF2205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F4-433F-94DE-3C4AF2205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F4-433F-94DE-3C4AF2205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F4-433F-94DE-3C4AF2205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F4-433F-94DE-3C4AF2205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F4-433F-94DE-3C4AF2205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F4-433F-94DE-3C4AF2205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F4-433F-94DE-3C4AF2205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F4-433F-94DE-3C4AF2205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F4-433F-94DE-3C4AF2205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F4-433F-94DE-3C4AF2205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F4-433F-94DE-3C4AF2205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F4-433F-94DE-3C4AF2205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F4-433F-94DE-3C4AF2205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F4-433F-94DE-3C4AF2205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F4-433F-94DE-3C4AF2205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F4-433F-94DE-3C4AF2205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F4-433F-94DE-3C4AF2205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F4-433F-94DE-3C4AF2205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F4-433F-94DE-3C4AF2205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F4-433F-94DE-3C4AF2205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F4-433F-94DE-3C4AF2205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F4-433F-94DE-3C4AF2205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F4-433F-94DE-3C4AF2205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F4-433F-94DE-3C4AF2205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F4-433F-94DE-3C4AF2205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F4-433F-94DE-3C4AF2205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F4-433F-94DE-3C4AF2205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F4-433F-94DE-3C4AF2205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F4-433F-94DE-3C4AF2205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F4-433F-94DE-3C4AF2205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F4-433F-94DE-3C4AF2205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F4-433F-94DE-3C4AF2205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F4-433F-94DE-3C4AF2205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F4-433F-94DE-3C4AF2205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F4-433F-94DE-3C4AF2205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F4-433F-94DE-3C4AF2205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F4-433F-94DE-3C4AF2205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F4-433F-94DE-3C4AF2205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F4-433F-94DE-3C4AF2205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F4-433F-94DE-3C4AF2205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F4-433F-94DE-3C4AF2205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F4-433F-94DE-3C4AF2205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F4-433F-94DE-3C4AF2205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F4-433F-94DE-3C4AF2205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F4-433F-94DE-3C4AF2205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F4-433F-94DE-3C4AF2205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F4-433F-94DE-3C4AF2205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F4-433F-94DE-3C4AF2205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F4-433F-94DE-3C4AF2205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F4-433F-94DE-3C4AF2205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F4-433F-94DE-3C4AF2205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F4-433F-94DE-3C4AF2205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F4-433F-94DE-3C4AF2205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F4-433F-94DE-3C4AF2205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F4-433F-94DE-3C4AF2205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F4-433F-94DE-3C4AF2205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F4-433F-94DE-3C4AF2205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F4-433F-94DE-3C4AF2205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F4-433F-94DE-3C4AF2205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F4-433F-94DE-3C4AF2205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F4-433F-94DE-3C4AF2205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F4-433F-94DE-3C4AF2205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F4-433F-94DE-3C4AF2205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F4-433F-94DE-3C4AF2205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F4-433F-94DE-3C4AF2205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F4-433F-94DE-3C4AF2205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F4-433F-94DE-3C4AF2205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F4-433F-94DE-3C4AF2205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F4-433F-94DE-3C4AF2205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F4-433F-94DE-3C4AF2205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F4-433F-94DE-3C4AF2205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F4-433F-94DE-3C4AF2205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F4-433F-94DE-3C4AF2205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F4-433F-94DE-3C4AF2205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F4-433F-94DE-3C4AF2205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F4-433F-94DE-3C4AF2205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F4-433F-94DE-3C4AF2205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F4-433F-94DE-3C4AF2205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F4-433F-94DE-3C4AF2205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F4-433F-94DE-3C4AF2205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67.193321822218195</c:v>
                </c:pt>
                <c:pt idx="4">
                  <c:v>95.87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F4-433F-94DE-3C4AF2205499}"/>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F4-433F-94DE-3C4AF220549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F4-433F-94DE-3C4AF220549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F4-433F-94DE-3C4AF22054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F4-433F-94DE-3C4AF220549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F4-433F-94DE-3C4AF22054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F4-433F-94DE-3C4AF220549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F4-433F-94DE-3C4AF220549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F4-433F-94DE-3C4AF220549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F4-433F-94DE-3C4AF22054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F4-433F-94DE-3C4AF22054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F4-433F-94DE-3C4AF22054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F4-433F-94DE-3C4AF22054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F4-433F-94DE-3C4AF2205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F4-433F-94DE-3C4AF2205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F4-433F-94DE-3C4AF2205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F4-433F-94DE-3C4AF2205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F4-433F-94DE-3C4AF2205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F4-433F-94DE-3C4AF2205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F4-433F-94DE-3C4AF2205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F4-433F-94DE-3C4AF2205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F4-433F-94DE-3C4AF2205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F4-433F-94DE-3C4AF2205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F4-433F-94DE-3C4AF2205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F4-433F-94DE-3C4AF2205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F4-433F-94DE-3C4AF2205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F4-433F-94DE-3C4AF2205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F4-433F-94DE-3C4AF2205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F4-433F-94DE-3C4AF2205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F4-433F-94DE-3C4AF2205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F4-433F-94DE-3C4AF2205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F4-433F-94DE-3C4AF2205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F4-433F-94DE-3C4AF2205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F4-433F-94DE-3C4AF2205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F4-433F-94DE-3C4AF2205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F4-433F-94DE-3C4AF2205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F4-433F-94DE-3C4AF2205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F4-433F-94DE-3C4AF2205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F4-433F-94DE-3C4AF2205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F4-433F-94DE-3C4AF2205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F4-433F-94DE-3C4AF2205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F4-433F-94DE-3C4AF2205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F4-433F-94DE-3C4AF2205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F4-433F-94DE-3C4AF2205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F4-433F-94DE-3C4AF2205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F4-433F-94DE-3C4AF2205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F4-433F-94DE-3C4AF2205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F4-433F-94DE-3C4AF2205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F4-433F-94DE-3C4AF2205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F4-433F-94DE-3C4AF2205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F4-433F-94DE-3C4AF2205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F4-433F-94DE-3C4AF2205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F4-433F-94DE-3C4AF2205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F4-433F-94DE-3C4AF2205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F4-433F-94DE-3C4AF2205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F4-433F-94DE-3C4AF2205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F4-433F-94DE-3C4AF2205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F4-433F-94DE-3C4AF2205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F4-433F-94DE-3C4AF2205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F4-433F-94DE-3C4AF2205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F4-433F-94DE-3C4AF2205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F4-433F-94DE-3C4AF2205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F4-433F-94DE-3C4AF2205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F4-433F-94DE-3C4AF2205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F4-433F-94DE-3C4AF2205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F4-433F-94DE-3C4AF2205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F4-433F-94DE-3C4AF2205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F4-433F-94DE-3C4AF2205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F4-433F-94DE-3C4AF2205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F4-433F-94DE-3C4AF2205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F4-433F-94DE-3C4AF2205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F4-433F-94DE-3C4AF2205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F4-433F-94DE-3C4AF2205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F4-433F-94DE-3C4AF2205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F4-433F-94DE-3C4AF2205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F4-433F-94DE-3C4AF2205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F4-433F-94DE-3C4AF2205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F4-433F-94DE-3C4AF2205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F4-433F-94DE-3C4AF2205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F4-433F-94DE-3C4AF2205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F4-433F-94DE-3C4AF2205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F4-433F-94DE-3C4AF2205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F4-433F-94DE-3C4AF2205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F4-433F-94DE-3C4AF2205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F4-433F-94DE-3C4AF2205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F4-433F-94DE-3C4AF2205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F4-433F-94DE-3C4AF2205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F4-433F-94DE-3C4AF2205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F4-433F-94DE-3C4AF2205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F4-433F-94DE-3C4AF2205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F4-433F-94DE-3C4AF2205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F4-433F-94DE-3C4AF2205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F4-433F-94DE-3C4AF2205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F4-433F-94DE-3C4AF2205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F4-433F-94DE-3C4AF2205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F4-433F-94DE-3C4AF2205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43.7</c:v>
                </c:pt>
                <c:pt idx="1">
                  <c:v>#N/A</c:v>
                </c:pt>
                <c:pt idx="2">
                  <c:v>#N/A</c:v>
                </c:pt>
                <c:pt idx="3">
                  <c:v>#N/A</c:v>
                </c:pt>
                <c:pt idx="4">
                  <c:v>#N/A</c:v>
                </c:pt>
                <c:pt idx="5">
                  <c:v>#N/A</c:v>
                </c:pt>
                <c:pt idx="6">
                  <c:v>#N/A</c:v>
                </c:pt>
                <c:pt idx="7">
                  <c:v>#N/A</c:v>
                </c:pt>
                <c:pt idx="8">
                  <c:v>#N/A</c:v>
                </c:pt>
                <c:pt idx="9">
                  <c:v>73.599999999999994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F4-433F-94DE-3C4AF2205499}"/>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4F4-433F-94DE-3C4AF220549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98</c:v>
                </c:pt>
                <c:pt idx="1">
                  <c:v>98</c:v>
                </c:pt>
                <c:pt idx="2">
                  <c:v>98</c:v>
                </c:pt>
                <c:pt idx="3">
                  <c:v>97.4</c:v>
                </c:pt>
                <c:pt idx="4">
                  <c:v>96.9</c:v>
                </c:pt>
                <c:pt idx="5">
                  <c:v>96.3</c:v>
                </c:pt>
                <c:pt idx="6">
                  <c:v>95.7</c:v>
                </c:pt>
                <c:pt idx="7">
                  <c:v>95.2</c:v>
                </c:pt>
                <c:pt idx="8">
                  <c:v>94.6</c:v>
                </c:pt>
                <c:pt idx="9">
                  <c:v>94.1</c:v>
                </c:pt>
                <c:pt idx="10">
                  <c:v>93.5</c:v>
                </c:pt>
                <c:pt idx="11">
                  <c:v>93</c:v>
                </c:pt>
                <c:pt idx="12">
                  <c:v>92.4</c:v>
                </c:pt>
                <c:pt idx="13">
                  <c:v>91.8</c:v>
                </c:pt>
                <c:pt idx="14">
                  <c:v>91.3</c:v>
                </c:pt>
                <c:pt idx="15">
                  <c:v>90.7</c:v>
                </c:pt>
                <c:pt idx="16">
                  <c:v>90.2</c:v>
                </c:pt>
                <c:pt idx="17">
                  <c:v>89.6</c:v>
                </c:pt>
                <c:pt idx="18">
                  <c:v>89.1</c:v>
                </c:pt>
                <c:pt idx="19">
                  <c:v>88.5</c:v>
                </c:pt>
                <c:pt idx="20">
                  <c:v>87.9</c:v>
                </c:pt>
                <c:pt idx="21">
                  <c:v>87.4</c:v>
                </c:pt>
                <c:pt idx="22">
                  <c:v>86.8</c:v>
                </c:pt>
                <c:pt idx="23">
                  <c:v>86.3</c:v>
                </c:pt>
                <c:pt idx="24">
                  <c:v>85.7</c:v>
                </c:pt>
                <c:pt idx="25">
                  <c:v>85.2</c:v>
                </c:pt>
              </c:numCache>
            </c:numRef>
          </c:yVal>
          <c:smooth val="0"/>
          <c:extLst>
            <c:ext xmlns:c16="http://schemas.microsoft.com/office/drawing/2014/chart" uri="{C3380CC4-5D6E-409C-BE32-E72D297353CC}">
              <c16:uniqueId val="{000000C3-04F4-433F-94DE-3C4AF220549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4F4-433F-94DE-3C4AF2205499}"/>
              </c:ext>
            </c:extLst>
          </c:dPt>
          <c:dLbls>
            <c:dLbl>
              <c:idx val="0"/>
              <c:tx>
                <c:rich>
                  <a:bodyPr/>
                  <a:lstStyle/>
                  <a:p>
                    <a:pPr>
                      <a:defRPr sz="600" b="0" i="0">
                        <a:solidFill>
                          <a:srgbClr val="000000"/>
                        </a:solidFill>
                        <a:latin typeface="Arial"/>
                        <a:ea typeface="Arial"/>
                        <a:cs typeface="Arial"/>
                      </a:defRPr>
                    </a:pPr>
                    <a:r>
                      <a:rPr lang="en-US" sz="600"/>
                      <a:t>FLS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F4-433F-94DE-3C4AF220549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F4-433F-94DE-3C4AF2205499}"/>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F4-433F-94DE-3C4AF22054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F4-433F-94DE-3C4AF2205499}"/>
                </c:ext>
              </c:extLst>
            </c:dLbl>
            <c:dLbl>
              <c:idx val="4"/>
              <c:tx>
                <c:rich>
                  <a:bodyPr/>
                  <a:lstStyle/>
                  <a:p>
                    <a:pPr>
                      <a:defRPr sz="600" b="0" i="0">
                        <a:solidFill>
                          <a:srgbClr val="000000"/>
                        </a:solidFill>
                        <a:latin typeface="Arial"/>
                        <a:ea typeface="Arial"/>
                        <a:cs typeface="Arial"/>
                      </a:defRPr>
                    </a:pPr>
                    <a:r>
                      <a:rPr lang="en-US" sz="600"/>
                      <a:t>INEE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F4-433F-94DE-3C4AF22054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F4-433F-94DE-3C4AF2205499}"/>
                </c:ext>
              </c:extLst>
            </c:dLbl>
            <c:dLbl>
              <c:idx val="6"/>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F4-433F-94DE-3C4AF2205499}"/>
                </c:ext>
              </c:extLst>
            </c:dLbl>
            <c:dLbl>
              <c:idx val="7"/>
              <c:tx>
                <c:rich>
                  <a:bodyPr/>
                  <a:lstStyle/>
                  <a:p>
                    <a:pPr>
                      <a:defRPr sz="600" b="0" i="0">
                        <a:solidFill>
                          <a:srgbClr val="000000"/>
                        </a:solidFill>
                        <a:latin typeface="Arial"/>
                        <a:ea typeface="Arial"/>
                        <a:cs typeface="Arial"/>
                      </a:defRPr>
                    </a:pPr>
                    <a:r>
                      <a:rPr lang="en-US" sz="600"/>
                      <a:t>INEE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F4-433F-94DE-3C4AF2205499}"/>
                </c:ext>
              </c:extLst>
            </c:dLbl>
            <c:dLbl>
              <c:idx val="8"/>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F4-433F-94DE-3C4AF22054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F4-433F-94DE-3C4AF22054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F4-433F-94DE-3C4AF22054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F4-433F-94DE-3C4AF22054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F4-433F-94DE-3C4AF2205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F4-433F-94DE-3C4AF2205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F4-433F-94DE-3C4AF2205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F4-433F-94DE-3C4AF2205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F4-433F-94DE-3C4AF2205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F4-433F-94DE-3C4AF2205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F4-433F-94DE-3C4AF2205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F4-433F-94DE-3C4AF2205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F4-433F-94DE-3C4AF2205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F4-433F-94DE-3C4AF2205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F4-433F-94DE-3C4AF2205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4F4-433F-94DE-3C4AF2205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F4-433F-94DE-3C4AF2205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F4-433F-94DE-3C4AF2205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F4-433F-94DE-3C4AF2205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F4-433F-94DE-3C4AF2205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F4-433F-94DE-3C4AF2205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F4-433F-94DE-3C4AF2205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F4-433F-94DE-3C4AF2205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F4-433F-94DE-3C4AF2205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F4-433F-94DE-3C4AF2205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F4-433F-94DE-3C4AF2205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F4-433F-94DE-3C4AF2205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F4-433F-94DE-3C4AF2205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F4-433F-94DE-3C4AF2205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F4-433F-94DE-3C4AF2205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F4-433F-94DE-3C4AF2205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F4-433F-94DE-3C4AF2205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F4-433F-94DE-3C4AF2205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F4-433F-94DE-3C4AF2205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F4-433F-94DE-3C4AF2205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F4-433F-94DE-3C4AF2205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F4-433F-94DE-3C4AF2205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F4-433F-94DE-3C4AF2205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F4-433F-94DE-3C4AF2205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F4-433F-94DE-3C4AF2205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F4-433F-94DE-3C4AF2205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F4-433F-94DE-3C4AF2205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F4-433F-94DE-3C4AF2205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F4-433F-94DE-3C4AF2205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F4-433F-94DE-3C4AF2205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F4-433F-94DE-3C4AF2205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F4-433F-94DE-3C4AF2205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F4-433F-94DE-3C4AF2205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F4-433F-94DE-3C4AF2205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F4-433F-94DE-3C4AF2205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F4-433F-94DE-3C4AF2205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F4-433F-94DE-3C4AF2205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F4-433F-94DE-3C4AF2205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F4-433F-94DE-3C4AF2205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F4-433F-94DE-3C4AF2205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F4-433F-94DE-3C4AF2205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F4-433F-94DE-3C4AF2205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F4-433F-94DE-3C4AF2205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F4-433F-94DE-3C4AF2205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F4-433F-94DE-3C4AF2205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F4-433F-94DE-3C4AF2205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F4-433F-94DE-3C4AF2205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F4-433F-94DE-3C4AF2205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F4-433F-94DE-3C4AF2205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F4-433F-94DE-3C4AF2205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F4-433F-94DE-3C4AF2205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F4-433F-94DE-3C4AF2205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F4-433F-94DE-3C4AF2205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F4-433F-94DE-3C4AF2205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F4-433F-94DE-3C4AF2205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F4-433F-94DE-3C4AF2205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F4-433F-94DE-3C4AF2205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F4-433F-94DE-3C4AF2205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F4-433F-94DE-3C4AF2205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F4-433F-94DE-3C4AF2205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F4-433F-94DE-3C4AF2205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F4-433F-94DE-3C4AF2205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F4-433F-94DE-3C4AF2205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F4-433F-94DE-3C4AF2205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F4-433F-94DE-3C4AF2205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F4-433F-94DE-3C4AF2205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F4-433F-94DE-3C4AF2205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F4-433F-94DE-3C4AF2205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F4-433F-94DE-3C4AF2205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F4-433F-94DE-3C4AF2205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F4-433F-94DE-3C4AF2205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4F4-433F-94DE-3C4AF2205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2004</c:v>
                </c:pt>
                <c:pt idx="1">
                  <c:v>2006</c:v>
                </c:pt>
                <c:pt idx="2">
                  <c:v>2013</c:v>
                </c:pt>
                <c:pt idx="3">
                  <c:v>2014</c:v>
                </c:pt>
                <c:pt idx="4">
                  <c:v>2014</c:v>
                </c:pt>
                <c:pt idx="5">
                  <c:v>2016</c:v>
                </c:pt>
                <c:pt idx="6">
                  <c:v>2017</c:v>
                </c:pt>
                <c:pt idx="7">
                  <c:v>2018</c:v>
                </c:pt>
                <c:pt idx="8">
                  <c:v>2019</c:v>
                </c:pt>
                <c:pt idx="9">
                  <c:v>2021</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99.377916018662518</c:v>
                </c:pt>
                <c:pt idx="1">
                  <c:v>#N/A</c:v>
                </c:pt>
                <c:pt idx="2">
                  <c:v>#N/A</c:v>
                </c:pt>
                <c:pt idx="3">
                  <c:v>86.16</c:v>
                </c:pt>
                <c:pt idx="4">
                  <c:v>#N/A</c:v>
                </c:pt>
                <c:pt idx="5">
                  <c:v>#N/A</c:v>
                </c:pt>
                <c:pt idx="6">
                  <c:v>#N/A</c:v>
                </c:pt>
                <c:pt idx="7">
                  <c:v>#N/A</c:v>
                </c:pt>
                <c:pt idx="8">
                  <c:v>#N/A</c:v>
                </c:pt>
                <c:pt idx="9">
                  <c:v>#N/A</c:v>
                </c:pt>
                <c:pt idx="10">
                  <c:v>87</c:v>
                </c:pt>
                <c:pt idx="11">
                  <c:v>87.6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FLS</c:v>
                  </c:pt>
                  <c:pt idx="1">
                    <c:v>LLECE</c:v>
                  </c:pt>
                  <c:pt idx="2">
                    <c:v>LLECE</c:v>
                  </c:pt>
                  <c:pt idx="3">
                    <c:v>EMIS</c:v>
                  </c:pt>
                  <c:pt idx="4">
                    <c:v>INEE</c:v>
                  </c:pt>
                  <c:pt idx="5">
                    <c:v>UIS</c:v>
                  </c:pt>
                  <c:pt idx="6">
                    <c:v>INEE</c:v>
                  </c:pt>
                  <c:pt idx="7">
                    <c:v>INEE</c:v>
                  </c:pt>
                  <c:pt idx="8">
                    <c:v>LLECE</c:v>
                  </c:pt>
                  <c:pt idx="9">
                    <c:v>UIS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4F4-433F-94DE-3C4AF220549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D163A33-47E8-40E0-A986-62375BE645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1D7702D-514C-4FB5-8C69-2DDF4BACF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660E4B6-A871-4EE1-A7AA-71E0D4A642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D5EBD52-2390-4D38-86F1-D55002C51EF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4A03337-8E3D-4B0F-B7D4-B44AEE23CFE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3549092-5FF5-4700-9B87-820A553B7EBD}"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2C02DD5-4B82-4505-A3DF-D068972828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C525022-FD4B-402B-8C25-A65999C5C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08F14F8-0B86-4691-B2D1-8FB1B1684F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67E9657-CD52-4442-800A-1094E2369A7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70A845-CF7C-40EA-8DA2-BDBD2BCAFFE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3810A19-4CDA-42A5-9287-B2CC18517E8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AFDC371-AE8D-4CCB-A2A3-9D83B488BAF7}"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1A4AA8B-23F5-402C-BC4E-96BA04D3B48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A65447-6159-4E37-9163-B53ADCAB3DE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FDD758A-1805-40C7-ABD1-BDD4ED91CA6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FB4AD12-FA29-4CB6-9565-286DF276E3C2}"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9EBF466-BC80-40F2-AE6D-96ADF5F2A9F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ECFD2F8-8809-480F-94F6-AC1BBF0E5FCC}"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D8F7E40-68D5-4CCC-8676-ACA6FD26E68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054BE21-BF29-4405-A97C-048EC01DBCCE}"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37EA9D9-75AE-4CE8-B315-EC7C1BDE112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EDE48E6-17F8-433C-A9C2-BABF9A2BEE59}"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C14888-9C45-40A1-8A5E-B773A90945DE}"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3D9178-0EA6-4D15-BB82-71164A4B8E2F}"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6A5EC7-A2D0-4564-A1B9-A36F951EA731}"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784A2F-9C22-452D-89D8-2A330E88649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AFE1CC-0DA3-4D21-841A-2EBBBB2AEB3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9807AB-2BF4-4A02-9228-C8C6D25CB4FD}"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75432B-2460-4A77-8809-08B1AAAC90C0}"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6AA444-E0B5-49CD-A052-0F1A8864D22D}"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3AAF59-73C1-42D2-AAC1-E315B79A715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47472D-4362-46DA-A26A-95EFFB0CBE6A}"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470218-0515-4AD6-86EA-093FEFB4B03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D79624A-6DD4-45D6-887F-C18C8BB6DA0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4A8DC9-CDCE-4C8E-8171-157494F88A14}"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B9E744-50C0-4089-8623-DD72F1C8D180}"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F3762F-9125-4E79-BA8D-118BE55A0FA6}"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BC10EE-703D-42D9-87AB-A3701247EFB7}"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B9B299F-BD63-4AD1-A9CB-015FC81D6E96}"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266005-EF03-4A0F-BB16-EA187C932F8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90F590-3B8B-4CEB-B2A6-1DEB176E327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BE4376-CA69-40E1-B2E7-F231230C9748}"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44DABB-8DBF-4F8F-A95A-E64E4849E10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96B952E-F4D0-430F-BEC2-2802094C3424}"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B0DB88-7601-4DD0-B5BE-AD83736D76C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AAC47EB-21EC-4798-B8F3-08C7E6BB90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C67119B-F624-4953-8B0B-43878DA5E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25E7735-99C9-442D-8F93-285FD4F62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291B54A-8B18-4318-82C2-2627D2B7D1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24F68E6-BF56-4C68-A9A5-4BB8EBBA6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81581C8-AF51-4B26-8CC1-C98423E33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47C8B53-AE28-4E8B-A135-5D410FFBB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1691DF2-1451-46A7-8304-5B5BF5910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757CBC2-1604-4C70-9EBF-50018A72A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86C50E3-B645-4BED-A5F2-90AA7B3EE4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E5AE281-05BD-444C-AAED-4D54022788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AF2976A-7CAF-419D-AFD4-474FD2AE9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90390EB-A5A1-4202-A730-FD03E11B2E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52FC8B3-C631-4921-951B-EACC84112B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95E3B85-D622-4BC2-AEBE-68D8344277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0A8E01E-64A3-43E9-A822-3225B04F9F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D5FBB3D-49BC-4C8F-9027-C3C07302A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2B25765-D103-4850-B848-BAA0D33F3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7672946-CACC-41F5-A4A7-1FBBB660F16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2E52474-DE63-4813-839B-BFE08FE8E1EB}"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2A2C83C-D19E-4262-BB92-7794660FE59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39AF9B-2F6D-453C-BCCE-982BC8F0AE6E}"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74C8E6B3-DE79-4A59-8432-EA5B99C5344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ED6CC0-6599-4562-B4AE-994BD4F4874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397ADAE-AEAC-445B-9379-82A45C77B8D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ACB175F-C942-4D3D-8E3A-5C49FAC98468}"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2F733C8-FAFE-4AD3-9816-8ABDD86CD3D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7EBD0E-BAD2-4A71-A0D9-A52FCD99B28E}"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2EE51F3-49F5-4C81-ABC9-D4297F9BCDC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15B4349-B538-4402-9AEB-8962D77BAAA2}"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D6789F5-B78C-48F1-9906-A6645B4623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EC21-6000-4E5B-B38F-27CEAEE83A67}">
  <sheetPr codeName="Sheet2"/>
  <dimension ref="A1:AH251"/>
  <sheetViews>
    <sheetView workbookViewId="0">
      <selection sqref="A1:U400"/>
    </sheetView>
  </sheetViews>
  <sheetFormatPr defaultColWidth="9" defaultRowHeight="13.2" x14ac:dyDescent="0.25"/>
  <cols>
    <col min="1" max="1" width="52.69921875" style="353" bestFit="1" customWidth="1"/>
    <col min="2" max="2" width="18.3984375" style="353" customWidth="1"/>
    <col min="3" max="3" width="22.3984375" style="353" customWidth="1"/>
    <col min="4" max="4" width="23.5" style="353" customWidth="1"/>
    <col min="5" max="5" width="23.69921875" style="353" customWidth="1"/>
    <col min="6" max="6" width="23.5" style="353" customWidth="1"/>
    <col min="7" max="12" width="9" style="353"/>
    <col min="13" max="13" width="39.69921875" style="353" bestFit="1" customWidth="1"/>
    <col min="14" max="22" width="9" style="353"/>
    <col min="23" max="23" width="13.09765625" style="353" bestFit="1" customWidth="1"/>
    <col min="24" max="16384" width="9" style="353"/>
  </cols>
  <sheetData>
    <row r="1" spans="1:34" x14ac:dyDescent="0.25">
      <c r="A1" s="352" t="s">
        <v>320</v>
      </c>
      <c r="B1" s="352" t="s">
        <v>321</v>
      </c>
      <c r="C1" s="352" t="s">
        <v>322</v>
      </c>
      <c r="D1" s="352" t="s">
        <v>323</v>
      </c>
      <c r="E1" s="352" t="s">
        <v>324</v>
      </c>
      <c r="F1" s="352" t="s">
        <v>180</v>
      </c>
      <c r="G1" s="352"/>
      <c r="I1" s="354" t="s">
        <v>325</v>
      </c>
      <c r="L1" s="354" t="s">
        <v>326</v>
      </c>
      <c r="M1" s="354" t="s">
        <v>327</v>
      </c>
      <c r="N1" s="354" t="s">
        <v>328</v>
      </c>
      <c r="O1" s="354" t="s">
        <v>329</v>
      </c>
      <c r="P1" s="354" t="s">
        <v>330</v>
      </c>
      <c r="Q1" s="354" t="s">
        <v>331</v>
      </c>
      <c r="R1" s="354" t="s">
        <v>332</v>
      </c>
      <c r="S1" s="354" t="s">
        <v>333</v>
      </c>
      <c r="T1" s="354" t="s">
        <v>326</v>
      </c>
      <c r="U1" s="354" t="s">
        <v>325</v>
      </c>
    </row>
    <row r="2" spans="1:34" x14ac:dyDescent="0.25">
      <c r="A2" s="355" t="s">
        <v>334</v>
      </c>
      <c r="I2" s="356" t="s">
        <v>320</v>
      </c>
      <c r="L2" s="356" t="s">
        <v>335</v>
      </c>
      <c r="M2" s="356" t="s">
        <v>336</v>
      </c>
      <c r="N2" s="356" t="s">
        <v>336</v>
      </c>
      <c r="O2" s="356" t="s">
        <v>336</v>
      </c>
      <c r="P2" s="356" t="s">
        <v>337</v>
      </c>
      <c r="Q2" s="356" t="s">
        <v>338</v>
      </c>
      <c r="R2" s="356"/>
      <c r="S2" s="356"/>
      <c r="T2" s="356" t="s">
        <v>335</v>
      </c>
      <c r="U2" s="357" t="s">
        <v>320</v>
      </c>
    </row>
    <row r="3" spans="1:34" x14ac:dyDescent="0.25">
      <c r="A3" s="358" t="s">
        <v>130</v>
      </c>
      <c r="B3" s="358" t="s">
        <v>339</v>
      </c>
      <c r="C3" s="358" t="s">
        <v>340</v>
      </c>
      <c r="D3" s="359" t="s">
        <v>341</v>
      </c>
      <c r="E3" s="353" t="s">
        <v>342</v>
      </c>
      <c r="I3" s="356" t="s">
        <v>321</v>
      </c>
      <c r="L3" s="356" t="s">
        <v>343</v>
      </c>
      <c r="M3" s="356" t="s">
        <v>344</v>
      </c>
      <c r="N3" s="356" t="s">
        <v>344</v>
      </c>
      <c r="O3" s="356" t="s">
        <v>345</v>
      </c>
      <c r="P3" s="356" t="s">
        <v>346</v>
      </c>
      <c r="Q3" s="356" t="s">
        <v>347</v>
      </c>
      <c r="R3" s="356"/>
      <c r="S3" s="356"/>
      <c r="T3" s="356" t="s">
        <v>343</v>
      </c>
      <c r="U3" s="356" t="s">
        <v>320</v>
      </c>
      <c r="W3" s="353" t="s">
        <v>348</v>
      </c>
      <c r="X3" s="353" t="s">
        <v>349</v>
      </c>
    </row>
    <row r="4" spans="1:34" x14ac:dyDescent="0.25">
      <c r="A4" s="353" t="s">
        <v>350</v>
      </c>
      <c r="B4" s="353" t="s">
        <v>351</v>
      </c>
      <c r="C4" s="353" t="s">
        <v>352</v>
      </c>
      <c r="D4" s="359" t="s">
        <v>353</v>
      </c>
      <c r="E4" s="353" t="s">
        <v>354</v>
      </c>
      <c r="I4" s="356" t="s">
        <v>322</v>
      </c>
      <c r="L4" s="356" t="s">
        <v>355</v>
      </c>
      <c r="M4" s="356" t="s">
        <v>356</v>
      </c>
      <c r="N4" s="356" t="s">
        <v>356</v>
      </c>
      <c r="O4" s="356" t="s">
        <v>356</v>
      </c>
      <c r="P4" s="356" t="s">
        <v>357</v>
      </c>
      <c r="Q4" s="356" t="s">
        <v>358</v>
      </c>
      <c r="R4" s="356"/>
      <c r="S4" s="356"/>
      <c r="T4" s="356" t="s">
        <v>355</v>
      </c>
      <c r="U4" s="356" t="s">
        <v>322</v>
      </c>
    </row>
    <row r="5" spans="1:34" x14ac:dyDescent="0.25">
      <c r="A5" s="358" t="str">
        <f>+Introduction!C7</f>
        <v>México</v>
      </c>
      <c r="B5" s="360" t="e">
        <f t="shared" ref="B5" si="0">VLOOKUP($A$5,translationcountries,3,FALSE)</f>
        <v>#N/A</v>
      </c>
      <c r="C5" s="360" t="e">
        <f>VLOOKUP($A$5,translationcountries,2,FALSE)</f>
        <v>#N/A</v>
      </c>
      <c r="D5" s="360" t="e">
        <f>VLOOKUP($A$5,translationcountries,4,FALSE)</f>
        <v>#N/A</v>
      </c>
      <c r="E5" s="360" t="e">
        <f>VLOOKUP($A$5,translationcountries,5,FALSE)</f>
        <v>#N/A</v>
      </c>
      <c r="F5" s="360" t="e">
        <f>VLOOKUP($A$5,translationcountries,6,FALSE)</f>
        <v>#N/A</v>
      </c>
      <c r="G5" s="360"/>
      <c r="I5" s="356" t="s">
        <v>323</v>
      </c>
      <c r="L5" s="356" t="s">
        <v>360</v>
      </c>
      <c r="M5" s="356" t="s">
        <v>361</v>
      </c>
      <c r="N5" s="356" t="s">
        <v>361</v>
      </c>
      <c r="O5" s="356" t="s">
        <v>362</v>
      </c>
      <c r="P5" s="356" t="s">
        <v>363</v>
      </c>
      <c r="Q5" s="356" t="s">
        <v>364</v>
      </c>
      <c r="R5" s="356"/>
      <c r="S5" s="356"/>
      <c r="T5" s="356" t="s">
        <v>360</v>
      </c>
      <c r="U5" s="357" t="s">
        <v>320</v>
      </c>
    </row>
    <row r="6" spans="1:34" x14ac:dyDescent="0.25">
      <c r="A6" s="358" t="s">
        <v>365</v>
      </c>
      <c r="B6" s="353" t="s">
        <v>366</v>
      </c>
      <c r="C6" s="353" t="s">
        <v>367</v>
      </c>
      <c r="D6" s="359" t="s">
        <v>368</v>
      </c>
      <c r="E6" s="353" t="s">
        <v>369</v>
      </c>
      <c r="I6" s="356" t="s">
        <v>324</v>
      </c>
      <c r="L6" s="356" t="s">
        <v>370</v>
      </c>
      <c r="M6" s="356" t="s">
        <v>371</v>
      </c>
      <c r="N6" s="356" t="s">
        <v>372</v>
      </c>
      <c r="O6" s="356" t="s">
        <v>373</v>
      </c>
      <c r="P6" s="356" t="s">
        <v>374</v>
      </c>
      <c r="Q6" s="356" t="s">
        <v>375</v>
      </c>
      <c r="R6" s="356"/>
      <c r="S6" s="356"/>
      <c r="T6" s="356" t="s">
        <v>370</v>
      </c>
      <c r="U6" s="357" t="s">
        <v>320</v>
      </c>
    </row>
    <row r="7" spans="1:34" x14ac:dyDescent="0.25">
      <c r="A7" s="358" t="s">
        <v>31</v>
      </c>
      <c r="B7" s="353" t="s">
        <v>376</v>
      </c>
      <c r="C7" s="353" t="s">
        <v>377</v>
      </c>
      <c r="D7" s="359" t="s">
        <v>378</v>
      </c>
      <c r="E7" s="353" t="s">
        <v>379</v>
      </c>
      <c r="I7" s="356" t="s">
        <v>180</v>
      </c>
      <c r="L7" s="356" t="s">
        <v>380</v>
      </c>
      <c r="M7" s="356" t="s">
        <v>381</v>
      </c>
      <c r="N7" s="356" t="s">
        <v>382</v>
      </c>
      <c r="O7" s="356" t="s">
        <v>381</v>
      </c>
      <c r="P7" s="356" t="s">
        <v>383</v>
      </c>
      <c r="Q7" s="356" t="s">
        <v>384</v>
      </c>
      <c r="R7" s="356"/>
      <c r="S7" s="356"/>
      <c r="T7" s="356" t="s">
        <v>380</v>
      </c>
      <c r="U7" s="357" t="s">
        <v>320</v>
      </c>
      <c r="X7" s="356" t="str" cm="1">
        <f t="array" aca="1" ref="X7" ca="1">CELL("filename")</f>
        <v>C:\Users\johnstonr\WHOUNICEF Dropbox\WHOUNICEF Team Folder\Schools\2026 Report\Country files\Country files multilingual\Country files v09\[JMP_2026_WinS_MEX_Mexico.xlsx]Introduction</v>
      </c>
    </row>
    <row r="8" spans="1:34" x14ac:dyDescent="0.25">
      <c r="A8" s="353" t="s">
        <v>131</v>
      </c>
      <c r="B8" s="353" t="s">
        <v>385</v>
      </c>
      <c r="C8" s="353" t="s">
        <v>386</v>
      </c>
      <c r="D8" s="359" t="s">
        <v>387</v>
      </c>
      <c r="E8" s="353" t="s">
        <v>388</v>
      </c>
      <c r="I8" s="356"/>
      <c r="L8" s="356" t="s">
        <v>389</v>
      </c>
      <c r="M8" s="356" t="s">
        <v>390</v>
      </c>
      <c r="N8" s="356" t="s">
        <v>391</v>
      </c>
      <c r="O8" s="356" t="s">
        <v>390</v>
      </c>
      <c r="P8" s="356" t="s">
        <v>392</v>
      </c>
      <c r="Q8" s="356" t="s">
        <v>393</v>
      </c>
      <c r="R8" s="356"/>
      <c r="S8" s="356"/>
      <c r="T8" s="356" t="s">
        <v>389</v>
      </c>
      <c r="U8" s="357" t="s">
        <v>322</v>
      </c>
      <c r="X8" s="356" t="str">
        <f ca="1">IFERROR(MID(X7,FIND(CHAR(1),SUBSTITUTE(X7,"\",CHAR(1),LEN(X7)-LEN(SUBSTITUTE(X7,"\",""))))+1,FIND(CHAR(1),SUBSTITUTE(X7,".",CHAR(1),LEN(X7)-LEN(SUBSTITUTE(X7,".",""))))-FIND(CHAR(1),SUBSTITUTE(X7,"\",CHAR(1),LEN(X7)-LEN(SUBSTITUTE(X7,"\",""))))-1),"")</f>
        <v>[JMP_2026_WinS_MEX_Mexico</v>
      </c>
    </row>
    <row r="9" spans="1:34" x14ac:dyDescent="0.25">
      <c r="A9" s="358" t="s">
        <v>394</v>
      </c>
      <c r="B9" s="353" t="s">
        <v>395</v>
      </c>
      <c r="C9" s="353" t="s">
        <v>396</v>
      </c>
      <c r="D9" s="359" t="s">
        <v>397</v>
      </c>
      <c r="E9" s="353" t="s">
        <v>398</v>
      </c>
      <c r="L9" s="356" t="s">
        <v>399</v>
      </c>
      <c r="M9" s="356" t="s">
        <v>400</v>
      </c>
      <c r="N9" s="356" t="s">
        <v>401</v>
      </c>
      <c r="O9" s="356" t="s">
        <v>402</v>
      </c>
      <c r="P9" s="356" t="s">
        <v>403</v>
      </c>
      <c r="Q9" s="356" t="s">
        <v>404</v>
      </c>
      <c r="R9" s="356"/>
      <c r="S9" s="356"/>
      <c r="T9" s="356" t="s">
        <v>399</v>
      </c>
      <c r="U9" s="357" t="s">
        <v>324</v>
      </c>
      <c r="X9" s="356" t="s">
        <v>359</v>
      </c>
    </row>
    <row r="10" spans="1:34" x14ac:dyDescent="0.25">
      <c r="A10" s="358" t="s">
        <v>405</v>
      </c>
      <c r="B10" s="353" t="s">
        <v>406</v>
      </c>
      <c r="C10" s="353" t="s">
        <v>407</v>
      </c>
      <c r="D10" s="359" t="s">
        <v>408</v>
      </c>
      <c r="E10" s="353" t="s">
        <v>409</v>
      </c>
      <c r="I10" s="361" t="s">
        <v>410</v>
      </c>
      <c r="L10" s="356" t="s">
        <v>411</v>
      </c>
      <c r="M10" s="356" t="s">
        <v>412</v>
      </c>
      <c r="N10" s="356" t="s">
        <v>413</v>
      </c>
      <c r="O10" s="356" t="s">
        <v>412</v>
      </c>
      <c r="P10" s="356" t="s">
        <v>414</v>
      </c>
      <c r="Q10" s="356" t="s">
        <v>415</v>
      </c>
      <c r="R10" s="356"/>
      <c r="S10" s="356"/>
      <c r="T10" s="356" t="s">
        <v>411</v>
      </c>
      <c r="U10" s="357" t="s">
        <v>321</v>
      </c>
      <c r="W10" s="358" t="s">
        <v>416</v>
      </c>
      <c r="X10" s="358" t="s">
        <v>417</v>
      </c>
    </row>
    <row r="11" spans="1:34" x14ac:dyDescent="0.25">
      <c r="A11" s="358" t="s">
        <v>306</v>
      </c>
      <c r="B11" s="353" t="s">
        <v>418</v>
      </c>
      <c r="C11" s="353" t="s">
        <v>419</v>
      </c>
      <c r="D11" s="359" t="s">
        <v>420</v>
      </c>
      <c r="E11" s="353" t="s">
        <v>421</v>
      </c>
      <c r="I11" s="356" t="str">
        <f>HLOOKUP(Introduction!$G$4,nametranslations,18,FALSE)</f>
        <v>Notas sobre cómo leer el archivo de país</v>
      </c>
      <c r="L11" s="356" t="s">
        <v>422</v>
      </c>
      <c r="M11" s="356" t="s">
        <v>423</v>
      </c>
      <c r="N11" s="356" t="s">
        <v>424</v>
      </c>
      <c r="O11" s="356" t="s">
        <v>423</v>
      </c>
      <c r="P11" s="356" t="s">
        <v>425</v>
      </c>
      <c r="Q11" s="356" t="s">
        <v>426</v>
      </c>
      <c r="R11" s="356"/>
      <c r="S11" s="356"/>
      <c r="T11" s="356" t="s">
        <v>422</v>
      </c>
      <c r="U11" s="357" t="s">
        <v>320</v>
      </c>
    </row>
    <row r="12" spans="1:34" x14ac:dyDescent="0.25">
      <c r="A12" s="358" t="s">
        <v>32</v>
      </c>
      <c r="B12" s="358" t="s">
        <v>427</v>
      </c>
      <c r="C12" s="358" t="s">
        <v>428</v>
      </c>
      <c r="D12" s="359" t="s">
        <v>429</v>
      </c>
      <c r="E12" s="358" t="s">
        <v>430</v>
      </c>
      <c r="I12" s="356" t="str">
        <f>HLOOKUP(Introduction!$G$4,nametranslations,24,FALSE)</f>
        <v>Total</v>
      </c>
      <c r="L12" s="356" t="s">
        <v>431</v>
      </c>
      <c r="M12" s="356" t="s">
        <v>432</v>
      </c>
      <c r="N12" s="356" t="s">
        <v>433</v>
      </c>
      <c r="O12" s="356" t="s">
        <v>434</v>
      </c>
      <c r="P12" s="356" t="s">
        <v>435</v>
      </c>
      <c r="Q12" s="356" t="s">
        <v>436</v>
      </c>
      <c r="R12" s="356"/>
      <c r="S12" s="356"/>
      <c r="T12" s="356" t="s">
        <v>431</v>
      </c>
      <c r="U12" s="357" t="s">
        <v>320</v>
      </c>
      <c r="W12" s="353" t="s">
        <v>437</v>
      </c>
      <c r="X12" s="353" t="s">
        <v>438</v>
      </c>
      <c r="Z12" s="353" t="s">
        <v>439</v>
      </c>
      <c r="AC12" s="353" t="s">
        <v>440</v>
      </c>
      <c r="AH12" s="362" t="str" cm="1">
        <f t="array" aca="1" ref="AH12" ca="1">MID(CELL("filename"),FIND("~",SUBSTITUTE(CELL("filename"),"_","~",3))+1,3)</f>
        <v>MEX</v>
      </c>
    </row>
    <row r="13" spans="1:34" x14ac:dyDescent="0.25">
      <c r="A13" s="358" t="s">
        <v>441</v>
      </c>
      <c r="B13" s="358" t="s">
        <v>442</v>
      </c>
      <c r="C13" s="358" t="s">
        <v>443</v>
      </c>
      <c r="D13" s="359" t="s">
        <v>444</v>
      </c>
      <c r="E13" s="358" t="s">
        <v>445</v>
      </c>
      <c r="I13" s="356" t="str">
        <f>HLOOKUP(Introduction!$G$4,nametranslations,25,FALSE)</f>
        <v>Rural</v>
      </c>
      <c r="L13" s="356" t="s">
        <v>446</v>
      </c>
      <c r="M13" s="356" t="s">
        <v>447</v>
      </c>
      <c r="N13" s="356" t="s">
        <v>448</v>
      </c>
      <c r="O13" s="356" t="s">
        <v>449</v>
      </c>
      <c r="P13" s="356" t="s">
        <v>450</v>
      </c>
      <c r="Q13" s="356" t="s">
        <v>451</v>
      </c>
      <c r="R13" s="356"/>
      <c r="S13" s="356"/>
      <c r="T13" s="356" t="s">
        <v>446</v>
      </c>
      <c r="U13" s="357" t="s">
        <v>322</v>
      </c>
    </row>
    <row r="14" spans="1:34" x14ac:dyDescent="0.25">
      <c r="A14" s="353" t="s">
        <v>133</v>
      </c>
      <c r="B14" s="353" t="s">
        <v>452</v>
      </c>
      <c r="C14" s="353" t="s">
        <v>453</v>
      </c>
      <c r="D14" s="359" t="s">
        <v>454</v>
      </c>
      <c r="E14" s="353" t="s">
        <v>455</v>
      </c>
      <c r="I14" s="356" t="str">
        <f>HLOOKUP(Introduction!$G$4,nametranslations,26,FALSE)</f>
        <v>Urbano</v>
      </c>
      <c r="L14" s="356" t="s">
        <v>456</v>
      </c>
      <c r="M14" s="356" t="s">
        <v>457</v>
      </c>
      <c r="N14" s="356" t="s">
        <v>458</v>
      </c>
      <c r="O14" s="356" t="s">
        <v>459</v>
      </c>
      <c r="P14" s="356" t="s">
        <v>460</v>
      </c>
      <c r="Q14" s="356" t="s">
        <v>461</v>
      </c>
      <c r="R14" s="356"/>
      <c r="S14" s="356"/>
      <c r="T14" s="356" t="s">
        <v>456</v>
      </c>
      <c r="U14" s="357" t="s">
        <v>320</v>
      </c>
    </row>
    <row r="15" spans="1:34" x14ac:dyDescent="0.25">
      <c r="A15" s="353" t="s">
        <v>134</v>
      </c>
      <c r="B15" s="353" t="s">
        <v>462</v>
      </c>
      <c r="C15" s="358" t="s">
        <v>463</v>
      </c>
      <c r="D15" s="359" t="s">
        <v>464</v>
      </c>
      <c r="E15" s="358" t="s">
        <v>465</v>
      </c>
      <c r="I15" s="356" t="str">
        <f>HLOOKUP(Introduction!$G$4,nametranslations,27,FALSE)</f>
        <v>Preprimaria</v>
      </c>
      <c r="L15" s="356" t="s">
        <v>466</v>
      </c>
      <c r="M15" s="356" t="s">
        <v>467</v>
      </c>
      <c r="N15" s="356" t="s">
        <v>468</v>
      </c>
      <c r="O15" s="356" t="s">
        <v>467</v>
      </c>
      <c r="P15" s="356" t="s">
        <v>469</v>
      </c>
      <c r="Q15" s="356" t="s">
        <v>470</v>
      </c>
      <c r="R15" s="356"/>
      <c r="S15" s="356"/>
      <c r="T15" s="356" t="s">
        <v>466</v>
      </c>
      <c r="U15" s="357" t="s">
        <v>320</v>
      </c>
    </row>
    <row r="16" spans="1:34" x14ac:dyDescent="0.25">
      <c r="A16" s="353" t="s">
        <v>135</v>
      </c>
      <c r="B16" s="358" t="s">
        <v>471</v>
      </c>
      <c r="C16" s="358" t="s">
        <v>472</v>
      </c>
      <c r="D16" s="359" t="s">
        <v>473</v>
      </c>
      <c r="E16" s="358" t="s">
        <v>474</v>
      </c>
      <c r="I16" s="356" t="str">
        <f>HLOOKUP(Introduction!$G$4,nametranslations,28,FALSE)</f>
        <v>Primaria</v>
      </c>
      <c r="L16" s="356" t="s">
        <v>475</v>
      </c>
      <c r="M16" s="356" t="s">
        <v>476</v>
      </c>
      <c r="N16" s="356" t="s">
        <v>477</v>
      </c>
      <c r="O16" s="356" t="s">
        <v>476</v>
      </c>
      <c r="P16" s="356" t="s">
        <v>478</v>
      </c>
      <c r="Q16" s="356" t="s">
        <v>479</v>
      </c>
      <c r="R16" s="356"/>
      <c r="S16" s="356"/>
      <c r="T16" s="356" t="s">
        <v>475</v>
      </c>
      <c r="U16" s="357" t="s">
        <v>320</v>
      </c>
    </row>
    <row r="17" spans="1:21" x14ac:dyDescent="0.25">
      <c r="A17" s="353" t="s">
        <v>480</v>
      </c>
      <c r="B17" s="358" t="s">
        <v>481</v>
      </c>
      <c r="C17" s="358" t="s">
        <v>482</v>
      </c>
      <c r="D17" s="359" t="s">
        <v>483</v>
      </c>
      <c r="E17" s="358" t="s">
        <v>484</v>
      </c>
      <c r="I17" s="356" t="str">
        <f>HLOOKUP(Introduction!$G$4,nametranslations,29,FALSE)</f>
        <v>Secundaria</v>
      </c>
      <c r="L17" s="356" t="s">
        <v>485</v>
      </c>
      <c r="M17" s="356" t="s">
        <v>486</v>
      </c>
      <c r="N17" s="356" t="s">
        <v>487</v>
      </c>
      <c r="O17" s="356" t="s">
        <v>488</v>
      </c>
      <c r="P17" s="356" t="s">
        <v>489</v>
      </c>
      <c r="Q17" s="356" t="s">
        <v>490</v>
      </c>
      <c r="R17" s="356"/>
      <c r="S17" s="356"/>
      <c r="T17" s="356" t="s">
        <v>485</v>
      </c>
      <c r="U17" s="357" t="s">
        <v>320</v>
      </c>
    </row>
    <row r="18" spans="1:21" x14ac:dyDescent="0.25">
      <c r="A18" s="353" t="s">
        <v>491</v>
      </c>
      <c r="B18" s="358" t="s">
        <v>492</v>
      </c>
      <c r="C18" s="358" t="s">
        <v>493</v>
      </c>
      <c r="D18" s="359" t="s">
        <v>494</v>
      </c>
      <c r="E18" s="358" t="s">
        <v>495</v>
      </c>
      <c r="I18" s="356"/>
      <c r="L18" s="356" t="s">
        <v>496</v>
      </c>
      <c r="M18" s="356" t="s">
        <v>497</v>
      </c>
      <c r="N18" s="356" t="s">
        <v>497</v>
      </c>
      <c r="O18" s="356" t="s">
        <v>497</v>
      </c>
      <c r="P18" s="356" t="s">
        <v>498</v>
      </c>
      <c r="Q18" s="356" t="s">
        <v>499</v>
      </c>
      <c r="R18" s="356"/>
      <c r="S18" s="356"/>
      <c r="T18" s="356" t="s">
        <v>496</v>
      </c>
      <c r="U18" s="357" t="s">
        <v>322</v>
      </c>
    </row>
    <row r="19" spans="1:21" x14ac:dyDescent="0.25">
      <c r="A19" s="355" t="s">
        <v>500</v>
      </c>
      <c r="I19" s="356"/>
      <c r="L19" s="356" t="s">
        <v>501</v>
      </c>
      <c r="M19" s="356" t="s">
        <v>502</v>
      </c>
      <c r="N19" s="356" t="s">
        <v>503</v>
      </c>
      <c r="O19" s="356" t="s">
        <v>504</v>
      </c>
      <c r="P19" s="356" t="s">
        <v>505</v>
      </c>
      <c r="Q19" s="356" t="s">
        <v>506</v>
      </c>
      <c r="R19" s="356"/>
      <c r="S19" s="356"/>
      <c r="T19" s="356" t="s">
        <v>501</v>
      </c>
      <c r="U19" s="357" t="s">
        <v>322</v>
      </c>
    </row>
    <row r="20" spans="1:21" x14ac:dyDescent="0.25">
      <c r="A20" s="353" t="s">
        <v>137</v>
      </c>
      <c r="B20" s="358" t="s">
        <v>507</v>
      </c>
      <c r="C20" s="358" t="s">
        <v>508</v>
      </c>
      <c r="D20" s="359" t="s">
        <v>509</v>
      </c>
      <c r="E20" s="358" t="s">
        <v>510</v>
      </c>
      <c r="I20" s="356"/>
      <c r="L20" s="356" t="s">
        <v>511</v>
      </c>
      <c r="M20" s="356" t="s">
        <v>512</v>
      </c>
      <c r="N20" s="356" t="s">
        <v>513</v>
      </c>
      <c r="O20" s="356" t="s">
        <v>512</v>
      </c>
      <c r="P20" s="356" t="s">
        <v>514</v>
      </c>
      <c r="Q20" s="356" t="s">
        <v>515</v>
      </c>
      <c r="R20" s="356"/>
      <c r="S20" s="356"/>
      <c r="T20" s="356" t="s">
        <v>511</v>
      </c>
      <c r="U20" s="357" t="s">
        <v>322</v>
      </c>
    </row>
    <row r="21" spans="1:21" x14ac:dyDescent="0.25">
      <c r="A21" s="353" t="s">
        <v>199</v>
      </c>
      <c r="B21" s="358" t="s">
        <v>516</v>
      </c>
      <c r="C21" s="358" t="s">
        <v>517</v>
      </c>
      <c r="D21" s="359" t="s">
        <v>518</v>
      </c>
      <c r="E21" s="358" t="s">
        <v>519</v>
      </c>
      <c r="I21" s="356"/>
      <c r="L21" s="356" t="s">
        <v>520</v>
      </c>
      <c r="M21" s="356" t="s">
        <v>521</v>
      </c>
      <c r="N21" s="356" t="s">
        <v>522</v>
      </c>
      <c r="O21" s="356" t="s">
        <v>523</v>
      </c>
      <c r="P21" s="356" t="s">
        <v>524</v>
      </c>
      <c r="Q21" s="356" t="s">
        <v>525</v>
      </c>
      <c r="R21" s="356"/>
      <c r="S21" s="356"/>
      <c r="T21" s="356" t="s">
        <v>520</v>
      </c>
      <c r="U21" s="357" t="s">
        <v>320</v>
      </c>
    </row>
    <row r="22" spans="1:21" x14ac:dyDescent="0.25">
      <c r="A22" s="353" t="s">
        <v>14</v>
      </c>
      <c r="B22" s="358" t="s">
        <v>526</v>
      </c>
      <c r="C22" s="358" t="s">
        <v>527</v>
      </c>
      <c r="D22" s="359" t="s">
        <v>528</v>
      </c>
      <c r="E22" s="358" t="s">
        <v>529</v>
      </c>
      <c r="I22" s="356"/>
      <c r="L22" s="356" t="s">
        <v>530</v>
      </c>
      <c r="M22" s="356" t="s">
        <v>531</v>
      </c>
      <c r="N22" s="356" t="s">
        <v>531</v>
      </c>
      <c r="O22" s="356" t="s">
        <v>531</v>
      </c>
      <c r="P22" s="356" t="s">
        <v>532</v>
      </c>
      <c r="Q22" s="356" t="s">
        <v>533</v>
      </c>
      <c r="R22" s="356"/>
      <c r="S22" s="356"/>
      <c r="T22" s="356" t="s">
        <v>530</v>
      </c>
      <c r="U22" s="357" t="s">
        <v>322</v>
      </c>
    </row>
    <row r="23" spans="1:21" x14ac:dyDescent="0.25">
      <c r="A23" s="353" t="s">
        <v>15</v>
      </c>
      <c r="B23" s="358" t="s">
        <v>534</v>
      </c>
      <c r="C23" s="358" t="s">
        <v>535</v>
      </c>
      <c r="D23" s="359" t="s">
        <v>536</v>
      </c>
      <c r="E23" s="358" t="s">
        <v>537</v>
      </c>
      <c r="I23" s="356"/>
      <c r="L23" s="356" t="s">
        <v>538</v>
      </c>
      <c r="M23" s="356" t="s">
        <v>539</v>
      </c>
      <c r="N23" s="356" t="s">
        <v>539</v>
      </c>
      <c r="O23" s="356" t="s">
        <v>539</v>
      </c>
      <c r="P23" s="356" t="s">
        <v>540</v>
      </c>
      <c r="Q23" s="356" t="s">
        <v>541</v>
      </c>
      <c r="R23" s="356"/>
      <c r="S23" s="356"/>
      <c r="T23" s="356" t="s">
        <v>538</v>
      </c>
      <c r="U23" s="357" t="s">
        <v>320</v>
      </c>
    </row>
    <row r="24" spans="1:21" x14ac:dyDescent="0.25">
      <c r="A24" s="353" t="s">
        <v>542</v>
      </c>
      <c r="B24" s="358" t="s">
        <v>542</v>
      </c>
      <c r="C24" s="353" t="s">
        <v>542</v>
      </c>
      <c r="D24" s="359" t="s">
        <v>543</v>
      </c>
      <c r="E24" s="353" t="s">
        <v>544</v>
      </c>
      <c r="I24" s="361" t="s">
        <v>545</v>
      </c>
      <c r="L24" s="356" t="s">
        <v>546</v>
      </c>
      <c r="M24" s="356" t="s">
        <v>547</v>
      </c>
      <c r="N24" s="356" t="s">
        <v>548</v>
      </c>
      <c r="O24" s="356" t="s">
        <v>547</v>
      </c>
      <c r="P24" s="356" t="s">
        <v>549</v>
      </c>
      <c r="Q24" s="356" t="s">
        <v>550</v>
      </c>
      <c r="R24" s="356"/>
      <c r="S24" s="356"/>
      <c r="T24" s="356" t="s">
        <v>546</v>
      </c>
      <c r="U24" s="357" t="s">
        <v>320</v>
      </c>
    </row>
    <row r="25" spans="1:21" x14ac:dyDescent="0.25">
      <c r="A25" s="353" t="s">
        <v>2</v>
      </c>
      <c r="B25" s="358" t="s">
        <v>2</v>
      </c>
      <c r="C25" s="353" t="s">
        <v>2</v>
      </c>
      <c r="D25" s="359" t="s">
        <v>551</v>
      </c>
      <c r="E25" s="353" t="s">
        <v>552</v>
      </c>
      <c r="I25" s="356" t="str">
        <f>HLOOKUP(Introduction!$G$4,nametranslations,36,FALSE)</f>
        <v>Proporción de escuelas (%)</v>
      </c>
      <c r="L25" s="356" t="s">
        <v>553</v>
      </c>
      <c r="M25" s="356" t="s">
        <v>554</v>
      </c>
      <c r="N25" s="356" t="s">
        <v>555</v>
      </c>
      <c r="O25" s="356" t="s">
        <v>556</v>
      </c>
      <c r="P25" s="356" t="s">
        <v>557</v>
      </c>
      <c r="Q25" s="356" t="s">
        <v>558</v>
      </c>
      <c r="R25" s="356"/>
      <c r="S25" s="356"/>
      <c r="T25" s="356" t="s">
        <v>553</v>
      </c>
      <c r="U25" s="357" t="s">
        <v>324</v>
      </c>
    </row>
    <row r="26" spans="1:21" x14ac:dyDescent="0.25">
      <c r="A26" s="353" t="s">
        <v>1</v>
      </c>
      <c r="B26" s="358" t="s">
        <v>559</v>
      </c>
      <c r="C26" s="353" t="s">
        <v>560</v>
      </c>
      <c r="D26" s="359" t="s">
        <v>561</v>
      </c>
      <c r="E26" s="353" t="s">
        <v>562</v>
      </c>
      <c r="I26" s="356" t="s">
        <v>542</v>
      </c>
      <c r="L26" s="356" t="s">
        <v>563</v>
      </c>
      <c r="M26" s="356" t="s">
        <v>564</v>
      </c>
      <c r="N26" s="356" t="s">
        <v>564</v>
      </c>
      <c r="O26" s="356" t="s">
        <v>564</v>
      </c>
      <c r="P26" s="356" t="s">
        <v>565</v>
      </c>
      <c r="Q26" s="356" t="s">
        <v>566</v>
      </c>
      <c r="R26" s="356"/>
      <c r="S26" s="356"/>
      <c r="T26" s="356" t="s">
        <v>563</v>
      </c>
      <c r="U26" s="357" t="s">
        <v>320</v>
      </c>
    </row>
    <row r="27" spans="1:21" x14ac:dyDescent="0.25">
      <c r="A27" s="353" t="s">
        <v>16</v>
      </c>
      <c r="B27" s="358" t="s">
        <v>567</v>
      </c>
      <c r="C27" s="353" t="s">
        <v>568</v>
      </c>
      <c r="D27" s="359" t="s">
        <v>569</v>
      </c>
      <c r="E27" s="353" t="s">
        <v>570</v>
      </c>
      <c r="I27" s="356" t="str">
        <f>HLOOKUP(Introduction!$G$4,nametranslations,25,FALSE)</f>
        <v>Rural</v>
      </c>
      <c r="L27" s="356" t="s">
        <v>571</v>
      </c>
      <c r="M27" s="356" t="s">
        <v>572</v>
      </c>
      <c r="N27" s="356" t="s">
        <v>573</v>
      </c>
      <c r="O27" s="356" t="s">
        <v>574</v>
      </c>
      <c r="P27" s="356" t="s">
        <v>575</v>
      </c>
      <c r="Q27" s="356" t="s">
        <v>576</v>
      </c>
      <c r="R27" s="356"/>
      <c r="S27" s="356"/>
      <c r="T27" s="356" t="s">
        <v>571</v>
      </c>
      <c r="U27" s="357" t="s">
        <v>320</v>
      </c>
    </row>
    <row r="28" spans="1:21" x14ac:dyDescent="0.25">
      <c r="A28" s="353" t="s">
        <v>17</v>
      </c>
      <c r="B28" s="363" t="s">
        <v>577</v>
      </c>
      <c r="C28" s="353" t="s">
        <v>578</v>
      </c>
      <c r="D28" s="359" t="s">
        <v>579</v>
      </c>
      <c r="E28" s="353" t="s">
        <v>580</v>
      </c>
      <c r="I28" s="356" t="str">
        <f>HLOOKUP(Introduction!$G$4,nametranslations,26,FALSE)</f>
        <v>Urbano</v>
      </c>
      <c r="L28" s="356" t="s">
        <v>581</v>
      </c>
      <c r="M28" s="356" t="s">
        <v>582</v>
      </c>
      <c r="N28" s="356" t="s">
        <v>583</v>
      </c>
      <c r="O28" s="356" t="s">
        <v>584</v>
      </c>
      <c r="P28" s="356" t="s">
        <v>585</v>
      </c>
      <c r="Q28" s="356" t="s">
        <v>586</v>
      </c>
      <c r="R28" s="356"/>
      <c r="S28" s="356"/>
      <c r="T28" s="356" t="s">
        <v>581</v>
      </c>
      <c r="U28" s="357" t="s">
        <v>322</v>
      </c>
    </row>
    <row r="29" spans="1:21" x14ac:dyDescent="0.25">
      <c r="A29" s="353" t="s">
        <v>18</v>
      </c>
      <c r="B29" s="363" t="s">
        <v>587</v>
      </c>
      <c r="C29" s="353" t="s">
        <v>588</v>
      </c>
      <c r="D29" s="359" t="s">
        <v>589</v>
      </c>
      <c r="E29" s="353" t="s">
        <v>590</v>
      </c>
      <c r="I29" s="356" t="str">
        <f>HLOOKUP(Introduction!$G$4,nametranslations,27,FALSE)</f>
        <v>Preprimaria</v>
      </c>
      <c r="L29" s="356" t="s">
        <v>591</v>
      </c>
      <c r="M29" s="356" t="s">
        <v>592</v>
      </c>
      <c r="N29" s="356" t="s">
        <v>593</v>
      </c>
      <c r="O29" s="356" t="s">
        <v>594</v>
      </c>
      <c r="P29" s="356" t="s">
        <v>595</v>
      </c>
      <c r="Q29" s="356" t="s">
        <v>596</v>
      </c>
      <c r="R29" s="356"/>
      <c r="S29" s="356"/>
      <c r="T29" s="356" t="s">
        <v>591</v>
      </c>
      <c r="U29" s="357" t="s">
        <v>320</v>
      </c>
    </row>
    <row r="30" spans="1:21" x14ac:dyDescent="0.25">
      <c r="A30" s="353" t="s">
        <v>33</v>
      </c>
      <c r="B30" s="358" t="s">
        <v>597</v>
      </c>
      <c r="C30" s="358" t="s">
        <v>598</v>
      </c>
      <c r="D30" s="359" t="s">
        <v>599</v>
      </c>
      <c r="E30" s="358" t="s">
        <v>600</v>
      </c>
      <c r="I30" s="356" t="str">
        <f>HLOOKUP(Introduction!$G$4,nametranslations,28,FALSE)</f>
        <v>Primaria</v>
      </c>
      <c r="L30" s="356" t="s">
        <v>601</v>
      </c>
      <c r="M30" s="356" t="s">
        <v>602</v>
      </c>
      <c r="N30" s="356" t="s">
        <v>602</v>
      </c>
      <c r="O30" s="356" t="s">
        <v>603</v>
      </c>
      <c r="P30" s="356" t="s">
        <v>604</v>
      </c>
      <c r="Q30" s="356" t="s">
        <v>605</v>
      </c>
      <c r="R30" s="356"/>
      <c r="S30" s="356"/>
      <c r="T30" s="356" t="s">
        <v>601</v>
      </c>
      <c r="U30" s="357" t="s">
        <v>320</v>
      </c>
    </row>
    <row r="31" spans="1:21" x14ac:dyDescent="0.25">
      <c r="A31" s="353" t="s">
        <v>34</v>
      </c>
      <c r="B31" s="358" t="s">
        <v>606</v>
      </c>
      <c r="C31" s="353" t="s">
        <v>607</v>
      </c>
      <c r="D31" s="359" t="s">
        <v>608</v>
      </c>
      <c r="E31" s="353" t="s">
        <v>609</v>
      </c>
      <c r="I31" s="356" t="str">
        <f>HLOOKUP(Introduction!$G$4,nametranslations,29,FALSE)</f>
        <v>Secundaria</v>
      </c>
      <c r="L31" s="356" t="s">
        <v>610</v>
      </c>
      <c r="M31" s="356" t="s">
        <v>611</v>
      </c>
      <c r="N31" s="356" t="s">
        <v>612</v>
      </c>
      <c r="O31" s="356" t="s">
        <v>611</v>
      </c>
      <c r="P31" s="356" t="s">
        <v>613</v>
      </c>
      <c r="Q31" s="356" t="s">
        <v>614</v>
      </c>
      <c r="R31" s="356"/>
      <c r="S31" s="356"/>
      <c r="T31" s="356" t="s">
        <v>610</v>
      </c>
      <c r="U31" s="357" t="s">
        <v>320</v>
      </c>
    </row>
    <row r="32" spans="1:21" x14ac:dyDescent="0.25">
      <c r="A32" s="353" t="s">
        <v>35</v>
      </c>
      <c r="B32" s="358" t="s">
        <v>615</v>
      </c>
      <c r="C32" s="353" t="s">
        <v>616</v>
      </c>
      <c r="D32" s="359" t="s">
        <v>617</v>
      </c>
      <c r="E32" s="353" t="s">
        <v>618</v>
      </c>
      <c r="I32" s="356"/>
      <c r="L32" s="356" t="s">
        <v>619</v>
      </c>
      <c r="M32" s="356" t="s">
        <v>620</v>
      </c>
      <c r="N32" s="356" t="s">
        <v>621</v>
      </c>
      <c r="O32" s="356" t="s">
        <v>622</v>
      </c>
      <c r="P32" s="356" t="s">
        <v>623</v>
      </c>
      <c r="Q32" s="356" t="s">
        <v>624</v>
      </c>
      <c r="R32" s="356"/>
      <c r="S32" s="356"/>
      <c r="T32" s="356" t="s">
        <v>619</v>
      </c>
      <c r="U32" s="357" t="s">
        <v>321</v>
      </c>
    </row>
    <row r="33" spans="1:21" x14ac:dyDescent="0.25">
      <c r="A33" s="353" t="s">
        <v>204</v>
      </c>
      <c r="B33" s="358" t="s">
        <v>625</v>
      </c>
      <c r="C33" s="353" t="s">
        <v>626</v>
      </c>
      <c r="D33" s="359" t="s">
        <v>627</v>
      </c>
      <c r="E33" s="353" t="s">
        <v>628</v>
      </c>
      <c r="L33" s="356" t="s">
        <v>629</v>
      </c>
      <c r="M33" s="356" t="s">
        <v>630</v>
      </c>
      <c r="N33" s="356" t="s">
        <v>631</v>
      </c>
      <c r="O33" s="356" t="s">
        <v>632</v>
      </c>
      <c r="P33" s="356" t="s">
        <v>633</v>
      </c>
      <c r="Q33" s="356" t="s">
        <v>634</v>
      </c>
      <c r="R33" s="356"/>
      <c r="S33" s="356"/>
      <c r="T33" s="356" t="s">
        <v>629</v>
      </c>
      <c r="U33" s="357" t="s">
        <v>320</v>
      </c>
    </row>
    <row r="34" spans="1:21" x14ac:dyDescent="0.25">
      <c r="A34" s="353" t="s">
        <v>307</v>
      </c>
      <c r="B34" s="358" t="s">
        <v>635</v>
      </c>
      <c r="C34" s="353" t="s">
        <v>636</v>
      </c>
      <c r="D34" s="359" t="s">
        <v>637</v>
      </c>
      <c r="E34" s="358" t="s">
        <v>638</v>
      </c>
      <c r="L34" s="356" t="s">
        <v>639</v>
      </c>
      <c r="M34" s="356" t="s">
        <v>640</v>
      </c>
      <c r="N34" s="356" t="s">
        <v>641</v>
      </c>
      <c r="O34" s="356" t="s">
        <v>640</v>
      </c>
      <c r="P34" s="356" t="s">
        <v>642</v>
      </c>
      <c r="Q34" s="356" t="s">
        <v>643</v>
      </c>
      <c r="R34" s="356"/>
      <c r="S34" s="356"/>
      <c r="T34" s="356" t="s">
        <v>639</v>
      </c>
      <c r="U34" s="357" t="s">
        <v>320</v>
      </c>
    </row>
    <row r="35" spans="1:21" x14ac:dyDescent="0.25">
      <c r="A35" s="353" t="s">
        <v>644</v>
      </c>
      <c r="B35" s="358" t="s">
        <v>645</v>
      </c>
      <c r="C35" s="353" t="s">
        <v>646</v>
      </c>
      <c r="D35" s="359" t="s">
        <v>647</v>
      </c>
      <c r="E35" s="353" t="s">
        <v>648</v>
      </c>
      <c r="L35" s="356" t="s">
        <v>649</v>
      </c>
      <c r="M35" s="356" t="s">
        <v>650</v>
      </c>
      <c r="N35" s="356" t="s">
        <v>651</v>
      </c>
      <c r="O35" s="356" t="s">
        <v>650</v>
      </c>
      <c r="P35" s="356" t="s">
        <v>652</v>
      </c>
      <c r="Q35" s="356" t="s">
        <v>653</v>
      </c>
      <c r="R35" s="356"/>
      <c r="S35" s="356"/>
      <c r="T35" s="356" t="s">
        <v>649</v>
      </c>
      <c r="U35" s="357" t="s">
        <v>320</v>
      </c>
    </row>
    <row r="36" spans="1:21" x14ac:dyDescent="0.25">
      <c r="A36" s="353" t="s">
        <v>654</v>
      </c>
      <c r="B36" s="358" t="s">
        <v>655</v>
      </c>
      <c r="C36" s="353" t="s">
        <v>656</v>
      </c>
      <c r="D36" s="359" t="s">
        <v>657</v>
      </c>
      <c r="E36" s="353" t="s">
        <v>658</v>
      </c>
      <c r="L36" s="356" t="s">
        <v>659</v>
      </c>
      <c r="M36" s="356" t="s">
        <v>660</v>
      </c>
      <c r="N36" s="356" t="s">
        <v>661</v>
      </c>
      <c r="O36" s="356" t="s">
        <v>662</v>
      </c>
      <c r="P36" s="356" t="s">
        <v>663</v>
      </c>
      <c r="Q36" s="356" t="s">
        <v>664</v>
      </c>
      <c r="R36" s="356"/>
      <c r="S36" s="356"/>
      <c r="T36" s="356" t="s">
        <v>659</v>
      </c>
      <c r="U36" s="357" t="s">
        <v>320</v>
      </c>
    </row>
    <row r="37" spans="1:21" x14ac:dyDescent="0.25">
      <c r="A37" s="355" t="s">
        <v>665</v>
      </c>
      <c r="L37" s="356" t="s">
        <v>666</v>
      </c>
      <c r="M37" s="356" t="s">
        <v>667</v>
      </c>
      <c r="N37" s="356" t="s">
        <v>667</v>
      </c>
      <c r="O37" s="356" t="s">
        <v>667</v>
      </c>
      <c r="P37" s="356" t="s">
        <v>668</v>
      </c>
      <c r="Q37" s="356" t="s">
        <v>669</v>
      </c>
      <c r="R37" s="356"/>
      <c r="S37" s="356"/>
      <c r="T37" s="356" t="s">
        <v>666</v>
      </c>
      <c r="U37" s="357" t="s">
        <v>320</v>
      </c>
    </row>
    <row r="38" spans="1:21" x14ac:dyDescent="0.25">
      <c r="A38" s="353" t="s">
        <v>141</v>
      </c>
      <c r="B38" s="358" t="s">
        <v>670</v>
      </c>
      <c r="C38" s="353" t="s">
        <v>671</v>
      </c>
      <c r="D38" s="359" t="s">
        <v>672</v>
      </c>
      <c r="E38" s="353" t="s">
        <v>673</v>
      </c>
      <c r="L38" s="356" t="s">
        <v>674</v>
      </c>
      <c r="M38" s="356" t="s">
        <v>675</v>
      </c>
      <c r="N38" s="356" t="s">
        <v>676</v>
      </c>
      <c r="O38" s="356" t="s">
        <v>677</v>
      </c>
      <c r="P38" s="356" t="s">
        <v>678</v>
      </c>
      <c r="Q38" s="356" t="s">
        <v>679</v>
      </c>
      <c r="R38" s="356"/>
      <c r="S38" s="356"/>
      <c r="T38" s="356" t="s">
        <v>674</v>
      </c>
      <c r="U38" s="357" t="s">
        <v>322</v>
      </c>
    </row>
    <row r="39" spans="1:21" x14ac:dyDescent="0.25">
      <c r="A39" s="353" t="s">
        <v>680</v>
      </c>
      <c r="B39" s="358" t="s">
        <v>681</v>
      </c>
      <c r="C39" s="353" t="s">
        <v>682</v>
      </c>
      <c r="D39" s="359" t="s">
        <v>683</v>
      </c>
      <c r="E39" s="353" t="s">
        <v>684</v>
      </c>
      <c r="L39" s="356" t="s">
        <v>685</v>
      </c>
      <c r="M39" s="356" t="s">
        <v>686</v>
      </c>
      <c r="N39" s="356" t="s">
        <v>686</v>
      </c>
      <c r="O39" s="356" t="s">
        <v>687</v>
      </c>
      <c r="P39" s="356" t="s">
        <v>688</v>
      </c>
      <c r="Q39" s="356" t="s">
        <v>689</v>
      </c>
      <c r="R39" s="356"/>
      <c r="S39" s="356"/>
      <c r="T39" s="356" t="s">
        <v>685</v>
      </c>
      <c r="U39" s="357" t="s">
        <v>320</v>
      </c>
    </row>
    <row r="40" spans="1:21" x14ac:dyDescent="0.25">
      <c r="A40" s="353" t="s">
        <v>690</v>
      </c>
      <c r="B40" s="358" t="s">
        <v>691</v>
      </c>
      <c r="C40" s="353" t="s">
        <v>692</v>
      </c>
      <c r="D40" s="359" t="s">
        <v>693</v>
      </c>
      <c r="E40" s="353" t="s">
        <v>694</v>
      </c>
      <c r="L40" s="356" t="s">
        <v>695</v>
      </c>
      <c r="M40" s="356" t="s">
        <v>696</v>
      </c>
      <c r="N40" s="356" t="s">
        <v>697</v>
      </c>
      <c r="O40" s="356" t="s">
        <v>698</v>
      </c>
      <c r="P40" s="356" t="s">
        <v>699</v>
      </c>
      <c r="Q40" s="356" t="s">
        <v>700</v>
      </c>
      <c r="R40" s="356"/>
      <c r="S40" s="356"/>
      <c r="T40" s="356" t="s">
        <v>695</v>
      </c>
      <c r="U40" s="357" t="s">
        <v>320</v>
      </c>
    </row>
    <row r="41" spans="1:21" x14ac:dyDescent="0.25">
      <c r="A41" s="353" t="s">
        <v>701</v>
      </c>
      <c r="B41" s="358" t="s">
        <v>702</v>
      </c>
      <c r="C41" s="353" t="s">
        <v>703</v>
      </c>
      <c r="D41" s="359" t="s">
        <v>704</v>
      </c>
      <c r="E41" s="353" t="s">
        <v>705</v>
      </c>
      <c r="L41" s="356" t="s">
        <v>706</v>
      </c>
      <c r="M41" s="356" t="s">
        <v>707</v>
      </c>
      <c r="N41" s="356" t="s">
        <v>708</v>
      </c>
      <c r="O41" s="356" t="s">
        <v>709</v>
      </c>
      <c r="P41" s="356" t="s">
        <v>710</v>
      </c>
      <c r="Q41" s="356" t="s">
        <v>711</v>
      </c>
      <c r="R41" s="356"/>
      <c r="S41" s="356"/>
      <c r="T41" s="356" t="s">
        <v>706</v>
      </c>
      <c r="U41" s="357" t="s">
        <v>322</v>
      </c>
    </row>
    <row r="42" spans="1:21" x14ac:dyDescent="0.25">
      <c r="A42" s="353" t="s">
        <v>712</v>
      </c>
      <c r="B42" s="358" t="s">
        <v>713</v>
      </c>
      <c r="C42" s="353" t="s">
        <v>714</v>
      </c>
      <c r="D42" s="359" t="s">
        <v>715</v>
      </c>
      <c r="E42" s="353" t="s">
        <v>716</v>
      </c>
      <c r="L42" s="356" t="s">
        <v>717</v>
      </c>
      <c r="M42" s="356" t="s">
        <v>718</v>
      </c>
      <c r="N42" s="357" t="s">
        <v>719</v>
      </c>
      <c r="O42" s="357" t="s">
        <v>720</v>
      </c>
      <c r="P42" s="357" t="s">
        <v>721</v>
      </c>
      <c r="Q42" s="357" t="s">
        <v>722</v>
      </c>
      <c r="R42" s="357"/>
      <c r="S42" s="357"/>
      <c r="T42" s="356" t="s">
        <v>717</v>
      </c>
      <c r="U42" s="357" t="s">
        <v>320</v>
      </c>
    </row>
    <row r="43" spans="1:21" x14ac:dyDescent="0.25">
      <c r="A43" s="353" t="s">
        <v>723</v>
      </c>
      <c r="B43" s="358" t="s">
        <v>724</v>
      </c>
      <c r="C43" s="353" t="s">
        <v>725</v>
      </c>
      <c r="D43" s="359" t="s">
        <v>726</v>
      </c>
      <c r="E43" s="353" t="s">
        <v>727</v>
      </c>
      <c r="L43" s="356" t="s">
        <v>728</v>
      </c>
      <c r="M43" s="356" t="s">
        <v>729</v>
      </c>
      <c r="N43" s="356" t="s">
        <v>730</v>
      </c>
      <c r="O43" s="356" t="s">
        <v>729</v>
      </c>
      <c r="P43" s="356" t="s">
        <v>731</v>
      </c>
      <c r="Q43" s="356" t="s">
        <v>732</v>
      </c>
      <c r="R43" s="356"/>
      <c r="S43" s="356"/>
      <c r="T43" s="356" t="s">
        <v>728</v>
      </c>
      <c r="U43" s="357" t="s">
        <v>321</v>
      </c>
    </row>
    <row r="44" spans="1:21" x14ac:dyDescent="0.25">
      <c r="A44" s="353" t="s">
        <v>733</v>
      </c>
      <c r="B44" s="358" t="s">
        <v>734</v>
      </c>
      <c r="C44" s="353" t="s">
        <v>735</v>
      </c>
      <c r="D44" s="359" t="s">
        <v>736</v>
      </c>
      <c r="E44" s="353" t="s">
        <v>737</v>
      </c>
      <c r="L44" s="356" t="s">
        <v>738</v>
      </c>
      <c r="M44" s="356" t="s">
        <v>739</v>
      </c>
      <c r="N44" s="356" t="s">
        <v>740</v>
      </c>
      <c r="O44" s="356" t="s">
        <v>739</v>
      </c>
      <c r="P44" s="356" t="s">
        <v>741</v>
      </c>
      <c r="Q44" s="356" t="s">
        <v>742</v>
      </c>
      <c r="R44" s="356"/>
      <c r="S44" s="356"/>
      <c r="T44" s="356" t="s">
        <v>738</v>
      </c>
      <c r="U44" s="357" t="s">
        <v>320</v>
      </c>
    </row>
    <row r="45" spans="1:21" x14ac:dyDescent="0.25">
      <c r="A45" s="353" t="s">
        <v>743</v>
      </c>
      <c r="B45" s="358" t="s">
        <v>744</v>
      </c>
      <c r="C45" s="353" t="s">
        <v>745</v>
      </c>
      <c r="D45" s="359" t="s">
        <v>746</v>
      </c>
      <c r="E45" s="353" t="s">
        <v>747</v>
      </c>
      <c r="I45" s="361" t="s">
        <v>748</v>
      </c>
      <c r="L45" s="356" t="s">
        <v>749</v>
      </c>
      <c r="M45" s="356" t="s">
        <v>750</v>
      </c>
      <c r="N45" s="356" t="s">
        <v>750</v>
      </c>
      <c r="O45" s="356" t="s">
        <v>750</v>
      </c>
      <c r="P45" s="356" t="s">
        <v>751</v>
      </c>
      <c r="Q45" s="356" t="s">
        <v>752</v>
      </c>
      <c r="R45" s="356"/>
      <c r="S45" s="356"/>
      <c r="T45" s="356" t="s">
        <v>749</v>
      </c>
      <c r="U45" s="357" t="s">
        <v>322</v>
      </c>
    </row>
    <row r="46" spans="1:21" x14ac:dyDescent="0.25">
      <c r="A46" s="353" t="s">
        <v>753</v>
      </c>
      <c r="B46" s="358" t="s">
        <v>754</v>
      </c>
      <c r="C46" s="353" t="s">
        <v>755</v>
      </c>
      <c r="D46" s="359" t="s">
        <v>756</v>
      </c>
      <c r="E46" s="353" t="s">
        <v>757</v>
      </c>
      <c r="I46" s="356" t="str">
        <f>HLOOKUP(Introduction!$G$4,nametranslations,30,FALSE)</f>
        <v>Servicio básico</v>
      </c>
      <c r="L46" s="356" t="s">
        <v>758</v>
      </c>
      <c r="M46" s="356" t="s">
        <v>759</v>
      </c>
      <c r="N46" s="356" t="s">
        <v>760</v>
      </c>
      <c r="O46" s="356" t="s">
        <v>761</v>
      </c>
      <c r="P46" s="356" t="s">
        <v>762</v>
      </c>
      <c r="Q46" s="356" t="s">
        <v>763</v>
      </c>
      <c r="R46" s="356"/>
      <c r="S46" s="356"/>
      <c r="T46" s="356" t="s">
        <v>758</v>
      </c>
      <c r="U46" s="357" t="s">
        <v>322</v>
      </c>
    </row>
    <row r="47" spans="1:21" x14ac:dyDescent="0.25">
      <c r="A47" s="353" t="s">
        <v>764</v>
      </c>
      <c r="B47" s="358" t="s">
        <v>765</v>
      </c>
      <c r="C47" s="353" t="s">
        <v>766</v>
      </c>
      <c r="D47" s="359" t="s">
        <v>767</v>
      </c>
      <c r="E47" s="353" t="s">
        <v>768</v>
      </c>
      <c r="I47" s="356" t="str">
        <f>HLOOKUP(Introduction!$G$4,nametranslations,31,FALSE)</f>
        <v>Servicio limitado</v>
      </c>
      <c r="L47" s="356" t="s">
        <v>769</v>
      </c>
      <c r="M47" s="356" t="s">
        <v>770</v>
      </c>
      <c r="N47" s="356" t="s">
        <v>771</v>
      </c>
      <c r="O47" s="356" t="s">
        <v>772</v>
      </c>
      <c r="P47" s="356" t="s">
        <v>773</v>
      </c>
      <c r="Q47" s="356" t="s">
        <v>774</v>
      </c>
      <c r="R47" s="356"/>
      <c r="S47" s="356"/>
      <c r="T47" s="356" t="s">
        <v>769</v>
      </c>
      <c r="U47" s="357" t="s">
        <v>322</v>
      </c>
    </row>
    <row r="48" spans="1:21" x14ac:dyDescent="0.25">
      <c r="A48" s="353" t="s">
        <v>775</v>
      </c>
      <c r="B48" s="358" t="s">
        <v>776</v>
      </c>
      <c r="C48" s="353" t="s">
        <v>777</v>
      </c>
      <c r="D48" s="359" t="s">
        <v>778</v>
      </c>
      <c r="E48" s="353" t="s">
        <v>779</v>
      </c>
      <c r="I48" s="356" t="str">
        <f>HLOOKUP(Introduction!$G$4,nametranslations,32,FALSE)</f>
        <v>Sin servicio</v>
      </c>
      <c r="L48" s="356" t="s">
        <v>780</v>
      </c>
      <c r="M48" s="356" t="s">
        <v>781</v>
      </c>
      <c r="N48" s="356" t="s">
        <v>781</v>
      </c>
      <c r="O48" s="356" t="s">
        <v>781</v>
      </c>
      <c r="P48" s="356" t="s">
        <v>782</v>
      </c>
      <c r="Q48" s="356" t="s">
        <v>783</v>
      </c>
      <c r="R48" s="356"/>
      <c r="S48" s="356"/>
      <c r="T48" s="356" t="s">
        <v>780</v>
      </c>
      <c r="U48" s="357" t="s">
        <v>322</v>
      </c>
    </row>
    <row r="49" spans="1:21" x14ac:dyDescent="0.25">
      <c r="A49" s="353" t="s">
        <v>784</v>
      </c>
      <c r="B49" s="358" t="s">
        <v>785</v>
      </c>
      <c r="C49" s="353" t="s">
        <v>786</v>
      </c>
      <c r="D49" s="359" t="s">
        <v>787</v>
      </c>
      <c r="E49" s="353" t="s">
        <v>788</v>
      </c>
      <c r="I49" s="356" t="str">
        <f>HLOOKUP(Introduction!$G$4,nametranslations,33,FALSE)</f>
        <v>Datos insuficientes</v>
      </c>
      <c r="L49" s="356" t="s">
        <v>789</v>
      </c>
      <c r="M49" s="356" t="s">
        <v>790</v>
      </c>
      <c r="N49" s="356" t="s">
        <v>791</v>
      </c>
      <c r="O49" s="356" t="s">
        <v>792</v>
      </c>
      <c r="P49" s="356" t="s">
        <v>793</v>
      </c>
      <c r="Q49" s="356" t="s">
        <v>794</v>
      </c>
      <c r="R49" s="356"/>
      <c r="S49" s="356"/>
      <c r="T49" s="356" t="s">
        <v>789</v>
      </c>
      <c r="U49" s="356" t="s">
        <v>320</v>
      </c>
    </row>
    <row r="50" spans="1:21" x14ac:dyDescent="0.25">
      <c r="A50" s="353" t="s">
        <v>795</v>
      </c>
      <c r="B50" s="358" t="s">
        <v>796</v>
      </c>
      <c r="C50" s="353" t="s">
        <v>797</v>
      </c>
      <c r="D50" s="359" t="s">
        <v>798</v>
      </c>
      <c r="E50" s="353" t="s">
        <v>799</v>
      </c>
      <c r="I50" s="356" t="str">
        <f>HLOOKUP(Introduction!$G$4,nametranslations,59,FALSE)</f>
        <v>Estimaciones: mejoradas</v>
      </c>
      <c r="L50" s="356" t="s">
        <v>800</v>
      </c>
      <c r="M50" s="356" t="s">
        <v>801</v>
      </c>
      <c r="N50" s="356" t="s">
        <v>802</v>
      </c>
      <c r="O50" s="356" t="s">
        <v>801</v>
      </c>
      <c r="P50" s="356" t="s">
        <v>803</v>
      </c>
      <c r="Q50" s="356" t="s">
        <v>804</v>
      </c>
      <c r="R50" s="356"/>
      <c r="S50" s="356"/>
      <c r="T50" s="356" t="s">
        <v>800</v>
      </c>
      <c r="U50" s="357" t="s">
        <v>321</v>
      </c>
    </row>
    <row r="51" spans="1:21" x14ac:dyDescent="0.25">
      <c r="A51" s="353" t="s">
        <v>805</v>
      </c>
      <c r="B51" s="358" t="s">
        <v>806</v>
      </c>
      <c r="C51" s="353" t="s">
        <v>807</v>
      </c>
      <c r="D51" s="359" t="s">
        <v>808</v>
      </c>
      <c r="E51" s="353" t="s">
        <v>809</v>
      </c>
      <c r="I51" s="356" t="str">
        <f>HLOOKUP(Introduction!$G$4,nametranslations,60,FALSE)</f>
        <v>Puntos de datos: mejorados</v>
      </c>
      <c r="L51" s="356" t="s">
        <v>810</v>
      </c>
      <c r="M51" s="356" t="s">
        <v>811</v>
      </c>
      <c r="N51" s="356" t="s">
        <v>812</v>
      </c>
      <c r="O51" s="356" t="s">
        <v>813</v>
      </c>
      <c r="P51" s="356" t="s">
        <v>814</v>
      </c>
      <c r="Q51" s="356" t="s">
        <v>815</v>
      </c>
      <c r="R51" s="356"/>
      <c r="S51" s="356"/>
      <c r="T51" s="356" t="s">
        <v>810</v>
      </c>
      <c r="U51" s="357" t="s">
        <v>322</v>
      </c>
    </row>
    <row r="52" spans="1:21" x14ac:dyDescent="0.25">
      <c r="A52" s="353" t="s">
        <v>816</v>
      </c>
      <c r="B52" s="358" t="s">
        <v>817</v>
      </c>
      <c r="C52" s="353" t="s">
        <v>818</v>
      </c>
      <c r="D52" s="359" t="s">
        <v>819</v>
      </c>
      <c r="E52" s="353" t="s">
        <v>820</v>
      </c>
      <c r="I52" s="356" t="str">
        <f>HLOOKUP(Introduction!$G$4,nametranslations,61,FALSE)</f>
        <v>Estimaciones: básicas</v>
      </c>
      <c r="L52" s="356" t="s">
        <v>821</v>
      </c>
      <c r="M52" s="356" t="s">
        <v>822</v>
      </c>
      <c r="N52" s="356" t="s">
        <v>822</v>
      </c>
      <c r="O52" s="356" t="s">
        <v>822</v>
      </c>
      <c r="P52" s="356" t="s">
        <v>823</v>
      </c>
      <c r="Q52" s="356" t="s">
        <v>824</v>
      </c>
      <c r="R52" s="356"/>
      <c r="S52" s="356"/>
      <c r="T52" s="356" t="s">
        <v>821</v>
      </c>
      <c r="U52" s="356" t="s">
        <v>322</v>
      </c>
    </row>
    <row r="53" spans="1:21" x14ac:dyDescent="0.25">
      <c r="A53" s="353" t="s">
        <v>825</v>
      </c>
      <c r="B53" s="358" t="s">
        <v>826</v>
      </c>
      <c r="C53" s="353" t="s">
        <v>827</v>
      </c>
      <c r="D53" s="359" t="s">
        <v>828</v>
      </c>
      <c r="E53" s="353" t="s">
        <v>829</v>
      </c>
      <c r="I53" s="356" t="str">
        <f>HLOOKUP(Introduction!$G$4,nametranslations,62,FALSE)</f>
        <v>Puntos de datos: básicos</v>
      </c>
      <c r="L53" s="356" t="s">
        <v>830</v>
      </c>
      <c r="M53" s="356" t="s">
        <v>831</v>
      </c>
      <c r="N53" s="356" t="s">
        <v>831</v>
      </c>
      <c r="O53" s="356" t="s">
        <v>831</v>
      </c>
      <c r="P53" s="356" t="s">
        <v>832</v>
      </c>
      <c r="Q53" s="356" t="s">
        <v>833</v>
      </c>
      <c r="R53" s="356"/>
      <c r="S53" s="356"/>
      <c r="T53" s="356" t="s">
        <v>830</v>
      </c>
      <c r="U53" s="357" t="s">
        <v>321</v>
      </c>
    </row>
    <row r="54" spans="1:21" x14ac:dyDescent="0.25">
      <c r="A54" s="353" t="s">
        <v>834</v>
      </c>
      <c r="B54" s="358" t="s">
        <v>835</v>
      </c>
      <c r="C54" s="353" t="s">
        <v>836</v>
      </c>
      <c r="D54" s="359" t="s">
        <v>837</v>
      </c>
      <c r="E54" s="353" t="s">
        <v>838</v>
      </c>
      <c r="I54" s="356" t="str">
        <f>HLOOKUP(Introduction!$G$4,nametranslations,63,FALSE)</f>
        <v>Estimaciones con agua</v>
      </c>
      <c r="L54" s="356" t="s">
        <v>839</v>
      </c>
      <c r="M54" s="356" t="s">
        <v>840</v>
      </c>
      <c r="N54" s="356" t="s">
        <v>840</v>
      </c>
      <c r="O54" s="356" t="s">
        <v>840</v>
      </c>
      <c r="P54" s="356" t="s">
        <v>841</v>
      </c>
      <c r="Q54" s="356" t="s">
        <v>842</v>
      </c>
      <c r="R54" s="356"/>
      <c r="S54" s="356"/>
      <c r="T54" s="356" t="s">
        <v>839</v>
      </c>
      <c r="U54" s="357" t="s">
        <v>321</v>
      </c>
    </row>
    <row r="55" spans="1:21" x14ac:dyDescent="0.25">
      <c r="A55" s="353" t="s">
        <v>843</v>
      </c>
      <c r="B55" s="358" t="s">
        <v>844</v>
      </c>
      <c r="C55" s="353" t="s">
        <v>845</v>
      </c>
      <c r="D55" s="359" t="s">
        <v>846</v>
      </c>
      <c r="E55" s="353" t="s">
        <v>847</v>
      </c>
      <c r="I55" s="356" t="str">
        <f>HLOOKUP(Introduction!$G$4,nametranslations,64,FALSE)</f>
        <v>Puntos de datos con agua</v>
      </c>
      <c r="L55" s="356" t="s">
        <v>848</v>
      </c>
      <c r="M55" s="356" t="s">
        <v>849</v>
      </c>
      <c r="N55" s="356" t="s">
        <v>849</v>
      </c>
      <c r="O55" s="356" t="s">
        <v>850</v>
      </c>
      <c r="P55" s="356" t="s">
        <v>851</v>
      </c>
      <c r="Q55" s="356" t="s">
        <v>852</v>
      </c>
      <c r="R55" s="356"/>
      <c r="S55" s="356"/>
      <c r="T55" s="356" t="s">
        <v>848</v>
      </c>
      <c r="U55" s="356" t="s">
        <v>320</v>
      </c>
    </row>
    <row r="56" spans="1:21" x14ac:dyDescent="0.25">
      <c r="A56" s="353" t="s">
        <v>853</v>
      </c>
      <c r="B56" s="358" t="s">
        <v>854</v>
      </c>
      <c r="C56" s="353" t="s">
        <v>855</v>
      </c>
      <c r="D56" s="359" t="s">
        <v>856</v>
      </c>
      <c r="E56" s="353" t="s">
        <v>857</v>
      </c>
      <c r="I56" s="356" t="str">
        <f>HLOOKUP(Introduction!$G$4,nametranslations,57,FALSE)</f>
        <v>Estimaciones: instalaciónes</v>
      </c>
      <c r="L56" s="356" t="s">
        <v>858</v>
      </c>
      <c r="M56" s="356" t="s">
        <v>859</v>
      </c>
      <c r="N56" s="356" t="s">
        <v>860</v>
      </c>
      <c r="O56" s="356" t="s">
        <v>861</v>
      </c>
      <c r="P56" s="356" t="s">
        <v>862</v>
      </c>
      <c r="Q56" s="356" t="s">
        <v>863</v>
      </c>
      <c r="R56" s="356"/>
      <c r="S56" s="356"/>
      <c r="T56" s="356" t="s">
        <v>858</v>
      </c>
      <c r="U56" s="356" t="s">
        <v>320</v>
      </c>
    </row>
    <row r="57" spans="1:21" x14ac:dyDescent="0.25">
      <c r="A57" s="353" t="s">
        <v>864</v>
      </c>
      <c r="B57" s="358" t="s">
        <v>865</v>
      </c>
      <c r="C57" s="353" t="s">
        <v>866</v>
      </c>
      <c r="D57" s="359" t="s">
        <v>867</v>
      </c>
      <c r="E57" s="353" t="s">
        <v>868</v>
      </c>
      <c r="I57" s="356" t="str">
        <f>HLOOKUP(Introduction!$G$4,nametranslations,58,FALSE)</f>
        <v>Puntos de datos: instalaciónes</v>
      </c>
      <c r="L57" s="356" t="s">
        <v>869</v>
      </c>
      <c r="M57" s="356" t="s">
        <v>870</v>
      </c>
      <c r="N57" s="356" t="s">
        <v>871</v>
      </c>
      <c r="O57" s="356" t="s">
        <v>872</v>
      </c>
      <c r="P57" s="356" t="s">
        <v>873</v>
      </c>
      <c r="Q57" s="356" t="s">
        <v>874</v>
      </c>
      <c r="R57" s="356"/>
      <c r="S57" s="356"/>
      <c r="T57" s="356" t="s">
        <v>869</v>
      </c>
      <c r="U57" s="356" t="s">
        <v>320</v>
      </c>
    </row>
    <row r="58" spans="1:21" x14ac:dyDescent="0.25">
      <c r="A58" s="353" t="s">
        <v>875</v>
      </c>
      <c r="B58" s="358" t="s">
        <v>876</v>
      </c>
      <c r="C58" s="353" t="s">
        <v>877</v>
      </c>
      <c r="D58" s="359" t="s">
        <v>878</v>
      </c>
      <c r="E58" s="353" t="s">
        <v>879</v>
      </c>
      <c r="I58" s="356" t="str">
        <f>HLOOKUP(Introduction!$G$4,nametranslations,59,FALSE)</f>
        <v>Estimaciones: mejoradas</v>
      </c>
      <c r="L58" s="356" t="s">
        <v>880</v>
      </c>
      <c r="M58" s="356" t="s">
        <v>881</v>
      </c>
      <c r="N58" s="356" t="s">
        <v>882</v>
      </c>
      <c r="O58" s="356" t="s">
        <v>883</v>
      </c>
      <c r="P58" s="356" t="s">
        <v>884</v>
      </c>
      <c r="Q58" s="356" t="s">
        <v>885</v>
      </c>
      <c r="R58" s="356"/>
      <c r="S58" s="356"/>
      <c r="T58" s="356" t="s">
        <v>880</v>
      </c>
      <c r="U58" s="356" t="s">
        <v>320</v>
      </c>
    </row>
    <row r="59" spans="1:21" x14ac:dyDescent="0.25">
      <c r="A59" s="358" t="s">
        <v>886</v>
      </c>
      <c r="B59" s="353" t="s">
        <v>887</v>
      </c>
      <c r="C59" s="353" t="s">
        <v>888</v>
      </c>
      <c r="D59" s="359" t="s">
        <v>889</v>
      </c>
      <c r="E59" s="353" t="s">
        <v>890</v>
      </c>
      <c r="I59" s="356" t="str">
        <f>HLOOKUP(Introduction!$G$4,nametranslations,60,FALSE)</f>
        <v>Puntos de datos: mejorados</v>
      </c>
      <c r="L59" s="356" t="s">
        <v>891</v>
      </c>
      <c r="M59" s="356" t="s">
        <v>892</v>
      </c>
      <c r="N59" s="356" t="s">
        <v>892</v>
      </c>
      <c r="O59" s="356" t="s">
        <v>892</v>
      </c>
      <c r="P59" s="356" t="s">
        <v>893</v>
      </c>
      <c r="Q59" s="356" t="s">
        <v>894</v>
      </c>
      <c r="R59" s="356"/>
      <c r="S59" s="356"/>
      <c r="T59" s="356" t="s">
        <v>891</v>
      </c>
      <c r="U59" s="356" t="s">
        <v>324</v>
      </c>
    </row>
    <row r="60" spans="1:21" x14ac:dyDescent="0.25">
      <c r="A60" s="358" t="s">
        <v>895</v>
      </c>
      <c r="B60" s="353" t="s">
        <v>896</v>
      </c>
      <c r="C60" s="353" t="s">
        <v>897</v>
      </c>
      <c r="D60" s="359" t="s">
        <v>898</v>
      </c>
      <c r="E60" s="353" t="s">
        <v>899</v>
      </c>
      <c r="I60" s="356" t="str">
        <f>HLOOKUP(Introduction!$G$4,nametranslations,61,FALSE)</f>
        <v>Estimaciones: básicas</v>
      </c>
      <c r="L60" s="356" t="s">
        <v>900</v>
      </c>
      <c r="M60" s="356" t="s">
        <v>901</v>
      </c>
      <c r="N60" s="356" t="s">
        <v>902</v>
      </c>
      <c r="O60" s="356" t="s">
        <v>901</v>
      </c>
      <c r="P60" s="356" t="s">
        <v>903</v>
      </c>
      <c r="Q60" s="356" t="s">
        <v>904</v>
      </c>
      <c r="R60" s="356"/>
      <c r="S60" s="356"/>
      <c r="T60" s="356" t="s">
        <v>900</v>
      </c>
      <c r="U60" s="356" t="s">
        <v>320</v>
      </c>
    </row>
    <row r="61" spans="1:21" x14ac:dyDescent="0.25">
      <c r="A61" s="358" t="s">
        <v>905</v>
      </c>
      <c r="B61" s="353" t="s">
        <v>906</v>
      </c>
      <c r="C61" s="353" t="s">
        <v>907</v>
      </c>
      <c r="D61" s="359" t="s">
        <v>908</v>
      </c>
      <c r="E61" s="353" t="s">
        <v>909</v>
      </c>
      <c r="I61" s="356" t="str">
        <f>HLOOKUP(Introduction!$G$4,nametranslations,62,FALSE)</f>
        <v>Puntos de datos: básicos</v>
      </c>
      <c r="L61" s="356" t="s">
        <v>910</v>
      </c>
      <c r="M61" s="356" t="s">
        <v>911</v>
      </c>
      <c r="N61" s="356" t="s">
        <v>912</v>
      </c>
      <c r="O61" s="356" t="s">
        <v>913</v>
      </c>
      <c r="P61" s="356" t="s">
        <v>914</v>
      </c>
      <c r="Q61" s="356" t="s">
        <v>915</v>
      </c>
      <c r="R61" s="356"/>
      <c r="S61" s="356"/>
      <c r="T61" s="356" t="s">
        <v>910</v>
      </c>
      <c r="U61" s="356" t="s">
        <v>320</v>
      </c>
    </row>
    <row r="62" spans="1:21" x14ac:dyDescent="0.25">
      <c r="A62" s="358" t="s">
        <v>916</v>
      </c>
      <c r="B62" s="353" t="s">
        <v>917</v>
      </c>
      <c r="C62" s="353" t="s">
        <v>918</v>
      </c>
      <c r="D62" s="359" t="s">
        <v>919</v>
      </c>
      <c r="E62" s="353" t="s">
        <v>920</v>
      </c>
      <c r="I62" s="356"/>
      <c r="L62" s="356" t="s">
        <v>921</v>
      </c>
      <c r="M62" s="356" t="s">
        <v>922</v>
      </c>
      <c r="N62" s="356" t="s">
        <v>923</v>
      </c>
      <c r="O62" s="356" t="s">
        <v>924</v>
      </c>
      <c r="P62" s="356" t="s">
        <v>925</v>
      </c>
      <c r="Q62" s="356" t="s">
        <v>926</v>
      </c>
      <c r="R62" s="356"/>
      <c r="S62" s="356"/>
      <c r="T62" s="356" t="s">
        <v>921</v>
      </c>
      <c r="U62" s="357" t="s">
        <v>321</v>
      </c>
    </row>
    <row r="63" spans="1:21" x14ac:dyDescent="0.25">
      <c r="A63" s="358" t="s">
        <v>927</v>
      </c>
      <c r="B63" s="353" t="s">
        <v>928</v>
      </c>
      <c r="C63" s="353" t="s">
        <v>929</v>
      </c>
      <c r="D63" s="359" t="s">
        <v>930</v>
      </c>
      <c r="E63" s="353" t="s">
        <v>931</v>
      </c>
      <c r="I63" s="356"/>
      <c r="L63" s="356" t="s">
        <v>932</v>
      </c>
      <c r="M63" s="356" t="s">
        <v>933</v>
      </c>
      <c r="N63" s="356" t="s">
        <v>934</v>
      </c>
      <c r="O63" s="356" t="s">
        <v>935</v>
      </c>
      <c r="P63" s="356" t="s">
        <v>936</v>
      </c>
      <c r="Q63" s="356" t="s">
        <v>937</v>
      </c>
      <c r="R63" s="356"/>
      <c r="S63" s="356"/>
      <c r="T63" s="356" t="s">
        <v>932</v>
      </c>
      <c r="U63" s="357" t="s">
        <v>324</v>
      </c>
    </row>
    <row r="64" spans="1:21" x14ac:dyDescent="0.25">
      <c r="A64" s="358" t="s">
        <v>938</v>
      </c>
      <c r="B64" s="353" t="s">
        <v>939</v>
      </c>
      <c r="C64" s="353" t="s">
        <v>940</v>
      </c>
      <c r="D64" s="359" t="s">
        <v>941</v>
      </c>
      <c r="E64" s="353" t="s">
        <v>942</v>
      </c>
      <c r="I64" s="356"/>
      <c r="L64" s="356" t="s">
        <v>943</v>
      </c>
      <c r="M64" s="356" t="s">
        <v>944</v>
      </c>
      <c r="N64" s="356" t="s">
        <v>945</v>
      </c>
      <c r="O64" s="356" t="s">
        <v>944</v>
      </c>
      <c r="P64" s="356" t="s">
        <v>946</v>
      </c>
      <c r="Q64" s="356" t="s">
        <v>947</v>
      </c>
      <c r="R64" s="356"/>
      <c r="S64" s="356"/>
      <c r="T64" s="356" t="s">
        <v>943</v>
      </c>
      <c r="U64" s="357" t="s">
        <v>321</v>
      </c>
    </row>
    <row r="65" spans="1:21" x14ac:dyDescent="0.25">
      <c r="A65" s="355" t="s">
        <v>948</v>
      </c>
      <c r="I65" s="356"/>
      <c r="L65" s="356" t="s">
        <v>949</v>
      </c>
      <c r="M65" s="356" t="s">
        <v>950</v>
      </c>
      <c r="N65" s="356" t="s">
        <v>951</v>
      </c>
      <c r="O65" s="356" t="s">
        <v>952</v>
      </c>
      <c r="P65" s="356" t="s">
        <v>953</v>
      </c>
      <c r="Q65" s="356" t="s">
        <v>954</v>
      </c>
      <c r="R65" s="356"/>
      <c r="S65" s="356"/>
      <c r="T65" s="356" t="s">
        <v>949</v>
      </c>
      <c r="U65" s="357" t="s">
        <v>324</v>
      </c>
    </row>
    <row r="66" spans="1:21" x14ac:dyDescent="0.25">
      <c r="A66" s="358" t="s">
        <v>270</v>
      </c>
      <c r="B66" s="353" t="s">
        <v>955</v>
      </c>
      <c r="C66" s="353" t="s">
        <v>956</v>
      </c>
      <c r="D66" s="359" t="s">
        <v>957</v>
      </c>
      <c r="E66" s="353" t="s">
        <v>958</v>
      </c>
      <c r="I66" s="356"/>
      <c r="L66" s="356" t="s">
        <v>959</v>
      </c>
      <c r="M66" s="356" t="s">
        <v>960</v>
      </c>
      <c r="N66" s="356" t="s">
        <v>961</v>
      </c>
      <c r="O66" s="356" t="s">
        <v>960</v>
      </c>
      <c r="P66" s="356" t="s">
        <v>962</v>
      </c>
      <c r="Q66" s="356" t="s">
        <v>963</v>
      </c>
      <c r="R66" s="356"/>
      <c r="S66" s="356"/>
      <c r="T66" s="356" t="s">
        <v>959</v>
      </c>
      <c r="U66" s="356" t="s">
        <v>320</v>
      </c>
    </row>
    <row r="67" spans="1:21" ht="15.75" customHeight="1" x14ac:dyDescent="0.25">
      <c r="A67" s="363" t="s">
        <v>964</v>
      </c>
      <c r="B67" s="363" t="s">
        <v>965</v>
      </c>
      <c r="C67" s="363" t="s">
        <v>966</v>
      </c>
      <c r="D67" s="364" t="s">
        <v>967</v>
      </c>
      <c r="E67" s="363" t="s">
        <v>968</v>
      </c>
      <c r="I67" s="356"/>
      <c r="L67" s="356" t="s">
        <v>969</v>
      </c>
      <c r="M67" s="356" t="s">
        <v>970</v>
      </c>
      <c r="N67" s="356" t="s">
        <v>971</v>
      </c>
      <c r="O67" s="356" t="s">
        <v>972</v>
      </c>
      <c r="P67" s="356" t="s">
        <v>973</v>
      </c>
      <c r="Q67" s="356" t="s">
        <v>974</v>
      </c>
      <c r="R67" s="356"/>
      <c r="S67" s="356"/>
      <c r="T67" s="356" t="s">
        <v>969</v>
      </c>
      <c r="U67" s="357" t="s">
        <v>320</v>
      </c>
    </row>
    <row r="68" spans="1:21" x14ac:dyDescent="0.25">
      <c r="A68" s="358" t="s">
        <v>51</v>
      </c>
      <c r="B68" s="353" t="s">
        <v>975</v>
      </c>
      <c r="C68" s="353" t="s">
        <v>976</v>
      </c>
      <c r="D68" s="359" t="s">
        <v>977</v>
      </c>
      <c r="E68" s="353" t="s">
        <v>978</v>
      </c>
      <c r="I68" s="356"/>
      <c r="L68" s="356" t="s">
        <v>979</v>
      </c>
      <c r="M68" s="356" t="s">
        <v>980</v>
      </c>
      <c r="N68" s="356" t="s">
        <v>981</v>
      </c>
      <c r="O68" s="356" t="s">
        <v>982</v>
      </c>
      <c r="P68" s="356" t="s">
        <v>983</v>
      </c>
      <c r="Q68" s="356" t="s">
        <v>984</v>
      </c>
      <c r="R68" s="356"/>
      <c r="S68" s="356"/>
      <c r="T68" s="356" t="s">
        <v>979</v>
      </c>
      <c r="U68" s="357" t="s">
        <v>321</v>
      </c>
    </row>
    <row r="69" spans="1:21" x14ac:dyDescent="0.25">
      <c r="A69" s="358" t="s">
        <v>10</v>
      </c>
      <c r="B69" s="353" t="s">
        <v>985</v>
      </c>
      <c r="C69" s="353" t="s">
        <v>986</v>
      </c>
      <c r="D69" s="359" t="s">
        <v>987</v>
      </c>
      <c r="E69" s="353" t="s">
        <v>988</v>
      </c>
      <c r="I69" s="356"/>
      <c r="L69" s="356" t="s">
        <v>989</v>
      </c>
      <c r="M69" s="356" t="s">
        <v>990</v>
      </c>
      <c r="N69" s="356" t="s">
        <v>991</v>
      </c>
      <c r="O69" s="356" t="s">
        <v>990</v>
      </c>
      <c r="P69" s="356" t="s">
        <v>992</v>
      </c>
      <c r="Q69" s="356" t="s">
        <v>993</v>
      </c>
      <c r="R69" s="356"/>
      <c r="S69" s="356"/>
      <c r="T69" s="356" t="s">
        <v>989</v>
      </c>
      <c r="U69" s="356" t="s">
        <v>320</v>
      </c>
    </row>
    <row r="70" spans="1:21" x14ac:dyDescent="0.25">
      <c r="A70" s="358" t="s">
        <v>11</v>
      </c>
      <c r="B70" s="353" t="s">
        <v>994</v>
      </c>
      <c r="C70" s="353" t="s">
        <v>995</v>
      </c>
      <c r="D70" s="359" t="s">
        <v>996</v>
      </c>
      <c r="E70" s="353" t="s">
        <v>997</v>
      </c>
      <c r="L70" s="356" t="s">
        <v>998</v>
      </c>
      <c r="M70" s="356" t="s">
        <v>999</v>
      </c>
      <c r="N70" s="356" t="s">
        <v>1000</v>
      </c>
      <c r="O70" s="356" t="s">
        <v>1001</v>
      </c>
      <c r="P70" s="356" t="s">
        <v>1002</v>
      </c>
      <c r="Q70" s="356" t="s">
        <v>1003</v>
      </c>
      <c r="R70" s="356"/>
      <c r="S70" s="356"/>
      <c r="T70" s="356" t="s">
        <v>998</v>
      </c>
      <c r="U70" s="356" t="s">
        <v>320</v>
      </c>
    </row>
    <row r="71" spans="1:21" x14ac:dyDescent="0.25">
      <c r="A71" s="353" t="s">
        <v>9</v>
      </c>
      <c r="B71" s="353" t="s">
        <v>1004</v>
      </c>
      <c r="C71" s="353" t="s">
        <v>1005</v>
      </c>
      <c r="D71" s="359" t="s">
        <v>1006</v>
      </c>
      <c r="E71" s="353" t="s">
        <v>1007</v>
      </c>
      <c r="I71" s="361" t="s">
        <v>545</v>
      </c>
      <c r="L71" s="356" t="s">
        <v>1008</v>
      </c>
      <c r="M71" s="356" t="s">
        <v>1009</v>
      </c>
      <c r="N71" s="356" t="s">
        <v>1010</v>
      </c>
      <c r="O71" s="356" t="s">
        <v>1011</v>
      </c>
      <c r="P71" s="356" t="s">
        <v>1012</v>
      </c>
      <c r="Q71" s="356" t="s">
        <v>1013</v>
      </c>
      <c r="R71" s="356"/>
      <c r="S71" s="356"/>
      <c r="T71" s="356" t="s">
        <v>1008</v>
      </c>
      <c r="U71" s="356" t="s">
        <v>320</v>
      </c>
    </row>
    <row r="72" spans="1:21" x14ac:dyDescent="0.25">
      <c r="A72" s="353" t="s">
        <v>4</v>
      </c>
      <c r="B72" s="353" t="s">
        <v>1014</v>
      </c>
      <c r="C72" s="353" t="s">
        <v>1015</v>
      </c>
      <c r="D72" s="359" t="s">
        <v>1016</v>
      </c>
      <c r="E72" s="353" t="s">
        <v>1017</v>
      </c>
      <c r="H72" s="356">
        <v>39</v>
      </c>
      <c r="I72" s="356" t="str">
        <f>HLOOKUP(Introduction!$G$4,nametranslations,H72,FALSE)</f>
        <v>Agua: total</v>
      </c>
      <c r="L72" s="356" t="s">
        <v>1018</v>
      </c>
      <c r="M72" s="356" t="s">
        <v>1019</v>
      </c>
      <c r="N72" s="356" t="s">
        <v>1020</v>
      </c>
      <c r="O72" s="356" t="s">
        <v>1019</v>
      </c>
      <c r="P72" s="356" t="s">
        <v>1021</v>
      </c>
      <c r="Q72" s="356" t="s">
        <v>1022</v>
      </c>
      <c r="R72" s="356"/>
      <c r="S72" s="356"/>
      <c r="T72" s="356" t="s">
        <v>1018</v>
      </c>
      <c r="U72" s="356" t="s">
        <v>320</v>
      </c>
    </row>
    <row r="73" spans="1:21" x14ac:dyDescent="0.25">
      <c r="A73" s="353" t="s">
        <v>8</v>
      </c>
      <c r="B73" s="353" t="s">
        <v>1023</v>
      </c>
      <c r="C73" s="353" t="s">
        <v>1024</v>
      </c>
      <c r="D73" s="359" t="s">
        <v>1025</v>
      </c>
      <c r="E73" s="353" t="s">
        <v>1026</v>
      </c>
      <c r="H73" s="356">
        <v>40</v>
      </c>
      <c r="I73" s="356" t="str">
        <f>HLOOKUP(Introduction!$G$4,nametranslations,H73,FALSE)</f>
        <v>Agua: urbano</v>
      </c>
      <c r="L73" s="356" t="s">
        <v>1027</v>
      </c>
      <c r="M73" s="356" t="s">
        <v>1028</v>
      </c>
      <c r="N73" s="356" t="s">
        <v>1029</v>
      </c>
      <c r="O73" s="356" t="s">
        <v>1030</v>
      </c>
      <c r="P73" s="356" t="s">
        <v>1031</v>
      </c>
      <c r="Q73" s="356" t="s">
        <v>1032</v>
      </c>
      <c r="R73" s="356"/>
      <c r="S73" s="356"/>
      <c r="T73" s="356" t="s">
        <v>1027</v>
      </c>
      <c r="U73" s="356" t="s">
        <v>320</v>
      </c>
    </row>
    <row r="74" spans="1:21" x14ac:dyDescent="0.25">
      <c r="A74" s="358" t="s">
        <v>25</v>
      </c>
      <c r="B74" s="358" t="s">
        <v>1033</v>
      </c>
      <c r="C74" s="358" t="s">
        <v>1034</v>
      </c>
      <c r="D74" s="359" t="s">
        <v>1035</v>
      </c>
      <c r="E74" s="358" t="s">
        <v>1036</v>
      </c>
      <c r="H74" s="356">
        <v>41</v>
      </c>
      <c r="I74" s="356" t="str">
        <f>HLOOKUP(Introduction!$G$4,nametranslations,H74,FALSE)</f>
        <v>Agua: rural</v>
      </c>
      <c r="L74" s="356" t="s">
        <v>1037</v>
      </c>
      <c r="M74" s="356" t="s">
        <v>1038</v>
      </c>
      <c r="N74" s="356" t="s">
        <v>1038</v>
      </c>
      <c r="O74" s="356" t="s">
        <v>1039</v>
      </c>
      <c r="P74" s="356" t="s">
        <v>1040</v>
      </c>
      <c r="Q74" s="356" t="s">
        <v>1041</v>
      </c>
      <c r="R74" s="356"/>
      <c r="S74" s="356"/>
      <c r="T74" s="356" t="s">
        <v>1037</v>
      </c>
      <c r="U74" s="357" t="s">
        <v>322</v>
      </c>
    </row>
    <row r="75" spans="1:21" x14ac:dyDescent="0.25">
      <c r="A75" s="353" t="s">
        <v>19</v>
      </c>
      <c r="B75" s="353" t="s">
        <v>1042</v>
      </c>
      <c r="C75" s="353" t="s">
        <v>1043</v>
      </c>
      <c r="D75" s="359" t="s">
        <v>1044</v>
      </c>
      <c r="E75" s="353" t="s">
        <v>1045</v>
      </c>
      <c r="H75" s="356">
        <v>42</v>
      </c>
      <c r="I75" s="356" t="str">
        <f>HLOOKUP(Introduction!$G$4,nametranslations,H75,FALSE)</f>
        <v>Agua: preprimaria</v>
      </c>
      <c r="L75" s="356" t="s">
        <v>1046</v>
      </c>
      <c r="M75" s="356" t="s">
        <v>1047</v>
      </c>
      <c r="N75" s="356" t="s">
        <v>1048</v>
      </c>
      <c r="O75" s="356" t="s">
        <v>1049</v>
      </c>
      <c r="P75" s="356" t="s">
        <v>1050</v>
      </c>
      <c r="Q75" s="356" t="s">
        <v>1051</v>
      </c>
      <c r="R75" s="356"/>
      <c r="S75" s="356"/>
      <c r="T75" s="356" t="s">
        <v>1046</v>
      </c>
      <c r="U75" s="356" t="s">
        <v>320</v>
      </c>
    </row>
    <row r="76" spans="1:21" x14ac:dyDescent="0.25">
      <c r="A76" s="353" t="s">
        <v>173</v>
      </c>
      <c r="B76" s="353" t="s">
        <v>1052</v>
      </c>
      <c r="C76" s="353" t="s">
        <v>1053</v>
      </c>
      <c r="D76" s="359" t="s">
        <v>1054</v>
      </c>
      <c r="E76" s="353" t="s">
        <v>1055</v>
      </c>
      <c r="H76" s="356">
        <v>43</v>
      </c>
      <c r="I76" s="356" t="str">
        <f>HLOOKUP(Introduction!$G$4,nametranslations,H76,FALSE)</f>
        <v>Agua: primaria</v>
      </c>
      <c r="L76" s="356" t="s">
        <v>1056</v>
      </c>
      <c r="M76" s="356" t="s">
        <v>1057</v>
      </c>
      <c r="N76" s="356" t="s">
        <v>1058</v>
      </c>
      <c r="O76" s="356" t="s">
        <v>1059</v>
      </c>
      <c r="P76" s="356" t="s">
        <v>1060</v>
      </c>
      <c r="Q76" s="356" t="s">
        <v>1061</v>
      </c>
      <c r="R76" s="356"/>
      <c r="S76" s="356"/>
      <c r="T76" s="356" t="s">
        <v>1056</v>
      </c>
      <c r="U76" s="356" t="s">
        <v>320</v>
      </c>
    </row>
    <row r="77" spans="1:21" x14ac:dyDescent="0.25">
      <c r="A77" s="353" t="s">
        <v>174</v>
      </c>
      <c r="B77" s="363" t="s">
        <v>1062</v>
      </c>
      <c r="C77" s="353" t="s">
        <v>1063</v>
      </c>
      <c r="D77" s="359" t="s">
        <v>608</v>
      </c>
      <c r="E77" s="353" t="s">
        <v>1064</v>
      </c>
      <c r="H77" s="356">
        <v>44</v>
      </c>
      <c r="I77" s="356" t="str">
        <f>HLOOKUP(Introduction!$G$4,nametranslations,H77,FALSE)</f>
        <v>Agua: secundaria</v>
      </c>
      <c r="L77" s="356" t="s">
        <v>1065</v>
      </c>
      <c r="M77" s="356" t="s">
        <v>1066</v>
      </c>
      <c r="N77" s="356" t="s">
        <v>1066</v>
      </c>
      <c r="O77" s="356" t="s">
        <v>1067</v>
      </c>
      <c r="P77" s="356" t="s">
        <v>1068</v>
      </c>
      <c r="Q77" s="356" t="s">
        <v>1069</v>
      </c>
      <c r="R77" s="356"/>
      <c r="S77" s="356"/>
      <c r="T77" s="356" t="s">
        <v>1065</v>
      </c>
      <c r="U77" s="357" t="s">
        <v>322</v>
      </c>
    </row>
    <row r="78" spans="1:21" x14ac:dyDescent="0.25">
      <c r="A78" s="353" t="s">
        <v>35</v>
      </c>
      <c r="B78" s="358" t="s">
        <v>615</v>
      </c>
      <c r="C78" s="353" t="s">
        <v>616</v>
      </c>
      <c r="D78" s="359" t="s">
        <v>617</v>
      </c>
      <c r="E78" s="353" t="s">
        <v>618</v>
      </c>
      <c r="H78" s="356">
        <v>45</v>
      </c>
      <c r="I78" s="356" t="str">
        <f>HLOOKUP(Introduction!$G$4,nametranslations,H78,FALSE)</f>
        <v>Saneamiento: total</v>
      </c>
      <c r="L78" s="356" t="s">
        <v>1070</v>
      </c>
      <c r="M78" s="356" t="s">
        <v>1071</v>
      </c>
      <c r="N78" s="356" t="s">
        <v>1072</v>
      </c>
      <c r="O78" s="356" t="s">
        <v>1073</v>
      </c>
      <c r="P78" s="356" t="s">
        <v>1074</v>
      </c>
      <c r="Q78" s="356" t="s">
        <v>1075</v>
      </c>
      <c r="R78" s="356"/>
      <c r="S78" s="356"/>
      <c r="T78" s="356" t="s">
        <v>1070</v>
      </c>
      <c r="U78" s="356" t="s">
        <v>320</v>
      </c>
    </row>
    <row r="79" spans="1:21" ht="39.6" x14ac:dyDescent="0.25">
      <c r="A79" s="363" t="s">
        <v>1076</v>
      </c>
      <c r="B79" s="363" t="s">
        <v>1077</v>
      </c>
      <c r="C79" s="363" t="s">
        <v>1078</v>
      </c>
      <c r="D79" s="359" t="s">
        <v>1079</v>
      </c>
      <c r="E79" s="363" t="s">
        <v>1080</v>
      </c>
      <c r="H79" s="356">
        <v>46</v>
      </c>
      <c r="I79" s="356" t="str">
        <f>HLOOKUP(Introduction!$G$4,nametranslations,H79,FALSE)</f>
        <v>Saneamiento: urbano</v>
      </c>
      <c r="L79" s="356" t="s">
        <v>1081</v>
      </c>
      <c r="M79" s="356" t="s">
        <v>1082</v>
      </c>
      <c r="N79" s="356" t="s">
        <v>1083</v>
      </c>
      <c r="O79" s="356" t="s">
        <v>1082</v>
      </c>
      <c r="P79" s="356" t="s">
        <v>1084</v>
      </c>
      <c r="Q79" s="356" t="s">
        <v>1085</v>
      </c>
      <c r="R79" s="356"/>
      <c r="S79" s="356"/>
      <c r="T79" s="356" t="s">
        <v>1081</v>
      </c>
      <c r="U79" s="356" t="s">
        <v>320</v>
      </c>
    </row>
    <row r="80" spans="1:21" x14ac:dyDescent="0.25">
      <c r="A80" s="353" t="s">
        <v>127</v>
      </c>
      <c r="B80" s="358" t="s">
        <v>1086</v>
      </c>
      <c r="C80" s="353" t="s">
        <v>1087</v>
      </c>
      <c r="D80" s="359" t="s">
        <v>1088</v>
      </c>
      <c r="E80" s="353" t="s">
        <v>1089</v>
      </c>
      <c r="H80" s="356">
        <v>47</v>
      </c>
      <c r="I80" s="356" t="str">
        <f>HLOOKUP(Introduction!$G$4,nametranslations,H80,FALSE)</f>
        <v>Saneamiento: rural</v>
      </c>
      <c r="L80" s="356" t="s">
        <v>1090</v>
      </c>
      <c r="M80" s="356" t="s">
        <v>1091</v>
      </c>
      <c r="N80" s="356" t="s">
        <v>1092</v>
      </c>
      <c r="O80" s="356" t="s">
        <v>1091</v>
      </c>
      <c r="P80" s="356" t="s">
        <v>1093</v>
      </c>
      <c r="Q80" s="356" t="s">
        <v>1094</v>
      </c>
      <c r="R80" s="356"/>
      <c r="S80" s="356"/>
      <c r="T80" s="356" t="s">
        <v>1090</v>
      </c>
      <c r="U80" s="356" t="s">
        <v>320</v>
      </c>
    </row>
    <row r="81" spans="1:21" ht="39.6" x14ac:dyDescent="0.25">
      <c r="A81" s="353" t="s">
        <v>1095</v>
      </c>
      <c r="B81" s="363" t="s">
        <v>1096</v>
      </c>
      <c r="C81" s="363" t="s">
        <v>1097</v>
      </c>
      <c r="D81" s="359" t="s">
        <v>1098</v>
      </c>
      <c r="E81" s="363" t="s">
        <v>1099</v>
      </c>
      <c r="H81" s="356">
        <v>48</v>
      </c>
      <c r="I81" s="356" t="str">
        <f>HLOOKUP(Introduction!$G$4,nametranslations,H81,FALSE)</f>
        <v>Saneamiento: preprimaria</v>
      </c>
      <c r="L81" s="356" t="s">
        <v>1100</v>
      </c>
      <c r="M81" s="356" t="s">
        <v>1101</v>
      </c>
      <c r="N81" s="356" t="s">
        <v>1101</v>
      </c>
      <c r="O81" s="356" t="s">
        <v>1101</v>
      </c>
      <c r="P81" s="356" t="s">
        <v>1102</v>
      </c>
      <c r="Q81" s="356" t="s">
        <v>1103</v>
      </c>
      <c r="R81" s="356"/>
      <c r="S81" s="356"/>
      <c r="T81" s="356" t="s">
        <v>1100</v>
      </c>
      <c r="U81" s="356" t="s">
        <v>320</v>
      </c>
    </row>
    <row r="82" spans="1:21" x14ac:dyDescent="0.25">
      <c r="A82" s="355" t="s">
        <v>1104</v>
      </c>
      <c r="H82" s="356">
        <v>49</v>
      </c>
      <c r="I82" s="356" t="str">
        <f>HLOOKUP(Introduction!$G$4,nametranslations,H82,FALSE)</f>
        <v>Saneamiento: primaria</v>
      </c>
      <c r="L82" s="356" t="s">
        <v>1105</v>
      </c>
      <c r="M82" s="356" t="s">
        <v>1106</v>
      </c>
      <c r="N82" s="356" t="s">
        <v>1106</v>
      </c>
      <c r="O82" s="356" t="s">
        <v>1106</v>
      </c>
      <c r="P82" s="356" t="s">
        <v>1107</v>
      </c>
      <c r="Q82" s="356" t="s">
        <v>1108</v>
      </c>
      <c r="R82" s="356"/>
      <c r="S82" s="356"/>
      <c r="T82" s="356" t="s">
        <v>1105</v>
      </c>
      <c r="U82" s="356" t="s">
        <v>320</v>
      </c>
    </row>
    <row r="83" spans="1:21" x14ac:dyDescent="0.25">
      <c r="A83" s="353" t="s">
        <v>1109</v>
      </c>
      <c r="B83" s="358" t="s">
        <v>1110</v>
      </c>
      <c r="C83" s="358" t="s">
        <v>1111</v>
      </c>
      <c r="D83" s="358" t="s">
        <v>1112</v>
      </c>
      <c r="E83" s="358" t="s">
        <v>1113</v>
      </c>
      <c r="H83" s="356">
        <v>50</v>
      </c>
      <c r="I83" s="356" t="str">
        <f>HLOOKUP(Introduction!$G$4,nametranslations,H83,FALSE)</f>
        <v>Saneamiento: secundaria</v>
      </c>
      <c r="L83" s="356" t="s">
        <v>1114</v>
      </c>
      <c r="M83" s="356" t="s">
        <v>1115</v>
      </c>
      <c r="N83" s="356" t="s">
        <v>1116</v>
      </c>
      <c r="O83" s="356" t="s">
        <v>1115</v>
      </c>
      <c r="P83" s="356" t="s">
        <v>1117</v>
      </c>
      <c r="Q83" s="356" t="s">
        <v>1118</v>
      </c>
      <c r="R83" s="356"/>
      <c r="S83" s="356"/>
      <c r="T83" s="356" t="s">
        <v>1114</v>
      </c>
      <c r="U83" s="357" t="s">
        <v>322</v>
      </c>
    </row>
    <row r="84" spans="1:21" x14ac:dyDescent="0.25">
      <c r="A84" s="353" t="s">
        <v>36</v>
      </c>
      <c r="B84" s="358" t="s">
        <v>1119</v>
      </c>
      <c r="C84" s="358" t="s">
        <v>1120</v>
      </c>
      <c r="D84" s="358" t="s">
        <v>1121</v>
      </c>
      <c r="E84" s="358" t="s">
        <v>1122</v>
      </c>
      <c r="H84" s="356">
        <v>51</v>
      </c>
      <c r="I84" s="356" t="str">
        <f>HLOOKUP(Introduction!$G$4,nametranslations,H84,FALSE)</f>
        <v>Higiene: total</v>
      </c>
      <c r="L84" s="356" t="s">
        <v>1123</v>
      </c>
      <c r="M84" s="356" t="s">
        <v>1124</v>
      </c>
      <c r="N84" s="356" t="s">
        <v>1124</v>
      </c>
      <c r="O84" s="356" t="s">
        <v>1125</v>
      </c>
      <c r="P84" s="356" t="s">
        <v>1126</v>
      </c>
      <c r="Q84" s="356" t="s">
        <v>1127</v>
      </c>
      <c r="R84" s="356"/>
      <c r="S84" s="356"/>
      <c r="T84" s="356" t="s">
        <v>1123</v>
      </c>
      <c r="U84" s="357" t="s">
        <v>322</v>
      </c>
    </row>
    <row r="85" spans="1:21" x14ac:dyDescent="0.25">
      <c r="A85" s="353" t="s">
        <v>1128</v>
      </c>
      <c r="B85" s="353" t="s">
        <v>1129</v>
      </c>
      <c r="C85" s="353" t="s">
        <v>1130</v>
      </c>
      <c r="D85" s="353" t="s">
        <v>1131</v>
      </c>
      <c r="E85" s="353" t="s">
        <v>978</v>
      </c>
      <c r="H85" s="356">
        <v>52</v>
      </c>
      <c r="I85" s="356" t="str">
        <f>HLOOKUP(Introduction!$G$4,nametranslations,H85,FALSE)</f>
        <v>Higiene: urbano</v>
      </c>
      <c r="L85" s="356" t="s">
        <v>1132</v>
      </c>
      <c r="M85" s="356" t="s">
        <v>1133</v>
      </c>
      <c r="N85" s="356" t="s">
        <v>1134</v>
      </c>
      <c r="O85" s="356" t="s">
        <v>1133</v>
      </c>
      <c r="P85" s="356" t="s">
        <v>1135</v>
      </c>
      <c r="Q85" s="356" t="s">
        <v>1136</v>
      </c>
      <c r="R85" s="356"/>
      <c r="S85" s="356"/>
      <c r="T85" s="356" t="s">
        <v>1132</v>
      </c>
      <c r="U85" s="356" t="s">
        <v>320</v>
      </c>
    </row>
    <row r="86" spans="1:21" x14ac:dyDescent="0.25">
      <c r="A86" s="353" t="s">
        <v>14</v>
      </c>
      <c r="B86" s="353" t="s">
        <v>526</v>
      </c>
      <c r="C86" s="353" t="s">
        <v>527</v>
      </c>
      <c r="D86" s="353" t="s">
        <v>528</v>
      </c>
      <c r="E86" s="353" t="s">
        <v>529</v>
      </c>
      <c r="H86" s="356">
        <v>53</v>
      </c>
      <c r="I86" s="356" t="str">
        <f>HLOOKUP(Introduction!$G$4,nametranslations,H86,FALSE)</f>
        <v>Higiene: rural</v>
      </c>
      <c r="L86" s="356" t="s">
        <v>1137</v>
      </c>
      <c r="M86" s="356" t="s">
        <v>1138</v>
      </c>
      <c r="N86" s="356" t="s">
        <v>1139</v>
      </c>
      <c r="O86" s="356" t="s">
        <v>1138</v>
      </c>
      <c r="P86" s="356" t="s">
        <v>1140</v>
      </c>
      <c r="Q86" s="356" t="s">
        <v>1141</v>
      </c>
      <c r="R86" s="356"/>
      <c r="S86" s="356"/>
      <c r="T86" s="356" t="s">
        <v>1137</v>
      </c>
      <c r="U86" s="356" t="s">
        <v>322</v>
      </c>
    </row>
    <row r="87" spans="1:21" x14ac:dyDescent="0.25">
      <c r="A87" s="353" t="s">
        <v>15</v>
      </c>
      <c r="B87" s="353" t="s">
        <v>534</v>
      </c>
      <c r="C87" s="353" t="s">
        <v>535</v>
      </c>
      <c r="D87" s="353" t="s">
        <v>536</v>
      </c>
      <c r="E87" s="353" t="s">
        <v>1142</v>
      </c>
      <c r="H87" s="356">
        <v>54</v>
      </c>
      <c r="I87" s="356" t="str">
        <f>HLOOKUP(Introduction!$G$4,nametranslations,H87,FALSE)</f>
        <v>Higiene: preprimaria</v>
      </c>
      <c r="L87" s="356" t="s">
        <v>1143</v>
      </c>
      <c r="M87" s="356" t="s">
        <v>1144</v>
      </c>
      <c r="N87" s="356" t="s">
        <v>1145</v>
      </c>
      <c r="O87" s="356" t="s">
        <v>1146</v>
      </c>
      <c r="P87" s="356" t="s">
        <v>1147</v>
      </c>
      <c r="Q87" s="356" t="s">
        <v>1148</v>
      </c>
      <c r="R87" s="356"/>
      <c r="S87" s="356"/>
      <c r="T87" s="356" t="s">
        <v>1143</v>
      </c>
      <c r="U87" s="357" t="s">
        <v>322</v>
      </c>
    </row>
    <row r="88" spans="1:21" x14ac:dyDescent="0.25">
      <c r="A88" s="353" t="s">
        <v>6</v>
      </c>
      <c r="B88" s="358" t="s">
        <v>1149</v>
      </c>
      <c r="C88" s="358" t="s">
        <v>1150</v>
      </c>
      <c r="D88" s="358" t="s">
        <v>1151</v>
      </c>
      <c r="E88" s="358" t="s">
        <v>1152</v>
      </c>
      <c r="H88" s="356">
        <v>55</v>
      </c>
      <c r="I88" s="356" t="str">
        <f>HLOOKUP(Introduction!$G$4,nametranslations,H88,FALSE)</f>
        <v>Higiene: primaria</v>
      </c>
      <c r="L88" s="356" t="s">
        <v>1153</v>
      </c>
      <c r="M88" s="356" t="s">
        <v>1154</v>
      </c>
      <c r="N88" s="356" t="s">
        <v>1155</v>
      </c>
      <c r="O88" s="356" t="s">
        <v>1156</v>
      </c>
      <c r="P88" s="356" t="s">
        <v>1157</v>
      </c>
      <c r="Q88" s="356" t="s">
        <v>1158</v>
      </c>
      <c r="R88" s="356"/>
      <c r="S88" s="356"/>
      <c r="T88" s="356" t="s">
        <v>1153</v>
      </c>
      <c r="U88" s="356" t="s">
        <v>322</v>
      </c>
    </row>
    <row r="89" spans="1:21" x14ac:dyDescent="0.25">
      <c r="A89" s="353" t="s">
        <v>5</v>
      </c>
      <c r="B89" s="358" t="s">
        <v>1159</v>
      </c>
      <c r="C89" s="358" t="s">
        <v>1160</v>
      </c>
      <c r="D89" s="358" t="s">
        <v>1161</v>
      </c>
      <c r="E89" s="358" t="s">
        <v>1162</v>
      </c>
      <c r="H89" s="356">
        <v>56</v>
      </c>
      <c r="I89" s="356" t="str">
        <f>HLOOKUP(Introduction!$G$4,nametranslations,H89,FALSE)</f>
        <v>Higiene: secundaria</v>
      </c>
      <c r="L89" s="356" t="s">
        <v>1163</v>
      </c>
      <c r="M89" s="356" t="s">
        <v>1164</v>
      </c>
      <c r="N89" s="356" t="s">
        <v>1165</v>
      </c>
      <c r="O89" s="356" t="s">
        <v>1166</v>
      </c>
      <c r="P89" s="356" t="s">
        <v>1167</v>
      </c>
      <c r="Q89" s="356" t="s">
        <v>1168</v>
      </c>
      <c r="R89" s="356"/>
      <c r="S89" s="356"/>
      <c r="T89" s="356" t="s">
        <v>1163</v>
      </c>
      <c r="U89" s="356" t="s">
        <v>320</v>
      </c>
    </row>
    <row r="90" spans="1:21" x14ac:dyDescent="0.25">
      <c r="A90" s="353" t="s">
        <v>21</v>
      </c>
      <c r="B90" s="353" t="s">
        <v>1169</v>
      </c>
      <c r="C90" s="353" t="s">
        <v>1170</v>
      </c>
      <c r="D90" s="353" t="s">
        <v>1171</v>
      </c>
      <c r="E90" s="353" t="s">
        <v>1172</v>
      </c>
      <c r="H90" s="356"/>
      <c r="I90" s="356"/>
      <c r="L90" s="356" t="s">
        <v>1173</v>
      </c>
      <c r="M90" s="356" t="s">
        <v>1174</v>
      </c>
      <c r="N90" s="356" t="s">
        <v>1175</v>
      </c>
      <c r="O90" s="356" t="s">
        <v>1176</v>
      </c>
      <c r="P90" s="356" t="s">
        <v>1177</v>
      </c>
      <c r="Q90" s="356" t="s">
        <v>1178</v>
      </c>
      <c r="R90" s="356"/>
      <c r="S90" s="356"/>
      <c r="T90" s="356" t="s">
        <v>1173</v>
      </c>
      <c r="U90" s="356" t="s">
        <v>320</v>
      </c>
    </row>
    <row r="91" spans="1:21" x14ac:dyDescent="0.25">
      <c r="A91" s="353" t="s">
        <v>28</v>
      </c>
      <c r="B91" s="353" t="s">
        <v>1179</v>
      </c>
      <c r="C91" s="353" t="s">
        <v>1180</v>
      </c>
      <c r="D91" s="353" t="s">
        <v>1181</v>
      </c>
      <c r="E91" s="353" t="s">
        <v>1182</v>
      </c>
      <c r="I91" s="356"/>
      <c r="L91" s="356" t="s">
        <v>1183</v>
      </c>
      <c r="M91" s="356" t="s">
        <v>1184</v>
      </c>
      <c r="N91" s="356" t="s">
        <v>1184</v>
      </c>
      <c r="O91" s="356" t="s">
        <v>1184</v>
      </c>
      <c r="P91" s="356" t="s">
        <v>1185</v>
      </c>
      <c r="Q91" s="356" t="s">
        <v>1186</v>
      </c>
      <c r="R91" s="356"/>
      <c r="S91" s="356"/>
      <c r="T91" s="356" t="s">
        <v>1183</v>
      </c>
      <c r="U91" s="357" t="s">
        <v>321</v>
      </c>
    </row>
    <row r="92" spans="1:21" x14ac:dyDescent="0.25">
      <c r="A92" s="353" t="s">
        <v>111</v>
      </c>
      <c r="B92" s="358" t="s">
        <v>1187</v>
      </c>
      <c r="C92" s="358" t="s">
        <v>1188</v>
      </c>
      <c r="D92" s="358" t="s">
        <v>1189</v>
      </c>
      <c r="E92" s="358" t="s">
        <v>1190</v>
      </c>
      <c r="I92" s="356"/>
      <c r="L92" s="356" t="s">
        <v>1191</v>
      </c>
      <c r="M92" s="356" t="s">
        <v>1192</v>
      </c>
      <c r="N92" s="356" t="s">
        <v>1193</v>
      </c>
      <c r="O92" s="356" t="s">
        <v>1194</v>
      </c>
      <c r="P92" s="356" t="s">
        <v>1195</v>
      </c>
      <c r="Q92" s="356" t="s">
        <v>1196</v>
      </c>
      <c r="R92" s="356"/>
      <c r="S92" s="356"/>
      <c r="T92" s="356" t="s">
        <v>1191</v>
      </c>
      <c r="U92" s="357" t="s">
        <v>322</v>
      </c>
    </row>
    <row r="93" spans="1:21" x14ac:dyDescent="0.25">
      <c r="A93" s="353" t="s">
        <v>110</v>
      </c>
      <c r="B93" s="358" t="s">
        <v>1197</v>
      </c>
      <c r="C93" s="358" t="s">
        <v>1198</v>
      </c>
      <c r="D93" s="358" t="s">
        <v>1199</v>
      </c>
      <c r="E93" s="358" t="s">
        <v>1200</v>
      </c>
      <c r="I93" s="356"/>
      <c r="L93" s="356" t="s">
        <v>1201</v>
      </c>
      <c r="M93" s="356" t="s">
        <v>1202</v>
      </c>
      <c r="N93" s="356" t="s">
        <v>1202</v>
      </c>
      <c r="O93" s="356" t="s">
        <v>1202</v>
      </c>
      <c r="P93" s="356" t="s">
        <v>1203</v>
      </c>
      <c r="Q93" s="356" t="s">
        <v>1204</v>
      </c>
      <c r="R93" s="356"/>
      <c r="S93" s="356"/>
      <c r="T93" s="356" t="s">
        <v>1201</v>
      </c>
      <c r="U93" s="356" t="s">
        <v>320</v>
      </c>
    </row>
    <row r="94" spans="1:21" x14ac:dyDescent="0.25">
      <c r="A94" s="353" t="s">
        <v>175</v>
      </c>
      <c r="B94" s="358" t="s">
        <v>175</v>
      </c>
      <c r="C94" s="358" t="s">
        <v>175</v>
      </c>
      <c r="D94" s="358" t="s">
        <v>1205</v>
      </c>
      <c r="E94" s="358" t="s">
        <v>175</v>
      </c>
      <c r="I94" s="356"/>
      <c r="L94" s="356" t="s">
        <v>1206</v>
      </c>
      <c r="M94" s="356" t="s">
        <v>1207</v>
      </c>
      <c r="N94" s="356" t="s">
        <v>1207</v>
      </c>
      <c r="O94" s="356" t="s">
        <v>1207</v>
      </c>
      <c r="P94" s="356" t="s">
        <v>1208</v>
      </c>
      <c r="Q94" s="356" t="s">
        <v>1209</v>
      </c>
      <c r="R94" s="356"/>
      <c r="S94" s="356"/>
      <c r="T94" s="356" t="s">
        <v>1206</v>
      </c>
      <c r="U94" s="356" t="s">
        <v>320</v>
      </c>
    </row>
    <row r="95" spans="1:21" x14ac:dyDescent="0.25">
      <c r="A95" s="358" t="s">
        <v>146</v>
      </c>
      <c r="B95" s="358" t="s">
        <v>1210</v>
      </c>
      <c r="C95" s="358" t="s">
        <v>1211</v>
      </c>
      <c r="D95" s="358" t="s">
        <v>1212</v>
      </c>
      <c r="E95" s="358" t="s">
        <v>1213</v>
      </c>
      <c r="I95" s="356"/>
      <c r="L95" s="356" t="s">
        <v>1214</v>
      </c>
      <c r="M95" s="356" t="s">
        <v>1215</v>
      </c>
      <c r="N95" s="356" t="s">
        <v>1216</v>
      </c>
      <c r="O95" s="356" t="s">
        <v>1217</v>
      </c>
      <c r="P95" s="356" t="s">
        <v>1218</v>
      </c>
      <c r="Q95" s="356" t="s">
        <v>1219</v>
      </c>
      <c r="R95" s="356"/>
      <c r="S95" s="356"/>
      <c r="T95" s="356" t="s">
        <v>1214</v>
      </c>
      <c r="U95" s="356" t="s">
        <v>320</v>
      </c>
    </row>
    <row r="96" spans="1:21" x14ac:dyDescent="0.25">
      <c r="A96" s="353" t="s">
        <v>1220</v>
      </c>
      <c r="B96" s="358" t="s">
        <v>1221</v>
      </c>
      <c r="C96" s="358" t="s">
        <v>1222</v>
      </c>
      <c r="D96" s="358" t="s">
        <v>1223</v>
      </c>
      <c r="E96" s="358" t="s">
        <v>1224</v>
      </c>
      <c r="I96" s="356"/>
      <c r="L96" s="356" t="s">
        <v>1225</v>
      </c>
      <c r="M96" s="356" t="s">
        <v>1226</v>
      </c>
      <c r="N96" s="356" t="s">
        <v>1227</v>
      </c>
      <c r="O96" s="356" t="s">
        <v>1228</v>
      </c>
      <c r="P96" s="356" t="s">
        <v>1229</v>
      </c>
      <c r="Q96" s="356" t="s">
        <v>1230</v>
      </c>
      <c r="R96" s="356"/>
      <c r="S96" s="356"/>
      <c r="T96" s="356" t="s">
        <v>1225</v>
      </c>
      <c r="U96" s="356" t="s">
        <v>320</v>
      </c>
    </row>
    <row r="97" spans="1:21" x14ac:dyDescent="0.25">
      <c r="A97" s="358" t="s">
        <v>180</v>
      </c>
      <c r="B97" s="358" t="s">
        <v>311</v>
      </c>
      <c r="C97" s="358" t="s">
        <v>1231</v>
      </c>
      <c r="D97" s="358" t="s">
        <v>1232</v>
      </c>
      <c r="E97" s="358" t="s">
        <v>1233</v>
      </c>
      <c r="I97" s="356"/>
      <c r="L97" s="356" t="s">
        <v>1234</v>
      </c>
      <c r="M97" s="356" t="s">
        <v>1235</v>
      </c>
      <c r="N97" s="356" t="s">
        <v>1235</v>
      </c>
      <c r="O97" s="356" t="s">
        <v>1235</v>
      </c>
      <c r="P97" s="356" t="s">
        <v>1236</v>
      </c>
      <c r="Q97" s="356" t="s">
        <v>1237</v>
      </c>
      <c r="R97" s="356"/>
      <c r="S97" s="356"/>
      <c r="T97" s="356" t="s">
        <v>1234</v>
      </c>
      <c r="U97" s="357" t="s">
        <v>321</v>
      </c>
    </row>
    <row r="98" spans="1:21" x14ac:dyDescent="0.25">
      <c r="A98" s="353" t="s">
        <v>1238</v>
      </c>
      <c r="B98" s="358" t="s">
        <v>1239</v>
      </c>
      <c r="C98" s="358" t="s">
        <v>1240</v>
      </c>
      <c r="D98" s="358" t="s">
        <v>1241</v>
      </c>
      <c r="E98" s="358" t="s">
        <v>1242</v>
      </c>
      <c r="I98" s="356"/>
      <c r="L98" s="356" t="s">
        <v>1243</v>
      </c>
      <c r="M98" s="356" t="s">
        <v>1244</v>
      </c>
      <c r="N98" s="356" t="s">
        <v>1245</v>
      </c>
      <c r="O98" s="356" t="s">
        <v>1246</v>
      </c>
      <c r="P98" s="356" t="s">
        <v>1247</v>
      </c>
      <c r="Q98" s="356" t="s">
        <v>1248</v>
      </c>
      <c r="R98" s="356"/>
      <c r="S98" s="356"/>
      <c r="T98" s="356" t="s">
        <v>1243</v>
      </c>
      <c r="U98" s="356" t="s">
        <v>320</v>
      </c>
    </row>
    <row r="99" spans="1:21" x14ac:dyDescent="0.25">
      <c r="A99" s="358" t="s">
        <v>1249</v>
      </c>
      <c r="B99" s="358" t="s">
        <v>1249</v>
      </c>
      <c r="C99" s="358" t="s">
        <v>1249</v>
      </c>
      <c r="D99" s="358" t="s">
        <v>1250</v>
      </c>
      <c r="E99" s="358" t="s">
        <v>1251</v>
      </c>
      <c r="I99" s="356"/>
      <c r="L99" s="356" t="s">
        <v>1252</v>
      </c>
      <c r="M99" s="356" t="s">
        <v>1253</v>
      </c>
      <c r="N99" s="356" t="s">
        <v>1254</v>
      </c>
      <c r="O99" s="356" t="s">
        <v>1255</v>
      </c>
      <c r="P99" s="356" t="s">
        <v>1256</v>
      </c>
      <c r="Q99" s="356" t="s">
        <v>1257</v>
      </c>
      <c r="R99" s="356"/>
      <c r="S99" s="356"/>
      <c r="T99" s="356" t="s">
        <v>1252</v>
      </c>
      <c r="U99" s="356" t="s">
        <v>322</v>
      </c>
    </row>
    <row r="100" spans="1:21" x14ac:dyDescent="0.25">
      <c r="A100" s="355" t="s">
        <v>1258</v>
      </c>
      <c r="I100" s="356"/>
      <c r="L100" s="356" t="s">
        <v>1259</v>
      </c>
      <c r="M100" s="356" t="s">
        <v>1260</v>
      </c>
      <c r="N100" s="356" t="s">
        <v>1261</v>
      </c>
      <c r="O100" s="356" t="s">
        <v>1262</v>
      </c>
      <c r="P100" s="356" t="s">
        <v>1263</v>
      </c>
      <c r="Q100" s="356" t="s">
        <v>1264</v>
      </c>
      <c r="R100" s="356"/>
      <c r="S100" s="356"/>
      <c r="T100" s="356" t="s">
        <v>1259</v>
      </c>
      <c r="U100" s="356" t="s">
        <v>320</v>
      </c>
    </row>
    <row r="101" spans="1:21" x14ac:dyDescent="0.25">
      <c r="A101" s="353" t="s">
        <v>27</v>
      </c>
      <c r="B101" s="358" t="s">
        <v>1265</v>
      </c>
      <c r="C101" s="358" t="s">
        <v>1266</v>
      </c>
      <c r="D101" s="358" t="s">
        <v>1267</v>
      </c>
      <c r="E101" s="358" t="s">
        <v>1268</v>
      </c>
      <c r="I101" s="356"/>
      <c r="L101" s="356" t="s">
        <v>1269</v>
      </c>
      <c r="M101" s="356" t="s">
        <v>1270</v>
      </c>
      <c r="N101" s="356" t="s">
        <v>1271</v>
      </c>
      <c r="O101" s="356" t="s">
        <v>1270</v>
      </c>
      <c r="P101" s="356" t="s">
        <v>1272</v>
      </c>
      <c r="Q101" s="356" t="s">
        <v>1273</v>
      </c>
      <c r="R101" s="356"/>
      <c r="S101" s="356"/>
      <c r="T101" s="356" t="s">
        <v>1269</v>
      </c>
      <c r="U101" s="356" t="s">
        <v>320</v>
      </c>
    </row>
    <row r="102" spans="1:21" x14ac:dyDescent="0.25">
      <c r="A102" s="353" t="s">
        <v>55</v>
      </c>
      <c r="B102" s="358" t="s">
        <v>1274</v>
      </c>
      <c r="C102" s="358" t="s">
        <v>1275</v>
      </c>
      <c r="D102" s="358" t="s">
        <v>1276</v>
      </c>
      <c r="E102" s="358" t="s">
        <v>1277</v>
      </c>
      <c r="I102" s="356"/>
      <c r="L102" s="356" t="s">
        <v>1278</v>
      </c>
      <c r="M102" s="356" t="s">
        <v>1279</v>
      </c>
      <c r="N102" s="356" t="s">
        <v>1280</v>
      </c>
      <c r="O102" s="356" t="s">
        <v>1281</v>
      </c>
      <c r="P102" s="356" t="s">
        <v>1282</v>
      </c>
      <c r="Q102" s="356" t="s">
        <v>1283</v>
      </c>
      <c r="R102" s="356"/>
      <c r="S102" s="356"/>
      <c r="T102" s="356" t="s">
        <v>1278</v>
      </c>
      <c r="U102" s="356" t="s">
        <v>320</v>
      </c>
    </row>
    <row r="103" spans="1:21" x14ac:dyDescent="0.25">
      <c r="A103" s="353" t="s">
        <v>24</v>
      </c>
      <c r="B103" s="358" t="s">
        <v>1284</v>
      </c>
      <c r="C103" s="358" t="s">
        <v>1285</v>
      </c>
      <c r="D103" s="358" t="s">
        <v>1286</v>
      </c>
      <c r="E103" s="358" t="s">
        <v>1287</v>
      </c>
      <c r="I103" s="356"/>
      <c r="L103" s="356" t="s">
        <v>1288</v>
      </c>
      <c r="M103" s="356" t="s">
        <v>1289</v>
      </c>
      <c r="N103" s="356" t="s">
        <v>1290</v>
      </c>
      <c r="O103" s="356" t="s">
        <v>1289</v>
      </c>
      <c r="P103" s="356" t="s">
        <v>1291</v>
      </c>
      <c r="Q103" s="356" t="s">
        <v>1292</v>
      </c>
      <c r="R103" s="356"/>
      <c r="S103" s="356"/>
      <c r="T103" s="356" t="s">
        <v>1288</v>
      </c>
      <c r="U103" s="356" t="s">
        <v>320</v>
      </c>
    </row>
    <row r="104" spans="1:21" x14ac:dyDescent="0.25">
      <c r="A104" s="353" t="s">
        <v>0</v>
      </c>
      <c r="B104" s="358" t="s">
        <v>1293</v>
      </c>
      <c r="C104" s="358" t="s">
        <v>1294</v>
      </c>
      <c r="D104" s="358" t="s">
        <v>1295</v>
      </c>
      <c r="E104" s="358" t="s">
        <v>1296</v>
      </c>
      <c r="I104" s="356"/>
      <c r="L104" s="356" t="s">
        <v>1297</v>
      </c>
      <c r="M104" s="356" t="s">
        <v>1298</v>
      </c>
      <c r="N104" s="356" t="s">
        <v>1299</v>
      </c>
      <c r="O104" s="356" t="s">
        <v>1300</v>
      </c>
      <c r="P104" s="356" t="s">
        <v>1301</v>
      </c>
      <c r="Q104" s="356" t="s">
        <v>1302</v>
      </c>
      <c r="R104" s="356"/>
      <c r="S104" s="356"/>
      <c r="T104" s="356" t="s">
        <v>1297</v>
      </c>
      <c r="U104" s="356" t="s">
        <v>320</v>
      </c>
    </row>
    <row r="105" spans="1:21" x14ac:dyDescent="0.25">
      <c r="A105" s="353" t="s">
        <v>37</v>
      </c>
      <c r="B105" s="358" t="s">
        <v>1303</v>
      </c>
      <c r="C105" s="358" t="s">
        <v>1303</v>
      </c>
      <c r="D105" s="358" t="s">
        <v>1304</v>
      </c>
      <c r="E105" s="358" t="s">
        <v>1305</v>
      </c>
      <c r="I105" s="356"/>
      <c r="L105" s="356" t="s">
        <v>1306</v>
      </c>
      <c r="M105" s="356" t="s">
        <v>1307</v>
      </c>
      <c r="N105" s="356" t="s">
        <v>1308</v>
      </c>
      <c r="O105" s="356" t="s">
        <v>1309</v>
      </c>
      <c r="P105" s="356" t="s">
        <v>1310</v>
      </c>
      <c r="Q105" s="356" t="s">
        <v>1311</v>
      </c>
      <c r="R105" s="356"/>
      <c r="S105" s="356"/>
      <c r="T105" s="356" t="s">
        <v>1306</v>
      </c>
      <c r="U105" s="356" t="s">
        <v>320</v>
      </c>
    </row>
    <row r="106" spans="1:21" x14ac:dyDescent="0.25">
      <c r="A106" s="353" t="s">
        <v>1312</v>
      </c>
      <c r="B106" s="358" t="s">
        <v>1313</v>
      </c>
      <c r="C106" s="358" t="s">
        <v>1314</v>
      </c>
      <c r="D106" s="358" t="s">
        <v>1315</v>
      </c>
      <c r="E106" s="358" t="s">
        <v>1316</v>
      </c>
      <c r="I106" s="356"/>
      <c r="L106" s="356" t="s">
        <v>1317</v>
      </c>
      <c r="M106" s="356" t="s">
        <v>1318</v>
      </c>
      <c r="N106" s="356" t="s">
        <v>1319</v>
      </c>
      <c r="O106" s="356" t="s">
        <v>1320</v>
      </c>
      <c r="P106" s="356" t="s">
        <v>1321</v>
      </c>
      <c r="Q106" s="356" t="s">
        <v>1322</v>
      </c>
      <c r="R106" s="356"/>
      <c r="S106" s="356"/>
      <c r="T106" s="356" t="s">
        <v>1317</v>
      </c>
      <c r="U106" s="356" t="s">
        <v>320</v>
      </c>
    </row>
    <row r="107" spans="1:21" x14ac:dyDescent="0.25">
      <c r="A107" s="353" t="s">
        <v>97</v>
      </c>
      <c r="B107" s="358" t="s">
        <v>1323</v>
      </c>
      <c r="C107" s="358" t="s">
        <v>1324</v>
      </c>
      <c r="D107" s="358" t="s">
        <v>1325</v>
      </c>
      <c r="E107" s="358" t="s">
        <v>1326</v>
      </c>
      <c r="L107" s="356" t="s">
        <v>1327</v>
      </c>
      <c r="M107" s="356" t="s">
        <v>1328</v>
      </c>
      <c r="N107" s="356" t="s">
        <v>1328</v>
      </c>
      <c r="O107" s="356" t="s">
        <v>1328</v>
      </c>
      <c r="P107" s="356" t="s">
        <v>1329</v>
      </c>
      <c r="Q107" s="356" t="s">
        <v>1330</v>
      </c>
      <c r="R107" s="356"/>
      <c r="S107" s="356"/>
      <c r="T107" s="356" t="s">
        <v>1327</v>
      </c>
      <c r="U107" s="357" t="s">
        <v>324</v>
      </c>
    </row>
    <row r="108" spans="1:21" x14ac:dyDescent="0.25">
      <c r="A108" s="353" t="s">
        <v>98</v>
      </c>
      <c r="B108" s="358" t="s">
        <v>1331</v>
      </c>
      <c r="C108" s="358" t="s">
        <v>1332</v>
      </c>
      <c r="D108" s="358" t="s">
        <v>1333</v>
      </c>
      <c r="E108" s="358" t="s">
        <v>1334</v>
      </c>
      <c r="I108" s="361" t="s">
        <v>1335</v>
      </c>
      <c r="L108" s="356" t="s">
        <v>1336</v>
      </c>
      <c r="M108" s="356" t="s">
        <v>1337</v>
      </c>
      <c r="N108" s="356" t="s">
        <v>1338</v>
      </c>
      <c r="O108" s="356" t="s">
        <v>1339</v>
      </c>
      <c r="P108" s="356" t="s">
        <v>1340</v>
      </c>
      <c r="Q108" s="356" t="s">
        <v>1341</v>
      </c>
      <c r="R108" s="356"/>
      <c r="S108" s="356"/>
      <c r="T108" s="356" t="s">
        <v>1336</v>
      </c>
      <c r="U108" s="356" t="s">
        <v>320</v>
      </c>
    </row>
    <row r="109" spans="1:21" x14ac:dyDescent="0.25">
      <c r="A109" s="353" t="s">
        <v>56</v>
      </c>
      <c r="B109" s="358" t="s">
        <v>1342</v>
      </c>
      <c r="C109" s="358" t="s">
        <v>1343</v>
      </c>
      <c r="D109" s="358" t="s">
        <v>1344</v>
      </c>
      <c r="E109" s="358" t="s">
        <v>1345</v>
      </c>
      <c r="I109" s="356" t="str">
        <f>HLOOKUP(Introduction!$G$4,nametranslations,94,FALSE)</f>
        <v>EMIS</v>
      </c>
      <c r="L109" s="356" t="s">
        <v>1346</v>
      </c>
      <c r="M109" s="356" t="s">
        <v>1347</v>
      </c>
      <c r="N109" s="356" t="s">
        <v>1348</v>
      </c>
      <c r="O109" s="356" t="s">
        <v>1347</v>
      </c>
      <c r="P109" s="356" t="s">
        <v>1349</v>
      </c>
      <c r="Q109" s="356" t="s">
        <v>1350</v>
      </c>
      <c r="R109" s="356"/>
      <c r="S109" s="356"/>
      <c r="T109" s="356" t="s">
        <v>1346</v>
      </c>
      <c r="U109" s="356" t="s">
        <v>320</v>
      </c>
    </row>
    <row r="110" spans="1:21" x14ac:dyDescent="0.25">
      <c r="A110" s="353" t="s">
        <v>1351</v>
      </c>
      <c r="B110" s="358" t="s">
        <v>1352</v>
      </c>
      <c r="C110" s="358" t="s">
        <v>1353</v>
      </c>
      <c r="D110" s="358" t="s">
        <v>1354</v>
      </c>
      <c r="E110" s="358" t="s">
        <v>1355</v>
      </c>
      <c r="I110" s="356" t="str">
        <f>HLOOKUP(Introduction!$G$4,nametranslations,95,FALSE)</f>
        <v>Encuesta</v>
      </c>
      <c r="L110" s="356" t="s">
        <v>1356</v>
      </c>
      <c r="M110" s="356" t="s">
        <v>1357</v>
      </c>
      <c r="N110" s="356" t="s">
        <v>1358</v>
      </c>
      <c r="O110" s="356" t="s">
        <v>1359</v>
      </c>
      <c r="P110" s="356" t="s">
        <v>1360</v>
      </c>
      <c r="Q110" s="356" t="s">
        <v>1361</v>
      </c>
      <c r="R110" s="356"/>
      <c r="S110" s="356"/>
      <c r="T110" s="356" t="s">
        <v>1356</v>
      </c>
      <c r="U110" s="356" t="s">
        <v>322</v>
      </c>
    </row>
    <row r="111" spans="1:21" x14ac:dyDescent="0.25">
      <c r="A111" s="353" t="s">
        <v>12</v>
      </c>
      <c r="B111" s="353" t="s">
        <v>1362</v>
      </c>
      <c r="C111" s="358" t="s">
        <v>1363</v>
      </c>
      <c r="D111" s="358" t="s">
        <v>1364</v>
      </c>
      <c r="E111" s="358" t="s">
        <v>1365</v>
      </c>
      <c r="I111" s="356" t="str">
        <f>HLOOKUP(Introduction!$G$4,nametranslations,96,FALSE)</f>
        <v>Censo</v>
      </c>
      <c r="L111" s="356" t="s">
        <v>1366</v>
      </c>
      <c r="M111" s="356" t="s">
        <v>1367</v>
      </c>
      <c r="N111" s="356" t="s">
        <v>1368</v>
      </c>
      <c r="O111" s="356" t="s">
        <v>1367</v>
      </c>
      <c r="P111" s="356" t="s">
        <v>1369</v>
      </c>
      <c r="Q111" s="356" t="s">
        <v>1370</v>
      </c>
      <c r="R111" s="356"/>
      <c r="S111" s="356"/>
      <c r="T111" s="356" t="s">
        <v>1366</v>
      </c>
      <c r="U111" s="356" t="s">
        <v>320</v>
      </c>
    </row>
    <row r="112" spans="1:21" x14ac:dyDescent="0.25">
      <c r="A112" s="353" t="s">
        <v>106</v>
      </c>
      <c r="B112" s="358" t="s">
        <v>1371</v>
      </c>
      <c r="C112" s="358" t="s">
        <v>1372</v>
      </c>
      <c r="D112" s="358" t="s">
        <v>1373</v>
      </c>
      <c r="E112" s="358" t="s">
        <v>1374</v>
      </c>
      <c r="I112" s="356" t="str">
        <f>HLOOKUP(Introduction!$G$4,nametranslations,97,FALSE)</f>
        <v>Otro</v>
      </c>
      <c r="L112" s="356" t="s">
        <v>1375</v>
      </c>
      <c r="M112" s="356" t="s">
        <v>1376</v>
      </c>
      <c r="N112" s="356" t="s">
        <v>1376</v>
      </c>
      <c r="O112" s="356" t="s">
        <v>1376</v>
      </c>
      <c r="P112" s="356" t="s">
        <v>1377</v>
      </c>
      <c r="Q112" s="356" t="s">
        <v>1378</v>
      </c>
      <c r="R112" s="356"/>
      <c r="S112" s="356"/>
      <c r="T112" s="356" t="s">
        <v>1375</v>
      </c>
      <c r="U112" s="356" t="s">
        <v>320</v>
      </c>
    </row>
    <row r="113" spans="1:21" x14ac:dyDescent="0.25">
      <c r="A113" s="353" t="s">
        <v>94</v>
      </c>
      <c r="B113" s="358" t="s">
        <v>1379</v>
      </c>
      <c r="C113" s="358" t="s">
        <v>1380</v>
      </c>
      <c r="D113" s="358" t="s">
        <v>1381</v>
      </c>
      <c r="E113" s="358" t="s">
        <v>1382</v>
      </c>
      <c r="I113" s="356" t="str">
        <f>HLOOKUP(Introduction!$G$4,nametranslations,98,FALSE)</f>
        <v>Encuesta con microdatos</v>
      </c>
      <c r="L113" s="356" t="s">
        <v>1383</v>
      </c>
      <c r="M113" s="356" t="s">
        <v>1384</v>
      </c>
      <c r="N113" s="356" t="s">
        <v>1385</v>
      </c>
      <c r="O113" s="356" t="s">
        <v>1386</v>
      </c>
      <c r="P113" s="356" t="s">
        <v>1387</v>
      </c>
      <c r="Q113" s="356" t="s">
        <v>1388</v>
      </c>
      <c r="R113" s="356"/>
      <c r="S113" s="356"/>
      <c r="T113" s="356" t="s">
        <v>1383</v>
      </c>
      <c r="U113" s="357" t="s">
        <v>324</v>
      </c>
    </row>
    <row r="114" spans="1:21" x14ac:dyDescent="0.25">
      <c r="A114" s="353" t="s">
        <v>95</v>
      </c>
      <c r="B114" s="358" t="s">
        <v>1389</v>
      </c>
      <c r="C114" s="358" t="s">
        <v>1390</v>
      </c>
      <c r="D114" s="358" t="s">
        <v>1391</v>
      </c>
      <c r="E114" s="358" t="s">
        <v>1392</v>
      </c>
      <c r="I114" s="356" t="str">
        <f>HLOOKUP(Introduction!$G$4,nametranslations,99,FALSE)</f>
        <v>Admin</v>
      </c>
      <c r="L114" s="356" t="s">
        <v>1393</v>
      </c>
      <c r="M114" s="356" t="s">
        <v>1394</v>
      </c>
      <c r="N114" s="356" t="s">
        <v>1395</v>
      </c>
      <c r="O114" s="356" t="s">
        <v>1396</v>
      </c>
      <c r="P114" s="356" t="s">
        <v>1397</v>
      </c>
      <c r="Q114" s="356" t="s">
        <v>1398</v>
      </c>
      <c r="R114" s="356"/>
      <c r="S114" s="356"/>
      <c r="T114" s="356" t="s">
        <v>1393</v>
      </c>
      <c r="U114" s="356" t="s">
        <v>320</v>
      </c>
    </row>
    <row r="115" spans="1:21" x14ac:dyDescent="0.25">
      <c r="A115" s="353" t="s">
        <v>23</v>
      </c>
      <c r="B115" s="358" t="s">
        <v>1399</v>
      </c>
      <c r="C115" s="358" t="s">
        <v>1400</v>
      </c>
      <c r="D115" s="358" t="s">
        <v>1401</v>
      </c>
      <c r="E115" s="358" t="s">
        <v>1402</v>
      </c>
      <c r="L115" s="356" t="s">
        <v>1403</v>
      </c>
      <c r="M115" s="356" t="s">
        <v>1404</v>
      </c>
      <c r="N115" s="356" t="s">
        <v>1404</v>
      </c>
      <c r="O115" s="356" t="s">
        <v>1405</v>
      </c>
      <c r="P115" s="356" t="s">
        <v>1406</v>
      </c>
      <c r="Q115" s="356" t="s">
        <v>1407</v>
      </c>
      <c r="R115" s="356"/>
      <c r="S115" s="356"/>
      <c r="T115" s="356" t="s">
        <v>1403</v>
      </c>
      <c r="U115" s="357" t="s">
        <v>320</v>
      </c>
    </row>
    <row r="116" spans="1:21" x14ac:dyDescent="0.25">
      <c r="A116" s="353" t="s">
        <v>20</v>
      </c>
      <c r="B116" s="358" t="s">
        <v>1408</v>
      </c>
      <c r="C116" s="358" t="s">
        <v>1409</v>
      </c>
      <c r="D116" s="358" t="s">
        <v>1410</v>
      </c>
      <c r="E116" s="358" t="s">
        <v>1411</v>
      </c>
      <c r="L116" s="356" t="s">
        <v>1412</v>
      </c>
      <c r="M116" s="356" t="s">
        <v>1413</v>
      </c>
      <c r="N116" s="356" t="s">
        <v>1413</v>
      </c>
      <c r="O116" s="356" t="s">
        <v>1413</v>
      </c>
      <c r="P116" s="356" t="s">
        <v>1414</v>
      </c>
      <c r="Q116" s="356" t="s">
        <v>1415</v>
      </c>
      <c r="R116" s="356"/>
      <c r="S116" s="356"/>
      <c r="T116" s="356" t="s">
        <v>1412</v>
      </c>
      <c r="U116" s="356" t="s">
        <v>320</v>
      </c>
    </row>
    <row r="117" spans="1:21" x14ac:dyDescent="0.25">
      <c r="A117" s="353" t="s">
        <v>22</v>
      </c>
      <c r="B117" s="358" t="s">
        <v>1416</v>
      </c>
      <c r="C117" s="358" t="s">
        <v>1417</v>
      </c>
      <c r="D117" s="358" t="s">
        <v>1418</v>
      </c>
      <c r="E117" s="358" t="s">
        <v>1419</v>
      </c>
      <c r="L117" s="356" t="s">
        <v>1420</v>
      </c>
      <c r="M117" s="356" t="s">
        <v>1421</v>
      </c>
      <c r="N117" s="356" t="s">
        <v>1422</v>
      </c>
      <c r="O117" s="356" t="s">
        <v>1423</v>
      </c>
      <c r="P117" s="356" t="s">
        <v>1424</v>
      </c>
      <c r="Q117" s="356" t="s">
        <v>1425</v>
      </c>
      <c r="R117" s="356"/>
      <c r="S117" s="356"/>
      <c r="T117" s="356" t="s">
        <v>1420</v>
      </c>
      <c r="U117" s="357" t="s">
        <v>320</v>
      </c>
    </row>
    <row r="118" spans="1:21" x14ac:dyDescent="0.25">
      <c r="A118" s="353" t="s">
        <v>3</v>
      </c>
      <c r="B118" s="358" t="s">
        <v>1426</v>
      </c>
      <c r="C118" s="358" t="s">
        <v>1427</v>
      </c>
      <c r="D118" s="358" t="s">
        <v>1428</v>
      </c>
      <c r="E118" s="358" t="s">
        <v>1429</v>
      </c>
      <c r="L118" s="356" t="s">
        <v>1430</v>
      </c>
      <c r="M118" s="356" t="s">
        <v>1431</v>
      </c>
      <c r="N118" s="356" t="s">
        <v>1432</v>
      </c>
      <c r="O118" s="356" t="s">
        <v>1433</v>
      </c>
      <c r="P118" s="356" t="s">
        <v>1434</v>
      </c>
      <c r="Q118" s="356" t="s">
        <v>1435</v>
      </c>
      <c r="R118" s="356"/>
      <c r="S118" s="356"/>
      <c r="T118" s="356" t="s">
        <v>1430</v>
      </c>
      <c r="U118" s="356" t="s">
        <v>320</v>
      </c>
    </row>
    <row r="119" spans="1:21" x14ac:dyDescent="0.25">
      <c r="A119" s="353" t="s">
        <v>52</v>
      </c>
      <c r="B119" s="358" t="s">
        <v>1436</v>
      </c>
      <c r="C119" s="358" t="s">
        <v>1437</v>
      </c>
      <c r="D119" s="358" t="s">
        <v>1438</v>
      </c>
      <c r="E119" s="358" t="s">
        <v>1439</v>
      </c>
      <c r="L119" s="356" t="s">
        <v>1440</v>
      </c>
      <c r="M119" s="356" t="s">
        <v>1441</v>
      </c>
      <c r="N119" s="356" t="s">
        <v>1441</v>
      </c>
      <c r="O119" s="356" t="s">
        <v>1441</v>
      </c>
      <c r="P119" s="356" t="s">
        <v>1442</v>
      </c>
      <c r="Q119" s="356" t="s">
        <v>1443</v>
      </c>
      <c r="R119" s="356"/>
      <c r="S119" s="356"/>
      <c r="T119" s="356" t="s">
        <v>1440</v>
      </c>
      <c r="U119" s="356" t="s">
        <v>320</v>
      </c>
    </row>
    <row r="120" spans="1:21" x14ac:dyDescent="0.25">
      <c r="A120" s="353" t="s">
        <v>57</v>
      </c>
      <c r="B120" s="358" t="s">
        <v>1444</v>
      </c>
      <c r="C120" s="358" t="s">
        <v>1445</v>
      </c>
      <c r="D120" s="358" t="s">
        <v>1446</v>
      </c>
      <c r="E120" s="358" t="s">
        <v>1447</v>
      </c>
      <c r="L120" s="356" t="s">
        <v>1448</v>
      </c>
      <c r="M120" s="356" t="s">
        <v>1449</v>
      </c>
      <c r="N120" s="356" t="s">
        <v>1450</v>
      </c>
      <c r="O120" s="356" t="s">
        <v>1451</v>
      </c>
      <c r="P120" s="356" t="s">
        <v>1452</v>
      </c>
      <c r="Q120" s="356" t="s">
        <v>1453</v>
      </c>
      <c r="R120" s="356"/>
      <c r="S120" s="356"/>
      <c r="T120" s="356" t="s">
        <v>1448</v>
      </c>
      <c r="U120" s="356" t="s">
        <v>320</v>
      </c>
    </row>
    <row r="121" spans="1:21" x14ac:dyDescent="0.25">
      <c r="A121" s="353" t="s">
        <v>99</v>
      </c>
      <c r="B121" s="358" t="s">
        <v>1454</v>
      </c>
      <c r="C121" s="358" t="s">
        <v>1455</v>
      </c>
      <c r="D121" s="358" t="s">
        <v>1456</v>
      </c>
      <c r="E121" s="358" t="s">
        <v>1457</v>
      </c>
      <c r="L121" s="356" t="s">
        <v>1458</v>
      </c>
      <c r="M121" s="356" t="s">
        <v>1459</v>
      </c>
      <c r="N121" s="356" t="s">
        <v>1460</v>
      </c>
      <c r="O121" s="356" t="s">
        <v>1461</v>
      </c>
      <c r="P121" s="356" t="s">
        <v>1462</v>
      </c>
      <c r="Q121" s="356" t="s">
        <v>1463</v>
      </c>
      <c r="R121" s="356"/>
      <c r="S121" s="356"/>
      <c r="T121" s="356" t="s">
        <v>1458</v>
      </c>
      <c r="U121" s="356" t="s">
        <v>320</v>
      </c>
    </row>
    <row r="122" spans="1:21" x14ac:dyDescent="0.25">
      <c r="A122" s="353" t="s">
        <v>113</v>
      </c>
      <c r="B122" s="358" t="s">
        <v>1464</v>
      </c>
      <c r="C122" s="358" t="s">
        <v>1465</v>
      </c>
      <c r="D122" s="358" t="s">
        <v>1466</v>
      </c>
      <c r="E122" s="358" t="s">
        <v>1467</v>
      </c>
      <c r="L122" s="356" t="s">
        <v>1468</v>
      </c>
      <c r="M122" s="356" t="s">
        <v>1469</v>
      </c>
      <c r="N122" s="356" t="s">
        <v>1470</v>
      </c>
      <c r="O122" s="356" t="s">
        <v>1469</v>
      </c>
      <c r="P122" s="356" t="s">
        <v>1471</v>
      </c>
      <c r="Q122" s="356" t="s">
        <v>1472</v>
      </c>
      <c r="R122" s="356"/>
      <c r="S122" s="356"/>
      <c r="T122" s="356" t="s">
        <v>1468</v>
      </c>
      <c r="U122" s="357" t="s">
        <v>324</v>
      </c>
    </row>
    <row r="123" spans="1:21" x14ac:dyDescent="0.25">
      <c r="A123" s="353" t="s">
        <v>114</v>
      </c>
      <c r="B123" s="358" t="s">
        <v>1473</v>
      </c>
      <c r="C123" s="358" t="s">
        <v>1474</v>
      </c>
      <c r="D123" s="358" t="s">
        <v>1475</v>
      </c>
      <c r="E123" s="358" t="s">
        <v>1476</v>
      </c>
      <c r="L123" s="356" t="s">
        <v>1477</v>
      </c>
      <c r="M123" s="356" t="s">
        <v>1478</v>
      </c>
      <c r="N123" s="356" t="s">
        <v>1479</v>
      </c>
      <c r="O123" s="356" t="s">
        <v>1480</v>
      </c>
      <c r="P123" s="356" t="s">
        <v>1481</v>
      </c>
      <c r="Q123" s="356" t="s">
        <v>1482</v>
      </c>
      <c r="R123" s="356"/>
      <c r="S123" s="356"/>
      <c r="T123" s="356" t="s">
        <v>1477</v>
      </c>
      <c r="U123" s="356" t="s">
        <v>322</v>
      </c>
    </row>
    <row r="124" spans="1:21" x14ac:dyDescent="0.25">
      <c r="A124" s="353" t="s">
        <v>30</v>
      </c>
      <c r="B124" s="358" t="s">
        <v>1483</v>
      </c>
      <c r="C124" s="358" t="s">
        <v>1484</v>
      </c>
      <c r="D124" s="358" t="s">
        <v>1485</v>
      </c>
      <c r="E124" s="358" t="s">
        <v>1486</v>
      </c>
      <c r="L124" s="356" t="s">
        <v>1487</v>
      </c>
      <c r="M124" s="356" t="s">
        <v>1488</v>
      </c>
      <c r="N124" s="356" t="s">
        <v>1489</v>
      </c>
      <c r="O124" s="356" t="s">
        <v>1490</v>
      </c>
      <c r="P124" s="356" t="s">
        <v>1491</v>
      </c>
      <c r="Q124" s="356" t="s">
        <v>1492</v>
      </c>
      <c r="R124" s="356"/>
      <c r="S124" s="356"/>
      <c r="T124" s="356" t="s">
        <v>1487</v>
      </c>
      <c r="U124" s="356" t="s">
        <v>324</v>
      </c>
    </row>
    <row r="125" spans="1:21" x14ac:dyDescent="0.25">
      <c r="A125" s="353" t="s">
        <v>26</v>
      </c>
      <c r="B125" s="358" t="s">
        <v>1493</v>
      </c>
      <c r="C125" s="358" t="s">
        <v>1494</v>
      </c>
      <c r="D125" s="358" t="s">
        <v>1495</v>
      </c>
      <c r="E125" s="358" t="s">
        <v>1496</v>
      </c>
      <c r="L125" s="356" t="s">
        <v>1497</v>
      </c>
      <c r="M125" s="356" t="s">
        <v>1498</v>
      </c>
      <c r="N125" s="356" t="s">
        <v>1499</v>
      </c>
      <c r="O125" s="356" t="s">
        <v>1498</v>
      </c>
      <c r="P125" s="356" t="s">
        <v>1500</v>
      </c>
      <c r="Q125" s="356" t="s">
        <v>1501</v>
      </c>
      <c r="R125" s="356"/>
      <c r="S125" s="356"/>
      <c r="T125" s="356" t="s">
        <v>1497</v>
      </c>
      <c r="U125" s="356" t="s">
        <v>320</v>
      </c>
    </row>
    <row r="126" spans="1:21" x14ac:dyDescent="0.25">
      <c r="A126" s="353" t="s">
        <v>127</v>
      </c>
      <c r="B126" s="358" t="s">
        <v>1502</v>
      </c>
      <c r="C126" s="358" t="s">
        <v>1087</v>
      </c>
      <c r="D126" s="358" t="s">
        <v>1088</v>
      </c>
      <c r="E126" s="358" t="s">
        <v>1089</v>
      </c>
      <c r="L126" s="356" t="s">
        <v>1503</v>
      </c>
      <c r="M126" s="356" t="s">
        <v>1504</v>
      </c>
      <c r="N126" s="356" t="s">
        <v>1505</v>
      </c>
      <c r="O126" s="356" t="s">
        <v>1506</v>
      </c>
      <c r="P126" s="356" t="s">
        <v>1507</v>
      </c>
      <c r="Q126" s="356" t="s">
        <v>1508</v>
      </c>
      <c r="R126" s="356"/>
      <c r="S126" s="356"/>
      <c r="T126" s="356" t="s">
        <v>1503</v>
      </c>
      <c r="U126" s="357" t="s">
        <v>324</v>
      </c>
    </row>
    <row r="127" spans="1:21" x14ac:dyDescent="0.25">
      <c r="A127" s="353" t="s">
        <v>128</v>
      </c>
      <c r="B127" s="358" t="s">
        <v>1509</v>
      </c>
      <c r="C127" s="358" t="s">
        <v>1510</v>
      </c>
      <c r="D127" s="358" t="s">
        <v>1511</v>
      </c>
      <c r="E127" s="358" t="s">
        <v>1512</v>
      </c>
      <c r="L127" s="356" t="s">
        <v>1513</v>
      </c>
      <c r="M127" s="356" t="s">
        <v>1514</v>
      </c>
      <c r="N127" s="356" t="s">
        <v>1515</v>
      </c>
      <c r="O127" s="356" t="s">
        <v>1516</v>
      </c>
      <c r="P127" s="356" t="s">
        <v>1517</v>
      </c>
      <c r="Q127" s="356" t="s">
        <v>1518</v>
      </c>
      <c r="R127" s="356"/>
      <c r="S127" s="356"/>
      <c r="T127" s="356" t="s">
        <v>1513</v>
      </c>
      <c r="U127" s="356" t="s">
        <v>320</v>
      </c>
    </row>
    <row r="128" spans="1:21" x14ac:dyDescent="0.25">
      <c r="A128" s="353" t="s">
        <v>112</v>
      </c>
      <c r="B128" s="358" t="s">
        <v>1519</v>
      </c>
      <c r="C128" s="358" t="s">
        <v>1520</v>
      </c>
      <c r="D128" s="358" t="s">
        <v>1521</v>
      </c>
      <c r="E128" s="358" t="s">
        <v>1522</v>
      </c>
      <c r="L128" s="356" t="s">
        <v>1523</v>
      </c>
      <c r="M128" s="356" t="s">
        <v>1524</v>
      </c>
      <c r="N128" s="356" t="s">
        <v>1524</v>
      </c>
      <c r="O128" s="356" t="s">
        <v>1524</v>
      </c>
      <c r="P128" s="356" t="s">
        <v>1525</v>
      </c>
      <c r="Q128" s="356" t="s">
        <v>1526</v>
      </c>
      <c r="R128" s="356"/>
      <c r="S128" s="356"/>
      <c r="T128" s="356" t="s">
        <v>1523</v>
      </c>
      <c r="U128" s="356" t="s">
        <v>320</v>
      </c>
    </row>
    <row r="129" spans="1:21" x14ac:dyDescent="0.25">
      <c r="A129" s="353" t="s">
        <v>176</v>
      </c>
      <c r="B129" s="358" t="s">
        <v>1527</v>
      </c>
      <c r="C129" s="358" t="s">
        <v>1528</v>
      </c>
      <c r="D129" s="358" t="s">
        <v>1529</v>
      </c>
      <c r="E129" s="358" t="s">
        <v>1530</v>
      </c>
      <c r="L129" s="356" t="s">
        <v>1531</v>
      </c>
      <c r="M129" s="356" t="s">
        <v>1532</v>
      </c>
      <c r="N129" s="356" t="s">
        <v>1532</v>
      </c>
      <c r="O129" s="356" t="s">
        <v>1532</v>
      </c>
      <c r="P129" s="356" t="s">
        <v>1533</v>
      </c>
      <c r="Q129" s="356" t="s">
        <v>1534</v>
      </c>
      <c r="R129" s="356"/>
      <c r="S129" s="356"/>
      <c r="T129" s="356" t="s">
        <v>1531</v>
      </c>
      <c r="U129" s="356" t="s">
        <v>320</v>
      </c>
    </row>
    <row r="130" spans="1:21" x14ac:dyDescent="0.25">
      <c r="A130" s="353" t="s">
        <v>1535</v>
      </c>
      <c r="B130" s="358" t="s">
        <v>1535</v>
      </c>
      <c r="C130" s="358" t="s">
        <v>1536</v>
      </c>
      <c r="D130" s="358" t="s">
        <v>1537</v>
      </c>
      <c r="E130" s="358" t="s">
        <v>1538</v>
      </c>
      <c r="L130" s="356" t="s">
        <v>1539</v>
      </c>
      <c r="M130" s="356" t="s">
        <v>1540</v>
      </c>
      <c r="N130" s="356" t="s">
        <v>1540</v>
      </c>
      <c r="O130" s="356" t="s">
        <v>1540</v>
      </c>
      <c r="P130" s="356" t="s">
        <v>1541</v>
      </c>
      <c r="Q130" s="356" t="s">
        <v>1542</v>
      </c>
      <c r="R130" s="356"/>
      <c r="S130" s="356"/>
      <c r="T130" s="356" t="s">
        <v>1539</v>
      </c>
      <c r="U130" s="356" t="s">
        <v>320</v>
      </c>
    </row>
    <row r="131" spans="1:21" x14ac:dyDescent="0.25">
      <c r="A131" s="353" t="s">
        <v>1543</v>
      </c>
      <c r="B131" s="358" t="s">
        <v>1544</v>
      </c>
      <c r="C131" s="358" t="s">
        <v>1545</v>
      </c>
      <c r="D131" s="358" t="s">
        <v>1546</v>
      </c>
      <c r="E131" s="358" t="s">
        <v>1547</v>
      </c>
      <c r="L131" s="356" t="s">
        <v>1548</v>
      </c>
      <c r="M131" s="356" t="s">
        <v>1549</v>
      </c>
      <c r="N131" s="356" t="s">
        <v>1550</v>
      </c>
      <c r="O131" s="356" t="s">
        <v>1551</v>
      </c>
      <c r="P131" s="356" t="s">
        <v>1552</v>
      </c>
      <c r="Q131" s="356" t="s">
        <v>1553</v>
      </c>
      <c r="R131" s="356"/>
      <c r="S131" s="356"/>
      <c r="T131" s="356" t="s">
        <v>1548</v>
      </c>
      <c r="U131" s="356" t="s">
        <v>320</v>
      </c>
    </row>
    <row r="132" spans="1:21" x14ac:dyDescent="0.25">
      <c r="A132" s="353" t="s">
        <v>1554</v>
      </c>
      <c r="B132" s="358" t="s">
        <v>1555</v>
      </c>
      <c r="C132" s="358" t="s">
        <v>1556</v>
      </c>
      <c r="D132" s="358" t="s">
        <v>1557</v>
      </c>
      <c r="E132" s="358" t="s">
        <v>1558</v>
      </c>
      <c r="L132" s="356" t="s">
        <v>1559</v>
      </c>
      <c r="M132" s="356" t="s">
        <v>1560</v>
      </c>
      <c r="N132" s="356" t="s">
        <v>1560</v>
      </c>
      <c r="O132" s="356" t="s">
        <v>1561</v>
      </c>
      <c r="P132" s="356" t="s">
        <v>1562</v>
      </c>
      <c r="Q132" s="356" t="s">
        <v>1563</v>
      </c>
      <c r="R132" s="356"/>
      <c r="S132" s="356"/>
      <c r="T132" s="356" t="s">
        <v>1559</v>
      </c>
      <c r="U132" s="356" t="s">
        <v>322</v>
      </c>
    </row>
    <row r="133" spans="1:21" x14ac:dyDescent="0.25">
      <c r="A133" s="353" t="s">
        <v>1564</v>
      </c>
      <c r="B133" s="358" t="s">
        <v>1565</v>
      </c>
      <c r="C133" s="358" t="s">
        <v>1566</v>
      </c>
      <c r="D133" s="358" t="s">
        <v>1567</v>
      </c>
      <c r="E133" s="358" t="s">
        <v>1568</v>
      </c>
      <c r="L133" s="356" t="s">
        <v>1569</v>
      </c>
      <c r="M133" s="356" t="s">
        <v>1570</v>
      </c>
      <c r="N133" s="356" t="s">
        <v>1571</v>
      </c>
      <c r="O133" s="356" t="s">
        <v>1572</v>
      </c>
      <c r="P133" s="356" t="s">
        <v>1573</v>
      </c>
      <c r="Q133" s="356" t="s">
        <v>1574</v>
      </c>
      <c r="R133" s="356"/>
      <c r="S133" s="356"/>
      <c r="T133" s="356" t="s">
        <v>1569</v>
      </c>
      <c r="U133" s="356" t="s">
        <v>320</v>
      </c>
    </row>
    <row r="134" spans="1:21" x14ac:dyDescent="0.25">
      <c r="A134" s="353" t="s">
        <v>1575</v>
      </c>
      <c r="B134" s="358" t="s">
        <v>1576</v>
      </c>
      <c r="C134" s="358" t="s">
        <v>1577</v>
      </c>
      <c r="D134" s="358" t="s">
        <v>1578</v>
      </c>
      <c r="E134" s="358" t="s">
        <v>1579</v>
      </c>
      <c r="L134" s="356" t="s">
        <v>1580</v>
      </c>
      <c r="M134" s="356" t="s">
        <v>1581</v>
      </c>
      <c r="N134" s="356" t="s">
        <v>1582</v>
      </c>
      <c r="O134" s="356" t="s">
        <v>1583</v>
      </c>
      <c r="P134" s="356" t="s">
        <v>1584</v>
      </c>
      <c r="Q134" s="356" t="s">
        <v>1585</v>
      </c>
      <c r="R134" s="356"/>
      <c r="S134" s="356"/>
      <c r="T134" s="356" t="s">
        <v>1580</v>
      </c>
      <c r="U134" s="356" t="s">
        <v>320</v>
      </c>
    </row>
    <row r="135" spans="1:21" x14ac:dyDescent="0.25">
      <c r="A135" s="353" t="s">
        <v>1586</v>
      </c>
      <c r="B135" s="358" t="s">
        <v>1587</v>
      </c>
      <c r="C135" s="358" t="s">
        <v>1588</v>
      </c>
      <c r="D135" s="358" t="s">
        <v>1589</v>
      </c>
      <c r="E135" s="358" t="s">
        <v>1590</v>
      </c>
      <c r="L135" s="356" t="s">
        <v>1591</v>
      </c>
      <c r="M135" s="356" t="s">
        <v>1592</v>
      </c>
      <c r="N135" s="356" t="s">
        <v>1593</v>
      </c>
      <c r="O135" s="356" t="s">
        <v>1594</v>
      </c>
      <c r="P135" s="356" t="s">
        <v>1595</v>
      </c>
      <c r="Q135" s="356" t="s">
        <v>1596</v>
      </c>
      <c r="R135" s="356"/>
      <c r="S135" s="356"/>
      <c r="T135" s="356" t="s">
        <v>1591</v>
      </c>
      <c r="U135" s="356" t="s">
        <v>322</v>
      </c>
    </row>
    <row r="136" spans="1:21" x14ac:dyDescent="0.25">
      <c r="A136" s="353" t="s">
        <v>1597</v>
      </c>
      <c r="B136" s="358" t="s">
        <v>1598</v>
      </c>
      <c r="C136" s="358" t="s">
        <v>1599</v>
      </c>
      <c r="D136" s="358" t="s">
        <v>1600</v>
      </c>
      <c r="E136" s="358" t="s">
        <v>1601</v>
      </c>
      <c r="L136" s="356" t="s">
        <v>1602</v>
      </c>
      <c r="M136" s="356" t="s">
        <v>1603</v>
      </c>
      <c r="N136" s="356" t="s">
        <v>1604</v>
      </c>
      <c r="O136" s="356" t="s">
        <v>1605</v>
      </c>
      <c r="P136" s="356" t="s">
        <v>1606</v>
      </c>
      <c r="Q136" s="356" t="s">
        <v>1607</v>
      </c>
      <c r="R136" s="356"/>
      <c r="S136" s="356"/>
      <c r="T136" s="356" t="s">
        <v>1602</v>
      </c>
      <c r="U136" s="356" t="s">
        <v>324</v>
      </c>
    </row>
    <row r="137" spans="1:21" x14ac:dyDescent="0.25">
      <c r="A137" s="353" t="s">
        <v>1608</v>
      </c>
      <c r="B137" s="358" t="s">
        <v>1609</v>
      </c>
      <c r="C137" s="358" t="s">
        <v>1610</v>
      </c>
      <c r="D137" s="358" t="s">
        <v>1611</v>
      </c>
      <c r="E137" s="358" t="s">
        <v>1612</v>
      </c>
      <c r="L137" s="356" t="s">
        <v>1613</v>
      </c>
      <c r="M137" s="356" t="s">
        <v>1614</v>
      </c>
      <c r="N137" s="356" t="s">
        <v>1614</v>
      </c>
      <c r="O137" s="356" t="s">
        <v>1615</v>
      </c>
      <c r="P137" s="356" t="s">
        <v>1616</v>
      </c>
      <c r="Q137" s="356" t="s">
        <v>1617</v>
      </c>
      <c r="R137" s="356"/>
      <c r="S137" s="356"/>
      <c r="T137" s="356" t="s">
        <v>1613</v>
      </c>
      <c r="U137" s="356" t="s">
        <v>322</v>
      </c>
    </row>
    <row r="138" spans="1:21" x14ac:dyDescent="0.25">
      <c r="A138" s="353" t="s">
        <v>231</v>
      </c>
      <c r="B138" s="358" t="s">
        <v>1618</v>
      </c>
      <c r="C138" s="358" t="s">
        <v>1619</v>
      </c>
      <c r="D138" s="358" t="s">
        <v>1620</v>
      </c>
      <c r="E138" s="358" t="s">
        <v>1621</v>
      </c>
      <c r="L138" s="356" t="s">
        <v>1622</v>
      </c>
      <c r="M138" s="356" t="s">
        <v>1623</v>
      </c>
      <c r="N138" s="356" t="s">
        <v>1624</v>
      </c>
      <c r="O138" s="356" t="s">
        <v>1625</v>
      </c>
      <c r="P138" s="356" t="s">
        <v>1626</v>
      </c>
      <c r="Q138" s="356" t="s">
        <v>1627</v>
      </c>
      <c r="R138" s="356"/>
      <c r="S138" s="356"/>
      <c r="T138" s="356" t="s">
        <v>1622</v>
      </c>
      <c r="U138" s="357" t="s">
        <v>320</v>
      </c>
    </row>
    <row r="139" spans="1:21" x14ac:dyDescent="0.25">
      <c r="A139" s="355" t="s">
        <v>1628</v>
      </c>
      <c r="L139" s="356" t="s">
        <v>1629</v>
      </c>
      <c r="M139" s="356" t="s">
        <v>1630</v>
      </c>
      <c r="N139" s="356" t="s">
        <v>1630</v>
      </c>
      <c r="O139" s="356" t="s">
        <v>1630</v>
      </c>
      <c r="P139" s="356" t="s">
        <v>1631</v>
      </c>
      <c r="Q139" s="356" t="s">
        <v>1632</v>
      </c>
      <c r="R139" s="356"/>
      <c r="S139" s="356"/>
      <c r="T139" s="356" t="s">
        <v>1629</v>
      </c>
      <c r="U139" s="356" t="s">
        <v>322</v>
      </c>
    </row>
    <row r="140" spans="1:21" x14ac:dyDescent="0.25">
      <c r="A140" s="353" t="s">
        <v>265</v>
      </c>
      <c r="B140" s="358" t="s">
        <v>1633</v>
      </c>
      <c r="C140" s="358" t="s">
        <v>1634</v>
      </c>
      <c r="D140" s="358" t="s">
        <v>1635</v>
      </c>
      <c r="E140" s="358" t="s">
        <v>1636</v>
      </c>
      <c r="L140" s="356" t="s">
        <v>1637</v>
      </c>
      <c r="M140" s="356" t="s">
        <v>1638</v>
      </c>
      <c r="N140" s="356" t="s">
        <v>1638</v>
      </c>
      <c r="O140" s="356" t="s">
        <v>1639</v>
      </c>
      <c r="P140" s="356" t="s">
        <v>1640</v>
      </c>
      <c r="Q140" s="356" t="s">
        <v>1641</v>
      </c>
      <c r="R140" s="356"/>
      <c r="S140" s="356"/>
      <c r="T140" s="356" t="s">
        <v>1637</v>
      </c>
      <c r="U140" s="356" t="s">
        <v>320</v>
      </c>
    </row>
    <row r="141" spans="1:21" x14ac:dyDescent="0.25">
      <c r="A141" s="353" t="s">
        <v>267</v>
      </c>
      <c r="B141" s="358" t="s">
        <v>1642</v>
      </c>
      <c r="C141" s="358" t="s">
        <v>1643</v>
      </c>
      <c r="D141" s="358" t="s">
        <v>1644</v>
      </c>
      <c r="E141" s="358" t="s">
        <v>1645</v>
      </c>
      <c r="L141" s="356" t="s">
        <v>1646</v>
      </c>
      <c r="M141" s="356" t="s">
        <v>143</v>
      </c>
      <c r="N141" s="356" t="s">
        <v>1647</v>
      </c>
      <c r="O141" s="356" t="s">
        <v>1648</v>
      </c>
      <c r="P141" s="356" t="s">
        <v>1649</v>
      </c>
      <c r="Q141" s="356" t="s">
        <v>1650</v>
      </c>
      <c r="R141" s="356"/>
      <c r="S141" s="356"/>
      <c r="T141" s="356" t="s">
        <v>1646</v>
      </c>
      <c r="U141" s="357" t="s">
        <v>321</v>
      </c>
    </row>
    <row r="142" spans="1:21" x14ac:dyDescent="0.25">
      <c r="A142" s="353" t="s">
        <v>1651</v>
      </c>
      <c r="B142" s="358" t="s">
        <v>1652</v>
      </c>
      <c r="C142" s="358" t="s">
        <v>1653</v>
      </c>
      <c r="D142" s="358" t="s">
        <v>1654</v>
      </c>
      <c r="E142" s="358" t="s">
        <v>1655</v>
      </c>
      <c r="L142" s="356" t="s">
        <v>1656</v>
      </c>
      <c r="M142" s="356" t="s">
        <v>1657</v>
      </c>
      <c r="N142" s="356" t="s">
        <v>1658</v>
      </c>
      <c r="O142" s="356" t="s">
        <v>1659</v>
      </c>
      <c r="P142" s="356" t="s">
        <v>1660</v>
      </c>
      <c r="Q142" s="356" t="s">
        <v>1661</v>
      </c>
      <c r="R142" s="356"/>
      <c r="S142" s="356"/>
      <c r="T142" s="356" t="s">
        <v>1656</v>
      </c>
      <c r="U142" s="356" t="s">
        <v>320</v>
      </c>
    </row>
    <row r="143" spans="1:21" x14ac:dyDescent="0.25">
      <c r="A143" s="353" t="s">
        <v>269</v>
      </c>
      <c r="B143" s="358" t="s">
        <v>1662</v>
      </c>
      <c r="C143" s="358" t="s">
        <v>1663</v>
      </c>
      <c r="D143" s="358" t="s">
        <v>1664</v>
      </c>
      <c r="E143" s="358" t="s">
        <v>1665</v>
      </c>
      <c r="L143" s="356" t="s">
        <v>1666</v>
      </c>
      <c r="M143" s="356" t="s">
        <v>1667</v>
      </c>
      <c r="N143" s="356" t="s">
        <v>1668</v>
      </c>
      <c r="O143" s="356" t="s">
        <v>1669</v>
      </c>
      <c r="P143" s="356" t="s">
        <v>1670</v>
      </c>
      <c r="Q143" s="356" t="s">
        <v>1671</v>
      </c>
      <c r="R143" s="356"/>
      <c r="S143" s="356"/>
      <c r="T143" s="356" t="s">
        <v>1666</v>
      </c>
      <c r="U143" s="356" t="s">
        <v>320</v>
      </c>
    </row>
    <row r="144" spans="1:21" x14ac:dyDescent="0.25">
      <c r="A144" s="353" t="s">
        <v>1672</v>
      </c>
      <c r="B144" s="358" t="s">
        <v>1673</v>
      </c>
      <c r="C144" s="358" t="s">
        <v>1674</v>
      </c>
      <c r="D144" s="358" t="s">
        <v>1675</v>
      </c>
      <c r="E144" s="358" t="s">
        <v>1676</v>
      </c>
      <c r="L144" s="356" t="s">
        <v>1677</v>
      </c>
      <c r="M144" s="356" t="s">
        <v>1678</v>
      </c>
      <c r="N144" s="356" t="s">
        <v>1678</v>
      </c>
      <c r="O144" s="356" t="s">
        <v>1679</v>
      </c>
      <c r="P144" s="356" t="s">
        <v>1680</v>
      </c>
      <c r="Q144" s="356" t="s">
        <v>1681</v>
      </c>
      <c r="R144" s="356"/>
      <c r="S144" s="356"/>
      <c r="T144" s="356" t="s">
        <v>1677</v>
      </c>
      <c r="U144" s="356" t="s">
        <v>322</v>
      </c>
    </row>
    <row r="145" spans="1:21" x14ac:dyDescent="0.25">
      <c r="A145" s="353" t="s">
        <v>271</v>
      </c>
      <c r="B145" s="358" t="s">
        <v>1682</v>
      </c>
      <c r="C145" s="358" t="s">
        <v>1683</v>
      </c>
      <c r="D145" s="358" t="s">
        <v>1684</v>
      </c>
      <c r="E145" s="358" t="s">
        <v>1685</v>
      </c>
      <c r="L145" s="356" t="s">
        <v>1686</v>
      </c>
      <c r="M145" s="356" t="s">
        <v>1687</v>
      </c>
      <c r="N145" s="356" t="s">
        <v>1688</v>
      </c>
      <c r="O145" s="356" t="s">
        <v>1687</v>
      </c>
      <c r="P145" s="356" t="s">
        <v>1689</v>
      </c>
      <c r="Q145" s="356" t="s">
        <v>1690</v>
      </c>
      <c r="R145" s="356"/>
      <c r="S145" s="356"/>
      <c r="T145" s="356" t="s">
        <v>1686</v>
      </c>
      <c r="U145" s="356" t="s">
        <v>320</v>
      </c>
    </row>
    <row r="146" spans="1:21" x14ac:dyDescent="0.25">
      <c r="A146" s="353" t="s">
        <v>273</v>
      </c>
      <c r="B146" s="358" t="s">
        <v>1691</v>
      </c>
      <c r="C146" s="358" t="s">
        <v>1692</v>
      </c>
      <c r="D146" s="358" t="s">
        <v>1693</v>
      </c>
      <c r="E146" s="358" t="s">
        <v>1694</v>
      </c>
      <c r="L146" s="356" t="s">
        <v>1695</v>
      </c>
      <c r="M146" s="356" t="s">
        <v>1696</v>
      </c>
      <c r="N146" s="356" t="s">
        <v>1696</v>
      </c>
      <c r="O146" s="356" t="s">
        <v>1696</v>
      </c>
      <c r="P146" s="356" t="s">
        <v>1697</v>
      </c>
      <c r="Q146" s="356" t="s">
        <v>1698</v>
      </c>
      <c r="R146" s="356"/>
      <c r="S146" s="356"/>
      <c r="T146" s="356" t="s">
        <v>1695</v>
      </c>
      <c r="U146" s="356" t="s">
        <v>320</v>
      </c>
    </row>
    <row r="147" spans="1:21" x14ac:dyDescent="0.25">
      <c r="A147" s="353" t="s">
        <v>274</v>
      </c>
      <c r="B147" s="358" t="s">
        <v>1699</v>
      </c>
      <c r="C147" s="358" t="s">
        <v>1700</v>
      </c>
      <c r="D147" s="358" t="s">
        <v>1701</v>
      </c>
      <c r="E147" s="358" t="s">
        <v>1702</v>
      </c>
      <c r="L147" s="356" t="s">
        <v>1703</v>
      </c>
      <c r="M147" s="356" t="s">
        <v>1704</v>
      </c>
      <c r="N147" s="356" t="s">
        <v>1705</v>
      </c>
      <c r="O147" s="356" t="s">
        <v>1704</v>
      </c>
      <c r="P147" s="356" t="s">
        <v>1706</v>
      </c>
      <c r="Q147" s="356" t="s">
        <v>1707</v>
      </c>
      <c r="R147" s="356"/>
      <c r="S147" s="356"/>
      <c r="T147" s="356" t="s">
        <v>1703</v>
      </c>
      <c r="U147" s="356" t="s">
        <v>320</v>
      </c>
    </row>
    <row r="148" spans="1:21" x14ac:dyDescent="0.25">
      <c r="A148" s="353" t="s">
        <v>275</v>
      </c>
      <c r="B148" s="358" t="s">
        <v>1708</v>
      </c>
      <c r="C148" s="358" t="s">
        <v>1709</v>
      </c>
      <c r="D148" s="358" t="s">
        <v>1710</v>
      </c>
      <c r="E148" s="358" t="s">
        <v>1711</v>
      </c>
      <c r="L148" s="356" t="s">
        <v>1712</v>
      </c>
      <c r="M148" s="356" t="s">
        <v>1713</v>
      </c>
      <c r="N148" s="356" t="s">
        <v>1714</v>
      </c>
      <c r="O148" s="356" t="s">
        <v>1713</v>
      </c>
      <c r="P148" s="356" t="s">
        <v>1715</v>
      </c>
      <c r="Q148" s="356" t="s">
        <v>1716</v>
      </c>
      <c r="R148" s="356"/>
      <c r="S148" s="356"/>
      <c r="T148" s="356" t="s">
        <v>1712</v>
      </c>
      <c r="U148" s="356" t="s">
        <v>320</v>
      </c>
    </row>
    <row r="149" spans="1:21" x14ac:dyDescent="0.25">
      <c r="A149" s="353" t="s">
        <v>278</v>
      </c>
      <c r="B149" s="358" t="s">
        <v>1717</v>
      </c>
      <c r="C149" s="358" t="s">
        <v>1718</v>
      </c>
      <c r="D149" s="358" t="s">
        <v>1719</v>
      </c>
      <c r="E149" s="358" t="s">
        <v>1720</v>
      </c>
      <c r="L149" s="356" t="s">
        <v>1721</v>
      </c>
      <c r="M149" s="356" t="s">
        <v>1722</v>
      </c>
      <c r="N149" s="356" t="s">
        <v>1723</v>
      </c>
      <c r="O149" s="356" t="s">
        <v>1724</v>
      </c>
      <c r="P149" s="356" t="s">
        <v>1725</v>
      </c>
      <c r="Q149" s="356" t="s">
        <v>1726</v>
      </c>
      <c r="R149" s="356"/>
      <c r="S149" s="356"/>
      <c r="T149" s="356" t="s">
        <v>1721</v>
      </c>
      <c r="U149" s="356" t="s">
        <v>320</v>
      </c>
    </row>
    <row r="150" spans="1:21" x14ac:dyDescent="0.25">
      <c r="A150" s="353" t="s">
        <v>276</v>
      </c>
      <c r="B150" s="358" t="s">
        <v>1727</v>
      </c>
      <c r="C150" s="358" t="s">
        <v>1728</v>
      </c>
      <c r="D150" s="358" t="s">
        <v>1729</v>
      </c>
      <c r="E150" s="358" t="s">
        <v>1730</v>
      </c>
      <c r="L150" s="356" t="s">
        <v>1731</v>
      </c>
      <c r="M150" s="356" t="s">
        <v>1732</v>
      </c>
      <c r="N150" s="356" t="s">
        <v>1732</v>
      </c>
      <c r="O150" s="356" t="s">
        <v>1732</v>
      </c>
      <c r="P150" s="356" t="s">
        <v>1733</v>
      </c>
      <c r="Q150" s="356" t="s">
        <v>1734</v>
      </c>
      <c r="R150" s="356"/>
      <c r="S150" s="356"/>
      <c r="T150" s="356" t="s">
        <v>1731</v>
      </c>
      <c r="U150" s="356" t="s">
        <v>320</v>
      </c>
    </row>
    <row r="151" spans="1:21" ht="409.6" x14ac:dyDescent="0.25">
      <c r="A151" s="363" t="s">
        <v>277</v>
      </c>
      <c r="B151" s="363" t="s">
        <v>1735</v>
      </c>
      <c r="C151" s="363" t="s">
        <v>1736</v>
      </c>
      <c r="D151" s="365" t="s">
        <v>1737</v>
      </c>
      <c r="E151" s="363" t="s">
        <v>1738</v>
      </c>
      <c r="L151" s="356" t="s">
        <v>1739</v>
      </c>
      <c r="M151" s="356" t="s">
        <v>1740</v>
      </c>
      <c r="N151" s="356" t="s">
        <v>1741</v>
      </c>
      <c r="O151" s="356" t="s">
        <v>1740</v>
      </c>
      <c r="P151" s="356" t="s">
        <v>1742</v>
      </c>
      <c r="Q151" s="356" t="s">
        <v>1743</v>
      </c>
      <c r="R151" s="356"/>
      <c r="S151" s="356"/>
      <c r="T151" s="356" t="s">
        <v>1739</v>
      </c>
      <c r="U151" s="357" t="s">
        <v>324</v>
      </c>
    </row>
    <row r="152" spans="1:21" x14ac:dyDescent="0.25">
      <c r="A152" s="353" t="s">
        <v>172</v>
      </c>
      <c r="B152" s="358" t="s">
        <v>1744</v>
      </c>
      <c r="C152" s="358" t="s">
        <v>1745</v>
      </c>
      <c r="D152" s="358" t="s">
        <v>1746</v>
      </c>
      <c r="E152" s="358" t="s">
        <v>1747</v>
      </c>
      <c r="L152" s="356" t="s">
        <v>1748</v>
      </c>
      <c r="M152" s="356" t="s">
        <v>1749</v>
      </c>
      <c r="N152" s="356" t="s">
        <v>1749</v>
      </c>
      <c r="O152" s="356" t="s">
        <v>1749</v>
      </c>
      <c r="P152" s="356" t="s">
        <v>1750</v>
      </c>
      <c r="Q152" s="356" t="s">
        <v>1751</v>
      </c>
      <c r="R152" s="356"/>
      <c r="S152" s="356"/>
      <c r="T152" s="356" t="s">
        <v>1748</v>
      </c>
      <c r="U152" s="356" t="s">
        <v>320</v>
      </c>
    </row>
    <row r="153" spans="1:21" x14ac:dyDescent="0.25">
      <c r="A153" s="353" t="s">
        <v>21</v>
      </c>
      <c r="B153" s="358" t="s">
        <v>1752</v>
      </c>
      <c r="C153" s="358" t="s">
        <v>1170</v>
      </c>
      <c r="D153" s="358" t="s">
        <v>1171</v>
      </c>
      <c r="E153" s="358" t="s">
        <v>1172</v>
      </c>
      <c r="L153" s="356" t="s">
        <v>1753</v>
      </c>
      <c r="M153" s="356" t="s">
        <v>1754</v>
      </c>
      <c r="N153" s="356" t="s">
        <v>1754</v>
      </c>
      <c r="O153" s="356" t="s">
        <v>1755</v>
      </c>
      <c r="P153" s="356" t="s">
        <v>1756</v>
      </c>
      <c r="Q153" s="356" t="s">
        <v>1757</v>
      </c>
      <c r="R153" s="356"/>
      <c r="S153" s="356"/>
      <c r="T153" s="356" t="s">
        <v>1753</v>
      </c>
      <c r="U153" s="356" t="s">
        <v>322</v>
      </c>
    </row>
    <row r="154" spans="1:21" ht="26.4" x14ac:dyDescent="0.25">
      <c r="A154" s="353" t="s">
        <v>28</v>
      </c>
      <c r="B154" s="363" t="s">
        <v>1179</v>
      </c>
      <c r="C154" s="358" t="s">
        <v>1180</v>
      </c>
      <c r="D154" s="358" t="s">
        <v>1181</v>
      </c>
      <c r="E154" s="358" t="s">
        <v>1182</v>
      </c>
      <c r="L154" s="356" t="s">
        <v>1758</v>
      </c>
      <c r="M154" s="356" t="s">
        <v>1759</v>
      </c>
      <c r="N154" s="356" t="s">
        <v>1760</v>
      </c>
      <c r="O154" s="356" t="s">
        <v>1761</v>
      </c>
      <c r="P154" s="356" t="s">
        <v>1762</v>
      </c>
      <c r="Q154" s="356" t="s">
        <v>1763</v>
      </c>
      <c r="R154" s="356"/>
      <c r="S154" s="356"/>
      <c r="T154" s="356" t="s">
        <v>1758</v>
      </c>
      <c r="U154" s="356" t="s">
        <v>320</v>
      </c>
    </row>
    <row r="155" spans="1:21" x14ac:dyDescent="0.25">
      <c r="A155" s="353" t="s">
        <v>1764</v>
      </c>
      <c r="B155" s="358" t="s">
        <v>1765</v>
      </c>
      <c r="C155" s="358" t="s">
        <v>1766</v>
      </c>
      <c r="D155" s="358" t="s">
        <v>1767</v>
      </c>
      <c r="E155" s="358" t="s">
        <v>1768</v>
      </c>
      <c r="L155" s="356" t="s">
        <v>1769</v>
      </c>
      <c r="M155" s="356" t="s">
        <v>1770</v>
      </c>
      <c r="N155" s="356" t="s">
        <v>1770</v>
      </c>
      <c r="O155" s="356" t="s">
        <v>1770</v>
      </c>
      <c r="P155" s="356" t="s">
        <v>1771</v>
      </c>
      <c r="Q155" s="356" t="s">
        <v>1772</v>
      </c>
      <c r="R155" s="356"/>
      <c r="S155" s="356"/>
      <c r="T155" s="356" t="s">
        <v>1769</v>
      </c>
      <c r="U155" s="356" t="s">
        <v>322</v>
      </c>
    </row>
    <row r="156" spans="1:21" x14ac:dyDescent="0.25">
      <c r="A156" s="353" t="s">
        <v>1773</v>
      </c>
      <c r="B156" s="358" t="s">
        <v>1774</v>
      </c>
      <c r="C156" s="358" t="s">
        <v>1775</v>
      </c>
      <c r="D156" s="358" t="s">
        <v>1776</v>
      </c>
      <c r="E156" s="358" t="s">
        <v>1777</v>
      </c>
      <c r="L156" s="356" t="s">
        <v>1778</v>
      </c>
      <c r="M156" s="356" t="s">
        <v>1779</v>
      </c>
      <c r="N156" s="356" t="s">
        <v>1780</v>
      </c>
      <c r="O156" s="356" t="s">
        <v>1781</v>
      </c>
      <c r="P156" s="356" t="s">
        <v>1782</v>
      </c>
      <c r="Q156" s="356" t="s">
        <v>1783</v>
      </c>
      <c r="R156" s="356"/>
      <c r="S156" s="356"/>
      <c r="T156" s="356" t="s">
        <v>1778</v>
      </c>
      <c r="U156" s="356" t="s">
        <v>320</v>
      </c>
    </row>
    <row r="157" spans="1:21" ht="15.75" customHeight="1" x14ac:dyDescent="0.25">
      <c r="A157" s="363" t="s">
        <v>1784</v>
      </c>
      <c r="B157" s="363" t="s">
        <v>1785</v>
      </c>
      <c r="C157" s="363" t="s">
        <v>1786</v>
      </c>
      <c r="D157" s="363" t="s">
        <v>1787</v>
      </c>
      <c r="E157" s="363" t="s">
        <v>1788</v>
      </c>
      <c r="L157" s="356" t="s">
        <v>1789</v>
      </c>
      <c r="M157" s="356" t="s">
        <v>1790</v>
      </c>
      <c r="N157" s="356" t="s">
        <v>1790</v>
      </c>
      <c r="O157" s="356" t="s">
        <v>1790</v>
      </c>
      <c r="P157" s="356" t="s">
        <v>1791</v>
      </c>
      <c r="Q157" s="356" t="s">
        <v>1792</v>
      </c>
      <c r="R157" s="356"/>
      <c r="S157" s="356"/>
      <c r="T157" s="356" t="s">
        <v>1789</v>
      </c>
      <c r="U157" s="356" t="s">
        <v>322</v>
      </c>
    </row>
    <row r="158" spans="1:21" ht="15.75" customHeight="1" x14ac:dyDescent="0.25">
      <c r="A158" s="366" t="s">
        <v>296</v>
      </c>
      <c r="B158" s="366" t="s">
        <v>1793</v>
      </c>
      <c r="C158" s="366" t="s">
        <v>1794</v>
      </c>
      <c r="D158" s="366" t="s">
        <v>1795</v>
      </c>
      <c r="E158" s="353" t="s">
        <v>1796</v>
      </c>
      <c r="L158" s="356" t="s">
        <v>1797</v>
      </c>
      <c r="M158" s="356" t="s">
        <v>1798</v>
      </c>
      <c r="N158" s="356" t="s">
        <v>1799</v>
      </c>
      <c r="O158" s="356" t="s">
        <v>1798</v>
      </c>
      <c r="P158" s="356" t="s">
        <v>1800</v>
      </c>
      <c r="Q158" s="356" t="s">
        <v>1801</v>
      </c>
      <c r="R158" s="356"/>
      <c r="S158" s="356"/>
      <c r="T158" s="356" t="s">
        <v>1797</v>
      </c>
      <c r="U158" s="356" t="s">
        <v>320</v>
      </c>
    </row>
    <row r="159" spans="1:21" x14ac:dyDescent="0.25">
      <c r="A159" s="353" t="s">
        <v>299</v>
      </c>
      <c r="B159" s="353" t="s">
        <v>1802</v>
      </c>
      <c r="C159" s="353" t="s">
        <v>1803</v>
      </c>
      <c r="D159" s="353" t="s">
        <v>1804</v>
      </c>
      <c r="E159" s="353" t="s">
        <v>1805</v>
      </c>
      <c r="L159" s="356" t="s">
        <v>1806</v>
      </c>
      <c r="M159" s="356" t="s">
        <v>1807</v>
      </c>
      <c r="N159" s="356" t="s">
        <v>1808</v>
      </c>
      <c r="O159" s="356" t="s">
        <v>1809</v>
      </c>
      <c r="P159" s="356" t="s">
        <v>1810</v>
      </c>
      <c r="Q159" s="356" t="s">
        <v>1811</v>
      </c>
      <c r="R159" s="356"/>
      <c r="S159" s="356"/>
      <c r="T159" s="356" t="s">
        <v>1806</v>
      </c>
      <c r="U159" s="356" t="s">
        <v>322</v>
      </c>
    </row>
    <row r="160" spans="1:21" ht="13.5" customHeight="1" x14ac:dyDescent="0.25">
      <c r="A160" s="353" t="s">
        <v>302</v>
      </c>
      <c r="B160" s="363" t="s">
        <v>1812</v>
      </c>
      <c r="C160" s="353" t="s">
        <v>1813</v>
      </c>
      <c r="D160" s="353" t="s">
        <v>1814</v>
      </c>
      <c r="E160" s="353" t="s">
        <v>1815</v>
      </c>
      <c r="L160" s="356" t="s">
        <v>1816</v>
      </c>
      <c r="M160" s="356" t="s">
        <v>1817</v>
      </c>
      <c r="N160" s="356" t="s">
        <v>1817</v>
      </c>
      <c r="O160" s="356" t="s">
        <v>1818</v>
      </c>
      <c r="P160" s="356" t="s">
        <v>1819</v>
      </c>
      <c r="Q160" s="356" t="s">
        <v>1820</v>
      </c>
      <c r="R160" s="356"/>
      <c r="S160" s="356"/>
      <c r="T160" s="356" t="s">
        <v>1816</v>
      </c>
      <c r="U160" s="357" t="s">
        <v>322</v>
      </c>
    </row>
    <row r="161" spans="1:21" x14ac:dyDescent="0.25">
      <c r="A161" s="353" t="s">
        <v>305</v>
      </c>
      <c r="B161" s="353" t="s">
        <v>1821</v>
      </c>
      <c r="C161" s="353" t="s">
        <v>1822</v>
      </c>
      <c r="D161" s="353" t="s">
        <v>1823</v>
      </c>
      <c r="E161" s="353" t="s">
        <v>1824</v>
      </c>
      <c r="L161" s="356" t="s">
        <v>1825</v>
      </c>
      <c r="M161" s="356" t="s">
        <v>1826</v>
      </c>
      <c r="N161" s="356" t="s">
        <v>1827</v>
      </c>
      <c r="O161" s="356" t="s">
        <v>1828</v>
      </c>
      <c r="P161" s="356" t="s">
        <v>1829</v>
      </c>
      <c r="Q161" s="356" t="s">
        <v>1830</v>
      </c>
      <c r="R161" s="356"/>
      <c r="S161" s="356"/>
      <c r="T161" s="356" t="s">
        <v>1825</v>
      </c>
      <c r="U161" s="356" t="s">
        <v>320</v>
      </c>
    </row>
    <row r="162" spans="1:21" x14ac:dyDescent="0.25">
      <c r="A162" s="353" t="s">
        <v>297</v>
      </c>
      <c r="B162" s="353" t="s">
        <v>1831</v>
      </c>
      <c r="C162" s="353" t="s">
        <v>1832</v>
      </c>
      <c r="D162" s="353" t="s">
        <v>1833</v>
      </c>
      <c r="E162" s="353" t="s">
        <v>1834</v>
      </c>
      <c r="L162" s="356" t="s">
        <v>1835</v>
      </c>
      <c r="M162" s="356" t="s">
        <v>1836</v>
      </c>
      <c r="N162" s="356" t="s">
        <v>1837</v>
      </c>
      <c r="O162" s="356" t="s">
        <v>1836</v>
      </c>
      <c r="P162" s="356" t="s">
        <v>1838</v>
      </c>
      <c r="Q162" s="356" t="s">
        <v>1839</v>
      </c>
      <c r="R162" s="356"/>
      <c r="S162" s="356"/>
      <c r="T162" s="356" t="s">
        <v>1835</v>
      </c>
      <c r="U162" s="356" t="s">
        <v>320</v>
      </c>
    </row>
    <row r="163" spans="1:21" ht="14.25" customHeight="1" x14ac:dyDescent="0.25">
      <c r="A163" s="353" t="s">
        <v>300</v>
      </c>
      <c r="B163" s="353" t="s">
        <v>1840</v>
      </c>
      <c r="C163" s="353" t="s">
        <v>1841</v>
      </c>
      <c r="D163" s="353" t="s">
        <v>1842</v>
      </c>
      <c r="E163" s="353" t="s">
        <v>1843</v>
      </c>
      <c r="L163" s="356" t="s">
        <v>1844</v>
      </c>
      <c r="M163" s="356" t="s">
        <v>1845</v>
      </c>
      <c r="N163" s="356" t="s">
        <v>1845</v>
      </c>
      <c r="O163" s="356" t="s">
        <v>1845</v>
      </c>
      <c r="P163" s="356" t="s">
        <v>1846</v>
      </c>
      <c r="Q163" s="356" t="s">
        <v>1847</v>
      </c>
      <c r="R163" s="356"/>
      <c r="S163" s="356"/>
      <c r="T163" s="356" t="s">
        <v>1844</v>
      </c>
      <c r="U163" s="357" t="s">
        <v>321</v>
      </c>
    </row>
    <row r="164" spans="1:21" x14ac:dyDescent="0.25">
      <c r="A164" s="353" t="s">
        <v>303</v>
      </c>
      <c r="B164" s="353" t="s">
        <v>1848</v>
      </c>
      <c r="C164" s="353" t="s">
        <v>1849</v>
      </c>
      <c r="D164" s="353" t="s">
        <v>1850</v>
      </c>
      <c r="E164" s="353" t="s">
        <v>1851</v>
      </c>
      <c r="L164" s="356" t="s">
        <v>1852</v>
      </c>
      <c r="M164" s="356" t="s">
        <v>1853</v>
      </c>
      <c r="N164" s="356" t="s">
        <v>1854</v>
      </c>
      <c r="O164" s="356" t="s">
        <v>1853</v>
      </c>
      <c r="P164" s="356" t="s">
        <v>1855</v>
      </c>
      <c r="Q164" s="356" t="s">
        <v>1856</v>
      </c>
      <c r="R164" s="356"/>
      <c r="S164" s="356"/>
      <c r="T164" s="356" t="s">
        <v>1852</v>
      </c>
      <c r="U164" s="356" t="s">
        <v>320</v>
      </c>
    </row>
    <row r="165" spans="1:21" ht="12.75" customHeight="1" x14ac:dyDescent="0.25">
      <c r="A165" s="353" t="s">
        <v>298</v>
      </c>
      <c r="B165" s="353" t="s">
        <v>1857</v>
      </c>
      <c r="C165" s="353" t="s">
        <v>1858</v>
      </c>
      <c r="D165" s="353" t="s">
        <v>1859</v>
      </c>
      <c r="E165" s="353" t="s">
        <v>1860</v>
      </c>
      <c r="L165" s="356" t="s">
        <v>1861</v>
      </c>
      <c r="M165" s="356" t="s">
        <v>1862</v>
      </c>
      <c r="N165" s="356" t="s">
        <v>1863</v>
      </c>
      <c r="O165" s="356" t="s">
        <v>1864</v>
      </c>
      <c r="P165" s="356" t="s">
        <v>1865</v>
      </c>
      <c r="Q165" s="356" t="s">
        <v>1866</v>
      </c>
      <c r="R165" s="356"/>
      <c r="S165" s="356"/>
      <c r="T165" s="356" t="s">
        <v>1861</v>
      </c>
      <c r="U165" s="356" t="s">
        <v>320</v>
      </c>
    </row>
    <row r="166" spans="1:21" ht="12.75" customHeight="1" x14ac:dyDescent="0.25">
      <c r="A166" s="353" t="s">
        <v>301</v>
      </c>
      <c r="B166" s="353" t="s">
        <v>1867</v>
      </c>
      <c r="C166" s="353" t="s">
        <v>1868</v>
      </c>
      <c r="D166" s="353" t="s">
        <v>1869</v>
      </c>
      <c r="E166" s="353" t="s">
        <v>1870</v>
      </c>
      <c r="L166" s="356" t="s">
        <v>1871</v>
      </c>
      <c r="M166" s="356" t="s">
        <v>1872</v>
      </c>
      <c r="N166" s="356" t="s">
        <v>1873</v>
      </c>
      <c r="O166" s="356" t="s">
        <v>1874</v>
      </c>
      <c r="P166" s="356" t="s">
        <v>1875</v>
      </c>
      <c r="Q166" s="356" t="s">
        <v>1876</v>
      </c>
      <c r="R166" s="356"/>
      <c r="S166" s="356"/>
      <c r="T166" s="356" t="s">
        <v>1871</v>
      </c>
      <c r="U166" s="356" t="s">
        <v>320</v>
      </c>
    </row>
    <row r="167" spans="1:21" x14ac:dyDescent="0.25">
      <c r="A167" s="353" t="s">
        <v>304</v>
      </c>
      <c r="B167" s="353" t="s">
        <v>1877</v>
      </c>
      <c r="C167" s="353" t="s">
        <v>1878</v>
      </c>
      <c r="D167" s="353" t="s">
        <v>1879</v>
      </c>
      <c r="E167" s="353" t="s">
        <v>1880</v>
      </c>
      <c r="L167" s="356" t="s">
        <v>1881</v>
      </c>
      <c r="M167" s="356" t="s">
        <v>1882</v>
      </c>
      <c r="N167" s="356" t="s">
        <v>1883</v>
      </c>
      <c r="O167" s="356" t="s">
        <v>1882</v>
      </c>
      <c r="P167" s="356" t="s">
        <v>1884</v>
      </c>
      <c r="Q167" s="356" t="s">
        <v>1885</v>
      </c>
      <c r="R167" s="356"/>
      <c r="S167" s="356"/>
      <c r="T167" s="356" t="s">
        <v>1881</v>
      </c>
      <c r="U167" s="356" t="s">
        <v>320</v>
      </c>
    </row>
    <row r="168" spans="1:21" x14ac:dyDescent="0.25">
      <c r="L168" s="356" t="s">
        <v>1886</v>
      </c>
      <c r="M168" s="356" t="s">
        <v>1887</v>
      </c>
      <c r="N168" s="356" t="s">
        <v>1887</v>
      </c>
      <c r="O168" s="356" t="s">
        <v>1887</v>
      </c>
      <c r="P168" s="356" t="s">
        <v>1888</v>
      </c>
      <c r="Q168" s="356" t="s">
        <v>1889</v>
      </c>
      <c r="R168" s="356"/>
      <c r="S168" s="356"/>
      <c r="T168" s="356" t="s">
        <v>1886</v>
      </c>
      <c r="U168" s="356" t="s">
        <v>320</v>
      </c>
    </row>
    <row r="169" spans="1:21" x14ac:dyDescent="0.25">
      <c r="L169" s="356" t="s">
        <v>1890</v>
      </c>
      <c r="M169" s="356" t="s">
        <v>1891</v>
      </c>
      <c r="N169" s="356" t="s">
        <v>1892</v>
      </c>
      <c r="O169" s="356" t="s">
        <v>1893</v>
      </c>
      <c r="P169" s="356" t="s">
        <v>1894</v>
      </c>
      <c r="Q169" s="356" t="s">
        <v>1895</v>
      </c>
      <c r="R169" s="356"/>
      <c r="S169" s="356"/>
      <c r="T169" s="356" t="s">
        <v>1890</v>
      </c>
      <c r="U169" s="356" t="s">
        <v>320</v>
      </c>
    </row>
    <row r="170" spans="1:21" x14ac:dyDescent="0.25">
      <c r="L170" s="356" t="s">
        <v>1896</v>
      </c>
      <c r="M170" s="356" t="s">
        <v>1897</v>
      </c>
      <c r="N170" s="356" t="s">
        <v>1897</v>
      </c>
      <c r="O170" s="356" t="s">
        <v>1898</v>
      </c>
      <c r="P170" s="356" t="s">
        <v>1899</v>
      </c>
      <c r="Q170" s="356" t="s">
        <v>1900</v>
      </c>
      <c r="R170" s="356"/>
      <c r="S170" s="356"/>
      <c r="T170" s="356" t="s">
        <v>1896</v>
      </c>
      <c r="U170" s="357" t="s">
        <v>324</v>
      </c>
    </row>
    <row r="171" spans="1:21" x14ac:dyDescent="0.25">
      <c r="L171" s="356" t="s">
        <v>1901</v>
      </c>
      <c r="M171" s="356" t="s">
        <v>1902</v>
      </c>
      <c r="N171" s="356" t="s">
        <v>1902</v>
      </c>
      <c r="O171" s="356" t="s">
        <v>1903</v>
      </c>
      <c r="P171" s="356" t="s">
        <v>1904</v>
      </c>
      <c r="Q171" s="356" t="s">
        <v>1905</v>
      </c>
      <c r="R171" s="356"/>
      <c r="S171" s="356"/>
      <c r="T171" s="356" t="s">
        <v>1901</v>
      </c>
      <c r="U171" s="356" t="s">
        <v>320</v>
      </c>
    </row>
    <row r="172" spans="1:21" x14ac:dyDescent="0.25">
      <c r="L172" s="356" t="s">
        <v>1906</v>
      </c>
      <c r="M172" s="356" t="s">
        <v>1907</v>
      </c>
      <c r="N172" s="356" t="s">
        <v>1907</v>
      </c>
      <c r="O172" s="356" t="s">
        <v>1908</v>
      </c>
      <c r="P172" s="356" t="s">
        <v>1909</v>
      </c>
      <c r="Q172" s="356" t="s">
        <v>1910</v>
      </c>
      <c r="R172" s="356"/>
      <c r="S172" s="356"/>
      <c r="T172" s="356" t="s">
        <v>1906</v>
      </c>
      <c r="U172" s="357" t="s">
        <v>321</v>
      </c>
    </row>
    <row r="173" spans="1:21" x14ac:dyDescent="0.25">
      <c r="L173" s="356" t="s">
        <v>1911</v>
      </c>
      <c r="M173" s="356" t="s">
        <v>1912</v>
      </c>
      <c r="N173" s="356" t="s">
        <v>1912</v>
      </c>
      <c r="O173" s="356" t="s">
        <v>1912</v>
      </c>
      <c r="P173" s="356" t="s">
        <v>1913</v>
      </c>
      <c r="Q173" s="356" t="s">
        <v>1914</v>
      </c>
      <c r="R173" s="356"/>
      <c r="S173" s="356"/>
      <c r="T173" s="356" t="s">
        <v>1911</v>
      </c>
      <c r="U173" s="356" t="s">
        <v>320</v>
      </c>
    </row>
    <row r="174" spans="1:21" x14ac:dyDescent="0.25">
      <c r="L174" s="356" t="s">
        <v>1915</v>
      </c>
      <c r="M174" s="356" t="s">
        <v>1916</v>
      </c>
      <c r="N174" s="356" t="s">
        <v>1917</v>
      </c>
      <c r="O174" s="356" t="s">
        <v>1918</v>
      </c>
      <c r="P174" s="356" t="s">
        <v>1919</v>
      </c>
      <c r="Q174" s="356" t="s">
        <v>1920</v>
      </c>
      <c r="R174" s="356"/>
      <c r="S174" s="356"/>
      <c r="T174" s="356" t="s">
        <v>1915</v>
      </c>
      <c r="U174" s="357" t="s">
        <v>321</v>
      </c>
    </row>
    <row r="175" spans="1:21" x14ac:dyDescent="0.25">
      <c r="L175" s="356" t="s">
        <v>1921</v>
      </c>
      <c r="M175" s="356" t="s">
        <v>1922</v>
      </c>
      <c r="N175" s="356" t="s">
        <v>1922</v>
      </c>
      <c r="O175" s="356" t="s">
        <v>1923</v>
      </c>
      <c r="P175" s="356" t="s">
        <v>1924</v>
      </c>
      <c r="Q175" s="356" t="s">
        <v>1925</v>
      </c>
      <c r="R175" s="356"/>
      <c r="S175" s="356"/>
      <c r="T175" s="356" t="s">
        <v>1921</v>
      </c>
      <c r="U175" s="356" t="s">
        <v>320</v>
      </c>
    </row>
    <row r="176" spans="1:21" x14ac:dyDescent="0.25">
      <c r="L176" s="356" t="s">
        <v>1926</v>
      </c>
      <c r="M176" s="356" t="s">
        <v>1927</v>
      </c>
      <c r="N176" s="356" t="s">
        <v>1928</v>
      </c>
      <c r="O176" s="356" t="s">
        <v>1927</v>
      </c>
      <c r="P176" s="356" t="s">
        <v>1929</v>
      </c>
      <c r="Q176" s="356" t="s">
        <v>1930</v>
      </c>
      <c r="R176" s="356"/>
      <c r="S176" s="356"/>
      <c r="T176" s="356" t="s">
        <v>1926</v>
      </c>
      <c r="U176" s="356" t="s">
        <v>320</v>
      </c>
    </row>
    <row r="177" spans="12:21" x14ac:dyDescent="0.25">
      <c r="L177" s="356" t="s">
        <v>1931</v>
      </c>
      <c r="M177" s="356" t="s">
        <v>1932</v>
      </c>
      <c r="N177" s="356" t="s">
        <v>1933</v>
      </c>
      <c r="O177" s="356" t="s">
        <v>1934</v>
      </c>
      <c r="P177" s="356" t="s">
        <v>1935</v>
      </c>
      <c r="Q177" s="356" t="s">
        <v>1936</v>
      </c>
      <c r="R177" s="356"/>
      <c r="S177" s="356"/>
      <c r="T177" s="356" t="s">
        <v>1931</v>
      </c>
      <c r="U177" s="356" t="s">
        <v>320</v>
      </c>
    </row>
    <row r="178" spans="12:21" x14ac:dyDescent="0.25">
      <c r="L178" s="356" t="s">
        <v>1937</v>
      </c>
      <c r="M178" s="356" t="s">
        <v>1938</v>
      </c>
      <c r="N178" s="356" t="s">
        <v>1939</v>
      </c>
      <c r="O178" s="356" t="s">
        <v>1940</v>
      </c>
      <c r="P178" s="356" t="s">
        <v>1941</v>
      </c>
      <c r="Q178" s="356" t="s">
        <v>1942</v>
      </c>
      <c r="R178" s="356"/>
      <c r="S178" s="356"/>
      <c r="T178" s="356" t="s">
        <v>1937</v>
      </c>
      <c r="U178" s="356" t="s">
        <v>320</v>
      </c>
    </row>
    <row r="179" spans="12:21" x14ac:dyDescent="0.25">
      <c r="L179" s="356" t="s">
        <v>1943</v>
      </c>
      <c r="M179" s="356" t="s">
        <v>1944</v>
      </c>
      <c r="N179" s="356" t="s">
        <v>1945</v>
      </c>
      <c r="O179" s="356" t="s">
        <v>1944</v>
      </c>
      <c r="P179" s="356" t="s">
        <v>1946</v>
      </c>
      <c r="Q179" s="356" t="s">
        <v>1947</v>
      </c>
      <c r="R179" s="356"/>
      <c r="S179" s="356"/>
      <c r="T179" s="356" t="s">
        <v>1943</v>
      </c>
      <c r="U179" s="356" t="s">
        <v>321</v>
      </c>
    </row>
    <row r="180" spans="12:21" x14ac:dyDescent="0.25">
      <c r="L180" s="356" t="s">
        <v>1948</v>
      </c>
      <c r="M180" s="356" t="s">
        <v>1949</v>
      </c>
      <c r="N180" s="356" t="s">
        <v>1950</v>
      </c>
      <c r="O180" s="356" t="s">
        <v>1951</v>
      </c>
      <c r="P180" s="356" t="s">
        <v>1952</v>
      </c>
      <c r="Q180" s="356" t="s">
        <v>1953</v>
      </c>
      <c r="R180" s="356"/>
      <c r="S180" s="356"/>
      <c r="T180" s="356" t="s">
        <v>1948</v>
      </c>
      <c r="U180" s="356" t="s">
        <v>320</v>
      </c>
    </row>
    <row r="181" spans="12:21" x14ac:dyDescent="0.25">
      <c r="L181" s="356" t="s">
        <v>1954</v>
      </c>
      <c r="M181" s="356" t="s">
        <v>1955</v>
      </c>
      <c r="N181" s="356" t="s">
        <v>1955</v>
      </c>
      <c r="O181" s="356" t="s">
        <v>1955</v>
      </c>
      <c r="P181" s="356" t="s">
        <v>1956</v>
      </c>
      <c r="Q181" s="356" t="s">
        <v>1957</v>
      </c>
      <c r="R181" s="356"/>
      <c r="S181" s="356"/>
      <c r="T181" s="356" t="s">
        <v>1954</v>
      </c>
      <c r="U181" s="356" t="s">
        <v>322</v>
      </c>
    </row>
    <row r="182" spans="12:21" x14ac:dyDescent="0.25">
      <c r="L182" s="356" t="s">
        <v>1958</v>
      </c>
      <c r="M182" s="356" t="s">
        <v>1959</v>
      </c>
      <c r="N182" s="356" t="s">
        <v>1959</v>
      </c>
      <c r="O182" s="356" t="s">
        <v>1959</v>
      </c>
      <c r="P182" s="356" t="s">
        <v>1960</v>
      </c>
      <c r="Q182" s="356" t="s">
        <v>1961</v>
      </c>
      <c r="R182" s="356"/>
      <c r="S182" s="356"/>
      <c r="T182" s="356" t="s">
        <v>1958</v>
      </c>
      <c r="U182" s="356" t="s">
        <v>321</v>
      </c>
    </row>
    <row r="183" spans="12:21" x14ac:dyDescent="0.25">
      <c r="L183" s="357" t="s">
        <v>1962</v>
      </c>
      <c r="M183" s="356" t="s">
        <v>1963</v>
      </c>
      <c r="N183" s="356" t="s">
        <v>1964</v>
      </c>
      <c r="O183" s="356" t="s">
        <v>1965</v>
      </c>
      <c r="P183" s="356" t="s">
        <v>1966</v>
      </c>
      <c r="Q183" s="356" t="s">
        <v>1967</v>
      </c>
      <c r="R183" s="356"/>
      <c r="S183" s="356"/>
      <c r="T183" s="357" t="s">
        <v>1962</v>
      </c>
      <c r="U183" s="357" t="s">
        <v>324</v>
      </c>
    </row>
    <row r="184" spans="12:21" x14ac:dyDescent="0.25">
      <c r="L184" s="356" t="s">
        <v>1968</v>
      </c>
      <c r="M184" s="356" t="s">
        <v>1969</v>
      </c>
      <c r="N184" s="356" t="s">
        <v>1970</v>
      </c>
      <c r="O184" s="356" t="s">
        <v>1971</v>
      </c>
      <c r="P184" s="356" t="s">
        <v>1972</v>
      </c>
      <c r="Q184" s="356" t="s">
        <v>1973</v>
      </c>
      <c r="R184" s="356"/>
      <c r="S184" s="356"/>
      <c r="T184" s="356" t="s">
        <v>1968</v>
      </c>
      <c r="U184" s="357" t="s">
        <v>322</v>
      </c>
    </row>
    <row r="185" spans="12:21" x14ac:dyDescent="0.25">
      <c r="L185" s="356" t="s">
        <v>1974</v>
      </c>
      <c r="M185" s="356" t="s">
        <v>1975</v>
      </c>
      <c r="N185" s="356" t="s">
        <v>1975</v>
      </c>
      <c r="O185" s="356" t="s">
        <v>1975</v>
      </c>
      <c r="P185" s="356" t="s">
        <v>1976</v>
      </c>
      <c r="Q185" s="356" t="s">
        <v>1977</v>
      </c>
      <c r="R185" s="356"/>
      <c r="S185" s="356"/>
      <c r="T185" s="356" t="s">
        <v>1974</v>
      </c>
      <c r="U185" s="357" t="s">
        <v>324</v>
      </c>
    </row>
    <row r="186" spans="12:21" x14ac:dyDescent="0.25">
      <c r="L186" s="356" t="s">
        <v>1978</v>
      </c>
      <c r="M186" s="356" t="s">
        <v>1979</v>
      </c>
      <c r="N186" s="356" t="s">
        <v>1979</v>
      </c>
      <c r="O186" s="356" t="s">
        <v>1980</v>
      </c>
      <c r="P186" s="356" t="s">
        <v>1981</v>
      </c>
      <c r="Q186" s="356" t="s">
        <v>1982</v>
      </c>
      <c r="R186" s="356"/>
      <c r="S186" s="356"/>
      <c r="T186" s="356" t="s">
        <v>1978</v>
      </c>
      <c r="U186" s="357" t="s">
        <v>322</v>
      </c>
    </row>
    <row r="187" spans="12:21" x14ac:dyDescent="0.25">
      <c r="L187" s="356" t="s">
        <v>1983</v>
      </c>
      <c r="M187" s="356" t="s">
        <v>1984</v>
      </c>
      <c r="N187" s="356" t="s">
        <v>1985</v>
      </c>
      <c r="O187" s="356" t="s">
        <v>1986</v>
      </c>
      <c r="P187" s="356" t="s">
        <v>1987</v>
      </c>
      <c r="Q187" s="356" t="s">
        <v>1988</v>
      </c>
      <c r="R187" s="356"/>
      <c r="S187" s="356"/>
      <c r="T187" s="356" t="s">
        <v>1983</v>
      </c>
      <c r="U187" s="357" t="s">
        <v>322</v>
      </c>
    </row>
    <row r="188" spans="12:21" x14ac:dyDescent="0.25">
      <c r="L188" s="356" t="s">
        <v>1989</v>
      </c>
      <c r="M188" s="356" t="s">
        <v>1990</v>
      </c>
      <c r="N188" s="356" t="s">
        <v>1991</v>
      </c>
      <c r="O188" s="356" t="s">
        <v>1992</v>
      </c>
      <c r="P188" s="356" t="s">
        <v>1993</v>
      </c>
      <c r="Q188" s="356" t="s">
        <v>1994</v>
      </c>
      <c r="R188" s="356"/>
      <c r="S188" s="356"/>
      <c r="T188" s="356" t="s">
        <v>1989</v>
      </c>
      <c r="U188" s="357" t="s">
        <v>323</v>
      </c>
    </row>
    <row r="189" spans="12:21" x14ac:dyDescent="0.25">
      <c r="L189" s="356" t="s">
        <v>1995</v>
      </c>
      <c r="M189" s="356" t="s">
        <v>1996</v>
      </c>
      <c r="N189" s="356" t="s">
        <v>1996</v>
      </c>
      <c r="O189" s="356" t="s">
        <v>1996</v>
      </c>
      <c r="P189" s="356" t="s">
        <v>1997</v>
      </c>
      <c r="Q189" s="356" t="s">
        <v>1998</v>
      </c>
      <c r="R189" s="356"/>
      <c r="S189" s="356"/>
      <c r="T189" s="356" t="s">
        <v>1995</v>
      </c>
      <c r="U189" s="356" t="s">
        <v>320</v>
      </c>
    </row>
    <row r="190" spans="12:21" x14ac:dyDescent="0.25">
      <c r="L190" s="356" t="s">
        <v>1999</v>
      </c>
      <c r="M190" s="356" t="s">
        <v>2000</v>
      </c>
      <c r="N190" s="356" t="s">
        <v>2001</v>
      </c>
      <c r="O190" s="356" t="s">
        <v>2002</v>
      </c>
      <c r="P190" s="356" t="s">
        <v>2003</v>
      </c>
      <c r="Q190" s="356" t="s">
        <v>2004</v>
      </c>
      <c r="R190" s="356"/>
      <c r="S190" s="356"/>
      <c r="T190" s="356" t="s">
        <v>1999</v>
      </c>
      <c r="U190" s="357" t="s">
        <v>324</v>
      </c>
    </row>
    <row r="191" spans="12:21" x14ac:dyDescent="0.25">
      <c r="L191" s="356" t="s">
        <v>2005</v>
      </c>
      <c r="M191" s="356" t="s">
        <v>2006</v>
      </c>
      <c r="N191" s="356" t="s">
        <v>2007</v>
      </c>
      <c r="O191" s="356" t="s">
        <v>2008</v>
      </c>
      <c r="P191" s="356" t="s">
        <v>2009</v>
      </c>
      <c r="Q191" s="356" t="s">
        <v>2010</v>
      </c>
      <c r="R191" s="356"/>
      <c r="S191" s="356"/>
      <c r="T191" s="356" t="s">
        <v>2005</v>
      </c>
      <c r="U191" s="357" t="s">
        <v>324</v>
      </c>
    </row>
    <row r="192" spans="12:21" x14ac:dyDescent="0.25">
      <c r="L192" s="356" t="s">
        <v>2011</v>
      </c>
      <c r="M192" s="356" t="s">
        <v>2012</v>
      </c>
      <c r="N192" s="356" t="s">
        <v>2013</v>
      </c>
      <c r="O192" s="356" t="s">
        <v>2012</v>
      </c>
      <c r="P192" s="356" t="s">
        <v>2014</v>
      </c>
      <c r="Q192" s="356" t="s">
        <v>2015</v>
      </c>
      <c r="R192" s="356"/>
      <c r="S192" s="356"/>
      <c r="T192" s="356" t="s">
        <v>2011</v>
      </c>
      <c r="U192" s="357" t="s">
        <v>322</v>
      </c>
    </row>
    <row r="193" spans="12:21" x14ac:dyDescent="0.25">
      <c r="L193" s="356" t="s">
        <v>2016</v>
      </c>
      <c r="M193" s="356" t="s">
        <v>2017</v>
      </c>
      <c r="N193" s="356" t="s">
        <v>2018</v>
      </c>
      <c r="O193" s="356" t="s">
        <v>2019</v>
      </c>
      <c r="P193" s="356" t="s">
        <v>2020</v>
      </c>
      <c r="Q193" s="356" t="s">
        <v>2021</v>
      </c>
      <c r="R193" s="356"/>
      <c r="S193" s="356"/>
      <c r="T193" s="356" t="s">
        <v>2016</v>
      </c>
      <c r="U193" s="357" t="s">
        <v>320</v>
      </c>
    </row>
    <row r="194" spans="12:21" x14ac:dyDescent="0.25">
      <c r="L194" s="356" t="s">
        <v>2022</v>
      </c>
      <c r="M194" s="356" t="s">
        <v>2023</v>
      </c>
      <c r="N194" s="356" t="s">
        <v>2024</v>
      </c>
      <c r="O194" s="356" t="s">
        <v>2025</v>
      </c>
      <c r="P194" s="356" t="s">
        <v>2026</v>
      </c>
      <c r="Q194" s="356" t="s">
        <v>2027</v>
      </c>
      <c r="R194" s="356"/>
      <c r="S194" s="356"/>
      <c r="T194" s="356" t="s">
        <v>2022</v>
      </c>
      <c r="U194" s="357" t="s">
        <v>320</v>
      </c>
    </row>
    <row r="195" spans="12:21" x14ac:dyDescent="0.25">
      <c r="L195" s="356" t="s">
        <v>2028</v>
      </c>
      <c r="M195" s="356" t="s">
        <v>2029</v>
      </c>
      <c r="N195" s="356" t="s">
        <v>2030</v>
      </c>
      <c r="O195" s="356" t="s">
        <v>2031</v>
      </c>
      <c r="P195" s="356" t="s">
        <v>2032</v>
      </c>
      <c r="Q195" s="356" t="s">
        <v>2033</v>
      </c>
      <c r="R195" s="356"/>
      <c r="S195" s="356"/>
      <c r="T195" s="356" t="s">
        <v>2028</v>
      </c>
      <c r="U195" s="357" t="s">
        <v>320</v>
      </c>
    </row>
    <row r="196" spans="12:21" x14ac:dyDescent="0.25">
      <c r="L196" s="356" t="s">
        <v>2034</v>
      </c>
      <c r="M196" s="356" t="s">
        <v>2035</v>
      </c>
      <c r="N196" s="356" t="s">
        <v>2036</v>
      </c>
      <c r="O196" s="356" t="s">
        <v>2037</v>
      </c>
      <c r="P196" s="356" t="s">
        <v>2038</v>
      </c>
      <c r="Q196" s="356" t="s">
        <v>2039</v>
      </c>
      <c r="R196" s="356"/>
      <c r="S196" s="356"/>
      <c r="T196" s="356" t="s">
        <v>2034</v>
      </c>
      <c r="U196" s="357" t="s">
        <v>320</v>
      </c>
    </row>
    <row r="197" spans="12:21" x14ac:dyDescent="0.25">
      <c r="L197" s="356" t="s">
        <v>2040</v>
      </c>
      <c r="M197" s="356" t="s">
        <v>2041</v>
      </c>
      <c r="N197" s="356" t="s">
        <v>2042</v>
      </c>
      <c r="O197" s="356" t="s">
        <v>2043</v>
      </c>
      <c r="P197" s="356" t="s">
        <v>2044</v>
      </c>
      <c r="Q197" s="356" t="s">
        <v>2045</v>
      </c>
      <c r="R197" s="356"/>
      <c r="S197" s="356"/>
      <c r="T197" s="356" t="s">
        <v>2040</v>
      </c>
      <c r="U197" s="356" t="s">
        <v>320</v>
      </c>
    </row>
    <row r="198" spans="12:21" x14ac:dyDescent="0.25">
      <c r="L198" s="356" t="s">
        <v>2046</v>
      </c>
      <c r="M198" s="356" t="s">
        <v>2047</v>
      </c>
      <c r="N198" s="356" t="s">
        <v>2047</v>
      </c>
      <c r="O198" s="356" t="s">
        <v>2048</v>
      </c>
      <c r="P198" s="356" t="s">
        <v>2049</v>
      </c>
      <c r="Q198" s="356" t="s">
        <v>2050</v>
      </c>
      <c r="R198" s="356"/>
      <c r="S198" s="356"/>
      <c r="T198" s="356" t="s">
        <v>2046</v>
      </c>
      <c r="U198" s="356" t="s">
        <v>320</v>
      </c>
    </row>
    <row r="199" spans="12:21" x14ac:dyDescent="0.25">
      <c r="L199" s="356" t="s">
        <v>2051</v>
      </c>
      <c r="M199" s="356" t="s">
        <v>2052</v>
      </c>
      <c r="N199" s="356" t="s">
        <v>2052</v>
      </c>
      <c r="O199" s="356" t="s">
        <v>2052</v>
      </c>
      <c r="P199" s="356" t="s">
        <v>2053</v>
      </c>
      <c r="Q199" s="356" t="s">
        <v>2054</v>
      </c>
      <c r="R199" s="356"/>
      <c r="S199" s="356"/>
      <c r="T199" s="356" t="s">
        <v>2051</v>
      </c>
      <c r="U199" s="356" t="s">
        <v>321</v>
      </c>
    </row>
    <row r="200" spans="12:21" x14ac:dyDescent="0.25">
      <c r="L200" s="356" t="s">
        <v>2055</v>
      </c>
      <c r="M200" s="356" t="s">
        <v>2056</v>
      </c>
      <c r="N200" s="356" t="s">
        <v>2057</v>
      </c>
      <c r="O200" s="356" t="s">
        <v>2056</v>
      </c>
      <c r="P200" s="356" t="s">
        <v>2058</v>
      </c>
      <c r="Q200" s="356" t="s">
        <v>2059</v>
      </c>
      <c r="R200" s="356"/>
      <c r="S200" s="356"/>
      <c r="T200" s="356" t="s">
        <v>2055</v>
      </c>
      <c r="U200" s="356" t="s">
        <v>320</v>
      </c>
    </row>
    <row r="201" spans="12:21" x14ac:dyDescent="0.25">
      <c r="L201" s="356" t="s">
        <v>2060</v>
      </c>
      <c r="M201" s="356" t="s">
        <v>2061</v>
      </c>
      <c r="N201" s="356" t="s">
        <v>2062</v>
      </c>
      <c r="O201" s="356" t="s">
        <v>2061</v>
      </c>
      <c r="P201" s="356" t="s">
        <v>2063</v>
      </c>
      <c r="Q201" s="356" t="s">
        <v>2064</v>
      </c>
      <c r="R201" s="356"/>
      <c r="S201" s="356"/>
      <c r="T201" s="356" t="s">
        <v>2060</v>
      </c>
      <c r="U201" s="356" t="s">
        <v>324</v>
      </c>
    </row>
    <row r="202" spans="12:21" x14ac:dyDescent="0.25">
      <c r="L202" s="356" t="s">
        <v>2065</v>
      </c>
      <c r="M202" s="356" t="s">
        <v>2066</v>
      </c>
      <c r="N202" s="356" t="s">
        <v>2067</v>
      </c>
      <c r="O202" s="356" t="s">
        <v>2068</v>
      </c>
      <c r="P202" s="356" t="s">
        <v>2069</v>
      </c>
      <c r="Q202" s="356" t="s">
        <v>2070</v>
      </c>
      <c r="R202" s="356"/>
      <c r="S202" s="356"/>
      <c r="T202" s="356" t="s">
        <v>2065</v>
      </c>
      <c r="U202" s="356" t="s">
        <v>322</v>
      </c>
    </row>
    <row r="203" spans="12:21" x14ac:dyDescent="0.25">
      <c r="L203" s="356" t="s">
        <v>2071</v>
      </c>
      <c r="M203" s="356" t="s">
        <v>2072</v>
      </c>
      <c r="N203" s="356" t="s">
        <v>2073</v>
      </c>
      <c r="O203" s="356" t="s">
        <v>2072</v>
      </c>
      <c r="P203" s="356" t="s">
        <v>2074</v>
      </c>
      <c r="Q203" s="356" t="s">
        <v>2075</v>
      </c>
      <c r="R203" s="356"/>
      <c r="S203" s="356"/>
      <c r="T203" s="356" t="s">
        <v>2071</v>
      </c>
      <c r="U203" s="356" t="s">
        <v>320</v>
      </c>
    </row>
    <row r="204" spans="12:21" x14ac:dyDescent="0.25">
      <c r="L204" s="356" t="s">
        <v>2076</v>
      </c>
      <c r="M204" s="356" t="s">
        <v>2077</v>
      </c>
      <c r="N204" s="356" t="s">
        <v>2078</v>
      </c>
      <c r="O204" s="356" t="s">
        <v>2079</v>
      </c>
      <c r="P204" s="356" t="s">
        <v>2080</v>
      </c>
      <c r="Q204" s="356" t="s">
        <v>2081</v>
      </c>
      <c r="R204" s="356"/>
      <c r="S204" s="356"/>
      <c r="T204" s="356" t="s">
        <v>2076</v>
      </c>
      <c r="U204" s="356" t="s">
        <v>320</v>
      </c>
    </row>
    <row r="205" spans="12:21" x14ac:dyDescent="0.25">
      <c r="L205" s="356" t="s">
        <v>2082</v>
      </c>
      <c r="M205" s="356" t="s">
        <v>2083</v>
      </c>
      <c r="N205" s="356" t="s">
        <v>2084</v>
      </c>
      <c r="O205" s="356" t="s">
        <v>2085</v>
      </c>
      <c r="P205" s="356" t="s">
        <v>2086</v>
      </c>
      <c r="Q205" s="356" t="s">
        <v>2087</v>
      </c>
      <c r="R205" s="356"/>
      <c r="S205" s="356"/>
      <c r="T205" s="356" t="s">
        <v>2082</v>
      </c>
      <c r="U205" s="357" t="s">
        <v>322</v>
      </c>
    </row>
    <row r="206" spans="12:21" x14ac:dyDescent="0.25">
      <c r="L206" s="356" t="s">
        <v>2088</v>
      </c>
      <c r="M206" s="356" t="s">
        <v>2089</v>
      </c>
      <c r="N206" s="356" t="s">
        <v>2089</v>
      </c>
      <c r="O206" s="356" t="s">
        <v>2089</v>
      </c>
      <c r="P206" s="356" t="s">
        <v>2090</v>
      </c>
      <c r="Q206" s="356" t="s">
        <v>2091</v>
      </c>
      <c r="R206" s="356"/>
      <c r="S206" s="356"/>
      <c r="T206" s="356" t="s">
        <v>2088</v>
      </c>
      <c r="U206" s="356" t="s">
        <v>320</v>
      </c>
    </row>
    <row r="207" spans="12:21" x14ac:dyDescent="0.25">
      <c r="L207" s="356" t="s">
        <v>2092</v>
      </c>
      <c r="M207" s="356" t="s">
        <v>2093</v>
      </c>
      <c r="N207" s="356" t="s">
        <v>2094</v>
      </c>
      <c r="O207" s="356" t="s">
        <v>2095</v>
      </c>
      <c r="P207" s="356" t="s">
        <v>2096</v>
      </c>
      <c r="Q207" s="356" t="s">
        <v>2097</v>
      </c>
      <c r="R207" s="356"/>
      <c r="S207" s="356"/>
      <c r="T207" s="356" t="s">
        <v>2092</v>
      </c>
      <c r="U207" s="356" t="s">
        <v>320</v>
      </c>
    </row>
    <row r="208" spans="12:21" x14ac:dyDescent="0.25">
      <c r="L208" s="356" t="s">
        <v>2098</v>
      </c>
      <c r="M208" s="356" t="s">
        <v>2099</v>
      </c>
      <c r="N208" s="356" t="s">
        <v>2100</v>
      </c>
      <c r="O208" s="356" t="s">
        <v>2101</v>
      </c>
      <c r="P208" s="356" t="s">
        <v>2102</v>
      </c>
      <c r="Q208" s="356" t="s">
        <v>2103</v>
      </c>
      <c r="R208" s="356"/>
      <c r="S208" s="356"/>
      <c r="T208" s="356" t="s">
        <v>2098</v>
      </c>
      <c r="U208" s="356" t="s">
        <v>320</v>
      </c>
    </row>
    <row r="209" spans="12:21" x14ac:dyDescent="0.25">
      <c r="L209" s="356" t="s">
        <v>2104</v>
      </c>
      <c r="M209" s="356" t="s">
        <v>2105</v>
      </c>
      <c r="N209" s="356" t="s">
        <v>2106</v>
      </c>
      <c r="O209" s="356" t="s">
        <v>2107</v>
      </c>
      <c r="P209" s="356" t="s">
        <v>2108</v>
      </c>
      <c r="Q209" s="356" t="s">
        <v>2109</v>
      </c>
      <c r="R209" s="356"/>
      <c r="S209" s="356"/>
      <c r="T209" s="356" t="s">
        <v>2104</v>
      </c>
      <c r="U209" s="356" t="s">
        <v>320</v>
      </c>
    </row>
    <row r="210" spans="12:21" x14ac:dyDescent="0.25">
      <c r="L210" s="356" t="s">
        <v>2110</v>
      </c>
      <c r="M210" s="356" t="s">
        <v>2111</v>
      </c>
      <c r="N210" s="356" t="s">
        <v>2111</v>
      </c>
      <c r="O210" s="356" t="s">
        <v>2111</v>
      </c>
      <c r="P210" s="356" t="s">
        <v>2112</v>
      </c>
      <c r="Q210" s="356" t="s">
        <v>2113</v>
      </c>
      <c r="R210" s="356"/>
      <c r="S210" s="356"/>
      <c r="T210" s="356" t="s">
        <v>2110</v>
      </c>
      <c r="U210" s="356" t="s">
        <v>320</v>
      </c>
    </row>
    <row r="211" spans="12:21" x14ac:dyDescent="0.25">
      <c r="L211" s="356" t="s">
        <v>2114</v>
      </c>
      <c r="M211" s="356" t="s">
        <v>2115</v>
      </c>
      <c r="N211" s="356" t="s">
        <v>2116</v>
      </c>
      <c r="O211" s="356" t="s">
        <v>2117</v>
      </c>
      <c r="P211" s="356" t="s">
        <v>2118</v>
      </c>
      <c r="Q211" s="356" t="s">
        <v>2119</v>
      </c>
      <c r="R211" s="356"/>
      <c r="S211" s="356"/>
      <c r="T211" s="356" t="s">
        <v>2114</v>
      </c>
      <c r="U211" s="356" t="s">
        <v>320</v>
      </c>
    </row>
    <row r="212" spans="12:21" x14ac:dyDescent="0.25">
      <c r="L212" s="356" t="s">
        <v>2120</v>
      </c>
      <c r="M212" s="356" t="s">
        <v>2121</v>
      </c>
      <c r="N212" s="356" t="s">
        <v>2121</v>
      </c>
      <c r="O212" s="356" t="s">
        <v>2121</v>
      </c>
      <c r="P212" s="356" t="s">
        <v>2122</v>
      </c>
      <c r="Q212" s="356" t="s">
        <v>2123</v>
      </c>
      <c r="R212" s="356"/>
      <c r="S212" s="356"/>
      <c r="T212" s="356" t="s">
        <v>2120</v>
      </c>
      <c r="U212" s="356" t="s">
        <v>320</v>
      </c>
    </row>
    <row r="213" spans="12:21" x14ac:dyDescent="0.25">
      <c r="L213" s="356" t="s">
        <v>2124</v>
      </c>
      <c r="M213" s="356" t="s">
        <v>2125</v>
      </c>
      <c r="N213" s="356" t="s">
        <v>2126</v>
      </c>
      <c r="O213" s="356" t="s">
        <v>2127</v>
      </c>
      <c r="P213" s="356" t="s">
        <v>2128</v>
      </c>
      <c r="Q213" s="356" t="s">
        <v>2129</v>
      </c>
      <c r="R213" s="356"/>
      <c r="S213" s="356"/>
      <c r="T213" s="356" t="s">
        <v>2124</v>
      </c>
      <c r="U213" s="356" t="s">
        <v>324</v>
      </c>
    </row>
    <row r="214" spans="12:21" x14ac:dyDescent="0.25">
      <c r="L214" s="356" t="s">
        <v>2130</v>
      </c>
      <c r="M214" s="356" t="s">
        <v>2131</v>
      </c>
      <c r="N214" s="356" t="s">
        <v>2132</v>
      </c>
      <c r="O214" s="356" t="s">
        <v>2133</v>
      </c>
      <c r="P214" s="356" t="s">
        <v>2134</v>
      </c>
      <c r="Q214" s="356" t="s">
        <v>2135</v>
      </c>
      <c r="R214" s="356"/>
      <c r="S214" s="356"/>
      <c r="T214" s="356" t="s">
        <v>2130</v>
      </c>
      <c r="U214" s="356" t="s">
        <v>320</v>
      </c>
    </row>
    <row r="215" spans="12:21" x14ac:dyDescent="0.25">
      <c r="L215" s="356" t="s">
        <v>2136</v>
      </c>
      <c r="M215" s="356" t="s">
        <v>2137</v>
      </c>
      <c r="N215" s="356" t="s">
        <v>2138</v>
      </c>
      <c r="O215" s="356" t="s">
        <v>2137</v>
      </c>
      <c r="P215" s="356" t="s">
        <v>2139</v>
      </c>
      <c r="Q215" s="356" t="s">
        <v>2140</v>
      </c>
      <c r="R215" s="356"/>
      <c r="S215" s="356"/>
      <c r="T215" s="356" t="s">
        <v>2136</v>
      </c>
      <c r="U215" s="356" t="s">
        <v>322</v>
      </c>
    </row>
    <row r="216" spans="12:21" x14ac:dyDescent="0.25">
      <c r="L216" s="356" t="s">
        <v>2141</v>
      </c>
      <c r="M216" s="356" t="s">
        <v>2142</v>
      </c>
      <c r="N216" s="356" t="s">
        <v>2142</v>
      </c>
      <c r="O216" s="356" t="s">
        <v>2142</v>
      </c>
      <c r="P216" s="356" t="s">
        <v>2143</v>
      </c>
      <c r="Q216" s="356" t="s">
        <v>2144</v>
      </c>
      <c r="R216" s="356"/>
      <c r="S216" s="356"/>
      <c r="T216" s="356" t="s">
        <v>2141</v>
      </c>
      <c r="U216" s="356" t="s">
        <v>322</v>
      </c>
    </row>
    <row r="217" spans="12:21" x14ac:dyDescent="0.25">
      <c r="L217" s="356" t="s">
        <v>2145</v>
      </c>
      <c r="M217" s="356" t="s">
        <v>2146</v>
      </c>
      <c r="N217" s="356" t="s">
        <v>2147</v>
      </c>
      <c r="O217" s="356" t="s">
        <v>2148</v>
      </c>
      <c r="P217" s="356" t="s">
        <v>2149</v>
      </c>
      <c r="Q217" s="356" t="s">
        <v>2150</v>
      </c>
      <c r="R217" s="356"/>
      <c r="S217" s="356"/>
      <c r="T217" s="356" t="s">
        <v>2145</v>
      </c>
      <c r="U217" s="357" t="s">
        <v>320</v>
      </c>
    </row>
    <row r="218" spans="12:21" x14ac:dyDescent="0.25">
      <c r="L218" s="356" t="s">
        <v>2151</v>
      </c>
      <c r="M218" s="356" t="s">
        <v>2152</v>
      </c>
      <c r="N218" s="356" t="s">
        <v>2153</v>
      </c>
      <c r="O218" s="356" t="s">
        <v>2154</v>
      </c>
      <c r="P218" s="356" t="s">
        <v>2155</v>
      </c>
      <c r="Q218" s="356" t="s">
        <v>2156</v>
      </c>
      <c r="R218" s="356"/>
      <c r="S218" s="356"/>
      <c r="T218" s="356" t="s">
        <v>2151</v>
      </c>
      <c r="U218" s="356" t="s">
        <v>323</v>
      </c>
    </row>
    <row r="219" spans="12:21" x14ac:dyDescent="0.25">
      <c r="L219" s="356" t="s">
        <v>2157</v>
      </c>
      <c r="M219" s="356" t="s">
        <v>2158</v>
      </c>
      <c r="N219" s="356" t="s">
        <v>2159</v>
      </c>
      <c r="O219" s="356" t="s">
        <v>2158</v>
      </c>
      <c r="P219" s="356" t="s">
        <v>2160</v>
      </c>
      <c r="Q219" s="356" t="s">
        <v>2161</v>
      </c>
      <c r="R219" s="356"/>
      <c r="S219" s="356"/>
      <c r="T219" s="356" t="s">
        <v>2157</v>
      </c>
      <c r="U219" s="357" t="s">
        <v>320</v>
      </c>
    </row>
    <row r="220" spans="12:21" x14ac:dyDescent="0.25">
      <c r="L220" s="356" t="s">
        <v>2162</v>
      </c>
      <c r="M220" s="356" t="s">
        <v>2163</v>
      </c>
      <c r="N220" s="356" t="s">
        <v>2164</v>
      </c>
      <c r="O220" s="356" t="s">
        <v>2165</v>
      </c>
      <c r="P220" s="356" t="s">
        <v>2166</v>
      </c>
      <c r="Q220" s="356" t="s">
        <v>2167</v>
      </c>
      <c r="R220" s="356"/>
      <c r="S220" s="356"/>
      <c r="T220" s="356" t="s">
        <v>2162</v>
      </c>
      <c r="U220" s="357" t="s">
        <v>320</v>
      </c>
    </row>
    <row r="221" spans="12:21" x14ac:dyDescent="0.25">
      <c r="L221" s="356" t="s">
        <v>2168</v>
      </c>
      <c r="M221" s="356" t="s">
        <v>2169</v>
      </c>
      <c r="N221" s="356" t="s">
        <v>2169</v>
      </c>
      <c r="O221" s="356" t="s">
        <v>2169</v>
      </c>
      <c r="P221" s="356" t="s">
        <v>2170</v>
      </c>
      <c r="Q221" s="356" t="s">
        <v>2171</v>
      </c>
      <c r="R221" s="356"/>
      <c r="S221" s="356"/>
      <c r="T221" s="356" t="s">
        <v>2168</v>
      </c>
      <c r="U221" s="356" t="s">
        <v>320</v>
      </c>
    </row>
    <row r="222" spans="12:21" x14ac:dyDescent="0.25">
      <c r="L222" s="356" t="s">
        <v>2172</v>
      </c>
      <c r="M222" s="356" t="s">
        <v>2173</v>
      </c>
      <c r="N222" s="356" t="s">
        <v>2173</v>
      </c>
      <c r="O222" s="356" t="s">
        <v>2173</v>
      </c>
      <c r="P222" s="356" t="s">
        <v>2174</v>
      </c>
      <c r="Q222" s="356" t="s">
        <v>2175</v>
      </c>
      <c r="R222" s="356"/>
      <c r="S222" s="356"/>
      <c r="T222" s="356" t="s">
        <v>2172</v>
      </c>
      <c r="U222" s="356" t="s">
        <v>320</v>
      </c>
    </row>
    <row r="223" spans="12:21" x14ac:dyDescent="0.25">
      <c r="L223" s="356" t="s">
        <v>2176</v>
      </c>
      <c r="M223" s="356" t="s">
        <v>2177</v>
      </c>
      <c r="N223" s="356" t="s">
        <v>2178</v>
      </c>
      <c r="O223" s="356" t="s">
        <v>2179</v>
      </c>
      <c r="P223" s="356" t="s">
        <v>2180</v>
      </c>
      <c r="Q223" s="356" t="s">
        <v>2181</v>
      </c>
      <c r="R223" s="356"/>
      <c r="S223" s="356"/>
      <c r="T223" s="356" t="s">
        <v>2176</v>
      </c>
      <c r="U223" s="356" t="s">
        <v>320</v>
      </c>
    </row>
    <row r="224" spans="12:21" x14ac:dyDescent="0.25">
      <c r="L224" s="356" t="s">
        <v>2182</v>
      </c>
      <c r="M224" s="356" t="s">
        <v>2183</v>
      </c>
      <c r="N224" s="356" t="s">
        <v>2184</v>
      </c>
      <c r="O224" s="356" t="s">
        <v>2185</v>
      </c>
      <c r="P224" s="356" t="s">
        <v>2186</v>
      </c>
      <c r="Q224" s="356" t="s">
        <v>2187</v>
      </c>
      <c r="R224" s="356"/>
      <c r="S224" s="356"/>
      <c r="T224" s="356" t="s">
        <v>2182</v>
      </c>
      <c r="U224" s="357" t="s">
        <v>324</v>
      </c>
    </row>
    <row r="225" spans="12:21" x14ac:dyDescent="0.25">
      <c r="L225" s="356" t="s">
        <v>2188</v>
      </c>
      <c r="M225" s="356" t="s">
        <v>2189</v>
      </c>
      <c r="N225" s="356" t="s">
        <v>2190</v>
      </c>
      <c r="O225" s="356" t="s">
        <v>2191</v>
      </c>
      <c r="P225" s="356" t="s">
        <v>2192</v>
      </c>
      <c r="Q225" s="356" t="s">
        <v>2193</v>
      </c>
      <c r="R225" s="356"/>
      <c r="S225" s="356"/>
      <c r="T225" s="356" t="s">
        <v>2188</v>
      </c>
      <c r="U225" s="356" t="s">
        <v>320</v>
      </c>
    </row>
    <row r="226" spans="12:21" x14ac:dyDescent="0.25">
      <c r="L226" s="356" t="s">
        <v>2194</v>
      </c>
      <c r="M226" s="356" t="s">
        <v>2195</v>
      </c>
      <c r="N226" s="356" t="s">
        <v>2195</v>
      </c>
      <c r="O226" s="356" t="s">
        <v>2195</v>
      </c>
      <c r="P226" s="356" t="s">
        <v>2196</v>
      </c>
      <c r="Q226" s="356" t="s">
        <v>2197</v>
      </c>
      <c r="R226" s="356"/>
      <c r="S226" s="356"/>
      <c r="T226" s="356" t="s">
        <v>2194</v>
      </c>
      <c r="U226" s="356" t="s">
        <v>320</v>
      </c>
    </row>
    <row r="227" spans="12:21" x14ac:dyDescent="0.25">
      <c r="L227" s="356" t="s">
        <v>2198</v>
      </c>
      <c r="M227" s="356" t="s">
        <v>2199</v>
      </c>
      <c r="N227" s="356" t="s">
        <v>2200</v>
      </c>
      <c r="O227" s="356" t="s">
        <v>2201</v>
      </c>
      <c r="P227" s="356" t="s">
        <v>2202</v>
      </c>
      <c r="Q227" s="356" t="s">
        <v>2203</v>
      </c>
      <c r="R227" s="356"/>
      <c r="S227" s="356"/>
      <c r="T227" s="356" t="s">
        <v>2198</v>
      </c>
      <c r="U227" s="356" t="s">
        <v>320</v>
      </c>
    </row>
    <row r="228" spans="12:21" x14ac:dyDescent="0.25">
      <c r="L228" s="356" t="s">
        <v>2204</v>
      </c>
      <c r="M228" s="356" t="s">
        <v>2205</v>
      </c>
      <c r="N228" s="356" t="s">
        <v>2206</v>
      </c>
      <c r="O228" s="356" t="s">
        <v>2205</v>
      </c>
      <c r="P228" s="356" t="s">
        <v>2207</v>
      </c>
      <c r="Q228" s="356" t="s">
        <v>2208</v>
      </c>
      <c r="R228" s="356"/>
      <c r="S228" s="356"/>
      <c r="T228" s="356" t="s">
        <v>2204</v>
      </c>
      <c r="U228" s="357" t="s">
        <v>320</v>
      </c>
    </row>
    <row r="229" spans="12:21" x14ac:dyDescent="0.25">
      <c r="L229" s="356" t="s">
        <v>2209</v>
      </c>
      <c r="M229" s="356" t="s">
        <v>2210</v>
      </c>
      <c r="N229" s="356" t="s">
        <v>2210</v>
      </c>
      <c r="O229" s="356" t="s">
        <v>2211</v>
      </c>
      <c r="P229" s="356" t="s">
        <v>2212</v>
      </c>
      <c r="Q229" s="356" t="s">
        <v>2213</v>
      </c>
      <c r="R229" s="356"/>
      <c r="S229" s="356"/>
      <c r="T229" s="356" t="s">
        <v>2209</v>
      </c>
      <c r="U229" s="356" t="s">
        <v>320</v>
      </c>
    </row>
    <row r="230" spans="12:21" x14ac:dyDescent="0.25">
      <c r="L230" s="356" t="s">
        <v>2214</v>
      </c>
      <c r="M230" s="356" t="s">
        <v>2215</v>
      </c>
      <c r="N230" s="356" t="s">
        <v>2216</v>
      </c>
      <c r="O230" s="356" t="s">
        <v>2217</v>
      </c>
      <c r="P230" s="356" t="s">
        <v>2218</v>
      </c>
      <c r="Q230" s="356" t="s">
        <v>2219</v>
      </c>
      <c r="R230" s="356"/>
      <c r="S230" s="356"/>
      <c r="T230" s="356" t="s">
        <v>2214</v>
      </c>
      <c r="U230" s="356" t="s">
        <v>320</v>
      </c>
    </row>
    <row r="231" spans="12:21" x14ac:dyDescent="0.25">
      <c r="L231" s="356" t="s">
        <v>2220</v>
      </c>
      <c r="M231" s="356" t="s">
        <v>2221</v>
      </c>
      <c r="N231" s="356" t="s">
        <v>2221</v>
      </c>
      <c r="O231" s="356" t="s">
        <v>2221</v>
      </c>
      <c r="P231" s="356" t="s">
        <v>2222</v>
      </c>
      <c r="Q231" s="356" t="s">
        <v>2223</v>
      </c>
      <c r="R231" s="356"/>
      <c r="S231" s="356"/>
      <c r="T231" s="356" t="s">
        <v>2220</v>
      </c>
      <c r="U231" s="356" t="s">
        <v>321</v>
      </c>
    </row>
    <row r="232" spans="12:21" x14ac:dyDescent="0.25">
      <c r="L232" s="356" t="s">
        <v>2224</v>
      </c>
      <c r="M232" s="356" t="s">
        <v>2225</v>
      </c>
      <c r="N232" s="356" t="s">
        <v>2226</v>
      </c>
      <c r="O232" s="356" t="s">
        <v>2227</v>
      </c>
      <c r="P232" s="356" t="s">
        <v>2228</v>
      </c>
      <c r="Q232" s="356" t="s">
        <v>2229</v>
      </c>
      <c r="R232" s="356"/>
      <c r="S232" s="356"/>
      <c r="T232" s="356" t="s">
        <v>2224</v>
      </c>
      <c r="U232" s="356" t="s">
        <v>320</v>
      </c>
    </row>
    <row r="233" spans="12:21" x14ac:dyDescent="0.25">
      <c r="L233" s="356" t="s">
        <v>2230</v>
      </c>
      <c r="M233" s="356" t="s">
        <v>2231</v>
      </c>
      <c r="N233" s="356" t="s">
        <v>2232</v>
      </c>
      <c r="O233" s="356" t="s">
        <v>2233</v>
      </c>
      <c r="P233" s="356" t="s">
        <v>2234</v>
      </c>
      <c r="Q233" s="356" t="s">
        <v>2235</v>
      </c>
      <c r="R233" s="356"/>
      <c r="S233" s="356"/>
      <c r="T233" s="356" t="s">
        <v>2230</v>
      </c>
      <c r="U233" s="357" t="s">
        <v>323</v>
      </c>
    </row>
    <row r="234" spans="12:21" x14ac:dyDescent="0.25">
      <c r="L234" s="356" t="s">
        <v>2236</v>
      </c>
      <c r="M234" s="356" t="s">
        <v>2237</v>
      </c>
      <c r="N234" s="356" t="s">
        <v>2238</v>
      </c>
      <c r="O234" s="356" t="s">
        <v>2239</v>
      </c>
      <c r="P234" s="356" t="s">
        <v>2240</v>
      </c>
      <c r="Q234" s="356" t="s">
        <v>2241</v>
      </c>
      <c r="R234" s="356"/>
      <c r="S234" s="356"/>
      <c r="T234" s="356" t="s">
        <v>2236</v>
      </c>
      <c r="U234" s="356" t="s">
        <v>320</v>
      </c>
    </row>
    <row r="235" spans="12:21" x14ac:dyDescent="0.25">
      <c r="L235" s="356" t="s">
        <v>2242</v>
      </c>
      <c r="M235" s="356" t="s">
        <v>2243</v>
      </c>
      <c r="N235" s="356" t="s">
        <v>2244</v>
      </c>
      <c r="O235" s="356" t="s">
        <v>2245</v>
      </c>
      <c r="P235" s="356" t="s">
        <v>2246</v>
      </c>
      <c r="Q235" s="356" t="s">
        <v>2247</v>
      </c>
      <c r="R235" s="356"/>
      <c r="S235" s="356"/>
      <c r="T235" s="356" t="s">
        <v>2242</v>
      </c>
      <c r="U235" s="356" t="s">
        <v>320</v>
      </c>
    </row>
    <row r="236" spans="12:21" x14ac:dyDescent="0.25">
      <c r="L236" s="356" t="s">
        <v>2248</v>
      </c>
      <c r="M236" s="356" t="s">
        <v>2249</v>
      </c>
      <c r="N236" s="356" t="s">
        <v>2250</v>
      </c>
      <c r="O236" s="356" t="s">
        <v>2251</v>
      </c>
      <c r="P236" s="356" t="s">
        <v>2252</v>
      </c>
      <c r="Q236" s="356" t="s">
        <v>2253</v>
      </c>
      <c r="R236" s="356"/>
      <c r="S236" s="356"/>
      <c r="T236" s="356" t="s">
        <v>2248</v>
      </c>
      <c r="U236" s="356" t="s">
        <v>321</v>
      </c>
    </row>
    <row r="237" spans="12:21" x14ac:dyDescent="0.25">
      <c r="L237" s="356" t="s">
        <v>2254</v>
      </c>
      <c r="M237" s="356" t="s">
        <v>2255</v>
      </c>
      <c r="N237" s="356" t="s">
        <v>2256</v>
      </c>
      <c r="O237" s="356" t="s">
        <v>2257</v>
      </c>
      <c r="P237" s="356" t="s">
        <v>2258</v>
      </c>
      <c r="Q237" s="356" t="s">
        <v>2259</v>
      </c>
      <c r="R237" s="356"/>
      <c r="S237" s="356"/>
      <c r="T237" s="356" t="s">
        <v>2254</v>
      </c>
      <c r="U237" s="357" t="s">
        <v>320</v>
      </c>
    </row>
    <row r="238" spans="12:21" x14ac:dyDescent="0.25">
      <c r="L238" s="356" t="s">
        <v>2260</v>
      </c>
      <c r="M238" s="356" t="s">
        <v>2261</v>
      </c>
      <c r="N238" s="356" t="s">
        <v>2262</v>
      </c>
      <c r="O238" s="356" t="s">
        <v>2263</v>
      </c>
      <c r="P238" s="356" t="s">
        <v>2264</v>
      </c>
      <c r="Q238" s="356" t="s">
        <v>2265</v>
      </c>
      <c r="R238" s="356"/>
      <c r="S238" s="356"/>
      <c r="T238" s="356" t="s">
        <v>2260</v>
      </c>
      <c r="U238" s="356" t="s">
        <v>321</v>
      </c>
    </row>
    <row r="239" spans="12:21" x14ac:dyDescent="0.25">
      <c r="L239" s="356" t="s">
        <v>2266</v>
      </c>
      <c r="M239" s="356" t="s">
        <v>2267</v>
      </c>
      <c r="N239" s="356" t="s">
        <v>2267</v>
      </c>
      <c r="O239" s="356" t="s">
        <v>2267</v>
      </c>
      <c r="P239" s="356" t="s">
        <v>2268</v>
      </c>
      <c r="Q239" s="356" t="s">
        <v>2269</v>
      </c>
      <c r="R239" s="356"/>
      <c r="S239" s="356"/>
      <c r="T239" s="356" t="s">
        <v>2266</v>
      </c>
      <c r="U239" s="356" t="s">
        <v>320</v>
      </c>
    </row>
    <row r="240" spans="12:21" x14ac:dyDescent="0.25">
      <c r="L240" s="356" t="s">
        <v>2270</v>
      </c>
      <c r="M240" s="356" t="s">
        <v>2271</v>
      </c>
      <c r="N240" s="356" t="s">
        <v>2271</v>
      </c>
      <c r="O240" s="356" t="s">
        <v>2271</v>
      </c>
      <c r="P240" s="356" t="s">
        <v>2272</v>
      </c>
      <c r="Q240" s="356" t="s">
        <v>2273</v>
      </c>
      <c r="R240" s="356"/>
      <c r="S240" s="356"/>
      <c r="T240" s="356" t="s">
        <v>2270</v>
      </c>
      <c r="U240" s="356" t="s">
        <v>320</v>
      </c>
    </row>
    <row r="241" spans="12:21" x14ac:dyDescent="0.25">
      <c r="L241" s="356" t="s">
        <v>2274</v>
      </c>
      <c r="M241" s="356" t="s">
        <v>2275</v>
      </c>
      <c r="N241" s="356" t="s">
        <v>2276</v>
      </c>
      <c r="O241" s="356" t="s">
        <v>2277</v>
      </c>
      <c r="P241" s="356" t="s">
        <v>2278</v>
      </c>
      <c r="Q241" s="356" t="s">
        <v>2279</v>
      </c>
      <c r="R241" s="356"/>
      <c r="S241" s="356"/>
      <c r="T241" s="356" t="s">
        <v>2274</v>
      </c>
      <c r="U241" s="356" t="s">
        <v>322</v>
      </c>
    </row>
    <row r="242" spans="12:21" x14ac:dyDescent="0.25">
      <c r="L242" s="356" t="s">
        <v>2280</v>
      </c>
      <c r="M242" s="356" t="s">
        <v>2281</v>
      </c>
      <c r="N242" s="356" t="s">
        <v>2281</v>
      </c>
      <c r="O242" s="356" t="s">
        <v>2281</v>
      </c>
      <c r="P242" s="356" t="s">
        <v>2282</v>
      </c>
      <c r="Q242" s="356" t="s">
        <v>2283</v>
      </c>
      <c r="R242" s="356"/>
      <c r="S242" s="356"/>
      <c r="T242" s="356" t="s">
        <v>2280</v>
      </c>
      <c r="U242" s="356" t="s">
        <v>320</v>
      </c>
    </row>
    <row r="243" spans="12:21" x14ac:dyDescent="0.25">
      <c r="L243" s="356" t="s">
        <v>2284</v>
      </c>
      <c r="M243" s="356" t="s">
        <v>2285</v>
      </c>
      <c r="N243" s="356" t="s">
        <v>2286</v>
      </c>
      <c r="O243" s="356" t="s">
        <v>2285</v>
      </c>
      <c r="P243" s="356" t="s">
        <v>2287</v>
      </c>
      <c r="Q243" s="356" t="s">
        <v>2288</v>
      </c>
      <c r="R243" s="356"/>
      <c r="S243" s="356"/>
      <c r="T243" s="356" t="s">
        <v>2284</v>
      </c>
      <c r="U243" s="356" t="s">
        <v>324</v>
      </c>
    </row>
    <row r="244" spans="12:21" x14ac:dyDescent="0.25">
      <c r="L244" s="356" t="s">
        <v>2289</v>
      </c>
      <c r="M244" s="356" t="s">
        <v>2290</v>
      </c>
      <c r="N244" s="356" t="s">
        <v>2291</v>
      </c>
      <c r="O244" s="356" t="s">
        <v>2292</v>
      </c>
      <c r="P244" s="356" t="s">
        <v>2293</v>
      </c>
      <c r="Q244" s="356" t="s">
        <v>2294</v>
      </c>
      <c r="R244" s="356"/>
      <c r="S244" s="356"/>
      <c r="T244" s="356" t="s">
        <v>2289</v>
      </c>
      <c r="U244" s="356" t="s">
        <v>320</v>
      </c>
    </row>
    <row r="245" spans="12:21" x14ac:dyDescent="0.25">
      <c r="L245" s="356" t="s">
        <v>2295</v>
      </c>
      <c r="M245" s="356" t="s">
        <v>2296</v>
      </c>
      <c r="N245" s="356" t="s">
        <v>2297</v>
      </c>
      <c r="O245" s="356" t="s">
        <v>2296</v>
      </c>
      <c r="P245" s="356" t="s">
        <v>2298</v>
      </c>
      <c r="Q245" s="356" t="s">
        <v>2299</v>
      </c>
      <c r="R245" s="356"/>
      <c r="S245" s="356"/>
      <c r="T245" s="356" t="s">
        <v>2295</v>
      </c>
      <c r="U245" s="356" t="s">
        <v>320</v>
      </c>
    </row>
    <row r="246" spans="12:21" x14ac:dyDescent="0.25">
      <c r="L246" s="356" t="s">
        <v>2300</v>
      </c>
      <c r="M246" s="356" t="s">
        <v>2301</v>
      </c>
      <c r="N246" s="356" t="s">
        <v>2301</v>
      </c>
      <c r="O246" s="356" t="s">
        <v>2301</v>
      </c>
      <c r="P246" s="356" t="s">
        <v>2302</v>
      </c>
      <c r="Q246" s="356" t="s">
        <v>2303</v>
      </c>
      <c r="R246" s="356"/>
      <c r="S246" s="356"/>
      <c r="T246" s="356" t="s">
        <v>2300</v>
      </c>
      <c r="U246" s="356" t="s">
        <v>320</v>
      </c>
    </row>
    <row r="247" spans="12:21" x14ac:dyDescent="0.25">
      <c r="L247" s="356" t="s">
        <v>2304</v>
      </c>
      <c r="M247" s="356" t="s">
        <v>359</v>
      </c>
      <c r="N247" s="356" t="s">
        <v>359</v>
      </c>
      <c r="O247" s="356" t="s">
        <v>359</v>
      </c>
      <c r="P247" s="356" t="s">
        <v>359</v>
      </c>
      <c r="Q247" s="356" t="s">
        <v>359</v>
      </c>
      <c r="R247" s="356" t="s">
        <v>359</v>
      </c>
      <c r="S247" s="356" t="s">
        <v>359</v>
      </c>
      <c r="T247" s="356" t="s">
        <v>2304</v>
      </c>
      <c r="U247" s="357" t="s">
        <v>320</v>
      </c>
    </row>
    <row r="248" spans="12:21" x14ac:dyDescent="0.25">
      <c r="L248" s="356"/>
      <c r="R248" s="356"/>
      <c r="S248" s="356"/>
      <c r="T248" s="356"/>
      <c r="U248" s="356"/>
    </row>
    <row r="249" spans="12:21" x14ac:dyDescent="0.25">
      <c r="L249" s="356"/>
      <c r="R249" s="356"/>
      <c r="S249" s="356"/>
      <c r="T249" s="356"/>
      <c r="U249" s="356"/>
    </row>
    <row r="250" spans="12:21" x14ac:dyDescent="0.25">
      <c r="L250" s="356"/>
      <c r="R250" s="356"/>
      <c r="S250" s="356"/>
      <c r="T250" s="356"/>
      <c r="U250" s="356"/>
    </row>
    <row r="251" spans="12:21" x14ac:dyDescent="0.25">
      <c r="L251" s="356"/>
      <c r="R251" s="356"/>
      <c r="S251" s="356"/>
      <c r="T251" s="356"/>
      <c r="U251" s="35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86AD-3D9E-4B20-97D0-290039F1335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0" customWidth="1"/>
    <col min="2" max="2" width="2.3984375" style="370" customWidth="1"/>
    <col min="3" max="3" width="58" style="370" customWidth="1"/>
    <col min="4" max="4" width="7.69921875" style="370" customWidth="1"/>
    <col min="5" max="6" width="7.69921875" style="370"/>
    <col min="7" max="7" width="9.59765625" style="370" customWidth="1"/>
    <col min="8" max="8" width="3.69921875" style="370" customWidth="1"/>
    <col min="9" max="9" width="5.69921875" style="370" customWidth="1"/>
    <col min="10" max="16384" width="7.69921875" style="370"/>
  </cols>
  <sheetData>
    <row r="1" spans="1:18" ht="29.25" customHeight="1" x14ac:dyDescent="0.3">
      <c r="A1" s="367"/>
      <c r="B1" s="368"/>
      <c r="C1" s="368"/>
      <c r="D1" s="368"/>
      <c r="E1" s="369"/>
      <c r="F1" s="369"/>
      <c r="G1" s="369"/>
      <c r="H1" s="369"/>
      <c r="I1" s="369"/>
      <c r="J1" s="369"/>
      <c r="K1" s="369"/>
      <c r="L1" s="369"/>
      <c r="M1" s="369"/>
      <c r="N1" s="369"/>
      <c r="O1" s="369"/>
      <c r="P1" s="369"/>
      <c r="Q1" s="369"/>
      <c r="R1" s="369"/>
    </row>
    <row r="2" spans="1:18" ht="23.4" thickBot="1" x14ac:dyDescent="0.45">
      <c r="A2" s="368"/>
      <c r="B2" s="368"/>
      <c r="C2" s="371"/>
      <c r="D2" s="368"/>
      <c r="E2" s="369"/>
      <c r="F2" s="369"/>
      <c r="G2" s="368"/>
      <c r="H2" s="369"/>
      <c r="I2" s="369"/>
      <c r="J2" s="369"/>
      <c r="K2" s="369"/>
      <c r="L2" s="369"/>
      <c r="M2" s="369"/>
      <c r="N2" s="369"/>
      <c r="O2" s="369"/>
      <c r="P2" s="369"/>
      <c r="Q2" s="369"/>
      <c r="R2" s="369"/>
    </row>
    <row r="3" spans="1:18" ht="15.6" x14ac:dyDescent="0.3">
      <c r="A3" s="368"/>
      <c r="B3" s="368"/>
      <c r="C3" s="368"/>
      <c r="D3" s="368"/>
      <c r="F3" s="368"/>
      <c r="G3" s="372" t="s">
        <v>2305</v>
      </c>
      <c r="H3" s="373"/>
      <c r="I3" s="374"/>
      <c r="J3" s="369"/>
      <c r="K3" s="369"/>
      <c r="L3" s="369"/>
      <c r="M3" s="369"/>
      <c r="N3" s="369"/>
      <c r="O3" s="369"/>
      <c r="P3" s="369"/>
      <c r="Q3" s="369"/>
      <c r="R3" s="369"/>
    </row>
    <row r="4" spans="1:18" ht="63" customHeight="1" thickBot="1" x14ac:dyDescent="0.3">
      <c r="A4" s="368"/>
      <c r="B4" s="368"/>
      <c r="C4" s="375" t="str">
        <f>HLOOKUP(Introduction!$G$4,Key!A:G,3,FALSE)</f>
        <v>Programa Conjunto OMS/UNICEF de Monitoreo del Abastecimiento del Agua, el Saneamiento y la Higiene</v>
      </c>
      <c r="D4" s="368"/>
      <c r="E4" s="376"/>
      <c r="F4" s="369"/>
      <c r="G4" s="377" t="str">
        <f>+VLOOKUP(Introduction!$G$8,ISO3language,2,FALSE)</f>
        <v>Spanish</v>
      </c>
      <c r="H4" s="378"/>
      <c r="I4" s="379"/>
      <c r="J4" s="369"/>
      <c r="K4" s="369"/>
      <c r="L4" s="369"/>
      <c r="M4" s="369"/>
      <c r="N4" s="369"/>
      <c r="O4" s="369"/>
      <c r="P4" s="369"/>
      <c r="Q4" s="369"/>
      <c r="R4" s="369"/>
    </row>
    <row r="5" spans="1:18" ht="10.5" customHeight="1" x14ac:dyDescent="0.25">
      <c r="A5" s="368"/>
      <c r="B5" s="368"/>
      <c r="C5" s="380"/>
      <c r="D5" s="368"/>
      <c r="E5" s="376"/>
      <c r="F5" s="369"/>
      <c r="G5" s="368"/>
      <c r="H5" s="369"/>
      <c r="I5" s="369"/>
      <c r="J5" s="369"/>
      <c r="K5" s="369"/>
      <c r="L5" s="369"/>
      <c r="M5" s="369"/>
      <c r="N5" s="369"/>
      <c r="O5" s="369"/>
      <c r="P5" s="369"/>
      <c r="Q5" s="369"/>
      <c r="R5" s="369"/>
    </row>
    <row r="6" spans="1:18" ht="44.25" customHeight="1" x14ac:dyDescent="0.25">
      <c r="A6" s="368"/>
      <c r="B6" s="368"/>
      <c r="C6" s="381" t="str">
        <f>HLOOKUP(Introduction!$G$4,Key!A:G,4,FALSE)</f>
        <v>Estimaciones sobre servicios de agua, saneamiento, higiene en las escuelas</v>
      </c>
      <c r="D6" s="369"/>
      <c r="E6" s="369"/>
      <c r="F6" s="369"/>
      <c r="G6" s="369"/>
      <c r="H6" s="369"/>
      <c r="I6" s="369"/>
      <c r="J6" s="369"/>
      <c r="K6" s="369"/>
      <c r="L6" s="369"/>
      <c r="M6" s="369"/>
      <c r="N6" s="369"/>
      <c r="O6" s="369"/>
      <c r="P6" s="369"/>
      <c r="Q6" s="369"/>
      <c r="R6" s="369"/>
    </row>
    <row r="7" spans="1:18" ht="52.5" customHeight="1" x14ac:dyDescent="0.4">
      <c r="A7" s="368"/>
      <c r="B7" s="368"/>
      <c r="C7" s="411" t="str">
        <f>IF($G$4="English",VLOOKUP($G$8,Key!$L$2:$S$247,2,FALSE),IF($G$4="Spanish",VLOOKUP($G$8,Key!$L$2:$S$247,4,FALSE),IF($G$4="French",VLOOKUP($G$8,Key!$L$2:$S$247,3,FALSE),IF($G$4="Russian",VLOOKUP($G$8,Key!$L$2:$S$247,5,FALSE),IF($G$4="Arabic",VLOOKUP($G$8,Key!$L$2:$S$247,6,FALSE),IF($G$4="Other",VLOOKUP($G$8,Key!$L$2:$S$247,7,FALSE)))))))</f>
        <v>México</v>
      </c>
      <c r="D7" s="369"/>
      <c r="E7" s="369"/>
      <c r="F7" s="369"/>
      <c r="G7" s="382" t="s">
        <v>2306</v>
      </c>
      <c r="H7" s="382"/>
      <c r="I7" s="382"/>
      <c r="J7" s="369"/>
      <c r="K7" s="369"/>
      <c r="L7" s="369"/>
      <c r="M7" s="369"/>
      <c r="N7" s="369"/>
      <c r="O7" s="369"/>
      <c r="P7" s="369"/>
      <c r="Q7" s="369"/>
      <c r="R7" s="369"/>
    </row>
    <row r="8" spans="1:18" ht="15" x14ac:dyDescent="0.25">
      <c r="A8" s="368"/>
      <c r="B8" s="368"/>
      <c r="C8" s="412"/>
      <c r="D8" s="369"/>
      <c r="E8" s="369"/>
      <c r="F8" s="369"/>
      <c r="G8" s="383" t="s">
        <v>1646</v>
      </c>
      <c r="H8" s="383"/>
      <c r="I8" s="383"/>
      <c r="J8" s="369"/>
      <c r="K8" s="369"/>
      <c r="L8" s="369"/>
      <c r="M8" s="369"/>
      <c r="N8" s="369"/>
      <c r="O8" s="369"/>
      <c r="P8" s="369"/>
      <c r="Q8" s="369"/>
      <c r="R8" s="369"/>
    </row>
    <row r="9" spans="1:18" ht="15.6" x14ac:dyDescent="0.3">
      <c r="A9" s="368"/>
      <c r="B9" s="368"/>
      <c r="C9" s="384" t="str">
        <f>HLOOKUP(Introduction!$G$4,Key!A:G,6,FALSE)</f>
        <v>Actualizado en septiembre de 2026</v>
      </c>
      <c r="D9" s="369"/>
      <c r="E9" s="369"/>
      <c r="F9" s="369"/>
      <c r="G9" s="369"/>
      <c r="H9" s="369"/>
      <c r="I9" s="369"/>
      <c r="J9" s="369"/>
      <c r="K9" s="369"/>
      <c r="L9" s="369"/>
      <c r="M9" s="369"/>
      <c r="N9" s="369"/>
      <c r="O9" s="369"/>
      <c r="P9" s="369"/>
      <c r="Q9" s="369"/>
      <c r="R9" s="369"/>
    </row>
    <row r="10" spans="1:18" ht="15" x14ac:dyDescent="0.25">
      <c r="A10" s="368"/>
      <c r="B10" s="368"/>
      <c r="C10" s="385"/>
      <c r="D10" s="369"/>
      <c r="E10" s="369"/>
      <c r="F10" s="369"/>
      <c r="G10" s="369"/>
      <c r="H10" s="369"/>
      <c r="I10" s="369"/>
      <c r="J10" s="369"/>
      <c r="K10" s="369"/>
      <c r="L10" s="369"/>
      <c r="M10" s="369"/>
      <c r="N10" s="369"/>
      <c r="O10" s="369"/>
      <c r="P10" s="369"/>
      <c r="Q10" s="369"/>
      <c r="R10" s="369"/>
    </row>
    <row r="11" spans="1:18" ht="15.9" customHeight="1" x14ac:dyDescent="0.25">
      <c r="A11" s="368"/>
      <c r="C11" s="386" t="str">
        <f>HLOOKUP(Introduction!$G$4,Key!A:G,7,FALSE)</f>
        <v xml:space="preserve">
Siga los enlaces a continuación para encontrar la siguiente información:</v>
      </c>
      <c r="D11" s="369"/>
      <c r="E11" s="368"/>
      <c r="F11" s="369"/>
      <c r="G11" s="369"/>
      <c r="H11" s="369"/>
      <c r="I11" s="369"/>
      <c r="J11" s="369"/>
      <c r="K11" s="369"/>
      <c r="L11" s="369"/>
      <c r="M11" s="369"/>
      <c r="N11" s="369"/>
      <c r="O11" s="369"/>
      <c r="P11" s="369"/>
      <c r="Q11" s="369"/>
      <c r="R11" s="369"/>
    </row>
    <row r="12" spans="1:18" ht="9" customHeight="1" x14ac:dyDescent="0.25">
      <c r="A12" s="368"/>
      <c r="B12" s="369"/>
      <c r="C12" s="387"/>
      <c r="D12" s="369"/>
      <c r="E12" s="368"/>
      <c r="F12" s="369"/>
      <c r="G12" s="369"/>
      <c r="H12" s="369"/>
      <c r="I12" s="369"/>
      <c r="J12" s="369"/>
      <c r="K12" s="369"/>
      <c r="L12" s="369"/>
      <c r="M12" s="369"/>
      <c r="N12" s="369"/>
      <c r="O12" s="369"/>
      <c r="P12" s="369"/>
      <c r="Q12" s="369"/>
      <c r="R12" s="369"/>
    </row>
    <row r="13" spans="1:18" ht="24.9" customHeight="1" x14ac:dyDescent="0.3">
      <c r="A13" s="368"/>
      <c r="B13" s="369"/>
      <c r="C13" s="388" t="str">
        <f>HLOOKUP(Introduction!$G$4,Key!A:G,8,FALSE)</f>
        <v>Estimaciones de JMP:</v>
      </c>
      <c r="D13" s="369"/>
      <c r="E13" s="368"/>
      <c r="F13" s="369"/>
      <c r="G13" s="369"/>
      <c r="H13" s="369"/>
      <c r="I13" s="369"/>
      <c r="J13" s="369"/>
      <c r="K13" s="369"/>
      <c r="L13" s="369"/>
      <c r="M13" s="369"/>
      <c r="N13" s="369"/>
      <c r="O13" s="369"/>
      <c r="P13" s="369"/>
      <c r="Q13" s="369"/>
      <c r="R13" s="369"/>
    </row>
    <row r="14" spans="1:18" ht="21.9" customHeight="1" x14ac:dyDescent="0.25">
      <c r="A14" s="368"/>
      <c r="B14" s="389"/>
      <c r="C14" s="390" t="str">
        <f>HLOOKUP(Introduction!$G$4,Key!A:G,9,FALSE)</f>
        <v>Escaleras WASH para las escuelas</v>
      </c>
      <c r="D14" s="369"/>
      <c r="E14" s="368"/>
      <c r="F14" s="369"/>
      <c r="G14" s="369"/>
      <c r="H14" s="369"/>
      <c r="I14" s="369"/>
      <c r="J14" s="369"/>
      <c r="K14" s="369"/>
      <c r="L14" s="369"/>
      <c r="M14" s="369"/>
      <c r="N14" s="369"/>
      <c r="O14" s="369"/>
      <c r="P14" s="369"/>
      <c r="Q14" s="369"/>
      <c r="R14" s="369"/>
    </row>
    <row r="15" spans="1:18" ht="15" x14ac:dyDescent="0.25">
      <c r="A15" s="368"/>
      <c r="B15" s="389"/>
      <c r="C15" s="391" t="str">
        <f>HLOOKUP(Introduction!$G$4,Key!A:G,10,FALSE)</f>
        <v>Tendencias en WASH básico en las escuelas</v>
      </c>
      <c r="D15" s="369"/>
      <c r="E15" s="368"/>
      <c r="F15" s="369"/>
      <c r="G15" s="369"/>
      <c r="H15" s="369"/>
      <c r="I15" s="369"/>
      <c r="J15" s="369"/>
      <c r="K15" s="369"/>
      <c r="L15" s="369"/>
      <c r="M15" s="369"/>
      <c r="N15" s="369"/>
      <c r="O15" s="369"/>
      <c r="P15" s="369"/>
      <c r="Q15" s="369"/>
      <c r="R15" s="369"/>
    </row>
    <row r="16" spans="1:18" ht="15" x14ac:dyDescent="0.25">
      <c r="A16" s="368"/>
      <c r="B16" s="389"/>
      <c r="C16" s="390" t="str">
        <f>HLOOKUP(Introduction!$G$4,Key!A:G,11,FALSE)</f>
        <v>Estimaciones (2000-2025) para las escuelas</v>
      </c>
      <c r="D16" s="369"/>
      <c r="E16" s="368"/>
      <c r="F16" s="369"/>
      <c r="G16" s="369"/>
      <c r="H16" s="369"/>
      <c r="I16" s="369"/>
      <c r="J16" s="369"/>
      <c r="K16" s="369"/>
      <c r="L16" s="369"/>
      <c r="M16" s="369"/>
      <c r="N16" s="369"/>
      <c r="O16" s="369"/>
      <c r="P16" s="369"/>
      <c r="Q16" s="369"/>
      <c r="R16" s="369"/>
    </row>
    <row r="17" spans="1:18" ht="26.1" customHeight="1" x14ac:dyDescent="0.25">
      <c r="A17" s="368"/>
      <c r="B17" s="368"/>
      <c r="C17" s="392"/>
      <c r="D17" s="369"/>
      <c r="E17" s="389"/>
      <c r="F17" s="369"/>
      <c r="G17" s="369"/>
      <c r="H17" s="369"/>
      <c r="I17" s="369"/>
      <c r="J17" s="369"/>
      <c r="K17" s="369"/>
      <c r="L17" s="369"/>
      <c r="M17" s="369"/>
      <c r="N17" s="369"/>
      <c r="O17" s="369"/>
      <c r="P17" s="369"/>
      <c r="Q17" s="369"/>
      <c r="R17" s="369"/>
    </row>
    <row r="18" spans="1:18" ht="15.6" x14ac:dyDescent="0.3">
      <c r="A18" s="368"/>
      <c r="B18" s="368"/>
      <c r="C18" s="393" t="str">
        <f>HLOOKUP(Introduction!$G$4,Key!A:G,12,FALSE)</f>
        <v>Entradas de datos:</v>
      </c>
      <c r="D18" s="369"/>
      <c r="E18" s="394"/>
      <c r="F18" s="369"/>
      <c r="G18" s="369"/>
      <c r="H18" s="369"/>
      <c r="I18" s="369"/>
      <c r="J18" s="369"/>
      <c r="K18" s="369"/>
      <c r="L18" s="369"/>
      <c r="M18" s="369"/>
      <c r="N18" s="369"/>
      <c r="O18" s="369"/>
      <c r="P18" s="369"/>
      <c r="Q18" s="369"/>
      <c r="R18" s="369"/>
    </row>
    <row r="19" spans="1:18" ht="15" x14ac:dyDescent="0.25">
      <c r="A19" s="368"/>
      <c r="B19" s="368"/>
      <c r="C19" s="395" t="str">
        <f>HLOOKUP(Introduction!$G$4,Key!A:G,13,FALSE)</f>
        <v>Resumen de datos</v>
      </c>
      <c r="D19" s="369"/>
      <c r="E19" s="396"/>
      <c r="F19" s="369"/>
      <c r="G19" s="369"/>
      <c r="H19" s="369"/>
      <c r="I19" s="369"/>
      <c r="J19" s="369"/>
      <c r="K19" s="369"/>
      <c r="L19" s="369"/>
      <c r="M19" s="369"/>
      <c r="N19" s="369"/>
      <c r="O19" s="369"/>
      <c r="P19" s="369"/>
      <c r="Q19" s="369"/>
      <c r="R19" s="369"/>
    </row>
    <row r="20" spans="1:18" ht="15" x14ac:dyDescent="0.25">
      <c r="A20" s="368"/>
      <c r="B20" s="368"/>
      <c r="C20" s="397" t="str">
        <f>HLOOKUP(Introduction!$G$4,Key!A:G,14,FALSE)</f>
        <v xml:space="preserve">
Datos de agua</v>
      </c>
      <c r="D20" s="369"/>
      <c r="E20" s="398"/>
      <c r="F20" s="369"/>
      <c r="G20" s="369"/>
      <c r="H20" s="369"/>
      <c r="I20" s="369"/>
      <c r="J20" s="369"/>
      <c r="K20" s="369"/>
      <c r="L20" s="369"/>
      <c r="M20" s="369"/>
      <c r="N20" s="369"/>
      <c r="O20" s="369"/>
      <c r="P20" s="369"/>
      <c r="Q20" s="369"/>
      <c r="R20" s="369"/>
    </row>
    <row r="21" spans="1:18" ht="15" x14ac:dyDescent="0.25">
      <c r="A21" s="368"/>
      <c r="B21" s="368"/>
      <c r="C21" s="399" t="str">
        <f>HLOOKUP(Introduction!$G$4,Key!A:G,15,FALSE)</f>
        <v>Datos de saneamiento</v>
      </c>
      <c r="D21" s="369"/>
      <c r="E21" s="400"/>
      <c r="F21" s="369"/>
      <c r="G21" s="369"/>
      <c r="H21" s="369"/>
      <c r="I21" s="369"/>
      <c r="J21" s="369"/>
      <c r="K21" s="369"/>
      <c r="L21" s="369"/>
      <c r="M21" s="369"/>
      <c r="N21" s="369"/>
      <c r="O21" s="369"/>
      <c r="P21" s="369"/>
      <c r="Q21" s="369"/>
      <c r="R21" s="369"/>
    </row>
    <row r="22" spans="1:18" ht="15" x14ac:dyDescent="0.25">
      <c r="A22" s="368"/>
      <c r="B22" s="368"/>
      <c r="C22" s="401" t="str">
        <f>HLOOKUP(Introduction!$G$4,Key!A:G,16,FALSE)</f>
        <v>Datos de higiene</v>
      </c>
      <c r="D22" s="369"/>
      <c r="E22" s="369"/>
      <c r="F22" s="369"/>
      <c r="G22" s="369"/>
      <c r="H22" s="369"/>
      <c r="I22" s="369"/>
      <c r="J22" s="369"/>
      <c r="K22" s="369"/>
      <c r="L22" s="369"/>
      <c r="M22" s="369"/>
      <c r="N22" s="369"/>
      <c r="O22" s="369"/>
      <c r="P22" s="369"/>
      <c r="Q22" s="369"/>
      <c r="R22" s="369"/>
    </row>
    <row r="23" spans="1:18" ht="15" x14ac:dyDescent="0.25">
      <c r="A23" s="368"/>
      <c r="B23" s="368"/>
      <c r="C23" s="395" t="str">
        <f>HLOOKUP(Introduction!$G$4,Key!A:G,17,FALSE)</f>
        <v>Datos de población</v>
      </c>
      <c r="D23" s="369"/>
      <c r="E23" s="369"/>
      <c r="F23" s="369"/>
      <c r="G23" s="369"/>
      <c r="H23" s="369"/>
      <c r="I23" s="369"/>
      <c r="J23" s="369"/>
      <c r="K23" s="369"/>
      <c r="L23" s="369"/>
      <c r="M23" s="369"/>
      <c r="N23" s="369"/>
      <c r="O23" s="369"/>
      <c r="P23" s="369"/>
      <c r="Q23" s="369"/>
      <c r="R23" s="369"/>
    </row>
    <row r="24" spans="1:18" ht="15" x14ac:dyDescent="0.25">
      <c r="A24" s="368"/>
      <c r="B24" s="368"/>
      <c r="C24" s="402"/>
      <c r="D24" s="369"/>
      <c r="E24" s="369"/>
      <c r="F24" s="369"/>
      <c r="G24" s="369"/>
      <c r="H24" s="369"/>
      <c r="I24" s="369"/>
      <c r="J24" s="369"/>
      <c r="K24" s="369"/>
      <c r="L24" s="369"/>
      <c r="M24" s="369"/>
      <c r="N24" s="369"/>
      <c r="O24" s="369"/>
      <c r="P24" s="369"/>
      <c r="Q24" s="369"/>
      <c r="R24" s="369"/>
    </row>
    <row r="25" spans="1:18" ht="15.9" customHeight="1" x14ac:dyDescent="0.25">
      <c r="A25" s="403"/>
      <c r="B25" s="403"/>
      <c r="C25" s="404"/>
      <c r="D25" s="368"/>
      <c r="E25" s="369"/>
      <c r="F25" s="369"/>
      <c r="G25" s="369"/>
      <c r="H25" s="369"/>
      <c r="I25" s="369"/>
      <c r="J25" s="369"/>
      <c r="K25" s="369"/>
      <c r="L25" s="369"/>
      <c r="M25" s="369"/>
      <c r="N25" s="369"/>
      <c r="O25" s="369"/>
      <c r="P25" s="369"/>
      <c r="Q25" s="369"/>
      <c r="R25" s="369"/>
    </row>
    <row r="26" spans="1:18" ht="22.8" x14ac:dyDescent="0.25">
      <c r="A26" s="403"/>
      <c r="B26" s="403"/>
      <c r="C26" s="403"/>
      <c r="D26" s="368"/>
      <c r="E26" s="369"/>
      <c r="F26" s="369"/>
      <c r="G26" s="369"/>
      <c r="H26" s="369"/>
      <c r="I26" s="369"/>
      <c r="J26" s="369"/>
      <c r="K26" s="369"/>
      <c r="L26" s="369"/>
      <c r="M26" s="369"/>
      <c r="N26" s="369"/>
      <c r="O26" s="369"/>
      <c r="P26" s="369"/>
      <c r="Q26" s="369"/>
      <c r="R26" s="369"/>
    </row>
    <row r="27" spans="1:18" ht="15" x14ac:dyDescent="0.25">
      <c r="A27" s="405"/>
      <c r="B27" s="406"/>
      <c r="C27" s="407"/>
      <c r="D27" s="368"/>
      <c r="E27" s="369"/>
      <c r="F27" s="369"/>
      <c r="G27" s="369"/>
      <c r="H27" s="369"/>
      <c r="I27" s="369"/>
      <c r="J27" s="369"/>
      <c r="K27" s="369"/>
      <c r="L27" s="369"/>
      <c r="M27" s="369"/>
      <c r="N27" s="369"/>
      <c r="O27" s="369"/>
      <c r="P27" s="369"/>
      <c r="Q27" s="369"/>
      <c r="R27" s="369"/>
    </row>
    <row r="28" spans="1:18" ht="15" x14ac:dyDescent="0.25">
      <c r="A28" s="405"/>
      <c r="B28" s="406"/>
      <c r="C28" s="408"/>
      <c r="D28" s="368"/>
      <c r="E28" s="369"/>
      <c r="F28" s="369"/>
      <c r="G28" s="369"/>
      <c r="H28" s="369"/>
      <c r="I28" s="369"/>
      <c r="J28" s="369"/>
      <c r="K28" s="369"/>
      <c r="L28" s="369"/>
      <c r="M28" s="369"/>
      <c r="N28" s="369"/>
      <c r="O28" s="369"/>
      <c r="P28" s="369"/>
      <c r="Q28" s="369"/>
      <c r="R28" s="369"/>
    </row>
    <row r="29" spans="1:18" ht="15" x14ac:dyDescent="0.25">
      <c r="A29" s="405"/>
      <c r="B29" s="406"/>
      <c r="C29" s="409"/>
      <c r="D29" s="368"/>
      <c r="E29" s="369"/>
      <c r="F29" s="369"/>
      <c r="G29" s="369"/>
      <c r="H29" s="369"/>
      <c r="I29" s="369"/>
      <c r="J29" s="369"/>
      <c r="K29" s="369"/>
      <c r="L29" s="369"/>
      <c r="M29" s="369"/>
      <c r="N29" s="369"/>
      <c r="O29" s="369"/>
      <c r="P29" s="369"/>
      <c r="Q29" s="369"/>
      <c r="R29" s="369"/>
    </row>
    <row r="30" spans="1:18" ht="15" x14ac:dyDescent="0.25">
      <c r="A30" s="405"/>
      <c r="B30" s="406"/>
      <c r="C30" s="409"/>
      <c r="D30" s="368"/>
      <c r="E30" s="369"/>
      <c r="F30" s="369"/>
      <c r="G30" s="369"/>
      <c r="H30" s="369"/>
      <c r="I30" s="369"/>
      <c r="J30" s="369"/>
      <c r="K30" s="369"/>
      <c r="L30" s="369"/>
      <c r="M30" s="369"/>
      <c r="N30" s="369"/>
      <c r="O30" s="369"/>
      <c r="P30" s="369"/>
      <c r="Q30" s="369"/>
      <c r="R30" s="369"/>
    </row>
    <row r="31" spans="1:18" ht="15" x14ac:dyDescent="0.25">
      <c r="A31" s="405"/>
      <c r="B31" s="406"/>
      <c r="C31" s="409"/>
      <c r="D31" s="368"/>
      <c r="E31" s="369"/>
      <c r="F31" s="369"/>
      <c r="G31" s="369"/>
      <c r="H31" s="369"/>
      <c r="I31" s="369"/>
      <c r="J31" s="369"/>
      <c r="K31" s="369"/>
      <c r="L31" s="369"/>
      <c r="M31" s="369"/>
      <c r="N31" s="369"/>
      <c r="O31" s="369"/>
      <c r="P31" s="369"/>
      <c r="Q31" s="369"/>
      <c r="R31" s="369"/>
    </row>
    <row r="32" spans="1:18" ht="15" x14ac:dyDescent="0.25">
      <c r="A32" s="405"/>
      <c r="B32" s="406"/>
      <c r="C32" s="409"/>
      <c r="D32" s="368"/>
      <c r="E32" s="369"/>
      <c r="F32" s="369"/>
      <c r="G32" s="369"/>
      <c r="H32" s="369"/>
      <c r="I32" s="369"/>
      <c r="J32" s="369"/>
      <c r="K32" s="369"/>
      <c r="L32" s="369"/>
      <c r="M32" s="369"/>
      <c r="N32" s="369"/>
      <c r="O32" s="369"/>
      <c r="P32" s="369"/>
      <c r="Q32" s="369"/>
      <c r="R32" s="369"/>
    </row>
    <row r="33" spans="1:18" ht="15" x14ac:dyDescent="0.25">
      <c r="A33" s="405"/>
      <c r="B33" s="406"/>
      <c r="C33" s="409"/>
      <c r="D33" s="368"/>
      <c r="E33" s="369"/>
      <c r="F33" s="369"/>
      <c r="G33" s="369"/>
      <c r="H33" s="369"/>
      <c r="I33" s="369"/>
      <c r="J33" s="369"/>
      <c r="K33" s="369"/>
      <c r="L33" s="369"/>
      <c r="M33" s="369"/>
      <c r="N33" s="369"/>
      <c r="O33" s="369"/>
      <c r="P33" s="369"/>
      <c r="Q33" s="369"/>
      <c r="R33" s="369"/>
    </row>
    <row r="34" spans="1:18" ht="15" x14ac:dyDescent="0.25">
      <c r="A34" s="405"/>
      <c r="B34" s="406"/>
      <c r="D34" s="368"/>
      <c r="E34" s="369"/>
      <c r="F34" s="369"/>
      <c r="G34" s="369"/>
      <c r="H34" s="369"/>
      <c r="I34" s="369"/>
      <c r="J34" s="369"/>
      <c r="K34" s="369"/>
      <c r="L34" s="369"/>
      <c r="M34" s="369"/>
      <c r="N34" s="369"/>
      <c r="O34" s="369"/>
      <c r="P34" s="369"/>
      <c r="Q34" s="369"/>
      <c r="R34" s="369"/>
    </row>
    <row r="35" spans="1:18" ht="15" x14ac:dyDescent="0.25">
      <c r="A35" s="368"/>
      <c r="B35" s="368"/>
      <c r="C35" s="368"/>
      <c r="D35" s="368"/>
      <c r="E35" s="369"/>
      <c r="F35" s="369"/>
      <c r="G35" s="369"/>
      <c r="H35" s="369"/>
      <c r="I35" s="369"/>
      <c r="J35" s="369"/>
      <c r="K35" s="369"/>
      <c r="L35" s="369"/>
      <c r="M35" s="369"/>
      <c r="N35" s="369"/>
      <c r="O35" s="369"/>
      <c r="P35" s="369"/>
      <c r="Q35" s="369"/>
      <c r="R35" s="369"/>
    </row>
    <row r="36" spans="1:18" ht="15" x14ac:dyDescent="0.25">
      <c r="A36" s="368"/>
      <c r="B36" s="368"/>
      <c r="C36" s="368"/>
      <c r="D36" s="368"/>
      <c r="E36" s="369"/>
      <c r="F36" s="369"/>
      <c r="G36" s="369"/>
      <c r="H36" s="369"/>
      <c r="I36" s="369"/>
      <c r="J36" s="369"/>
      <c r="K36" s="369"/>
      <c r="L36" s="369"/>
      <c r="M36" s="369"/>
      <c r="N36" s="369"/>
      <c r="O36" s="369"/>
      <c r="P36" s="369"/>
      <c r="Q36" s="369"/>
      <c r="R36" s="369"/>
    </row>
    <row r="37" spans="1:18" ht="15" x14ac:dyDescent="0.25">
      <c r="A37" s="368"/>
      <c r="B37" s="368"/>
      <c r="C37" s="368"/>
      <c r="D37" s="368"/>
    </row>
    <row r="38" spans="1:18" ht="15" x14ac:dyDescent="0.25">
      <c r="A38" s="368"/>
      <c r="B38" s="368"/>
      <c r="C38" s="368"/>
      <c r="D38" s="368"/>
    </row>
    <row r="39" spans="1:18" ht="15" x14ac:dyDescent="0.25">
      <c r="A39" s="368"/>
      <c r="B39" s="368"/>
      <c r="C39" s="368"/>
      <c r="D39" s="368"/>
    </row>
    <row r="40" spans="1:18" ht="15" x14ac:dyDescent="0.25">
      <c r="A40" s="368"/>
      <c r="B40" s="368"/>
      <c r="C40" s="368"/>
      <c r="D40" s="368"/>
    </row>
    <row r="46" spans="1:18" x14ac:dyDescent="0.25">
      <c r="L46" s="41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1BF9AA0-8459-4F51-8995-D2B4B691D825}"/>
    <hyperlink ref="C19" location="'Data Summary'!A1" display="&quot;Data Summary&quot;" xr:uid="{638921CE-08BD-4296-BEEB-ED56762F24E2}"/>
    <hyperlink ref="C20" location="'Water Data'!A1" display="&quot;Water Data&quot;" xr:uid="{9EF3D79A-CB9D-427D-9AB8-CBD9EAD9219F}"/>
    <hyperlink ref="C21" location="'Sanitation Data'!A1" display="&quot;Sanitation Data&quot;" xr:uid="{453A5047-13E1-4FCF-BCA1-87F3BE4E938D}"/>
    <hyperlink ref="C22" location="'Hygiene Data'!A1" display="&quot;Hygiene Data&quot;" xr:uid="{CD6C21E8-BFC5-4914-AE0D-B7C9E8FC00F1}"/>
    <hyperlink ref="C14" location="Ladders!A1" display="Ladders for the most recent estimates (&quot;Ladders&quot;)" xr:uid="{D892D679-FC2F-46EF-A7BB-0852561AF499}"/>
    <hyperlink ref="C15" location="Charts!A1" display="Trends in basic water, sanitation and hygiene in schools" xr:uid="{A426C9CA-E7BE-414F-8E30-877508D1F0F7}"/>
    <hyperlink ref="C23" location="Population!A1" display="&quot;Population&quot;" xr:uid="{99660747-82D8-48A8-9B67-57842B5C4DA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3687925-4E8B-448C-8032-EFB3C86B5BB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6ADC-4897-4540-A868-6DE2986B9431}">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42"/>
      <c r="I1" s="342"/>
      <c r="J1" s="342"/>
      <c r="K1" s="342"/>
      <c r="L1" s="342"/>
      <c r="M1" s="342"/>
      <c r="N1" s="342"/>
      <c r="O1" s="342"/>
      <c r="P1" s="342"/>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71.090340999999995</v>
      </c>
      <c r="D4" s="8"/>
      <c r="E4" s="8"/>
      <c r="F4" s="8"/>
      <c r="G4" s="8">
        <v>71.280206219999997</v>
      </c>
      <c r="H4" s="8">
        <v>83.927999999999997</v>
      </c>
      <c r="I4" s="85"/>
      <c r="J4" s="90" t="s">
        <v>33</v>
      </c>
      <c r="K4" s="8">
        <v>2025</v>
      </c>
      <c r="L4" s="8">
        <v>69.577616309999996</v>
      </c>
      <c r="M4" s="8">
        <v>70.39909016</v>
      </c>
      <c r="N4" s="8"/>
      <c r="O4" s="8"/>
      <c r="P4" s="8">
        <v>69.769482010000004</v>
      </c>
      <c r="Q4" s="8"/>
      <c r="R4" s="89"/>
      <c r="S4" s="90" t="s">
        <v>33</v>
      </c>
      <c r="T4" s="8">
        <v>2025</v>
      </c>
      <c r="U4" s="8">
        <v>79.160917229999995</v>
      </c>
      <c r="V4" s="8"/>
      <c r="W4" s="8"/>
      <c r="X4" s="8"/>
      <c r="Y4" s="8">
        <v>77.117647059999996</v>
      </c>
      <c r="Z4" s="8">
        <v>79.776405429999997</v>
      </c>
      <c r="AA4" s="89"/>
      <c r="AB4" s="89"/>
      <c r="AC4" s="89"/>
      <c r="AD4" s="89"/>
      <c r="AE4" s="89"/>
      <c r="AF4" s="89"/>
      <c r="AG4" s="89"/>
    </row>
    <row r="5" spans="1:35" ht="15.6" x14ac:dyDescent="0.3">
      <c r="A5" s="90" t="s">
        <v>34</v>
      </c>
      <c r="B5" s="8">
        <v>2025</v>
      </c>
      <c r="C5" s="8">
        <v>17.42670678</v>
      </c>
      <c r="D5" s="8"/>
      <c r="E5" s="8"/>
      <c r="F5" s="8"/>
      <c r="G5" s="8">
        <v>16.55346604</v>
      </c>
      <c r="H5" s="8"/>
      <c r="I5" s="85"/>
      <c r="J5" s="90" t="s">
        <v>34</v>
      </c>
      <c r="K5" s="8">
        <v>2025</v>
      </c>
      <c r="L5" s="8"/>
      <c r="M5" s="8">
        <v>26.935712949999999</v>
      </c>
      <c r="N5" s="8"/>
      <c r="O5" s="8"/>
      <c r="P5" s="8"/>
      <c r="Q5" s="8"/>
      <c r="R5" s="89"/>
      <c r="S5" s="90" t="s">
        <v>34</v>
      </c>
      <c r="T5" s="8">
        <v>2025</v>
      </c>
      <c r="U5" s="8"/>
      <c r="V5" s="8"/>
      <c r="W5" s="8"/>
      <c r="X5" s="8"/>
      <c r="Y5" s="8"/>
      <c r="Z5" s="8"/>
      <c r="AA5" s="89"/>
      <c r="AB5" s="89"/>
      <c r="AC5" s="89"/>
      <c r="AD5" s="89"/>
      <c r="AE5" s="89"/>
      <c r="AF5" s="89"/>
      <c r="AG5" s="89"/>
    </row>
    <row r="6" spans="1:35" s="85" customFormat="1" ht="15.6" x14ac:dyDescent="0.3">
      <c r="A6" s="90" t="s">
        <v>35</v>
      </c>
      <c r="B6" s="8">
        <v>2025</v>
      </c>
      <c r="C6" s="8">
        <v>11.48295222</v>
      </c>
      <c r="D6" s="8">
        <v>1.8833587709999999</v>
      </c>
      <c r="E6" s="8"/>
      <c r="F6" s="8"/>
      <c r="G6" s="8">
        <v>12.16632774</v>
      </c>
      <c r="H6" s="8"/>
      <c r="J6" s="90" t="s">
        <v>35</v>
      </c>
      <c r="K6" s="8">
        <v>2025</v>
      </c>
      <c r="L6" s="8"/>
      <c r="M6" s="8">
        <v>2.6651968909999999</v>
      </c>
      <c r="N6" s="8"/>
      <c r="O6" s="8"/>
      <c r="P6" s="8"/>
      <c r="Q6" s="8"/>
      <c r="R6" s="88"/>
      <c r="S6" s="90" t="s">
        <v>35</v>
      </c>
      <c r="T6" s="8">
        <v>2025</v>
      </c>
      <c r="U6" s="8"/>
      <c r="V6" s="8"/>
      <c r="W6" s="8"/>
      <c r="X6" s="8"/>
      <c r="Y6" s="8"/>
      <c r="Z6" s="8"/>
      <c r="AA6" s="89"/>
      <c r="AB6" s="89"/>
      <c r="AC6" s="89"/>
      <c r="AD6" s="89"/>
      <c r="AE6" s="89"/>
      <c r="AF6" s="89"/>
      <c r="AG6" s="89"/>
    </row>
    <row r="7" spans="1:35" s="85" customFormat="1" ht="15.6" x14ac:dyDescent="0.3">
      <c r="A7" s="92" t="s">
        <v>204</v>
      </c>
      <c r="B7" s="8">
        <v>2025</v>
      </c>
      <c r="C7" s="8">
        <v>0</v>
      </c>
      <c r="D7" s="8">
        <v>98.116641229999999</v>
      </c>
      <c r="E7" s="8">
        <v>100</v>
      </c>
      <c r="F7" s="8">
        <v>100</v>
      </c>
      <c r="G7" s="8">
        <v>0</v>
      </c>
      <c r="H7" s="8">
        <v>16.071999999999999</v>
      </c>
      <c r="I7" s="89"/>
      <c r="J7" s="92" t="s">
        <v>204</v>
      </c>
      <c r="K7" s="8">
        <v>2025</v>
      </c>
      <c r="L7" s="8">
        <v>30.42238369</v>
      </c>
      <c r="M7" s="8">
        <v>0</v>
      </c>
      <c r="N7" s="8">
        <v>100</v>
      </c>
      <c r="O7" s="8">
        <v>100</v>
      </c>
      <c r="P7" s="8">
        <v>30.230517989999999</v>
      </c>
      <c r="Q7" s="8">
        <v>100</v>
      </c>
      <c r="R7" s="89"/>
      <c r="S7" s="92" t="s">
        <v>204</v>
      </c>
      <c r="T7" s="8">
        <v>2025</v>
      </c>
      <c r="U7" s="8">
        <v>20.839082770000001</v>
      </c>
      <c r="V7" s="8">
        <v>100</v>
      </c>
      <c r="W7" s="8">
        <v>100</v>
      </c>
      <c r="X7" s="8">
        <v>100</v>
      </c>
      <c r="Y7" s="8">
        <v>22.882352940000001</v>
      </c>
      <c r="Z7" s="8">
        <v>20.223594569999999</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170</v>
      </c>
      <c r="F13" s="99" t="s">
        <v>83</v>
      </c>
      <c r="G13" s="99" t="s">
        <v>84</v>
      </c>
      <c r="H13" s="99" t="s">
        <v>85</v>
      </c>
      <c r="I13" s="99" t="s">
        <v>86</v>
      </c>
      <c r="J13" s="99" t="s">
        <v>201</v>
      </c>
      <c r="K13" s="99" t="s">
        <v>171</v>
      </c>
      <c r="L13" s="99" t="s">
        <v>87</v>
      </c>
      <c r="M13" s="99" t="s">
        <v>88</v>
      </c>
      <c r="N13" s="99" t="s">
        <v>89</v>
      </c>
      <c r="O13" s="101" t="s">
        <v>90</v>
      </c>
      <c r="P13" s="101" t="s">
        <v>202</v>
      </c>
      <c r="Q13" s="99" t="s">
        <v>109</v>
      </c>
      <c r="R13" s="99" t="s">
        <v>142</v>
      </c>
      <c r="S13" s="102" t="s">
        <v>91</v>
      </c>
      <c r="T13" s="103" t="s">
        <v>92</v>
      </c>
      <c r="U13" s="103" t="s">
        <v>93</v>
      </c>
      <c r="V13" s="103" t="s">
        <v>203</v>
      </c>
    </row>
    <row r="14" spans="1:35" s="104" customFormat="1" ht="11.4" x14ac:dyDescent="0.2">
      <c r="A14" s="104" t="s">
        <v>143</v>
      </c>
      <c r="B14" s="8">
        <v>2000</v>
      </c>
      <c r="C14" s="105" t="s">
        <v>7</v>
      </c>
      <c r="D14" s="8">
        <v>30928714</v>
      </c>
      <c r="E14" s="8">
        <v>100</v>
      </c>
      <c r="F14" s="8">
        <v>89.430532998398945</v>
      </c>
      <c r="G14" s="8"/>
      <c r="H14" s="8"/>
      <c r="I14" s="8">
        <v>10.569467001601055</v>
      </c>
      <c r="J14" s="8">
        <v>89.430532998398945</v>
      </c>
      <c r="K14" s="8">
        <v>100</v>
      </c>
      <c r="L14" s="8">
        <v>99.86093049593137</v>
      </c>
      <c r="M14" s="8">
        <v>89.807031998214825</v>
      </c>
      <c r="N14" s="8">
        <v>10.053898497716546</v>
      </c>
      <c r="O14" s="8">
        <v>0.13906950406862961</v>
      </c>
      <c r="P14" s="8">
        <v>0</v>
      </c>
      <c r="Q14" s="8">
        <v>99.069767544616525</v>
      </c>
      <c r="R14" s="8"/>
      <c r="S14" s="8">
        <v>38.342535028051323</v>
      </c>
      <c r="T14" s="8"/>
      <c r="U14" s="8"/>
      <c r="V14" s="8">
        <v>61.657464971948677</v>
      </c>
    </row>
    <row r="15" spans="1:35" s="104" customFormat="1" ht="11.4" x14ac:dyDescent="0.2">
      <c r="A15" s="104" t="s">
        <v>143</v>
      </c>
      <c r="B15" s="8">
        <v>2001</v>
      </c>
      <c r="C15" s="105" t="s">
        <v>7</v>
      </c>
      <c r="D15" s="8">
        <v>30994238</v>
      </c>
      <c r="E15" s="8">
        <v>100</v>
      </c>
      <c r="F15" s="8">
        <v>89.430532998398945</v>
      </c>
      <c r="G15" s="8"/>
      <c r="H15" s="8"/>
      <c r="I15" s="8">
        <v>10.569467001601055</v>
      </c>
      <c r="J15" s="8">
        <v>89.430532998398945</v>
      </c>
      <c r="K15" s="8">
        <v>100</v>
      </c>
      <c r="L15" s="8">
        <v>99.86093049593137</v>
      </c>
      <c r="M15" s="8">
        <v>89.807031998214825</v>
      </c>
      <c r="N15" s="8">
        <v>10.053898497716546</v>
      </c>
      <c r="O15" s="8">
        <v>0.13906950406862961</v>
      </c>
      <c r="P15" s="8">
        <v>0</v>
      </c>
      <c r="Q15" s="8">
        <v>99.069767544616525</v>
      </c>
      <c r="R15" s="8"/>
      <c r="S15" s="8">
        <v>38.342535028051323</v>
      </c>
      <c r="T15" s="8"/>
      <c r="U15" s="8"/>
      <c r="V15" s="8">
        <v>61.657464971948677</v>
      </c>
    </row>
    <row r="16" spans="1:35" s="104" customFormat="1" ht="11.4" x14ac:dyDescent="0.2">
      <c r="A16" s="104" t="s">
        <v>143</v>
      </c>
      <c r="B16" s="8">
        <v>2002</v>
      </c>
      <c r="C16" s="105" t="s">
        <v>7</v>
      </c>
      <c r="D16" s="8">
        <v>31048102</v>
      </c>
      <c r="E16" s="8">
        <v>100</v>
      </c>
      <c r="F16" s="8">
        <v>89.430532998398945</v>
      </c>
      <c r="G16" s="8"/>
      <c r="H16" s="8"/>
      <c r="I16" s="8">
        <v>10.569467001601055</v>
      </c>
      <c r="J16" s="8">
        <v>89.430532998398945</v>
      </c>
      <c r="K16" s="8">
        <v>100</v>
      </c>
      <c r="L16" s="8">
        <v>99.86093049593137</v>
      </c>
      <c r="M16" s="8">
        <v>89.807031998214825</v>
      </c>
      <c r="N16" s="8">
        <v>10.053898497716546</v>
      </c>
      <c r="O16" s="8">
        <v>0.13906950406862961</v>
      </c>
      <c r="P16" s="8">
        <v>0</v>
      </c>
      <c r="Q16" s="8">
        <v>99.069767544616525</v>
      </c>
      <c r="R16" s="8"/>
      <c r="S16" s="8">
        <v>38.342535028051316</v>
      </c>
      <c r="T16" s="8"/>
      <c r="U16" s="8"/>
      <c r="V16" s="8">
        <v>61.657464971948684</v>
      </c>
    </row>
    <row r="17" spans="1:22" s="104" customFormat="1" ht="11.4" x14ac:dyDescent="0.2">
      <c r="A17" s="104" t="s">
        <v>143</v>
      </c>
      <c r="B17" s="8">
        <v>2003</v>
      </c>
      <c r="C17" s="105" t="s">
        <v>7</v>
      </c>
      <c r="D17" s="8">
        <v>31100252</v>
      </c>
      <c r="E17" s="8">
        <v>100</v>
      </c>
      <c r="F17" s="8">
        <v>89.382454828817444</v>
      </c>
      <c r="G17" s="8"/>
      <c r="H17" s="8"/>
      <c r="I17" s="8">
        <v>10.617545171182556</v>
      </c>
      <c r="J17" s="8">
        <v>89.382454828817444</v>
      </c>
      <c r="K17" s="8">
        <v>100</v>
      </c>
      <c r="L17" s="8">
        <v>99.424485487156176</v>
      </c>
      <c r="M17" s="8">
        <v>88.742325909252031</v>
      </c>
      <c r="N17" s="8">
        <v>10.682159577904144</v>
      </c>
      <c r="O17" s="8">
        <v>0.57551451284382438</v>
      </c>
      <c r="P17" s="8">
        <v>0</v>
      </c>
      <c r="Q17" s="8">
        <v>98.439535373813214</v>
      </c>
      <c r="R17" s="8"/>
      <c r="S17" s="8">
        <v>40.28626751402544</v>
      </c>
      <c r="T17" s="8"/>
      <c r="U17" s="8"/>
      <c r="V17" s="8">
        <v>59.71373248597456</v>
      </c>
    </row>
    <row r="18" spans="1:22" s="104" customFormat="1" ht="11.4" x14ac:dyDescent="0.2">
      <c r="A18" s="104" t="s">
        <v>143</v>
      </c>
      <c r="B18" s="8">
        <v>2004</v>
      </c>
      <c r="C18" s="105" t="s">
        <v>7</v>
      </c>
      <c r="D18" s="8">
        <v>31134740</v>
      </c>
      <c r="E18" s="8">
        <v>100</v>
      </c>
      <c r="F18" s="8">
        <v>89.334376659235957</v>
      </c>
      <c r="G18" s="8"/>
      <c r="H18" s="8"/>
      <c r="I18" s="8">
        <v>10.665623340764043</v>
      </c>
      <c r="J18" s="8">
        <v>89.334376659235957</v>
      </c>
      <c r="K18" s="8">
        <v>99.803738317757052</v>
      </c>
      <c r="L18" s="8">
        <v>98.988040478380867</v>
      </c>
      <c r="M18" s="8">
        <v>87.677619820289692</v>
      </c>
      <c r="N18" s="8">
        <v>11.310420658091175</v>
      </c>
      <c r="O18" s="8">
        <v>1.0119595216191328</v>
      </c>
      <c r="P18" s="8">
        <v>0</v>
      </c>
      <c r="Q18" s="8">
        <v>97.809303203010131</v>
      </c>
      <c r="R18" s="8"/>
      <c r="S18" s="8">
        <v>42.230000000000018</v>
      </c>
      <c r="T18" s="8"/>
      <c r="U18" s="8"/>
      <c r="V18" s="8">
        <v>57.769999999999982</v>
      </c>
    </row>
    <row r="19" spans="1:22" s="104" customFormat="1" ht="11.4" x14ac:dyDescent="0.2">
      <c r="A19" s="104" t="s">
        <v>143</v>
      </c>
      <c r="B19" s="8">
        <v>2005</v>
      </c>
      <c r="C19" s="105" t="s">
        <v>7</v>
      </c>
      <c r="D19" s="8">
        <v>31145308</v>
      </c>
      <c r="E19" s="8">
        <v>99.732245450094069</v>
      </c>
      <c r="F19" s="8">
        <v>89.286298489654456</v>
      </c>
      <c r="G19" s="8"/>
      <c r="H19" s="8"/>
      <c r="I19" s="8">
        <v>10.713701510345544</v>
      </c>
      <c r="J19" s="8">
        <v>89.286298489654456</v>
      </c>
      <c r="K19" s="8">
        <v>99.482710280373908</v>
      </c>
      <c r="L19" s="8">
        <v>98.551595469605559</v>
      </c>
      <c r="M19" s="8">
        <v>86.612913731326898</v>
      </c>
      <c r="N19" s="8">
        <v>11.93868173827866</v>
      </c>
      <c r="O19" s="8">
        <v>1.4484045303944413</v>
      </c>
      <c r="P19" s="8">
        <v>0</v>
      </c>
      <c r="Q19" s="8">
        <v>97.179071032206821</v>
      </c>
      <c r="R19" s="8"/>
      <c r="S19" s="8">
        <v>44.173732485974142</v>
      </c>
      <c r="T19" s="8"/>
      <c r="U19" s="8"/>
      <c r="V19" s="8">
        <v>55.826267514025858</v>
      </c>
    </row>
    <row r="20" spans="1:22" s="104" customFormat="1" ht="11.4" x14ac:dyDescent="0.2">
      <c r="A20" s="104" t="s">
        <v>143</v>
      </c>
      <c r="B20" s="8">
        <v>2006</v>
      </c>
      <c r="C20" s="105" t="s">
        <v>7</v>
      </c>
      <c r="D20" s="8">
        <v>31149524</v>
      </c>
      <c r="E20" s="8">
        <v>99.35020112605207</v>
      </c>
      <c r="F20" s="8">
        <v>89.238220320072955</v>
      </c>
      <c r="G20" s="8"/>
      <c r="H20" s="8"/>
      <c r="I20" s="8">
        <v>10.761779679927045</v>
      </c>
      <c r="J20" s="8">
        <v>89.238220320072955</v>
      </c>
      <c r="K20" s="8">
        <v>99.161682242990764</v>
      </c>
      <c r="L20" s="8">
        <v>98.11515046083025</v>
      </c>
      <c r="M20" s="8">
        <v>85.548207642364105</v>
      </c>
      <c r="N20" s="8">
        <v>12.566942818466146</v>
      </c>
      <c r="O20" s="8">
        <v>1.8848495391697497</v>
      </c>
      <c r="P20" s="8">
        <v>0</v>
      </c>
      <c r="Q20" s="8">
        <v>96.54883886140351</v>
      </c>
      <c r="R20" s="8"/>
      <c r="S20" s="8">
        <v>46.117464971948721</v>
      </c>
      <c r="T20" s="8"/>
      <c r="U20" s="8"/>
      <c r="V20" s="8">
        <v>53.882535028051279</v>
      </c>
    </row>
    <row r="21" spans="1:22" s="104" customFormat="1" ht="11.4" x14ac:dyDescent="0.2">
      <c r="A21" s="104" t="s">
        <v>143</v>
      </c>
      <c r="B21" s="8">
        <v>2007</v>
      </c>
      <c r="C21" s="105" t="s">
        <v>7</v>
      </c>
      <c r="D21" s="8">
        <v>31174940</v>
      </c>
      <c r="E21" s="8">
        <v>98.968156802010185</v>
      </c>
      <c r="F21" s="8">
        <v>89.190142150491468</v>
      </c>
      <c r="G21" s="8"/>
      <c r="H21" s="8"/>
      <c r="I21" s="8">
        <v>10.809857849508532</v>
      </c>
      <c r="J21" s="8">
        <v>89.190142150491468</v>
      </c>
      <c r="K21" s="8">
        <v>98.840654205607507</v>
      </c>
      <c r="L21" s="8">
        <v>97.678705452055056</v>
      </c>
      <c r="M21" s="8">
        <v>84.483501553401766</v>
      </c>
      <c r="N21" s="8">
        <v>13.19520389865329</v>
      </c>
      <c r="O21" s="8">
        <v>2.3212945479449445</v>
      </c>
      <c r="P21" s="8">
        <v>0</v>
      </c>
      <c r="Q21" s="8">
        <v>95.9186066906002</v>
      </c>
      <c r="R21" s="8"/>
      <c r="S21" s="8">
        <v>48.061197457922844</v>
      </c>
      <c r="T21" s="8"/>
      <c r="U21" s="8"/>
      <c r="V21" s="8">
        <v>51.938802542077156</v>
      </c>
    </row>
    <row r="22" spans="1:22" s="104" customFormat="1" ht="11.4" x14ac:dyDescent="0.2">
      <c r="A22" s="104" t="s">
        <v>143</v>
      </c>
      <c r="B22" s="8">
        <v>2008</v>
      </c>
      <c r="C22" s="105" t="s">
        <v>7</v>
      </c>
      <c r="D22" s="8">
        <v>31221924</v>
      </c>
      <c r="E22" s="8">
        <v>98.586112477968186</v>
      </c>
      <c r="F22" s="8">
        <v>89.142063980909967</v>
      </c>
      <c r="G22" s="8">
        <v>54.009718693856478</v>
      </c>
      <c r="H22" s="8">
        <v>35.132345287053489</v>
      </c>
      <c r="I22" s="8">
        <v>10.857936019090033</v>
      </c>
      <c r="J22" s="8">
        <v>0</v>
      </c>
      <c r="K22" s="8">
        <v>98.519626168224363</v>
      </c>
      <c r="L22" s="8">
        <v>97.242260443279747</v>
      </c>
      <c r="M22" s="8">
        <v>83.418795464438972</v>
      </c>
      <c r="N22" s="8">
        <v>13.823464978840775</v>
      </c>
      <c r="O22" s="8">
        <v>2.7577395567202529</v>
      </c>
      <c r="P22" s="8">
        <v>0</v>
      </c>
      <c r="Q22" s="8">
        <v>95.288374519796889</v>
      </c>
      <c r="R22" s="8">
        <v>83.134164384721799</v>
      </c>
      <c r="S22" s="8">
        <v>50.004929943897423</v>
      </c>
      <c r="T22" s="8">
        <v>33.129234440824376</v>
      </c>
      <c r="U22" s="8">
        <v>16.865835615278201</v>
      </c>
      <c r="V22" s="8">
        <v>0</v>
      </c>
    </row>
    <row r="23" spans="1:22" s="104" customFormat="1" ht="11.4" x14ac:dyDescent="0.2">
      <c r="A23" s="104" t="s">
        <v>143</v>
      </c>
      <c r="B23" s="8">
        <v>2009</v>
      </c>
      <c r="C23" s="105" t="s">
        <v>7</v>
      </c>
      <c r="D23" s="8">
        <v>31279886</v>
      </c>
      <c r="E23" s="8">
        <v>98.204068153926187</v>
      </c>
      <c r="F23" s="8">
        <v>89.09398581132848</v>
      </c>
      <c r="G23" s="8">
        <v>54.009718693856478</v>
      </c>
      <c r="H23" s="8">
        <v>35.084267117472002</v>
      </c>
      <c r="I23" s="8">
        <v>10.90601418867152</v>
      </c>
      <c r="J23" s="8">
        <v>0</v>
      </c>
      <c r="K23" s="8">
        <v>98.198598130841219</v>
      </c>
      <c r="L23" s="8">
        <v>96.805815434504439</v>
      </c>
      <c r="M23" s="8">
        <v>82.354089375476178</v>
      </c>
      <c r="N23" s="8">
        <v>14.45172605902826</v>
      </c>
      <c r="O23" s="8">
        <v>3.1941845654955614</v>
      </c>
      <c r="P23" s="8">
        <v>0</v>
      </c>
      <c r="Q23" s="8">
        <v>94.658142348993579</v>
      </c>
      <c r="R23" s="8">
        <v>83.134164384721799</v>
      </c>
      <c r="S23" s="8">
        <v>51.948662429871547</v>
      </c>
      <c r="T23" s="8">
        <v>31.185501954850253</v>
      </c>
      <c r="U23" s="8">
        <v>16.865835615278201</v>
      </c>
      <c r="V23" s="8">
        <v>0</v>
      </c>
    </row>
    <row r="24" spans="1:22" s="104" customFormat="1" ht="11.4" x14ac:dyDescent="0.2">
      <c r="A24" s="104" t="s">
        <v>143</v>
      </c>
      <c r="B24" s="8">
        <v>2010</v>
      </c>
      <c r="C24" s="105" t="s">
        <v>7</v>
      </c>
      <c r="D24" s="8">
        <v>31327844</v>
      </c>
      <c r="E24" s="8">
        <v>97.822023829884188</v>
      </c>
      <c r="F24" s="8">
        <v>89.045907641746979</v>
      </c>
      <c r="G24" s="8">
        <v>54.009718693856478</v>
      </c>
      <c r="H24" s="8">
        <v>35.036188947890501</v>
      </c>
      <c r="I24" s="8">
        <v>10.954092358253021</v>
      </c>
      <c r="J24" s="8">
        <v>0</v>
      </c>
      <c r="K24" s="8">
        <v>97.877570093457962</v>
      </c>
      <c r="L24" s="8">
        <v>96.36937042572913</v>
      </c>
      <c r="M24" s="8">
        <v>81.289383286513839</v>
      </c>
      <c r="N24" s="8">
        <v>15.079987139215291</v>
      </c>
      <c r="O24" s="8">
        <v>3.6306295742708699</v>
      </c>
      <c r="P24" s="8">
        <v>0</v>
      </c>
      <c r="Q24" s="8">
        <v>94.027910178190496</v>
      </c>
      <c r="R24" s="8">
        <v>83.134164384721799</v>
      </c>
      <c r="S24" s="8">
        <v>53.892394915846126</v>
      </c>
      <c r="T24" s="8">
        <v>29.241769468875674</v>
      </c>
      <c r="U24" s="8">
        <v>16.865835615278201</v>
      </c>
      <c r="V24" s="8">
        <v>0</v>
      </c>
    </row>
    <row r="25" spans="1:22" s="104" customFormat="1" ht="11.4" x14ac:dyDescent="0.2">
      <c r="A25" s="104" t="s">
        <v>143</v>
      </c>
      <c r="B25" s="8">
        <v>2011</v>
      </c>
      <c r="C25" s="105" t="s">
        <v>7</v>
      </c>
      <c r="D25" s="8">
        <v>31349724</v>
      </c>
      <c r="E25" s="8">
        <v>97.439979505842189</v>
      </c>
      <c r="F25" s="8">
        <v>88.997829472165492</v>
      </c>
      <c r="G25" s="8">
        <v>54.009718693856478</v>
      </c>
      <c r="H25" s="8">
        <v>34.988110778309014</v>
      </c>
      <c r="I25" s="8">
        <v>11.002170527834508</v>
      </c>
      <c r="J25" s="8">
        <v>0</v>
      </c>
      <c r="K25" s="8">
        <v>97.556542056074818</v>
      </c>
      <c r="L25" s="8">
        <v>95.932925416953935</v>
      </c>
      <c r="M25" s="8">
        <v>80.224677197551046</v>
      </c>
      <c r="N25" s="8">
        <v>15.70824821940289</v>
      </c>
      <c r="O25" s="8">
        <v>4.0670745830460646</v>
      </c>
      <c r="P25" s="8">
        <v>0</v>
      </c>
      <c r="Q25" s="8">
        <v>93.397678007387185</v>
      </c>
      <c r="R25" s="8">
        <v>83.134164384721799</v>
      </c>
      <c r="S25" s="8">
        <v>55.836127401820249</v>
      </c>
      <c r="T25" s="8">
        <v>27.29803698290155</v>
      </c>
      <c r="U25" s="8">
        <v>16.865835615278201</v>
      </c>
      <c r="V25" s="8">
        <v>0</v>
      </c>
    </row>
    <row r="26" spans="1:22" s="104" customFormat="1" ht="11.4" x14ac:dyDescent="0.2">
      <c r="A26" s="104" t="s">
        <v>143</v>
      </c>
      <c r="B26" s="8">
        <v>2012</v>
      </c>
      <c r="C26" s="105" t="s">
        <v>7</v>
      </c>
      <c r="D26" s="8">
        <v>31349864</v>
      </c>
      <c r="E26" s="8">
        <v>97.05793518180019</v>
      </c>
      <c r="F26" s="8">
        <v>88.949751302583991</v>
      </c>
      <c r="G26" s="8">
        <v>54.009718693856485</v>
      </c>
      <c r="H26" s="8">
        <v>34.940032608727506</v>
      </c>
      <c r="I26" s="8">
        <v>11.050248697416009</v>
      </c>
      <c r="J26" s="8">
        <v>0</v>
      </c>
      <c r="K26" s="8">
        <v>97.235514018691674</v>
      </c>
      <c r="L26" s="8">
        <v>95.496480408178627</v>
      </c>
      <c r="M26" s="8">
        <v>79.159971108588252</v>
      </c>
      <c r="N26" s="8">
        <v>16.336509299590375</v>
      </c>
      <c r="O26" s="8">
        <v>4.5035195918213731</v>
      </c>
      <c r="P26" s="8">
        <v>0</v>
      </c>
      <c r="Q26" s="8">
        <v>92.767445836583875</v>
      </c>
      <c r="R26" s="8">
        <v>83.134164384721799</v>
      </c>
      <c r="S26" s="8">
        <v>57.779859887794828</v>
      </c>
      <c r="T26" s="8">
        <v>25.354304496926972</v>
      </c>
      <c r="U26" s="8">
        <v>16.865835615278201</v>
      </c>
      <c r="V26" s="8">
        <v>0</v>
      </c>
    </row>
    <row r="27" spans="1:22" s="104" customFormat="1" ht="11.4" x14ac:dyDescent="0.2">
      <c r="A27" s="104" t="s">
        <v>143</v>
      </c>
      <c r="B27" s="8">
        <v>2013</v>
      </c>
      <c r="C27" s="105" t="s">
        <v>7</v>
      </c>
      <c r="D27" s="8">
        <v>33571336</v>
      </c>
      <c r="E27" s="8">
        <v>96.675890857758191</v>
      </c>
      <c r="F27" s="8">
        <v>88.901673133002504</v>
      </c>
      <c r="G27" s="8">
        <v>55.562502539526122</v>
      </c>
      <c r="H27" s="8">
        <v>33.339170593476382</v>
      </c>
      <c r="I27" s="8">
        <v>11.098326866997496</v>
      </c>
      <c r="J27" s="8">
        <v>0</v>
      </c>
      <c r="K27" s="8">
        <v>96.914485981308417</v>
      </c>
      <c r="L27" s="8">
        <v>95.060035399403318</v>
      </c>
      <c r="M27" s="8">
        <v>78.095265019625913</v>
      </c>
      <c r="N27" s="8">
        <v>16.964770379777406</v>
      </c>
      <c r="O27" s="8">
        <v>4.9399646005966815</v>
      </c>
      <c r="P27" s="8">
        <v>0</v>
      </c>
      <c r="Q27" s="8">
        <v>92.137213665780564</v>
      </c>
      <c r="R27" s="8">
        <v>83.134164384721799</v>
      </c>
      <c r="S27" s="8">
        <v>59.723592373768952</v>
      </c>
      <c r="T27" s="8">
        <v>23.410572010952848</v>
      </c>
      <c r="U27" s="8">
        <v>16.865835615278201</v>
      </c>
      <c r="V27" s="8">
        <v>0</v>
      </c>
    </row>
    <row r="28" spans="1:22" s="104" customFormat="1" ht="11.4" x14ac:dyDescent="0.2">
      <c r="A28" s="104" t="s">
        <v>143</v>
      </c>
      <c r="B28" s="8">
        <v>2014</v>
      </c>
      <c r="C28" s="105" t="s">
        <v>7</v>
      </c>
      <c r="D28" s="8">
        <v>33535092</v>
      </c>
      <c r="E28" s="8">
        <v>96.293846533716192</v>
      </c>
      <c r="F28" s="8">
        <v>88.853594963421003</v>
      </c>
      <c r="G28" s="8">
        <v>57.115286385195759</v>
      </c>
      <c r="H28" s="8">
        <v>31.738308578225244</v>
      </c>
      <c r="I28" s="8">
        <v>11.146405036578997</v>
      </c>
      <c r="J28" s="8">
        <v>0</v>
      </c>
      <c r="K28" s="8">
        <v>96.593457943925273</v>
      </c>
      <c r="L28" s="8">
        <v>94.62359039062801</v>
      </c>
      <c r="M28" s="8">
        <v>77.030558930663119</v>
      </c>
      <c r="N28" s="8">
        <v>17.593031459964891</v>
      </c>
      <c r="O28" s="8">
        <v>5.37640960937199</v>
      </c>
      <c r="P28" s="8">
        <v>0</v>
      </c>
      <c r="Q28" s="8">
        <v>91.506981494977254</v>
      </c>
      <c r="R28" s="8">
        <v>83.134164384721799</v>
      </c>
      <c r="S28" s="8">
        <v>61.66732485974353</v>
      </c>
      <c r="T28" s="8">
        <v>21.466839524978269</v>
      </c>
      <c r="U28" s="8">
        <v>16.865835615278201</v>
      </c>
      <c r="V28" s="8">
        <v>0</v>
      </c>
    </row>
    <row r="29" spans="1:22" s="104" customFormat="1" ht="11.4" x14ac:dyDescent="0.2">
      <c r="A29" s="104" t="s">
        <v>143</v>
      </c>
      <c r="B29" s="8">
        <v>2015</v>
      </c>
      <c r="C29" s="105" t="s">
        <v>7</v>
      </c>
      <c r="D29" s="8">
        <v>33496952</v>
      </c>
      <c r="E29" s="8">
        <v>95.911802209674192</v>
      </c>
      <c r="F29" s="8">
        <v>88.805516793839516</v>
      </c>
      <c r="G29" s="8">
        <v>58.668070230865851</v>
      </c>
      <c r="H29" s="8">
        <v>30.137446562973665</v>
      </c>
      <c r="I29" s="8">
        <v>11.194483206160484</v>
      </c>
      <c r="J29" s="8">
        <v>0</v>
      </c>
      <c r="K29" s="8">
        <v>96.272429906542129</v>
      </c>
      <c r="L29" s="8">
        <v>94.187145381852815</v>
      </c>
      <c r="M29" s="8">
        <v>75.965852841700325</v>
      </c>
      <c r="N29" s="8">
        <v>18.22129254015249</v>
      </c>
      <c r="O29" s="8">
        <v>5.8128546181471847</v>
      </c>
      <c r="P29" s="8">
        <v>0</v>
      </c>
      <c r="Q29" s="8">
        <v>90.876749324173943</v>
      </c>
      <c r="R29" s="8">
        <v>83.134164384721799</v>
      </c>
      <c r="S29" s="8">
        <v>63.611057345717654</v>
      </c>
      <c r="T29" s="8">
        <v>19.523107039004145</v>
      </c>
      <c r="U29" s="8">
        <v>16.865835615278201</v>
      </c>
      <c r="V29" s="8">
        <v>0</v>
      </c>
    </row>
    <row r="30" spans="1:22" s="104" customFormat="1" ht="11.4" x14ac:dyDescent="0.2">
      <c r="A30" s="104" t="s">
        <v>143</v>
      </c>
      <c r="B30" s="8">
        <v>2016</v>
      </c>
      <c r="C30" s="105" t="s">
        <v>7</v>
      </c>
      <c r="D30" s="8">
        <v>33457760</v>
      </c>
      <c r="E30" s="8">
        <v>95.529757885632193</v>
      </c>
      <c r="F30" s="8">
        <v>88.757438624258015</v>
      </c>
      <c r="G30" s="8">
        <v>60.220854076535488</v>
      </c>
      <c r="H30" s="8">
        <v>28.536584547722526</v>
      </c>
      <c r="I30" s="8">
        <v>11.242561375741985</v>
      </c>
      <c r="J30" s="8">
        <v>0</v>
      </c>
      <c r="K30" s="8">
        <v>95.951401869158985</v>
      </c>
      <c r="L30" s="8">
        <v>93.750700373077507</v>
      </c>
      <c r="M30" s="8">
        <v>74.901146752737986</v>
      </c>
      <c r="N30" s="8">
        <v>18.84955362033952</v>
      </c>
      <c r="O30" s="8">
        <v>6.2492996269224932</v>
      </c>
      <c r="P30" s="8">
        <v>0</v>
      </c>
      <c r="Q30" s="8">
        <v>90.24651715337086</v>
      </c>
      <c r="R30" s="8">
        <v>83.134164384721799</v>
      </c>
      <c r="S30" s="8">
        <v>65.554789831692233</v>
      </c>
      <c r="T30" s="8">
        <v>17.579374553029567</v>
      </c>
      <c r="U30" s="8">
        <v>16.865835615278201</v>
      </c>
      <c r="V30" s="8">
        <v>0</v>
      </c>
    </row>
    <row r="31" spans="1:22" s="104" customFormat="1" ht="11.4" x14ac:dyDescent="0.2">
      <c r="A31" s="104" t="s">
        <v>143</v>
      </c>
      <c r="B31" s="8">
        <v>2017</v>
      </c>
      <c r="C31" s="105" t="s">
        <v>7</v>
      </c>
      <c r="D31" s="8">
        <v>33419856</v>
      </c>
      <c r="E31" s="8">
        <v>95.147713561590194</v>
      </c>
      <c r="F31" s="8">
        <v>88.709360454676528</v>
      </c>
      <c r="G31" s="8">
        <v>61.77363792220558</v>
      </c>
      <c r="H31" s="8">
        <v>26.935722532470947</v>
      </c>
      <c r="I31" s="8">
        <v>11.290639545323472</v>
      </c>
      <c r="J31" s="8">
        <v>0</v>
      </c>
      <c r="K31" s="8">
        <v>95.630373831775728</v>
      </c>
      <c r="L31" s="8">
        <v>93.750700373077507</v>
      </c>
      <c r="M31" s="8">
        <v>73.836440663775193</v>
      </c>
      <c r="N31" s="8">
        <v>19.914259709302314</v>
      </c>
      <c r="O31" s="8">
        <v>6.2492996269224932</v>
      </c>
      <c r="P31" s="8">
        <v>0</v>
      </c>
      <c r="Q31" s="8">
        <v>89.616284982567549</v>
      </c>
      <c r="R31" s="8">
        <v>83.134164384721799</v>
      </c>
      <c r="S31" s="8">
        <v>67.498522317666357</v>
      </c>
      <c r="T31" s="8">
        <v>15.635642067055443</v>
      </c>
      <c r="U31" s="8">
        <v>16.865835615278201</v>
      </c>
      <c r="V31" s="8">
        <v>0</v>
      </c>
    </row>
    <row r="32" spans="1:22" s="104" customFormat="1" ht="11.4" x14ac:dyDescent="0.2">
      <c r="A32" s="104" t="s">
        <v>143</v>
      </c>
      <c r="B32" s="8">
        <v>2018</v>
      </c>
      <c r="C32" s="105" t="s">
        <v>7</v>
      </c>
      <c r="D32" s="8">
        <v>33379184</v>
      </c>
      <c r="E32" s="8">
        <v>94.765669237548195</v>
      </c>
      <c r="F32" s="8">
        <v>88.661282285095027</v>
      </c>
      <c r="G32" s="8">
        <v>63.326421767875217</v>
      </c>
      <c r="H32" s="8">
        <v>25.334860517219809</v>
      </c>
      <c r="I32" s="8">
        <v>11.338717714904973</v>
      </c>
      <c r="J32" s="8">
        <v>0</v>
      </c>
      <c r="K32" s="8">
        <v>95.309345794392584</v>
      </c>
      <c r="L32" s="8">
        <v>93.750700373077507</v>
      </c>
      <c r="M32" s="8">
        <v>72.771734574812399</v>
      </c>
      <c r="N32" s="8">
        <v>20.978965798265108</v>
      </c>
      <c r="O32" s="8">
        <v>6.2492996269224932</v>
      </c>
      <c r="P32" s="8">
        <v>0</v>
      </c>
      <c r="Q32" s="8">
        <v>88.986052811764239</v>
      </c>
      <c r="R32" s="8">
        <v>83.134164384721799</v>
      </c>
      <c r="S32" s="8">
        <v>69.442254803640935</v>
      </c>
      <c r="T32" s="8">
        <v>13.691909581080864</v>
      </c>
      <c r="U32" s="8">
        <v>16.865835615278201</v>
      </c>
      <c r="V32" s="8">
        <v>0</v>
      </c>
    </row>
    <row r="33" spans="1:22" s="104" customFormat="1" ht="11.4" x14ac:dyDescent="0.2">
      <c r="A33" s="104" t="s">
        <v>143</v>
      </c>
      <c r="B33" s="8">
        <v>2019</v>
      </c>
      <c r="C33" s="105" t="s">
        <v>7</v>
      </c>
      <c r="D33" s="8">
        <v>33330724</v>
      </c>
      <c r="E33" s="8">
        <v>94.383624913506196</v>
      </c>
      <c r="F33" s="8">
        <v>88.61320411551354</v>
      </c>
      <c r="G33" s="8">
        <v>64.879205613544855</v>
      </c>
      <c r="H33" s="8">
        <v>23.733998501968685</v>
      </c>
      <c r="I33" s="8">
        <v>11.38679588448646</v>
      </c>
      <c r="J33" s="8">
        <v>0</v>
      </c>
      <c r="K33" s="8">
        <v>94.98831775700944</v>
      </c>
      <c r="L33" s="8">
        <v>93.750700373077507</v>
      </c>
      <c r="M33" s="8">
        <v>71.70702848585006</v>
      </c>
      <c r="N33" s="8">
        <v>22.043671887227447</v>
      </c>
      <c r="O33" s="8">
        <v>6.2492996269224932</v>
      </c>
      <c r="P33" s="8">
        <v>0</v>
      </c>
      <c r="Q33" s="8">
        <v>88.355820640960928</v>
      </c>
      <c r="R33" s="8">
        <v>83.134164384721799</v>
      </c>
      <c r="S33" s="8">
        <v>71.385987289615059</v>
      </c>
      <c r="T33" s="8">
        <v>11.74817709510674</v>
      </c>
      <c r="U33" s="8">
        <v>16.865835615278201</v>
      </c>
      <c r="V33" s="8">
        <v>0</v>
      </c>
    </row>
    <row r="34" spans="1:22" s="104" customFormat="1" ht="11.4" x14ac:dyDescent="0.2">
      <c r="A34" s="104" t="s">
        <v>143</v>
      </c>
      <c r="B34" s="8">
        <v>2020</v>
      </c>
      <c r="C34" s="105" t="s">
        <v>7</v>
      </c>
      <c r="D34" s="8">
        <v>33268772</v>
      </c>
      <c r="E34" s="8">
        <v>94.001580589464197</v>
      </c>
      <c r="F34" s="8">
        <v>88.565125945932039</v>
      </c>
      <c r="G34" s="8">
        <v>66.431989459214947</v>
      </c>
      <c r="H34" s="8">
        <v>22.133136486717092</v>
      </c>
      <c r="I34" s="8">
        <v>11.434874054067961</v>
      </c>
      <c r="J34" s="8">
        <v>0</v>
      </c>
      <c r="K34" s="8">
        <v>94.667289719626183</v>
      </c>
      <c r="L34" s="8">
        <v>93.750700373077507</v>
      </c>
      <c r="M34" s="8">
        <v>70.642322396887266</v>
      </c>
      <c r="N34" s="8">
        <v>23.108377976190241</v>
      </c>
      <c r="O34" s="8">
        <v>6.2492996269224932</v>
      </c>
      <c r="P34" s="8">
        <v>0</v>
      </c>
      <c r="Q34" s="8">
        <v>87.725588470157618</v>
      </c>
      <c r="R34" s="8">
        <v>83.134164384721799</v>
      </c>
      <c r="S34" s="8">
        <v>73.329719775589638</v>
      </c>
      <c r="T34" s="8">
        <v>9.8044446091321618</v>
      </c>
      <c r="U34" s="8">
        <v>16.865835615278201</v>
      </c>
      <c r="V34" s="8">
        <v>0</v>
      </c>
    </row>
    <row r="35" spans="1:22" s="104" customFormat="1" ht="11.4" x14ac:dyDescent="0.2">
      <c r="A35" s="104" t="s">
        <v>143</v>
      </c>
      <c r="B35" s="8">
        <v>2021</v>
      </c>
      <c r="C35" s="105" t="s">
        <v>7</v>
      </c>
      <c r="D35" s="8">
        <v>33190144</v>
      </c>
      <c r="E35" s="8">
        <v>94.001580589464197</v>
      </c>
      <c r="F35" s="8">
        <v>88.517047776350537</v>
      </c>
      <c r="G35" s="8">
        <v>67.984773304884584</v>
      </c>
      <c r="H35" s="8">
        <v>20.532274471465954</v>
      </c>
      <c r="I35" s="8">
        <v>11.482952223649463</v>
      </c>
      <c r="J35" s="8">
        <v>0</v>
      </c>
      <c r="K35" s="8">
        <v>94.667289719626183</v>
      </c>
      <c r="L35" s="8"/>
      <c r="M35" s="8">
        <v>69.577616307924927</v>
      </c>
      <c r="N35" s="8"/>
      <c r="O35" s="8"/>
      <c r="P35" s="8">
        <v>30.422383692075073</v>
      </c>
      <c r="Q35" s="8">
        <v>87.095356299354307</v>
      </c>
      <c r="R35" s="8"/>
      <c r="S35" s="8">
        <v>75.273452261563762</v>
      </c>
      <c r="T35" s="8"/>
      <c r="U35" s="8"/>
      <c r="V35" s="8">
        <v>24.726547738436238</v>
      </c>
    </row>
    <row r="36" spans="1:22" s="104" customFormat="1" ht="11.4" x14ac:dyDescent="0.2">
      <c r="A36" s="104" t="s">
        <v>143</v>
      </c>
      <c r="B36" s="8">
        <v>2022</v>
      </c>
      <c r="C36" s="105" t="s">
        <v>7</v>
      </c>
      <c r="D36" s="8">
        <v>33091660</v>
      </c>
      <c r="E36" s="8">
        <v>94.001580589464197</v>
      </c>
      <c r="F36" s="8">
        <v>88.517047776350537</v>
      </c>
      <c r="G36" s="8">
        <v>69.537557150554676</v>
      </c>
      <c r="H36" s="8">
        <v>18.979490625795862</v>
      </c>
      <c r="I36" s="8">
        <v>11.482952223649463</v>
      </c>
      <c r="J36" s="8">
        <v>0</v>
      </c>
      <c r="K36" s="8">
        <v>94.667289719626183</v>
      </c>
      <c r="L36" s="8"/>
      <c r="M36" s="8">
        <v>69.577616307924927</v>
      </c>
      <c r="N36" s="8"/>
      <c r="O36" s="8"/>
      <c r="P36" s="8">
        <v>30.422383692075073</v>
      </c>
      <c r="Q36" s="8">
        <v>86.465124128551224</v>
      </c>
      <c r="R36" s="8"/>
      <c r="S36" s="8">
        <v>77.21718474753834</v>
      </c>
      <c r="T36" s="8"/>
      <c r="U36" s="8"/>
      <c r="V36" s="8">
        <v>22.78281525246166</v>
      </c>
    </row>
    <row r="37" spans="1:22" s="104" customFormat="1" ht="11.4" x14ac:dyDescent="0.2">
      <c r="A37" s="104" t="s">
        <v>143</v>
      </c>
      <c r="B37" s="8">
        <v>2023</v>
      </c>
      <c r="C37" s="105" t="s">
        <v>7</v>
      </c>
      <c r="D37" s="8">
        <v>32972840</v>
      </c>
      <c r="E37" s="8">
        <v>94.001580589464197</v>
      </c>
      <c r="F37" s="8">
        <v>88.517047776350537</v>
      </c>
      <c r="G37" s="8">
        <v>71.090340996224313</v>
      </c>
      <c r="H37" s="8">
        <v>17.426706780126224</v>
      </c>
      <c r="I37" s="8">
        <v>11.482952223649463</v>
      </c>
      <c r="J37" s="8">
        <v>0</v>
      </c>
      <c r="K37" s="8">
        <v>94.667289719626183</v>
      </c>
      <c r="L37" s="8"/>
      <c r="M37" s="8">
        <v>69.577616307924927</v>
      </c>
      <c r="N37" s="8"/>
      <c r="O37" s="8"/>
      <c r="P37" s="8">
        <v>30.422383692075073</v>
      </c>
      <c r="Q37" s="8">
        <v>85.834891957747914</v>
      </c>
      <c r="R37" s="8"/>
      <c r="S37" s="8">
        <v>79.160917233512464</v>
      </c>
      <c r="T37" s="8"/>
      <c r="U37" s="8"/>
      <c r="V37" s="8">
        <v>20.839082766487536</v>
      </c>
    </row>
    <row r="38" spans="1:22" s="104" customFormat="1" ht="11.4" x14ac:dyDescent="0.2">
      <c r="A38" s="104" t="s">
        <v>143</v>
      </c>
      <c r="B38" s="8">
        <v>2024</v>
      </c>
      <c r="C38" s="105" t="s">
        <v>7</v>
      </c>
      <c r="D38" s="8">
        <v>33848392</v>
      </c>
      <c r="E38" s="8">
        <v>94.001580589464197</v>
      </c>
      <c r="F38" s="8">
        <v>88.517047776350537</v>
      </c>
      <c r="G38" s="8">
        <v>71.090340996224313</v>
      </c>
      <c r="H38" s="8">
        <v>17.426706780126224</v>
      </c>
      <c r="I38" s="8">
        <v>11.482952223649463</v>
      </c>
      <c r="J38" s="8">
        <v>0</v>
      </c>
      <c r="K38" s="8">
        <v>94.667289719626183</v>
      </c>
      <c r="L38" s="8"/>
      <c r="M38" s="8">
        <v>69.577616307924927</v>
      </c>
      <c r="N38" s="8"/>
      <c r="O38" s="8"/>
      <c r="P38" s="8">
        <v>30.422383692075073</v>
      </c>
      <c r="Q38" s="8">
        <v>85.204659786944603</v>
      </c>
      <c r="R38" s="8"/>
      <c r="S38" s="8">
        <v>79.160917233512464</v>
      </c>
      <c r="T38" s="8"/>
      <c r="U38" s="8"/>
      <c r="V38" s="8">
        <v>20.839082766487536</v>
      </c>
    </row>
    <row r="39" spans="1:22" s="104" customFormat="1" ht="11.4" x14ac:dyDescent="0.2">
      <c r="A39" s="104" t="s">
        <v>143</v>
      </c>
      <c r="B39" s="8">
        <v>2025</v>
      </c>
      <c r="C39" s="105" t="s">
        <v>7</v>
      </c>
      <c r="D39" s="8">
        <v>33983200</v>
      </c>
      <c r="E39" s="8"/>
      <c r="F39" s="8">
        <v>88.517047776350537</v>
      </c>
      <c r="G39" s="8">
        <v>71.090340996224313</v>
      </c>
      <c r="H39" s="8">
        <v>17.426706780126224</v>
      </c>
      <c r="I39" s="8">
        <v>11.482952223649463</v>
      </c>
      <c r="J39" s="8">
        <v>0</v>
      </c>
      <c r="K39" s="8"/>
      <c r="L39" s="8"/>
      <c r="M39" s="8">
        <v>69.577616307924927</v>
      </c>
      <c r="N39" s="8"/>
      <c r="O39" s="8"/>
      <c r="P39" s="8">
        <v>30.422383692075073</v>
      </c>
      <c r="Q39" s="8">
        <v>84.574427616141293</v>
      </c>
      <c r="R39" s="8"/>
      <c r="S39" s="8">
        <v>79.160917233512464</v>
      </c>
      <c r="T39" s="8"/>
      <c r="U39" s="8"/>
      <c r="V39" s="8">
        <v>20.839082766487536</v>
      </c>
    </row>
    <row r="40" spans="1:22" s="104" customFormat="1" ht="11.4" x14ac:dyDescent="0.2">
      <c r="A40" s="104" t="s">
        <v>143</v>
      </c>
      <c r="B40" s="8">
        <v>2026</v>
      </c>
      <c r="C40" s="105" t="s">
        <v>7</v>
      </c>
      <c r="D40" s="8"/>
      <c r="E40" s="8"/>
      <c r="F40" s="8"/>
      <c r="G40" s="8">
        <v>71.090340996224313</v>
      </c>
      <c r="H40" s="8"/>
      <c r="I40" s="8"/>
      <c r="J40" s="8">
        <v>28.909659003775687</v>
      </c>
      <c r="K40" s="8"/>
      <c r="L40" s="8"/>
      <c r="M40" s="8"/>
      <c r="N40" s="8"/>
      <c r="O40" s="8"/>
      <c r="P40" s="8">
        <v>100</v>
      </c>
      <c r="Q40" s="8">
        <v>83.944195445337982</v>
      </c>
      <c r="R40" s="8"/>
      <c r="S40" s="8">
        <v>79.160917233512464</v>
      </c>
      <c r="T40" s="8"/>
      <c r="U40" s="8"/>
      <c r="V40" s="8">
        <v>20.839082766487536</v>
      </c>
    </row>
    <row r="41" spans="1:22" s="104" customFormat="1" ht="11.4" x14ac:dyDescent="0.2">
      <c r="A41" s="104" t="s">
        <v>143</v>
      </c>
      <c r="B41" s="8">
        <v>2027</v>
      </c>
      <c r="C41" s="105" t="s">
        <v>7</v>
      </c>
      <c r="D41" s="8"/>
      <c r="E41" s="8"/>
      <c r="F41" s="8"/>
      <c r="G41" s="8">
        <v>71.090340996224313</v>
      </c>
      <c r="H41" s="8"/>
      <c r="I41" s="8"/>
      <c r="J41" s="8">
        <v>28.909659003775687</v>
      </c>
      <c r="K41" s="8"/>
      <c r="L41" s="8"/>
      <c r="M41" s="8"/>
      <c r="N41" s="8"/>
      <c r="O41" s="8"/>
      <c r="P41" s="8">
        <v>100</v>
      </c>
      <c r="Q41" s="8">
        <v>83.944195445337982</v>
      </c>
      <c r="R41" s="8"/>
      <c r="S41" s="8">
        <v>79.160917233512464</v>
      </c>
      <c r="T41" s="8"/>
      <c r="U41" s="8"/>
      <c r="V41" s="8">
        <v>20.839082766487536</v>
      </c>
    </row>
    <row r="42" spans="1:22" s="104" customFormat="1" ht="11.4" x14ac:dyDescent="0.2">
      <c r="A42" s="104" t="s">
        <v>143</v>
      </c>
      <c r="B42" s="8">
        <v>2028</v>
      </c>
      <c r="C42" s="105" t="s">
        <v>7</v>
      </c>
      <c r="D42" s="8"/>
      <c r="E42" s="8"/>
      <c r="F42" s="8"/>
      <c r="G42" s="8"/>
      <c r="H42" s="8"/>
      <c r="I42" s="8"/>
      <c r="J42" s="8">
        <v>100</v>
      </c>
      <c r="K42" s="8"/>
      <c r="L42" s="8"/>
      <c r="M42" s="8"/>
      <c r="N42" s="8"/>
      <c r="O42" s="8"/>
      <c r="P42" s="8">
        <v>100</v>
      </c>
      <c r="Q42" s="8">
        <v>83.944195445337982</v>
      </c>
      <c r="R42" s="8"/>
      <c r="S42" s="8"/>
      <c r="T42" s="8"/>
      <c r="U42" s="8"/>
      <c r="V42" s="8">
        <v>100</v>
      </c>
    </row>
    <row r="43" spans="1:22" s="104" customFormat="1" ht="11.4" x14ac:dyDescent="0.2">
      <c r="A43" s="104" t="s">
        <v>143</v>
      </c>
      <c r="B43" s="8">
        <v>2029</v>
      </c>
      <c r="C43" s="105" t="s">
        <v>7</v>
      </c>
      <c r="D43" s="8"/>
      <c r="E43" s="8"/>
      <c r="F43" s="8"/>
      <c r="G43" s="8"/>
      <c r="H43" s="8"/>
      <c r="I43" s="8"/>
      <c r="J43" s="8">
        <v>100</v>
      </c>
      <c r="K43" s="8"/>
      <c r="L43" s="8"/>
      <c r="M43" s="8"/>
      <c r="N43" s="8"/>
      <c r="O43" s="8"/>
      <c r="P43" s="8">
        <v>100</v>
      </c>
      <c r="Q43" s="8">
        <v>83.944195445337982</v>
      </c>
      <c r="R43" s="8"/>
      <c r="S43" s="8"/>
      <c r="T43" s="8"/>
      <c r="U43" s="8"/>
      <c r="V43" s="8">
        <v>100</v>
      </c>
    </row>
    <row r="44" spans="1:22" s="104" customFormat="1" ht="11.4" x14ac:dyDescent="0.2">
      <c r="A44" s="104" t="s">
        <v>143</v>
      </c>
      <c r="B44" s="8">
        <v>2030</v>
      </c>
      <c r="C44" s="105" t="s">
        <v>7</v>
      </c>
      <c r="D44" s="8"/>
      <c r="E44" s="8"/>
      <c r="F44" s="8"/>
      <c r="G44" s="8"/>
      <c r="H44" s="8"/>
      <c r="I44" s="8"/>
      <c r="J44" s="8">
        <v>100</v>
      </c>
      <c r="K44" s="8"/>
      <c r="L44" s="8"/>
      <c r="M44" s="8"/>
      <c r="N44" s="8"/>
      <c r="O44" s="8"/>
      <c r="P44" s="8">
        <v>100</v>
      </c>
      <c r="Q44" s="8">
        <v>83.944195445337982</v>
      </c>
      <c r="R44" s="8"/>
      <c r="S44" s="8"/>
      <c r="T44" s="8"/>
      <c r="U44" s="8"/>
      <c r="V44" s="8">
        <v>100</v>
      </c>
    </row>
    <row r="45" spans="1:22" s="104" customFormat="1" ht="11.4" x14ac:dyDescent="0.2">
      <c r="A45" s="104" t="s">
        <v>143</v>
      </c>
      <c r="B45" s="8">
        <v>2000</v>
      </c>
      <c r="C45" s="105" t="s">
        <v>1</v>
      </c>
      <c r="D45" s="8">
        <v>23110553.712834775</v>
      </c>
      <c r="E45" s="8">
        <v>99.771147286152257</v>
      </c>
      <c r="F45" s="8">
        <v>96.261946855292067</v>
      </c>
      <c r="G45" s="8"/>
      <c r="H45" s="8"/>
      <c r="I45" s="8">
        <v>3.7380531447079335</v>
      </c>
      <c r="J45" s="8">
        <v>96.261946855292067</v>
      </c>
      <c r="K45" s="8"/>
      <c r="L45" s="8"/>
      <c r="M45" s="8"/>
      <c r="N45" s="8"/>
      <c r="O45" s="8"/>
      <c r="P45" s="8">
        <v>100</v>
      </c>
      <c r="Q45" s="8"/>
      <c r="R45" s="8"/>
      <c r="S45" s="8"/>
      <c r="T45" s="8"/>
      <c r="U45" s="8"/>
      <c r="V45" s="8">
        <v>100</v>
      </c>
    </row>
    <row r="46" spans="1:22" s="104" customFormat="1" ht="11.4" x14ac:dyDescent="0.2">
      <c r="A46" s="104" t="s">
        <v>143</v>
      </c>
      <c r="B46" s="8">
        <v>2001</v>
      </c>
      <c r="C46" s="105" t="s">
        <v>1</v>
      </c>
      <c r="D46" s="8">
        <v>23259625.33957855</v>
      </c>
      <c r="E46" s="8">
        <v>99.771147286152257</v>
      </c>
      <c r="F46" s="8">
        <v>96.261946855292067</v>
      </c>
      <c r="G46" s="8"/>
      <c r="H46" s="8"/>
      <c r="I46" s="8">
        <v>3.7380531447079335</v>
      </c>
      <c r="J46" s="8">
        <v>96.261946855292067</v>
      </c>
      <c r="K46" s="8"/>
      <c r="L46" s="8"/>
      <c r="M46" s="8"/>
      <c r="N46" s="8"/>
      <c r="O46" s="8"/>
      <c r="P46" s="8">
        <v>100</v>
      </c>
      <c r="Q46" s="8"/>
      <c r="R46" s="8"/>
      <c r="S46" s="8"/>
      <c r="T46" s="8"/>
      <c r="U46" s="8"/>
      <c r="V46" s="8">
        <v>100</v>
      </c>
    </row>
    <row r="47" spans="1:22" s="104" customFormat="1" ht="11.4" x14ac:dyDescent="0.2">
      <c r="A47" s="104" t="s">
        <v>143</v>
      </c>
      <c r="B47" s="8">
        <v>2002</v>
      </c>
      <c r="C47" s="105" t="s">
        <v>1</v>
      </c>
      <c r="D47" s="8">
        <v>23399401.409040987</v>
      </c>
      <c r="E47" s="8">
        <v>99.771147286152257</v>
      </c>
      <c r="F47" s="8">
        <v>96.261946855292067</v>
      </c>
      <c r="G47" s="8"/>
      <c r="H47" s="8"/>
      <c r="I47" s="8">
        <v>3.7380531447079335</v>
      </c>
      <c r="J47" s="8">
        <v>96.261946855292067</v>
      </c>
      <c r="K47" s="8"/>
      <c r="L47" s="8"/>
      <c r="M47" s="8"/>
      <c r="N47" s="8"/>
      <c r="O47" s="8"/>
      <c r="P47" s="8">
        <v>100</v>
      </c>
      <c r="Q47" s="8"/>
      <c r="R47" s="8"/>
      <c r="S47" s="8"/>
      <c r="T47" s="8"/>
      <c r="U47" s="8"/>
      <c r="V47" s="8">
        <v>100</v>
      </c>
    </row>
    <row r="48" spans="1:22" s="104" customFormat="1" ht="11.4" x14ac:dyDescent="0.2">
      <c r="A48" s="104" t="s">
        <v>143</v>
      </c>
      <c r="B48" s="8">
        <v>2003</v>
      </c>
      <c r="C48" s="105" t="s">
        <v>1</v>
      </c>
      <c r="D48" s="8">
        <v>23537292.471872866</v>
      </c>
      <c r="E48" s="8">
        <v>99.771147286152257</v>
      </c>
      <c r="F48" s="8">
        <v>96.261946855292067</v>
      </c>
      <c r="G48" s="8"/>
      <c r="H48" s="8"/>
      <c r="I48" s="8">
        <v>3.7380531447079335</v>
      </c>
      <c r="J48" s="8">
        <v>96.261946855292067</v>
      </c>
      <c r="K48" s="8"/>
      <c r="L48" s="8"/>
      <c r="M48" s="8"/>
      <c r="N48" s="8"/>
      <c r="O48" s="8"/>
      <c r="P48" s="8">
        <v>100</v>
      </c>
      <c r="Q48" s="8"/>
      <c r="R48" s="8"/>
      <c r="S48" s="8"/>
      <c r="T48" s="8"/>
      <c r="U48" s="8"/>
      <c r="V48" s="8">
        <v>100</v>
      </c>
    </row>
    <row r="49" spans="1:22" s="104" customFormat="1" ht="11.4" x14ac:dyDescent="0.2">
      <c r="A49" s="104" t="s">
        <v>143</v>
      </c>
      <c r="B49" s="8">
        <v>2004</v>
      </c>
      <c r="C49" s="105" t="s">
        <v>1</v>
      </c>
      <c r="D49" s="8">
        <v>23661468.870884702</v>
      </c>
      <c r="E49" s="8">
        <v>99.771147286152257</v>
      </c>
      <c r="F49" s="8">
        <v>96.261946855292067</v>
      </c>
      <c r="G49" s="8"/>
      <c r="H49" s="8"/>
      <c r="I49" s="8">
        <v>3.7380531447079335</v>
      </c>
      <c r="J49" s="8">
        <v>96.261946855292067</v>
      </c>
      <c r="K49" s="8"/>
      <c r="L49" s="8"/>
      <c r="M49" s="8"/>
      <c r="N49" s="8"/>
      <c r="O49" s="8"/>
      <c r="P49" s="8">
        <v>100</v>
      </c>
      <c r="Q49" s="8"/>
      <c r="R49" s="8"/>
      <c r="S49" s="8"/>
      <c r="T49" s="8"/>
      <c r="U49" s="8"/>
      <c r="V49" s="8">
        <v>100</v>
      </c>
    </row>
    <row r="50" spans="1:22" s="104" customFormat="1" ht="11.4" x14ac:dyDescent="0.2">
      <c r="A50" s="104" t="s">
        <v>143</v>
      </c>
      <c r="B50" s="8">
        <v>2005</v>
      </c>
      <c r="C50" s="105" t="s">
        <v>1</v>
      </c>
      <c r="D50" s="8">
        <v>23766361.210429076</v>
      </c>
      <c r="E50" s="8">
        <v>99.771147286152257</v>
      </c>
      <c r="F50" s="8">
        <v>96.371046524310984</v>
      </c>
      <c r="G50" s="8"/>
      <c r="H50" s="8"/>
      <c r="I50" s="8">
        <v>3.6289534756890163</v>
      </c>
      <c r="J50" s="8">
        <v>96.371046524310984</v>
      </c>
      <c r="K50" s="8"/>
      <c r="L50" s="8"/>
      <c r="M50" s="8"/>
      <c r="N50" s="8"/>
      <c r="O50" s="8"/>
      <c r="P50" s="8">
        <v>100</v>
      </c>
      <c r="Q50" s="8"/>
      <c r="R50" s="8"/>
      <c r="S50" s="8"/>
      <c r="T50" s="8"/>
      <c r="U50" s="8"/>
      <c r="V50" s="8">
        <v>100</v>
      </c>
    </row>
    <row r="51" spans="1:22" s="104" customFormat="1" ht="11.4" x14ac:dyDescent="0.2">
      <c r="A51" s="104" t="s">
        <v>143</v>
      </c>
      <c r="B51" s="8">
        <v>2006</v>
      </c>
      <c r="C51" s="105" t="s">
        <v>1</v>
      </c>
      <c r="D51" s="8">
        <v>23865518.471304931</v>
      </c>
      <c r="E51" s="8">
        <v>99.771147286152257</v>
      </c>
      <c r="F51" s="8">
        <v>96.480146193329873</v>
      </c>
      <c r="G51" s="8"/>
      <c r="H51" s="8"/>
      <c r="I51" s="8">
        <v>3.5198538066701275</v>
      </c>
      <c r="J51" s="8">
        <v>96.480146193329873</v>
      </c>
      <c r="K51" s="8"/>
      <c r="L51" s="8"/>
      <c r="M51" s="8"/>
      <c r="N51" s="8"/>
      <c r="O51" s="8"/>
      <c r="P51" s="8">
        <v>100</v>
      </c>
      <c r="Q51" s="8"/>
      <c r="R51" s="8"/>
      <c r="S51" s="8"/>
      <c r="T51" s="8"/>
      <c r="U51" s="8"/>
      <c r="V51" s="8">
        <v>100</v>
      </c>
    </row>
    <row r="52" spans="1:22" s="104" customFormat="1" ht="11.4" x14ac:dyDescent="0.2">
      <c r="A52" s="104" t="s">
        <v>143</v>
      </c>
      <c r="B52" s="8">
        <v>2007</v>
      </c>
      <c r="C52" s="105" t="s">
        <v>1</v>
      </c>
      <c r="D52" s="8">
        <v>23979765.655628968</v>
      </c>
      <c r="E52" s="8">
        <v>99.771147286152257</v>
      </c>
      <c r="F52" s="8">
        <v>96.589245862348761</v>
      </c>
      <c r="G52" s="8"/>
      <c r="H52" s="8"/>
      <c r="I52" s="8">
        <v>3.4107541376512387</v>
      </c>
      <c r="J52" s="8">
        <v>96.589245862348761</v>
      </c>
      <c r="K52" s="8"/>
      <c r="L52" s="8">
        <v>98.141842658822469</v>
      </c>
      <c r="M52" s="8">
        <v>89.371381306864805</v>
      </c>
      <c r="N52" s="8">
        <v>8.770461351957664</v>
      </c>
      <c r="O52" s="8">
        <v>1.858157341177531</v>
      </c>
      <c r="P52" s="8">
        <v>0</v>
      </c>
      <c r="Q52" s="8"/>
      <c r="R52" s="8"/>
      <c r="S52" s="8"/>
      <c r="T52" s="8"/>
      <c r="U52" s="8"/>
      <c r="V52" s="8">
        <v>100</v>
      </c>
    </row>
    <row r="53" spans="1:22" s="104" customFormat="1" ht="11.4" x14ac:dyDescent="0.2">
      <c r="A53" s="104" t="s">
        <v>143</v>
      </c>
      <c r="B53" s="8">
        <v>2008</v>
      </c>
      <c r="C53" s="105" t="s">
        <v>1</v>
      </c>
      <c r="D53" s="8">
        <v>24110194.189392701</v>
      </c>
      <c r="E53" s="8">
        <v>99.771147286152257</v>
      </c>
      <c r="F53" s="8">
        <v>96.698345531367679</v>
      </c>
      <c r="G53" s="8"/>
      <c r="H53" s="8"/>
      <c r="I53" s="8">
        <v>3.3016544686323215</v>
      </c>
      <c r="J53" s="8">
        <v>96.698345531367679</v>
      </c>
      <c r="K53" s="8"/>
      <c r="L53" s="8">
        <v>98.141842658822469</v>
      </c>
      <c r="M53" s="8">
        <v>89.371381306864805</v>
      </c>
      <c r="N53" s="8">
        <v>8.770461351957664</v>
      </c>
      <c r="O53" s="8">
        <v>1.858157341177531</v>
      </c>
      <c r="P53" s="8">
        <v>0</v>
      </c>
      <c r="Q53" s="8"/>
      <c r="R53" s="8"/>
      <c r="S53" s="8"/>
      <c r="T53" s="8"/>
      <c r="U53" s="8"/>
      <c r="V53" s="8">
        <v>100</v>
      </c>
    </row>
    <row r="54" spans="1:22" s="104" customFormat="1" ht="11.4" x14ac:dyDescent="0.2">
      <c r="A54" s="104" t="s">
        <v>143</v>
      </c>
      <c r="B54" s="8">
        <v>2009</v>
      </c>
      <c r="C54" s="105" t="s">
        <v>1</v>
      </c>
      <c r="D54" s="8">
        <v>24248168.963620912</v>
      </c>
      <c r="E54" s="8">
        <v>99.771147286152257</v>
      </c>
      <c r="F54" s="8">
        <v>96.807445200386567</v>
      </c>
      <c r="G54" s="8"/>
      <c r="H54" s="8"/>
      <c r="I54" s="8">
        <v>3.1925547996134327</v>
      </c>
      <c r="J54" s="8">
        <v>96.807445200386567</v>
      </c>
      <c r="K54" s="8"/>
      <c r="L54" s="8">
        <v>98.141842658822469</v>
      </c>
      <c r="M54" s="8">
        <v>89.371381306864805</v>
      </c>
      <c r="N54" s="8">
        <v>8.770461351957664</v>
      </c>
      <c r="O54" s="8">
        <v>1.858157341177531</v>
      </c>
      <c r="P54" s="8">
        <v>0</v>
      </c>
      <c r="Q54" s="8"/>
      <c r="R54" s="8"/>
      <c r="S54" s="8"/>
      <c r="T54" s="8"/>
      <c r="U54" s="8"/>
      <c r="V54" s="8">
        <v>100</v>
      </c>
    </row>
    <row r="55" spans="1:22" s="104" customFormat="1" ht="11.4" x14ac:dyDescent="0.2">
      <c r="A55" s="104" t="s">
        <v>143</v>
      </c>
      <c r="B55" s="8">
        <v>2010</v>
      </c>
      <c r="C55" s="105" t="s">
        <v>1</v>
      </c>
      <c r="D55" s="8">
        <v>24377762.573439941</v>
      </c>
      <c r="E55" s="8">
        <v>99.771147286152257</v>
      </c>
      <c r="F55" s="8">
        <v>96.916544869405485</v>
      </c>
      <c r="G55" s="8"/>
      <c r="H55" s="8"/>
      <c r="I55" s="8">
        <v>3.0834551305945155</v>
      </c>
      <c r="J55" s="8">
        <v>96.916544869405485</v>
      </c>
      <c r="K55" s="8">
        <v>98.97554242332744</v>
      </c>
      <c r="L55" s="8">
        <v>98.141842658822469</v>
      </c>
      <c r="M55" s="8">
        <v>89.371381306864805</v>
      </c>
      <c r="N55" s="8">
        <v>8.770461351957664</v>
      </c>
      <c r="O55" s="8">
        <v>1.858157341177531</v>
      </c>
      <c r="P55" s="8">
        <v>0</v>
      </c>
      <c r="Q55" s="8">
        <v>97.881039685887657</v>
      </c>
      <c r="R55" s="8">
        <v>87.760002595969752</v>
      </c>
      <c r="S55" s="8"/>
      <c r="T55" s="8"/>
      <c r="U55" s="8">
        <v>12.239997404030248</v>
      </c>
      <c r="V55" s="8">
        <v>87.760002595969752</v>
      </c>
    </row>
    <row r="56" spans="1:22" s="104" customFormat="1" ht="11.4" x14ac:dyDescent="0.2">
      <c r="A56" s="104" t="s">
        <v>143</v>
      </c>
      <c r="B56" s="8">
        <v>2011</v>
      </c>
      <c r="C56" s="105" t="s">
        <v>1</v>
      </c>
      <c r="D56" s="8">
        <v>24487582.93277435</v>
      </c>
      <c r="E56" s="8">
        <v>99.771147286152257</v>
      </c>
      <c r="F56" s="8">
        <v>97.025644538424373</v>
      </c>
      <c r="G56" s="8"/>
      <c r="H56" s="8"/>
      <c r="I56" s="8">
        <v>2.9743554615756267</v>
      </c>
      <c r="J56" s="8">
        <v>97.025644538424373</v>
      </c>
      <c r="K56" s="8">
        <v>98.97554242332744</v>
      </c>
      <c r="L56" s="8">
        <v>98.141842658822469</v>
      </c>
      <c r="M56" s="8">
        <v>89.371381306864805</v>
      </c>
      <c r="N56" s="8">
        <v>8.770461351957664</v>
      </c>
      <c r="O56" s="8">
        <v>1.858157341177531</v>
      </c>
      <c r="P56" s="8">
        <v>0</v>
      </c>
      <c r="Q56" s="8">
        <v>97.881039685887657</v>
      </c>
      <c r="R56" s="8">
        <v>87.760002595969752</v>
      </c>
      <c r="S56" s="8"/>
      <c r="T56" s="8"/>
      <c r="U56" s="8">
        <v>12.239997404030248</v>
      </c>
      <c r="V56" s="8">
        <v>87.760002595969752</v>
      </c>
    </row>
    <row r="57" spans="1:22" s="104" customFormat="1" ht="11.4" x14ac:dyDescent="0.2">
      <c r="A57" s="104" t="s">
        <v>143</v>
      </c>
      <c r="B57" s="8">
        <v>2012</v>
      </c>
      <c r="C57" s="105" t="s">
        <v>1</v>
      </c>
      <c r="D57" s="8">
        <v>24579860.48651123</v>
      </c>
      <c r="E57" s="8">
        <v>99.771147286152257</v>
      </c>
      <c r="F57" s="8">
        <v>97.134744207443262</v>
      </c>
      <c r="G57" s="8"/>
      <c r="H57" s="8"/>
      <c r="I57" s="8">
        <v>2.8652557925567379</v>
      </c>
      <c r="J57" s="8">
        <v>97.134744207443262</v>
      </c>
      <c r="K57" s="8">
        <v>98.97554242332744</v>
      </c>
      <c r="L57" s="8">
        <v>98.061138703877845</v>
      </c>
      <c r="M57" s="8">
        <v>87.474152191893609</v>
      </c>
      <c r="N57" s="8">
        <v>10.586986511984236</v>
      </c>
      <c r="O57" s="8">
        <v>1.9388612961221554</v>
      </c>
      <c r="P57" s="8">
        <v>0</v>
      </c>
      <c r="Q57" s="8">
        <v>97.881039685887657</v>
      </c>
      <c r="R57" s="8">
        <v>87.760002595969752</v>
      </c>
      <c r="S57" s="8"/>
      <c r="T57" s="8"/>
      <c r="U57" s="8">
        <v>12.239997404030248</v>
      </c>
      <c r="V57" s="8">
        <v>87.760002595969752</v>
      </c>
    </row>
    <row r="58" spans="1:22" s="104" customFormat="1" ht="11.4" x14ac:dyDescent="0.2">
      <c r="A58" s="104" t="s">
        <v>143</v>
      </c>
      <c r="B58" s="8">
        <v>2013</v>
      </c>
      <c r="C58" s="105" t="s">
        <v>1</v>
      </c>
      <c r="D58" s="8">
        <v>26420304.878536988</v>
      </c>
      <c r="E58" s="8">
        <v>99.771147286152257</v>
      </c>
      <c r="F58" s="8">
        <v>97.243843876462179</v>
      </c>
      <c r="G58" s="8"/>
      <c r="H58" s="8"/>
      <c r="I58" s="8">
        <v>2.7561561235378207</v>
      </c>
      <c r="J58" s="8">
        <v>97.243843876462179</v>
      </c>
      <c r="K58" s="8">
        <v>98.97554242332744</v>
      </c>
      <c r="L58" s="8">
        <v>97.980434748933249</v>
      </c>
      <c r="M58" s="8">
        <v>85.576923076922867</v>
      </c>
      <c r="N58" s="8">
        <v>12.403511672010382</v>
      </c>
      <c r="O58" s="8">
        <v>2.0195652510667514</v>
      </c>
      <c r="P58" s="8">
        <v>0</v>
      </c>
      <c r="Q58" s="8">
        <v>97.881039685887657</v>
      </c>
      <c r="R58" s="8">
        <v>87.760002595969752</v>
      </c>
      <c r="S58" s="8"/>
      <c r="T58" s="8"/>
      <c r="U58" s="8">
        <v>12.239997404030248</v>
      </c>
      <c r="V58" s="8">
        <v>87.760002595969752</v>
      </c>
    </row>
    <row r="59" spans="1:22" s="104" customFormat="1" ht="11.4" x14ac:dyDescent="0.2">
      <c r="A59" s="104" t="s">
        <v>143</v>
      </c>
      <c r="B59" s="8">
        <v>2014</v>
      </c>
      <c r="C59" s="105" t="s">
        <v>1</v>
      </c>
      <c r="D59" s="8">
        <v>26490373.95453186</v>
      </c>
      <c r="E59" s="8">
        <v>99.771147286152257</v>
      </c>
      <c r="F59" s="8">
        <v>97.352943545481068</v>
      </c>
      <c r="G59" s="8"/>
      <c r="H59" s="8"/>
      <c r="I59" s="8">
        <v>2.6470564545189319</v>
      </c>
      <c r="J59" s="8">
        <v>97.352943545481068</v>
      </c>
      <c r="K59" s="8">
        <v>98.97554242332744</v>
      </c>
      <c r="L59" s="8">
        <v>97.899730793988624</v>
      </c>
      <c r="M59" s="8">
        <v>83.679693961951671</v>
      </c>
      <c r="N59" s="8">
        <v>14.220036832036953</v>
      </c>
      <c r="O59" s="8">
        <v>2.1002692060113759</v>
      </c>
      <c r="P59" s="8">
        <v>0</v>
      </c>
      <c r="Q59" s="8">
        <v>97.881039685887657</v>
      </c>
      <c r="R59" s="8">
        <v>87.760002595969752</v>
      </c>
      <c r="S59" s="8"/>
      <c r="T59" s="8"/>
      <c r="U59" s="8">
        <v>12.239997404030248</v>
      </c>
      <c r="V59" s="8">
        <v>87.760002595969752</v>
      </c>
    </row>
    <row r="60" spans="1:22" s="104" customFormat="1" ht="11.4" x14ac:dyDescent="0.2">
      <c r="A60" s="104" t="s">
        <v>143</v>
      </c>
      <c r="B60" s="8">
        <v>2015</v>
      </c>
      <c r="C60" s="105" t="s">
        <v>1</v>
      </c>
      <c r="D60" s="8">
        <v>26558059.619895019</v>
      </c>
      <c r="E60" s="8">
        <v>99.771147286152257</v>
      </c>
      <c r="F60" s="8">
        <v>97.462043214499985</v>
      </c>
      <c r="G60" s="8"/>
      <c r="H60" s="8"/>
      <c r="I60" s="8">
        <v>2.5379567855000147</v>
      </c>
      <c r="J60" s="8">
        <v>97.462043214499985</v>
      </c>
      <c r="K60" s="8">
        <v>98.97554242332744</v>
      </c>
      <c r="L60" s="8">
        <v>97.819026839044</v>
      </c>
      <c r="M60" s="8">
        <v>81.782464846980474</v>
      </c>
      <c r="N60" s="8">
        <v>16.036561992063525</v>
      </c>
      <c r="O60" s="8">
        <v>2.1809731609560004</v>
      </c>
      <c r="P60" s="8">
        <v>0</v>
      </c>
      <c r="Q60" s="8">
        <v>97.881039685887657</v>
      </c>
      <c r="R60" s="8">
        <v>87.760002595969752</v>
      </c>
      <c r="S60" s="8"/>
      <c r="T60" s="8"/>
      <c r="U60" s="8">
        <v>12.239997404030248</v>
      </c>
      <c r="V60" s="8">
        <v>87.760002595969752</v>
      </c>
    </row>
    <row r="61" spans="1:22" s="104" customFormat="1" ht="11.4" x14ac:dyDescent="0.2">
      <c r="A61" s="104" t="s">
        <v>143</v>
      </c>
      <c r="B61" s="8">
        <v>2016</v>
      </c>
      <c r="C61" s="105" t="s">
        <v>1</v>
      </c>
      <c r="D61" s="8">
        <v>26624680.286572266</v>
      </c>
      <c r="E61" s="8">
        <v>99.771147286152257</v>
      </c>
      <c r="F61" s="8">
        <v>97.571142883518874</v>
      </c>
      <c r="G61" s="8"/>
      <c r="H61" s="8"/>
      <c r="I61" s="8">
        <v>2.4288571164811259</v>
      </c>
      <c r="J61" s="8">
        <v>97.571142883518874</v>
      </c>
      <c r="K61" s="8">
        <v>98.97554242332744</v>
      </c>
      <c r="L61" s="8">
        <v>97.738322884099404</v>
      </c>
      <c r="M61" s="8">
        <v>79.885235732009733</v>
      </c>
      <c r="N61" s="8">
        <v>17.853087152089671</v>
      </c>
      <c r="O61" s="8">
        <v>2.2616771159005964</v>
      </c>
      <c r="P61" s="8">
        <v>0</v>
      </c>
      <c r="Q61" s="8">
        <v>97.881039685887657</v>
      </c>
      <c r="R61" s="8">
        <v>87.760002595969752</v>
      </c>
      <c r="S61" s="8"/>
      <c r="T61" s="8"/>
      <c r="U61" s="8">
        <v>12.239997404030248</v>
      </c>
      <c r="V61" s="8">
        <v>87.760002595969752</v>
      </c>
    </row>
    <row r="62" spans="1:22" s="104" customFormat="1" ht="11.4" x14ac:dyDescent="0.2">
      <c r="A62" s="104" t="s">
        <v>143</v>
      </c>
      <c r="B62" s="8">
        <v>2017</v>
      </c>
      <c r="C62" s="105" t="s">
        <v>1</v>
      </c>
      <c r="D62" s="8">
        <v>26691435.310433351</v>
      </c>
      <c r="E62" s="8">
        <v>99.771147286152257</v>
      </c>
      <c r="F62" s="8">
        <v>97.680242552537763</v>
      </c>
      <c r="G62" s="8"/>
      <c r="H62" s="8"/>
      <c r="I62" s="8">
        <v>2.3197574474622371</v>
      </c>
      <c r="J62" s="8">
        <v>97.680242552537763</v>
      </c>
      <c r="K62" s="8">
        <v>98.97554242332744</v>
      </c>
      <c r="L62" s="8">
        <v>97.657618929154779</v>
      </c>
      <c r="M62" s="8">
        <v>77.988006617038536</v>
      </c>
      <c r="N62" s="8">
        <v>19.669612312116243</v>
      </c>
      <c r="O62" s="8">
        <v>2.3423810708452208</v>
      </c>
      <c r="P62" s="8">
        <v>0</v>
      </c>
      <c r="Q62" s="8">
        <v>97.881039685887657</v>
      </c>
      <c r="R62" s="8">
        <v>87.760002595969752</v>
      </c>
      <c r="S62" s="8"/>
      <c r="T62" s="8"/>
      <c r="U62" s="8">
        <v>12.239997404030248</v>
      </c>
      <c r="V62" s="8">
        <v>87.760002595969752</v>
      </c>
    </row>
    <row r="63" spans="1:22" s="104" customFormat="1" ht="11.4" x14ac:dyDescent="0.2">
      <c r="A63" s="104" t="s">
        <v>143</v>
      </c>
      <c r="B63" s="8">
        <v>2018</v>
      </c>
      <c r="C63" s="105" t="s">
        <v>1</v>
      </c>
      <c r="D63" s="8">
        <v>26755418.136221927</v>
      </c>
      <c r="E63" s="8">
        <v>99.771147286152257</v>
      </c>
      <c r="F63" s="8">
        <v>97.78934222155668</v>
      </c>
      <c r="G63" s="8"/>
      <c r="H63" s="8"/>
      <c r="I63" s="8">
        <v>2.2106577784433199</v>
      </c>
      <c r="J63" s="8">
        <v>97.78934222155668</v>
      </c>
      <c r="K63" s="8">
        <v>98.97554242332744</v>
      </c>
      <c r="L63" s="8">
        <v>97.576914974210183</v>
      </c>
      <c r="M63" s="8">
        <v>76.09077750206734</v>
      </c>
      <c r="N63" s="8">
        <v>21.486137472142843</v>
      </c>
      <c r="O63" s="8">
        <v>2.4230850257898169</v>
      </c>
      <c r="P63" s="8">
        <v>0</v>
      </c>
      <c r="Q63" s="8">
        <v>97.881039685887657</v>
      </c>
      <c r="R63" s="8">
        <v>87.760002595969752</v>
      </c>
      <c r="S63" s="8"/>
      <c r="T63" s="8"/>
      <c r="U63" s="8">
        <v>12.239997404030248</v>
      </c>
      <c r="V63" s="8">
        <v>87.760002595969752</v>
      </c>
    </row>
    <row r="64" spans="1:22" s="104" customFormat="1" ht="11.4" x14ac:dyDescent="0.2">
      <c r="A64" s="104" t="s">
        <v>143</v>
      </c>
      <c r="B64" s="8">
        <v>2019</v>
      </c>
      <c r="C64" s="105" t="s">
        <v>1</v>
      </c>
      <c r="D64" s="8">
        <v>26812567.695933837</v>
      </c>
      <c r="E64" s="8">
        <v>99.771147286152257</v>
      </c>
      <c r="F64" s="8">
        <v>97.898441890575569</v>
      </c>
      <c r="G64" s="8"/>
      <c r="H64" s="8"/>
      <c r="I64" s="8">
        <v>2.1015581094244311</v>
      </c>
      <c r="J64" s="8">
        <v>97.898441890575569</v>
      </c>
      <c r="K64" s="8"/>
      <c r="L64" s="8">
        <v>97.496211019265559</v>
      </c>
      <c r="M64" s="8">
        <v>74.193548387096598</v>
      </c>
      <c r="N64" s="8">
        <v>23.30266263216896</v>
      </c>
      <c r="O64" s="8">
        <v>2.5037889807344413</v>
      </c>
      <c r="P64" s="8">
        <v>0</v>
      </c>
      <c r="Q64" s="8"/>
      <c r="R64" s="8"/>
      <c r="S64" s="8"/>
      <c r="T64" s="8"/>
      <c r="U64" s="8"/>
      <c r="V64" s="8">
        <v>100</v>
      </c>
    </row>
    <row r="65" spans="1:22" s="104" customFormat="1" ht="11.4" x14ac:dyDescent="0.2">
      <c r="A65" s="104" t="s">
        <v>143</v>
      </c>
      <c r="B65" s="8">
        <v>2020</v>
      </c>
      <c r="C65" s="105" t="s">
        <v>1</v>
      </c>
      <c r="D65" s="8">
        <v>26858210.71917389</v>
      </c>
      <c r="E65" s="8">
        <v>99.771147286152257</v>
      </c>
      <c r="F65" s="8">
        <v>98.007541559594486</v>
      </c>
      <c r="G65" s="8"/>
      <c r="H65" s="8"/>
      <c r="I65" s="8">
        <v>1.9924584404055139</v>
      </c>
      <c r="J65" s="8">
        <v>98.007541559594486</v>
      </c>
      <c r="K65" s="8"/>
      <c r="L65" s="8">
        <v>97.415507064320934</v>
      </c>
      <c r="M65" s="8">
        <v>72.296319272125402</v>
      </c>
      <c r="N65" s="8">
        <v>25.119187792195532</v>
      </c>
      <c r="O65" s="8">
        <v>2.5844929356790658</v>
      </c>
      <c r="P65" s="8">
        <v>0</v>
      </c>
      <c r="Q65" s="8"/>
      <c r="R65" s="8"/>
      <c r="S65" s="8"/>
      <c r="T65" s="8"/>
      <c r="U65" s="8"/>
      <c r="V65" s="8">
        <v>100</v>
      </c>
    </row>
    <row r="66" spans="1:22" s="104" customFormat="1" ht="11.4" x14ac:dyDescent="0.2">
      <c r="A66" s="104" t="s">
        <v>143</v>
      </c>
      <c r="B66" s="8">
        <v>2021</v>
      </c>
      <c r="C66" s="105" t="s">
        <v>1</v>
      </c>
      <c r="D66" s="8">
        <v>26889326.678144529</v>
      </c>
      <c r="E66" s="8">
        <v>99.771147286152257</v>
      </c>
      <c r="F66" s="8">
        <v>98.116641228613375</v>
      </c>
      <c r="G66" s="8"/>
      <c r="H66" s="8"/>
      <c r="I66" s="8">
        <v>1.8833587713866251</v>
      </c>
      <c r="J66" s="8">
        <v>98.116641228613375</v>
      </c>
      <c r="K66" s="8"/>
      <c r="L66" s="8">
        <v>97.334803109376338</v>
      </c>
      <c r="M66" s="8">
        <v>70.399090157154205</v>
      </c>
      <c r="N66" s="8">
        <v>26.935712952222133</v>
      </c>
      <c r="O66" s="8">
        <v>2.6651968906236618</v>
      </c>
      <c r="P66" s="8">
        <v>0</v>
      </c>
      <c r="Q66" s="8"/>
      <c r="R66" s="8"/>
      <c r="S66" s="8"/>
      <c r="T66" s="8"/>
      <c r="U66" s="8"/>
      <c r="V66" s="8">
        <v>100</v>
      </c>
    </row>
    <row r="67" spans="1:22" s="104" customFormat="1" ht="11.4" x14ac:dyDescent="0.2">
      <c r="A67" s="104" t="s">
        <v>143</v>
      </c>
      <c r="B67" s="8">
        <v>2022</v>
      </c>
      <c r="C67" s="105" t="s">
        <v>1</v>
      </c>
      <c r="D67" s="8">
        <v>26903520.589877319</v>
      </c>
      <c r="E67" s="8">
        <v>99.771147286152257</v>
      </c>
      <c r="F67" s="8">
        <v>98.116641228613375</v>
      </c>
      <c r="G67" s="8"/>
      <c r="H67" s="8"/>
      <c r="I67" s="8">
        <v>1.8833587713866251</v>
      </c>
      <c r="J67" s="8">
        <v>98.116641228613375</v>
      </c>
      <c r="K67" s="8"/>
      <c r="L67" s="8">
        <v>97.334803109376338</v>
      </c>
      <c r="M67" s="8">
        <v>70.399090157154205</v>
      </c>
      <c r="N67" s="8">
        <v>26.935712952222133</v>
      </c>
      <c r="O67" s="8">
        <v>2.6651968906236618</v>
      </c>
      <c r="P67" s="8">
        <v>0</v>
      </c>
      <c r="Q67" s="8"/>
      <c r="R67" s="8"/>
      <c r="S67" s="8"/>
      <c r="T67" s="8"/>
      <c r="U67" s="8"/>
      <c r="V67" s="8">
        <v>100</v>
      </c>
    </row>
    <row r="68" spans="1:22" s="104" customFormat="1" ht="11.4" x14ac:dyDescent="0.2">
      <c r="A68" s="104" t="s">
        <v>143</v>
      </c>
      <c r="B68" s="8">
        <v>2023</v>
      </c>
      <c r="C68" s="105" t="s">
        <v>1</v>
      </c>
      <c r="D68" s="8">
        <v>26899902.570300292</v>
      </c>
      <c r="E68" s="8">
        <v>99.771147286152257</v>
      </c>
      <c r="F68" s="8">
        <v>98.116641228613375</v>
      </c>
      <c r="G68" s="8"/>
      <c r="H68" s="8"/>
      <c r="I68" s="8">
        <v>1.8833587713866251</v>
      </c>
      <c r="J68" s="8">
        <v>98.116641228613375</v>
      </c>
      <c r="K68" s="8"/>
      <c r="L68" s="8">
        <v>97.334803109376338</v>
      </c>
      <c r="M68" s="8">
        <v>70.399090157154205</v>
      </c>
      <c r="N68" s="8">
        <v>26.935712952222133</v>
      </c>
      <c r="O68" s="8">
        <v>2.6651968906236618</v>
      </c>
      <c r="P68" s="8">
        <v>0</v>
      </c>
      <c r="Q68" s="8"/>
      <c r="R68" s="8"/>
      <c r="S68" s="8"/>
      <c r="T68" s="8"/>
      <c r="U68" s="8"/>
      <c r="V68" s="8">
        <v>100</v>
      </c>
    </row>
    <row r="69" spans="1:22" s="104" customFormat="1" ht="11.4" x14ac:dyDescent="0.2">
      <c r="A69" s="104" t="s">
        <v>143</v>
      </c>
      <c r="B69" s="8">
        <v>2024</v>
      </c>
      <c r="C69" s="105" t="s">
        <v>1</v>
      </c>
      <c r="D69" s="8">
        <v>27708970.49376465</v>
      </c>
      <c r="E69" s="8">
        <v>99.771147286152257</v>
      </c>
      <c r="F69" s="8">
        <v>98.116641228613375</v>
      </c>
      <c r="G69" s="8"/>
      <c r="H69" s="8"/>
      <c r="I69" s="8">
        <v>1.8833587713866251</v>
      </c>
      <c r="J69" s="8">
        <v>98.116641228613375</v>
      </c>
      <c r="K69" s="8"/>
      <c r="L69" s="8">
        <v>97.334803109376338</v>
      </c>
      <c r="M69" s="8">
        <v>70.399090157154205</v>
      </c>
      <c r="N69" s="8">
        <v>26.935712952222133</v>
      </c>
      <c r="O69" s="8">
        <v>2.6651968906236618</v>
      </c>
      <c r="P69" s="8">
        <v>0</v>
      </c>
      <c r="Q69" s="8"/>
      <c r="R69" s="8"/>
      <c r="S69" s="8"/>
      <c r="T69" s="8"/>
      <c r="U69" s="8"/>
      <c r="V69" s="8">
        <v>100</v>
      </c>
    </row>
    <row r="70" spans="1:22" s="104" customFormat="1" ht="11.4" x14ac:dyDescent="0.2">
      <c r="A70" s="104" t="s">
        <v>143</v>
      </c>
      <c r="B70" s="8">
        <v>2025</v>
      </c>
      <c r="C70" s="105" t="s">
        <v>1</v>
      </c>
      <c r="D70" s="8">
        <v>27913800.272583008</v>
      </c>
      <c r="E70" s="8">
        <v>99.771147286152257</v>
      </c>
      <c r="F70" s="8">
        <v>98.116641228613375</v>
      </c>
      <c r="G70" s="8"/>
      <c r="H70" s="8"/>
      <c r="I70" s="8">
        <v>1.8833587713866251</v>
      </c>
      <c r="J70" s="8">
        <v>98.116641228613375</v>
      </c>
      <c r="K70" s="8"/>
      <c r="L70" s="8">
        <v>97.334803109376338</v>
      </c>
      <c r="M70" s="8">
        <v>70.399090157154205</v>
      </c>
      <c r="N70" s="8">
        <v>26.935712952222133</v>
      </c>
      <c r="O70" s="8">
        <v>2.6651968906236618</v>
      </c>
      <c r="P70" s="8">
        <v>0</v>
      </c>
      <c r="Q70" s="8"/>
      <c r="R70" s="8"/>
      <c r="S70" s="8"/>
      <c r="T70" s="8"/>
      <c r="U70" s="8"/>
      <c r="V70" s="8">
        <v>100</v>
      </c>
    </row>
    <row r="71" spans="1:22" s="104" customFormat="1" ht="11.4" x14ac:dyDescent="0.2">
      <c r="A71" s="104" t="s">
        <v>143</v>
      </c>
      <c r="B71" s="8">
        <v>2026</v>
      </c>
      <c r="C71" s="105" t="s">
        <v>1</v>
      </c>
      <c r="D71" s="8"/>
      <c r="E71" s="8">
        <v>99.771147286152257</v>
      </c>
      <c r="F71" s="8"/>
      <c r="G71" s="8"/>
      <c r="H71" s="8"/>
      <c r="I71" s="8"/>
      <c r="J71" s="8">
        <v>100</v>
      </c>
      <c r="K71" s="8"/>
      <c r="L71" s="8"/>
      <c r="M71" s="8"/>
      <c r="N71" s="8"/>
      <c r="O71" s="8"/>
      <c r="P71" s="8">
        <v>100</v>
      </c>
      <c r="Q71" s="8"/>
      <c r="R71" s="8"/>
      <c r="S71" s="8"/>
      <c r="T71" s="8"/>
      <c r="U71" s="8"/>
      <c r="V71" s="8">
        <v>100</v>
      </c>
    </row>
    <row r="72" spans="1:22" s="104" customFormat="1" ht="11.4" x14ac:dyDescent="0.2">
      <c r="A72" s="104" t="s">
        <v>143</v>
      </c>
      <c r="B72" s="8">
        <v>2027</v>
      </c>
      <c r="C72" s="105" t="s">
        <v>1</v>
      </c>
      <c r="D72" s="8"/>
      <c r="E72" s="8">
        <v>99.771147286152257</v>
      </c>
      <c r="F72" s="8"/>
      <c r="G72" s="8"/>
      <c r="H72" s="8"/>
      <c r="I72" s="8"/>
      <c r="J72" s="8">
        <v>100</v>
      </c>
      <c r="K72" s="8"/>
      <c r="L72" s="8"/>
      <c r="M72" s="8"/>
      <c r="N72" s="8"/>
      <c r="O72" s="8"/>
      <c r="P72" s="8">
        <v>100</v>
      </c>
      <c r="Q72" s="8"/>
      <c r="R72" s="8"/>
      <c r="S72" s="8"/>
      <c r="T72" s="8"/>
      <c r="U72" s="8"/>
      <c r="V72" s="8">
        <v>100</v>
      </c>
    </row>
    <row r="73" spans="1:22" s="104" customFormat="1" ht="11.4" x14ac:dyDescent="0.2">
      <c r="A73" s="104" t="s">
        <v>143</v>
      </c>
      <c r="B73" s="8">
        <v>2028</v>
      </c>
      <c r="C73" s="105" t="s">
        <v>1</v>
      </c>
      <c r="D73" s="8"/>
      <c r="E73" s="8">
        <v>99.771147286152257</v>
      </c>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v>99.771147286152257</v>
      </c>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v>99.771147286152257</v>
      </c>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7818160.2871652218</v>
      </c>
      <c r="E76" s="8"/>
      <c r="F76" s="8">
        <v>58.677549591322077</v>
      </c>
      <c r="G76" s="8"/>
      <c r="H76" s="8"/>
      <c r="I76" s="8">
        <v>41.322450408677923</v>
      </c>
      <c r="J76" s="8">
        <v>58.677549591322077</v>
      </c>
      <c r="K76" s="8"/>
      <c r="L76" s="8"/>
      <c r="M76" s="8"/>
      <c r="N76" s="8"/>
      <c r="O76" s="8"/>
      <c r="P76" s="8">
        <v>100</v>
      </c>
      <c r="Q76" s="8"/>
      <c r="R76" s="8"/>
      <c r="S76" s="8"/>
      <c r="T76" s="8"/>
      <c r="U76" s="8"/>
      <c r="V76" s="8">
        <v>100</v>
      </c>
    </row>
    <row r="77" spans="1:22" s="104" customFormat="1" ht="11.4" x14ac:dyDescent="0.2">
      <c r="A77" s="104" t="s">
        <v>143</v>
      </c>
      <c r="B77" s="8">
        <v>2001</v>
      </c>
      <c r="C77" s="105" t="s">
        <v>2</v>
      </c>
      <c r="D77" s="8">
        <v>7734612.6604214478</v>
      </c>
      <c r="E77" s="8"/>
      <c r="F77" s="8">
        <v>58.677549591322077</v>
      </c>
      <c r="G77" s="8"/>
      <c r="H77" s="8"/>
      <c r="I77" s="8">
        <v>41.322450408677923</v>
      </c>
      <c r="J77" s="8">
        <v>58.677549591322077</v>
      </c>
      <c r="K77" s="8"/>
      <c r="L77" s="8"/>
      <c r="M77" s="8"/>
      <c r="N77" s="8"/>
      <c r="O77" s="8"/>
      <c r="P77" s="8">
        <v>100</v>
      </c>
      <c r="Q77" s="8"/>
      <c r="R77" s="8"/>
      <c r="S77" s="8"/>
      <c r="T77" s="8"/>
      <c r="U77" s="8"/>
      <c r="V77" s="8">
        <v>100</v>
      </c>
    </row>
    <row r="78" spans="1:22" s="104" customFormat="1" ht="11.4" x14ac:dyDescent="0.2">
      <c r="A78" s="104" t="s">
        <v>143</v>
      </c>
      <c r="B78" s="8">
        <v>2002</v>
      </c>
      <c r="C78" s="105" t="s">
        <v>2</v>
      </c>
      <c r="D78" s="8">
        <v>7648700.5909590153</v>
      </c>
      <c r="E78" s="8"/>
      <c r="F78" s="8">
        <v>58.677549591322077</v>
      </c>
      <c r="G78" s="8"/>
      <c r="H78" s="8"/>
      <c r="I78" s="8">
        <v>41.322450408677923</v>
      </c>
      <c r="J78" s="8">
        <v>58.677549591322077</v>
      </c>
      <c r="K78" s="8"/>
      <c r="L78" s="8"/>
      <c r="M78" s="8"/>
      <c r="N78" s="8"/>
      <c r="O78" s="8"/>
      <c r="P78" s="8">
        <v>100</v>
      </c>
      <c r="Q78" s="8"/>
      <c r="R78" s="8"/>
      <c r="S78" s="8"/>
      <c r="T78" s="8"/>
      <c r="U78" s="8"/>
      <c r="V78" s="8">
        <v>100</v>
      </c>
    </row>
    <row r="79" spans="1:22" s="104" customFormat="1" ht="11.4" x14ac:dyDescent="0.2">
      <c r="A79" s="104" t="s">
        <v>143</v>
      </c>
      <c r="B79" s="8">
        <v>2003</v>
      </c>
      <c r="C79" s="105" t="s">
        <v>2</v>
      </c>
      <c r="D79" s="8">
        <v>7562959.5281271366</v>
      </c>
      <c r="E79" s="8"/>
      <c r="F79" s="8">
        <v>58.677549591322077</v>
      </c>
      <c r="G79" s="8"/>
      <c r="H79" s="8"/>
      <c r="I79" s="8">
        <v>41.322450408677923</v>
      </c>
      <c r="J79" s="8">
        <v>58.677549591322077</v>
      </c>
      <c r="K79" s="8"/>
      <c r="L79" s="8"/>
      <c r="M79" s="8"/>
      <c r="N79" s="8"/>
      <c r="O79" s="8"/>
      <c r="P79" s="8">
        <v>100</v>
      </c>
      <c r="Q79" s="8"/>
      <c r="R79" s="8"/>
      <c r="S79" s="8"/>
      <c r="T79" s="8"/>
      <c r="U79" s="8"/>
      <c r="V79" s="8">
        <v>100</v>
      </c>
    </row>
    <row r="80" spans="1:22" s="104" customFormat="1" ht="11.4" x14ac:dyDescent="0.2">
      <c r="A80" s="104" t="s">
        <v>143</v>
      </c>
      <c r="B80" s="8">
        <v>2004</v>
      </c>
      <c r="C80" s="105" t="s">
        <v>2</v>
      </c>
      <c r="D80" s="8">
        <v>7473271.1291152956</v>
      </c>
      <c r="E80" s="8"/>
      <c r="F80" s="8">
        <v>58.677549591322077</v>
      </c>
      <c r="G80" s="8"/>
      <c r="H80" s="8"/>
      <c r="I80" s="8">
        <v>41.322450408677923</v>
      </c>
      <c r="J80" s="8">
        <v>58.677549591322077</v>
      </c>
      <c r="K80" s="8"/>
      <c r="L80" s="8"/>
      <c r="M80" s="8"/>
      <c r="N80" s="8"/>
      <c r="O80" s="8"/>
      <c r="P80" s="8">
        <v>100</v>
      </c>
      <c r="Q80" s="8"/>
      <c r="R80" s="8"/>
      <c r="S80" s="8"/>
      <c r="T80" s="8"/>
      <c r="U80" s="8"/>
      <c r="V80" s="8">
        <v>100</v>
      </c>
    </row>
    <row r="81" spans="1:22" s="104" customFormat="1" ht="11.4" x14ac:dyDescent="0.2">
      <c r="A81" s="104" t="s">
        <v>143</v>
      </c>
      <c r="B81" s="8">
        <v>2005</v>
      </c>
      <c r="C81" s="105" t="s">
        <v>2</v>
      </c>
      <c r="D81" s="8">
        <v>7378946.789570923</v>
      </c>
      <c r="E81" s="8"/>
      <c r="F81" s="8">
        <v>60.242631738446107</v>
      </c>
      <c r="G81" s="8"/>
      <c r="H81" s="8"/>
      <c r="I81" s="8">
        <v>39.757368261553893</v>
      </c>
      <c r="J81" s="8">
        <v>60.242631738446107</v>
      </c>
      <c r="K81" s="8"/>
      <c r="L81" s="8"/>
      <c r="M81" s="8"/>
      <c r="N81" s="8"/>
      <c r="O81" s="8"/>
      <c r="P81" s="8">
        <v>100</v>
      </c>
      <c r="Q81" s="8"/>
      <c r="R81" s="8"/>
      <c r="S81" s="8"/>
      <c r="T81" s="8"/>
      <c r="U81" s="8"/>
      <c r="V81" s="8">
        <v>100</v>
      </c>
    </row>
    <row r="82" spans="1:22" s="104" customFormat="1" ht="11.4" x14ac:dyDescent="0.2">
      <c r="A82" s="104" t="s">
        <v>143</v>
      </c>
      <c r="B82" s="8">
        <v>2006</v>
      </c>
      <c r="C82" s="105" t="s">
        <v>2</v>
      </c>
      <c r="D82" s="8">
        <v>7284005.5286950683</v>
      </c>
      <c r="E82" s="8"/>
      <c r="F82" s="8">
        <v>61.807713885570138</v>
      </c>
      <c r="G82" s="8"/>
      <c r="H82" s="8"/>
      <c r="I82" s="8">
        <v>38.192286114429862</v>
      </c>
      <c r="J82" s="8">
        <v>61.807713885570138</v>
      </c>
      <c r="K82" s="8"/>
      <c r="L82" s="8"/>
      <c r="M82" s="8"/>
      <c r="N82" s="8"/>
      <c r="O82" s="8"/>
      <c r="P82" s="8">
        <v>100</v>
      </c>
      <c r="Q82" s="8"/>
      <c r="R82" s="8"/>
      <c r="S82" s="8"/>
      <c r="T82" s="8"/>
      <c r="U82" s="8"/>
      <c r="V82" s="8">
        <v>100</v>
      </c>
    </row>
    <row r="83" spans="1:22" s="104" customFormat="1" ht="11.4" x14ac:dyDescent="0.2">
      <c r="A83" s="104" t="s">
        <v>143</v>
      </c>
      <c r="B83" s="8">
        <v>2007</v>
      </c>
      <c r="C83" s="105" t="s">
        <v>2</v>
      </c>
      <c r="D83" s="8">
        <v>7195174.3443710329</v>
      </c>
      <c r="E83" s="8"/>
      <c r="F83" s="8">
        <v>63.372796032694168</v>
      </c>
      <c r="G83" s="8"/>
      <c r="H83" s="8"/>
      <c r="I83" s="8">
        <v>36.627203967305832</v>
      </c>
      <c r="J83" s="8">
        <v>63.372796032694168</v>
      </c>
      <c r="K83" s="8"/>
      <c r="L83" s="8"/>
      <c r="M83" s="8"/>
      <c r="N83" s="8"/>
      <c r="O83" s="8"/>
      <c r="P83" s="8">
        <v>100</v>
      </c>
      <c r="Q83" s="8"/>
      <c r="R83" s="8"/>
      <c r="S83" s="8"/>
      <c r="T83" s="8"/>
      <c r="U83" s="8"/>
      <c r="V83" s="8">
        <v>100</v>
      </c>
    </row>
    <row r="84" spans="1:22" s="104" customFormat="1" ht="11.4" x14ac:dyDescent="0.2">
      <c r="A84" s="104" t="s">
        <v>143</v>
      </c>
      <c r="B84" s="8">
        <v>2008</v>
      </c>
      <c r="C84" s="105" t="s">
        <v>2</v>
      </c>
      <c r="D84" s="8">
        <v>7111729.8106073001</v>
      </c>
      <c r="E84" s="8"/>
      <c r="F84" s="8">
        <v>64.937878179817744</v>
      </c>
      <c r="G84" s="8"/>
      <c r="H84" s="8"/>
      <c r="I84" s="8">
        <v>35.062121820182256</v>
      </c>
      <c r="J84" s="8">
        <v>64.937878179817744</v>
      </c>
      <c r="K84" s="8"/>
      <c r="L84" s="8"/>
      <c r="M84" s="8"/>
      <c r="N84" s="8"/>
      <c r="O84" s="8"/>
      <c r="P84" s="8">
        <v>100</v>
      </c>
      <c r="Q84" s="8"/>
      <c r="R84" s="8"/>
      <c r="S84" s="8"/>
      <c r="T84" s="8"/>
      <c r="U84" s="8"/>
      <c r="V84" s="8">
        <v>100</v>
      </c>
    </row>
    <row r="85" spans="1:22" s="104" customFormat="1" ht="11.4" x14ac:dyDescent="0.2">
      <c r="A85" s="104" t="s">
        <v>143</v>
      </c>
      <c r="B85" s="8">
        <v>2009</v>
      </c>
      <c r="C85" s="105" t="s">
        <v>2</v>
      </c>
      <c r="D85" s="8">
        <v>7031717.0363790896</v>
      </c>
      <c r="E85" s="8"/>
      <c r="F85" s="8">
        <v>66.502960326941775</v>
      </c>
      <c r="G85" s="8"/>
      <c r="H85" s="8"/>
      <c r="I85" s="8">
        <v>33.497039673058225</v>
      </c>
      <c r="J85" s="8">
        <v>66.502960326941775</v>
      </c>
      <c r="K85" s="8"/>
      <c r="L85" s="8"/>
      <c r="M85" s="8">
        <v>57.03125</v>
      </c>
      <c r="N85" s="8"/>
      <c r="O85" s="8"/>
      <c r="P85" s="8">
        <v>42.96875</v>
      </c>
      <c r="Q85" s="8"/>
      <c r="R85" s="8"/>
      <c r="S85" s="8"/>
      <c r="T85" s="8"/>
      <c r="U85" s="8"/>
      <c r="V85" s="8">
        <v>100</v>
      </c>
    </row>
    <row r="86" spans="1:22" s="104" customFormat="1" ht="11.4" x14ac:dyDescent="0.2">
      <c r="A86" s="104" t="s">
        <v>143</v>
      </c>
      <c r="B86" s="8">
        <v>2010</v>
      </c>
      <c r="C86" s="105" t="s">
        <v>2</v>
      </c>
      <c r="D86" s="8">
        <v>6950081.4265600583</v>
      </c>
      <c r="E86" s="8">
        <v>97.617162296908916</v>
      </c>
      <c r="F86" s="8">
        <v>68.068042474065805</v>
      </c>
      <c r="G86" s="8"/>
      <c r="H86" s="8"/>
      <c r="I86" s="8">
        <v>31.931957525934195</v>
      </c>
      <c r="J86" s="8">
        <v>68.068042474065805</v>
      </c>
      <c r="K86" s="8">
        <v>98.049266278082072</v>
      </c>
      <c r="L86" s="8">
        <v>93.258838346855697</v>
      </c>
      <c r="M86" s="8">
        <v>57.03125</v>
      </c>
      <c r="N86" s="8">
        <v>36.227588346855697</v>
      </c>
      <c r="O86" s="8">
        <v>6.741161653144303</v>
      </c>
      <c r="P86" s="8">
        <v>0</v>
      </c>
      <c r="Q86" s="8">
        <v>79.59519161615124</v>
      </c>
      <c r="R86" s="8">
        <v>52.344747618558372</v>
      </c>
      <c r="S86" s="8"/>
      <c r="T86" s="8"/>
      <c r="U86" s="8">
        <v>47.655252381441628</v>
      </c>
      <c r="V86" s="8">
        <v>52.344747618558372</v>
      </c>
    </row>
    <row r="87" spans="1:22" s="104" customFormat="1" ht="11.4" x14ac:dyDescent="0.2">
      <c r="A87" s="104" t="s">
        <v>143</v>
      </c>
      <c r="B87" s="8">
        <v>2011</v>
      </c>
      <c r="C87" s="105" t="s">
        <v>2</v>
      </c>
      <c r="D87" s="8">
        <v>6862141.0672256462</v>
      </c>
      <c r="E87" s="8">
        <v>97.617162296908916</v>
      </c>
      <c r="F87" s="8">
        <v>69.633124621189836</v>
      </c>
      <c r="G87" s="8"/>
      <c r="H87" s="8"/>
      <c r="I87" s="8">
        <v>30.366875378810164</v>
      </c>
      <c r="J87" s="8">
        <v>69.633124621189836</v>
      </c>
      <c r="K87" s="8">
        <v>98.049266278082072</v>
      </c>
      <c r="L87" s="8">
        <v>93.258838346855697</v>
      </c>
      <c r="M87" s="8">
        <v>57.03125</v>
      </c>
      <c r="N87" s="8">
        <v>36.227588346855697</v>
      </c>
      <c r="O87" s="8">
        <v>6.741161653144303</v>
      </c>
      <c r="P87" s="8">
        <v>0</v>
      </c>
      <c r="Q87" s="8">
        <v>79.59519161615124</v>
      </c>
      <c r="R87" s="8">
        <v>52.344747618558372</v>
      </c>
      <c r="S87" s="8"/>
      <c r="T87" s="8"/>
      <c r="U87" s="8">
        <v>47.655252381441628</v>
      </c>
      <c r="V87" s="8">
        <v>52.344747618558372</v>
      </c>
    </row>
    <row r="88" spans="1:22" s="104" customFormat="1" ht="11.4" x14ac:dyDescent="0.2">
      <c r="A88" s="104" t="s">
        <v>143</v>
      </c>
      <c r="B88" s="8">
        <v>2012</v>
      </c>
      <c r="C88" s="105" t="s">
        <v>2</v>
      </c>
      <c r="D88" s="8">
        <v>6770003.5134887695</v>
      </c>
      <c r="E88" s="8">
        <v>97.617162296908916</v>
      </c>
      <c r="F88" s="8">
        <v>71.198206768313412</v>
      </c>
      <c r="G88" s="8"/>
      <c r="H88" s="8"/>
      <c r="I88" s="8">
        <v>28.801793231686588</v>
      </c>
      <c r="J88" s="8">
        <v>71.198206768313412</v>
      </c>
      <c r="K88" s="8">
        <v>98.049266278082072</v>
      </c>
      <c r="L88" s="8">
        <v>93.258838346855697</v>
      </c>
      <c r="M88" s="8">
        <v>57.03125</v>
      </c>
      <c r="N88" s="8">
        <v>36.227588346855697</v>
      </c>
      <c r="O88" s="8">
        <v>6.741161653144303</v>
      </c>
      <c r="P88" s="8">
        <v>0</v>
      </c>
      <c r="Q88" s="8">
        <v>79.59519161615124</v>
      </c>
      <c r="R88" s="8">
        <v>52.344747618558372</v>
      </c>
      <c r="S88" s="8"/>
      <c r="T88" s="8"/>
      <c r="U88" s="8">
        <v>47.655252381441628</v>
      </c>
      <c r="V88" s="8">
        <v>52.344747618558372</v>
      </c>
    </row>
    <row r="89" spans="1:22" s="104" customFormat="1" ht="11.4" x14ac:dyDescent="0.2">
      <c r="A89" s="104" t="s">
        <v>143</v>
      </c>
      <c r="B89" s="8">
        <v>2013</v>
      </c>
      <c r="C89" s="105" t="s">
        <v>2</v>
      </c>
      <c r="D89" s="8">
        <v>7151031.1214630129</v>
      </c>
      <c r="E89" s="8">
        <v>97.617162296908916</v>
      </c>
      <c r="F89" s="8">
        <v>72.763288915437442</v>
      </c>
      <c r="G89" s="8"/>
      <c r="H89" s="8"/>
      <c r="I89" s="8">
        <v>27.236711084562558</v>
      </c>
      <c r="J89" s="8">
        <v>72.763288915437442</v>
      </c>
      <c r="K89" s="8">
        <v>98.049266278082072</v>
      </c>
      <c r="L89" s="8">
        <v>93.258838346855697</v>
      </c>
      <c r="M89" s="8">
        <v>57.03125</v>
      </c>
      <c r="N89" s="8">
        <v>36.227588346855697</v>
      </c>
      <c r="O89" s="8">
        <v>6.741161653144303</v>
      </c>
      <c r="P89" s="8">
        <v>0</v>
      </c>
      <c r="Q89" s="8">
        <v>79.59519161615124</v>
      </c>
      <c r="R89" s="8">
        <v>52.344747618558372</v>
      </c>
      <c r="S89" s="8"/>
      <c r="T89" s="8"/>
      <c r="U89" s="8">
        <v>47.655252381441628</v>
      </c>
      <c r="V89" s="8">
        <v>52.344747618558372</v>
      </c>
    </row>
    <row r="90" spans="1:22" s="104" customFormat="1" ht="11.4" x14ac:dyDescent="0.2">
      <c r="A90" s="104" t="s">
        <v>143</v>
      </c>
      <c r="B90" s="8">
        <v>2014</v>
      </c>
      <c r="C90" s="105" t="s">
        <v>2</v>
      </c>
      <c r="D90" s="8">
        <v>7044718.0454681395</v>
      </c>
      <c r="E90" s="8">
        <v>97.617162296908916</v>
      </c>
      <c r="F90" s="8">
        <v>74.328371062561473</v>
      </c>
      <c r="G90" s="8"/>
      <c r="H90" s="8"/>
      <c r="I90" s="8">
        <v>25.671628937438527</v>
      </c>
      <c r="J90" s="8">
        <v>74.328371062561473</v>
      </c>
      <c r="K90" s="8">
        <v>98.049266278082072</v>
      </c>
      <c r="L90" s="8">
        <v>93.258838346855697</v>
      </c>
      <c r="M90" s="8">
        <v>57.03125</v>
      </c>
      <c r="N90" s="8">
        <v>36.227588346855697</v>
      </c>
      <c r="O90" s="8">
        <v>6.741161653144303</v>
      </c>
      <c r="P90" s="8">
        <v>0</v>
      </c>
      <c r="Q90" s="8">
        <v>79.59519161615124</v>
      </c>
      <c r="R90" s="8">
        <v>52.344747618558372</v>
      </c>
      <c r="S90" s="8"/>
      <c r="T90" s="8"/>
      <c r="U90" s="8">
        <v>47.655252381441628</v>
      </c>
      <c r="V90" s="8">
        <v>52.344747618558372</v>
      </c>
    </row>
    <row r="91" spans="1:22" s="104" customFormat="1" ht="11.4" x14ac:dyDescent="0.2">
      <c r="A91" s="104" t="s">
        <v>143</v>
      </c>
      <c r="B91" s="8">
        <v>2015</v>
      </c>
      <c r="C91" s="105" t="s">
        <v>2</v>
      </c>
      <c r="D91" s="8">
        <v>6938892.3801049804</v>
      </c>
      <c r="E91" s="8">
        <v>97.617162296908916</v>
      </c>
      <c r="F91" s="8">
        <v>75.893453209685504</v>
      </c>
      <c r="G91" s="8"/>
      <c r="H91" s="8"/>
      <c r="I91" s="8">
        <v>24.106546790314496</v>
      </c>
      <c r="J91" s="8">
        <v>75.893453209685504</v>
      </c>
      <c r="K91" s="8">
        <v>98.049266278082072</v>
      </c>
      <c r="L91" s="8">
        <v>93.258838346855697</v>
      </c>
      <c r="M91" s="8">
        <v>57.03125</v>
      </c>
      <c r="N91" s="8">
        <v>36.227588346855697</v>
      </c>
      <c r="O91" s="8">
        <v>6.741161653144303</v>
      </c>
      <c r="P91" s="8">
        <v>0</v>
      </c>
      <c r="Q91" s="8">
        <v>79.59519161615124</v>
      </c>
      <c r="R91" s="8">
        <v>52.344747618558372</v>
      </c>
      <c r="S91" s="8"/>
      <c r="T91" s="8"/>
      <c r="U91" s="8">
        <v>47.655252381441628</v>
      </c>
      <c r="V91" s="8">
        <v>52.344747618558372</v>
      </c>
    </row>
    <row r="92" spans="1:22" s="104" customFormat="1" ht="11.4" x14ac:dyDescent="0.2">
      <c r="A92" s="104" t="s">
        <v>143</v>
      </c>
      <c r="B92" s="8">
        <v>2016</v>
      </c>
      <c r="C92" s="105" t="s">
        <v>2</v>
      </c>
      <c r="D92" s="8">
        <v>6833079.7134277346</v>
      </c>
      <c r="E92" s="8">
        <v>97.617162296908916</v>
      </c>
      <c r="F92" s="8">
        <v>77.45853535680908</v>
      </c>
      <c r="G92" s="8"/>
      <c r="H92" s="8"/>
      <c r="I92" s="8">
        <v>22.54146464319092</v>
      </c>
      <c r="J92" s="8">
        <v>77.45853535680908</v>
      </c>
      <c r="K92" s="8">
        <v>98.049266278082072</v>
      </c>
      <c r="L92" s="8">
        <v>93.258838346855697</v>
      </c>
      <c r="M92" s="8">
        <v>57.03125</v>
      </c>
      <c r="N92" s="8">
        <v>36.227588346855697</v>
      </c>
      <c r="O92" s="8">
        <v>6.741161653144303</v>
      </c>
      <c r="P92" s="8">
        <v>0</v>
      </c>
      <c r="Q92" s="8">
        <v>79.59519161615124</v>
      </c>
      <c r="R92" s="8">
        <v>52.344747618558372</v>
      </c>
      <c r="S92" s="8"/>
      <c r="T92" s="8"/>
      <c r="U92" s="8">
        <v>47.655252381441628</v>
      </c>
      <c r="V92" s="8">
        <v>52.344747618558372</v>
      </c>
    </row>
    <row r="93" spans="1:22" s="104" customFormat="1" ht="11.4" x14ac:dyDescent="0.2">
      <c r="A93" s="104" t="s">
        <v>143</v>
      </c>
      <c r="B93" s="8">
        <v>2017</v>
      </c>
      <c r="C93" s="105" t="s">
        <v>2</v>
      </c>
      <c r="D93" s="8">
        <v>6728420.6895666504</v>
      </c>
      <c r="E93" s="8">
        <v>97.617162296908916</v>
      </c>
      <c r="F93" s="8">
        <v>77.45853535680908</v>
      </c>
      <c r="G93" s="8"/>
      <c r="H93" s="8"/>
      <c r="I93" s="8">
        <v>22.54146464319092</v>
      </c>
      <c r="J93" s="8">
        <v>77.45853535680908</v>
      </c>
      <c r="K93" s="8">
        <v>98.049266278082072</v>
      </c>
      <c r="L93" s="8">
        <v>93.258838346855697</v>
      </c>
      <c r="M93" s="8">
        <v>57.03125</v>
      </c>
      <c r="N93" s="8">
        <v>36.227588346855697</v>
      </c>
      <c r="O93" s="8">
        <v>6.741161653144303</v>
      </c>
      <c r="P93" s="8">
        <v>0</v>
      </c>
      <c r="Q93" s="8">
        <v>79.59519161615124</v>
      </c>
      <c r="R93" s="8">
        <v>52.344747618558372</v>
      </c>
      <c r="S93" s="8"/>
      <c r="T93" s="8"/>
      <c r="U93" s="8">
        <v>47.655252381441628</v>
      </c>
      <c r="V93" s="8">
        <v>52.344747618558372</v>
      </c>
    </row>
    <row r="94" spans="1:22" s="104" customFormat="1" ht="11.4" x14ac:dyDescent="0.2">
      <c r="A94" s="104" t="s">
        <v>143</v>
      </c>
      <c r="B94" s="8">
        <v>2018</v>
      </c>
      <c r="C94" s="105" t="s">
        <v>2</v>
      </c>
      <c r="D94" s="8">
        <v>6623765.8637780761</v>
      </c>
      <c r="E94" s="8">
        <v>97.617162296908916</v>
      </c>
      <c r="F94" s="8">
        <v>77.45853535680908</v>
      </c>
      <c r="G94" s="8"/>
      <c r="H94" s="8"/>
      <c r="I94" s="8">
        <v>22.54146464319092</v>
      </c>
      <c r="J94" s="8">
        <v>77.45853535680908</v>
      </c>
      <c r="K94" s="8">
        <v>98.049266278082072</v>
      </c>
      <c r="L94" s="8">
        <v>93.258838346855697</v>
      </c>
      <c r="M94" s="8"/>
      <c r="N94" s="8"/>
      <c r="O94" s="8">
        <v>6.741161653144303</v>
      </c>
      <c r="P94" s="8">
        <v>93.258838346855697</v>
      </c>
      <c r="Q94" s="8">
        <v>79.59519161615124</v>
      </c>
      <c r="R94" s="8">
        <v>52.344747618558372</v>
      </c>
      <c r="S94" s="8"/>
      <c r="T94" s="8"/>
      <c r="U94" s="8">
        <v>47.655252381441628</v>
      </c>
      <c r="V94" s="8">
        <v>52.344747618558372</v>
      </c>
    </row>
    <row r="95" spans="1:22" s="104" customFormat="1" ht="11.4" x14ac:dyDescent="0.2">
      <c r="A95" s="104" t="s">
        <v>143</v>
      </c>
      <c r="B95" s="8">
        <v>2019</v>
      </c>
      <c r="C95" s="105" t="s">
        <v>2</v>
      </c>
      <c r="D95" s="8">
        <v>6518156.3040661616</v>
      </c>
      <c r="E95" s="8"/>
      <c r="F95" s="8">
        <v>77.45853535680908</v>
      </c>
      <c r="G95" s="8"/>
      <c r="H95" s="8"/>
      <c r="I95" s="8">
        <v>22.54146464319092</v>
      </c>
      <c r="J95" s="8">
        <v>77.45853535680908</v>
      </c>
      <c r="K95" s="8"/>
      <c r="L95" s="8"/>
      <c r="M95" s="8"/>
      <c r="N95" s="8"/>
      <c r="O95" s="8"/>
      <c r="P95" s="8">
        <v>100</v>
      </c>
      <c r="Q95" s="8"/>
      <c r="R95" s="8"/>
      <c r="S95" s="8"/>
      <c r="T95" s="8"/>
      <c r="U95" s="8"/>
      <c r="V95" s="8">
        <v>100</v>
      </c>
    </row>
    <row r="96" spans="1:22" s="104" customFormat="1" ht="11.4" x14ac:dyDescent="0.2">
      <c r="A96" s="104" t="s">
        <v>143</v>
      </c>
      <c r="B96" s="8">
        <v>2020</v>
      </c>
      <c r="C96" s="105" t="s">
        <v>2</v>
      </c>
      <c r="D96" s="8">
        <v>6410561.2808261113</v>
      </c>
      <c r="E96" s="8"/>
      <c r="F96" s="8">
        <v>77.45853535680908</v>
      </c>
      <c r="G96" s="8"/>
      <c r="H96" s="8"/>
      <c r="I96" s="8">
        <v>22.54146464319092</v>
      </c>
      <c r="J96" s="8">
        <v>77.45853535680908</v>
      </c>
      <c r="K96" s="8"/>
      <c r="L96" s="8"/>
      <c r="M96" s="8"/>
      <c r="N96" s="8"/>
      <c r="O96" s="8"/>
      <c r="P96" s="8">
        <v>100</v>
      </c>
      <c r="Q96" s="8"/>
      <c r="R96" s="8"/>
      <c r="S96" s="8"/>
      <c r="T96" s="8"/>
      <c r="U96" s="8"/>
      <c r="V96" s="8">
        <v>100</v>
      </c>
    </row>
    <row r="97" spans="1:31" s="104" customFormat="1" ht="11.4" x14ac:dyDescent="0.2">
      <c r="A97" s="104" t="s">
        <v>143</v>
      </c>
      <c r="B97" s="8">
        <v>2021</v>
      </c>
      <c r="C97" s="105" t="s">
        <v>2</v>
      </c>
      <c r="D97" s="8">
        <v>6300817.3218554687</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143</v>
      </c>
      <c r="B98" s="8">
        <v>2022</v>
      </c>
      <c r="C98" s="105" t="s">
        <v>2</v>
      </c>
      <c r="D98" s="8">
        <v>6188139.4101226805</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143</v>
      </c>
      <c r="B99" s="8">
        <v>2023</v>
      </c>
      <c r="C99" s="105" t="s">
        <v>2</v>
      </c>
      <c r="D99" s="8">
        <v>6072937.4296997068</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143</v>
      </c>
      <c r="B100" s="8">
        <v>2024</v>
      </c>
      <c r="C100" s="105" t="s">
        <v>2</v>
      </c>
      <c r="D100" s="8">
        <v>6139421.5062353518</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143</v>
      </c>
      <c r="B101" s="8">
        <v>2025</v>
      </c>
      <c r="C101" s="105" t="s">
        <v>2</v>
      </c>
      <c r="D101" s="8">
        <v>6069399.7274169922</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143</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143</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4609915</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4588053</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4559289</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4533128</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4513038</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4498927</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4491670</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4490989</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4496227</v>
      </c>
      <c r="E115" s="8"/>
      <c r="F115" s="8">
        <v>90.109999999999985</v>
      </c>
      <c r="G115" s="8"/>
      <c r="H115" s="8"/>
      <c r="I115" s="8">
        <v>9.8900000000000148</v>
      </c>
      <c r="J115" s="8">
        <v>90.109999999999985</v>
      </c>
      <c r="K115" s="8"/>
      <c r="L115" s="8">
        <v>94.039999999999992</v>
      </c>
      <c r="M115" s="8"/>
      <c r="N115" s="8"/>
      <c r="O115" s="8">
        <v>5.960000000000008</v>
      </c>
      <c r="P115" s="8">
        <v>94.039999999999992</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4506001</v>
      </c>
      <c r="E116" s="8"/>
      <c r="F116" s="8">
        <v>90.109999999999985</v>
      </c>
      <c r="G116" s="8"/>
      <c r="H116" s="8"/>
      <c r="I116" s="8">
        <v>9.8900000000000148</v>
      </c>
      <c r="J116" s="8">
        <v>90.109999999999985</v>
      </c>
      <c r="K116" s="8"/>
      <c r="L116" s="8">
        <v>94.039999999999992</v>
      </c>
      <c r="M116" s="8"/>
      <c r="N116" s="8"/>
      <c r="O116" s="8">
        <v>5.960000000000008</v>
      </c>
      <c r="P116" s="8">
        <v>94.039999999999992</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4512953</v>
      </c>
      <c r="E117" s="8">
        <v>98.35</v>
      </c>
      <c r="F117" s="8">
        <v>90.109999999999985</v>
      </c>
      <c r="G117" s="8"/>
      <c r="H117" s="8"/>
      <c r="I117" s="8">
        <v>9.8900000000000148</v>
      </c>
      <c r="J117" s="8">
        <v>90.109999999999985</v>
      </c>
      <c r="K117" s="8">
        <v>98.07</v>
      </c>
      <c r="L117" s="8">
        <v>94.039999999999992</v>
      </c>
      <c r="M117" s="8"/>
      <c r="N117" s="8"/>
      <c r="O117" s="8">
        <v>5.960000000000008</v>
      </c>
      <c r="P117" s="8">
        <v>94.039999999999992</v>
      </c>
      <c r="Q117" s="8">
        <v>88.22</v>
      </c>
      <c r="R117" s="8">
        <v>72.69244772291961</v>
      </c>
      <c r="S117" s="8"/>
      <c r="T117" s="8"/>
      <c r="U117" s="8">
        <v>27.30755227708039</v>
      </c>
      <c r="V117" s="8">
        <v>72.69244772291961</v>
      </c>
      <c r="W117" s="107"/>
      <c r="X117" s="107"/>
      <c r="Y117" s="107"/>
      <c r="Z117" s="107"/>
      <c r="AA117" s="107"/>
      <c r="AB117" s="107"/>
      <c r="AC117" s="107"/>
    </row>
    <row r="118" spans="1:31" s="104" customFormat="1" ht="12" x14ac:dyDescent="0.25">
      <c r="A118" s="104" t="s">
        <v>143</v>
      </c>
      <c r="B118" s="8">
        <v>2011</v>
      </c>
      <c r="C118" s="107" t="s">
        <v>16</v>
      </c>
      <c r="D118" s="8">
        <v>4509567</v>
      </c>
      <c r="E118" s="8">
        <v>98.35</v>
      </c>
      <c r="F118" s="8">
        <v>90.109999999999985</v>
      </c>
      <c r="G118" s="8"/>
      <c r="H118" s="8"/>
      <c r="I118" s="8">
        <v>9.8900000000000148</v>
      </c>
      <c r="J118" s="8">
        <v>90.109999999999985</v>
      </c>
      <c r="K118" s="8">
        <v>98.07</v>
      </c>
      <c r="L118" s="8">
        <v>94.039999999999992</v>
      </c>
      <c r="M118" s="8"/>
      <c r="N118" s="8"/>
      <c r="O118" s="8">
        <v>5.960000000000008</v>
      </c>
      <c r="P118" s="8">
        <v>94.039999999999992</v>
      </c>
      <c r="Q118" s="8">
        <v>88.22</v>
      </c>
      <c r="R118" s="8">
        <v>72.69244772291961</v>
      </c>
      <c r="S118" s="8"/>
      <c r="T118" s="8"/>
      <c r="U118" s="8">
        <v>27.30755227708039</v>
      </c>
      <c r="V118" s="8">
        <v>72.69244772291961</v>
      </c>
      <c r="W118" s="107"/>
      <c r="X118" s="107"/>
      <c r="Y118" s="107"/>
      <c r="Z118" s="107"/>
      <c r="AA118" s="107"/>
      <c r="AB118" s="107"/>
      <c r="AC118" s="107"/>
      <c r="AD118" s="107"/>
    </row>
    <row r="119" spans="1:31" s="104" customFormat="1" ht="12" x14ac:dyDescent="0.25">
      <c r="A119" s="104" t="s">
        <v>143</v>
      </c>
      <c r="B119" s="8">
        <v>2012</v>
      </c>
      <c r="C119" s="107" t="s">
        <v>16</v>
      </c>
      <c r="D119" s="8">
        <v>4499128</v>
      </c>
      <c r="E119" s="8">
        <v>98.35</v>
      </c>
      <c r="F119" s="8">
        <v>90.109999999999985</v>
      </c>
      <c r="G119" s="8"/>
      <c r="H119" s="8"/>
      <c r="I119" s="8">
        <v>9.8900000000000148</v>
      </c>
      <c r="J119" s="8">
        <v>90.109999999999985</v>
      </c>
      <c r="K119" s="8">
        <v>98.07</v>
      </c>
      <c r="L119" s="8">
        <v>94.039999999999992</v>
      </c>
      <c r="M119" s="8"/>
      <c r="N119" s="8"/>
      <c r="O119" s="8">
        <v>5.960000000000008</v>
      </c>
      <c r="P119" s="8">
        <v>94.039999999999992</v>
      </c>
      <c r="Q119" s="8">
        <v>88.22</v>
      </c>
      <c r="R119" s="8">
        <v>72.69244772291961</v>
      </c>
      <c r="S119" s="8"/>
      <c r="T119" s="8"/>
      <c r="U119" s="8">
        <v>27.30755227708039</v>
      </c>
      <c r="V119" s="8">
        <v>72.69244772291961</v>
      </c>
      <c r="W119" s="107"/>
      <c r="X119" s="107"/>
      <c r="Y119" s="107"/>
      <c r="Z119" s="107"/>
      <c r="AA119" s="107"/>
      <c r="AB119" s="107"/>
      <c r="AC119" s="107"/>
      <c r="AD119" s="107"/>
    </row>
    <row r="120" spans="1:31" s="104" customFormat="1" ht="12" x14ac:dyDescent="0.25">
      <c r="A120" s="104" t="s">
        <v>143</v>
      </c>
      <c r="B120" s="8">
        <v>2013</v>
      </c>
      <c r="C120" s="107" t="s">
        <v>16</v>
      </c>
      <c r="D120" s="8">
        <v>6728385</v>
      </c>
      <c r="E120" s="8">
        <v>98.35</v>
      </c>
      <c r="F120" s="8">
        <v>90.109999999999985</v>
      </c>
      <c r="G120" s="8">
        <v>60.9</v>
      </c>
      <c r="H120" s="8">
        <v>29.209999999999987</v>
      </c>
      <c r="I120" s="8">
        <v>9.8900000000000148</v>
      </c>
      <c r="J120" s="8">
        <v>0</v>
      </c>
      <c r="K120" s="8">
        <v>98.07</v>
      </c>
      <c r="L120" s="8">
        <v>94.039999999999992</v>
      </c>
      <c r="M120" s="8"/>
      <c r="N120" s="8"/>
      <c r="O120" s="8">
        <v>5.960000000000008</v>
      </c>
      <c r="P120" s="8">
        <v>94.039999999999992</v>
      </c>
      <c r="Q120" s="8">
        <v>88.22</v>
      </c>
      <c r="R120" s="8">
        <v>72.69244772291961</v>
      </c>
      <c r="S120" s="8"/>
      <c r="T120" s="8"/>
      <c r="U120" s="8">
        <v>27.30755227708039</v>
      </c>
      <c r="V120" s="8">
        <v>72.69244772291961</v>
      </c>
      <c r="W120" s="107"/>
      <c r="X120" s="107"/>
      <c r="Y120" s="107"/>
      <c r="Z120" s="107"/>
      <c r="AA120" s="107"/>
      <c r="AB120" s="107"/>
      <c r="AC120" s="107"/>
      <c r="AD120" s="107"/>
    </row>
    <row r="121" spans="1:31" s="104" customFormat="1" ht="12" x14ac:dyDescent="0.25">
      <c r="A121" s="104" t="s">
        <v>143</v>
      </c>
      <c r="B121" s="8">
        <v>2014</v>
      </c>
      <c r="C121" s="107" t="s">
        <v>16</v>
      </c>
      <c r="D121" s="8">
        <v>6711553</v>
      </c>
      <c r="E121" s="8">
        <v>98.35</v>
      </c>
      <c r="F121" s="8">
        <v>90.109999999999985</v>
      </c>
      <c r="G121" s="8">
        <v>60.9</v>
      </c>
      <c r="H121" s="8">
        <v>29.209999999999987</v>
      </c>
      <c r="I121" s="8">
        <v>9.8900000000000148</v>
      </c>
      <c r="J121" s="8">
        <v>0</v>
      </c>
      <c r="K121" s="8">
        <v>98.07</v>
      </c>
      <c r="L121" s="8">
        <v>94.039999999999992</v>
      </c>
      <c r="M121" s="8"/>
      <c r="N121" s="8"/>
      <c r="O121" s="8">
        <v>5.960000000000008</v>
      </c>
      <c r="P121" s="8">
        <v>94.039999999999992</v>
      </c>
      <c r="Q121" s="8">
        <v>88.22</v>
      </c>
      <c r="R121" s="8">
        <v>72.69244772291961</v>
      </c>
      <c r="S121" s="8"/>
      <c r="T121" s="8"/>
      <c r="U121" s="8">
        <v>27.30755227708039</v>
      </c>
      <c r="V121" s="8">
        <v>72.69244772291961</v>
      </c>
      <c r="W121" s="107"/>
      <c r="X121" s="107"/>
      <c r="Y121" s="107"/>
      <c r="Z121" s="107"/>
      <c r="AA121" s="107"/>
      <c r="AB121" s="107"/>
      <c r="AC121" s="107"/>
      <c r="AD121" s="107"/>
    </row>
    <row r="122" spans="1:31" s="104" customFormat="1" ht="12" x14ac:dyDescent="0.25">
      <c r="A122" s="104" t="s">
        <v>143</v>
      </c>
      <c r="B122" s="8">
        <v>2015</v>
      </c>
      <c r="C122" s="107" t="s">
        <v>16</v>
      </c>
      <c r="D122" s="8">
        <v>6694193</v>
      </c>
      <c r="E122" s="8">
        <v>98.35</v>
      </c>
      <c r="F122" s="8">
        <v>90.109999999999985</v>
      </c>
      <c r="G122" s="8">
        <v>60.9</v>
      </c>
      <c r="H122" s="8">
        <v>29.209999999999987</v>
      </c>
      <c r="I122" s="8">
        <v>9.8900000000000148</v>
      </c>
      <c r="J122" s="8">
        <v>0</v>
      </c>
      <c r="K122" s="8">
        <v>98.07</v>
      </c>
      <c r="L122" s="8">
        <v>94.039999999999992</v>
      </c>
      <c r="M122" s="8"/>
      <c r="N122" s="8"/>
      <c r="O122" s="8">
        <v>5.960000000000008</v>
      </c>
      <c r="P122" s="8">
        <v>94.039999999999992</v>
      </c>
      <c r="Q122" s="8">
        <v>88.22</v>
      </c>
      <c r="R122" s="8">
        <v>72.69244772291961</v>
      </c>
      <c r="S122" s="8"/>
      <c r="T122" s="8"/>
      <c r="U122" s="8">
        <v>27.30755227708039</v>
      </c>
      <c r="V122" s="8">
        <v>72.69244772291961</v>
      </c>
      <c r="W122" s="107"/>
      <c r="X122" s="107"/>
      <c r="Y122" s="107"/>
      <c r="Z122" s="107"/>
      <c r="AA122" s="107"/>
      <c r="AB122" s="107"/>
      <c r="AC122" s="107"/>
      <c r="AD122" s="107"/>
    </row>
    <row r="123" spans="1:31" s="104" customFormat="1" ht="12" x14ac:dyDescent="0.25">
      <c r="A123" s="104" t="s">
        <v>143</v>
      </c>
      <c r="B123" s="8">
        <v>2016</v>
      </c>
      <c r="C123" s="107" t="s">
        <v>16</v>
      </c>
      <c r="D123" s="8">
        <v>6677238</v>
      </c>
      <c r="E123" s="8">
        <v>98.35</v>
      </c>
      <c r="F123" s="8">
        <v>90.109999999999985</v>
      </c>
      <c r="G123" s="8">
        <v>60.9</v>
      </c>
      <c r="H123" s="8">
        <v>29.209999999999987</v>
      </c>
      <c r="I123" s="8">
        <v>9.8900000000000148</v>
      </c>
      <c r="J123" s="8">
        <v>0</v>
      </c>
      <c r="K123" s="8">
        <v>98.07</v>
      </c>
      <c r="L123" s="8">
        <v>94.039999999999992</v>
      </c>
      <c r="M123" s="8"/>
      <c r="N123" s="8"/>
      <c r="O123" s="8">
        <v>5.960000000000008</v>
      </c>
      <c r="P123" s="8">
        <v>94.039999999999992</v>
      </c>
      <c r="Q123" s="8">
        <v>88.22</v>
      </c>
      <c r="R123" s="8">
        <v>72.69244772291961</v>
      </c>
      <c r="S123" s="8"/>
      <c r="T123" s="8"/>
      <c r="U123" s="8">
        <v>27.30755227708039</v>
      </c>
      <c r="V123" s="8">
        <v>72.69244772291961</v>
      </c>
      <c r="W123" s="107"/>
      <c r="X123" s="107"/>
      <c r="Y123" s="107"/>
      <c r="Z123" s="107"/>
      <c r="AA123" s="107"/>
      <c r="AB123" s="107"/>
      <c r="AC123" s="107"/>
      <c r="AD123" s="107"/>
    </row>
    <row r="124" spans="1:31" s="104" customFormat="1" ht="12" x14ac:dyDescent="0.25">
      <c r="A124" s="104" t="s">
        <v>143</v>
      </c>
      <c r="B124" s="8">
        <v>2017</v>
      </c>
      <c r="C124" s="107" t="s">
        <v>16</v>
      </c>
      <c r="D124" s="8">
        <v>6662516</v>
      </c>
      <c r="E124" s="8">
        <v>98.35</v>
      </c>
      <c r="F124" s="8">
        <v>90.109999999999985</v>
      </c>
      <c r="G124" s="8">
        <v>60.9</v>
      </c>
      <c r="H124" s="8">
        <v>29.209999999999987</v>
      </c>
      <c r="I124" s="8">
        <v>9.8900000000000148</v>
      </c>
      <c r="J124" s="8">
        <v>0</v>
      </c>
      <c r="K124" s="8">
        <v>98.07</v>
      </c>
      <c r="L124" s="8">
        <v>94.039999999999992</v>
      </c>
      <c r="M124" s="8"/>
      <c r="N124" s="8"/>
      <c r="O124" s="8">
        <v>5.960000000000008</v>
      </c>
      <c r="P124" s="8">
        <v>94.039999999999992</v>
      </c>
      <c r="Q124" s="8">
        <v>88.22</v>
      </c>
      <c r="R124" s="8">
        <v>72.69244772291961</v>
      </c>
      <c r="S124" s="8"/>
      <c r="T124" s="8"/>
      <c r="U124" s="8">
        <v>27.30755227708039</v>
      </c>
      <c r="V124" s="8">
        <v>72.69244772291961</v>
      </c>
      <c r="W124" s="107"/>
      <c r="X124" s="107"/>
      <c r="Y124" s="107"/>
      <c r="Z124" s="107"/>
      <c r="AA124" s="107"/>
      <c r="AB124" s="107"/>
      <c r="AC124" s="107"/>
      <c r="AD124" s="107"/>
    </row>
    <row r="125" spans="1:31" s="104" customFormat="1" ht="12" x14ac:dyDescent="0.25">
      <c r="A125" s="104" t="s">
        <v>143</v>
      </c>
      <c r="B125" s="8">
        <v>2018</v>
      </c>
      <c r="C125" s="107" t="s">
        <v>16</v>
      </c>
      <c r="D125" s="8">
        <v>6647805</v>
      </c>
      <c r="E125" s="8">
        <v>98.35</v>
      </c>
      <c r="F125" s="8">
        <v>90.109999999999985</v>
      </c>
      <c r="G125" s="8">
        <v>60.9</v>
      </c>
      <c r="H125" s="8">
        <v>29.209999999999987</v>
      </c>
      <c r="I125" s="8">
        <v>9.8900000000000148</v>
      </c>
      <c r="J125" s="8">
        <v>0</v>
      </c>
      <c r="K125" s="8">
        <v>98.07</v>
      </c>
      <c r="L125" s="8">
        <v>94.039999999999992</v>
      </c>
      <c r="M125" s="8"/>
      <c r="N125" s="8"/>
      <c r="O125" s="8">
        <v>5.960000000000008</v>
      </c>
      <c r="P125" s="8">
        <v>94.039999999999992</v>
      </c>
      <c r="Q125" s="8">
        <v>88.22</v>
      </c>
      <c r="R125" s="8">
        <v>72.69244772291961</v>
      </c>
      <c r="S125" s="8"/>
      <c r="T125" s="8"/>
      <c r="U125" s="8">
        <v>27.30755227708039</v>
      </c>
      <c r="V125" s="8">
        <v>72.69244772291961</v>
      </c>
      <c r="W125" s="107"/>
      <c r="X125" s="107"/>
      <c r="Y125" s="107"/>
      <c r="Z125" s="107"/>
      <c r="AA125" s="107"/>
      <c r="AB125" s="107"/>
      <c r="AC125" s="107"/>
      <c r="AD125" s="107"/>
    </row>
    <row r="126" spans="1:31" s="104" customFormat="1" ht="12" x14ac:dyDescent="0.25">
      <c r="A126" s="104" t="s">
        <v>143</v>
      </c>
      <c r="B126" s="8">
        <v>2019</v>
      </c>
      <c r="C126" s="107" t="s">
        <v>16</v>
      </c>
      <c r="D126" s="8">
        <v>6628796</v>
      </c>
      <c r="E126" s="8"/>
      <c r="F126" s="8">
        <v>90.109999999999985</v>
      </c>
      <c r="G126" s="8">
        <v>60.9</v>
      </c>
      <c r="H126" s="8">
        <v>29.209999999999987</v>
      </c>
      <c r="I126" s="8">
        <v>9.8900000000000148</v>
      </c>
      <c r="J126" s="8">
        <v>0</v>
      </c>
      <c r="K126" s="8"/>
      <c r="L126" s="8">
        <v>94.039999999999992</v>
      </c>
      <c r="M126" s="8"/>
      <c r="N126" s="8"/>
      <c r="O126" s="8">
        <v>5.960000000000008</v>
      </c>
      <c r="P126" s="8">
        <v>94.039999999999992</v>
      </c>
      <c r="Q126" s="8"/>
      <c r="R126" s="8"/>
      <c r="S126" s="8"/>
      <c r="T126" s="8"/>
      <c r="U126" s="8"/>
      <c r="V126" s="8">
        <v>100</v>
      </c>
      <c r="W126" s="107"/>
      <c r="X126" s="107"/>
      <c r="Y126" s="107"/>
      <c r="Z126" s="107"/>
      <c r="AA126" s="107"/>
      <c r="AB126" s="107"/>
      <c r="AC126" s="107"/>
      <c r="AD126" s="107"/>
    </row>
    <row r="127" spans="1:31" s="104" customFormat="1" ht="12" x14ac:dyDescent="0.25">
      <c r="A127" s="104" t="s">
        <v>143</v>
      </c>
      <c r="B127" s="8">
        <v>2020</v>
      </c>
      <c r="C127" s="107" t="s">
        <v>16</v>
      </c>
      <c r="D127" s="8">
        <v>6602440</v>
      </c>
      <c r="E127" s="8"/>
      <c r="F127" s="8">
        <v>90.109999999999985</v>
      </c>
      <c r="G127" s="8">
        <v>60.9</v>
      </c>
      <c r="H127" s="8">
        <v>29.209999999999987</v>
      </c>
      <c r="I127" s="8">
        <v>9.8900000000000148</v>
      </c>
      <c r="J127" s="8">
        <v>0</v>
      </c>
      <c r="K127" s="8"/>
      <c r="L127" s="8">
        <v>94.039999999999992</v>
      </c>
      <c r="M127" s="8"/>
      <c r="N127" s="8"/>
      <c r="O127" s="8">
        <v>5.960000000000008</v>
      </c>
      <c r="P127" s="8">
        <v>94.039999999999992</v>
      </c>
      <c r="Q127" s="8"/>
      <c r="R127" s="8"/>
      <c r="S127" s="8"/>
      <c r="T127" s="8"/>
      <c r="U127" s="8"/>
      <c r="V127" s="8">
        <v>100</v>
      </c>
      <c r="W127" s="107"/>
      <c r="X127" s="107"/>
      <c r="Y127" s="107"/>
      <c r="Z127" s="107"/>
      <c r="AA127" s="107"/>
      <c r="AB127" s="107"/>
      <c r="AC127" s="107"/>
      <c r="AD127" s="107"/>
    </row>
    <row r="128" spans="1:31" s="104" customFormat="1" ht="12" x14ac:dyDescent="0.25">
      <c r="A128" s="107" t="s">
        <v>143</v>
      </c>
      <c r="B128" s="8">
        <v>2021</v>
      </c>
      <c r="C128" s="107" t="s">
        <v>16</v>
      </c>
      <c r="D128" s="8">
        <v>6566981</v>
      </c>
      <c r="E128" s="8"/>
      <c r="F128" s="8">
        <v>90.109999999999985</v>
      </c>
      <c r="G128" s="8">
        <v>60.9</v>
      </c>
      <c r="H128" s="8">
        <v>29.209999999999987</v>
      </c>
      <c r="I128" s="8">
        <v>9.8900000000000148</v>
      </c>
      <c r="J128" s="8">
        <v>0</v>
      </c>
      <c r="K128" s="8"/>
      <c r="L128" s="8">
        <v>94.039999999999992</v>
      </c>
      <c r="M128" s="8"/>
      <c r="N128" s="8"/>
      <c r="O128" s="8">
        <v>5.960000000000008</v>
      </c>
      <c r="P128" s="8">
        <v>94.039999999999992</v>
      </c>
      <c r="Q128" s="8"/>
      <c r="R128" s="8"/>
      <c r="S128" s="8"/>
      <c r="T128" s="8"/>
      <c r="U128" s="8"/>
      <c r="V128" s="8">
        <v>100</v>
      </c>
      <c r="W128" s="107"/>
      <c r="X128" s="107"/>
      <c r="Y128" s="107"/>
      <c r="Z128" s="107"/>
      <c r="AA128" s="107"/>
      <c r="AB128" s="107"/>
      <c r="AC128" s="107"/>
      <c r="AD128" s="107"/>
    </row>
    <row r="129" spans="1:30" s="104" customFormat="1" ht="12" x14ac:dyDescent="0.25">
      <c r="A129" s="107" t="s">
        <v>143</v>
      </c>
      <c r="B129" s="8">
        <v>2022</v>
      </c>
      <c r="C129" s="107" t="s">
        <v>16</v>
      </c>
      <c r="D129" s="8">
        <v>6523361</v>
      </c>
      <c r="E129" s="8"/>
      <c r="F129" s="8">
        <v>90.109999999999985</v>
      </c>
      <c r="G129" s="8"/>
      <c r="H129" s="8"/>
      <c r="I129" s="8">
        <v>9.8900000000000148</v>
      </c>
      <c r="J129" s="8">
        <v>90.109999999999985</v>
      </c>
      <c r="K129" s="8"/>
      <c r="L129" s="8">
        <v>94.039999999999992</v>
      </c>
      <c r="M129" s="8"/>
      <c r="N129" s="8"/>
      <c r="O129" s="8">
        <v>5.960000000000008</v>
      </c>
      <c r="P129" s="8">
        <v>94.039999999999992</v>
      </c>
      <c r="Q129" s="8"/>
      <c r="R129" s="8"/>
      <c r="S129" s="8"/>
      <c r="T129" s="8"/>
      <c r="U129" s="8"/>
      <c r="V129" s="8">
        <v>100</v>
      </c>
      <c r="W129" s="107"/>
      <c r="X129" s="107"/>
      <c r="Y129" s="107"/>
      <c r="Z129" s="107"/>
      <c r="AA129" s="107"/>
      <c r="AB129" s="107"/>
      <c r="AC129" s="107"/>
      <c r="AD129" s="107"/>
    </row>
    <row r="130" spans="1:30" s="104" customFormat="1" ht="12" x14ac:dyDescent="0.25">
      <c r="A130" s="107" t="s">
        <v>143</v>
      </c>
      <c r="B130" s="8">
        <v>2023</v>
      </c>
      <c r="C130" s="107" t="s">
        <v>16</v>
      </c>
      <c r="D130" s="8">
        <v>6474982</v>
      </c>
      <c r="E130" s="8"/>
      <c r="F130" s="8">
        <v>90.109999999999985</v>
      </c>
      <c r="G130" s="8"/>
      <c r="H130" s="8"/>
      <c r="I130" s="8">
        <v>9.8900000000000148</v>
      </c>
      <c r="J130" s="8">
        <v>90.109999999999985</v>
      </c>
      <c r="K130" s="8"/>
      <c r="L130" s="8">
        <v>94.039999999999992</v>
      </c>
      <c r="M130" s="8"/>
      <c r="N130" s="8"/>
      <c r="O130" s="8">
        <v>5.960000000000008</v>
      </c>
      <c r="P130" s="8">
        <v>94.039999999999992</v>
      </c>
      <c r="Q130" s="8"/>
      <c r="R130" s="8"/>
      <c r="S130" s="8"/>
      <c r="T130" s="8"/>
      <c r="U130" s="8"/>
      <c r="V130" s="8">
        <v>100</v>
      </c>
      <c r="W130" s="107"/>
      <c r="X130" s="107"/>
      <c r="Y130" s="107"/>
      <c r="Z130" s="107"/>
      <c r="AA130" s="107"/>
      <c r="AB130" s="107"/>
      <c r="AC130" s="107"/>
      <c r="AD130" s="107"/>
    </row>
    <row r="131" spans="1:30" s="104" customFormat="1" ht="12" x14ac:dyDescent="0.25">
      <c r="A131" s="107" t="s">
        <v>143</v>
      </c>
      <c r="B131" s="8">
        <v>2024</v>
      </c>
      <c r="C131" s="107" t="s">
        <v>16</v>
      </c>
      <c r="D131" s="8">
        <v>7081779</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143</v>
      </c>
      <c r="B132" s="8">
        <v>2025</v>
      </c>
      <c r="C132" s="107" t="s">
        <v>16</v>
      </c>
      <c r="D132" s="8">
        <v>7209230</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13531739</v>
      </c>
      <c r="E138" s="8">
        <v>100</v>
      </c>
      <c r="F138" s="8">
        <v>89.46013625703489</v>
      </c>
      <c r="G138" s="8"/>
      <c r="H138" s="8"/>
      <c r="I138" s="8">
        <v>10.53986374296511</v>
      </c>
      <c r="J138" s="8">
        <v>89.46013625703489</v>
      </c>
      <c r="K138" s="8">
        <v>100</v>
      </c>
      <c r="L138" s="8">
        <v>99.760688639191358</v>
      </c>
      <c r="M138" s="8">
        <v>87.383236721818093</v>
      </c>
      <c r="N138" s="8">
        <v>12.377451917373264</v>
      </c>
      <c r="O138" s="8">
        <v>0.23931136080864235</v>
      </c>
      <c r="P138" s="8">
        <v>0</v>
      </c>
      <c r="Q138" s="8">
        <v>97.963625562701282</v>
      </c>
      <c r="R138" s="8"/>
      <c r="S138" s="8">
        <v>40.182352941176298</v>
      </c>
      <c r="T138" s="8"/>
      <c r="U138" s="8"/>
      <c r="V138" s="8">
        <v>59.817647058823702</v>
      </c>
      <c r="W138" s="107"/>
      <c r="X138" s="107"/>
      <c r="Y138" s="107"/>
      <c r="Z138" s="107"/>
      <c r="AA138" s="107"/>
      <c r="AB138" s="107"/>
      <c r="AC138" s="107"/>
      <c r="AD138" s="107"/>
    </row>
    <row r="139" spans="1:30" s="104" customFormat="1" ht="12" x14ac:dyDescent="0.25">
      <c r="A139" s="107" t="s">
        <v>143</v>
      </c>
      <c r="B139" s="8">
        <v>2001</v>
      </c>
      <c r="C139" s="107" t="s">
        <v>17</v>
      </c>
      <c r="D139" s="8">
        <v>13567640</v>
      </c>
      <c r="E139" s="8">
        <v>100</v>
      </c>
      <c r="F139" s="8">
        <v>89.46013625703489</v>
      </c>
      <c r="G139" s="8"/>
      <c r="H139" s="8"/>
      <c r="I139" s="8">
        <v>10.53986374296511</v>
      </c>
      <c r="J139" s="8">
        <v>89.46013625703489</v>
      </c>
      <c r="K139" s="8">
        <v>100</v>
      </c>
      <c r="L139" s="8">
        <v>99.760688639191358</v>
      </c>
      <c r="M139" s="8">
        <v>87.383236721818093</v>
      </c>
      <c r="N139" s="8">
        <v>12.377451917373264</v>
      </c>
      <c r="O139" s="8">
        <v>0.23931136080864235</v>
      </c>
      <c r="P139" s="8">
        <v>0</v>
      </c>
      <c r="Q139" s="8">
        <v>97.963625562701282</v>
      </c>
      <c r="R139" s="8"/>
      <c r="S139" s="8">
        <v>40.182352941176298</v>
      </c>
      <c r="T139" s="8"/>
      <c r="U139" s="8"/>
      <c r="V139" s="8">
        <v>59.817647058823702</v>
      </c>
      <c r="W139" s="107"/>
      <c r="X139" s="107"/>
      <c r="Y139" s="107"/>
      <c r="Z139" s="107"/>
      <c r="AA139" s="107"/>
      <c r="AB139" s="107"/>
      <c r="AC139" s="107"/>
      <c r="AD139" s="107"/>
    </row>
    <row r="140" spans="1:30" s="104" customFormat="1" ht="12" x14ac:dyDescent="0.25">
      <c r="A140" s="107" t="s">
        <v>143</v>
      </c>
      <c r="B140" s="8">
        <v>2002</v>
      </c>
      <c r="C140" s="107" t="s">
        <v>17</v>
      </c>
      <c r="D140" s="8">
        <v>13590347</v>
      </c>
      <c r="E140" s="8">
        <v>100</v>
      </c>
      <c r="F140" s="8">
        <v>89.46013625703489</v>
      </c>
      <c r="G140" s="8"/>
      <c r="H140" s="8"/>
      <c r="I140" s="8">
        <v>10.53986374296511</v>
      </c>
      <c r="J140" s="8">
        <v>89.46013625703489</v>
      </c>
      <c r="K140" s="8">
        <v>100</v>
      </c>
      <c r="L140" s="8">
        <v>99.760688639191358</v>
      </c>
      <c r="M140" s="8">
        <v>87.383236721818093</v>
      </c>
      <c r="N140" s="8">
        <v>12.377451917373264</v>
      </c>
      <c r="O140" s="8">
        <v>0.23931136080864235</v>
      </c>
      <c r="P140" s="8">
        <v>0</v>
      </c>
      <c r="Q140" s="8">
        <v>97.963625562701282</v>
      </c>
      <c r="R140" s="8"/>
      <c r="S140" s="8">
        <v>40.182352941176305</v>
      </c>
      <c r="T140" s="8"/>
      <c r="U140" s="8"/>
      <c r="V140" s="8">
        <v>59.817647058823695</v>
      </c>
      <c r="W140" s="107"/>
      <c r="X140" s="107"/>
      <c r="Y140" s="107"/>
      <c r="Z140" s="107"/>
      <c r="AA140" s="107"/>
      <c r="AB140" s="107"/>
      <c r="AC140" s="107"/>
      <c r="AD140" s="107"/>
    </row>
    <row r="141" spans="1:30" s="104" customFormat="1" ht="12" x14ac:dyDescent="0.25">
      <c r="A141" s="107" t="s">
        <v>143</v>
      </c>
      <c r="B141" s="8">
        <v>2003</v>
      </c>
      <c r="C141" s="107" t="s">
        <v>17</v>
      </c>
      <c r="D141" s="8">
        <v>13597498</v>
      </c>
      <c r="E141" s="8">
        <v>100</v>
      </c>
      <c r="F141" s="8">
        <v>89.374532888527398</v>
      </c>
      <c r="G141" s="8"/>
      <c r="H141" s="8"/>
      <c r="I141" s="8">
        <v>10.625467111472602</v>
      </c>
      <c r="J141" s="8">
        <v>89.374532888527398</v>
      </c>
      <c r="K141" s="8">
        <v>100</v>
      </c>
      <c r="L141" s="8">
        <v>99.33602083592541</v>
      </c>
      <c r="M141" s="8">
        <v>86.456196999935628</v>
      </c>
      <c r="N141" s="8">
        <v>12.879823835989782</v>
      </c>
      <c r="O141" s="8">
        <v>0.66397916407458979</v>
      </c>
      <c r="P141" s="8">
        <v>0</v>
      </c>
      <c r="Q141" s="8">
        <v>97.40719422529537</v>
      </c>
      <c r="R141" s="8"/>
      <c r="S141" s="8">
        <v>41.941176470588289</v>
      </c>
      <c r="T141" s="8"/>
      <c r="U141" s="8"/>
      <c r="V141" s="8">
        <v>58.058823529411711</v>
      </c>
      <c r="W141" s="107"/>
      <c r="X141" s="107"/>
      <c r="Y141" s="107"/>
      <c r="Z141" s="107"/>
      <c r="AA141" s="107"/>
      <c r="AB141" s="107"/>
      <c r="AC141" s="107"/>
      <c r="AD141" s="107"/>
    </row>
    <row r="142" spans="1:30" s="104" customFormat="1" ht="12" x14ac:dyDescent="0.25">
      <c r="A142" s="107" t="s">
        <v>143</v>
      </c>
      <c r="B142" s="8">
        <v>2004</v>
      </c>
      <c r="C142" s="107" t="s">
        <v>17</v>
      </c>
      <c r="D142" s="8">
        <v>13581466</v>
      </c>
      <c r="E142" s="8">
        <v>100</v>
      </c>
      <c r="F142" s="8">
        <v>89.288929520019934</v>
      </c>
      <c r="G142" s="8"/>
      <c r="H142" s="8"/>
      <c r="I142" s="8">
        <v>10.711070479980066</v>
      </c>
      <c r="J142" s="8">
        <v>89.288929520019934</v>
      </c>
      <c r="K142" s="8">
        <v>99.835140186915851</v>
      </c>
      <c r="L142" s="8">
        <v>98.911353032659463</v>
      </c>
      <c r="M142" s="8">
        <v>85.529157278053162</v>
      </c>
      <c r="N142" s="8">
        <v>13.3821957546063</v>
      </c>
      <c r="O142" s="8">
        <v>1.0886469673405372</v>
      </c>
      <c r="P142" s="8">
        <v>0</v>
      </c>
      <c r="Q142" s="8">
        <v>96.850762887889232</v>
      </c>
      <c r="R142" s="8"/>
      <c r="S142" s="8">
        <v>43.699999999999818</v>
      </c>
      <c r="T142" s="8"/>
      <c r="U142" s="8"/>
      <c r="V142" s="8">
        <v>56.300000000000182</v>
      </c>
      <c r="W142" s="107"/>
      <c r="X142" s="107"/>
      <c r="Y142" s="107"/>
      <c r="Z142" s="107"/>
      <c r="AA142" s="107"/>
      <c r="AB142" s="107"/>
      <c r="AC142" s="107"/>
      <c r="AD142" s="107"/>
    </row>
    <row r="143" spans="1:30" s="104" customFormat="1" ht="12" x14ac:dyDescent="0.25">
      <c r="A143" s="107" t="s">
        <v>143</v>
      </c>
      <c r="B143" s="8">
        <v>2005</v>
      </c>
      <c r="C143" s="107" t="s">
        <v>17</v>
      </c>
      <c r="D143" s="8">
        <v>13544143</v>
      </c>
      <c r="E143" s="8">
        <v>99.667155744756656</v>
      </c>
      <c r="F143" s="8">
        <v>89.203326151512471</v>
      </c>
      <c r="G143" s="8"/>
      <c r="H143" s="8"/>
      <c r="I143" s="8">
        <v>10.796673848487529</v>
      </c>
      <c r="J143" s="8">
        <v>89.203326151512471</v>
      </c>
      <c r="K143" s="8">
        <v>99.517476635513958</v>
      </c>
      <c r="L143" s="8">
        <v>98.486685229393515</v>
      </c>
      <c r="M143" s="8">
        <v>84.602117556170697</v>
      </c>
      <c r="N143" s="8">
        <v>13.884567673222818</v>
      </c>
      <c r="O143" s="8">
        <v>1.5133147706064847</v>
      </c>
      <c r="P143" s="8">
        <v>0</v>
      </c>
      <c r="Q143" s="8">
        <v>96.294331550483321</v>
      </c>
      <c r="R143" s="8"/>
      <c r="S143" s="8">
        <v>45.458823529411802</v>
      </c>
      <c r="T143" s="8"/>
      <c r="U143" s="8"/>
      <c r="V143" s="8">
        <v>54.541176470588198</v>
      </c>
      <c r="W143" s="107"/>
      <c r="X143" s="107"/>
      <c r="Y143" s="107"/>
      <c r="Z143" s="107"/>
      <c r="AA143" s="107"/>
      <c r="AB143" s="107"/>
      <c r="AC143" s="107"/>
      <c r="AD143" s="107"/>
    </row>
    <row r="144" spans="1:30" s="104" customFormat="1" ht="12" x14ac:dyDescent="0.25">
      <c r="A144" s="107" t="s">
        <v>143</v>
      </c>
      <c r="B144" s="8">
        <v>2006</v>
      </c>
      <c r="C144" s="107" t="s">
        <v>17</v>
      </c>
      <c r="D144" s="8">
        <v>13497913</v>
      </c>
      <c r="E144" s="8">
        <v>99.290119846077801</v>
      </c>
      <c r="F144" s="8">
        <v>89.117722783004979</v>
      </c>
      <c r="G144" s="8"/>
      <c r="H144" s="8"/>
      <c r="I144" s="8">
        <v>10.882277216995021</v>
      </c>
      <c r="J144" s="8">
        <v>89.117722783004979</v>
      </c>
      <c r="K144" s="8">
        <v>99.199813084112066</v>
      </c>
      <c r="L144" s="8">
        <v>98.062017426127568</v>
      </c>
      <c r="M144" s="8">
        <v>83.675077834288231</v>
      </c>
      <c r="N144" s="8">
        <v>14.386939591839337</v>
      </c>
      <c r="O144" s="8">
        <v>1.9379825738724321</v>
      </c>
      <c r="P144" s="8">
        <v>0</v>
      </c>
      <c r="Q144" s="8">
        <v>95.737900213077182</v>
      </c>
      <c r="R144" s="8"/>
      <c r="S144" s="8">
        <v>47.217647058823331</v>
      </c>
      <c r="T144" s="8"/>
      <c r="U144" s="8"/>
      <c r="V144" s="8">
        <v>52.782352941176669</v>
      </c>
      <c r="W144" s="107"/>
      <c r="X144" s="107"/>
      <c r="Y144" s="107"/>
      <c r="Z144" s="107"/>
      <c r="AA144" s="107"/>
      <c r="AB144" s="107"/>
      <c r="AC144" s="107"/>
      <c r="AD144" s="107"/>
    </row>
    <row r="145" spans="1:30" s="104" customFormat="1" ht="12" x14ac:dyDescent="0.25">
      <c r="A145" s="107" t="s">
        <v>143</v>
      </c>
      <c r="B145" s="8">
        <v>2007</v>
      </c>
      <c r="C145" s="107" t="s">
        <v>17</v>
      </c>
      <c r="D145" s="8">
        <v>13457114</v>
      </c>
      <c r="E145" s="8">
        <v>98.913083947399059</v>
      </c>
      <c r="F145" s="8">
        <v>89.032119414497515</v>
      </c>
      <c r="G145" s="8"/>
      <c r="H145" s="8"/>
      <c r="I145" s="8">
        <v>10.967880585502485</v>
      </c>
      <c r="J145" s="8">
        <v>89.032119414497515</v>
      </c>
      <c r="K145" s="8">
        <v>98.882149532710287</v>
      </c>
      <c r="L145" s="8">
        <v>97.63734962286162</v>
      </c>
      <c r="M145" s="8">
        <v>82.748038112405766</v>
      </c>
      <c r="N145" s="8">
        <v>14.889311510455855</v>
      </c>
      <c r="O145" s="8">
        <v>2.3626503771383796</v>
      </c>
      <c r="P145" s="8">
        <v>0</v>
      </c>
      <c r="Q145" s="8">
        <v>95.181468875671271</v>
      </c>
      <c r="R145" s="8"/>
      <c r="S145" s="8">
        <v>48.976470588235316</v>
      </c>
      <c r="T145" s="8"/>
      <c r="U145" s="8"/>
      <c r="V145" s="8">
        <v>51.023529411764684</v>
      </c>
      <c r="W145" s="107"/>
      <c r="X145" s="107"/>
      <c r="Y145" s="107"/>
      <c r="Z145" s="107"/>
      <c r="AA145" s="107"/>
      <c r="AB145" s="107"/>
      <c r="AC145" s="107"/>
      <c r="AD145" s="107"/>
    </row>
    <row r="146" spans="1:30" s="104" customFormat="1" ht="12" x14ac:dyDescent="0.25">
      <c r="A146" s="107" t="s">
        <v>143</v>
      </c>
      <c r="B146" s="8">
        <v>2008</v>
      </c>
      <c r="C146" s="107" t="s">
        <v>17</v>
      </c>
      <c r="D146" s="8">
        <v>13430454</v>
      </c>
      <c r="E146" s="8">
        <v>98.536048048720204</v>
      </c>
      <c r="F146" s="8">
        <v>88.946516045990023</v>
      </c>
      <c r="G146" s="8">
        <v>53.93182527027011</v>
      </c>
      <c r="H146" s="8">
        <v>35.014690775719913</v>
      </c>
      <c r="I146" s="8">
        <v>11.053483954009977</v>
      </c>
      <c r="J146" s="8">
        <v>0</v>
      </c>
      <c r="K146" s="8">
        <v>98.564485981308394</v>
      </c>
      <c r="L146" s="8">
        <v>97.212681819595673</v>
      </c>
      <c r="M146" s="8">
        <v>81.8209983905233</v>
      </c>
      <c r="N146" s="8">
        <v>15.391683429072373</v>
      </c>
      <c r="O146" s="8">
        <v>2.787318180404327</v>
      </c>
      <c r="P146" s="8">
        <v>0</v>
      </c>
      <c r="Q146" s="8">
        <v>94.62503753826536</v>
      </c>
      <c r="R146" s="8">
        <v>81.5316609111091</v>
      </c>
      <c r="S146" s="8">
        <v>50.735294117646845</v>
      </c>
      <c r="T146" s="8">
        <v>30.796366793462255</v>
      </c>
      <c r="U146" s="8">
        <v>18.4683390888909</v>
      </c>
      <c r="V146" s="8">
        <v>0</v>
      </c>
      <c r="W146" s="107"/>
      <c r="X146" s="107"/>
      <c r="Y146" s="107"/>
      <c r="Z146" s="107"/>
      <c r="AA146" s="107"/>
      <c r="AB146" s="107"/>
      <c r="AC146" s="107"/>
      <c r="AD146" s="107"/>
    </row>
    <row r="147" spans="1:30" s="104" customFormat="1" ht="12" x14ac:dyDescent="0.25">
      <c r="A147" s="107" t="s">
        <v>143</v>
      </c>
      <c r="B147" s="8">
        <v>2009</v>
      </c>
      <c r="C147" s="107" t="s">
        <v>17</v>
      </c>
      <c r="D147" s="8">
        <v>13422089</v>
      </c>
      <c r="E147" s="8">
        <v>98.159012150041463</v>
      </c>
      <c r="F147" s="8">
        <v>88.86091267748256</v>
      </c>
      <c r="G147" s="8">
        <v>53.93182527027011</v>
      </c>
      <c r="H147" s="8">
        <v>34.92908740721245</v>
      </c>
      <c r="I147" s="8">
        <v>11.13908732251744</v>
      </c>
      <c r="J147" s="8">
        <v>0</v>
      </c>
      <c r="K147" s="8">
        <v>98.246822429906501</v>
      </c>
      <c r="L147" s="8">
        <v>96.788014016329726</v>
      </c>
      <c r="M147" s="8">
        <v>80.893958668640835</v>
      </c>
      <c r="N147" s="8">
        <v>15.894055347688891</v>
      </c>
      <c r="O147" s="8">
        <v>3.2119859836702744</v>
      </c>
      <c r="P147" s="8">
        <v>0</v>
      </c>
      <c r="Q147" s="8">
        <v>94.068606200859222</v>
      </c>
      <c r="R147" s="8">
        <v>81.5316609111091</v>
      </c>
      <c r="S147" s="8">
        <v>52.494117647058829</v>
      </c>
      <c r="T147" s="8">
        <v>29.037543264050271</v>
      </c>
      <c r="U147" s="8">
        <v>18.4683390888909</v>
      </c>
      <c r="V147" s="8">
        <v>0</v>
      </c>
      <c r="W147" s="107"/>
      <c r="X147" s="107"/>
      <c r="Y147" s="107"/>
      <c r="Z147" s="107"/>
      <c r="AA147" s="107"/>
      <c r="AB147" s="107"/>
      <c r="AC147" s="107"/>
      <c r="AD147" s="107"/>
    </row>
    <row r="148" spans="1:30" s="104" customFormat="1" ht="12" x14ac:dyDescent="0.25">
      <c r="A148" s="107" t="s">
        <v>143</v>
      </c>
      <c r="B148" s="8">
        <v>2010</v>
      </c>
      <c r="C148" s="107" t="s">
        <v>17</v>
      </c>
      <c r="D148" s="8">
        <v>13429836</v>
      </c>
      <c r="E148" s="8">
        <v>97.781976251362607</v>
      </c>
      <c r="F148" s="8">
        <v>88.775309308975096</v>
      </c>
      <c r="G148" s="8">
        <v>53.93182527027011</v>
      </c>
      <c r="H148" s="8">
        <v>34.843484038704986</v>
      </c>
      <c r="I148" s="8">
        <v>11.224690691024904</v>
      </c>
      <c r="J148" s="8">
        <v>0</v>
      </c>
      <c r="K148" s="8">
        <v>97.929158878504609</v>
      </c>
      <c r="L148" s="8">
        <v>96.363346213063778</v>
      </c>
      <c r="M148" s="8">
        <v>79.966918946758369</v>
      </c>
      <c r="N148" s="8">
        <v>16.396427266305409</v>
      </c>
      <c r="O148" s="8">
        <v>3.6366537869362219</v>
      </c>
      <c r="P148" s="8">
        <v>0</v>
      </c>
      <c r="Q148" s="8">
        <v>93.512174863453311</v>
      </c>
      <c r="R148" s="8">
        <v>81.5316609111091</v>
      </c>
      <c r="S148" s="8">
        <v>54.252941176470358</v>
      </c>
      <c r="T148" s="8">
        <v>27.278719734638742</v>
      </c>
      <c r="U148" s="8">
        <v>18.4683390888909</v>
      </c>
      <c r="V148" s="8">
        <v>0</v>
      </c>
      <c r="W148" s="107"/>
      <c r="X148" s="107"/>
      <c r="Y148" s="107"/>
      <c r="Z148" s="107"/>
      <c r="AA148" s="107"/>
      <c r="AB148" s="107"/>
      <c r="AC148" s="107"/>
      <c r="AD148" s="107"/>
    </row>
    <row r="149" spans="1:30" s="104" customFormat="1" ht="12" x14ac:dyDescent="0.25">
      <c r="A149" s="107" t="s">
        <v>143</v>
      </c>
      <c r="B149" s="8">
        <v>2011</v>
      </c>
      <c r="C149" s="107" t="s">
        <v>17</v>
      </c>
      <c r="D149" s="8">
        <v>13447521</v>
      </c>
      <c r="E149" s="8">
        <v>97.404940352683866</v>
      </c>
      <c r="F149" s="8">
        <v>88.689705940467604</v>
      </c>
      <c r="G149" s="8">
        <v>53.93182527027011</v>
      </c>
      <c r="H149" s="8">
        <v>34.757880670197494</v>
      </c>
      <c r="I149" s="8">
        <v>11.310294059532396</v>
      </c>
      <c r="J149" s="8">
        <v>0</v>
      </c>
      <c r="K149" s="8">
        <v>97.611495327102716</v>
      </c>
      <c r="L149" s="8">
        <v>95.938678409797831</v>
      </c>
      <c r="M149" s="8">
        <v>79.039879224875904</v>
      </c>
      <c r="N149" s="8">
        <v>16.898799184921927</v>
      </c>
      <c r="O149" s="8">
        <v>4.0613215902021693</v>
      </c>
      <c r="P149" s="8">
        <v>0</v>
      </c>
      <c r="Q149" s="8">
        <v>92.955743526047172</v>
      </c>
      <c r="R149" s="8">
        <v>81.5316609111091</v>
      </c>
      <c r="S149" s="8">
        <v>56.011764705882342</v>
      </c>
      <c r="T149" s="8">
        <v>25.519896205226758</v>
      </c>
      <c r="U149" s="8">
        <v>18.4683390888909</v>
      </c>
      <c r="V149" s="8">
        <v>0</v>
      </c>
      <c r="W149" s="107"/>
      <c r="X149" s="107"/>
      <c r="Y149" s="107"/>
      <c r="Z149" s="107"/>
      <c r="AA149" s="107"/>
      <c r="AB149" s="107"/>
      <c r="AC149" s="107"/>
      <c r="AD149" s="107"/>
    </row>
    <row r="150" spans="1:30" s="104" customFormat="1" ht="12" x14ac:dyDescent="0.25">
      <c r="A150" s="107" t="s">
        <v>143</v>
      </c>
      <c r="B150" s="8">
        <v>2012</v>
      </c>
      <c r="C150" s="107" t="s">
        <v>17</v>
      </c>
      <c r="D150" s="8">
        <v>13465840</v>
      </c>
      <c r="E150" s="8">
        <v>97.027904454005011</v>
      </c>
      <c r="F150" s="8">
        <v>88.604102571960141</v>
      </c>
      <c r="G150" s="8">
        <v>53.93182527027011</v>
      </c>
      <c r="H150" s="8">
        <v>34.672277301690031</v>
      </c>
      <c r="I150" s="8">
        <v>11.395897428039859</v>
      </c>
      <c r="J150" s="8">
        <v>0</v>
      </c>
      <c r="K150" s="8">
        <v>97.293831775700937</v>
      </c>
      <c r="L150" s="8">
        <v>95.514010606531883</v>
      </c>
      <c r="M150" s="8">
        <v>78.112839502993666</v>
      </c>
      <c r="N150" s="8">
        <v>17.401171103538218</v>
      </c>
      <c r="O150" s="8">
        <v>4.4859893934681168</v>
      </c>
      <c r="P150" s="8">
        <v>0</v>
      </c>
      <c r="Q150" s="8">
        <v>92.399312188641261</v>
      </c>
      <c r="R150" s="8">
        <v>81.5316609111091</v>
      </c>
      <c r="S150" s="8">
        <v>57.770588235293872</v>
      </c>
      <c r="T150" s="8">
        <v>23.761072675815228</v>
      </c>
      <c r="U150" s="8">
        <v>18.4683390888909</v>
      </c>
      <c r="V150" s="8">
        <v>0</v>
      </c>
      <c r="W150" s="107"/>
      <c r="X150" s="107"/>
      <c r="Y150" s="107"/>
      <c r="Z150" s="107"/>
      <c r="AA150" s="107"/>
      <c r="AB150" s="107"/>
      <c r="AC150" s="107"/>
      <c r="AD150" s="107"/>
    </row>
    <row r="151" spans="1:30" s="104" customFormat="1" ht="12" x14ac:dyDescent="0.25">
      <c r="A151" s="107" t="s">
        <v>143</v>
      </c>
      <c r="B151" s="8">
        <v>2013</v>
      </c>
      <c r="C151" s="107" t="s">
        <v>17</v>
      </c>
      <c r="D151" s="8">
        <v>13474982</v>
      </c>
      <c r="E151" s="8">
        <v>96.650868555326269</v>
      </c>
      <c r="F151" s="8">
        <v>88.518499203452649</v>
      </c>
      <c r="G151" s="8">
        <v>55.508950810810802</v>
      </c>
      <c r="H151" s="8">
        <v>33.009548392641847</v>
      </c>
      <c r="I151" s="8">
        <v>11.481500796547351</v>
      </c>
      <c r="J151" s="8">
        <v>0</v>
      </c>
      <c r="K151" s="8">
        <v>96.976168224299045</v>
      </c>
      <c r="L151" s="8">
        <v>95.089342803266049</v>
      </c>
      <c r="M151" s="8">
        <v>77.1857997811112</v>
      </c>
      <c r="N151" s="8">
        <v>17.903543022154849</v>
      </c>
      <c r="O151" s="8">
        <v>4.9106571967339505</v>
      </c>
      <c r="P151" s="8">
        <v>0</v>
      </c>
      <c r="Q151" s="8">
        <v>91.84288085123535</v>
      </c>
      <c r="R151" s="8">
        <v>81.5316609111091</v>
      </c>
      <c r="S151" s="8">
        <v>59.529411764705856</v>
      </c>
      <c r="T151" s="8">
        <v>22.002249146403244</v>
      </c>
      <c r="U151" s="8">
        <v>18.4683390888909</v>
      </c>
      <c r="V151" s="8">
        <v>0</v>
      </c>
      <c r="W151" s="107"/>
      <c r="X151" s="107"/>
      <c r="Y151" s="107"/>
      <c r="Z151" s="107"/>
      <c r="AA151" s="107"/>
      <c r="AB151" s="107"/>
      <c r="AC151" s="107"/>
      <c r="AD151" s="107"/>
    </row>
    <row r="152" spans="1:30" s="104" customFormat="1" ht="12" x14ac:dyDescent="0.25">
      <c r="A152" s="107" t="s">
        <v>143</v>
      </c>
      <c r="B152" s="8">
        <v>2014</v>
      </c>
      <c r="C152" s="107" t="s">
        <v>17</v>
      </c>
      <c r="D152" s="8">
        <v>13472363</v>
      </c>
      <c r="E152" s="8">
        <v>96.273832656647414</v>
      </c>
      <c r="F152" s="8">
        <v>88.432895834945185</v>
      </c>
      <c r="G152" s="8">
        <v>57.086076351351039</v>
      </c>
      <c r="H152" s="8">
        <v>31.346819483594146</v>
      </c>
      <c r="I152" s="8">
        <v>11.567104165054815</v>
      </c>
      <c r="J152" s="8">
        <v>0</v>
      </c>
      <c r="K152" s="8">
        <v>96.658504672897152</v>
      </c>
      <c r="L152" s="8">
        <v>94.664675000000102</v>
      </c>
      <c r="M152" s="8">
        <v>76.258760059228734</v>
      </c>
      <c r="N152" s="8">
        <v>18.405914940771368</v>
      </c>
      <c r="O152" s="8">
        <v>5.335324999999898</v>
      </c>
      <c r="P152" s="8">
        <v>0</v>
      </c>
      <c r="Q152" s="8">
        <v>91.286449513829211</v>
      </c>
      <c r="R152" s="8">
        <v>81.5316609111091</v>
      </c>
      <c r="S152" s="8">
        <v>61.288235294117385</v>
      </c>
      <c r="T152" s="8">
        <v>20.243425616991715</v>
      </c>
      <c r="U152" s="8">
        <v>18.4683390888909</v>
      </c>
      <c r="V152" s="8">
        <v>0</v>
      </c>
      <c r="W152" s="107"/>
      <c r="X152" s="107"/>
      <c r="Y152" s="107"/>
      <c r="Z152" s="107"/>
      <c r="AA152" s="107"/>
      <c r="AB152" s="107"/>
      <c r="AC152" s="107"/>
      <c r="AD152" s="107"/>
    </row>
    <row r="153" spans="1:30" s="104" customFormat="1" ht="12" x14ac:dyDescent="0.25">
      <c r="A153" s="107" t="s">
        <v>143</v>
      </c>
      <c r="B153" s="8">
        <v>2015</v>
      </c>
      <c r="C153" s="107" t="s">
        <v>17</v>
      </c>
      <c r="D153" s="8">
        <v>13460608</v>
      </c>
      <c r="E153" s="8">
        <v>95.896796757968673</v>
      </c>
      <c r="F153" s="8">
        <v>88.347292466437693</v>
      </c>
      <c r="G153" s="8">
        <v>58.663201891891731</v>
      </c>
      <c r="H153" s="8">
        <v>29.684090574545962</v>
      </c>
      <c r="I153" s="8">
        <v>11.652707533562307</v>
      </c>
      <c r="J153" s="8">
        <v>0</v>
      </c>
      <c r="K153" s="8">
        <v>96.340841121495259</v>
      </c>
      <c r="L153" s="8">
        <v>94.240007196734155</v>
      </c>
      <c r="M153" s="8">
        <v>75.331720337346269</v>
      </c>
      <c r="N153" s="8">
        <v>18.908286859387886</v>
      </c>
      <c r="O153" s="8">
        <v>5.7599928032658454</v>
      </c>
      <c r="P153" s="8">
        <v>0</v>
      </c>
      <c r="Q153" s="8">
        <v>90.7300181764233</v>
      </c>
      <c r="R153" s="8">
        <v>81.5316609111091</v>
      </c>
      <c r="S153" s="8">
        <v>63.047058823529369</v>
      </c>
      <c r="T153" s="8">
        <v>18.484602087579731</v>
      </c>
      <c r="U153" s="8">
        <v>18.4683390888909</v>
      </c>
      <c r="V153" s="8">
        <v>0</v>
      </c>
      <c r="W153" s="107"/>
      <c r="X153" s="107"/>
      <c r="Y153" s="107"/>
      <c r="Z153" s="107"/>
      <c r="AA153" s="107"/>
      <c r="AB153" s="107"/>
      <c r="AC153" s="107"/>
      <c r="AD153" s="107"/>
    </row>
    <row r="154" spans="1:30" s="104" customFormat="1" ht="12" x14ac:dyDescent="0.25">
      <c r="A154" s="107" t="s">
        <v>143</v>
      </c>
      <c r="B154" s="8">
        <v>2016</v>
      </c>
      <c r="C154" s="107" t="s">
        <v>17</v>
      </c>
      <c r="D154" s="8">
        <v>13438164</v>
      </c>
      <c r="E154" s="8">
        <v>95.519760859289818</v>
      </c>
      <c r="F154" s="8">
        <v>88.26168909793023</v>
      </c>
      <c r="G154" s="8">
        <v>60.240327432432423</v>
      </c>
      <c r="H154" s="8">
        <v>28.021361665497807</v>
      </c>
      <c r="I154" s="8">
        <v>11.73831090206977</v>
      </c>
      <c r="J154" s="8">
        <v>0</v>
      </c>
      <c r="K154" s="8">
        <v>96.023177570093367</v>
      </c>
      <c r="L154" s="8">
        <v>93.815339393468207</v>
      </c>
      <c r="M154" s="8">
        <v>74.404680615463803</v>
      </c>
      <c r="N154" s="8">
        <v>19.410658778004404</v>
      </c>
      <c r="O154" s="8">
        <v>6.1846606065317928</v>
      </c>
      <c r="P154" s="8">
        <v>0</v>
      </c>
      <c r="Q154" s="8">
        <v>90.173586839017162</v>
      </c>
      <c r="R154" s="8">
        <v>81.5316609111091</v>
      </c>
      <c r="S154" s="8">
        <v>64.805882352940898</v>
      </c>
      <c r="T154" s="8">
        <v>16.725778558168201</v>
      </c>
      <c r="U154" s="8">
        <v>18.4683390888909</v>
      </c>
      <c r="V154" s="8">
        <v>0</v>
      </c>
      <c r="W154" s="107"/>
      <c r="X154" s="107"/>
      <c r="Y154" s="107"/>
      <c r="Z154" s="107"/>
      <c r="AA154" s="107"/>
      <c r="AB154" s="107"/>
      <c r="AC154" s="107"/>
      <c r="AD154" s="107"/>
    </row>
    <row r="155" spans="1:30" s="104" customFormat="1" ht="12" x14ac:dyDescent="0.25">
      <c r="A155" s="107" t="s">
        <v>143</v>
      </c>
      <c r="B155" s="8">
        <v>2017</v>
      </c>
      <c r="C155" s="107" t="s">
        <v>17</v>
      </c>
      <c r="D155" s="8">
        <v>13405112</v>
      </c>
      <c r="E155" s="8">
        <v>95.142724960611076</v>
      </c>
      <c r="F155" s="8">
        <v>88.176085729422766</v>
      </c>
      <c r="G155" s="8">
        <v>61.81745297297266</v>
      </c>
      <c r="H155" s="8">
        <v>26.358632756450106</v>
      </c>
      <c r="I155" s="8">
        <v>11.823914270577234</v>
      </c>
      <c r="J155" s="8">
        <v>0</v>
      </c>
      <c r="K155" s="8">
        <v>95.705514018691588</v>
      </c>
      <c r="L155" s="8">
        <v>93.815339393468207</v>
      </c>
      <c r="M155" s="8">
        <v>73.477640893581338</v>
      </c>
      <c r="N155" s="8">
        <v>20.337698499886869</v>
      </c>
      <c r="O155" s="8">
        <v>6.1846606065317928</v>
      </c>
      <c r="P155" s="8">
        <v>0</v>
      </c>
      <c r="Q155" s="8">
        <v>89.617155501611251</v>
      </c>
      <c r="R155" s="8">
        <v>81.5316609111091</v>
      </c>
      <c r="S155" s="8">
        <v>66.564705882352882</v>
      </c>
      <c r="T155" s="8">
        <v>14.966955028756217</v>
      </c>
      <c r="U155" s="8">
        <v>18.4683390888909</v>
      </c>
      <c r="V155" s="8">
        <v>0</v>
      </c>
      <c r="W155" s="107"/>
      <c r="X155" s="107"/>
      <c r="Y155" s="107"/>
      <c r="Z155" s="107"/>
      <c r="AA155" s="107"/>
      <c r="AB155" s="107"/>
      <c r="AC155" s="107"/>
      <c r="AD155" s="107"/>
    </row>
    <row r="156" spans="1:30" s="104" customFormat="1" ht="12" x14ac:dyDescent="0.25">
      <c r="A156" s="107" t="s">
        <v>143</v>
      </c>
      <c r="B156" s="8">
        <v>2018</v>
      </c>
      <c r="C156" s="107" t="s">
        <v>17</v>
      </c>
      <c r="D156" s="8">
        <v>13367833</v>
      </c>
      <c r="E156" s="8">
        <v>94.765689061932221</v>
      </c>
      <c r="F156" s="8">
        <v>88.090482360915274</v>
      </c>
      <c r="G156" s="8">
        <v>63.394578513513352</v>
      </c>
      <c r="H156" s="8">
        <v>24.695903847401922</v>
      </c>
      <c r="I156" s="8">
        <v>11.909517639084726</v>
      </c>
      <c r="J156" s="8">
        <v>0</v>
      </c>
      <c r="K156" s="8">
        <v>95.387850467289695</v>
      </c>
      <c r="L156" s="8">
        <v>93.815339393468207</v>
      </c>
      <c r="M156" s="8">
        <v>72.550601171698872</v>
      </c>
      <c r="N156" s="8">
        <v>21.264738221769335</v>
      </c>
      <c r="O156" s="8">
        <v>6.1846606065317928</v>
      </c>
      <c r="P156" s="8">
        <v>0</v>
      </c>
      <c r="Q156" s="8">
        <v>89.060724164205112</v>
      </c>
      <c r="R156" s="8">
        <v>81.5316609111091</v>
      </c>
      <c r="S156" s="8">
        <v>68.323529411764866</v>
      </c>
      <c r="T156" s="8">
        <v>13.208131499344233</v>
      </c>
      <c r="U156" s="8">
        <v>18.4683390888909</v>
      </c>
      <c r="V156" s="8">
        <v>0</v>
      </c>
      <c r="W156" s="107"/>
      <c r="X156" s="107"/>
      <c r="Y156" s="107"/>
      <c r="Z156" s="107"/>
      <c r="AA156" s="107"/>
      <c r="AB156" s="107"/>
      <c r="AC156" s="107"/>
      <c r="AD156" s="107"/>
    </row>
    <row r="157" spans="1:30" s="104" customFormat="1" ht="12" x14ac:dyDescent="0.25">
      <c r="A157" s="107" t="s">
        <v>143</v>
      </c>
      <c r="B157" s="8">
        <v>2019</v>
      </c>
      <c r="C157" s="107" t="s">
        <v>17</v>
      </c>
      <c r="D157" s="8">
        <v>13333426</v>
      </c>
      <c r="E157" s="8">
        <v>94.38865316325348</v>
      </c>
      <c r="F157" s="8">
        <v>88.004878992407811</v>
      </c>
      <c r="G157" s="8">
        <v>64.971704054054044</v>
      </c>
      <c r="H157" s="8">
        <v>23.033174938353767</v>
      </c>
      <c r="I157" s="8">
        <v>11.995121007592189</v>
      </c>
      <c r="J157" s="8">
        <v>0</v>
      </c>
      <c r="K157" s="8">
        <v>95.070186915887803</v>
      </c>
      <c r="L157" s="8">
        <v>93.815339393468207</v>
      </c>
      <c r="M157" s="8">
        <v>71.623561449816407</v>
      </c>
      <c r="N157" s="8">
        <v>22.1917779436518</v>
      </c>
      <c r="O157" s="8">
        <v>6.1846606065317928</v>
      </c>
      <c r="P157" s="8">
        <v>0</v>
      </c>
      <c r="Q157" s="8">
        <v>88.504292826799201</v>
      </c>
      <c r="R157" s="8">
        <v>81.5316609111091</v>
      </c>
      <c r="S157" s="8">
        <v>70.082352941176396</v>
      </c>
      <c r="T157" s="8">
        <v>11.449307969932704</v>
      </c>
      <c r="U157" s="8">
        <v>18.4683390888909</v>
      </c>
      <c r="V157" s="8">
        <v>0</v>
      </c>
      <c r="W157" s="107"/>
      <c r="X157" s="107"/>
      <c r="Y157" s="107"/>
      <c r="Z157" s="107"/>
      <c r="AA157" s="107"/>
      <c r="AB157" s="107"/>
      <c r="AC157" s="107"/>
      <c r="AD157" s="107"/>
    </row>
    <row r="158" spans="1:30" s="104" customFormat="1" ht="12" x14ac:dyDescent="0.25">
      <c r="A158" s="107" t="s">
        <v>143</v>
      </c>
      <c r="B158" s="8">
        <v>2020</v>
      </c>
      <c r="C158" s="107" t="s">
        <v>17</v>
      </c>
      <c r="D158" s="8">
        <v>13301957</v>
      </c>
      <c r="E158" s="8">
        <v>94.011617264574625</v>
      </c>
      <c r="F158" s="8">
        <v>87.919275623900319</v>
      </c>
      <c r="G158" s="8">
        <v>66.548829594594281</v>
      </c>
      <c r="H158" s="8">
        <v>21.370446029306038</v>
      </c>
      <c r="I158" s="8">
        <v>12.080724376099681</v>
      </c>
      <c r="J158" s="8">
        <v>0</v>
      </c>
      <c r="K158" s="8">
        <v>94.75252336448591</v>
      </c>
      <c r="L158" s="8">
        <v>93.815339393468207</v>
      </c>
      <c r="M158" s="8">
        <v>70.696521727933941</v>
      </c>
      <c r="N158" s="8">
        <v>23.118817665534266</v>
      </c>
      <c r="O158" s="8">
        <v>6.1846606065317928</v>
      </c>
      <c r="P158" s="8">
        <v>0</v>
      </c>
      <c r="Q158" s="8">
        <v>87.94786148939329</v>
      </c>
      <c r="R158" s="8">
        <v>81.5316609111091</v>
      </c>
      <c r="S158" s="8">
        <v>71.84117647058838</v>
      </c>
      <c r="T158" s="8">
        <v>9.69048444052072</v>
      </c>
      <c r="U158" s="8">
        <v>18.4683390888909</v>
      </c>
      <c r="V158" s="8">
        <v>0</v>
      </c>
      <c r="W158" s="107"/>
      <c r="X158" s="107"/>
      <c r="Y158" s="107"/>
      <c r="Z158" s="107"/>
      <c r="AA158" s="107"/>
      <c r="AB158" s="107"/>
      <c r="AC158" s="107"/>
      <c r="AD158" s="107"/>
    </row>
    <row r="159" spans="1:30" s="104" customFormat="1" ht="12" x14ac:dyDescent="0.25">
      <c r="A159" s="107" t="s">
        <v>143</v>
      </c>
      <c r="B159" s="8">
        <v>2021</v>
      </c>
      <c r="C159" s="107" t="s">
        <v>17</v>
      </c>
      <c r="D159" s="8">
        <v>13270671</v>
      </c>
      <c r="E159" s="8">
        <v>94.011617264574625</v>
      </c>
      <c r="F159" s="8">
        <v>87.833672255392855</v>
      </c>
      <c r="G159" s="8">
        <v>68.125955135134973</v>
      </c>
      <c r="H159" s="8">
        <v>19.707717120257882</v>
      </c>
      <c r="I159" s="8">
        <v>12.166327744607145</v>
      </c>
      <c r="J159" s="8">
        <v>0</v>
      </c>
      <c r="K159" s="8">
        <v>94.75252336448591</v>
      </c>
      <c r="L159" s="8"/>
      <c r="M159" s="8">
        <v>69.769482006051476</v>
      </c>
      <c r="N159" s="8"/>
      <c r="O159" s="8"/>
      <c r="P159" s="8">
        <v>30.230517993948524</v>
      </c>
      <c r="Q159" s="8">
        <v>87.391430151987151</v>
      </c>
      <c r="R159" s="8"/>
      <c r="S159" s="8">
        <v>73.599999999999909</v>
      </c>
      <c r="T159" s="8"/>
      <c r="U159" s="8"/>
      <c r="V159" s="8">
        <v>26.400000000000091</v>
      </c>
      <c r="W159" s="107"/>
      <c r="X159" s="107"/>
      <c r="Y159" s="107"/>
      <c r="Z159" s="107"/>
      <c r="AA159" s="107"/>
      <c r="AB159" s="107"/>
      <c r="AC159" s="107"/>
      <c r="AD159" s="107"/>
    </row>
    <row r="160" spans="1:30" s="104" customFormat="1" ht="12" x14ac:dyDescent="0.25">
      <c r="A160" s="107" t="s">
        <v>143</v>
      </c>
      <c r="B160" s="8">
        <v>2022</v>
      </c>
      <c r="C160" s="107" t="s">
        <v>17</v>
      </c>
      <c r="D160" s="8">
        <v>13236735</v>
      </c>
      <c r="E160" s="8">
        <v>94.011617264574625</v>
      </c>
      <c r="F160" s="8">
        <v>87.833672255392855</v>
      </c>
      <c r="G160" s="8">
        <v>69.703080675675665</v>
      </c>
      <c r="H160" s="8">
        <v>18.130591579717191</v>
      </c>
      <c r="I160" s="8">
        <v>12.166327744607145</v>
      </c>
      <c r="J160" s="8">
        <v>0</v>
      </c>
      <c r="K160" s="8">
        <v>94.75252336448591</v>
      </c>
      <c r="L160" s="8"/>
      <c r="M160" s="8">
        <v>69.769482006051476</v>
      </c>
      <c r="N160" s="8"/>
      <c r="O160" s="8"/>
      <c r="P160" s="8">
        <v>30.230517993948524</v>
      </c>
      <c r="Q160" s="8">
        <v>86.83499881458124</v>
      </c>
      <c r="R160" s="8"/>
      <c r="S160" s="8">
        <v>75.358823529411893</v>
      </c>
      <c r="T160" s="8"/>
      <c r="U160" s="8"/>
      <c r="V160" s="8">
        <v>24.641176470588107</v>
      </c>
      <c r="W160" s="107"/>
      <c r="X160" s="107"/>
      <c r="Y160" s="107"/>
      <c r="Z160" s="107"/>
      <c r="AA160" s="107"/>
      <c r="AB160" s="107"/>
      <c r="AC160" s="107"/>
      <c r="AD160" s="107"/>
    </row>
    <row r="161" spans="1:30" s="104" customFormat="1" ht="12" x14ac:dyDescent="0.25">
      <c r="A161" s="107" t="s">
        <v>143</v>
      </c>
      <c r="B161" s="8">
        <v>2023</v>
      </c>
      <c r="C161" s="107" t="s">
        <v>17</v>
      </c>
      <c r="D161" s="8">
        <v>13197368</v>
      </c>
      <c r="E161" s="8">
        <v>94.011617264574625</v>
      </c>
      <c r="F161" s="8">
        <v>87.833672255392855</v>
      </c>
      <c r="G161" s="8">
        <v>71.280206216215902</v>
      </c>
      <c r="H161" s="8">
        <v>16.553466039176953</v>
      </c>
      <c r="I161" s="8">
        <v>12.166327744607145</v>
      </c>
      <c r="J161" s="8">
        <v>0</v>
      </c>
      <c r="K161" s="8">
        <v>94.75252336448591</v>
      </c>
      <c r="L161" s="8"/>
      <c r="M161" s="8">
        <v>69.769482006051476</v>
      </c>
      <c r="N161" s="8"/>
      <c r="O161" s="8"/>
      <c r="P161" s="8">
        <v>30.230517993948524</v>
      </c>
      <c r="Q161" s="8">
        <v>86.278567477175102</v>
      </c>
      <c r="R161" s="8"/>
      <c r="S161" s="8">
        <v>77.117647058823422</v>
      </c>
      <c r="T161" s="8"/>
      <c r="U161" s="8"/>
      <c r="V161" s="8">
        <v>22.882352941176578</v>
      </c>
      <c r="W161" s="107"/>
      <c r="X161" s="107"/>
      <c r="Y161" s="107"/>
      <c r="Z161" s="107"/>
      <c r="AA161" s="107"/>
      <c r="AB161" s="107"/>
      <c r="AC161" s="107"/>
      <c r="AD161" s="107"/>
    </row>
    <row r="162" spans="1:30" s="104" customFormat="1" ht="12" x14ac:dyDescent="0.25">
      <c r="A162" s="107" t="s">
        <v>143</v>
      </c>
      <c r="B162" s="8">
        <v>2024</v>
      </c>
      <c r="C162" s="107" t="s">
        <v>17</v>
      </c>
      <c r="D162" s="8">
        <v>13262769</v>
      </c>
      <c r="E162" s="8">
        <v>94.011617264574625</v>
      </c>
      <c r="F162" s="8">
        <v>87.833672255392855</v>
      </c>
      <c r="G162" s="8">
        <v>71.280206216215902</v>
      </c>
      <c r="H162" s="8">
        <v>16.553466039176953</v>
      </c>
      <c r="I162" s="8">
        <v>12.166327744607145</v>
      </c>
      <c r="J162" s="8">
        <v>0</v>
      </c>
      <c r="K162" s="8">
        <v>94.75252336448591</v>
      </c>
      <c r="L162" s="8"/>
      <c r="M162" s="8">
        <v>69.769482006051476</v>
      </c>
      <c r="N162" s="8"/>
      <c r="O162" s="8"/>
      <c r="P162" s="8">
        <v>30.230517993948524</v>
      </c>
      <c r="Q162" s="8">
        <v>85.722136139769191</v>
      </c>
      <c r="R162" s="8"/>
      <c r="S162" s="8">
        <v>77.117647058823422</v>
      </c>
      <c r="T162" s="8"/>
      <c r="U162" s="8"/>
      <c r="V162" s="8">
        <v>22.882352941176578</v>
      </c>
      <c r="W162" s="107"/>
      <c r="X162" s="107"/>
      <c r="Y162" s="107"/>
      <c r="Z162" s="107"/>
      <c r="AA162" s="107"/>
      <c r="AB162" s="107"/>
      <c r="AC162" s="107"/>
      <c r="AD162" s="107"/>
    </row>
    <row r="163" spans="1:30" s="104" customFormat="1" ht="12" x14ac:dyDescent="0.25">
      <c r="A163" s="107" t="s">
        <v>143</v>
      </c>
      <c r="B163" s="8">
        <v>2025</v>
      </c>
      <c r="C163" s="107" t="s">
        <v>17</v>
      </c>
      <c r="D163" s="8">
        <v>13248715</v>
      </c>
      <c r="E163" s="8"/>
      <c r="F163" s="8">
        <v>87.833672255392855</v>
      </c>
      <c r="G163" s="8">
        <v>71.280206216215902</v>
      </c>
      <c r="H163" s="8">
        <v>16.553466039176953</v>
      </c>
      <c r="I163" s="8">
        <v>12.166327744607145</v>
      </c>
      <c r="J163" s="8">
        <v>0</v>
      </c>
      <c r="K163" s="8"/>
      <c r="L163" s="8"/>
      <c r="M163" s="8">
        <v>69.769482006051476</v>
      </c>
      <c r="N163" s="8"/>
      <c r="O163" s="8"/>
      <c r="P163" s="8">
        <v>30.230517993948524</v>
      </c>
      <c r="Q163" s="8">
        <v>85.16570480236328</v>
      </c>
      <c r="R163" s="8"/>
      <c r="S163" s="8">
        <v>77.117647058823422</v>
      </c>
      <c r="T163" s="8"/>
      <c r="U163" s="8"/>
      <c r="V163" s="8">
        <v>22.882352941176578</v>
      </c>
      <c r="W163" s="107"/>
      <c r="X163" s="107"/>
      <c r="Y163" s="107"/>
      <c r="Z163" s="107"/>
      <c r="AA163" s="107"/>
      <c r="AB163" s="107"/>
      <c r="AC163" s="107"/>
      <c r="AD163" s="107"/>
    </row>
    <row r="164" spans="1:30" s="104" customFormat="1" ht="12" x14ac:dyDescent="0.25">
      <c r="A164" s="107" t="s">
        <v>143</v>
      </c>
      <c r="B164" s="8">
        <v>2026</v>
      </c>
      <c r="C164" s="107" t="s">
        <v>17</v>
      </c>
      <c r="D164" s="8"/>
      <c r="E164" s="8"/>
      <c r="F164" s="8"/>
      <c r="G164" s="8">
        <v>71.280206216215902</v>
      </c>
      <c r="H164" s="8"/>
      <c r="I164" s="8"/>
      <c r="J164" s="8">
        <v>28.719793783784098</v>
      </c>
      <c r="K164" s="8"/>
      <c r="L164" s="8"/>
      <c r="M164" s="8"/>
      <c r="N164" s="8"/>
      <c r="O164" s="8"/>
      <c r="P164" s="8">
        <v>100</v>
      </c>
      <c r="Q164" s="8">
        <v>84.609273464957141</v>
      </c>
      <c r="R164" s="8"/>
      <c r="S164" s="8">
        <v>77.117647058823422</v>
      </c>
      <c r="T164" s="8"/>
      <c r="U164" s="8"/>
      <c r="V164" s="8">
        <v>22.882352941176578</v>
      </c>
      <c r="W164" s="107"/>
      <c r="X164" s="107"/>
      <c r="Y164" s="107"/>
      <c r="Z164" s="107"/>
      <c r="AA164" s="107"/>
      <c r="AB164" s="107"/>
      <c r="AC164" s="107"/>
      <c r="AD164" s="107"/>
    </row>
    <row r="165" spans="1:30" s="104" customFormat="1" ht="12" x14ac:dyDescent="0.25">
      <c r="A165" s="107" t="s">
        <v>143</v>
      </c>
      <c r="B165" s="8">
        <v>2027</v>
      </c>
      <c r="C165" s="107" t="s">
        <v>17</v>
      </c>
      <c r="D165" s="8"/>
      <c r="E165" s="8"/>
      <c r="F165" s="8"/>
      <c r="G165" s="8">
        <v>71.280206216215902</v>
      </c>
      <c r="H165" s="8"/>
      <c r="I165" s="8"/>
      <c r="J165" s="8">
        <v>28.719793783784098</v>
      </c>
      <c r="K165" s="8"/>
      <c r="L165" s="8"/>
      <c r="M165" s="8"/>
      <c r="N165" s="8"/>
      <c r="O165" s="8"/>
      <c r="P165" s="8">
        <v>100</v>
      </c>
      <c r="Q165" s="8">
        <v>84.609273464957141</v>
      </c>
      <c r="R165" s="8"/>
      <c r="S165" s="8">
        <v>77.117647058823422</v>
      </c>
      <c r="T165" s="8"/>
      <c r="U165" s="8"/>
      <c r="V165" s="8">
        <v>22.882352941176578</v>
      </c>
      <c r="W165" s="107"/>
      <c r="X165" s="107"/>
      <c r="Y165" s="107"/>
      <c r="Z165" s="107"/>
      <c r="AA165" s="107"/>
      <c r="AB165" s="107"/>
      <c r="AC165" s="107"/>
      <c r="AD165" s="107"/>
    </row>
    <row r="166" spans="1:30" s="104" customFormat="1" ht="12" x14ac:dyDescent="0.25">
      <c r="A166" s="107" t="s">
        <v>143</v>
      </c>
      <c r="B166" s="8">
        <v>2028</v>
      </c>
      <c r="C166" s="107" t="s">
        <v>17</v>
      </c>
      <c r="D166" s="8"/>
      <c r="E166" s="8"/>
      <c r="F166" s="8"/>
      <c r="G166" s="8"/>
      <c r="H166" s="8"/>
      <c r="I166" s="8"/>
      <c r="J166" s="8">
        <v>100</v>
      </c>
      <c r="K166" s="8"/>
      <c r="L166" s="8"/>
      <c r="M166" s="8"/>
      <c r="N166" s="8"/>
      <c r="O166" s="8"/>
      <c r="P166" s="8">
        <v>100</v>
      </c>
      <c r="Q166" s="8">
        <v>84.609273464957141</v>
      </c>
      <c r="R166" s="8"/>
      <c r="S166" s="8"/>
      <c r="T166" s="8"/>
      <c r="U166" s="8"/>
      <c r="V166" s="8">
        <v>100</v>
      </c>
      <c r="W166" s="107"/>
      <c r="X166" s="107"/>
      <c r="Y166" s="107"/>
      <c r="Z166" s="107"/>
      <c r="AA166" s="107"/>
      <c r="AB166" s="107"/>
      <c r="AC166" s="107"/>
      <c r="AD166" s="107"/>
    </row>
    <row r="167" spans="1:30" s="104" customFormat="1" ht="12" x14ac:dyDescent="0.25">
      <c r="A167" s="107" t="s">
        <v>143</v>
      </c>
      <c r="B167" s="8">
        <v>2029</v>
      </c>
      <c r="C167" s="107" t="s">
        <v>17</v>
      </c>
      <c r="D167" s="8"/>
      <c r="E167" s="8"/>
      <c r="F167" s="8"/>
      <c r="G167" s="8"/>
      <c r="H167" s="8"/>
      <c r="I167" s="8"/>
      <c r="J167" s="8">
        <v>100</v>
      </c>
      <c r="K167" s="8"/>
      <c r="L167" s="8"/>
      <c r="M167" s="8"/>
      <c r="N167" s="8"/>
      <c r="O167" s="8"/>
      <c r="P167" s="8">
        <v>100</v>
      </c>
      <c r="Q167" s="8">
        <v>84.609273464957141</v>
      </c>
      <c r="R167" s="8"/>
      <c r="S167" s="8"/>
      <c r="T167" s="8"/>
      <c r="U167" s="8"/>
      <c r="V167" s="8">
        <v>100</v>
      </c>
      <c r="W167" s="107"/>
      <c r="X167" s="107"/>
      <c r="Y167" s="107"/>
      <c r="Z167" s="107"/>
      <c r="AA167" s="107"/>
      <c r="AB167" s="107"/>
    </row>
    <row r="168" spans="1:30" s="104" customFormat="1" ht="12" x14ac:dyDescent="0.25">
      <c r="A168" s="107" t="s">
        <v>143</v>
      </c>
      <c r="B168" s="8">
        <v>2030</v>
      </c>
      <c r="C168" s="107" t="s">
        <v>17</v>
      </c>
      <c r="D168" s="8"/>
      <c r="E168" s="8"/>
      <c r="F168" s="8"/>
      <c r="G168" s="8"/>
      <c r="H168" s="8"/>
      <c r="I168" s="8"/>
      <c r="J168" s="8">
        <v>100</v>
      </c>
      <c r="K168" s="8"/>
      <c r="L168" s="8"/>
      <c r="M168" s="8"/>
      <c r="N168" s="8"/>
      <c r="O168" s="8"/>
      <c r="P168" s="8">
        <v>100</v>
      </c>
      <c r="Q168" s="8">
        <v>84.609273464957141</v>
      </c>
      <c r="R168" s="8"/>
      <c r="S168" s="8"/>
      <c r="T168" s="8"/>
      <c r="U168" s="8"/>
      <c r="V168" s="8">
        <v>100</v>
      </c>
      <c r="W168" s="107"/>
      <c r="X168" s="107"/>
      <c r="Y168" s="107"/>
      <c r="Z168" s="107"/>
      <c r="AA168" s="107"/>
      <c r="AB168" s="107"/>
    </row>
    <row r="169" spans="1:30" ht="15.6" x14ac:dyDescent="0.3">
      <c r="A169" s="108" t="s">
        <v>143</v>
      </c>
      <c r="B169" s="8">
        <v>2000</v>
      </c>
      <c r="C169" s="108" t="s">
        <v>18</v>
      </c>
      <c r="D169" s="8">
        <v>12787060</v>
      </c>
      <c r="E169" s="8">
        <v>99.833559055118116</v>
      </c>
      <c r="F169" s="8">
        <v>99.833559055118116</v>
      </c>
      <c r="G169" s="8"/>
      <c r="H169" s="8"/>
      <c r="I169" s="8">
        <v>0.16644094488188443</v>
      </c>
      <c r="J169" s="8">
        <v>99.833559055118116</v>
      </c>
      <c r="K169" s="8">
        <v>100</v>
      </c>
      <c r="L169" s="8">
        <v>99.846118110236262</v>
      </c>
      <c r="M169" s="8">
        <v>92.341731666666647</v>
      </c>
      <c r="N169" s="8">
        <v>7.504386443569615</v>
      </c>
      <c r="O169" s="8">
        <v>0.1538818897637384</v>
      </c>
      <c r="P169" s="8">
        <v>0</v>
      </c>
      <c r="Q169" s="8">
        <v>100</v>
      </c>
      <c r="R169" s="8"/>
      <c r="S169" s="8">
        <v>41.164257641921722</v>
      </c>
      <c r="T169" s="8"/>
      <c r="U169" s="8"/>
      <c r="V169" s="8">
        <v>58.835742358078278</v>
      </c>
      <c r="W169" s="108"/>
      <c r="X169" s="108"/>
      <c r="Y169" s="108"/>
      <c r="Z169" s="108"/>
      <c r="AA169" s="108"/>
      <c r="AB169" s="108"/>
    </row>
    <row r="170" spans="1:30" ht="15.6" x14ac:dyDescent="0.3">
      <c r="A170" s="108" t="s">
        <v>143</v>
      </c>
      <c r="B170" s="8">
        <v>2001</v>
      </c>
      <c r="C170" s="108" t="s">
        <v>18</v>
      </c>
      <c r="D170" s="8">
        <v>12838545</v>
      </c>
      <c r="E170" s="8">
        <v>99.833559055118116</v>
      </c>
      <c r="F170" s="8">
        <v>99.833559055118116</v>
      </c>
      <c r="G170" s="8"/>
      <c r="H170" s="8"/>
      <c r="I170" s="8">
        <v>0.16644094488188443</v>
      </c>
      <c r="J170" s="8">
        <v>99.833559055118116</v>
      </c>
      <c r="K170" s="8">
        <v>100</v>
      </c>
      <c r="L170" s="8">
        <v>99.846118110236262</v>
      </c>
      <c r="M170" s="8">
        <v>92.341731666666647</v>
      </c>
      <c r="N170" s="8">
        <v>7.504386443569615</v>
      </c>
      <c r="O170" s="8">
        <v>0.1538818897637384</v>
      </c>
      <c r="P170" s="8">
        <v>0</v>
      </c>
      <c r="Q170" s="8">
        <v>100</v>
      </c>
      <c r="R170" s="8"/>
      <c r="S170" s="8">
        <v>41.164257641921722</v>
      </c>
      <c r="T170" s="8"/>
      <c r="U170" s="8"/>
      <c r="V170" s="8">
        <v>58.835742358078278</v>
      </c>
      <c r="W170" s="108"/>
      <c r="X170" s="108"/>
      <c r="Y170" s="108"/>
      <c r="Z170" s="108"/>
      <c r="AA170" s="108"/>
      <c r="AB170" s="108"/>
    </row>
    <row r="171" spans="1:30" ht="15.6" x14ac:dyDescent="0.3">
      <c r="A171" s="108" t="s">
        <v>143</v>
      </c>
      <c r="B171" s="8">
        <v>2002</v>
      </c>
      <c r="C171" s="108" t="s">
        <v>18</v>
      </c>
      <c r="D171" s="8">
        <v>12898466</v>
      </c>
      <c r="E171" s="8">
        <v>99.833559055118116</v>
      </c>
      <c r="F171" s="8">
        <v>99.833559055118116</v>
      </c>
      <c r="G171" s="8"/>
      <c r="H171" s="8"/>
      <c r="I171" s="8">
        <v>0.16644094488188443</v>
      </c>
      <c r="J171" s="8">
        <v>99.833559055118116</v>
      </c>
      <c r="K171" s="8">
        <v>100</v>
      </c>
      <c r="L171" s="8">
        <v>99.846118110236262</v>
      </c>
      <c r="M171" s="8">
        <v>92.341731666666647</v>
      </c>
      <c r="N171" s="8">
        <v>7.504386443569615</v>
      </c>
      <c r="O171" s="8">
        <v>0.1538818897637384</v>
      </c>
      <c r="P171" s="8">
        <v>0</v>
      </c>
      <c r="Q171" s="8">
        <v>100</v>
      </c>
      <c r="R171" s="8"/>
      <c r="S171" s="8">
        <v>41.164257641921722</v>
      </c>
      <c r="T171" s="8"/>
      <c r="U171" s="8"/>
      <c r="V171" s="8">
        <v>58.835742358078278</v>
      </c>
      <c r="W171" s="108"/>
      <c r="X171" s="108"/>
      <c r="Y171" s="108"/>
      <c r="Z171" s="108"/>
      <c r="AA171" s="108"/>
      <c r="AB171" s="108"/>
    </row>
    <row r="172" spans="1:30" ht="15.6" x14ac:dyDescent="0.3">
      <c r="A172" s="108" t="s">
        <v>143</v>
      </c>
      <c r="B172" s="8">
        <v>2003</v>
      </c>
      <c r="C172" s="108" t="s">
        <v>18</v>
      </c>
      <c r="D172" s="8">
        <v>12969626</v>
      </c>
      <c r="E172" s="8">
        <v>99.719929133858273</v>
      </c>
      <c r="F172" s="8">
        <v>99.060645669291262</v>
      </c>
      <c r="G172" s="8"/>
      <c r="H172" s="8"/>
      <c r="I172" s="8">
        <v>0.93935433070873842</v>
      </c>
      <c r="J172" s="8">
        <v>99.060645669291262</v>
      </c>
      <c r="K172" s="8">
        <v>100</v>
      </c>
      <c r="L172" s="8">
        <v>99.529358267716589</v>
      </c>
      <c r="M172" s="8">
        <v>91.553750833333197</v>
      </c>
      <c r="N172" s="8">
        <v>7.9756074343833916</v>
      </c>
      <c r="O172" s="8">
        <v>0.47064173228341133</v>
      </c>
      <c r="P172" s="8">
        <v>0</v>
      </c>
      <c r="Q172" s="8">
        <v>100</v>
      </c>
      <c r="R172" s="8"/>
      <c r="S172" s="8">
        <v>43.359606986899962</v>
      </c>
      <c r="T172" s="8"/>
      <c r="U172" s="8"/>
      <c r="V172" s="8">
        <v>56.640393013100038</v>
      </c>
      <c r="W172" s="108"/>
      <c r="X172" s="108"/>
      <c r="Y172" s="108"/>
      <c r="Z172" s="108"/>
      <c r="AA172" s="108"/>
      <c r="AB172" s="108"/>
    </row>
    <row r="173" spans="1:30" ht="15.6" x14ac:dyDescent="0.3">
      <c r="A173" s="108" t="s">
        <v>143</v>
      </c>
      <c r="B173" s="8">
        <v>2004</v>
      </c>
      <c r="C173" s="108" t="s">
        <v>18</v>
      </c>
      <c r="D173" s="8">
        <v>13040235</v>
      </c>
      <c r="E173" s="8">
        <v>99.606299212598429</v>
      </c>
      <c r="F173" s="8">
        <v>98.031496062992119</v>
      </c>
      <c r="G173" s="8"/>
      <c r="H173" s="8"/>
      <c r="I173" s="8">
        <v>1.9685039370078812</v>
      </c>
      <c r="J173" s="8">
        <v>98.031496062992119</v>
      </c>
      <c r="K173" s="8">
        <v>100</v>
      </c>
      <c r="L173" s="8">
        <v>99.212598425196802</v>
      </c>
      <c r="M173" s="8">
        <v>90.765769999999975</v>
      </c>
      <c r="N173" s="8">
        <v>8.4468284251968271</v>
      </c>
      <c r="O173" s="8">
        <v>0.78740157480319795</v>
      </c>
      <c r="P173" s="8">
        <v>0</v>
      </c>
      <c r="Q173" s="8">
        <v>100</v>
      </c>
      <c r="R173" s="8"/>
      <c r="S173" s="8">
        <v>45.554956331878202</v>
      </c>
      <c r="T173" s="8"/>
      <c r="U173" s="8"/>
      <c r="V173" s="8">
        <v>54.445043668121798</v>
      </c>
      <c r="W173" s="108"/>
      <c r="X173" s="108"/>
      <c r="Y173" s="108"/>
      <c r="Z173" s="108"/>
      <c r="AA173" s="108"/>
      <c r="AB173" s="108"/>
    </row>
    <row r="174" spans="1:30" ht="15.6" x14ac:dyDescent="0.3">
      <c r="A174" s="108" t="s">
        <v>143</v>
      </c>
      <c r="B174" s="8">
        <v>2005</v>
      </c>
      <c r="C174" s="108" t="s">
        <v>18</v>
      </c>
      <c r="D174" s="8">
        <v>13102237</v>
      </c>
      <c r="E174" s="8">
        <v>99.492669291338586</v>
      </c>
      <c r="F174" s="8">
        <v>97.002346456692521</v>
      </c>
      <c r="G174" s="8"/>
      <c r="H174" s="8"/>
      <c r="I174" s="8">
        <v>2.9976535433074787</v>
      </c>
      <c r="J174" s="8">
        <v>97.002346456692521</v>
      </c>
      <c r="K174" s="8">
        <v>99.838999999999999</v>
      </c>
      <c r="L174" s="8">
        <v>98.895838582677129</v>
      </c>
      <c r="M174" s="8">
        <v>89.977789166666525</v>
      </c>
      <c r="N174" s="8">
        <v>8.9180494160106036</v>
      </c>
      <c r="O174" s="8">
        <v>1.1041614173228709</v>
      </c>
      <c r="P174" s="8">
        <v>0</v>
      </c>
      <c r="Q174" s="8">
        <v>99.152135647473642</v>
      </c>
      <c r="R174" s="8"/>
      <c r="S174" s="8">
        <v>47.750305676855533</v>
      </c>
      <c r="T174" s="8"/>
      <c r="U174" s="8"/>
      <c r="V174" s="8">
        <v>52.249694323144467</v>
      </c>
      <c r="W174" s="108"/>
      <c r="X174" s="108"/>
      <c r="Y174" s="108"/>
      <c r="Z174" s="108"/>
      <c r="AA174" s="108"/>
      <c r="AB174" s="108"/>
    </row>
    <row r="175" spans="1:30" ht="15.6" x14ac:dyDescent="0.3">
      <c r="A175" s="108" t="s">
        <v>143</v>
      </c>
      <c r="B175" s="8">
        <v>2006</v>
      </c>
      <c r="C175" s="108" t="s">
        <v>18</v>
      </c>
      <c r="D175" s="8">
        <v>13159942</v>
      </c>
      <c r="E175" s="8">
        <v>99.379039370078743</v>
      </c>
      <c r="F175" s="8">
        <v>95.973196850393379</v>
      </c>
      <c r="G175" s="8"/>
      <c r="H175" s="8"/>
      <c r="I175" s="8">
        <v>4.0268031496066214</v>
      </c>
      <c r="J175" s="8">
        <v>95.973196850393379</v>
      </c>
      <c r="K175" s="8">
        <v>99.677999999999997</v>
      </c>
      <c r="L175" s="8">
        <v>98.579078740157456</v>
      </c>
      <c r="M175" s="8">
        <v>89.189808333333303</v>
      </c>
      <c r="N175" s="8">
        <v>9.3892704068241528</v>
      </c>
      <c r="O175" s="8">
        <v>1.4209212598425438</v>
      </c>
      <c r="P175" s="8">
        <v>0</v>
      </c>
      <c r="Q175" s="8">
        <v>98.183349136727202</v>
      </c>
      <c r="R175" s="8"/>
      <c r="S175" s="8">
        <v>49.945655021833772</v>
      </c>
      <c r="T175" s="8"/>
      <c r="U175" s="8"/>
      <c r="V175" s="8">
        <v>50.054344978166228</v>
      </c>
      <c r="W175" s="108"/>
      <c r="X175" s="108"/>
      <c r="Y175" s="108"/>
      <c r="Z175" s="108"/>
      <c r="AA175" s="108"/>
      <c r="AB175" s="108"/>
    </row>
    <row r="176" spans="1:30" ht="15.6" x14ac:dyDescent="0.3">
      <c r="A176" s="108" t="s">
        <v>143</v>
      </c>
      <c r="B176" s="8">
        <v>2007</v>
      </c>
      <c r="C176" s="108" t="s">
        <v>18</v>
      </c>
      <c r="D176" s="8">
        <v>13226836</v>
      </c>
      <c r="E176" s="8">
        <v>99.2654094488189</v>
      </c>
      <c r="F176" s="8">
        <v>94.944047244094236</v>
      </c>
      <c r="G176" s="8"/>
      <c r="H176" s="8"/>
      <c r="I176" s="8">
        <v>5.0559527559057642</v>
      </c>
      <c r="J176" s="8">
        <v>94.944047244094236</v>
      </c>
      <c r="K176" s="8">
        <v>99.516999999999996</v>
      </c>
      <c r="L176" s="8">
        <v>98.262318897637783</v>
      </c>
      <c r="M176" s="8">
        <v>88.401827499999854</v>
      </c>
      <c r="N176" s="8">
        <v>9.8604913976379294</v>
      </c>
      <c r="O176" s="8">
        <v>1.7376811023622167</v>
      </c>
      <c r="P176" s="8">
        <v>0</v>
      </c>
      <c r="Q176" s="8">
        <v>97.214562625980534</v>
      </c>
      <c r="R176" s="8"/>
      <c r="S176" s="8">
        <v>52.141004366812012</v>
      </c>
      <c r="T176" s="8"/>
      <c r="U176" s="8"/>
      <c r="V176" s="8">
        <v>47.858995633187988</v>
      </c>
      <c r="W176" s="108"/>
      <c r="X176" s="108"/>
      <c r="Y176" s="108"/>
      <c r="Z176" s="108"/>
      <c r="AA176" s="108"/>
      <c r="AB176" s="108"/>
    </row>
    <row r="177" spans="1:28" ht="15.6" x14ac:dyDescent="0.3">
      <c r="A177" s="108" t="s">
        <v>143</v>
      </c>
      <c r="B177" s="8">
        <v>2008</v>
      </c>
      <c r="C177" s="108" t="s">
        <v>18</v>
      </c>
      <c r="D177" s="8">
        <v>13295243</v>
      </c>
      <c r="E177" s="8">
        <v>99.151779527559057</v>
      </c>
      <c r="F177" s="8">
        <v>93.914897637795093</v>
      </c>
      <c r="G177" s="8"/>
      <c r="H177" s="8"/>
      <c r="I177" s="8">
        <v>6.085102362204907</v>
      </c>
      <c r="J177" s="8">
        <v>93.914897637795093</v>
      </c>
      <c r="K177" s="8">
        <v>99.355999999999995</v>
      </c>
      <c r="L177" s="8">
        <v>97.94555905511811</v>
      </c>
      <c r="M177" s="8">
        <v>87.613846666666632</v>
      </c>
      <c r="N177" s="8">
        <v>10.331712388451479</v>
      </c>
      <c r="O177" s="8">
        <v>2.0544409448818897</v>
      </c>
      <c r="P177" s="8">
        <v>0</v>
      </c>
      <c r="Q177" s="8">
        <v>96.245776115234094</v>
      </c>
      <c r="R177" s="8"/>
      <c r="S177" s="8">
        <v>54.336353711790252</v>
      </c>
      <c r="T177" s="8"/>
      <c r="U177" s="8"/>
      <c r="V177" s="8">
        <v>45.663646288209748</v>
      </c>
      <c r="W177" s="108"/>
      <c r="X177" s="108"/>
      <c r="Y177" s="108"/>
      <c r="Z177" s="108"/>
      <c r="AA177" s="108"/>
      <c r="AB177" s="108"/>
    </row>
    <row r="178" spans="1:28" ht="15.6" x14ac:dyDescent="0.3">
      <c r="A178" s="108" t="s">
        <v>143</v>
      </c>
      <c r="B178" s="8">
        <v>2009</v>
      </c>
      <c r="C178" s="108" t="s">
        <v>18</v>
      </c>
      <c r="D178" s="8">
        <v>13351796</v>
      </c>
      <c r="E178" s="8">
        <v>99.038149606299214</v>
      </c>
      <c r="F178" s="8">
        <v>92.88574803149595</v>
      </c>
      <c r="G178" s="8"/>
      <c r="H178" s="8"/>
      <c r="I178" s="8">
        <v>7.1142519685040497</v>
      </c>
      <c r="J178" s="8">
        <v>92.88574803149595</v>
      </c>
      <c r="K178" s="8">
        <v>99.194999999999993</v>
      </c>
      <c r="L178" s="8">
        <v>97.628799212598437</v>
      </c>
      <c r="M178" s="8">
        <v>86.825865833333182</v>
      </c>
      <c r="N178" s="8">
        <v>10.802933379265255</v>
      </c>
      <c r="O178" s="8">
        <v>2.3712007874015626</v>
      </c>
      <c r="P178" s="8">
        <v>0</v>
      </c>
      <c r="Q178" s="8">
        <v>95.276989604487426</v>
      </c>
      <c r="R178" s="8"/>
      <c r="S178" s="8">
        <v>56.531703056768492</v>
      </c>
      <c r="T178" s="8"/>
      <c r="U178" s="8"/>
      <c r="V178" s="8">
        <v>43.468296943231508</v>
      </c>
      <c r="W178" s="108"/>
      <c r="X178" s="108"/>
      <c r="Y178" s="108"/>
      <c r="Z178" s="108"/>
      <c r="AA178" s="108"/>
      <c r="AB178" s="108"/>
    </row>
    <row r="179" spans="1:28" ht="15.6" x14ac:dyDescent="0.3">
      <c r="A179" s="108" t="s">
        <v>143</v>
      </c>
      <c r="B179" s="8">
        <v>2010</v>
      </c>
      <c r="C179" s="108" t="s">
        <v>18</v>
      </c>
      <c r="D179" s="8">
        <v>13385056</v>
      </c>
      <c r="E179" s="8">
        <v>98.924519685039371</v>
      </c>
      <c r="F179" s="8">
        <v>91.856598425196808</v>
      </c>
      <c r="G179" s="8">
        <v>39.072000000000124</v>
      </c>
      <c r="H179" s="8">
        <v>52.784598425196684</v>
      </c>
      <c r="I179" s="8">
        <v>8.1434015748031925</v>
      </c>
      <c r="J179" s="8">
        <v>0</v>
      </c>
      <c r="K179" s="8">
        <v>99.033999999999992</v>
      </c>
      <c r="L179" s="8">
        <v>97.312039370078764</v>
      </c>
      <c r="M179" s="8">
        <v>86.03788499999996</v>
      </c>
      <c r="N179" s="8">
        <v>11.274154370078804</v>
      </c>
      <c r="O179" s="8">
        <v>2.6879606299212355</v>
      </c>
      <c r="P179" s="8">
        <v>0</v>
      </c>
      <c r="Q179" s="8">
        <v>94.308203093740985</v>
      </c>
      <c r="R179" s="8">
        <v>71.838607594936704</v>
      </c>
      <c r="S179" s="8">
        <v>58.727052401746732</v>
      </c>
      <c r="T179" s="8">
        <v>13.111555193189972</v>
      </c>
      <c r="U179" s="8">
        <v>28.161392405063296</v>
      </c>
      <c r="V179" s="8">
        <v>0</v>
      </c>
      <c r="W179" s="108"/>
      <c r="X179" s="108"/>
      <c r="Y179" s="108"/>
      <c r="Z179" s="108"/>
      <c r="AA179" s="108"/>
      <c r="AB179" s="108"/>
    </row>
    <row r="180" spans="1:28" ht="15.6" x14ac:dyDescent="0.3">
      <c r="A180" s="108" t="s">
        <v>143</v>
      </c>
      <c r="B180" s="8">
        <v>2011</v>
      </c>
      <c r="C180" s="108" t="s">
        <v>18</v>
      </c>
      <c r="D180" s="8">
        <v>13392637</v>
      </c>
      <c r="E180" s="8">
        <v>98.810889763779528</v>
      </c>
      <c r="F180" s="8">
        <v>90.827448818897665</v>
      </c>
      <c r="G180" s="8">
        <v>39.072000000000124</v>
      </c>
      <c r="H180" s="8">
        <v>51.755448818897541</v>
      </c>
      <c r="I180" s="8">
        <v>9.1725511811023352</v>
      </c>
      <c r="J180" s="8">
        <v>0</v>
      </c>
      <c r="K180" s="8">
        <v>98.87299999999999</v>
      </c>
      <c r="L180" s="8">
        <v>96.995279527559092</v>
      </c>
      <c r="M180" s="8">
        <v>85.249904166666511</v>
      </c>
      <c r="N180" s="8">
        <v>11.745375360892581</v>
      </c>
      <c r="O180" s="8">
        <v>3.0047204724409085</v>
      </c>
      <c r="P180" s="8">
        <v>0</v>
      </c>
      <c r="Q180" s="8">
        <v>93.339416582994318</v>
      </c>
      <c r="R180" s="8">
        <v>71.838607594936704</v>
      </c>
      <c r="S180" s="8">
        <v>60.922401746724972</v>
      </c>
      <c r="T180" s="8">
        <v>10.916205848211732</v>
      </c>
      <c r="U180" s="8">
        <v>28.161392405063296</v>
      </c>
      <c r="V180" s="8">
        <v>0</v>
      </c>
      <c r="W180" s="108"/>
      <c r="X180" s="108"/>
      <c r="Y180" s="108"/>
      <c r="Z180" s="108"/>
      <c r="AA180" s="108"/>
      <c r="AB180" s="108"/>
    </row>
    <row r="181" spans="1:28" ht="15.6" x14ac:dyDescent="0.3">
      <c r="A181" s="108" t="s">
        <v>143</v>
      </c>
      <c r="B181" s="8">
        <v>2012</v>
      </c>
      <c r="C181" s="108" t="s">
        <v>18</v>
      </c>
      <c r="D181" s="8">
        <v>13384895</v>
      </c>
      <c r="E181" s="8">
        <v>98.697259842519685</v>
      </c>
      <c r="F181" s="8">
        <v>89.798299212598067</v>
      </c>
      <c r="G181" s="8">
        <v>39.072000000000124</v>
      </c>
      <c r="H181" s="8">
        <v>50.726299212597944</v>
      </c>
      <c r="I181" s="8">
        <v>10.201700787401933</v>
      </c>
      <c r="J181" s="8">
        <v>0</v>
      </c>
      <c r="K181" s="8">
        <v>98.711999999999989</v>
      </c>
      <c r="L181" s="8">
        <v>96.678519685039419</v>
      </c>
      <c r="M181" s="8">
        <v>84.461923333333289</v>
      </c>
      <c r="N181" s="8">
        <v>12.21659635170613</v>
      </c>
      <c r="O181" s="8">
        <v>3.3214803149605814</v>
      </c>
      <c r="P181" s="8">
        <v>0</v>
      </c>
      <c r="Q181" s="8">
        <v>92.370630072247877</v>
      </c>
      <c r="R181" s="8">
        <v>71.838607594936704</v>
      </c>
      <c r="S181" s="8">
        <v>63.117751091703212</v>
      </c>
      <c r="T181" s="8">
        <v>8.7208565032334917</v>
      </c>
      <c r="U181" s="8">
        <v>28.161392405063296</v>
      </c>
      <c r="V181" s="8">
        <v>0</v>
      </c>
      <c r="W181" s="108"/>
      <c r="X181" s="108"/>
      <c r="Y181" s="108"/>
      <c r="Z181" s="108"/>
      <c r="AA181" s="108"/>
      <c r="AB181" s="108"/>
    </row>
    <row r="182" spans="1:28" ht="15.6" x14ac:dyDescent="0.3">
      <c r="A182" s="108" t="s">
        <v>143</v>
      </c>
      <c r="B182" s="8">
        <v>2013</v>
      </c>
      <c r="C182" s="108" t="s">
        <v>18</v>
      </c>
      <c r="D182" s="8">
        <v>13367971</v>
      </c>
      <c r="E182" s="8">
        <v>98.583629921259842</v>
      </c>
      <c r="F182" s="8">
        <v>88.769149606298924</v>
      </c>
      <c r="G182" s="8">
        <v>39.072000000000124</v>
      </c>
      <c r="H182" s="8">
        <v>49.697149606298801</v>
      </c>
      <c r="I182" s="8">
        <v>11.230850393701076</v>
      </c>
      <c r="J182" s="8">
        <v>0</v>
      </c>
      <c r="K182" s="8">
        <v>98.550999999999988</v>
      </c>
      <c r="L182" s="8">
        <v>96.361759842519746</v>
      </c>
      <c r="M182" s="8">
        <v>83.673942499999839</v>
      </c>
      <c r="N182" s="8">
        <v>12.687817342519907</v>
      </c>
      <c r="O182" s="8">
        <v>3.6382401574802543</v>
      </c>
      <c r="P182" s="8">
        <v>0</v>
      </c>
      <c r="Q182" s="8">
        <v>91.401843561501209</v>
      </c>
      <c r="R182" s="8">
        <v>71.838607594936704</v>
      </c>
      <c r="S182" s="8">
        <v>65.313100436681452</v>
      </c>
      <c r="T182" s="8">
        <v>6.5255071582552517</v>
      </c>
      <c r="U182" s="8">
        <v>28.161392405063296</v>
      </c>
      <c r="V182" s="8">
        <v>0</v>
      </c>
      <c r="W182" s="108"/>
      <c r="X182" s="108"/>
      <c r="Y182" s="108"/>
      <c r="Z182" s="108"/>
      <c r="AA182" s="108"/>
      <c r="AB182" s="108"/>
    </row>
    <row r="183" spans="1:28" ht="15.6" x14ac:dyDescent="0.3">
      <c r="A183" s="108" t="s">
        <v>143</v>
      </c>
      <c r="B183" s="8">
        <v>2014</v>
      </c>
      <c r="C183" s="108" t="s">
        <v>18</v>
      </c>
      <c r="D183" s="8">
        <v>13351175</v>
      </c>
      <c r="E183" s="8">
        <v>98.47</v>
      </c>
      <c r="F183" s="8">
        <v>87.739999999999782</v>
      </c>
      <c r="G183" s="8">
        <v>39.072000000000116</v>
      </c>
      <c r="H183" s="8">
        <v>48.667999999999665</v>
      </c>
      <c r="I183" s="8">
        <v>12.260000000000218</v>
      </c>
      <c r="J183" s="8">
        <v>0</v>
      </c>
      <c r="K183" s="8">
        <v>98.389999999999986</v>
      </c>
      <c r="L183" s="8">
        <v>96.044999999999959</v>
      </c>
      <c r="M183" s="8">
        <v>82.885961666666617</v>
      </c>
      <c r="N183" s="8">
        <v>13.159038333333342</v>
      </c>
      <c r="O183" s="8">
        <v>3.9550000000000409</v>
      </c>
      <c r="P183" s="8">
        <v>0</v>
      </c>
      <c r="Q183" s="8">
        <v>90.433057050754769</v>
      </c>
      <c r="R183" s="8">
        <v>71.838607594936704</v>
      </c>
      <c r="S183" s="8">
        <v>67.508449781659692</v>
      </c>
      <c r="T183" s="8">
        <v>4.3301578132770118</v>
      </c>
      <c r="U183" s="8">
        <v>28.161392405063296</v>
      </c>
      <c r="V183" s="8">
        <v>0</v>
      </c>
      <c r="W183" s="108"/>
      <c r="X183" s="108"/>
      <c r="Y183" s="108"/>
      <c r="Z183" s="108"/>
      <c r="AA183" s="108"/>
      <c r="AB183" s="108"/>
    </row>
    <row r="184" spans="1:28" ht="15.6" x14ac:dyDescent="0.3">
      <c r="A184" s="108" t="s">
        <v>143</v>
      </c>
      <c r="B184" s="8">
        <v>2015</v>
      </c>
      <c r="C184" s="108" t="s">
        <v>18</v>
      </c>
      <c r="D184" s="8">
        <v>13342150</v>
      </c>
      <c r="E184" s="8">
        <v>98.356370078740156</v>
      </c>
      <c r="F184" s="8">
        <v>86.710850393700639</v>
      </c>
      <c r="G184" s="8">
        <v>44.056000000000495</v>
      </c>
      <c r="H184" s="8">
        <v>42.654850393700144</v>
      </c>
      <c r="I184" s="8">
        <v>13.289149606299361</v>
      </c>
      <c r="J184" s="8">
        <v>0</v>
      </c>
      <c r="K184" s="8">
        <v>98.228999999999985</v>
      </c>
      <c r="L184" s="8">
        <v>95.728240157480286</v>
      </c>
      <c r="M184" s="8">
        <v>82.097980833333168</v>
      </c>
      <c r="N184" s="8">
        <v>13.630259324147119</v>
      </c>
      <c r="O184" s="8">
        <v>4.2717598425197139</v>
      </c>
      <c r="P184" s="8">
        <v>0</v>
      </c>
      <c r="Q184" s="8">
        <v>89.464270540008101</v>
      </c>
      <c r="R184" s="8">
        <v>71.838607594936704</v>
      </c>
      <c r="S184" s="8">
        <v>69.703799126637932</v>
      </c>
      <c r="T184" s="8">
        <v>2.1348084682987718</v>
      </c>
      <c r="U184" s="8">
        <v>28.161392405063296</v>
      </c>
      <c r="V184" s="8">
        <v>0</v>
      </c>
      <c r="W184" s="108"/>
      <c r="X184" s="108"/>
      <c r="Y184" s="108"/>
      <c r="Z184" s="108"/>
      <c r="AA184" s="108"/>
      <c r="AB184" s="108"/>
    </row>
    <row r="185" spans="1:28" ht="15.6" x14ac:dyDescent="0.3">
      <c r="A185" s="108" t="s">
        <v>143</v>
      </c>
      <c r="B185" s="8">
        <v>2016</v>
      </c>
      <c r="C185" s="108" t="s">
        <v>18</v>
      </c>
      <c r="D185" s="8">
        <v>13342358</v>
      </c>
      <c r="E185" s="8">
        <v>98.242740157480313</v>
      </c>
      <c r="F185" s="8">
        <v>85.681700787401496</v>
      </c>
      <c r="G185" s="8">
        <v>49.040000000000873</v>
      </c>
      <c r="H185" s="8">
        <v>36.641700787400623</v>
      </c>
      <c r="I185" s="8">
        <v>14.318299212598504</v>
      </c>
      <c r="J185" s="8">
        <v>0</v>
      </c>
      <c r="K185" s="8">
        <v>98.067999999999984</v>
      </c>
      <c r="L185" s="8">
        <v>95.411480314960613</v>
      </c>
      <c r="M185" s="8">
        <v>81.309999999999945</v>
      </c>
      <c r="N185" s="8">
        <v>14.101480314960668</v>
      </c>
      <c r="O185" s="8">
        <v>4.5885196850393868</v>
      </c>
      <c r="P185" s="8">
        <v>0</v>
      </c>
      <c r="Q185" s="8">
        <v>88.495484029261661</v>
      </c>
      <c r="R185" s="8">
        <v>71.838607594936704</v>
      </c>
      <c r="S185" s="8">
        <v>71.838607594936704</v>
      </c>
      <c r="T185" s="8">
        <v>0</v>
      </c>
      <c r="U185" s="8">
        <v>28.161392405063296</v>
      </c>
      <c r="V185" s="8">
        <v>0</v>
      </c>
      <c r="W185" s="108"/>
      <c r="X185" s="108"/>
      <c r="Y185" s="108"/>
      <c r="Z185" s="108"/>
      <c r="AA185" s="108"/>
      <c r="AB185" s="108"/>
    </row>
    <row r="186" spans="1:28" ht="15.6" x14ac:dyDescent="0.3">
      <c r="A186" s="108" t="s">
        <v>143</v>
      </c>
      <c r="B186" s="8">
        <v>2017</v>
      </c>
      <c r="C186" s="108" t="s">
        <v>18</v>
      </c>
      <c r="D186" s="8">
        <v>13352229</v>
      </c>
      <c r="E186" s="8">
        <v>98.242740157480313</v>
      </c>
      <c r="F186" s="8">
        <v>85.681700787401496</v>
      </c>
      <c r="G186" s="8">
        <v>54.023999999999432</v>
      </c>
      <c r="H186" s="8">
        <v>31.657700787402064</v>
      </c>
      <c r="I186" s="8">
        <v>14.318299212598504</v>
      </c>
      <c r="J186" s="8">
        <v>0</v>
      </c>
      <c r="K186" s="8">
        <v>98.067999999999984</v>
      </c>
      <c r="L186" s="8">
        <v>95.411480314960613</v>
      </c>
      <c r="M186" s="8">
        <v>80.522019166666496</v>
      </c>
      <c r="N186" s="8">
        <v>14.889461148294117</v>
      </c>
      <c r="O186" s="8">
        <v>4.5885196850393868</v>
      </c>
      <c r="P186" s="8">
        <v>0</v>
      </c>
      <c r="Q186" s="8">
        <v>87.526697518514993</v>
      </c>
      <c r="R186" s="8">
        <v>71.838607594936704</v>
      </c>
      <c r="S186" s="8">
        <v>71.838607594936704</v>
      </c>
      <c r="T186" s="8">
        <v>0</v>
      </c>
      <c r="U186" s="8">
        <v>28.161392405063296</v>
      </c>
      <c r="V186" s="8">
        <v>0</v>
      </c>
      <c r="W186" s="108"/>
      <c r="X186" s="108"/>
      <c r="Y186" s="108"/>
      <c r="Z186" s="108"/>
      <c r="AA186" s="108"/>
      <c r="AB186" s="108"/>
    </row>
    <row r="187" spans="1:28" ht="15.6" x14ac:dyDescent="0.3">
      <c r="A187" s="108" t="s">
        <v>143</v>
      </c>
      <c r="B187" s="8">
        <v>2018</v>
      </c>
      <c r="C187" s="108" t="s">
        <v>18</v>
      </c>
      <c r="D187" s="8">
        <v>13363546</v>
      </c>
      <c r="E187" s="8">
        <v>98.242740157480313</v>
      </c>
      <c r="F187" s="8">
        <v>85.681700787401496</v>
      </c>
      <c r="G187" s="8">
        <v>59.007999999999811</v>
      </c>
      <c r="H187" s="8">
        <v>26.673700787401685</v>
      </c>
      <c r="I187" s="8">
        <v>14.318299212598504</v>
      </c>
      <c r="J187" s="8">
        <v>0</v>
      </c>
      <c r="K187" s="8">
        <v>98.067999999999984</v>
      </c>
      <c r="L187" s="8">
        <v>95.411480314960613</v>
      </c>
      <c r="M187" s="8">
        <v>79.734038333333274</v>
      </c>
      <c r="N187" s="8">
        <v>15.677441981627339</v>
      </c>
      <c r="O187" s="8">
        <v>4.5885196850393868</v>
      </c>
      <c r="P187" s="8">
        <v>0</v>
      </c>
      <c r="Q187" s="8">
        <v>86.557911007768553</v>
      </c>
      <c r="R187" s="8">
        <v>71.838607594936704</v>
      </c>
      <c r="S187" s="8">
        <v>71.838607594936704</v>
      </c>
      <c r="T187" s="8">
        <v>0</v>
      </c>
      <c r="U187" s="8">
        <v>28.161392405063296</v>
      </c>
      <c r="V187" s="8">
        <v>0</v>
      </c>
      <c r="W187" s="108"/>
      <c r="X187" s="108"/>
      <c r="Y187" s="108"/>
      <c r="Z187" s="108"/>
      <c r="AA187" s="108"/>
      <c r="AB187" s="108"/>
    </row>
    <row r="188" spans="1:28" ht="15.6" x14ac:dyDescent="0.3">
      <c r="A188" s="108" t="s">
        <v>143</v>
      </c>
      <c r="B188" s="8">
        <v>2019</v>
      </c>
      <c r="C188" s="108" t="s">
        <v>18</v>
      </c>
      <c r="D188" s="8">
        <v>13368502</v>
      </c>
      <c r="E188" s="8">
        <v>98.242740157480313</v>
      </c>
      <c r="F188" s="8">
        <v>85.681700787401496</v>
      </c>
      <c r="G188" s="8">
        <v>63.992000000000189</v>
      </c>
      <c r="H188" s="8">
        <v>21.689700787401307</v>
      </c>
      <c r="I188" s="8">
        <v>14.318299212598504</v>
      </c>
      <c r="J188" s="8">
        <v>0</v>
      </c>
      <c r="K188" s="8">
        <v>98.067999999999984</v>
      </c>
      <c r="L188" s="8">
        <v>95.411480314960613</v>
      </c>
      <c r="M188" s="8">
        <v>79.734038333333274</v>
      </c>
      <c r="N188" s="8">
        <v>15.677441981627339</v>
      </c>
      <c r="O188" s="8">
        <v>4.5885196850393868</v>
      </c>
      <c r="P188" s="8">
        <v>0</v>
      </c>
      <c r="Q188" s="8">
        <v>85.589124497021885</v>
      </c>
      <c r="R188" s="8"/>
      <c r="S188" s="8">
        <v>78.485196506549983</v>
      </c>
      <c r="T188" s="8"/>
      <c r="U188" s="8"/>
      <c r="V188" s="8">
        <v>21.514803493450017</v>
      </c>
      <c r="W188" s="108"/>
      <c r="X188" s="108"/>
      <c r="Y188" s="108"/>
      <c r="Z188" s="108"/>
      <c r="AA188" s="108"/>
      <c r="AB188" s="108"/>
    </row>
    <row r="189" spans="1:28" ht="15.6" x14ac:dyDescent="0.3">
      <c r="A189" s="108" t="s">
        <v>143</v>
      </c>
      <c r="B189" s="8">
        <v>2020</v>
      </c>
      <c r="C189" s="108" t="s">
        <v>18</v>
      </c>
      <c r="D189" s="8">
        <v>13364374</v>
      </c>
      <c r="E189" s="8">
        <v>98.242740157480313</v>
      </c>
      <c r="F189" s="8">
        <v>85.681700787401496</v>
      </c>
      <c r="G189" s="8">
        <v>68.976000000000568</v>
      </c>
      <c r="H189" s="8">
        <v>16.705700787400929</v>
      </c>
      <c r="I189" s="8">
        <v>14.318299212598504</v>
      </c>
      <c r="J189" s="8">
        <v>0</v>
      </c>
      <c r="K189" s="8">
        <v>98.067999999999984</v>
      </c>
      <c r="L189" s="8">
        <v>95.411480314960613</v>
      </c>
      <c r="M189" s="8">
        <v>79.734038333333274</v>
      </c>
      <c r="N189" s="8">
        <v>15.677441981627339</v>
      </c>
      <c r="O189" s="8">
        <v>4.5885196850393868</v>
      </c>
      <c r="P189" s="8">
        <v>0</v>
      </c>
      <c r="Q189" s="8">
        <v>84.620337986275445</v>
      </c>
      <c r="R189" s="8"/>
      <c r="S189" s="8">
        <v>80.680545851528223</v>
      </c>
      <c r="T189" s="8"/>
      <c r="U189" s="8"/>
      <c r="V189" s="8">
        <v>19.319454148471777</v>
      </c>
      <c r="W189" s="108"/>
      <c r="X189" s="108"/>
      <c r="Y189" s="108"/>
      <c r="Z189" s="108"/>
      <c r="AA189" s="108"/>
      <c r="AB189" s="108"/>
    </row>
    <row r="190" spans="1:28" ht="15.6" x14ac:dyDescent="0.3">
      <c r="A190" s="108" t="s">
        <v>143</v>
      </c>
      <c r="B190" s="8">
        <v>2021</v>
      </c>
      <c r="C190" s="108" t="s">
        <v>18</v>
      </c>
      <c r="D190" s="8">
        <v>13352493</v>
      </c>
      <c r="E190" s="8"/>
      <c r="F190" s="8"/>
      <c r="G190" s="8">
        <v>73.960000000000946</v>
      </c>
      <c r="H190" s="8"/>
      <c r="I190" s="8"/>
      <c r="J190" s="8">
        <v>26.039999999999054</v>
      </c>
      <c r="K190" s="8"/>
      <c r="L190" s="8"/>
      <c r="M190" s="8">
        <v>79.734038333333274</v>
      </c>
      <c r="N190" s="8"/>
      <c r="O190" s="8"/>
      <c r="P190" s="8">
        <v>20.265961666666726</v>
      </c>
      <c r="Q190" s="8">
        <v>83.651551475528777</v>
      </c>
      <c r="R190" s="8"/>
      <c r="S190" s="8">
        <v>82.875895196506463</v>
      </c>
      <c r="T190" s="8"/>
      <c r="U190" s="8"/>
      <c r="V190" s="8">
        <v>17.124104803493537</v>
      </c>
      <c r="W190" s="108"/>
      <c r="X190" s="108"/>
      <c r="Y190" s="108"/>
      <c r="Z190" s="108"/>
      <c r="AA190" s="108"/>
      <c r="AB190" s="108"/>
    </row>
    <row r="191" spans="1:28" ht="15.6" x14ac:dyDescent="0.3">
      <c r="A191" s="108" t="s">
        <v>143</v>
      </c>
      <c r="B191" s="8">
        <v>2022</v>
      </c>
      <c r="C191" s="108" t="s">
        <v>18</v>
      </c>
      <c r="D191" s="8">
        <v>13331565</v>
      </c>
      <c r="E191" s="8"/>
      <c r="F191" s="8"/>
      <c r="G191" s="8">
        <v>78.943999999999505</v>
      </c>
      <c r="H191" s="8"/>
      <c r="I191" s="8"/>
      <c r="J191" s="8">
        <v>21.056000000000495</v>
      </c>
      <c r="K191" s="8"/>
      <c r="L191" s="8"/>
      <c r="M191" s="8">
        <v>79.734038333333274</v>
      </c>
      <c r="N191" s="8"/>
      <c r="O191" s="8"/>
      <c r="P191" s="8">
        <v>20.265961666666726</v>
      </c>
      <c r="Q191" s="8">
        <v>82.682764964782336</v>
      </c>
      <c r="R191" s="8"/>
      <c r="S191" s="8">
        <v>82.682764964782336</v>
      </c>
      <c r="T191" s="8"/>
      <c r="U191" s="8"/>
      <c r="V191" s="8">
        <v>17.317235035217664</v>
      </c>
      <c r="W191" s="108"/>
      <c r="X191" s="108"/>
      <c r="Y191" s="108"/>
      <c r="Z191" s="108"/>
      <c r="AA191" s="108"/>
      <c r="AB191" s="108"/>
    </row>
    <row r="192" spans="1:28" ht="15.6" x14ac:dyDescent="0.3">
      <c r="A192" s="108" t="s">
        <v>143</v>
      </c>
      <c r="B192" s="8">
        <v>2023</v>
      </c>
      <c r="C192" s="108" t="s">
        <v>18</v>
      </c>
      <c r="D192" s="8">
        <v>13300491</v>
      </c>
      <c r="E192" s="8"/>
      <c r="F192" s="8"/>
      <c r="G192" s="8">
        <v>83.927999999999884</v>
      </c>
      <c r="H192" s="8"/>
      <c r="I192" s="8"/>
      <c r="J192" s="8">
        <v>16.072000000000116</v>
      </c>
      <c r="K192" s="8"/>
      <c r="L192" s="8"/>
      <c r="M192" s="8"/>
      <c r="N192" s="8"/>
      <c r="O192" s="8"/>
      <c r="P192" s="8">
        <v>100</v>
      </c>
      <c r="Q192" s="8">
        <v>81.713978454035669</v>
      </c>
      <c r="R192" s="8"/>
      <c r="S192" s="8">
        <v>81.713978454035669</v>
      </c>
      <c r="T192" s="8"/>
      <c r="U192" s="8"/>
      <c r="V192" s="8">
        <v>18.286021545964331</v>
      </c>
      <c r="W192" s="108"/>
      <c r="X192" s="108"/>
      <c r="Y192" s="108"/>
      <c r="Z192" s="108"/>
      <c r="AA192" s="108"/>
      <c r="AB192" s="108"/>
    </row>
    <row r="193" spans="1:28" ht="15.6" x14ac:dyDescent="0.3">
      <c r="A193" s="108" t="s">
        <v>143</v>
      </c>
      <c r="B193" s="8">
        <v>2024</v>
      </c>
      <c r="C193" s="108" t="s">
        <v>18</v>
      </c>
      <c r="D193" s="8">
        <v>13503844</v>
      </c>
      <c r="E193" s="8"/>
      <c r="F193" s="8"/>
      <c r="G193" s="8">
        <v>83.927999999999884</v>
      </c>
      <c r="H193" s="8"/>
      <c r="I193" s="8"/>
      <c r="J193" s="8">
        <v>16.072000000000116</v>
      </c>
      <c r="K193" s="8"/>
      <c r="L193" s="8"/>
      <c r="M193" s="8"/>
      <c r="N193" s="8"/>
      <c r="O193" s="8"/>
      <c r="P193" s="8">
        <v>100</v>
      </c>
      <c r="Q193" s="8">
        <v>80.745191943289228</v>
      </c>
      <c r="R193" s="8"/>
      <c r="S193" s="8">
        <v>80.745191943289228</v>
      </c>
      <c r="T193" s="8"/>
      <c r="U193" s="8"/>
      <c r="V193" s="8">
        <v>19.254808056710772</v>
      </c>
      <c r="W193" s="108"/>
      <c r="X193" s="108"/>
      <c r="Y193" s="108"/>
      <c r="Z193" s="108"/>
      <c r="AA193" s="108"/>
      <c r="AB193" s="108"/>
    </row>
    <row r="194" spans="1:28" ht="15.6" x14ac:dyDescent="0.3">
      <c r="A194" s="108" t="s">
        <v>143</v>
      </c>
      <c r="B194" s="8">
        <v>2025</v>
      </c>
      <c r="C194" s="108" t="s">
        <v>18</v>
      </c>
      <c r="D194" s="8">
        <v>13525254</v>
      </c>
      <c r="E194" s="8"/>
      <c r="F194" s="8"/>
      <c r="G194" s="8">
        <v>83.927999999999884</v>
      </c>
      <c r="H194" s="8"/>
      <c r="I194" s="8"/>
      <c r="J194" s="8">
        <v>16.072000000000116</v>
      </c>
      <c r="K194" s="8"/>
      <c r="L194" s="8"/>
      <c r="M194" s="8"/>
      <c r="N194" s="8"/>
      <c r="O194" s="8"/>
      <c r="P194" s="8">
        <v>100</v>
      </c>
      <c r="Q194" s="8">
        <v>79.77640543254256</v>
      </c>
      <c r="R194" s="8"/>
      <c r="S194" s="8">
        <v>79.77640543254256</v>
      </c>
      <c r="T194" s="8"/>
      <c r="U194" s="8"/>
      <c r="V194" s="8">
        <v>20.22359456745744</v>
      </c>
      <c r="W194" s="108"/>
      <c r="X194" s="108"/>
      <c r="Y194" s="108"/>
      <c r="Z194" s="108"/>
      <c r="AA194" s="108"/>
      <c r="AB194" s="108"/>
    </row>
    <row r="195" spans="1:28" ht="15.6" x14ac:dyDescent="0.3">
      <c r="A195" s="108" t="s">
        <v>143</v>
      </c>
      <c r="B195" s="8">
        <v>2026</v>
      </c>
      <c r="C195" s="108" t="s">
        <v>18</v>
      </c>
      <c r="D195" s="8"/>
      <c r="E195" s="8"/>
      <c r="F195" s="8"/>
      <c r="G195" s="8">
        <v>83.927999999999884</v>
      </c>
      <c r="H195" s="8"/>
      <c r="I195" s="8"/>
      <c r="J195" s="8">
        <v>16.072000000000116</v>
      </c>
      <c r="K195" s="8"/>
      <c r="L195" s="8"/>
      <c r="M195" s="8"/>
      <c r="N195" s="8"/>
      <c r="O195" s="8"/>
      <c r="P195" s="8">
        <v>100</v>
      </c>
      <c r="Q195" s="8">
        <v>78.80761892179612</v>
      </c>
      <c r="R195" s="8"/>
      <c r="S195" s="8">
        <v>78.80761892179612</v>
      </c>
      <c r="T195" s="8"/>
      <c r="U195" s="8"/>
      <c r="V195" s="8">
        <v>21.19238107820388</v>
      </c>
      <c r="W195" s="108"/>
      <c r="X195" s="108"/>
      <c r="Y195" s="108"/>
      <c r="Z195" s="108"/>
      <c r="AA195" s="108"/>
      <c r="AB195" s="108"/>
    </row>
    <row r="196" spans="1:28" ht="15.6" x14ac:dyDescent="0.3">
      <c r="A196" s="108" t="s">
        <v>143</v>
      </c>
      <c r="B196" s="8">
        <v>2027</v>
      </c>
      <c r="C196" s="108" t="s">
        <v>18</v>
      </c>
      <c r="D196" s="8"/>
      <c r="E196" s="8"/>
      <c r="F196" s="8"/>
      <c r="G196" s="8">
        <v>83.927999999999884</v>
      </c>
      <c r="H196" s="8"/>
      <c r="I196" s="8"/>
      <c r="J196" s="8">
        <v>16.072000000000116</v>
      </c>
      <c r="K196" s="8"/>
      <c r="L196" s="8"/>
      <c r="M196" s="8"/>
      <c r="N196" s="8"/>
      <c r="O196" s="8"/>
      <c r="P196" s="8">
        <v>100</v>
      </c>
      <c r="Q196" s="8">
        <v>78.80761892179612</v>
      </c>
      <c r="R196" s="8"/>
      <c r="S196" s="8">
        <v>78.80761892179612</v>
      </c>
      <c r="T196" s="8"/>
      <c r="U196" s="8"/>
      <c r="V196" s="8">
        <v>21.19238107820388</v>
      </c>
      <c r="W196" s="108"/>
      <c r="X196" s="108"/>
      <c r="Y196" s="108"/>
      <c r="Z196" s="108"/>
      <c r="AA196" s="108"/>
      <c r="AB196" s="108"/>
    </row>
    <row r="197" spans="1:28" ht="15.6" x14ac:dyDescent="0.3">
      <c r="A197" s="108" t="s">
        <v>143</v>
      </c>
      <c r="B197" s="8">
        <v>2028</v>
      </c>
      <c r="C197" s="108" t="s">
        <v>18</v>
      </c>
      <c r="D197" s="8"/>
      <c r="E197" s="8"/>
      <c r="F197" s="8"/>
      <c r="G197" s="8"/>
      <c r="H197" s="8"/>
      <c r="I197" s="8"/>
      <c r="J197" s="8">
        <v>100</v>
      </c>
      <c r="K197" s="8"/>
      <c r="L197" s="8"/>
      <c r="M197" s="8"/>
      <c r="N197" s="8"/>
      <c r="O197" s="8"/>
      <c r="P197" s="8">
        <v>100</v>
      </c>
      <c r="Q197" s="8">
        <v>78.80761892179612</v>
      </c>
      <c r="R197" s="8"/>
      <c r="S197" s="8"/>
      <c r="T197" s="8"/>
      <c r="U197" s="8"/>
      <c r="V197" s="8">
        <v>100</v>
      </c>
      <c r="W197" s="108"/>
      <c r="X197" s="108"/>
      <c r="Y197" s="108"/>
      <c r="Z197" s="108"/>
      <c r="AA197" s="108"/>
      <c r="AB197" s="108"/>
    </row>
    <row r="198" spans="1:28" ht="15.6" x14ac:dyDescent="0.3">
      <c r="A198" s="108" t="s">
        <v>143</v>
      </c>
      <c r="B198" s="8">
        <v>2029</v>
      </c>
      <c r="C198" s="108" t="s">
        <v>18</v>
      </c>
      <c r="D198" s="8"/>
      <c r="E198" s="8"/>
      <c r="F198" s="8"/>
      <c r="G198" s="8"/>
      <c r="H198" s="8"/>
      <c r="I198" s="8"/>
      <c r="J198" s="8">
        <v>100</v>
      </c>
      <c r="K198" s="8"/>
      <c r="L198" s="8"/>
      <c r="M198" s="8"/>
      <c r="N198" s="8"/>
      <c r="O198" s="8"/>
      <c r="P198" s="8">
        <v>100</v>
      </c>
      <c r="Q198" s="8">
        <v>78.80761892179612</v>
      </c>
      <c r="R198" s="8"/>
      <c r="S198" s="8"/>
      <c r="T198" s="8"/>
      <c r="U198" s="8"/>
      <c r="V198" s="8">
        <v>100</v>
      </c>
      <c r="W198" s="108"/>
      <c r="X198" s="108"/>
      <c r="Y198" s="108"/>
      <c r="Z198" s="108"/>
      <c r="AA198" s="108"/>
      <c r="AB198" s="108"/>
    </row>
    <row r="199" spans="1:28" ht="15.6" x14ac:dyDescent="0.3">
      <c r="A199" s="108" t="s">
        <v>143</v>
      </c>
      <c r="B199" s="8">
        <v>2030</v>
      </c>
      <c r="C199" s="108" t="s">
        <v>18</v>
      </c>
      <c r="D199" s="8"/>
      <c r="E199" s="8"/>
      <c r="F199" s="8"/>
      <c r="G199" s="8"/>
      <c r="H199" s="8"/>
      <c r="I199" s="8"/>
      <c r="J199" s="8">
        <v>100</v>
      </c>
      <c r="K199" s="8"/>
      <c r="L199" s="8"/>
      <c r="M199" s="8"/>
      <c r="N199" s="8"/>
      <c r="O199" s="8"/>
      <c r="P199" s="8">
        <v>100</v>
      </c>
      <c r="Q199" s="8">
        <v>78.80761892179612</v>
      </c>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9D71-8C73-475D-80E5-FE3CCA9524C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4" customWidth="1"/>
    <col min="2" max="2" width="12.3984375" style="414" customWidth="1"/>
    <col min="3" max="8" width="9" style="414" customWidth="1"/>
    <col min="9" max="9" width="12.3984375" style="414" customWidth="1"/>
    <col min="10" max="15" width="9" style="414" customWidth="1"/>
    <col min="16" max="16" width="12.3984375" style="414" customWidth="1"/>
    <col min="17" max="22" width="9" style="414" customWidth="1"/>
    <col min="23" max="38" width="9" style="414"/>
    <col min="39" max="16384" width="9" style="422"/>
  </cols>
  <sheetData>
    <row r="1" spans="1:22" s="414" customFormat="1" x14ac:dyDescent="0.25">
      <c r="A1" s="413" t="str">
        <f>HLOOKUP(Introduction!$G$4,nametranslations,20,FALSE)</f>
        <v>Escaleras de agua, saneamiento e higiene para las escuelas</v>
      </c>
      <c r="B1" s="413" t="e">
        <f ca="1">HLOOKUP([1]Introduction!$G$4,nametranslations,5,FALSE)</f>
        <v>#N/A</v>
      </c>
      <c r="C1" s="413" t="e">
        <f ca="1">HLOOKUP([1]Introduction!$G$4,nametranslations,5,FALSE)</f>
        <v>#N/A</v>
      </c>
      <c r="D1" s="413" t="e">
        <f ca="1">HLOOKUP([1]Introduction!$G$4,nametranslations,5,FALSE)</f>
        <v>#N/A</v>
      </c>
      <c r="E1" s="413" t="e">
        <f ca="1">HLOOKUP([1]Introduction!$G$4,nametranslations,5,FALSE)</f>
        <v>#N/A</v>
      </c>
      <c r="F1" s="413" t="e">
        <f ca="1">HLOOKUP([1]Introduction!$G$4,nametranslations,5,FALSE)</f>
        <v>#N/A</v>
      </c>
      <c r="G1" s="413" t="e">
        <f ca="1">HLOOKUP([1]Introduction!$G$4,nametranslations,5,FALSE)</f>
        <v>#N/A</v>
      </c>
      <c r="H1" s="413" t="e">
        <f ca="1">HLOOKUP([1]Introduction!$G$4,nametranslations,5,FALSE)</f>
        <v>#N/A</v>
      </c>
      <c r="I1" s="413" t="e">
        <f ca="1">HLOOKUP([1]Introduction!$G$4,nametranslations,5,FALSE)</f>
        <v>#N/A</v>
      </c>
      <c r="J1" s="413" t="e">
        <f ca="1">HLOOKUP([1]Introduction!$G$4,nametranslations,5,FALSE)</f>
        <v>#N/A</v>
      </c>
      <c r="K1" s="413" t="e">
        <f ca="1">HLOOKUP([1]Introduction!$G$4,nametranslations,5,FALSE)</f>
        <v>#N/A</v>
      </c>
      <c r="L1" s="413" t="e">
        <f ca="1">HLOOKUP([1]Introduction!$G$4,nametranslations,5,FALSE)</f>
        <v>#N/A</v>
      </c>
      <c r="M1" s="413" t="e">
        <f ca="1">HLOOKUP([1]Introduction!$G$4,nametranslations,5,FALSE)</f>
        <v>#N/A</v>
      </c>
      <c r="N1" s="413" t="e">
        <f ca="1">HLOOKUP([1]Introduction!$G$4,nametranslations,5,FALSE)</f>
        <v>#N/A</v>
      </c>
      <c r="O1" s="413" t="e">
        <f ca="1">HLOOKUP([1]Introduction!$G$4,nametranslations,5,FALSE)</f>
        <v>#N/A</v>
      </c>
      <c r="P1" s="413" t="e">
        <f ca="1">HLOOKUP([1]Introduction!$G$4,nametranslations,5,FALSE)</f>
        <v>#N/A</v>
      </c>
      <c r="Q1" s="413" t="e">
        <f ca="1">HLOOKUP([1]Introduction!$G$4,nametranslations,5,FALSE)</f>
        <v>#N/A</v>
      </c>
      <c r="R1" s="413" t="e">
        <f ca="1">HLOOKUP([1]Introduction!$G$4,nametranslations,5,FALSE)</f>
        <v>#N/A</v>
      </c>
      <c r="S1" s="413" t="e">
        <f ca="1">HLOOKUP([1]Introduction!$G$4,nametranslations,5,FALSE)</f>
        <v>#N/A</v>
      </c>
      <c r="T1" s="413" t="e">
        <f ca="1">HLOOKUP([1]Introduction!$G$4,nametranslations,5,FALSE)</f>
        <v>#N/A</v>
      </c>
      <c r="U1" s="413" t="e">
        <f ca="1">HLOOKUP([1]Introduction!$G$4,nametranslations,5,FALSE)</f>
        <v>#N/A</v>
      </c>
      <c r="V1" s="413" t="e">
        <f ca="1">HLOOKUP([1]Introduction!$G$4,nametranslations,5,FALSE)</f>
        <v>#N/A</v>
      </c>
    </row>
    <row r="2" spans="1:22" s="414" customFormat="1" x14ac:dyDescent="0.25">
      <c r="A2" s="413" t="e">
        <f ca="1">HLOOKUP([1]Introduction!$G$4,nametranslations,5,FALSE)</f>
        <v>#N/A</v>
      </c>
      <c r="B2" s="413" t="e">
        <f ca="1">HLOOKUP([1]Introduction!$G$4,nametranslations,5,FALSE)</f>
        <v>#N/A</v>
      </c>
      <c r="C2" s="413" t="e">
        <f ca="1">HLOOKUP([1]Introduction!$G$4,nametranslations,5,FALSE)</f>
        <v>#N/A</v>
      </c>
      <c r="D2" s="413" t="e">
        <f ca="1">HLOOKUP([1]Introduction!$G$4,nametranslations,5,FALSE)</f>
        <v>#N/A</v>
      </c>
      <c r="E2" s="413" t="e">
        <f ca="1">HLOOKUP([1]Introduction!$G$4,nametranslations,5,FALSE)</f>
        <v>#N/A</v>
      </c>
      <c r="F2" s="413" t="e">
        <f ca="1">HLOOKUP([1]Introduction!$G$4,nametranslations,5,FALSE)</f>
        <v>#N/A</v>
      </c>
      <c r="G2" s="413" t="e">
        <f ca="1">HLOOKUP([1]Introduction!$G$4,nametranslations,5,FALSE)</f>
        <v>#N/A</v>
      </c>
      <c r="H2" s="413" t="e">
        <f ca="1">HLOOKUP([1]Introduction!$G$4,nametranslations,5,FALSE)</f>
        <v>#N/A</v>
      </c>
      <c r="I2" s="413" t="e">
        <f ca="1">HLOOKUP([1]Introduction!$G$4,nametranslations,5,FALSE)</f>
        <v>#N/A</v>
      </c>
      <c r="J2" s="413" t="e">
        <f ca="1">HLOOKUP([1]Introduction!$G$4,nametranslations,5,FALSE)</f>
        <v>#N/A</v>
      </c>
      <c r="K2" s="413" t="e">
        <f ca="1">HLOOKUP([1]Introduction!$G$4,nametranslations,5,FALSE)</f>
        <v>#N/A</v>
      </c>
      <c r="L2" s="413" t="e">
        <f ca="1">HLOOKUP([1]Introduction!$G$4,nametranslations,5,FALSE)</f>
        <v>#N/A</v>
      </c>
      <c r="M2" s="413" t="e">
        <f ca="1">HLOOKUP([1]Introduction!$G$4,nametranslations,5,FALSE)</f>
        <v>#N/A</v>
      </c>
      <c r="N2" s="413" t="e">
        <f ca="1">HLOOKUP([1]Introduction!$G$4,nametranslations,5,FALSE)</f>
        <v>#N/A</v>
      </c>
      <c r="O2" s="413" t="e">
        <f ca="1">HLOOKUP([1]Introduction!$G$4,nametranslations,5,FALSE)</f>
        <v>#N/A</v>
      </c>
      <c r="P2" s="413" t="e">
        <f ca="1">HLOOKUP([1]Introduction!$G$4,nametranslations,5,FALSE)</f>
        <v>#N/A</v>
      </c>
      <c r="Q2" s="413" t="e">
        <f ca="1">HLOOKUP([1]Introduction!$G$4,nametranslations,5,FALSE)</f>
        <v>#N/A</v>
      </c>
      <c r="R2" s="413" t="e">
        <f ca="1">HLOOKUP([1]Introduction!$G$4,nametranslations,5,FALSE)</f>
        <v>#N/A</v>
      </c>
      <c r="S2" s="413" t="e">
        <f ca="1">HLOOKUP([1]Introduction!$G$4,nametranslations,5,FALSE)</f>
        <v>#N/A</v>
      </c>
      <c r="T2" s="413" t="e">
        <f ca="1">HLOOKUP([1]Introduction!$G$4,nametranslations,5,FALSE)</f>
        <v>#N/A</v>
      </c>
      <c r="U2" s="413" t="e">
        <f ca="1">HLOOKUP([1]Introduction!$G$4,nametranslations,5,FALSE)</f>
        <v>#N/A</v>
      </c>
      <c r="V2" s="413" t="e">
        <f ca="1">HLOOKUP([1]Introduction!$G$4,nametranslations,5,FALSE)</f>
        <v>#N/A</v>
      </c>
    </row>
    <row r="3" spans="1:22" s="414" customFormat="1" ht="17.399999999999999" x14ac:dyDescent="0.25">
      <c r="A3" s="415"/>
      <c r="B3" s="415"/>
      <c r="C3" s="415"/>
      <c r="D3" s="415"/>
      <c r="E3" s="415"/>
      <c r="F3" s="415"/>
      <c r="G3" s="415"/>
      <c r="H3" s="415"/>
      <c r="I3" s="415"/>
      <c r="J3" s="415"/>
      <c r="K3" s="415"/>
      <c r="L3" s="415"/>
      <c r="M3" s="415"/>
      <c r="N3" s="415"/>
      <c r="O3" s="415"/>
      <c r="P3" s="415"/>
      <c r="Q3" s="415"/>
      <c r="R3" s="415"/>
      <c r="S3" s="415"/>
      <c r="T3" s="415"/>
      <c r="U3" s="415"/>
      <c r="V3" s="415"/>
    </row>
    <row r="4" spans="1:22" ht="15.6" x14ac:dyDescent="0.3">
      <c r="B4" s="416" t="str">
        <f>HLOOKUP(Introduction!$G$4,nametranslations,85,FALSE)</f>
        <v>Agua para consumo</v>
      </c>
      <c r="E4" s="417"/>
      <c r="I4" s="418" t="str">
        <f>HLOOKUP(Introduction!$G$4,nametranslations,22,FALSE)</f>
        <v>Saneamiento</v>
      </c>
      <c r="P4" s="419" t="str">
        <f>HLOOKUP(Introduction!$G$4,nametranslations,23,FALSE)</f>
        <v>Higiene</v>
      </c>
    </row>
    <row r="6" spans="1:22" x14ac:dyDescent="0.25">
      <c r="G6" s="420"/>
      <c r="H6" s="420"/>
      <c r="I6" s="420"/>
      <c r="K6" s="420"/>
      <c r="L6" s="420"/>
    </row>
    <row r="7" spans="1:22" ht="15.6" x14ac:dyDescent="0.25">
      <c r="G7" s="420"/>
      <c r="H7" s="420"/>
      <c r="I7" s="420"/>
      <c r="K7" s="421"/>
      <c r="L7" s="420"/>
    </row>
    <row r="8" spans="1:22" x14ac:dyDescent="0.25">
      <c r="G8" s="420"/>
      <c r="H8" s="420"/>
      <c r="I8" s="420"/>
      <c r="K8" s="420"/>
      <c r="L8" s="420"/>
    </row>
    <row r="9" spans="1:22" x14ac:dyDescent="0.25">
      <c r="G9" s="420"/>
      <c r="H9" s="420"/>
      <c r="I9" s="420"/>
      <c r="K9" s="420"/>
      <c r="L9" s="420"/>
    </row>
    <row r="10" spans="1:22" x14ac:dyDescent="0.25">
      <c r="G10" s="420"/>
      <c r="H10" s="420"/>
      <c r="I10" s="420"/>
      <c r="K10" s="420"/>
      <c r="L10" s="420"/>
    </row>
    <row r="11" spans="1:22" x14ac:dyDescent="0.25">
      <c r="G11" s="420"/>
      <c r="H11" s="420"/>
      <c r="I11" s="420"/>
      <c r="K11" s="420"/>
      <c r="L11" s="420"/>
    </row>
    <row r="12" spans="1:22" x14ac:dyDescent="0.25">
      <c r="G12" s="420"/>
      <c r="H12" s="420"/>
      <c r="I12" s="420"/>
      <c r="K12" s="420"/>
      <c r="L12" s="420"/>
    </row>
    <row r="13" spans="1:22" x14ac:dyDescent="0.25">
      <c r="G13" s="420"/>
      <c r="H13" s="420"/>
      <c r="I13" s="420"/>
      <c r="K13" s="420"/>
      <c r="L13" s="420"/>
    </row>
    <row r="14" spans="1:22" x14ac:dyDescent="0.25">
      <c r="G14" s="420"/>
      <c r="H14" s="420"/>
      <c r="I14" s="420"/>
      <c r="K14" s="420"/>
      <c r="L14" s="420"/>
    </row>
    <row r="15" spans="1:22" x14ac:dyDescent="0.25">
      <c r="G15" s="420"/>
      <c r="H15" s="420"/>
      <c r="I15" s="420"/>
      <c r="K15" s="420"/>
      <c r="L15" s="420"/>
    </row>
    <row r="16" spans="1:22" x14ac:dyDescent="0.25">
      <c r="G16" s="420"/>
      <c r="H16" s="420"/>
      <c r="I16" s="420"/>
      <c r="K16" s="420"/>
      <c r="L16" s="420"/>
    </row>
    <row r="17" spans="1:47" x14ac:dyDescent="0.25">
      <c r="G17" s="420"/>
      <c r="H17" s="420"/>
      <c r="I17" s="420"/>
      <c r="K17" s="420"/>
      <c r="L17" s="420"/>
    </row>
    <row r="18" spans="1:47" x14ac:dyDescent="0.25">
      <c r="G18" s="420"/>
      <c r="H18" s="420"/>
      <c r="I18" s="420"/>
      <c r="K18" s="420"/>
      <c r="L18" s="420"/>
    </row>
    <row r="19" spans="1:47" x14ac:dyDescent="0.25">
      <c r="G19" s="420"/>
      <c r="H19" s="420"/>
      <c r="I19" s="420"/>
      <c r="K19" s="420"/>
      <c r="L19" s="420"/>
    </row>
    <row r="20" spans="1:47" x14ac:dyDescent="0.25">
      <c r="G20" s="420"/>
      <c r="H20" s="420"/>
      <c r="I20" s="420"/>
      <c r="K20" s="420"/>
      <c r="L20" s="420"/>
    </row>
    <row r="21" spans="1:47" x14ac:dyDescent="0.25">
      <c r="G21" s="420"/>
      <c r="H21" s="420"/>
      <c r="I21" s="420"/>
      <c r="K21" s="420"/>
      <c r="L21" s="420"/>
    </row>
    <row r="23" spans="1:47" x14ac:dyDescent="0.25">
      <c r="B23" s="423"/>
    </row>
    <row r="25" spans="1:47" x14ac:dyDescent="0.25">
      <c r="B25" s="424"/>
      <c r="C25" s="424" t="str">
        <f>+IF(OR((C28=Key!$I$26&amp;"*"),(D28=Key!$I$28&amp;"*"),(E28=Key!$I$27&amp;"*"),(F28=Key!$I$29&amp;"*"),(G28=Key!$I$30&amp;"*"),(H28=Key!$I$31&amp;"*"),(C28=Key!$I$26&amp;"*^"),(D28=Key!$I$28&amp;"*^"),(E28=Key!$I$27&amp;"*^"),(F28="*^"),(G28=Key!$I$30&amp;"*^"),(H28=Key!$I$31&amp;"*^")),"*"&amp;HLOOKUP(Introduction!$G$4,nametranslations,35,FALSE),"")</f>
        <v>*No hay estimaciones de servicio básico disponible</v>
      </c>
      <c r="J25" s="424" t="str">
        <f>+IF(OR((J28=Key!$I$26&amp;"*"),(K28=Key!$I$28&amp;"*"),(L28=Key!$I$27&amp;"*"),(M28=Key!$I$29&amp;"*"),(N28=Key!$I$30&amp;"*"),(O28=Key!$I$31&amp;"*"),(J28=Key!$I$26&amp;"*^"),(K28=Key!$I$28&amp;"*^"),(L28=Key!$I$27&amp;"*^"),(M28="*^"),(N28=Key!$I$30&amp;"*^"),(O28=Key!$I$31&amp;"*^")),"*"&amp;HLOOKUP(Introduction!$G$4,nametranslations,35,FALSE),"")</f>
        <v>*No hay estimaciones de servicio básico disponible</v>
      </c>
      <c r="Q25" s="424"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3"/>
      <c r="C26" s="424" t="str">
        <f>+IF(OR((C28=Key!$I$26&amp;"*^"),(D28=Key!$I$28&amp;"*^"),(E28=Key!$I$27&amp;"*^"),(F28=Key!$I$29&amp;"*^"),(G28=Key!$I$30&amp;"*^"),(H28=Key!$I$31&amp;"^")),HLOOKUP(Introduction!$G$4,nametranslations,155,FALSE),"")</f>
        <v/>
      </c>
      <c r="J26" s="424" t="str">
        <f>+IF(OR((J28=Key!$I$26&amp;"*^"),(K28=Key!$I$28&amp;"*^"),(L28=Key!$I$27&amp;"*^"),(M28=Key!$I$29&amp;"*^"),(N28=Key!$I$30&amp;"*^"),(O28=Key!$I$31&amp;"^")),HLOOKUP(Introduction!$G$4,nametranslations,155,FALSE),"")</f>
        <v/>
      </c>
      <c r="Q26" s="424" t="str">
        <f>+IF(OR((Q28=Key!$I$26&amp;"*^"),(R28=Key!$I$28&amp;"*^"),(S28=Key!$I$27&amp;"*^"),(T28=Key!$I$29&amp;"*^"),(U28=Key!$I$30&amp;"*^"),(V28=Key!$I$31&amp;"^")),HLOOKUP(Introduction!$G$4,nametranslations,156,FALSE),"")</f>
        <v/>
      </c>
    </row>
    <row r="27" spans="1:47" x14ac:dyDescent="0.25">
      <c r="B27" s="425" t="str">
        <f>+Introduction!C7</f>
        <v>México</v>
      </c>
      <c r="C27" s="426" t="str">
        <f>HLOOKUP(Introduction!$G$4,nametranslations,21,FALSE)</f>
        <v>Agua</v>
      </c>
      <c r="D27" s="426" t="str">
        <f ca="1">HLOOKUP([1]Introduction!$G$4,nametranslations,21,FALSE)</f>
        <v>Agua</v>
      </c>
      <c r="E27" s="426" t="str">
        <f ca="1">HLOOKUP([1]Introduction!$G$4,nametranslations,21,FALSE)</f>
        <v>Agua</v>
      </c>
      <c r="F27" s="426" t="str">
        <f ca="1">HLOOKUP([1]Introduction!$G$4,nametranslations,21,FALSE)</f>
        <v>Agua</v>
      </c>
      <c r="G27" s="426" t="str">
        <f ca="1">HLOOKUP([1]Introduction!$G$4,nametranslations,21,FALSE)</f>
        <v>Agua</v>
      </c>
      <c r="H27" s="426" t="str">
        <f ca="1">HLOOKUP([1]Introduction!$G$4,nametranslations,21,FALSE)</f>
        <v>Agua</v>
      </c>
      <c r="I27" s="427" t="str">
        <f>+B27</f>
        <v>México</v>
      </c>
      <c r="J27" s="428" t="str">
        <f>HLOOKUP(Introduction!$G$4,nametranslations,22,FALSE)</f>
        <v>Saneamiento</v>
      </c>
      <c r="K27" s="429" t="str">
        <f ca="1">HLOOKUP([1]Introduction!$G$4,nametranslations,21,FALSE)</f>
        <v>Agua</v>
      </c>
      <c r="L27" s="429" t="str">
        <f ca="1">HLOOKUP([1]Introduction!$G$4,nametranslations,21,FALSE)</f>
        <v>Agua</v>
      </c>
      <c r="M27" s="429" t="str">
        <f ca="1">HLOOKUP([1]Introduction!$G$4,nametranslations,21,FALSE)</f>
        <v>Agua</v>
      </c>
      <c r="N27" s="429" t="str">
        <f ca="1">HLOOKUP([1]Introduction!$G$4,nametranslations,21,FALSE)</f>
        <v>Agua</v>
      </c>
      <c r="O27" s="429" t="str">
        <f ca="1">HLOOKUP([1]Introduction!$G$4,nametranslations,21,FALSE)</f>
        <v>Agua</v>
      </c>
      <c r="P27" s="430" t="str">
        <f>+B27</f>
        <v>México</v>
      </c>
      <c r="Q27" s="431" t="str">
        <f>HLOOKUP(Introduction!$G$4,nametranslations,23,FALSE)</f>
        <v>Higiene</v>
      </c>
      <c r="R27" s="431" t="str">
        <f ca="1">HLOOKUP([1]Introduction!$G$4,nametranslations,21,FALSE)</f>
        <v>Agua</v>
      </c>
      <c r="S27" s="431" t="str">
        <f ca="1">HLOOKUP([1]Introduction!$G$4,nametranslations,21,FALSE)</f>
        <v>Agua</v>
      </c>
      <c r="T27" s="431" t="str">
        <f ca="1">HLOOKUP([1]Introduction!$G$4,nametranslations,21,FALSE)</f>
        <v>Agua</v>
      </c>
      <c r="U27" s="431" t="str">
        <f ca="1">HLOOKUP([1]Introduction!$G$4,nametranslations,21,FALSE)</f>
        <v>Agua</v>
      </c>
      <c r="V27" s="432" t="str">
        <f ca="1">HLOOKUP([1]Introduction!$G$4,nametranslations,21,FALSE)</f>
        <v>Agua</v>
      </c>
      <c r="AM27" s="414"/>
      <c r="AN27" s="414"/>
      <c r="AO27" s="414"/>
      <c r="AP27" s="414"/>
      <c r="AQ27" s="414"/>
      <c r="AR27" s="414"/>
      <c r="AS27" s="414"/>
      <c r="AT27" s="414"/>
      <c r="AU27" s="414"/>
    </row>
    <row r="28" spans="1:47" x14ac:dyDescent="0.25">
      <c r="B28" s="433"/>
      <c r="C28" s="434" t="str">
        <f>IF(AND(C30=0.0000000001,C31=0.0000000001,C32=0.0000000001), Key!$I$26&amp;"*",IF(AND(C30=0.0000000001,ISNUMBER(C32)),Key!I26&amp;"*", Key!$I$26))</f>
        <v>Total</v>
      </c>
      <c r="D28" s="435" t="str">
        <f>IF(AND(D30=0.0000000001,D31=0.0000000001,D32=0.0000000001), Key!$I$28&amp;"*",IF(AND(D30=0.0000000001,ISNUMBER(D32)),Key!$I$28&amp;"*", Key!$I$28))</f>
        <v>Urbano*</v>
      </c>
      <c r="E28" s="435" t="str">
        <f>IF(AND(E30=0.0000000001,E31=0.0000000001,E32=0.0000000001), Key!$I$27&amp;"*",IF(AND(E30=0.0000000001,ISNUMBER(E32)),Key!$I$27&amp;"*", Key!$I$27))</f>
        <v>Rural*</v>
      </c>
      <c r="F28" s="435" t="str">
        <f>IF(AND(F30=0.0000000001,F31=0.0000000001,F32=0.0000000001), Key!$I$29&amp;"*",IF(AND(F30=0.0000000001,ISNUMBER(F32)),Key!$I$29&amp;"*", Key!$I$29))</f>
        <v>Preprimaria*</v>
      </c>
      <c r="G28" s="435" t="str">
        <f>IF(AND(G30=0.0000000001,G31=0.0000000001,G32=0.0000000001), Key!$I$30&amp;"*",IF(AND(G30=0.0000000001,ISNUMBER(G32)),Key!$I$30&amp;"*", Key!$I$30))</f>
        <v>Primaria</v>
      </c>
      <c r="H28" s="435" t="str">
        <f>IF(AND(H30=0.0000000001,H31=0.0000000001,H32=0.0000000001), Key!$I$31&amp;"*",IF(AND(H30=0.0000000001,ISNUMBER(H32)),Key!$I$31&amp;"*", Key!$I$31))</f>
        <v>Secundaria</v>
      </c>
      <c r="I28" s="433"/>
      <c r="J28" s="436" t="str">
        <f>IF(AND(J30=0.0000000001,J31=0.0000000001,J32=0.0000000001), Key!$I$26&amp;"*",IF(AND(J30=0.0000000001,ISNUMBER(J32)),Key!I26&amp;"*", Key!$I$26))</f>
        <v>Total</v>
      </c>
      <c r="K28" s="435" t="str">
        <f>IF(AND(K30=0.0000000001,K31=0.0000000001,K32=0.0000000001), Key!$I$28&amp;"*",IF(AND(K30=0.0000000001,ISNUMBER(K32)),Key!$I$28&amp;"*", Key!$I$28))</f>
        <v>Urbano</v>
      </c>
      <c r="L28" s="435" t="str">
        <f>IF(AND(L30=0.0000000001,L31=0.0000000001,L32=0.0000000001), Key!$I$27&amp;"*",IF(AND(L30=0.0000000001,ISNUMBER(L32)),Key!$I$27&amp;"*", Key!$I$27))</f>
        <v>Rural*</v>
      </c>
      <c r="M28" s="435" t="str">
        <f>IF(AND(M30=0.0000000001,M31=0.0000000001,M32=0.0000000001), Key!$I$29&amp;"*",IF(AND(M30=0.0000000001,ISNUMBER(M32)),Key!$I$29&amp;"*", Key!$I$29))</f>
        <v>Preprimaria*</v>
      </c>
      <c r="N28" s="435" t="str">
        <f>IF(AND(N30=0.0000000001,N31=0.0000000001,N32=0.0000000001), Key!$I$30&amp;"*",IF(AND(N30=0.0000000001,ISNUMBER(N32)),Key!$I$30&amp;"*", Key!$I$30))</f>
        <v>Primaria</v>
      </c>
      <c r="O28" s="435" t="str">
        <f>IF(AND(O30=0.0000000001,O31=0.0000000001,O32=0.0000000001), Key!$I$31&amp;"*",IF(AND(O30=0.0000000001,ISNUMBER(O32)),Key!$I$31&amp;"*", Key!$I$31))</f>
        <v>Secundaria*</v>
      </c>
      <c r="P28" s="437"/>
      <c r="Q28" s="438" t="str">
        <f>IF(AND(Q30=0.0000000001,Q31=0.0000000001,Q32=0.0000000001), Key!$I$26&amp;"*",IF(AND(Q30=0.0000000001,ISNUMBER(Q32)),Key!I26&amp;"*", Key!$I$26))</f>
        <v>Total</v>
      </c>
      <c r="R28" s="435" t="str">
        <f>IF(AND(R30=0.0000000001,R31=0.0000000001,R32=0.0000000001), Key!$I$28&amp;"*",IF(AND(R30=0.0000000001,ISNUMBER(R32)),Key!$I$28&amp;"*", Key!$I$28))</f>
        <v>Urbano*</v>
      </c>
      <c r="S28" s="435" t="str">
        <f>IF(AND(S30=0.0000000001,S31=0.0000000001,S32=0.0000000001), Key!$I$27&amp;"*",IF(AND(S30=0.0000000001,ISNUMBER(S32)),Key!$I$27&amp;"*", Key!$I$27))</f>
        <v>Rural*</v>
      </c>
      <c r="T28" s="435" t="str">
        <f>IF(AND(T30=0.0000000001,T31=0.0000000001,T32=0.0000000001), Key!$I$29&amp;"*",IF(AND(T30=0.0000000001,ISNUMBER(T32)),Key!$I$29&amp;"*", Key!$I$29))</f>
        <v>Preprimaria*</v>
      </c>
      <c r="U28" s="435" t="str">
        <f>IF(AND(U30=0.0000000001,U31=0.0000000001,U32=0.0000000001), Key!$I$30&amp;"*",IF(AND(U30=0.0000000001,ISNUMBER(U32)),Key!$I$30&amp;"*", Key!$I$30))</f>
        <v>Primaria</v>
      </c>
      <c r="V28" s="439" t="str">
        <f>IF(AND(V30=0.0000000001,V31=0.0000000001,V32=0.0000000001), Key!$I$31&amp;"*",IF(AND(V30=0.0000000001,ISNUMBER(V32)),Key!$I$31&amp;"*", Key!$I$31))</f>
        <v>Secundaria</v>
      </c>
      <c r="AM28" s="414"/>
      <c r="AN28" s="414"/>
      <c r="AO28" s="414"/>
      <c r="AP28" s="414"/>
      <c r="AQ28" s="414"/>
      <c r="AR28" s="414"/>
      <c r="AS28" s="414"/>
      <c r="AT28" s="414"/>
      <c r="AU28" s="414"/>
    </row>
    <row r="29" spans="1:47" ht="15.6" thickBot="1" x14ac:dyDescent="0.3">
      <c r="B29" s="433"/>
      <c r="C29" s="440">
        <f>IF(ISNUMBER(Regressions!B4), Regressions!B4, "-")</f>
        <v>2025</v>
      </c>
      <c r="D29" s="441">
        <f>C29</f>
        <v>2025</v>
      </c>
      <c r="E29" s="441">
        <f>D29</f>
        <v>2025</v>
      </c>
      <c r="F29" s="441">
        <f>E29</f>
        <v>2025</v>
      </c>
      <c r="G29" s="441">
        <f>F29</f>
        <v>2025</v>
      </c>
      <c r="H29" s="441">
        <f>F29</f>
        <v>2025</v>
      </c>
      <c r="I29" s="433"/>
      <c r="J29" s="442">
        <f>IF(ISNUMBER(Regressions!K4), Regressions!K4, "-")</f>
        <v>2025</v>
      </c>
      <c r="K29" s="443">
        <f>J29</f>
        <v>2025</v>
      </c>
      <c r="L29" s="443">
        <f>K29</f>
        <v>2025</v>
      </c>
      <c r="M29" s="443">
        <f>L29</f>
        <v>2025</v>
      </c>
      <c r="N29" s="443">
        <f>M29</f>
        <v>2025</v>
      </c>
      <c r="O29" s="443">
        <f>M29</f>
        <v>2025</v>
      </c>
      <c r="P29" s="437"/>
      <c r="Q29" s="444">
        <f>IF(ISNUMBER(Regressions!T4), Regressions!T4, "-")</f>
        <v>2025</v>
      </c>
      <c r="R29" s="445">
        <f>Q29</f>
        <v>2025</v>
      </c>
      <c r="S29" s="445">
        <f>R29</f>
        <v>2025</v>
      </c>
      <c r="T29" s="445">
        <f>S29</f>
        <v>2025</v>
      </c>
      <c r="U29" s="445">
        <f>T29</f>
        <v>2025</v>
      </c>
      <c r="V29" s="446">
        <f>T29</f>
        <v>2025</v>
      </c>
      <c r="AM29" s="414"/>
      <c r="AN29" s="414"/>
      <c r="AO29" s="414"/>
      <c r="AP29" s="414"/>
      <c r="AQ29" s="414"/>
      <c r="AR29" s="414"/>
      <c r="AS29" s="414"/>
      <c r="AT29" s="414"/>
      <c r="AU29" s="414"/>
    </row>
    <row r="30" spans="1:47" x14ac:dyDescent="0.25">
      <c r="A30" s="447" t="str">
        <f>+Key!I46</f>
        <v>Servicio básico</v>
      </c>
      <c r="B30" s="448" t="s">
        <v>139</v>
      </c>
      <c r="C30" s="449">
        <f>IF(ISNUMBER(Regressions!C4), Regressions!C4, 0.0000000001)</f>
        <v>71.090340999999995</v>
      </c>
      <c r="D30" s="449">
        <f>IF(ISNUMBER(Regressions!D4), Regressions!D4, 0.0000000001)</f>
        <v>1E-10</v>
      </c>
      <c r="E30" s="449">
        <f>IF(ISNUMBER(Regressions!E4), Regressions!E4, 0.0000000001)</f>
        <v>1E-10</v>
      </c>
      <c r="F30" s="449">
        <f>IF(ISNUMBER(Regressions!F4), Regressions!F4, 0.0000000001)</f>
        <v>1E-10</v>
      </c>
      <c r="G30" s="449">
        <f>IF(ISNUMBER(Regressions!G4), Regressions!G4, 0.0000000001)</f>
        <v>71.280206219999997</v>
      </c>
      <c r="H30" s="449">
        <f>IF(ISNUMBER(Regressions!H4), Regressions!H4, 0.0000000001)</f>
        <v>83.927999999999997</v>
      </c>
      <c r="I30" s="450" t="s">
        <v>139</v>
      </c>
      <c r="J30" s="449">
        <f>IF(ISNUMBER(Regressions!L4), Regressions!L4,0.0000000001)</f>
        <v>69.577616309999996</v>
      </c>
      <c r="K30" s="449">
        <f>IF(ISNUMBER(Regressions!M4), Regressions!M4,0.0000000001)</f>
        <v>70.39909016</v>
      </c>
      <c r="L30" s="449">
        <f>IF(ISNUMBER(Regressions!N4), Regressions!N4,0.0000000001)</f>
        <v>1E-10</v>
      </c>
      <c r="M30" s="449">
        <f>IF(ISNUMBER(Regressions!O4), Regressions!O4,0.0000000001)</f>
        <v>1E-10</v>
      </c>
      <c r="N30" s="449">
        <f>IF(ISNUMBER(Regressions!P4), Regressions!P4,0.0000000001)</f>
        <v>69.769482010000004</v>
      </c>
      <c r="O30" s="449">
        <f>IF(ISNUMBER(Regressions!Q4), Regressions!Q4,0.0000000001)</f>
        <v>1E-10</v>
      </c>
      <c r="P30" s="451" t="s">
        <v>139</v>
      </c>
      <c r="Q30" s="449">
        <f>IF(ISNUMBER(Regressions!U4), Regressions!U4,0.0000000001)</f>
        <v>79.160917229999995</v>
      </c>
      <c r="R30" s="449">
        <f>IF(ISNUMBER(Regressions!V4), Regressions!V4,0.0000000001)</f>
        <v>1E-10</v>
      </c>
      <c r="S30" s="449">
        <f>IF(ISNUMBER(Regressions!W4), Regressions!W4,0.0000000001)</f>
        <v>1E-10</v>
      </c>
      <c r="T30" s="449">
        <f>IF(ISNUMBER(Regressions!X4), Regressions!X4,0.0000000001)</f>
        <v>1E-10</v>
      </c>
      <c r="U30" s="449">
        <f>IF(ISNUMBER(Regressions!Y4), Regressions!Y4,0.0000000001)</f>
        <v>77.117647059999996</v>
      </c>
      <c r="V30" s="452">
        <f>IF(ISNUMBER(Regressions!Z4), Regressions!Z4,0.0000000001)</f>
        <v>79.776405429999997</v>
      </c>
      <c r="AM30" s="414"/>
      <c r="AN30" s="414"/>
      <c r="AO30" s="414"/>
      <c r="AP30" s="414"/>
      <c r="AQ30" s="414"/>
      <c r="AR30" s="414"/>
      <c r="AS30" s="414"/>
      <c r="AT30" s="414"/>
      <c r="AU30" s="414"/>
    </row>
    <row r="31" spans="1:47" x14ac:dyDescent="0.25">
      <c r="A31" s="447" t="str">
        <f>+Key!I47</f>
        <v>Servicio limitado</v>
      </c>
      <c r="B31" s="453" t="s">
        <v>140</v>
      </c>
      <c r="C31" s="449">
        <f>IF(ISNUMBER(Regressions!C5), Regressions!C5, 0.0000000001)</f>
        <v>17.42670678</v>
      </c>
      <c r="D31" s="449">
        <f>IF(ISNUMBER(Regressions!D5), Regressions!D5, 0.0000000001)</f>
        <v>1E-10</v>
      </c>
      <c r="E31" s="449">
        <f>IF(ISNUMBER(Regressions!E5), Regressions!E5, 0.0000000001)</f>
        <v>1E-10</v>
      </c>
      <c r="F31" s="449">
        <f>IF(ISNUMBER(Regressions!F5), Regressions!F5, 0.0000000001)</f>
        <v>1E-10</v>
      </c>
      <c r="G31" s="449">
        <f>IF(ISNUMBER(Regressions!G5), Regressions!G5, 0.0000000001)</f>
        <v>16.55346604</v>
      </c>
      <c r="H31" s="449">
        <f>IF(ISNUMBER(Regressions!H5), Regressions!H5, 0.0000000001)</f>
        <v>1E-10</v>
      </c>
      <c r="I31" s="454" t="s">
        <v>140</v>
      </c>
      <c r="J31" s="449">
        <f>IF(ISNUMBER(Regressions!L5), Regressions!L5,0.0000000001)</f>
        <v>1E-10</v>
      </c>
      <c r="K31" s="449">
        <f>IF(ISNUMBER(Regressions!M5), Regressions!M5,0.0000000001)</f>
        <v>26.935712949999999</v>
      </c>
      <c r="L31" s="449">
        <f>IF(ISNUMBER(Regressions!N5), Regressions!N5,0.0000000001)</f>
        <v>1E-10</v>
      </c>
      <c r="M31" s="449">
        <f>IF(ISNUMBER(Regressions!O5), Regressions!O5,0.0000000001)</f>
        <v>1E-10</v>
      </c>
      <c r="N31" s="449">
        <f>IF(ISNUMBER(Regressions!P5), Regressions!P5,0.0000000001)</f>
        <v>1E-10</v>
      </c>
      <c r="O31" s="449">
        <f>IF(ISNUMBER(Regressions!Q5), Regressions!Q5,0.0000000001)</f>
        <v>1E-10</v>
      </c>
      <c r="P31" s="455" t="s">
        <v>140</v>
      </c>
      <c r="Q31" s="449">
        <f>IF(ISNUMBER(Regressions!U5), Regressions!U5,0.0000000001)</f>
        <v>1E-10</v>
      </c>
      <c r="R31" s="449">
        <f>IF(ISNUMBER(Regressions!V5), Regressions!V5,0.0000000001)</f>
        <v>1E-10</v>
      </c>
      <c r="S31" s="449">
        <f>IF(ISNUMBER(Regressions!W5), Regressions!W5,0.0000000001)</f>
        <v>1E-10</v>
      </c>
      <c r="T31" s="449">
        <f>IF(ISNUMBER(Regressions!X5), Regressions!X5,0.0000000001)</f>
        <v>1E-10</v>
      </c>
      <c r="U31" s="449">
        <f>IF(ISNUMBER(Regressions!Y5), Regressions!Y5,0.0000000001)</f>
        <v>1E-10</v>
      </c>
      <c r="V31" s="452">
        <f>IF(ISNUMBER(Regressions!Z5), Regressions!Z5,0.0000000001)</f>
        <v>1E-10</v>
      </c>
      <c r="AM31" s="414"/>
      <c r="AN31" s="414"/>
      <c r="AO31" s="414"/>
      <c r="AP31" s="414"/>
      <c r="AQ31" s="414"/>
      <c r="AR31" s="414"/>
      <c r="AS31" s="414"/>
      <c r="AT31" s="414"/>
      <c r="AU31" s="414"/>
    </row>
    <row r="32" spans="1:47" x14ac:dyDescent="0.25">
      <c r="A32" s="447" t="str">
        <f>+Key!I48</f>
        <v>Sin servicio</v>
      </c>
      <c r="B32" s="453" t="s">
        <v>138</v>
      </c>
      <c r="C32" s="449">
        <f>IF(ISNUMBER(Regressions!C6), Regressions!C6, 0.0000000001)</f>
        <v>11.48295222</v>
      </c>
      <c r="D32" s="449">
        <f>IF(ISNUMBER(Regressions!D6), Regressions!D6, 0.0000000001)</f>
        <v>1.8833587709999999</v>
      </c>
      <c r="E32" s="449">
        <f>IF(ISNUMBER(Regressions!E6), Regressions!E6, 0.0000000001)</f>
        <v>1E-10</v>
      </c>
      <c r="F32" s="449">
        <f>IF(ISNUMBER(Regressions!F6), Regressions!F6, 0.0000000001)</f>
        <v>1E-10</v>
      </c>
      <c r="G32" s="449">
        <f>IF(ISNUMBER(Regressions!G6), Regressions!G6, 0.0000000001)</f>
        <v>12.16632774</v>
      </c>
      <c r="H32" s="449">
        <f>IF(ISNUMBER(Regressions!H6), Regressions!H6, 0.0000000001)</f>
        <v>1E-10</v>
      </c>
      <c r="I32" s="456" t="s">
        <v>138</v>
      </c>
      <c r="J32" s="449">
        <f>IF(ISNUMBER(Regressions!L6), Regressions!L6,0.0000000001)</f>
        <v>1E-10</v>
      </c>
      <c r="K32" s="449">
        <f>IF(ISNUMBER(Regressions!M6), Regressions!M6,0.0000000001)</f>
        <v>2.6651968909999999</v>
      </c>
      <c r="L32" s="449">
        <f>IF(ISNUMBER(Regressions!N6), Regressions!N6,0.0000000001)</f>
        <v>1E-10</v>
      </c>
      <c r="M32" s="449">
        <f>IF(ISNUMBER(Regressions!O6), Regressions!O6,0.0000000001)</f>
        <v>1E-10</v>
      </c>
      <c r="N32" s="449">
        <f>IF(ISNUMBER(Regressions!P6), Regressions!P6,0.0000000001)</f>
        <v>1E-10</v>
      </c>
      <c r="O32" s="449">
        <f>IF(ISNUMBER(Regressions!Q6), Regressions!Q6,0.0000000001)</f>
        <v>1E-10</v>
      </c>
      <c r="P32" s="457" t="s">
        <v>138</v>
      </c>
      <c r="Q32" s="449">
        <f>IF(ISNUMBER(Regressions!U6), Regressions!U6,0.0000000001)</f>
        <v>1E-10</v>
      </c>
      <c r="R32" s="449">
        <f>IF(ISNUMBER(Regressions!V6), Regressions!V6,0.0000000001)</f>
        <v>1E-10</v>
      </c>
      <c r="S32" s="449">
        <f>IF(ISNUMBER(Regressions!W6), Regressions!W6,0.0000000001)</f>
        <v>1E-10</v>
      </c>
      <c r="T32" s="449">
        <f>IF(ISNUMBER(Regressions!X6), Regressions!X6,0.0000000001)</f>
        <v>1E-10</v>
      </c>
      <c r="U32" s="449">
        <f>IF(ISNUMBER(Regressions!Y6), Regressions!Y6,0.0000000001)</f>
        <v>1E-10</v>
      </c>
      <c r="V32" s="452">
        <f>IF(ISNUMBER(Regressions!Z6), Regressions!Z6,0.0000000001)</f>
        <v>1E-10</v>
      </c>
      <c r="AM32" s="414"/>
      <c r="AN32" s="414"/>
      <c r="AO32" s="414"/>
      <c r="AP32" s="414"/>
      <c r="AQ32" s="414"/>
      <c r="AR32" s="414"/>
      <c r="AS32" s="414"/>
      <c r="AT32" s="414"/>
      <c r="AU32" s="414"/>
    </row>
    <row r="33" spans="1:22" ht="15.6" thickBot="1" x14ac:dyDescent="0.3">
      <c r="A33" s="447" t="str">
        <f>+Key!I49</f>
        <v>Datos insuficientes</v>
      </c>
      <c r="B33" s="458" t="s">
        <v>200</v>
      </c>
      <c r="C33" s="459">
        <f>IF(ISNUMBER(Regressions!C7), Regressions!C7, 0.0000000001)</f>
        <v>0</v>
      </c>
      <c r="D33" s="459">
        <f>IF(ISNUMBER(Regressions!D7), Regressions!D7, 0.0000000001)</f>
        <v>98.116641229999999</v>
      </c>
      <c r="E33" s="459">
        <f>IF(ISNUMBER(Regressions!E7), Regressions!E7, 0.0000000001)</f>
        <v>100</v>
      </c>
      <c r="F33" s="459">
        <f>IF(ISNUMBER(Regressions!F7), Regressions!F7, 0.0000000001)</f>
        <v>100</v>
      </c>
      <c r="G33" s="459">
        <f>IF(ISNUMBER(Regressions!G7), Regressions!G7, 0.0000000001)</f>
        <v>0</v>
      </c>
      <c r="H33" s="459">
        <f>IF(ISNUMBER(Regressions!H7), Regressions!H7, 0.0000000001)</f>
        <v>16.071999999999999</v>
      </c>
      <c r="I33" s="460" t="s">
        <v>200</v>
      </c>
      <c r="J33" s="461">
        <f>IF(ISNUMBER(Regressions!L7), Regressions!L7,0.0000000001)</f>
        <v>30.42238369</v>
      </c>
      <c r="K33" s="459">
        <f>IF(ISNUMBER(Regressions!M7), Regressions!M7,0.0000000001)</f>
        <v>0</v>
      </c>
      <c r="L33" s="459">
        <f>IF(ISNUMBER(Regressions!N7), Regressions!N7,0.0000000001)</f>
        <v>100</v>
      </c>
      <c r="M33" s="459">
        <f>IF(ISNUMBER(Regressions!O7), Regressions!O7,0.0000000001)</f>
        <v>100</v>
      </c>
      <c r="N33" s="459">
        <f>IF(ISNUMBER(Regressions!P7), Regressions!P7,0.0000000001)</f>
        <v>30.230517989999999</v>
      </c>
      <c r="O33" s="459">
        <f>IF(ISNUMBER(Regressions!Q7), Regressions!Q7,0.0000000001)</f>
        <v>100</v>
      </c>
      <c r="P33" s="462" t="s">
        <v>200</v>
      </c>
      <c r="Q33" s="461">
        <f>IF(ISNUMBER(Regressions!U7), Regressions!U7,0.0000000001)</f>
        <v>20.839082770000001</v>
      </c>
      <c r="R33" s="461">
        <f>IF(ISNUMBER(Regressions!V7), Regressions!V7,0.0000000001)</f>
        <v>100</v>
      </c>
      <c r="S33" s="459">
        <f>IF(ISNUMBER(Regressions!W7), Regressions!W7,0.0000000001)</f>
        <v>100</v>
      </c>
      <c r="T33" s="459">
        <f>IF(ISNUMBER(Regressions!X7), Regressions!X7,0.0000000001)</f>
        <v>100</v>
      </c>
      <c r="U33" s="459">
        <f>IF(ISNUMBER(Regressions!Y7), Regressions!Y7,0.0000000001)</f>
        <v>22.882352940000001</v>
      </c>
      <c r="V33" s="463">
        <f>IF(ISNUMBER(Regressions!Z7), Regressions!Z7,0.0000000001)</f>
        <v>20.223594569999999</v>
      </c>
    </row>
    <row r="34" spans="1:22" x14ac:dyDescent="0.25">
      <c r="B34" s="464" t="str">
        <f>HLOOKUP(Introduction!$G$4,nametranslations,34,FALSE)</f>
        <v>Fuente: OMS/UNICEF JMP (2026)</v>
      </c>
    </row>
    <row r="35" spans="1:22" ht="5.25" customHeight="1" x14ac:dyDescent="0.25"/>
    <row r="36" spans="1:22" s="414" customFormat="1" ht="49.5" customHeight="1" x14ac:dyDescent="0.25">
      <c r="B36" s="465" t="str">
        <f>+Key!I46</f>
        <v>Servicio básico</v>
      </c>
      <c r="C36" s="466" t="str">
        <f>+HLOOKUP(Introduction!$G$4,Key!A:G,158,FALSE)</f>
        <v>En el momento de la encuesta, la escuela dispone de agua para consumo procedente de una fuente mejorada</v>
      </c>
      <c r="D36" s="466"/>
      <c r="E36" s="466"/>
      <c r="F36" s="466"/>
      <c r="G36" s="466"/>
      <c r="H36" s="466"/>
      <c r="I36" s="465" t="str">
        <f>+Key!I46</f>
        <v>Servicio básico</v>
      </c>
      <c r="J36" s="467" t="str">
        <f>+HLOOKUP(Introduction!$G$4,Key!A:G,162,FALSE)</f>
        <v>En el momento de la encuesta, la escuela dispone de instalaciones de saneamientos mejoradas, separadas por sexos y utilizables (disponibles, privadas y en funcionamiento)</v>
      </c>
      <c r="K36" s="468"/>
      <c r="L36" s="468"/>
      <c r="M36" s="468"/>
      <c r="N36" s="468"/>
      <c r="O36" s="468"/>
      <c r="P36" s="465" t="str">
        <f>+Key!I46</f>
        <v>Servicio básico</v>
      </c>
      <c r="Q36" s="469" t="str">
        <f>+HLOOKUP(Introduction!$G$4,Key!A:G,165,FALSE)</f>
        <v>En el momento de la encuesta, la escuela dispone de instalaciones para el lavado de manos con agua y jabón</v>
      </c>
      <c r="R36" s="469"/>
      <c r="S36" s="469"/>
      <c r="T36" s="469"/>
      <c r="U36" s="469"/>
      <c r="V36" s="469"/>
    </row>
    <row r="37" spans="1:22" ht="49.5" customHeight="1" x14ac:dyDescent="0.25">
      <c r="B37" s="465" t="str">
        <f>+Key!I47</f>
        <v>Servicio limitado</v>
      </c>
      <c r="C37" s="470" t="str">
        <f>+HLOOKUP(Introduction!$G$4,Key!A:G,159,FALSE)</f>
        <v>La escuela dispone de una fuente mejorada de agua para consumo, pero en el momento de la encuesta no hay agua</v>
      </c>
      <c r="D37" s="470"/>
      <c r="E37" s="470"/>
      <c r="F37" s="470"/>
      <c r="G37" s="470"/>
      <c r="H37" s="470"/>
      <c r="I37" s="465" t="str">
        <f>+Key!I47</f>
        <v>Servicio limitado</v>
      </c>
      <c r="J37" s="470" t="str">
        <f>+HLOOKUP(Introduction!$G$4,Key!A:G,163,FALSE)</f>
        <v>En el momento de la encuesta, la escuela dispone de instalaciones de saneamientos mejoradas, pero no están separadas por sexos o no son utilizables</v>
      </c>
      <c r="K37" s="470"/>
      <c r="L37" s="470"/>
      <c r="M37" s="470"/>
      <c r="N37" s="470"/>
      <c r="O37" s="470"/>
      <c r="P37" s="465" t="str">
        <f>+Key!I47</f>
        <v>Servicio limitado</v>
      </c>
      <c r="Q37" s="470" t="str">
        <f>+HLOOKUP(Introduction!$G$4,Key!A:G,166,FALSE)</f>
        <v>La escuela cuenta con instalaciones para el lavado de manos que, en el momento de la encuesta, disponen de agua pero no de jabón</v>
      </c>
      <c r="R37" s="470"/>
      <c r="S37" s="470"/>
      <c r="T37" s="470"/>
      <c r="U37" s="470"/>
      <c r="V37" s="470"/>
    </row>
    <row r="38" spans="1:22" ht="49.5" customHeight="1" x14ac:dyDescent="0.25">
      <c r="B38" s="465" t="str">
        <f>+Key!I48</f>
        <v>Sin servicio</v>
      </c>
      <c r="C38" s="471" t="str">
        <f>+HLOOKUP(Introduction!$G$4,Key!A:G,160,FALSE)</f>
        <v>La escuela no dispone de una fuente de agua o dispone de agua para consumo de una fuente no mejorada</v>
      </c>
      <c r="D38" s="471"/>
      <c r="E38" s="471"/>
      <c r="F38" s="471"/>
      <c r="G38" s="471"/>
      <c r="H38" s="471"/>
      <c r="I38" s="465" t="str">
        <f>+Key!I48</f>
        <v>Sin servicio</v>
      </c>
      <c r="J38" s="471" t="str">
        <f>+HLOOKUP(Introduction!$G$4,Key!A:G,164,FALSE)</f>
        <v>La escuela no dispone de instalaciones de saneamiento o dispone de instalaciones de saneamiento no mejoradas</v>
      </c>
      <c r="K38" s="471"/>
      <c r="L38" s="471"/>
      <c r="M38" s="471"/>
      <c r="N38" s="471"/>
      <c r="O38" s="471"/>
      <c r="P38" s="465" t="str">
        <f>+Key!I48</f>
        <v>Sin servicio</v>
      </c>
      <c r="Q38" s="471" t="str">
        <f>+HLOOKUP(Introduction!$G$4,Key!A:G,167,FALSE)</f>
        <v>La escuela no dispone de agua o de instalaciones para el lavado de manos</v>
      </c>
      <c r="R38" s="471"/>
      <c r="S38" s="471"/>
      <c r="T38" s="471"/>
      <c r="U38" s="471"/>
      <c r="V38" s="471"/>
    </row>
    <row r="39" spans="1:22" ht="49.5" customHeight="1" x14ac:dyDescent="0.25">
      <c r="B39" s="465" t="str">
        <f>+Key!I49</f>
        <v>Datos insuficientes</v>
      </c>
      <c r="C39" s="472" t="str">
        <f>+HLOOKUP(Introduction!$G$4,Key!A:G,161,FALSE)</f>
        <v>Datos insuficientes disponibles para generar estimaciones para un año de referencia determinado</v>
      </c>
      <c r="D39" s="472"/>
      <c r="E39" s="472"/>
      <c r="F39" s="472"/>
      <c r="G39" s="472"/>
      <c r="H39" s="472"/>
      <c r="I39" s="465" t="str">
        <f>+Key!I49</f>
        <v>Datos insuficientes</v>
      </c>
      <c r="J39" s="472" t="str">
        <f>+HLOOKUP(Introduction!$G$4,Key!A:G,161,FALSE)</f>
        <v>Datos insuficientes disponibles para generar estimaciones para un año de referencia determinado</v>
      </c>
      <c r="K39" s="472"/>
      <c r="L39" s="472"/>
      <c r="M39" s="472"/>
      <c r="N39" s="472"/>
      <c r="O39" s="472"/>
      <c r="P39" s="465" t="str">
        <f>+Key!I49</f>
        <v>Datos insuficientes</v>
      </c>
      <c r="Q39" s="472" t="str">
        <f>+HLOOKUP(Introduction!$G$4,Key!A:G,161,FALSE)</f>
        <v>Datos insuficientes disponibles para generar estimaciones para un año de referencia determinado</v>
      </c>
      <c r="R39" s="472"/>
      <c r="S39" s="472"/>
      <c r="T39" s="472"/>
      <c r="U39" s="472"/>
      <c r="V39" s="47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2533C-E9F8-48B0-92B0-007084D8A073}">
  <sheetPr codeName="Sheet3">
    <tabColor rgb="FFEAEAEA"/>
  </sheetPr>
  <dimension ref="A1:AF65"/>
  <sheetViews>
    <sheetView showGridLines="0" zoomScale="80" zoomScaleNormal="80" workbookViewId="0"/>
  </sheetViews>
  <sheetFormatPr defaultColWidth="9" defaultRowHeight="13.2" x14ac:dyDescent="0.25"/>
  <cols>
    <col min="1" max="31" width="9" style="370"/>
    <col min="32" max="32" width="5.09765625" style="370" customWidth="1"/>
    <col min="33" max="16384" width="9" style="370"/>
  </cols>
  <sheetData>
    <row r="1" spans="1:32" s="369" customFormat="1" x14ac:dyDescent="0.25"/>
    <row r="2" spans="1:32" s="369" customFormat="1" ht="15.6" x14ac:dyDescent="0.3">
      <c r="A2" s="473" t="str">
        <f>HLOOKUP(Introduction!$G$4,nametranslations,38,FALSE)</f>
        <v>Servicios de agua, saneamiento e higiene en las escuelas</v>
      </c>
    </row>
    <row r="3" spans="1:32" s="369" customFormat="1" ht="15.6" x14ac:dyDescent="0.3">
      <c r="A3" s="473"/>
    </row>
    <row r="4" spans="1:32" s="369" customFormat="1" x14ac:dyDescent="0.25">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row>
    <row r="5" spans="1:32" s="369" customFormat="1" x14ac:dyDescent="0.25">
      <c r="A5" s="474"/>
      <c r="B5" s="474"/>
      <c r="C5" s="474"/>
      <c r="D5" s="474"/>
      <c r="E5" s="474"/>
      <c r="F5" s="474"/>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row>
    <row r="6" spans="1:32" s="369" customFormat="1" x14ac:dyDescent="0.25">
      <c r="A6" s="474"/>
      <c r="B6" s="474"/>
      <c r="C6" s="474"/>
      <c r="D6" s="474"/>
      <c r="E6" s="474"/>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row>
    <row r="7" spans="1:32" s="369" customFormat="1" x14ac:dyDescent="0.25">
      <c r="A7" s="474"/>
      <c r="B7" s="474"/>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row>
    <row r="8" spans="1:32" s="369" customFormat="1" x14ac:dyDescent="0.25">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row>
    <row r="9" spans="1:32" s="369" customFormat="1" x14ac:dyDescent="0.2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row>
    <row r="10" spans="1:32" s="369" customFormat="1" x14ac:dyDescent="0.25">
      <c r="A10" s="474"/>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row>
    <row r="11" spans="1:32" s="369" customFormat="1" x14ac:dyDescent="0.25">
      <c r="A11" s="474"/>
      <c r="B11" s="474"/>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row>
    <row r="12" spans="1:32" s="369" customFormat="1" x14ac:dyDescent="0.25">
      <c r="A12" s="474"/>
      <c r="B12" s="474"/>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row>
    <row r="13" spans="1:32" s="369" customFormat="1" x14ac:dyDescent="0.25">
      <c r="A13" s="474"/>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row>
    <row r="14" spans="1:32" s="369" customFormat="1" x14ac:dyDescent="0.25">
      <c r="A14" s="474"/>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row>
    <row r="15" spans="1:32" s="369" customFormat="1" x14ac:dyDescent="0.25">
      <c r="A15" s="474"/>
      <c r="B15" s="474"/>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row>
    <row r="16" spans="1:32" s="369" customFormat="1" x14ac:dyDescent="0.25">
      <c r="A16" s="474"/>
      <c r="B16" s="474"/>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c r="AA16" s="474"/>
      <c r="AB16" s="474"/>
      <c r="AC16" s="474"/>
      <c r="AD16" s="474"/>
      <c r="AE16" s="474"/>
      <c r="AF16" s="474"/>
    </row>
    <row r="17" spans="1:32" s="369" customFormat="1" x14ac:dyDescent="0.25">
      <c r="A17" s="474"/>
      <c r="B17" s="474"/>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c r="AA17" s="474"/>
      <c r="AB17" s="474"/>
      <c r="AC17" s="474"/>
      <c r="AD17" s="474"/>
      <c r="AE17" s="474"/>
      <c r="AF17" s="474"/>
    </row>
    <row r="18" spans="1:32" s="369" customFormat="1" x14ac:dyDescent="0.25">
      <c r="A18" s="474"/>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row>
    <row r="19" spans="1:32" s="369" customFormat="1" x14ac:dyDescent="0.25">
      <c r="A19" s="474"/>
      <c r="B19" s="474"/>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row>
    <row r="20" spans="1:32" s="369" customFormat="1" x14ac:dyDescent="0.25">
      <c r="A20" s="474"/>
      <c r="B20" s="474"/>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row>
    <row r="21" spans="1:32" s="369" customFormat="1" x14ac:dyDescent="0.25">
      <c r="A21" s="474"/>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row>
    <row r="22" spans="1:32" s="369" customFormat="1" x14ac:dyDescent="0.25">
      <c r="A22" s="474"/>
      <c r="B22" s="474"/>
      <c r="C22" s="474"/>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row>
    <row r="23" spans="1:32" s="369" customFormat="1" x14ac:dyDescent="0.25">
      <c r="A23" s="464" t="str">
        <f>+HLOOKUP(Introduction!$G$4,nametranslations,34,FALSE)</f>
        <v>Fuente: OMS/UNICEF JMP (2026)</v>
      </c>
    </row>
    <row r="24" spans="1:32" s="369" customFormat="1" x14ac:dyDescent="0.25">
      <c r="A24" s="475"/>
    </row>
    <row r="25" spans="1:32" s="369" customFormat="1" x14ac:dyDescent="0.25">
      <c r="A25" s="476"/>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row>
    <row r="26" spans="1:32" s="369" customFormat="1" x14ac:dyDescent="0.25">
      <c r="A26" s="476"/>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row>
    <row r="27" spans="1:32" s="369" customFormat="1" x14ac:dyDescent="0.25">
      <c r="A27" s="476"/>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row>
    <row r="28" spans="1:32" s="369" customFormat="1" x14ac:dyDescent="0.25">
      <c r="A28" s="476"/>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row>
    <row r="29" spans="1:32" s="369" customFormat="1" x14ac:dyDescent="0.25">
      <c r="A29" s="476"/>
      <c r="B29" s="476"/>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row>
    <row r="30" spans="1:32" s="369" customFormat="1" x14ac:dyDescent="0.25">
      <c r="A30" s="476"/>
      <c r="B30" s="476"/>
      <c r="C30" s="476"/>
      <c r="D30" s="476"/>
      <c r="E30" s="476"/>
      <c r="F30" s="476"/>
      <c r="G30" s="476"/>
      <c r="H30" s="476"/>
      <c r="I30" s="476"/>
      <c r="J30" s="476"/>
      <c r="K30" s="476"/>
      <c r="L30" s="476"/>
      <c r="M30" s="476"/>
      <c r="N30" s="476"/>
      <c r="O30" s="476"/>
      <c r="P30" s="476"/>
      <c r="Q30" s="476"/>
      <c r="R30" s="476"/>
      <c r="S30" s="476"/>
      <c r="T30" s="476"/>
      <c r="U30" s="476"/>
      <c r="V30" s="476"/>
      <c r="W30" s="476"/>
      <c r="X30" s="476"/>
      <c r="Y30" s="476"/>
      <c r="Z30" s="476"/>
      <c r="AA30" s="476"/>
      <c r="AB30" s="476"/>
      <c r="AC30" s="476"/>
      <c r="AD30" s="476"/>
      <c r="AE30" s="476"/>
      <c r="AF30" s="476"/>
    </row>
    <row r="31" spans="1:32" s="369" customFormat="1" x14ac:dyDescent="0.25">
      <c r="A31" s="476"/>
      <c r="B31" s="476"/>
      <c r="C31" s="476"/>
      <c r="D31" s="476"/>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row>
    <row r="32" spans="1:32" s="369" customFormat="1" x14ac:dyDescent="0.25">
      <c r="A32" s="476"/>
      <c r="B32" s="476"/>
      <c r="C32" s="476"/>
      <c r="D32" s="476"/>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row>
    <row r="33" spans="1:32" s="369" customFormat="1" x14ac:dyDescent="0.25">
      <c r="A33" s="476"/>
      <c r="B33" s="476"/>
      <c r="C33" s="476"/>
      <c r="D33" s="476"/>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row>
    <row r="34" spans="1:32" s="369" customFormat="1" x14ac:dyDescent="0.25">
      <c r="A34" s="476"/>
      <c r="B34" s="476"/>
      <c r="C34" s="476"/>
      <c r="D34" s="476"/>
      <c r="E34" s="476"/>
      <c r="F34" s="476"/>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row>
    <row r="35" spans="1:32" s="369" customFormat="1" x14ac:dyDescent="0.25">
      <c r="A35" s="476"/>
      <c r="B35" s="476"/>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row>
    <row r="36" spans="1:32" s="369" customFormat="1" x14ac:dyDescent="0.25">
      <c r="A36" s="476"/>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row>
    <row r="37" spans="1:32" s="369" customFormat="1" x14ac:dyDescent="0.25">
      <c r="A37" s="476"/>
      <c r="B37" s="476"/>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row>
    <row r="38" spans="1:32" s="369" customFormat="1" x14ac:dyDescent="0.25">
      <c r="A38" s="476"/>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row>
    <row r="39" spans="1:32" s="369" customFormat="1" x14ac:dyDescent="0.25">
      <c r="A39" s="476"/>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row>
    <row r="40" spans="1:32" s="369" customFormat="1" x14ac:dyDescent="0.25">
      <c r="A40" s="476"/>
      <c r="B40" s="476"/>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row>
    <row r="41" spans="1:32" s="369" customFormat="1" x14ac:dyDescent="0.25">
      <c r="A41" s="476"/>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row>
    <row r="42" spans="1:32" s="369" customFormat="1" x14ac:dyDescent="0.25">
      <c r="A42" s="476"/>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row>
    <row r="43" spans="1:32" s="369" customFormat="1" x14ac:dyDescent="0.25">
      <c r="A43" s="476"/>
      <c r="B43" s="47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row>
    <row r="44" spans="1:32" s="369" customFormat="1" x14ac:dyDescent="0.25">
      <c r="A44" s="464" t="str">
        <f>+HLOOKUP(Introduction!$G$4,nametranslations,34,FALSE)</f>
        <v>Fuente: OMS/UNICEF JMP (2026)</v>
      </c>
      <c r="B44" s="475"/>
    </row>
    <row r="45" spans="1:32" s="369" customFormat="1" x14ac:dyDescent="0.25"/>
    <row r="46" spans="1:32" s="369" customFormat="1" x14ac:dyDescent="0.25">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row>
    <row r="47" spans="1:32" s="369" customFormat="1" x14ac:dyDescent="0.25">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row>
    <row r="48" spans="1:32" s="369" customFormat="1" x14ac:dyDescent="0.25">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row>
    <row r="49" spans="1:32" s="369" customFormat="1" x14ac:dyDescent="0.25">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row>
    <row r="50" spans="1:32" s="369" customFormat="1" x14ac:dyDescent="0.25">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row>
    <row r="51" spans="1:32" s="369" customFormat="1" x14ac:dyDescent="0.25">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row>
    <row r="52" spans="1:32" s="369" customFormat="1" x14ac:dyDescent="0.25">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row>
    <row r="53" spans="1:32" s="369" customFormat="1" x14ac:dyDescent="0.25">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row>
    <row r="54" spans="1:32" s="369" customFormat="1" x14ac:dyDescent="0.25">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row>
    <row r="55" spans="1:32" s="369" customFormat="1" x14ac:dyDescent="0.25">
      <c r="A55" s="477"/>
      <c r="B55" s="477"/>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row>
    <row r="56" spans="1:32" s="369" customFormat="1" x14ac:dyDescent="0.25">
      <c r="A56" s="477"/>
      <c r="B56" s="477"/>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row>
    <row r="57" spans="1:32" s="369" customFormat="1" x14ac:dyDescent="0.25">
      <c r="A57" s="477"/>
      <c r="B57" s="477"/>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row>
    <row r="58" spans="1:32" s="369" customFormat="1" x14ac:dyDescent="0.25">
      <c r="A58" s="477"/>
      <c r="B58" s="477"/>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row>
    <row r="59" spans="1:32" s="369" customFormat="1" x14ac:dyDescent="0.25">
      <c r="A59" s="477"/>
      <c r="B59" s="477"/>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row>
    <row r="60" spans="1:32" s="369" customFormat="1" x14ac:dyDescent="0.25">
      <c r="A60" s="477"/>
      <c r="B60" s="477"/>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row>
    <row r="61" spans="1:32" s="369" customFormat="1" x14ac:dyDescent="0.25">
      <c r="A61" s="477"/>
      <c r="B61" s="477"/>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row>
    <row r="62" spans="1:32" s="369" customFormat="1" x14ac:dyDescent="0.25">
      <c r="A62" s="477"/>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row>
    <row r="63" spans="1:32" s="369" customFormat="1" x14ac:dyDescent="0.25">
      <c r="A63" s="477"/>
      <c r="B63" s="477"/>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row>
    <row r="64" spans="1:32" s="369" customFormat="1" x14ac:dyDescent="0.25">
      <c r="A64" s="477"/>
      <c r="B64" s="477"/>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row>
    <row r="65" spans="1:2" s="369" customFormat="1" x14ac:dyDescent="0.25">
      <c r="A65" s="464" t="str">
        <f>+HLOOKUP(Introduction!$G$4,nametranslations,34,FALSE)</f>
        <v>Fuente: OMS/UNICEF JMP (2026)</v>
      </c>
      <c r="B65" s="47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615CC-38B2-41F9-85E9-A7E263E4B84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0" customWidth="1"/>
    <col min="2" max="2" width="9" style="370"/>
    <col min="3" max="3" width="5.8984375" style="370" customWidth="1"/>
    <col min="4" max="5" width="4.09765625" style="370" customWidth="1"/>
    <col min="6" max="6" width="3.8984375" style="370" customWidth="1"/>
    <col min="7" max="7" width="4.09765625" style="370" customWidth="1"/>
    <col min="8" max="9" width="3.8984375" style="370" customWidth="1"/>
    <col min="10" max="10" width="4.09765625" style="370" customWidth="1"/>
    <col min="11" max="12" width="3.8984375" style="370" customWidth="1"/>
    <col min="13" max="13" width="4.09765625" style="370" customWidth="1"/>
    <col min="14" max="15" width="3.8984375" style="370" customWidth="1"/>
    <col min="16" max="16" width="4.09765625" style="370" customWidth="1"/>
    <col min="17" max="18" width="3.8984375" style="370" customWidth="1"/>
    <col min="19" max="19" width="4.09765625" style="370" customWidth="1"/>
    <col min="20" max="21" width="3.8984375" style="370" customWidth="1"/>
    <col min="22" max="51" width="3.8984375" style="476" customWidth="1"/>
    <col min="52" max="69" width="3.8984375" style="477" customWidth="1"/>
    <col min="70" max="16384" width="9" style="370"/>
  </cols>
  <sheetData>
    <row r="1" spans="1:69" ht="17.399999999999999" x14ac:dyDescent="0.3">
      <c r="A1" s="478" t="str">
        <f>HLOOKUP(Introduction!$G$4,nametranslations,83,FALSE)</f>
        <v>Resumen de datos de encuestas y censos nacionales</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c r="BJ1" s="479"/>
      <c r="BK1" s="479"/>
      <c r="BL1" s="479"/>
      <c r="BM1" s="479"/>
      <c r="BN1" s="479"/>
      <c r="BO1" s="479"/>
      <c r="BP1" s="479"/>
      <c r="BQ1" s="479"/>
    </row>
    <row r="2" spans="1:69" ht="15.6" x14ac:dyDescent="0.3">
      <c r="A2" s="480"/>
      <c r="B2" s="480"/>
      <c r="C2" s="480"/>
      <c r="D2" s="481" t="str">
        <f>HLOOKUP(Introduction!$G$4,nametranslations,85,FALSE)</f>
        <v>Agua para consumo</v>
      </c>
      <c r="E2" s="479"/>
      <c r="F2" s="479"/>
      <c r="G2" s="482"/>
      <c r="H2" s="479"/>
      <c r="I2" s="479"/>
      <c r="J2" s="482"/>
      <c r="K2" s="483"/>
      <c r="L2" s="483"/>
      <c r="M2" s="482"/>
      <c r="N2" s="483"/>
      <c r="O2" s="483"/>
      <c r="P2" s="482"/>
      <c r="Q2" s="483"/>
      <c r="R2" s="483"/>
      <c r="S2" s="482"/>
      <c r="T2" s="483"/>
      <c r="U2" s="483"/>
      <c r="V2" s="484" t="str">
        <f>HLOOKUP(Introduction!$G$4,nametranslations,86,FALSE)</f>
        <v>Saneamiento</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Higiene</v>
      </c>
      <c r="BA2" s="487"/>
      <c r="BB2" s="488"/>
      <c r="BC2" s="488"/>
      <c r="BD2" s="489"/>
      <c r="BE2" s="489"/>
      <c r="BF2" s="489"/>
      <c r="BG2" s="489"/>
      <c r="BH2" s="489"/>
      <c r="BI2" s="489"/>
      <c r="BJ2" s="489"/>
      <c r="BK2" s="489"/>
      <c r="BL2" s="489"/>
      <c r="BM2" s="489"/>
      <c r="BN2" s="489"/>
      <c r="BO2" s="489"/>
      <c r="BP2" s="489"/>
      <c r="BQ2" s="489"/>
    </row>
    <row r="3" spans="1:69" ht="13.8" x14ac:dyDescent="0.25">
      <c r="A3" s="490"/>
      <c r="B3" s="479"/>
      <c r="C3" s="479"/>
      <c r="D3" s="479" t="str">
        <f>+Key!$A$24</f>
        <v>Total</v>
      </c>
      <c r="E3" s="479"/>
      <c r="F3" s="479"/>
      <c r="G3" s="479" t="str">
        <f>+Key!$A$26</f>
        <v>Urban</v>
      </c>
      <c r="I3" s="479"/>
      <c r="J3" s="479" t="str">
        <f>+Key!$A$25</f>
        <v>Rural</v>
      </c>
      <c r="L3" s="479"/>
      <c r="M3" s="479" t="str">
        <f>+Key!$A$27</f>
        <v>Pre-primary</v>
      </c>
      <c r="O3" s="479"/>
      <c r="P3" s="479" t="str">
        <f>+Key!$A$28</f>
        <v>Primary</v>
      </c>
      <c r="Q3" s="479"/>
      <c r="R3" s="479"/>
      <c r="S3" s="479" t="str">
        <f>+Key!$A$29</f>
        <v>Secondary</v>
      </c>
      <c r="U3" s="479"/>
      <c r="V3" s="479" t="str">
        <f>+Key!$A$24</f>
        <v>Total</v>
      </c>
      <c r="W3" s="479"/>
      <c r="X3" s="479"/>
      <c r="Y3" s="479" t="str">
        <f>+Key!$A$26</f>
        <v>Urban</v>
      </c>
      <c r="Z3" s="370"/>
      <c r="AA3" s="479"/>
      <c r="AB3" s="479" t="str">
        <f>+Key!$A$25</f>
        <v>Rural</v>
      </c>
      <c r="AC3" s="370"/>
      <c r="AD3" s="479"/>
      <c r="AE3" s="479" t="str">
        <f>+Key!$A$27</f>
        <v>Pre-primary</v>
      </c>
      <c r="AF3" s="370"/>
      <c r="AG3" s="479"/>
      <c r="AH3" s="479" t="str">
        <f>+Key!$A$28</f>
        <v>Primary</v>
      </c>
      <c r="AI3" s="479"/>
      <c r="AJ3" s="479"/>
      <c r="AK3" s="479" t="str">
        <f>+Key!$A$29</f>
        <v>Secondary</v>
      </c>
      <c r="AL3" s="479"/>
      <c r="AM3" s="479"/>
      <c r="AN3" s="479"/>
      <c r="AO3" s="479"/>
      <c r="AP3" s="479" t="s">
        <v>17</v>
      </c>
      <c r="AQ3" s="479"/>
      <c r="AR3" s="479"/>
      <c r="AS3" s="479"/>
      <c r="AT3" s="479"/>
      <c r="AU3" s="479" t="s">
        <v>18</v>
      </c>
      <c r="AV3" s="479"/>
      <c r="AW3" s="479"/>
      <c r="AX3" s="479"/>
      <c r="AY3" s="479"/>
      <c r="AZ3" s="479" t="str">
        <f>+Key!$A$24</f>
        <v>Total</v>
      </c>
      <c r="BA3" s="491"/>
      <c r="BB3" s="479"/>
      <c r="BC3" s="479" t="str">
        <f>+Key!$A$26</f>
        <v>Urban</v>
      </c>
      <c r="BD3" s="370"/>
      <c r="BE3" s="479"/>
      <c r="BF3" s="479" t="str">
        <f>+Key!$A$25</f>
        <v>Rural</v>
      </c>
      <c r="BG3" s="370"/>
      <c r="BH3" s="479"/>
      <c r="BI3" s="479" t="str">
        <f>+Key!$A$27</f>
        <v>Pre-primary</v>
      </c>
      <c r="BJ3" s="370"/>
      <c r="BK3" s="479"/>
      <c r="BL3" s="479" t="str">
        <f>+Key!$A$28</f>
        <v>Primary</v>
      </c>
      <c r="BM3" s="479"/>
      <c r="BN3" s="479"/>
      <c r="BO3" s="479" t="str">
        <f>+Key!$A$29</f>
        <v>Secondary</v>
      </c>
      <c r="BP3" s="369"/>
      <c r="BQ3" s="479"/>
    </row>
    <row r="4" spans="1:69" ht="148.80000000000001" x14ac:dyDescent="0.25">
      <c r="A4" s="492" t="s">
        <v>5</v>
      </c>
      <c r="B4" s="492" t="str">
        <f>HLOOKUP(Introduction!$G$4,nametranslations,88,FALSE)</f>
        <v>Tipo de fuente</v>
      </c>
      <c r="C4" s="492" t="s">
        <v>4</v>
      </c>
      <c r="D4" s="493" t="s">
        <v>25</v>
      </c>
      <c r="E4" s="494" t="s">
        <v>19</v>
      </c>
      <c r="F4" s="495" t="s">
        <v>107</v>
      </c>
      <c r="G4" s="493" t="s">
        <v>25</v>
      </c>
      <c r="H4" s="494" t="s">
        <v>19</v>
      </c>
      <c r="I4" s="495" t="s">
        <v>107</v>
      </c>
      <c r="J4" s="493" t="s">
        <v>25</v>
      </c>
      <c r="K4" s="494" t="s">
        <v>19</v>
      </c>
      <c r="L4" s="495" t="s">
        <v>107</v>
      </c>
      <c r="M4" s="493" t="s">
        <v>25</v>
      </c>
      <c r="N4" s="494" t="s">
        <v>19</v>
      </c>
      <c r="O4" s="495" t="s">
        <v>107</v>
      </c>
      <c r="P4" s="493" t="s">
        <v>25</v>
      </c>
      <c r="Q4" s="494" t="s">
        <v>19</v>
      </c>
      <c r="R4" s="495" t="s">
        <v>107</v>
      </c>
      <c r="S4" s="493" t="s">
        <v>25</v>
      </c>
      <c r="T4" s="494" t="s">
        <v>19</v>
      </c>
      <c r="U4" s="496" t="s">
        <v>107</v>
      </c>
      <c r="V4" s="497" t="s">
        <v>25</v>
      </c>
      <c r="W4" s="498" t="s">
        <v>19</v>
      </c>
      <c r="X4" s="498" t="s">
        <v>21</v>
      </c>
      <c r="Y4" s="498" t="s">
        <v>28</v>
      </c>
      <c r="Z4" s="499" t="s">
        <v>108</v>
      </c>
      <c r="AA4" s="497" t="s">
        <v>25</v>
      </c>
      <c r="AB4" s="498" t="s">
        <v>19</v>
      </c>
      <c r="AC4" s="498" t="s">
        <v>21</v>
      </c>
      <c r="AD4" s="498" t="s">
        <v>28</v>
      </c>
      <c r="AE4" s="499" t="s">
        <v>108</v>
      </c>
      <c r="AF4" s="497" t="s">
        <v>25</v>
      </c>
      <c r="AG4" s="498" t="s">
        <v>19</v>
      </c>
      <c r="AH4" s="498" t="s">
        <v>21</v>
      </c>
      <c r="AI4" s="498" t="s">
        <v>28</v>
      </c>
      <c r="AJ4" s="499" t="s">
        <v>108</v>
      </c>
      <c r="AK4" s="497" t="s">
        <v>25</v>
      </c>
      <c r="AL4" s="498" t="s">
        <v>19</v>
      </c>
      <c r="AM4" s="498" t="s">
        <v>21</v>
      </c>
      <c r="AN4" s="498" t="s">
        <v>28</v>
      </c>
      <c r="AO4" s="499" t="s">
        <v>108</v>
      </c>
      <c r="AP4" s="497" t="s">
        <v>25</v>
      </c>
      <c r="AQ4" s="498" t="s">
        <v>19</v>
      </c>
      <c r="AR4" s="498" t="s">
        <v>21</v>
      </c>
      <c r="AS4" s="498" t="s">
        <v>28</v>
      </c>
      <c r="AT4" s="499" t="s">
        <v>108</v>
      </c>
      <c r="AU4" s="497" t="s">
        <v>25</v>
      </c>
      <c r="AV4" s="498" t="s">
        <v>19</v>
      </c>
      <c r="AW4" s="498" t="s">
        <v>21</v>
      </c>
      <c r="AX4" s="498" t="s">
        <v>28</v>
      </c>
      <c r="AY4" s="500" t="s">
        <v>108</v>
      </c>
      <c r="AZ4" s="501" t="s">
        <v>25</v>
      </c>
      <c r="BA4" s="502" t="s">
        <v>127</v>
      </c>
      <c r="BB4" s="503" t="s">
        <v>129</v>
      </c>
      <c r="BC4" s="501" t="s">
        <v>25</v>
      </c>
      <c r="BD4" s="502" t="s">
        <v>127</v>
      </c>
      <c r="BE4" s="503" t="s">
        <v>129</v>
      </c>
      <c r="BF4" s="501" t="s">
        <v>25</v>
      </c>
      <c r="BG4" s="502" t="s">
        <v>127</v>
      </c>
      <c r="BH4" s="503" t="s">
        <v>129</v>
      </c>
      <c r="BI4" s="501" t="s">
        <v>25</v>
      </c>
      <c r="BJ4" s="502" t="s">
        <v>127</v>
      </c>
      <c r="BK4" s="503" t="s">
        <v>129</v>
      </c>
      <c r="BL4" s="501" t="s">
        <v>25</v>
      </c>
      <c r="BM4" s="502" t="s">
        <v>127</v>
      </c>
      <c r="BN4" s="503" t="s">
        <v>129</v>
      </c>
      <c r="BO4" s="501" t="s">
        <v>25</v>
      </c>
      <c r="BP4" s="502" t="s">
        <v>127</v>
      </c>
      <c r="BQ4" s="503" t="s">
        <v>129</v>
      </c>
    </row>
    <row r="5" spans="1:69" ht="43.2" hidden="1" x14ac:dyDescent="0.25">
      <c r="A5" s="492" t="s">
        <v>38</v>
      </c>
      <c r="B5" s="492" t="s">
        <v>39</v>
      </c>
      <c r="C5" s="492" t="s">
        <v>40</v>
      </c>
      <c r="D5" s="493" t="s">
        <v>121</v>
      </c>
      <c r="E5" s="494" t="s">
        <v>41</v>
      </c>
      <c r="F5" s="495" t="s">
        <v>181</v>
      </c>
      <c r="G5" s="493" t="s">
        <v>122</v>
      </c>
      <c r="H5" s="494" t="s">
        <v>42</v>
      </c>
      <c r="I5" s="495" t="s">
        <v>182</v>
      </c>
      <c r="J5" s="493" t="s">
        <v>123</v>
      </c>
      <c r="K5" s="494" t="s">
        <v>43</v>
      </c>
      <c r="L5" s="495" t="s">
        <v>183</v>
      </c>
      <c r="M5" s="493" t="s">
        <v>124</v>
      </c>
      <c r="N5" s="494" t="s">
        <v>79</v>
      </c>
      <c r="O5" s="495" t="s">
        <v>184</v>
      </c>
      <c r="P5" s="493" t="s">
        <v>125</v>
      </c>
      <c r="Q5" s="494" t="s">
        <v>80</v>
      </c>
      <c r="R5" s="495" t="s">
        <v>185</v>
      </c>
      <c r="S5" s="493" t="s">
        <v>126</v>
      </c>
      <c r="T5" s="494" t="s">
        <v>81</v>
      </c>
      <c r="U5" s="496" t="s">
        <v>186</v>
      </c>
      <c r="V5" s="497" t="s">
        <v>115</v>
      </c>
      <c r="W5" s="498" t="s">
        <v>44</v>
      </c>
      <c r="X5" s="504" t="s">
        <v>58</v>
      </c>
      <c r="Y5" s="504" t="s">
        <v>59</v>
      </c>
      <c r="Z5" s="499" t="s">
        <v>187</v>
      </c>
      <c r="AA5" s="497" t="s">
        <v>116</v>
      </c>
      <c r="AB5" s="498" t="s">
        <v>45</v>
      </c>
      <c r="AC5" s="504" t="s">
        <v>60</v>
      </c>
      <c r="AD5" s="504" t="s">
        <v>61</v>
      </c>
      <c r="AE5" s="499" t="s">
        <v>188</v>
      </c>
      <c r="AF5" s="497" t="s">
        <v>117</v>
      </c>
      <c r="AG5" s="498" t="s">
        <v>46</v>
      </c>
      <c r="AH5" s="504" t="s">
        <v>62</v>
      </c>
      <c r="AI5" s="504" t="s">
        <v>63</v>
      </c>
      <c r="AJ5" s="499" t="s">
        <v>189</v>
      </c>
      <c r="AK5" s="497" t="s">
        <v>118</v>
      </c>
      <c r="AL5" s="498" t="s">
        <v>64</v>
      </c>
      <c r="AM5" s="504" t="s">
        <v>65</v>
      </c>
      <c r="AN5" s="504" t="s">
        <v>66</v>
      </c>
      <c r="AO5" s="499" t="s">
        <v>190</v>
      </c>
      <c r="AP5" s="497" t="s">
        <v>119</v>
      </c>
      <c r="AQ5" s="498" t="s">
        <v>67</v>
      </c>
      <c r="AR5" s="504" t="s">
        <v>68</v>
      </c>
      <c r="AS5" s="504" t="s">
        <v>69</v>
      </c>
      <c r="AT5" s="499" t="s">
        <v>191</v>
      </c>
      <c r="AU5" s="497" t="s">
        <v>120</v>
      </c>
      <c r="AV5" s="498" t="s">
        <v>70</v>
      </c>
      <c r="AW5" s="504" t="s">
        <v>71</v>
      </c>
      <c r="AX5" s="504" t="s">
        <v>72</v>
      </c>
      <c r="AY5" s="500" t="s">
        <v>192</v>
      </c>
      <c r="AZ5" s="501" t="s">
        <v>73</v>
      </c>
      <c r="BA5" s="502" t="s">
        <v>100</v>
      </c>
      <c r="BB5" s="503" t="s">
        <v>193</v>
      </c>
      <c r="BC5" s="501" t="s">
        <v>78</v>
      </c>
      <c r="BD5" s="502" t="s">
        <v>101</v>
      </c>
      <c r="BE5" s="503" t="s">
        <v>194</v>
      </c>
      <c r="BF5" s="501" t="s">
        <v>77</v>
      </c>
      <c r="BG5" s="502" t="s">
        <v>102</v>
      </c>
      <c r="BH5" s="503" t="s">
        <v>195</v>
      </c>
      <c r="BI5" s="501" t="s">
        <v>76</v>
      </c>
      <c r="BJ5" s="502" t="s">
        <v>103</v>
      </c>
      <c r="BK5" s="503" t="s">
        <v>196</v>
      </c>
      <c r="BL5" s="501" t="s">
        <v>75</v>
      </c>
      <c r="BM5" s="502" t="s">
        <v>104</v>
      </c>
      <c r="BN5" s="503" t="s">
        <v>197</v>
      </c>
      <c r="BO5" s="501" t="s">
        <v>74</v>
      </c>
      <c r="BP5" s="502" t="s">
        <v>105</v>
      </c>
      <c r="BQ5" s="503" t="s">
        <v>198</v>
      </c>
    </row>
    <row r="6" spans="1:69" x14ac:dyDescent="0.25">
      <c r="A6" s="505" t="str">
        <f>+RIGHT('Data Summary'!A6,LEN('Data Summary'!A6)-9)</f>
        <v>FLS</v>
      </c>
      <c r="B6" s="479" t="str">
        <f>+IF(ISTEXT('Data Summary'!B6),'Data Summary'!B6,"")</f>
        <v>Encuesta</v>
      </c>
      <c r="C6" s="506">
        <f>+VALUE('Data Summary'!C6)</f>
        <v>2004</v>
      </c>
      <c r="D6" s="507">
        <f>+IF(AND(ISNUMBER('Water Data'!D4),'Data Summary'!BS6="Yes"),100-'Water Data'!D4,NA())</f>
        <v>99.448022079116839</v>
      </c>
      <c r="E6" s="507">
        <f>+IF(AND(ISNUMBER('Water Data'!D6),'Data Summary'!BT6="Yes"),'Water Data'!D6,NA())</f>
        <v>97.93008279668814</v>
      </c>
      <c r="F6" s="507" t="e">
        <f>+IF(AND(ISNUMBER('Water Data'!D9),'Data Summary'!BU6="Yes"),'Water Data'!D9,NA())</f>
        <v>#N/A</v>
      </c>
      <c r="G6" s="507" t="e">
        <f>+IF(AND(ISNUMBER('Water Data'!E4),'Data Summary'!BV6="Yes"),100-'Water Data'!E4,NA())</f>
        <v>#N/A</v>
      </c>
      <c r="H6" s="507" t="e">
        <f>+IF(AND(ISNUMBER('Water Data'!E6),'Data Summary'!BW6="Yes"),'Water Data'!E6,NA())</f>
        <v>#N/A</v>
      </c>
      <c r="I6" s="507" t="e">
        <f>+IF(AND(ISNUMBER('Water Data'!E9),'Data Summary'!BX6="Yes"),'Water Data'!E9,NA())</f>
        <v>#N/A</v>
      </c>
      <c r="J6" s="507" t="e">
        <f>+IF(AND(ISNUMBER('Water Data'!F4),'Data Summary'!BY6="Yes"),100-'Water Data'!F4,NA())</f>
        <v>#N/A</v>
      </c>
      <c r="K6" s="507" t="e">
        <f>+IF(AND(ISNUMBER('Water Data'!F6),'Data Summary'!BZ6="Yes"),'Water Data'!F6,NA())</f>
        <v>#N/A</v>
      </c>
      <c r="L6" s="507" t="e">
        <f>+IF(AND(ISNUMBER('Water Data'!F9),'Data Summary'!CA6="Yes"),'Water Data'!F9,NA())</f>
        <v>#N/A</v>
      </c>
      <c r="M6" s="507" t="e">
        <f>+IF(AND(ISNUMBER('Water Data'!G4),'Data Summary'!CB6="Yes"),100-'Water Data'!G4,NA())</f>
        <v>#N/A</v>
      </c>
      <c r="N6" s="507" t="e">
        <f>+IF(AND(ISNUMBER('Water Data'!G6),'Data Summary'!CC6="Yes"),'Water Data'!G6,NA())</f>
        <v>#N/A</v>
      </c>
      <c r="O6" s="507" t="e">
        <f>+IF(AND(ISNUMBER('Water Data'!G9),'Data Summary'!CD6="Yes"),'Water Data'!G9,NA())</f>
        <v>#N/A</v>
      </c>
      <c r="P6" s="507">
        <f>+IF(AND(ISNUMBER('Water Data'!H4),'Data Summary'!CE6="Yes"),100-'Water Data'!H4,NA())</f>
        <v>99.377916018662518</v>
      </c>
      <c r="Q6" s="507">
        <f>+IF(AND(ISNUMBER('Water Data'!H6),'Data Summary'!CF6="Yes"),'Water Data'!H6,NA())</f>
        <v>98.055987558320382</v>
      </c>
      <c r="R6" s="507" t="e">
        <f>+IF(AND(ISNUMBER('Water Data'!H9),'Data Summary'!CG6="Yes"),'Water Data'!H9,NA())</f>
        <v>#N/A</v>
      </c>
      <c r="S6" s="507">
        <f>+IF(AND(ISNUMBER('Water Data'!I4),'Data Summary'!CH6="Yes"),100-'Water Data'!I4,NA())</f>
        <v>99.606299212598429</v>
      </c>
      <c r="T6" s="507">
        <f>+IF(AND(ISNUMBER('Water Data'!I6),'Data Summary'!CI6="Yes"),'Water Data'!I6,NA())</f>
        <v>98.031496062992119</v>
      </c>
      <c r="U6" s="507" t="e">
        <f>+IF(AND(ISNUMBER('Water Data'!I9),'Data Summary'!CJ6="Yes"),'Water Data'!I9,NA())</f>
        <v>#N/A</v>
      </c>
      <c r="V6" s="508">
        <f>+IF(AND(ISNUMBER('Sanitation Data'!D4),'Data Summary'!CK6="Yes"),100-'Sanitation Data'!D4,NA())</f>
        <v>100</v>
      </c>
      <c r="W6" s="508">
        <f>+IF(AND(ISNUMBER('Sanitation Data'!D6),'Data Summary'!CL6="Yes"),'Sanitation Data'!D6,NA())</f>
        <v>98.988040478380867</v>
      </c>
      <c r="X6" s="508">
        <f>+IF(AND(ISNUMBER('Sanitation Data'!D10),'Data Summary'!CM6="Yes"),'Sanitation Data'!D10,NA())</f>
        <v>87.456999999999994</v>
      </c>
      <c r="Y6" s="508" t="e">
        <f>+IF(AND(ISNUMBER('Sanitation Data'!D11),'Data Summary'!CN6="Yes"),'Sanitation Data'!D11,NA())</f>
        <v>#N/A</v>
      </c>
      <c r="Z6" s="508">
        <f>+IF(AND(ISNUMBER('Sanitation Data'!D12),'Data Summary'!CO6="Yes"),'Sanitation Data'!D12,NA())</f>
        <v>87.456999999999994</v>
      </c>
      <c r="AA6" s="508" t="e">
        <f>+IF(AND(ISNUMBER('Sanitation Data'!E4),'Data Summary'!CP6="Yes"),100-'Sanitation Data'!E4,NA())</f>
        <v>#N/A</v>
      </c>
      <c r="AB6" s="508" t="e">
        <f>+IF(AND(ISNUMBER('Sanitation Data'!E6),'Data Summary'!CQ6="Yes"),'Sanitation Data'!E6,NA())</f>
        <v>#N/A</v>
      </c>
      <c r="AC6" s="508" t="e">
        <f>+IF(AND(ISNUMBER('Sanitation Data'!E10),'Data Summary'!CR6="Yes"),'Sanitation Data'!E10,NA())</f>
        <v>#N/A</v>
      </c>
      <c r="AD6" s="508" t="e">
        <f>+IF(AND(ISNUMBER('Sanitation Data'!E11),'Data Summary'!CS6="Yes"),'Sanitation Data'!E11,NA())</f>
        <v>#N/A</v>
      </c>
      <c r="AE6" s="508" t="e">
        <f>+IF(AND(ISNUMBER('Sanitation Data'!E12),'Data Summary'!CT6="Yes"),'Sanitation Data'!E12,NA())</f>
        <v>#N/A</v>
      </c>
      <c r="AF6" s="508" t="e">
        <f>+IF(AND(ISNUMBER('Sanitation Data'!F4),'Data Summary'!CU6="Yes"),100-'Sanitation Data'!F4,NA())</f>
        <v>#N/A</v>
      </c>
      <c r="AG6" s="508" t="e">
        <f>+IF(AND(ISNUMBER('Sanitation Data'!F6),'Data Summary'!CV6="Yes"),'Sanitation Data'!F6,NA())</f>
        <v>#N/A</v>
      </c>
      <c r="AH6" s="508" t="e">
        <f>+IF(AND(ISNUMBER('Sanitation Data'!F10),'Data Summary'!CW6="Yes"),'Sanitation Data'!F10,NA())</f>
        <v>#N/A</v>
      </c>
      <c r="AI6" s="508" t="e">
        <f>+IF(AND(ISNUMBER('Sanitation Data'!F11),'Data Summary'!CX6="Yes"),'Sanitation Data'!F11,NA())</f>
        <v>#N/A</v>
      </c>
      <c r="AJ6" s="508" t="e">
        <f>+IF(AND(ISNUMBER('Sanitation Data'!F12),'Data Summary'!CY6="Yes"),'Sanitation Data'!F12,NA())</f>
        <v>#N/A</v>
      </c>
      <c r="AK6" s="508" t="e">
        <f>+IF(AND(ISNUMBER('Sanitation Data'!G4),'Data Summary'!CZ6="Yes"),100-'Sanitation Data'!G4,NA())</f>
        <v>#N/A</v>
      </c>
      <c r="AL6" s="508" t="e">
        <f>+IF(AND(ISNUMBER('Sanitation Data'!G6),'Data Summary'!DA6="Yes"),'Sanitation Data'!G6,NA())</f>
        <v>#N/A</v>
      </c>
      <c r="AM6" s="508" t="e">
        <f>+IF(AND(ISNUMBER('Sanitation Data'!G10),'Data Summary'!DB6="Yes"),'Sanitation Data'!G10,NA())</f>
        <v>#N/A</v>
      </c>
      <c r="AN6" s="508" t="e">
        <f>+IF(AND(ISNUMBER('Sanitation Data'!G11),'Data Summary'!DC6="Yes"),'Sanitation Data'!G11,NA())</f>
        <v>#N/A</v>
      </c>
      <c r="AO6" s="508" t="e">
        <f>+IF(AND(ISNUMBER('Sanitation Data'!G12),'Data Summary'!DD6="Yes"),'Sanitation Data'!G12,NA())</f>
        <v>#N/A</v>
      </c>
      <c r="AP6" s="508">
        <f>+IF(AND(ISNUMBER('Sanitation Data'!H4),'Data Summary'!DE6="Yes"),100-'Sanitation Data'!H4,NA())</f>
        <v>100</v>
      </c>
      <c r="AQ6" s="508">
        <f>+IF(AND(ISNUMBER('Sanitation Data'!H6),'Data Summary'!DF6="Yes"),'Sanitation Data'!H6,NA())</f>
        <v>98.91135303265942</v>
      </c>
      <c r="AR6" s="508">
        <f>+IF(AND(ISNUMBER('Sanitation Data'!H10),'Data Summary'!DG6="Yes"),'Sanitation Data'!H10,NA())</f>
        <v>84.974000000000004</v>
      </c>
      <c r="AS6" s="508" t="e">
        <f>+IF(AND(ISNUMBER('Sanitation Data'!H11),'Data Summary'!DH6="Yes"),'Sanitation Data'!H11,NA())</f>
        <v>#N/A</v>
      </c>
      <c r="AT6" s="508">
        <f>+IF(AND(ISNUMBER('Sanitation Data'!H12),'Data Summary'!DI6="Yes"),'Sanitation Data'!H12,NA())</f>
        <v>84.974000000000004</v>
      </c>
      <c r="AU6" s="508">
        <f>+IF(AND(ISNUMBER('Sanitation Data'!I4),'Data Summary'!DJ6="Yes"),100-'Sanitation Data'!I4,NA())</f>
        <v>100</v>
      </c>
      <c r="AV6" s="508">
        <f>+IF(AND(ISNUMBER('Sanitation Data'!I6),'Data Summary'!DK6="Yes"),'Sanitation Data'!I6,NA())</f>
        <v>99.212598425196845</v>
      </c>
      <c r="AW6" s="508">
        <f>+IF(AND(ISNUMBER('Sanitation Data'!I10),'Data Summary'!DL6="Yes"),'Sanitation Data'!I10,NA())</f>
        <v>90.765770000000003</v>
      </c>
      <c r="AX6" s="508" t="e">
        <f>+IF(AND(ISNUMBER('Sanitation Data'!I11),'Data Summary'!DM6="Yes"),'Sanitation Data'!I11,NA())</f>
        <v>#N/A</v>
      </c>
      <c r="AY6" s="508">
        <f>+IF(AND(ISNUMBER('Sanitation Data'!I12),'Data Summary'!DN6="Yes"),'Sanitation Data'!I12,NA())</f>
        <v>90.765770000000003</v>
      </c>
      <c r="AZ6" s="509">
        <f>+IF(AND(ISNUMBER('Hygiene Data'!D5),'Data Summary'!DO6="Yes"),'Hygiene Data'!D5,NA())</f>
        <v>99.539999999999992</v>
      </c>
      <c r="BA6" s="509" t="e">
        <f>+IF(AND(ISNUMBER('Hygiene Data'!D7),'Data Summary'!DP6="Yes"),'Hygiene Data'!D7,NA())</f>
        <v>#N/A</v>
      </c>
      <c r="BB6" s="509">
        <f>+IF(AND(ISNUMBER('Hygiene Data'!D9),'Data Summary'!DQ6="Yes"),'Hygiene Data'!D9,NA())</f>
        <v>42.23</v>
      </c>
      <c r="BC6" s="509" t="e">
        <f>+IF(AND(ISNUMBER('Hygiene Data'!E5),'Data Summary'!DR6="Yes"),'Hygiene Data'!E5,NA())</f>
        <v>#N/A</v>
      </c>
      <c r="BD6" s="509" t="e">
        <f>+IF(AND(ISNUMBER('Hygiene Data'!E7),'Data Summary'!DS6="Yes"),'Hygiene Data'!E7,NA())</f>
        <v>#N/A</v>
      </c>
      <c r="BE6" s="509" t="e">
        <f>+IF(AND(ISNUMBER('Hygiene Data'!E9),'Data Summary'!DT6="Yes"),'Hygiene Data'!E9,NA())</f>
        <v>#N/A</v>
      </c>
      <c r="BF6" s="509" t="e">
        <f>+IF(AND(ISNUMBER('Hygiene Data'!F5),'Data Summary'!DU6="Yes"),'Hygiene Data'!F5,NA())</f>
        <v>#N/A</v>
      </c>
      <c r="BG6" s="509" t="e">
        <f>+IF(AND(ISNUMBER('Hygiene Data'!F7),'Data Summary'!DV6="Yes"),'Hygiene Data'!F7,NA())</f>
        <v>#N/A</v>
      </c>
      <c r="BH6" s="509" t="e">
        <f>+IF(AND(ISNUMBER('Hygiene Data'!F9),'Data Summary'!DW6="Yes"),'Hygiene Data'!F9,NA())</f>
        <v>#N/A</v>
      </c>
      <c r="BI6" s="509" t="e">
        <f>+IF(AND(ISNUMBER('Hygiene Data'!G5),'Data Summary'!DX6="Yes"),'Hygiene Data'!G5,NA())</f>
        <v>#N/A</v>
      </c>
      <c r="BJ6" s="509" t="e">
        <f>+IF(AND(ISNUMBER('Hygiene Data'!G7),'Data Summary'!DY6="Yes"),'Hygiene Data'!G7,NA())</f>
        <v>#N/A</v>
      </c>
      <c r="BK6" s="509" t="e">
        <f>+IF(AND(ISNUMBER('Hygiene Data'!G9),'Data Summary'!DZ6="Yes"),'Hygiene Data'!G9,NA())</f>
        <v>#N/A</v>
      </c>
      <c r="BL6" s="509">
        <f>+IF(AND(ISNUMBER('Hygiene Data'!H5),'Data Summary'!EA6="Yes"),'Hygiene Data'!H5,NA())</f>
        <v>99.377916018662518</v>
      </c>
      <c r="BM6" s="509" t="e">
        <f>+IF(AND(ISNUMBER('Hygiene Data'!H7),'Data Summary'!EB6="Yes"),'Hygiene Data'!H7,NA())</f>
        <v>#N/A</v>
      </c>
      <c r="BN6" s="509">
        <f>+IF(AND(ISNUMBER('Hygiene Data'!H9),'Data Summary'!EC6="Yes"),'Hygiene Data'!H9,NA())</f>
        <v>43.7</v>
      </c>
      <c r="BO6" s="509">
        <f>+IF(AND(ISNUMBER('Hygiene Data'!I5),'Data Summary'!ED6="Yes"),'Hygiene Data'!I5,NA())</f>
        <v>99.803149606299215</v>
      </c>
      <c r="BP6" s="509" t="e">
        <f>+IF(AND(ISNUMBER('Hygiene Data'!I7),'Data Summary'!EE6="Yes"),'Hygiene Data'!I7,NA())</f>
        <v>#N/A</v>
      </c>
      <c r="BQ6" s="509">
        <f>+IF(AND(ISNUMBER('Hygiene Data'!I9),'Data Summary'!EF6="Yes"),'Hygiene Data'!I9,NA())</f>
        <v>44.09</v>
      </c>
    </row>
    <row r="7" spans="1:69" x14ac:dyDescent="0.25">
      <c r="A7" s="505" t="str">
        <f ca="1">+RIGHT('Data Summary'!A7,LEN('Data Summary'!A7)-9)</f>
        <v>LLECE</v>
      </c>
      <c r="B7" s="479" t="str">
        <f ca="1">+IF(ISTEXT('Data Summary'!B7),'Data Summary'!B7,"")</f>
        <v>Encuesta</v>
      </c>
      <c r="C7" s="506">
        <f ca="1">+VALUE('Data Summary'!C7)</f>
        <v>2006</v>
      </c>
      <c r="D7" s="507" t="e">
        <f ca="1">+IF(AND(ISNUMBER(OFFSET('Water Data'!$D$4,0,10*ROW('Water Data'!D1))),'Data Summary'!BS7="Yes"),100-OFFSET('Water Data'!$D$4,0,10*ROW('Water Data'!D1)),NA())</f>
        <v>#N/A</v>
      </c>
      <c r="E7" s="507">
        <f ca="1">+IF(AND(ISNUMBER(OFFSET('Water Data'!$D$6,0,10*ROW('Water Data'!D1))),'Data Summary'!BT7="Yes"),OFFSET('Water Data'!$D$6,0,10*ROW('Water Data'!D1)),NA())</f>
        <v>81.3</v>
      </c>
      <c r="F7" s="507" t="e">
        <f ca="1">+IF(AND(ISNUMBER(OFFSET('Water Data'!$D$9,0,10*ROW('Water Data'!D1))),'Data Summary'!BU7="Yes"),OFFSET('Water Data'!$D$9,0,10*ROW('Water Data'!D1)),NA())</f>
        <v>#N/A</v>
      </c>
      <c r="G7" s="507" t="e">
        <f ca="1">+IF(AND(ISNUMBER(OFFSET('Water Data'!$E$4,0,10*ROW('Water Data'!E1))),'Data Summary'!BV7="Yes"),100-OFFSET('Water Data'!$E$4,0,10*ROW('Water Data'!E1)),NA())</f>
        <v>#N/A</v>
      </c>
      <c r="H7" s="507">
        <f ca="1">+IF(AND(ISNUMBER(OFFSET('Water Data'!$E$6,0,10*ROW('Water Data'!E1))),'Data Summary'!BW7="Yes"),OFFSET('Water Data'!$E$6,0,10*ROW('Water Data'!E1)),NA())</f>
        <v>96.6</v>
      </c>
      <c r="I7" s="507" t="e">
        <f ca="1">+IF(AND(ISNUMBER(OFFSET('Water Data'!$E$9,0,10*ROW('Water Data'!E1))),'Data Summary'!BX7="Yes"),OFFSET('Water Data'!$E$9,0,10*ROW('Water Data'!E1)),NA())</f>
        <v>#N/A</v>
      </c>
      <c r="J7" s="507" t="e">
        <f ca="1">+IF(AND(ISNUMBER(OFFSET('Water Data'!$F$4,0,10*ROW('Water Data'!F1))),'Data Summary'!BY7="Yes"),100-OFFSET('Water Data'!$F$4,0,10*ROW('Water Data'!F1)),NA())</f>
        <v>#N/A</v>
      </c>
      <c r="K7" s="507">
        <f ca="1">+IF(AND(ISNUMBER(OFFSET('Water Data'!$F$6,0,10*ROW('Water Data'!F1))),'Data Summary'!BZ7="Yes"),OFFSET('Water Data'!$F$6,0,10*ROW('Water Data'!F1)),NA())</f>
        <v>62.7</v>
      </c>
      <c r="L7" s="507" t="e">
        <f ca="1">+IF(AND(ISNUMBER(OFFSET('Water Data'!$F$9,0,10*ROW('Water Data'!F1))),'Data Summary'!CA7="Yes"),OFFSET('Water Data'!$F$9,0,10*ROW('Water Data'!F1)),NA())</f>
        <v>#N/A</v>
      </c>
      <c r="M7" s="507" t="e">
        <f ca="1">+IF(AND(ISNUMBER(OFFSET('Water Data'!$G$4,0,10*ROW('Water Data'!G1))),'Data Summary'!CB7="Yes"),100-OFFSET('Water Data'!$G$4,0,10*ROW('Water Data'!G1)),NA())</f>
        <v>#N/A</v>
      </c>
      <c r="N7" s="507" t="e">
        <f ca="1">+IF(AND(ISNUMBER(OFFSET('Water Data'!$G$6,0,10*ROW('Water Data'!G1))),'Data Summary'!CC7="Yes"),OFFSET('Water Data'!$G$6,0,10*ROW('Water Data'!G1)),NA())</f>
        <v>#N/A</v>
      </c>
      <c r="O7" s="507" t="e">
        <f ca="1">+IF(AND(ISNUMBER(OFFSET('Water Data'!$G$9,0,10*ROW('Water Data'!G1))),'Data Summary'!CD7="Yes"),OFFSET('Water Data'!$G$9,0,10*ROW('Water Data'!G1)),NA())</f>
        <v>#N/A</v>
      </c>
      <c r="P7" s="507" t="e">
        <f ca="1">+IF(AND(ISNUMBER(OFFSET('Water Data'!$H$4,0,10*ROW('Water Data'!H1))),'Data Summary'!CE7="Yes"),100-OFFSET('Water Data'!$H$4,0,10*ROW('Water Data'!H1)),NA())</f>
        <v>#N/A</v>
      </c>
      <c r="Q7" s="507">
        <f ca="1">+IF(AND(ISNUMBER(OFFSET('Water Data'!$H$6,0,10*ROW('Water Data'!H1))),'Data Summary'!CF7="Yes"),OFFSET('Water Data'!$H$6,0,10*ROW('Water Data'!H1)),NA())</f>
        <v>81.3</v>
      </c>
      <c r="R7" s="507" t="e">
        <f ca="1">+IF(AND(ISNUMBER(OFFSET('Water Data'!$H$9,0,10*ROW('Water Data'!H1))),'Data Summary'!CG7="Yes"),OFFSET('Water Data'!$H$9,0,10*ROW('Water Data'!H1)),NA())</f>
        <v>#N/A</v>
      </c>
      <c r="S7" s="507" t="e">
        <f ca="1">+IF(AND(ISNUMBER(OFFSET('Water Data'!$I$4,0,10*ROW('Water Data'!I1))),'Data Summary'!CH7="Yes"),100-OFFSET('Water Data'!$I$4,0,10*ROW('Water Data'!I1)),NA())</f>
        <v>#N/A</v>
      </c>
      <c r="T7" s="507" t="e">
        <f ca="1">+IF(AND(ISNUMBER(OFFSET('Water Data'!$I$6,0,10*ROW('Water Data'!I1))),'Data Summary'!CI7="Yes"),OFFSET('Water Data'!$I$6,0,10*ROW('Water Data'!I1)),NA())</f>
        <v>#N/A</v>
      </c>
      <c r="U7" s="507" t="e">
        <f ca="1">+IF(AND(ISNUMBER(OFFSET('Water Data'!$I$9,0,10*ROW('Water Data'!I1))),'Data Summary'!CJ7="Yes"),OFFSET('Water Data'!$I$9,0,10*ROW('Water Data'!I1)),NA())</f>
        <v>#N/A</v>
      </c>
      <c r="V7" s="508" t="e">
        <f ca="1">+IF(AND(ISNUMBER(OFFSET('Sanitation Data'!$D$4,0,10*ROW('Sanitation Data'!D1))),'Data Summary'!CK7="Yes"),100-OFFSET('Sanitation Data'!$D$4,0,10*ROW('Sanitation Data'!D1)),NA())</f>
        <v>#N/A</v>
      </c>
      <c r="W7" s="508" t="e">
        <f ca="1">+IF(AND(ISNUMBER(OFFSET('Sanitation Data'!$D$6,0,10*ROW('Sanitation Data'!D1))),'Data Summary'!CL7="Yes"),OFFSET('Sanitation Data'!$D$6,0,10*ROW('Sanitation Data'!D1)),NA())</f>
        <v>#N/A</v>
      </c>
      <c r="X7" s="508" t="e">
        <f ca="1">+IF(AND(ISNUMBER(OFFSET('Sanitation Data'!$D$10,0,10*ROW('Sanitation Data'!D1))),'Data Summary'!CM7="Yes"),OFFSET('Sanitation Data'!$D$10,0,10*ROW('Sanitation Data'!D1)),NA())</f>
        <v>#N/A</v>
      </c>
      <c r="Y7" s="508" t="e">
        <f ca="1">+IF(AND(ISNUMBER(OFFSET('Sanitation Data'!$D$11,0,10*ROW('Sanitation Data'!D1))),'Data Summary'!CN7="Yes"),OFFSET('Sanitation Data'!$D$11,0,10*ROW('Sanitation Data'!D1)),NA())</f>
        <v>#N/A</v>
      </c>
      <c r="Z7" s="508" t="e">
        <f ca="1">+IF(AND(ISNUMBER(OFFSET('Sanitation Data'!$D$12,0,10*ROW('Sanitation Data'!D1))),'Data Summary'!CO7="Yes"),OFFSET('Sanitation Data'!$D$12,0,10*ROW('Sanitation Data'!D1)),NA())</f>
        <v>#N/A</v>
      </c>
      <c r="AA7" s="508" t="e">
        <f ca="1">+IF(AND(ISNUMBER(OFFSET('Sanitation Data'!$E$4,0,10*ROW('Sanitation Data'!E1))),'Data Summary'!CP7="Yes"),100-OFFSET('Sanitation Data'!$E$4,0,10*ROW('Sanitation Data'!E1)),NA())</f>
        <v>#N/A</v>
      </c>
      <c r="AB7" s="508" t="e">
        <f ca="1">+IF(AND(ISNUMBER(OFFSET('Sanitation Data'!$E$6,0,10*ROW('Sanitation Data'!E1))),'Data Summary'!CQ7="Yes"),OFFSET('Sanitation Data'!$E$6,0,10*ROW('Sanitation Data'!E1)),NA())</f>
        <v>#N/A</v>
      </c>
      <c r="AC7" s="508" t="e">
        <f ca="1">+IF(AND(ISNUMBER(OFFSET('Sanitation Data'!$E$10,0,10*ROW('Sanitation Data'!E1))),'Data Summary'!CR7="Yes"),OFFSET('Sanitation Data'!$E$10,0,10*ROW('Sanitation Data'!E1)),NA())</f>
        <v>#N/A</v>
      </c>
      <c r="AD7" s="508" t="e">
        <f ca="1">+IF(AND(ISNUMBER(OFFSET('Sanitation Data'!$E$11,0,10*ROW('Sanitation Data'!E1))),'Data Summary'!CS7="Yes"),OFFSET('Sanitation Data'!$E$11,0,10*ROW('Sanitation Data'!E1)),NA())</f>
        <v>#N/A</v>
      </c>
      <c r="AE7" s="508" t="e">
        <f ca="1">+IF(AND(ISNUMBER(OFFSET('Sanitation Data'!$E$12,0,10*ROW('Sanitation Data'!E1))),'Data Summary'!CT7="Yes"),OFFSET('Sanitation Data'!$E$12,0,10*ROW('Sanitation Data'!E1)),NA())</f>
        <v>#N/A</v>
      </c>
      <c r="AF7" s="508" t="e">
        <f ca="1">+IF(AND(ISNUMBER(OFFSET('Sanitation Data'!$F$4,0,10*ROW('Sanitation Data'!F1))),'Data Summary'!CU7="Yes"),100-OFFSET('Sanitation Data'!$F$4,0,10*ROW('Sanitation Data'!F1)),NA())</f>
        <v>#N/A</v>
      </c>
      <c r="AG7" s="508" t="e">
        <f ca="1">+IF(AND(ISNUMBER(OFFSET('Sanitation Data'!$F$6,0,10*ROW('Sanitation Data'!F1))),'Data Summary'!CV7="Yes"),OFFSET('Sanitation Data'!$F$6,0,10*ROW('Sanitation Data'!F1)),NA())</f>
        <v>#N/A</v>
      </c>
      <c r="AH7" s="508" t="e">
        <f ca="1">+IF(AND(ISNUMBER(OFFSET('Sanitation Data'!$F$10,0,10*ROW('Sanitation Data'!F1))),'Data Summary'!CW7="Yes"),OFFSET('Sanitation Data'!$F$10,0,10*ROW('Sanitation Data'!F1)),NA())</f>
        <v>#N/A</v>
      </c>
      <c r="AI7" s="508" t="e">
        <f ca="1">+IF(AND(ISNUMBER(OFFSET('Sanitation Data'!$F$11,0,10*ROW('Sanitation Data'!F1))),'Data Summary'!CX7="Yes"),OFFSET('Sanitation Data'!$F$11,0,10*ROW('Sanitation Data'!F1)),NA())</f>
        <v>#N/A</v>
      </c>
      <c r="AJ7" s="508" t="e">
        <f ca="1">+IF(AND(ISNUMBER(OFFSET('Sanitation Data'!$F$12,0,10*ROW('Sanitation Data'!F1))),'Data Summary'!CY7="Yes"),OFFSET('Sanitation Data'!$F$12,0,10*ROW('Sanitation Data'!F1)),NA())</f>
        <v>#N/A</v>
      </c>
      <c r="AK7" s="508" t="e">
        <f ca="1">+IF(AND(ISNUMBER(OFFSET('Sanitation Data'!$G$4,0,10*ROW('Sanitation Data'!G1))),'Data Summary'!CZ7="Yes"),100-OFFSET('Sanitation Data'!$G$4,0,10*ROW('Sanitation Data'!G1)),NA())</f>
        <v>#N/A</v>
      </c>
      <c r="AL7" s="508" t="e">
        <f ca="1">+IF(AND(ISNUMBER(OFFSET('Sanitation Data'!$G$6,0,10*ROW('Sanitation Data'!G1))),'Data Summary'!DA7="Yes"),OFFSET('Sanitation Data'!$G$6,0,10*ROW('Sanitation Data'!G1)),NA())</f>
        <v>#N/A</v>
      </c>
      <c r="AM7" s="508" t="e">
        <f ca="1">+IF(AND(ISNUMBER(OFFSET('Sanitation Data'!$G$10,0,10*ROW('Sanitation Data'!G1))),'Data Summary'!DB7="Yes"),OFFSET('Sanitation Data'!$G$10,0,10*ROW('Sanitation Data'!G1)),NA())</f>
        <v>#N/A</v>
      </c>
      <c r="AN7" s="508" t="e">
        <f ca="1">+IF(AND(ISNUMBER(OFFSET('Sanitation Data'!$G$11,0,10*ROW('Sanitation Data'!G1))),'Data Summary'!DC7="Yes"),OFFSET('Sanitation Data'!$G$11,0,10*ROW('Sanitation Data'!G1)),NA())</f>
        <v>#N/A</v>
      </c>
      <c r="AO7" s="508" t="e">
        <f ca="1">+IF(AND(ISNUMBER(OFFSET('Sanitation Data'!$G$12,0,10*ROW('Sanitation Data'!G1))),'Data Summary'!DD7="Yes"),OFFSET('Sanitation Data'!$G$12,0,10*ROW('Sanitation Data'!G1)),NA())</f>
        <v>#N/A</v>
      </c>
      <c r="AP7" s="508" t="e">
        <f ca="1">+IF(AND(ISNUMBER(OFFSET('Sanitation Data'!$H$4,0,10*ROW('Sanitation Data'!H1))),'Data Summary'!DE7="Yes"),100-OFFSET('Sanitation Data'!$H$4,0,10*ROW('Sanitation Data'!H1)),NA())</f>
        <v>#N/A</v>
      </c>
      <c r="AQ7" s="508" t="e">
        <f ca="1">+IF(AND(ISNUMBER(OFFSET('Sanitation Data'!$H$6,0,10*ROW('Sanitation Data'!H1))),'Data Summary'!DF7="Yes"),OFFSET('Sanitation Data'!$H$6,0,10*ROW('Sanitation Data'!H1)),NA())</f>
        <v>#N/A</v>
      </c>
      <c r="AR7" s="508" t="e">
        <f ca="1">+IF(AND(ISNUMBER(OFFSET('Sanitation Data'!$H$10,0,10*ROW('Sanitation Data'!H1))),'Data Summary'!DG7="Yes"),OFFSET('Sanitation Data'!$H$10,0,10*ROW('Sanitation Data'!H1)),NA())</f>
        <v>#N/A</v>
      </c>
      <c r="AS7" s="508" t="e">
        <f ca="1">+IF(AND(ISNUMBER(OFFSET('Sanitation Data'!$H$11,0,10*ROW('Sanitation Data'!H1))),'Data Summary'!DH7="Yes"),OFFSET('Sanitation Data'!$H$11,0,10*ROW('Sanitation Data'!H1)),NA())</f>
        <v>#N/A</v>
      </c>
      <c r="AT7" s="508" t="e">
        <f ca="1">+IF(AND(ISNUMBER(OFFSET('Sanitation Data'!$H$12,0,10*ROW('Sanitation Data'!H1))),'Data Summary'!DI7="Yes"),OFFSET('Sanitation Data'!$H$12,0,10*ROW('Sanitation Data'!H1)),NA())</f>
        <v>#N/A</v>
      </c>
      <c r="AU7" s="508" t="e">
        <f ca="1">+IF(AND(ISNUMBER(OFFSET('Sanitation Data'!$I$4,0,10*ROW('Sanitation Data'!I1))),'Data Summary'!DJ7="Yes"),100-OFFSET('Sanitation Data'!$I$4,0,10*ROW('Sanitation Data'!I1)),NA())</f>
        <v>#N/A</v>
      </c>
      <c r="AV7" s="508" t="e">
        <f ca="1">+IF(AND(ISNUMBER(OFFSET('Sanitation Data'!$I$6,0,10*ROW('Sanitation Data'!I1))),'Data Summary'!DK7="Yes"),OFFSET('Sanitation Data'!$I$6,0,10*ROW('Sanitation Data'!I1)),NA())</f>
        <v>#N/A</v>
      </c>
      <c r="AW7" s="508" t="e">
        <f ca="1">+IF(AND(ISNUMBER(OFFSET('Sanitation Data'!$I$10,0,10*ROW('Sanitation Data'!I1))),'Data Summary'!DL7="Yes"),OFFSET('Sanitation Data'!$I$10,0,10*ROW('Sanitation Data'!I1)),NA())</f>
        <v>#N/A</v>
      </c>
      <c r="AX7" s="508" t="e">
        <f ca="1">+IF(AND(ISNUMBER(OFFSET('Sanitation Data'!$I$11,0,10*ROW('Sanitation Data'!I1))),'Data Summary'!DM7="Yes"),OFFSET('Sanitation Data'!$I$11,0,10*ROW('Sanitation Data'!I1)),NA())</f>
        <v>#N/A</v>
      </c>
      <c r="AY7" s="508" t="e">
        <f ca="1">+IF(AND(ISNUMBER(OFFSET('Sanitation Data'!$I$12,0,10*ROW('Sanitation Data'!I1))),'Data Summary'!DN7="Yes"),OFFSET('Sanitation Data'!$I$12,0,10*ROW('Sanitation Data'!I1)),NA())</f>
        <v>#N/A</v>
      </c>
      <c r="AZ7" s="509" t="e">
        <f ca="1">+IF(AND(ISNUMBER(OFFSET('Hygiene Data'!$D$5,0,10*ROW('Hygiene Data'!D1))),'Data Summary'!DO7="Yes"),OFFSET('Hygiene Data'!$D$5,0,10*ROW('Hygiene Data'!D1)),NA())</f>
        <v>#N/A</v>
      </c>
      <c r="BA7" s="509" t="e">
        <f ca="1">+IF(AND(ISNUMBER(OFFSET('Hygiene Data'!$D$7,0,10*ROW('Hygiene Data'!D1))),'Data Summary'!DP7="Yes"),OFFSET('Hygiene Data'!$D$7,0,10*ROW('Hygiene Data'!D1)),NA())</f>
        <v>#N/A</v>
      </c>
      <c r="BB7" s="509" t="e">
        <f ca="1">+IF(AND(ISNUMBER(OFFSET('Hygiene Data'!$D$9,0,10*ROW('Hygiene Data'!D1))),'Data Summary'!DQ7="Yes"),OFFSET('Hygiene Data'!$D$9,0,10*ROW('Hygiene Data'!D1)),NA())</f>
        <v>#N/A</v>
      </c>
      <c r="BC7" s="509" t="e">
        <f ca="1">+IF(AND(ISNUMBER(OFFSET('Hygiene Data'!$E$5,0,10*ROW('Hygiene Data'!E1))),'Data Summary'!DR7="Yes"),OFFSET('Hygiene Data'!$E$5,0,10*ROW('Hygiene Data'!E1)),NA())</f>
        <v>#N/A</v>
      </c>
      <c r="BD7" s="509" t="e">
        <f ca="1">+IF(AND(ISNUMBER(OFFSET('Hygiene Data'!$E$7,0,10*ROW('Hygiene Data'!E1))),'Data Summary'!DS7="Yes"),OFFSET('Hygiene Data'!$E$7,0,10*ROW('Hygiene Data'!E1)),NA())</f>
        <v>#N/A</v>
      </c>
      <c r="BE7" s="509" t="e">
        <f ca="1">+IF(AND(ISNUMBER(OFFSET('Hygiene Data'!$E$9,0,10*ROW('Hygiene Data'!E1))),'Data Summary'!DT7="Yes"),OFFSET('Hygiene Data'!$E$9,0,10*ROW('Hygiene Data'!E1)),NA())</f>
        <v>#N/A</v>
      </c>
      <c r="BF7" s="509" t="e">
        <f ca="1">+IF(AND(ISNUMBER(OFFSET('Hygiene Data'!$F$5,0,10*ROW('Hygiene Data'!F1))),'Data Summary'!DU7="Yes"),OFFSET('Hygiene Data'!$F$5,0,10*ROW('Hygiene Data'!F1)),NA())</f>
        <v>#N/A</v>
      </c>
      <c r="BG7" s="509" t="e">
        <f ca="1">+IF(AND(ISNUMBER(OFFSET('Hygiene Data'!$F$7,0,10*ROW('Hygiene Data'!F1))),'Data Summary'!DV7="Yes"),OFFSET('Hygiene Data'!$F$7,0,10*ROW('Hygiene Data'!F1)),NA())</f>
        <v>#N/A</v>
      </c>
      <c r="BH7" s="509" t="e">
        <f ca="1">+IF(AND(ISNUMBER(OFFSET('Hygiene Data'!$F$9,0,10*ROW('Hygiene Data'!F1))),'Data Summary'!DW7="Yes"),OFFSET('Hygiene Data'!$F$9,0,10*ROW('Hygiene Data'!F1)),NA())</f>
        <v>#N/A</v>
      </c>
      <c r="BI7" s="509" t="e">
        <f ca="1">+IF(AND(ISNUMBER(OFFSET('Hygiene Data'!$G$5,0,10*ROW('Hygiene Data'!G1))),'Data Summary'!DX7="Yes"),OFFSET('Hygiene Data'!$G$5,0,10*ROW('Hygiene Data'!G1)),NA())</f>
        <v>#N/A</v>
      </c>
      <c r="BJ7" s="509" t="e">
        <f ca="1">+IF(AND(ISNUMBER(OFFSET('Hygiene Data'!$G$7,0,10*ROW('Hygiene Data'!G1))),'Data Summary'!DY7="Yes"),OFFSET('Hygiene Data'!$G$7,0,10*ROW('Hygiene Data'!G1)),NA())</f>
        <v>#N/A</v>
      </c>
      <c r="BK7" s="509" t="e">
        <f ca="1">+IF(AND(ISNUMBER(OFFSET('Hygiene Data'!$G$9,0,10*ROW('Hygiene Data'!G1))),'Data Summary'!DZ7="Yes"),OFFSET('Hygiene Data'!$G$9,0,10*ROW('Hygiene Data'!G1)),NA())</f>
        <v>#N/A</v>
      </c>
      <c r="BL7" s="509" t="e">
        <f ca="1">+IF(AND(ISNUMBER(OFFSET('Hygiene Data'!$H$5,0,10*ROW('Hygiene Data'!H1))),'Data Summary'!EA7="Yes"),OFFSET('Hygiene Data'!$H$5,0,10*ROW('Hygiene Data'!H1)),NA())</f>
        <v>#N/A</v>
      </c>
      <c r="BM7" s="509" t="e">
        <f ca="1">+IF(AND(ISNUMBER(OFFSET('Hygiene Data'!$H$7,0,10*ROW('Hygiene Data'!H1))),'Data Summary'!EB7="Yes"),OFFSET('Hygiene Data'!$H$7,0,10*ROW('Hygiene Data'!H1)),NA())</f>
        <v>#N/A</v>
      </c>
      <c r="BN7" s="509" t="e">
        <f ca="1">+IF(AND(ISNUMBER(OFFSET('Hygiene Data'!$H$9,0,10*ROW('Hygiene Data'!H1))),'Data Summary'!EC7="Yes"),OFFSET('Hygiene Data'!$H$9,0,10*ROW('Hygiene Data'!H1)),NA())</f>
        <v>#N/A</v>
      </c>
      <c r="BO7" s="509" t="e">
        <f ca="1">+IF(AND(ISNUMBER(OFFSET('Hygiene Data'!$I$5,0,10*ROW('Hygiene Data'!I1))),'Data Summary'!ED7="Yes"),OFFSET('Hygiene Data'!$I$5,0,10*ROW('Hygiene Data'!I1)),NA())</f>
        <v>#N/A</v>
      </c>
      <c r="BP7" s="509" t="e">
        <f ca="1">+IF(AND(ISNUMBER(OFFSET('Hygiene Data'!$I$7,0,10*ROW('Hygiene Data'!I1))),'Data Summary'!EE7="Yes"),OFFSET('Hygiene Data'!$I$7,0,10*ROW('Hygiene Data'!I1)),NA())</f>
        <v>#N/A</v>
      </c>
      <c r="BQ7" s="509" t="e">
        <f ca="1">+IF(AND(ISNUMBER(OFFSET('Hygiene Data'!$I$9,0,10*ROW('Hygiene Data'!I1))),'Data Summary'!EF7="Yes"),OFFSET('Hygiene Data'!$I$9,0,10*ROW('Hygiene Data'!I1)),NA())</f>
        <v>#N/A</v>
      </c>
    </row>
    <row r="8" spans="1:69" x14ac:dyDescent="0.25">
      <c r="A8" s="505" t="str">
        <f ca="1">+RIGHT('Data Summary'!A8,LEN('Data Summary'!A8)-9)</f>
        <v>LLECE</v>
      </c>
      <c r="B8" s="479" t="str">
        <f ca="1">+IF(ISTEXT('Data Summary'!B8),'Data Summary'!B8,"")</f>
        <v>Encuesta</v>
      </c>
      <c r="C8" s="506">
        <f ca="1">+VALUE('Data Summary'!C8)</f>
        <v>2013</v>
      </c>
      <c r="D8" s="507" t="e">
        <f ca="1">+IF(AND(ISNUMBER(OFFSET('Water Data'!$D$4,0,10*ROW('Water Data'!D2))),'Data Summary'!BS8="Yes"),100-OFFSET('Water Data'!$D$4,0,10*ROW('Water Data'!D2)),NA())</f>
        <v>#N/A</v>
      </c>
      <c r="E8" s="507">
        <f ca="1">+IF(AND(ISNUMBER(OFFSET('Water Data'!$D$6,0,10*ROW('Water Data'!D2))),'Data Summary'!BT8="Yes"),OFFSET('Water Data'!$D$6,0,10*ROW('Water Data'!D2)),NA())</f>
        <v>85.11904761904762</v>
      </c>
      <c r="F8" s="507" t="e">
        <f ca="1">+IF(AND(ISNUMBER(OFFSET('Water Data'!$D$9,0,10*ROW('Water Data'!D2))),'Data Summary'!BU8="Yes"),OFFSET('Water Data'!$D$9,0,10*ROW('Water Data'!D2)),NA())</f>
        <v>#N/A</v>
      </c>
      <c r="G8" s="507" t="e">
        <f ca="1">+IF(AND(ISNUMBER(OFFSET('Water Data'!$E$4,0,10*ROW('Water Data'!E2))),'Data Summary'!BV8="Yes"),100-OFFSET('Water Data'!$E$4,0,10*ROW('Water Data'!E2)),NA())</f>
        <v>#N/A</v>
      </c>
      <c r="H8" s="507">
        <f ca="1">+IF(AND(ISNUMBER(OFFSET('Water Data'!$E$6,0,10*ROW('Water Data'!E2))),'Data Summary'!BW8="Yes"),OFFSET('Water Data'!$E$6,0,10*ROW('Water Data'!E2)),NA())</f>
        <v>97.115384615384613</v>
      </c>
      <c r="I8" s="507" t="e">
        <f ca="1">+IF(AND(ISNUMBER(OFFSET('Water Data'!$E$9,0,10*ROW('Water Data'!E2))),'Data Summary'!BX8="Yes"),OFFSET('Water Data'!$E$9,0,10*ROW('Water Data'!E2)),NA())</f>
        <v>#N/A</v>
      </c>
      <c r="J8" s="507" t="e">
        <f ca="1">+IF(AND(ISNUMBER(OFFSET('Water Data'!$F$4,0,10*ROW('Water Data'!F2))),'Data Summary'!BY8="Yes"),100-OFFSET('Water Data'!$F$4,0,10*ROW('Water Data'!F2)),NA())</f>
        <v>#N/A</v>
      </c>
      <c r="K8" s="507">
        <f ca="1">+IF(AND(ISNUMBER(OFFSET('Water Data'!$F$6,0,10*ROW('Water Data'!F2))),'Data Summary'!BZ8="Yes"),OFFSET('Water Data'!$F$6,0,10*ROW('Water Data'!F2)),NA())</f>
        <v>65.625</v>
      </c>
      <c r="L8" s="507" t="e">
        <f ca="1">+IF(AND(ISNUMBER(OFFSET('Water Data'!$F$9,0,10*ROW('Water Data'!F2))),'Data Summary'!CA8="Yes"),OFFSET('Water Data'!$F$9,0,10*ROW('Water Data'!F2)),NA())</f>
        <v>#N/A</v>
      </c>
      <c r="M8" s="507" t="e">
        <f ca="1">+IF(AND(ISNUMBER(OFFSET('Water Data'!$G$4,0,10*ROW('Water Data'!G2))),'Data Summary'!CB8="Yes"),100-OFFSET('Water Data'!$G$4,0,10*ROW('Water Data'!G2)),NA())</f>
        <v>#N/A</v>
      </c>
      <c r="N8" s="507" t="e">
        <f ca="1">+IF(AND(ISNUMBER(OFFSET('Water Data'!$G$6,0,10*ROW('Water Data'!G2))),'Data Summary'!CC8="Yes"),OFFSET('Water Data'!$G$6,0,10*ROW('Water Data'!G2)),NA())</f>
        <v>#N/A</v>
      </c>
      <c r="O8" s="507" t="e">
        <f ca="1">+IF(AND(ISNUMBER(OFFSET('Water Data'!$G$9,0,10*ROW('Water Data'!G2))),'Data Summary'!CD8="Yes"),OFFSET('Water Data'!$G$9,0,10*ROW('Water Data'!G2)),NA())</f>
        <v>#N/A</v>
      </c>
      <c r="P8" s="507" t="e">
        <f ca="1">+IF(AND(ISNUMBER(OFFSET('Water Data'!$H$4,0,10*ROW('Water Data'!H2))),'Data Summary'!CE8="Yes"),100-OFFSET('Water Data'!$H$4,0,10*ROW('Water Data'!H2)),NA())</f>
        <v>#N/A</v>
      </c>
      <c r="Q8" s="507">
        <f ca="1">+IF(AND(ISNUMBER(OFFSET('Water Data'!$H$6,0,10*ROW('Water Data'!H2))),'Data Summary'!CF8="Yes"),OFFSET('Water Data'!$H$6,0,10*ROW('Water Data'!H2)),NA())</f>
        <v>85.1</v>
      </c>
      <c r="R8" s="507" t="e">
        <f ca="1">+IF(AND(ISNUMBER(OFFSET('Water Data'!$H$9,0,10*ROW('Water Data'!H2))),'Data Summary'!CG8="Yes"),OFFSET('Water Data'!$H$9,0,10*ROW('Water Data'!H2)),NA())</f>
        <v>#N/A</v>
      </c>
      <c r="S8" s="507" t="e">
        <f ca="1">+IF(AND(ISNUMBER(OFFSET('Water Data'!$I$4,0,10*ROW('Water Data'!I2))),'Data Summary'!CH8="Yes"),100-OFFSET('Water Data'!$I$4,0,10*ROW('Water Data'!I2)),NA())</f>
        <v>#N/A</v>
      </c>
      <c r="T8" s="507" t="e">
        <f ca="1">+IF(AND(ISNUMBER(OFFSET('Water Data'!$I$6,0,10*ROW('Water Data'!I2))),'Data Summary'!CI8="Yes"),OFFSET('Water Data'!$I$6,0,10*ROW('Water Data'!I2)),NA())</f>
        <v>#N/A</v>
      </c>
      <c r="U8" s="507" t="e">
        <f ca="1">+IF(AND(ISNUMBER(OFFSET('Water Data'!$I$9,0,10*ROW('Water Data'!I2))),'Data Summary'!CJ8="Yes"),OFFSET('Water Data'!$I$9,0,10*ROW('Water Data'!I2)),NA())</f>
        <v>#N/A</v>
      </c>
      <c r="V8" s="508" t="e">
        <f ca="1">+IF(AND(ISNUMBER(OFFSET('Sanitation Data'!$D$4,0,10*ROW('Sanitation Data'!D2))),'Data Summary'!CK8="Yes"),100-OFFSET('Sanitation Data'!$D$4,0,10*ROW('Sanitation Data'!D2)),NA())</f>
        <v>#N/A</v>
      </c>
      <c r="W8" s="508" t="e">
        <f ca="1">+IF(AND(ISNUMBER(OFFSET('Sanitation Data'!$D$6,0,10*ROW('Sanitation Data'!D2))),'Data Summary'!CL8="Yes"),OFFSET('Sanitation Data'!$D$6,0,10*ROW('Sanitation Data'!D2)),NA())</f>
        <v>#N/A</v>
      </c>
      <c r="X8" s="508" t="e">
        <f ca="1">+IF(AND(ISNUMBER(OFFSET('Sanitation Data'!$D$10,0,10*ROW('Sanitation Data'!D2))),'Data Summary'!CM8="Yes"),OFFSET('Sanitation Data'!$D$10,0,10*ROW('Sanitation Data'!D2)),NA())</f>
        <v>#N/A</v>
      </c>
      <c r="Y8" s="508" t="e">
        <f ca="1">+IF(AND(ISNUMBER(OFFSET('Sanitation Data'!$D$11,0,10*ROW('Sanitation Data'!D2))),'Data Summary'!CN8="Yes"),OFFSET('Sanitation Data'!$D$11,0,10*ROW('Sanitation Data'!D2)),NA())</f>
        <v>#N/A</v>
      </c>
      <c r="Z8" s="508">
        <f ca="1">+IF(AND(ISNUMBER(OFFSET('Sanitation Data'!$D$12,0,10*ROW('Sanitation Data'!D2))),'Data Summary'!CO8="Yes"),OFFSET('Sanitation Data'!$D$12,0,10*ROW('Sanitation Data'!D2)),NA())</f>
        <v>74.702380952380949</v>
      </c>
      <c r="AA8" s="508" t="e">
        <f ca="1">+IF(AND(ISNUMBER(OFFSET('Sanitation Data'!$E$4,0,10*ROW('Sanitation Data'!E2))),'Data Summary'!CP8="Yes"),100-OFFSET('Sanitation Data'!$E$4,0,10*ROW('Sanitation Data'!E2)),NA())</f>
        <v>#N/A</v>
      </c>
      <c r="AB8" s="508">
        <f ca="1">+IF(AND(ISNUMBER(OFFSET('Sanitation Data'!$E$6,0,10*ROW('Sanitation Data'!E2))),'Data Summary'!CQ8="Yes"),OFFSET('Sanitation Data'!$E$6,0,10*ROW('Sanitation Data'!E2)),NA())</f>
        <v>97.59615384615384</v>
      </c>
      <c r="AC8" s="508" t="e">
        <f ca="1">+IF(AND(ISNUMBER(OFFSET('Sanitation Data'!$E$10,0,10*ROW('Sanitation Data'!E2))),'Data Summary'!CR8="Yes"),OFFSET('Sanitation Data'!$E$10,0,10*ROW('Sanitation Data'!E2)),NA())</f>
        <v>#N/A</v>
      </c>
      <c r="AD8" s="508" t="e">
        <f ca="1">+IF(AND(ISNUMBER(OFFSET('Sanitation Data'!$E$11,0,10*ROW('Sanitation Data'!E2))),'Data Summary'!CS8="Yes"),OFFSET('Sanitation Data'!$E$11,0,10*ROW('Sanitation Data'!E2)),NA())</f>
        <v>#N/A</v>
      </c>
      <c r="AE8" s="508">
        <f ca="1">+IF(AND(ISNUMBER(OFFSET('Sanitation Data'!$E$12,0,10*ROW('Sanitation Data'!E2))),'Data Summary'!CT8="Yes"),OFFSET('Sanitation Data'!$E$12,0,10*ROW('Sanitation Data'!E2)),NA())</f>
        <v>85.576923076923066</v>
      </c>
      <c r="AF8" s="508" t="e">
        <f ca="1">+IF(AND(ISNUMBER(OFFSET('Sanitation Data'!$F$4,0,10*ROW('Sanitation Data'!F2))),'Data Summary'!CU8="Yes"),100-OFFSET('Sanitation Data'!$F$4,0,10*ROW('Sanitation Data'!F2)),NA())</f>
        <v>#N/A</v>
      </c>
      <c r="AG8" s="508" t="e">
        <f ca="1">+IF(AND(ISNUMBER(OFFSET('Sanitation Data'!$F$6,0,10*ROW('Sanitation Data'!F2))),'Data Summary'!CV8="Yes"),OFFSET('Sanitation Data'!$F$6,0,10*ROW('Sanitation Data'!F2)),NA())</f>
        <v>#N/A</v>
      </c>
      <c r="AH8" s="508" t="e">
        <f ca="1">+IF(AND(ISNUMBER(OFFSET('Sanitation Data'!$F$10,0,10*ROW('Sanitation Data'!F2))),'Data Summary'!CW8="Yes"),OFFSET('Sanitation Data'!$F$10,0,10*ROW('Sanitation Data'!F2)),NA())</f>
        <v>#N/A</v>
      </c>
      <c r="AI8" s="508" t="e">
        <f ca="1">+IF(AND(ISNUMBER(OFFSET('Sanitation Data'!$F$11,0,10*ROW('Sanitation Data'!F2))),'Data Summary'!CX8="Yes"),OFFSET('Sanitation Data'!$F$11,0,10*ROW('Sanitation Data'!F2)),NA())</f>
        <v>#N/A</v>
      </c>
      <c r="AJ8" s="508">
        <f ca="1">+IF(AND(ISNUMBER(OFFSET('Sanitation Data'!$F$12,0,10*ROW('Sanitation Data'!F2))),'Data Summary'!CY8="Yes"),OFFSET('Sanitation Data'!$F$12,0,10*ROW('Sanitation Data'!F2)),NA())</f>
        <v>57.03125</v>
      </c>
      <c r="AK8" s="508" t="e">
        <f ca="1">+IF(AND(ISNUMBER(OFFSET('Sanitation Data'!$G$4,0,10*ROW('Sanitation Data'!G2))),'Data Summary'!CZ8="Yes"),100-OFFSET('Sanitation Data'!$G$4,0,10*ROW('Sanitation Data'!G2)),NA())</f>
        <v>#N/A</v>
      </c>
      <c r="AL8" s="508" t="e">
        <f ca="1">+IF(AND(ISNUMBER(OFFSET('Sanitation Data'!$G$6,0,10*ROW('Sanitation Data'!G2))),'Data Summary'!DA8="Yes"),OFFSET('Sanitation Data'!$G$6,0,10*ROW('Sanitation Data'!G2)),NA())</f>
        <v>#N/A</v>
      </c>
      <c r="AM8" s="508" t="e">
        <f ca="1">+IF(AND(ISNUMBER(OFFSET('Sanitation Data'!$G$10,0,10*ROW('Sanitation Data'!G2))),'Data Summary'!DB8="Yes"),OFFSET('Sanitation Data'!$G$10,0,10*ROW('Sanitation Data'!G2)),NA())</f>
        <v>#N/A</v>
      </c>
      <c r="AN8" s="508" t="e">
        <f ca="1">+IF(AND(ISNUMBER(OFFSET('Sanitation Data'!$G$11,0,10*ROW('Sanitation Data'!G2))),'Data Summary'!DC8="Yes"),OFFSET('Sanitation Data'!$G$11,0,10*ROW('Sanitation Data'!G2)),NA())</f>
        <v>#N/A</v>
      </c>
      <c r="AO8" s="508" t="e">
        <f ca="1">+IF(AND(ISNUMBER(OFFSET('Sanitation Data'!$G$12,0,10*ROW('Sanitation Data'!G2))),'Data Summary'!DD8="Yes"),OFFSET('Sanitation Data'!$G$12,0,10*ROW('Sanitation Data'!G2)),NA())</f>
        <v>#N/A</v>
      </c>
      <c r="AP8" s="508" t="e">
        <f ca="1">+IF(AND(ISNUMBER(OFFSET('Sanitation Data'!$H$4,0,10*ROW('Sanitation Data'!H2))),'Data Summary'!DE8="Yes"),100-OFFSET('Sanitation Data'!$H$4,0,10*ROW('Sanitation Data'!H2)),NA())</f>
        <v>#N/A</v>
      </c>
      <c r="AQ8" s="508" t="e">
        <f ca="1">+IF(AND(ISNUMBER(OFFSET('Sanitation Data'!$H$6,0,10*ROW('Sanitation Data'!H2))),'Data Summary'!DF8="Yes"),OFFSET('Sanitation Data'!$H$6,0,10*ROW('Sanitation Data'!H2)),NA())</f>
        <v>#N/A</v>
      </c>
      <c r="AR8" s="508" t="e">
        <f ca="1">+IF(AND(ISNUMBER(OFFSET('Sanitation Data'!$H$10,0,10*ROW('Sanitation Data'!H2))),'Data Summary'!DG8="Yes"),OFFSET('Sanitation Data'!$H$10,0,10*ROW('Sanitation Data'!H2)),NA())</f>
        <v>#N/A</v>
      </c>
      <c r="AS8" s="508" t="e">
        <f ca="1">+IF(AND(ISNUMBER(OFFSET('Sanitation Data'!$H$11,0,10*ROW('Sanitation Data'!H2))),'Data Summary'!DH8="Yes"),OFFSET('Sanitation Data'!$H$11,0,10*ROW('Sanitation Data'!H2)),NA())</f>
        <v>#N/A</v>
      </c>
      <c r="AT8" s="508">
        <f ca="1">+IF(AND(ISNUMBER(OFFSET('Sanitation Data'!$H$12,0,10*ROW('Sanitation Data'!H2))),'Data Summary'!DI8="Yes"),OFFSET('Sanitation Data'!$H$12,0,10*ROW('Sanitation Data'!H2)),NA())</f>
        <v>74.7</v>
      </c>
      <c r="AU8" s="508" t="e">
        <f ca="1">+IF(AND(ISNUMBER(OFFSET('Sanitation Data'!$I$4,0,10*ROW('Sanitation Data'!I2))),'Data Summary'!DJ8="Yes"),100-OFFSET('Sanitation Data'!$I$4,0,10*ROW('Sanitation Data'!I2)),NA())</f>
        <v>#N/A</v>
      </c>
      <c r="AV8" s="508" t="e">
        <f ca="1">+IF(AND(ISNUMBER(OFFSET('Sanitation Data'!$I$6,0,10*ROW('Sanitation Data'!I2))),'Data Summary'!DK8="Yes"),OFFSET('Sanitation Data'!$I$6,0,10*ROW('Sanitation Data'!I2)),NA())</f>
        <v>#N/A</v>
      </c>
      <c r="AW8" s="508" t="e">
        <f ca="1">+IF(AND(ISNUMBER(OFFSET('Sanitation Data'!$I$10,0,10*ROW('Sanitation Data'!I2))),'Data Summary'!DL8="Yes"),OFFSET('Sanitation Data'!$I$10,0,10*ROW('Sanitation Data'!I2)),NA())</f>
        <v>#N/A</v>
      </c>
      <c r="AX8" s="508" t="e">
        <f ca="1">+IF(AND(ISNUMBER(OFFSET('Sanitation Data'!$I$11,0,10*ROW('Sanitation Data'!I2))),'Data Summary'!DM8="Yes"),OFFSET('Sanitation Data'!$I$11,0,10*ROW('Sanitation Data'!I2)),NA())</f>
        <v>#N/A</v>
      </c>
      <c r="AY8" s="508" t="e">
        <f ca="1">+IF(AND(ISNUMBER(OFFSET('Sanitation Data'!$I$12,0,10*ROW('Sanitation Data'!I2))),'Data Summary'!DN8="Yes"),OFFSET('Sanitation Data'!$I$12,0,10*ROW('Sanitation Data'!I2)),NA())</f>
        <v>#N/A</v>
      </c>
      <c r="AZ8" s="509" t="e">
        <f ca="1">+IF(AND(ISNUMBER(OFFSET('Hygiene Data'!$D$5,0,10*ROW('Hygiene Data'!D2))),'Data Summary'!DO8="Yes"),OFFSET('Hygiene Data'!$D$5,0,10*ROW('Hygiene Data'!D2)),NA())</f>
        <v>#N/A</v>
      </c>
      <c r="BA8" s="509" t="e">
        <f ca="1">+IF(AND(ISNUMBER(OFFSET('Hygiene Data'!$D$7,0,10*ROW('Hygiene Data'!D2))),'Data Summary'!DP8="Yes"),OFFSET('Hygiene Data'!$D$7,0,10*ROW('Hygiene Data'!D2)),NA())</f>
        <v>#N/A</v>
      </c>
      <c r="BB8" s="509" t="e">
        <f ca="1">+IF(AND(ISNUMBER(OFFSET('Hygiene Data'!$D$9,0,10*ROW('Hygiene Data'!D2))),'Data Summary'!DQ8="Yes"),OFFSET('Hygiene Data'!$D$9,0,10*ROW('Hygiene Data'!D2)),NA())</f>
        <v>#N/A</v>
      </c>
      <c r="BC8" s="509" t="e">
        <f ca="1">+IF(AND(ISNUMBER(OFFSET('Hygiene Data'!$E$5,0,10*ROW('Hygiene Data'!E2))),'Data Summary'!DR8="Yes"),OFFSET('Hygiene Data'!$E$5,0,10*ROW('Hygiene Data'!E2)),NA())</f>
        <v>#N/A</v>
      </c>
      <c r="BD8" s="509" t="e">
        <f ca="1">+IF(AND(ISNUMBER(OFFSET('Hygiene Data'!$E$7,0,10*ROW('Hygiene Data'!E2))),'Data Summary'!DS8="Yes"),OFFSET('Hygiene Data'!$E$7,0,10*ROW('Hygiene Data'!E2)),NA())</f>
        <v>#N/A</v>
      </c>
      <c r="BE8" s="509" t="e">
        <f ca="1">+IF(AND(ISNUMBER(OFFSET('Hygiene Data'!$E$9,0,10*ROW('Hygiene Data'!E2))),'Data Summary'!DT8="Yes"),OFFSET('Hygiene Data'!$E$9,0,10*ROW('Hygiene Data'!E2)),NA())</f>
        <v>#N/A</v>
      </c>
      <c r="BF8" s="509" t="e">
        <f ca="1">+IF(AND(ISNUMBER(OFFSET('Hygiene Data'!$F$5,0,10*ROW('Hygiene Data'!F2))),'Data Summary'!DU8="Yes"),OFFSET('Hygiene Data'!$F$5,0,10*ROW('Hygiene Data'!F2)),NA())</f>
        <v>#N/A</v>
      </c>
      <c r="BG8" s="509" t="e">
        <f ca="1">+IF(AND(ISNUMBER(OFFSET('Hygiene Data'!$F$7,0,10*ROW('Hygiene Data'!F2))),'Data Summary'!DV8="Yes"),OFFSET('Hygiene Data'!$F$7,0,10*ROW('Hygiene Data'!F2)),NA())</f>
        <v>#N/A</v>
      </c>
      <c r="BH8" s="509" t="e">
        <f ca="1">+IF(AND(ISNUMBER(OFFSET('Hygiene Data'!$F$9,0,10*ROW('Hygiene Data'!F2))),'Data Summary'!DW8="Yes"),OFFSET('Hygiene Data'!$F$9,0,10*ROW('Hygiene Data'!F2)),NA())</f>
        <v>#N/A</v>
      </c>
      <c r="BI8" s="509" t="e">
        <f ca="1">+IF(AND(ISNUMBER(OFFSET('Hygiene Data'!$G$5,0,10*ROW('Hygiene Data'!G2))),'Data Summary'!DX8="Yes"),OFFSET('Hygiene Data'!$G$5,0,10*ROW('Hygiene Data'!G2)),NA())</f>
        <v>#N/A</v>
      </c>
      <c r="BJ8" s="509" t="e">
        <f ca="1">+IF(AND(ISNUMBER(OFFSET('Hygiene Data'!$G$7,0,10*ROW('Hygiene Data'!G2))),'Data Summary'!DY8="Yes"),OFFSET('Hygiene Data'!$G$7,0,10*ROW('Hygiene Data'!G2)),NA())</f>
        <v>#N/A</v>
      </c>
      <c r="BK8" s="509" t="e">
        <f ca="1">+IF(AND(ISNUMBER(OFFSET('Hygiene Data'!$G$9,0,10*ROW('Hygiene Data'!G2))),'Data Summary'!DZ8="Yes"),OFFSET('Hygiene Data'!$G$9,0,10*ROW('Hygiene Data'!G2)),NA())</f>
        <v>#N/A</v>
      </c>
      <c r="BL8" s="509" t="e">
        <f ca="1">+IF(AND(ISNUMBER(OFFSET('Hygiene Data'!$H$5,0,10*ROW('Hygiene Data'!H2))),'Data Summary'!EA8="Yes"),OFFSET('Hygiene Data'!$H$5,0,10*ROW('Hygiene Data'!H2)),NA())</f>
        <v>#N/A</v>
      </c>
      <c r="BM8" s="509" t="e">
        <f ca="1">+IF(AND(ISNUMBER(OFFSET('Hygiene Data'!$H$7,0,10*ROW('Hygiene Data'!H2))),'Data Summary'!EB8="Yes"),OFFSET('Hygiene Data'!$H$7,0,10*ROW('Hygiene Data'!H2)),NA())</f>
        <v>#N/A</v>
      </c>
      <c r="BN8" s="509" t="e">
        <f ca="1">+IF(AND(ISNUMBER(OFFSET('Hygiene Data'!$H$9,0,10*ROW('Hygiene Data'!H2))),'Data Summary'!EC8="Yes"),OFFSET('Hygiene Data'!$H$9,0,10*ROW('Hygiene Data'!H2)),NA())</f>
        <v>#N/A</v>
      </c>
      <c r="BO8" s="509" t="e">
        <f ca="1">+IF(AND(ISNUMBER(OFFSET('Hygiene Data'!$I$5,0,10*ROW('Hygiene Data'!I2))),'Data Summary'!ED8="Yes"),OFFSET('Hygiene Data'!$I$5,0,10*ROW('Hygiene Data'!I2)),NA())</f>
        <v>#N/A</v>
      </c>
      <c r="BP8" s="509" t="e">
        <f ca="1">+IF(AND(ISNUMBER(OFFSET('Hygiene Data'!$I$7,0,10*ROW('Hygiene Data'!I2))),'Data Summary'!EE8="Yes"),OFFSET('Hygiene Data'!$I$7,0,10*ROW('Hygiene Data'!I2)),NA())</f>
        <v>#N/A</v>
      </c>
      <c r="BQ8" s="509" t="e">
        <f ca="1">+IF(AND(ISNUMBER(OFFSET('Hygiene Data'!$I$9,0,10*ROW('Hygiene Data'!I2))),'Data Summary'!EF8="Yes"),OFFSET('Hygiene Data'!$I$9,0,10*ROW('Hygiene Data'!I2)),NA())</f>
        <v>#N/A</v>
      </c>
    </row>
    <row r="9" spans="1:69" x14ac:dyDescent="0.25">
      <c r="A9" s="505" t="str">
        <f ca="1">+RIGHT('Data Summary'!A9,LEN('Data Summary'!A9)-9)</f>
        <v>EMIS</v>
      </c>
      <c r="B9" s="479" t="str">
        <f ca="1">+IF(ISTEXT('Data Summary'!B9),'Data Summary'!B9,"")</f>
        <v>EMIS</v>
      </c>
      <c r="C9" s="506">
        <f ca="1">+VALUE('Data Summary'!C9)</f>
        <v>2014</v>
      </c>
      <c r="D9" s="507">
        <f ca="1">+IF(AND(ISNUMBER(OFFSET('Water Data'!$D$4,0,10*ROW('Water Data'!D3))),'Data Summary'!BS9="Yes"),100-OFFSET('Water Data'!$D$4,0,10*ROW('Water Data'!D3)),NA())</f>
        <v>98.36</v>
      </c>
      <c r="E9" s="507">
        <f ca="1">+IF(AND(ISNUMBER(OFFSET('Water Data'!$D$6,0,10*ROW('Water Data'!D3))),'Data Summary'!BT9="Yes"),OFFSET('Water Data'!$D$6,0,10*ROW('Water Data'!D3)),NA())</f>
        <v>88.24499999999999</v>
      </c>
      <c r="F9" s="507" t="e">
        <f ca="1">+IF(AND(ISNUMBER(OFFSET('Water Data'!$D$9,0,10*ROW('Water Data'!D3))),'Data Summary'!BU9="Yes"),OFFSET('Water Data'!$D$9,0,10*ROW('Water Data'!D3)),NA())</f>
        <v>#N/A</v>
      </c>
      <c r="G9" s="507">
        <f ca="1">+IF(AND(ISNUMBER(OFFSET('Water Data'!$E$4,0,10*ROW('Water Data'!E3))),'Data Summary'!BV9="Yes"),100-OFFSET('Water Data'!$E$4,0,10*ROW('Water Data'!E3)),NA())</f>
        <v>99.771147286152257</v>
      </c>
      <c r="H9" s="507">
        <f ca="1">+IF(AND(ISNUMBER(OFFSET('Water Data'!$E$6,0,10*ROW('Water Data'!E3))),'Data Summary'!BW9="Yes"),OFFSET('Water Data'!$E$6,0,10*ROW('Water Data'!E3)),NA())</f>
        <v>97.195474761431853</v>
      </c>
      <c r="I9" s="507" t="e">
        <f ca="1">+IF(AND(ISNUMBER(OFFSET('Water Data'!$E$9,0,10*ROW('Water Data'!E3))),'Data Summary'!BX9="Yes"),OFFSET('Water Data'!$E$9,0,10*ROW('Water Data'!E3)),NA())</f>
        <v>#N/A</v>
      </c>
      <c r="J9" s="507">
        <f ca="1">+IF(AND(ISNUMBER(OFFSET('Water Data'!$F$4,0,10*ROW('Water Data'!F3))),'Data Summary'!BY9="Yes"),100-OFFSET('Water Data'!$F$4,0,10*ROW('Water Data'!F3)),NA())</f>
        <v>97.617162296908916</v>
      </c>
      <c r="K9" s="507">
        <f ca="1">+IF(AND(ISNUMBER(OFFSET('Water Data'!$F$6,0,10*ROW('Water Data'!F3))),'Data Summary'!BZ9="Yes"),OFFSET('Water Data'!$F$6,0,10*ROW('Water Data'!F3)),NA())</f>
        <v>80.574373863569718</v>
      </c>
      <c r="L9" s="507" t="e">
        <f ca="1">+IF(AND(ISNUMBER(OFFSET('Water Data'!$F$9,0,10*ROW('Water Data'!F3))),'Data Summary'!CA9="Yes"),OFFSET('Water Data'!$F$9,0,10*ROW('Water Data'!F3)),NA())</f>
        <v>#N/A</v>
      </c>
      <c r="M9" s="507">
        <f ca="1">+IF(AND(ISNUMBER(OFFSET('Water Data'!$G$4,0,10*ROW('Water Data'!G3))),'Data Summary'!CB9="Yes"),100-OFFSET('Water Data'!$G$4,0,10*ROW('Water Data'!G3)),NA())</f>
        <v>98.35</v>
      </c>
      <c r="N9" s="507">
        <f ca="1">+IF(AND(ISNUMBER(OFFSET('Water Data'!$G$6,0,10*ROW('Water Data'!G3))),'Data Summary'!CC9="Yes"),OFFSET('Water Data'!$G$6,0,10*ROW('Water Data'!G3)),NA())</f>
        <v>90.11999999999999</v>
      </c>
      <c r="O9" s="507" t="e">
        <f ca="1">+IF(AND(ISNUMBER(OFFSET('Water Data'!$G$9,0,10*ROW('Water Data'!G3))),'Data Summary'!CD9="Yes"),OFFSET('Water Data'!$G$9,0,10*ROW('Water Data'!G3)),NA())</f>
        <v>#N/A</v>
      </c>
      <c r="P9" s="507">
        <f ca="1">+IF(AND(ISNUMBER(OFFSET('Water Data'!$H$4,0,10*ROW('Water Data'!H3))),'Data Summary'!CE9="Yes"),100-OFFSET('Water Data'!$H$4,0,10*ROW('Water Data'!H3)),NA())</f>
        <v>98.32</v>
      </c>
      <c r="Q9" s="507">
        <f ca="1">+IF(AND(ISNUMBER(OFFSET('Water Data'!$H$6,0,10*ROW('Water Data'!H3))),'Data Summary'!CF9="Yes"),OFFSET('Water Data'!$H$6,0,10*ROW('Water Data'!H3)),NA())</f>
        <v>86.559999999999988</v>
      </c>
      <c r="R9" s="507" t="e">
        <f ca="1">+IF(AND(ISNUMBER(OFFSET('Water Data'!$H$9,0,10*ROW('Water Data'!H3))),'Data Summary'!CG9="Yes"),OFFSET('Water Data'!$H$9,0,10*ROW('Water Data'!H3)),NA())</f>
        <v>#N/A</v>
      </c>
      <c r="S9" s="507">
        <f ca="1">+IF(AND(ISNUMBER(OFFSET('Water Data'!$I$4,0,10*ROW('Water Data'!I3))),'Data Summary'!CH9="Yes"),100-OFFSET('Water Data'!$I$4,0,10*ROW('Water Data'!I3)),NA())</f>
        <v>98.47</v>
      </c>
      <c r="T9" s="507">
        <f ca="1">+IF(AND(ISNUMBER(OFFSET('Water Data'!$I$6,0,10*ROW('Water Data'!I3))),'Data Summary'!CI9="Yes"),OFFSET('Water Data'!$I$6,0,10*ROW('Water Data'!I3)),NA())</f>
        <v>87.740000000000009</v>
      </c>
      <c r="U9" s="507" t="e">
        <f ca="1">+IF(AND(ISNUMBER(OFFSET('Water Data'!$I$9,0,10*ROW('Water Data'!I3))),'Data Summary'!CJ9="Yes"),OFFSET('Water Data'!$I$9,0,10*ROW('Water Data'!I3)),NA())</f>
        <v>#N/A</v>
      </c>
      <c r="V9" s="508">
        <f ca="1">+IF(AND(ISNUMBER(OFFSET('Sanitation Data'!$D$4,0,10*ROW('Sanitation Data'!D3))),'Data Summary'!CK9="Yes"),100-OFFSET('Sanitation Data'!$D$4,0,10*ROW('Sanitation Data'!D3)),NA())</f>
        <v>98.23</v>
      </c>
      <c r="W9" s="508">
        <f ca="1">+IF(AND(ISNUMBER(OFFSET('Sanitation Data'!$D$6,0,10*ROW('Sanitation Data'!D3))),'Data Summary'!CL9="Yes"),OFFSET('Sanitation Data'!$D$6,0,10*ROW('Sanitation Data'!D3)),NA())</f>
        <v>95.267830781256151</v>
      </c>
      <c r="X9" s="508" t="e">
        <f ca="1">+IF(AND(ISNUMBER(OFFSET('Sanitation Data'!$D$10,0,10*ROW('Sanitation Data'!D3))),'Data Summary'!CM9="Yes"),OFFSET('Sanitation Data'!$D$10,0,10*ROW('Sanitation Data'!D3)),NA())</f>
        <v>#N/A</v>
      </c>
      <c r="Y9" s="508" t="e">
        <f ca="1">+IF(AND(ISNUMBER(OFFSET('Sanitation Data'!$D$11,0,10*ROW('Sanitation Data'!D3))),'Data Summary'!CN9="Yes"),OFFSET('Sanitation Data'!$D$11,0,10*ROW('Sanitation Data'!D3)),NA())</f>
        <v>#N/A</v>
      </c>
      <c r="Z9" s="508" t="e">
        <f ca="1">+IF(AND(ISNUMBER(OFFSET('Sanitation Data'!$D$12,0,10*ROW('Sanitation Data'!D3))),'Data Summary'!CO9="Yes"),OFFSET('Sanitation Data'!$D$12,0,10*ROW('Sanitation Data'!D3)),NA())</f>
        <v>#N/A</v>
      </c>
      <c r="AA9" s="508">
        <f ca="1">+IF(AND(ISNUMBER(OFFSET('Sanitation Data'!$E$4,0,10*ROW('Sanitation Data'!E3))),'Data Summary'!CP9="Yes"),100-OFFSET('Sanitation Data'!$E$4,0,10*ROW('Sanitation Data'!E3)),NA())</f>
        <v>98.97554242332744</v>
      </c>
      <c r="AB9" s="508">
        <f ca="1">+IF(AND(ISNUMBER(OFFSET('Sanitation Data'!$E$6,0,10*ROW('Sanitation Data'!E3))),'Data Summary'!CQ9="Yes"),OFFSET('Sanitation Data'!$E$6,0,10*ROW('Sanitation Data'!E3)),NA())</f>
        <v>98.360867877323898</v>
      </c>
      <c r="AC9" s="508" t="e">
        <f ca="1">+IF(AND(ISNUMBER(OFFSET('Sanitation Data'!$E$10,0,10*ROW('Sanitation Data'!E3))),'Data Summary'!CR9="Yes"),OFFSET('Sanitation Data'!$E$10,0,10*ROW('Sanitation Data'!E3)),NA())</f>
        <v>#N/A</v>
      </c>
      <c r="AD9" s="508" t="e">
        <f ca="1">+IF(AND(ISNUMBER(OFFSET('Sanitation Data'!$E$11,0,10*ROW('Sanitation Data'!E3))),'Data Summary'!CS9="Yes"),OFFSET('Sanitation Data'!$E$11,0,10*ROW('Sanitation Data'!E3)),NA())</f>
        <v>#N/A</v>
      </c>
      <c r="AE9" s="508" t="e">
        <f ca="1">+IF(AND(ISNUMBER(OFFSET('Sanitation Data'!$E$12,0,10*ROW('Sanitation Data'!E3))),'Data Summary'!CT9="Yes"),OFFSET('Sanitation Data'!$E$12,0,10*ROW('Sanitation Data'!E3)),NA())</f>
        <v>#N/A</v>
      </c>
      <c r="AF9" s="508">
        <f ca="1">+IF(AND(ISNUMBER(OFFSET('Sanitation Data'!$F$4,0,10*ROW('Sanitation Data'!F3))),'Data Summary'!CU9="Yes"),100-OFFSET('Sanitation Data'!$F$4,0,10*ROW('Sanitation Data'!F3)),NA())</f>
        <v>98.049266278082072</v>
      </c>
      <c r="AG9" s="508">
        <f ca="1">+IF(AND(ISNUMBER(OFFSET('Sanitation Data'!$F$6,0,10*ROW('Sanitation Data'!F3))),'Data Summary'!CV9="Yes"),OFFSET('Sanitation Data'!$F$6,0,10*ROW('Sanitation Data'!F3)),NA())</f>
        <v>93.258838346855697</v>
      </c>
      <c r="AH9" s="508" t="e">
        <f ca="1">+IF(AND(ISNUMBER(OFFSET('Sanitation Data'!$F$10,0,10*ROW('Sanitation Data'!F3))),'Data Summary'!CW9="Yes"),OFFSET('Sanitation Data'!$F$10,0,10*ROW('Sanitation Data'!F3)),NA())</f>
        <v>#N/A</v>
      </c>
      <c r="AI9" s="508" t="e">
        <f ca="1">+IF(AND(ISNUMBER(OFFSET('Sanitation Data'!$F$11,0,10*ROW('Sanitation Data'!F3))),'Data Summary'!CX9="Yes"),OFFSET('Sanitation Data'!$F$11,0,10*ROW('Sanitation Data'!F3)),NA())</f>
        <v>#N/A</v>
      </c>
      <c r="AJ9" s="508" t="e">
        <f ca="1">+IF(AND(ISNUMBER(OFFSET('Sanitation Data'!$F$12,0,10*ROW('Sanitation Data'!F3))),'Data Summary'!CY9="Yes"),OFFSET('Sanitation Data'!$F$12,0,10*ROW('Sanitation Data'!F3)),NA())</f>
        <v>#N/A</v>
      </c>
      <c r="AK9" s="508">
        <f ca="1">+IF(AND(ISNUMBER(OFFSET('Sanitation Data'!$G$4,0,10*ROW('Sanitation Data'!G3))),'Data Summary'!CZ9="Yes"),100-OFFSET('Sanitation Data'!$G$4,0,10*ROW('Sanitation Data'!G3)),NA())</f>
        <v>98.07</v>
      </c>
      <c r="AL9" s="508">
        <f ca="1">+IF(AND(ISNUMBER(OFFSET('Sanitation Data'!$G$6,0,10*ROW('Sanitation Data'!G3))),'Data Summary'!DA9="Yes"),OFFSET('Sanitation Data'!$G$6,0,10*ROW('Sanitation Data'!G3)),NA())</f>
        <v>95.08</v>
      </c>
      <c r="AM9" s="508" t="e">
        <f ca="1">+IF(AND(ISNUMBER(OFFSET('Sanitation Data'!$G$10,0,10*ROW('Sanitation Data'!G3))),'Data Summary'!DB9="Yes"),OFFSET('Sanitation Data'!$G$10,0,10*ROW('Sanitation Data'!G3)),NA())</f>
        <v>#N/A</v>
      </c>
      <c r="AN9" s="508" t="e">
        <f ca="1">+IF(AND(ISNUMBER(OFFSET('Sanitation Data'!$G$11,0,10*ROW('Sanitation Data'!G3))),'Data Summary'!DC9="Yes"),OFFSET('Sanitation Data'!$G$11,0,10*ROW('Sanitation Data'!G3)),NA())</f>
        <v>#N/A</v>
      </c>
      <c r="AO9" s="508" t="e">
        <f ca="1">+IF(AND(ISNUMBER(OFFSET('Sanitation Data'!$G$12,0,10*ROW('Sanitation Data'!G3))),'Data Summary'!DD9="Yes"),OFFSET('Sanitation Data'!$G$12,0,10*ROW('Sanitation Data'!G3)),NA())</f>
        <v>#N/A</v>
      </c>
      <c r="AP9" s="508">
        <f ca="1">+IF(AND(ISNUMBER(OFFSET('Sanitation Data'!$H$4,0,10*ROW('Sanitation Data'!H3))),'Data Summary'!DE9="Yes"),100-OFFSET('Sanitation Data'!$H$4,0,10*ROW('Sanitation Data'!H3)),NA())</f>
        <v>98.47</v>
      </c>
      <c r="AQ9" s="508">
        <f ca="1">+IF(AND(ISNUMBER(OFFSET('Sanitation Data'!$H$6,0,10*ROW('Sanitation Data'!H3))),'Data Summary'!DF9="Yes"),OFFSET('Sanitation Data'!$H$6,0,10*ROW('Sanitation Data'!H3)),NA())</f>
        <v>95.35</v>
      </c>
      <c r="AR9" s="508" t="e">
        <f ca="1">+IF(AND(ISNUMBER(OFFSET('Sanitation Data'!$H$10,0,10*ROW('Sanitation Data'!H3))),'Data Summary'!DG9="Yes"),OFFSET('Sanitation Data'!$H$10,0,10*ROW('Sanitation Data'!H3)),NA())</f>
        <v>#N/A</v>
      </c>
      <c r="AS9" s="508" t="e">
        <f ca="1">+IF(AND(ISNUMBER(OFFSET('Sanitation Data'!$H$11,0,10*ROW('Sanitation Data'!H3))),'Data Summary'!DH9="Yes"),OFFSET('Sanitation Data'!$H$11,0,10*ROW('Sanitation Data'!H3)),NA())</f>
        <v>#N/A</v>
      </c>
      <c r="AT9" s="508" t="e">
        <f ca="1">+IF(AND(ISNUMBER(OFFSET('Sanitation Data'!$H$12,0,10*ROW('Sanitation Data'!H3))),'Data Summary'!DI9="Yes"),OFFSET('Sanitation Data'!$H$12,0,10*ROW('Sanitation Data'!H3)),NA())</f>
        <v>#N/A</v>
      </c>
      <c r="AU9" s="508">
        <f ca="1">+IF(AND(ISNUMBER(OFFSET('Sanitation Data'!$I$4,0,10*ROW('Sanitation Data'!I3))),'Data Summary'!DJ9="Yes"),100-OFFSET('Sanitation Data'!$I$4,0,10*ROW('Sanitation Data'!I3)),NA())</f>
        <v>98.39</v>
      </c>
      <c r="AV9" s="508">
        <f ca="1">+IF(AND(ISNUMBER(OFFSET('Sanitation Data'!$I$6,0,10*ROW('Sanitation Data'!I3))),'Data Summary'!DK9="Yes"),OFFSET('Sanitation Data'!$I$6,0,10*ROW('Sanitation Data'!I3)),NA())</f>
        <v>96.045000000000002</v>
      </c>
      <c r="AW9" s="508" t="e">
        <f ca="1">+IF(AND(ISNUMBER(OFFSET('Sanitation Data'!$I$10,0,10*ROW('Sanitation Data'!I3))),'Data Summary'!DL9="Yes"),OFFSET('Sanitation Data'!$I$10,0,10*ROW('Sanitation Data'!I3)),NA())</f>
        <v>#N/A</v>
      </c>
      <c r="AX9" s="508" t="e">
        <f ca="1">+IF(AND(ISNUMBER(OFFSET('Sanitation Data'!$I$11,0,10*ROW('Sanitation Data'!I3))),'Data Summary'!DM9="Yes"),OFFSET('Sanitation Data'!$I$11,0,10*ROW('Sanitation Data'!I3)),NA())</f>
        <v>#N/A</v>
      </c>
      <c r="AY9" s="508" t="e">
        <f ca="1">+IF(AND(ISNUMBER(OFFSET('Sanitation Data'!$I$12,0,10*ROW('Sanitation Data'!I3))),'Data Summary'!DN9="Yes"),OFFSET('Sanitation Data'!$I$12,0,10*ROW('Sanitation Data'!I3)),NA())</f>
        <v>#N/A</v>
      </c>
      <c r="AZ9" s="509">
        <f ca="1">+IF(AND(ISNUMBER(OFFSET('Hygiene Data'!$D$5,0,10*ROW('Hygiene Data'!D3))),'Data Summary'!DO9="Yes"),OFFSET('Hygiene Data'!$D$5,0,10*ROW('Hygiene Data'!D3)),NA())</f>
        <v>88.025294300313348</v>
      </c>
      <c r="BA9" s="509">
        <f ca="1">+IF(AND(ISNUMBER(OFFSET('Hygiene Data'!$D$7,0,10*ROW('Hygiene Data'!D3))),'Data Summary'!DP9="Yes"),OFFSET('Hygiene Data'!$D$7,0,10*ROW('Hygiene Data'!D3)),NA())</f>
        <v>70.39832876944358</v>
      </c>
      <c r="BB9" s="509" t="e">
        <f ca="1">+IF(AND(ISNUMBER(OFFSET('Hygiene Data'!$D$9,0,10*ROW('Hygiene Data'!D3))),'Data Summary'!DQ9="Yes"),OFFSET('Hygiene Data'!$D$9,0,10*ROW('Hygiene Data'!D3)),NA())</f>
        <v>#N/A</v>
      </c>
      <c r="BC9" s="509">
        <f ca="1">+IF(AND(ISNUMBER(OFFSET('Hygiene Data'!$E$5,0,10*ROW('Hygiene Data'!E3))),'Data Summary'!DR9="Yes"),OFFSET('Hygiene Data'!$E$5,0,10*ROW('Hygiene Data'!E3)),NA())</f>
        <v>97.881039685887657</v>
      </c>
      <c r="BD9" s="509">
        <f ca="1">+IF(AND(ISNUMBER(OFFSET('Hygiene Data'!$E$7,0,10*ROW('Hygiene Data'!E3))),'Data Summary'!DS9="Yes"),OFFSET('Hygiene Data'!$E$7,0,10*ROW('Hygiene Data'!E3)),NA())</f>
        <v>87.760002595969752</v>
      </c>
      <c r="BE9" s="509" t="e">
        <f ca="1">+IF(AND(ISNUMBER(OFFSET('Hygiene Data'!$E$9,0,10*ROW('Hygiene Data'!E3))),'Data Summary'!DT9="Yes"),OFFSET('Hygiene Data'!$E$9,0,10*ROW('Hygiene Data'!E3)),NA())</f>
        <v>#N/A</v>
      </c>
      <c r="BF9" s="509">
        <f ca="1">+IF(AND(ISNUMBER(OFFSET('Hygiene Data'!$F$5,0,10*ROW('Hygiene Data'!F3))),'Data Summary'!DU9="Yes"),OFFSET('Hygiene Data'!$F$5,0,10*ROW('Hygiene Data'!F3)),NA())</f>
        <v>79.59519161615124</v>
      </c>
      <c r="BG9" s="509">
        <f ca="1">+IF(AND(ISNUMBER(OFFSET('Hygiene Data'!$F$7,0,10*ROW('Hygiene Data'!F3))),'Data Summary'!DV9="Yes"),OFFSET('Hygiene Data'!$F$7,0,10*ROW('Hygiene Data'!F3)),NA())</f>
        <v>52.344747618558365</v>
      </c>
      <c r="BH9" s="509" t="e">
        <f ca="1">+IF(AND(ISNUMBER(OFFSET('Hygiene Data'!$F$9,0,10*ROW('Hygiene Data'!F3))),'Data Summary'!DW9="Yes"),OFFSET('Hygiene Data'!$F$9,0,10*ROW('Hygiene Data'!F3)),NA())</f>
        <v>#N/A</v>
      </c>
      <c r="BI9" s="509">
        <f ca="1">+IF(AND(ISNUMBER(OFFSET('Hygiene Data'!$G$5,0,10*ROW('Hygiene Data'!G3))),'Data Summary'!DX9="Yes"),OFFSET('Hygiene Data'!$G$5,0,10*ROW('Hygiene Data'!G3)),NA())</f>
        <v>88.22</v>
      </c>
      <c r="BJ9" s="509">
        <f ca="1">+IF(AND(ISNUMBER(OFFSET('Hygiene Data'!$G$7,0,10*ROW('Hygiene Data'!G3))),'Data Summary'!DY9="Yes"),OFFSET('Hygiene Data'!$G$7,0,10*ROW('Hygiene Data'!G3)),NA())</f>
        <v>72.69244772291961</v>
      </c>
      <c r="BK9" s="509" t="e">
        <f ca="1">+IF(AND(ISNUMBER(OFFSET('Hygiene Data'!$G$9,0,10*ROW('Hygiene Data'!G3))),'Data Summary'!DZ9="Yes"),OFFSET('Hygiene Data'!$G$9,0,10*ROW('Hygiene Data'!G3)),NA())</f>
        <v>#N/A</v>
      </c>
      <c r="BL9" s="509">
        <f ca="1">+IF(AND(ISNUMBER(OFFSET('Hygiene Data'!$H$5,0,10*ROW('Hygiene Data'!H3))),'Data Summary'!EA9="Yes"),OFFSET('Hygiene Data'!$H$5,0,10*ROW('Hygiene Data'!H3)),NA())</f>
        <v>86.16</v>
      </c>
      <c r="BM9" s="509">
        <f ca="1">+IF(AND(ISNUMBER(OFFSET('Hygiene Data'!$H$7,0,10*ROW('Hygiene Data'!H3))),'Data Summary'!EB9="Yes"),OFFSET('Hygiene Data'!$H$7,0,10*ROW('Hygiene Data'!H3)),NA())</f>
        <v>67.193321822218195</v>
      </c>
      <c r="BN9" s="509" t="e">
        <f ca="1">+IF(AND(ISNUMBER(OFFSET('Hygiene Data'!$H$9,0,10*ROW('Hygiene Data'!H3))),'Data Summary'!EC9="Yes"),OFFSET('Hygiene Data'!$H$9,0,10*ROW('Hygiene Data'!H3)),NA())</f>
        <v>#N/A</v>
      </c>
      <c r="BO9" s="509">
        <f ca="1">+IF(AND(ISNUMBER(OFFSET('Hygiene Data'!$I$5,0,10*ROW('Hygiene Data'!I3))),'Data Summary'!ED9="Yes"),OFFSET('Hygiene Data'!$I$5,0,10*ROW('Hygiene Data'!I3)),NA())</f>
        <v>91.21</v>
      </c>
      <c r="BP9" s="509">
        <f ca="1">+IF(AND(ISNUMBER(OFFSET('Hygiene Data'!$I$7,0,10*ROW('Hygiene Data'!I3))),'Data Summary'!EE9="Yes"),OFFSET('Hygiene Data'!$I$7,0,10*ROW('Hygiene Data'!I3)),NA())</f>
        <v>71.838607594936704</v>
      </c>
      <c r="BQ9" s="509" t="e">
        <f ca="1">+IF(AND(ISNUMBER(OFFSET('Hygiene Data'!$I$9,0,10*ROW('Hygiene Data'!I3))),'Data Summary'!EF9="Yes"),OFFSET('Hygiene Data'!$I$9,0,10*ROW('Hygiene Data'!I3)),NA())</f>
        <v>#N/A</v>
      </c>
    </row>
    <row r="10" spans="1:69" x14ac:dyDescent="0.25">
      <c r="A10" s="505" t="str">
        <f ca="1">+RIGHT('Data Summary'!A10,LEN('Data Summary'!A10)-9)</f>
        <v>INEE</v>
      </c>
      <c r="B10" s="479" t="str">
        <f ca="1">+IF(ISTEXT('Data Summary'!B10),'Data Summary'!B10,"")</f>
        <v>Encuesta</v>
      </c>
      <c r="C10" s="506">
        <f ca="1">+VALUE('Data Summary'!C10)</f>
        <v>2014</v>
      </c>
      <c r="D10" s="507">
        <f ca="1">+IF(AND(ISNUMBER(OFFSET('Water Data'!$D$4,0,10*ROW('Water Data'!D4))),'Data Summary'!BS10="Yes"),100-OFFSET('Water Data'!$D$4,0,10*ROW('Water Data'!D4)),NA())</f>
        <v>96.559629999999999</v>
      </c>
      <c r="E10" s="507" t="e">
        <f ca="1">+IF(AND(ISNUMBER(OFFSET('Water Data'!$D$6,0,10*ROW('Water Data'!D4))),'Data Summary'!BT10="Yes"),OFFSET('Water Data'!$D$6,0,10*ROW('Water Data'!D4)),NA())</f>
        <v>#N/A</v>
      </c>
      <c r="F10" s="507">
        <f ca="1">+IF(AND(ISNUMBER(OFFSET('Water Data'!$D$9,0,10*ROW('Water Data'!D4))),'Data Summary'!BU10="Yes"),OFFSET('Water Data'!$D$9,0,10*ROW('Water Data'!D4)),NA())</f>
        <v>61.926609999999997</v>
      </c>
      <c r="G10" s="507" t="e">
        <f ca="1">+IF(AND(ISNUMBER(OFFSET('Water Data'!$E$4,0,10*ROW('Water Data'!E4))),'Data Summary'!BV10="Yes"),100-OFFSET('Water Data'!$E$4,0,10*ROW('Water Data'!E4)),NA())</f>
        <v>#N/A</v>
      </c>
      <c r="H10" s="507" t="e">
        <f ca="1">+IF(AND(ISNUMBER(OFFSET('Water Data'!$E$6,0,10*ROW('Water Data'!E4))),'Data Summary'!BW10="Yes"),OFFSET('Water Data'!$E$6,0,10*ROW('Water Data'!E4)),NA())</f>
        <v>#N/A</v>
      </c>
      <c r="I10" s="507" t="e">
        <f ca="1">+IF(AND(ISNUMBER(OFFSET('Water Data'!$E$9,0,10*ROW('Water Data'!E4))),'Data Summary'!BX10="Yes"),OFFSET('Water Data'!$E$9,0,10*ROW('Water Data'!E4)),NA())</f>
        <v>#N/A</v>
      </c>
      <c r="J10" s="507" t="e">
        <f ca="1">+IF(AND(ISNUMBER(OFFSET('Water Data'!$F$4,0,10*ROW('Water Data'!F4))),'Data Summary'!BY10="Yes"),100-OFFSET('Water Data'!$F$4,0,10*ROW('Water Data'!F4)),NA())</f>
        <v>#N/A</v>
      </c>
      <c r="K10" s="507" t="e">
        <f ca="1">+IF(AND(ISNUMBER(OFFSET('Water Data'!$F$6,0,10*ROW('Water Data'!F4))),'Data Summary'!BZ10="Yes"),OFFSET('Water Data'!$F$6,0,10*ROW('Water Data'!F4)),NA())</f>
        <v>#N/A</v>
      </c>
      <c r="L10" s="507" t="e">
        <f ca="1">+IF(AND(ISNUMBER(OFFSET('Water Data'!$F$9,0,10*ROW('Water Data'!F4))),'Data Summary'!CA10="Yes"),OFFSET('Water Data'!$F$9,0,10*ROW('Water Data'!F4)),NA())</f>
        <v>#N/A</v>
      </c>
      <c r="M10" s="507" t="e">
        <f ca="1">+IF(AND(ISNUMBER(OFFSET('Water Data'!$G$4,0,10*ROW('Water Data'!G4))),'Data Summary'!CB10="Yes"),100-OFFSET('Water Data'!$G$4,0,10*ROW('Water Data'!G4)),NA())</f>
        <v>#N/A</v>
      </c>
      <c r="N10" s="507" t="e">
        <f ca="1">+IF(AND(ISNUMBER(OFFSET('Water Data'!$G$6,0,10*ROW('Water Data'!G4))),'Data Summary'!CC10="Yes"),OFFSET('Water Data'!$G$6,0,10*ROW('Water Data'!G4)),NA())</f>
        <v>#N/A</v>
      </c>
      <c r="O10" s="507" t="e">
        <f ca="1">+IF(AND(ISNUMBER(OFFSET('Water Data'!$G$9,0,10*ROW('Water Data'!G4))),'Data Summary'!CD10="Yes"),OFFSET('Water Data'!$G$9,0,10*ROW('Water Data'!G4)),NA())</f>
        <v>#N/A</v>
      </c>
      <c r="P10" s="507">
        <f ca="1">+IF(AND(ISNUMBER(OFFSET('Water Data'!$H$4,0,10*ROW('Water Data'!H4))),'Data Summary'!CE10="Yes"),100-OFFSET('Water Data'!$H$4,0,10*ROW('Water Data'!H4)),NA())</f>
        <v>96.559629999999999</v>
      </c>
      <c r="Q10" s="507" t="e">
        <f ca="1">+IF(AND(ISNUMBER(OFFSET('Water Data'!$H$6,0,10*ROW('Water Data'!H4))),'Data Summary'!CF10="Yes"),OFFSET('Water Data'!$H$6,0,10*ROW('Water Data'!H4)),NA())</f>
        <v>#N/A</v>
      </c>
      <c r="R10" s="507">
        <f ca="1">+IF(AND(ISNUMBER(OFFSET('Water Data'!$H$9,0,10*ROW('Water Data'!H4))),'Data Summary'!CG10="Yes"),OFFSET('Water Data'!$H$9,0,10*ROW('Water Data'!H4)),NA())</f>
        <v>61.926609999999997</v>
      </c>
      <c r="S10" s="507" t="e">
        <f ca="1">+IF(AND(ISNUMBER(OFFSET('Water Data'!$I$4,0,10*ROW('Water Data'!I4))),'Data Summary'!CH10="Yes"),100-OFFSET('Water Data'!$I$4,0,10*ROW('Water Data'!I4)),NA())</f>
        <v>#N/A</v>
      </c>
      <c r="T10" s="507" t="e">
        <f ca="1">+IF(AND(ISNUMBER(OFFSET('Water Data'!$I$6,0,10*ROW('Water Data'!I4))),'Data Summary'!CI10="Yes"),OFFSET('Water Data'!$I$6,0,10*ROW('Water Data'!I4)),NA())</f>
        <v>#N/A</v>
      </c>
      <c r="U10" s="507" t="e">
        <f ca="1">+IF(AND(ISNUMBER(OFFSET('Water Data'!$I$9,0,10*ROW('Water Data'!I4))),'Data Summary'!CJ10="Yes"),OFFSET('Water Data'!$I$9,0,10*ROW('Water Data'!I4)),NA())</f>
        <v>#N/A</v>
      </c>
      <c r="V10" s="508">
        <f ca="1">+IF(AND(ISNUMBER(OFFSET('Sanitation Data'!$D$4,0,10*ROW('Sanitation Data'!D4))),'Data Summary'!CK10="Yes"),100-OFFSET('Sanitation Data'!$D$4,0,10*ROW('Sanitation Data'!D4)),NA())</f>
        <v>94.27</v>
      </c>
      <c r="W10" s="508">
        <f ca="1">+IF(AND(ISNUMBER(OFFSET('Sanitation Data'!$D$6,0,10*ROW('Sanitation Data'!D4))),'Data Summary'!CL10="Yes"),OFFSET('Sanitation Data'!$D$6,0,10*ROW('Sanitation Data'!D4)),NA())</f>
        <v>93.979349999999997</v>
      </c>
      <c r="X10" s="508">
        <f ca="1">+IF(AND(ISNUMBER(OFFSET('Sanitation Data'!$D$10,0,10*ROW('Sanitation Data'!D4))),'Data Summary'!CM10="Yes"),OFFSET('Sanitation Data'!$D$10,0,10*ROW('Sanitation Data'!D4)),NA())</f>
        <v>90.94</v>
      </c>
      <c r="Y10" s="508" t="e">
        <f ca="1">+IF(AND(ISNUMBER(OFFSET('Sanitation Data'!$D$11,0,10*ROW('Sanitation Data'!D4))),'Data Summary'!CN10="Yes"),OFFSET('Sanitation Data'!$D$11,0,10*ROW('Sanitation Data'!D4)),NA())</f>
        <v>#N/A</v>
      </c>
      <c r="Z10" s="508">
        <f ca="1">+IF(AND(ISNUMBER(OFFSET('Sanitation Data'!$D$12,0,10*ROW('Sanitation Data'!D4))),'Data Summary'!CO10="Yes"),OFFSET('Sanitation Data'!$D$12,0,10*ROW('Sanitation Data'!D4)),NA())</f>
        <v>80.73</v>
      </c>
      <c r="AA10" s="508" t="e">
        <f ca="1">+IF(AND(ISNUMBER(OFFSET('Sanitation Data'!$E$4,0,10*ROW('Sanitation Data'!E4))),'Data Summary'!CP10="Yes"),100-OFFSET('Sanitation Data'!$E$4,0,10*ROW('Sanitation Data'!E4)),NA())</f>
        <v>#N/A</v>
      </c>
      <c r="AB10" s="508" t="e">
        <f ca="1">+IF(AND(ISNUMBER(OFFSET('Sanitation Data'!$E$6,0,10*ROW('Sanitation Data'!E4))),'Data Summary'!CQ10="Yes"),OFFSET('Sanitation Data'!$E$6,0,10*ROW('Sanitation Data'!E4)),NA())</f>
        <v>#N/A</v>
      </c>
      <c r="AC10" s="508" t="e">
        <f ca="1">+IF(AND(ISNUMBER(OFFSET('Sanitation Data'!$E$10,0,10*ROW('Sanitation Data'!E4))),'Data Summary'!CR10="Yes"),OFFSET('Sanitation Data'!$E$10,0,10*ROW('Sanitation Data'!E4)),NA())</f>
        <v>#N/A</v>
      </c>
      <c r="AD10" s="508" t="e">
        <f ca="1">+IF(AND(ISNUMBER(OFFSET('Sanitation Data'!$E$11,0,10*ROW('Sanitation Data'!E4))),'Data Summary'!CS10="Yes"),OFFSET('Sanitation Data'!$E$11,0,10*ROW('Sanitation Data'!E4)),NA())</f>
        <v>#N/A</v>
      </c>
      <c r="AE10" s="508" t="e">
        <f ca="1">+IF(AND(ISNUMBER(OFFSET('Sanitation Data'!$E$12,0,10*ROW('Sanitation Data'!E4))),'Data Summary'!CT10="Yes"),OFFSET('Sanitation Data'!$E$12,0,10*ROW('Sanitation Data'!E4)),NA())</f>
        <v>#N/A</v>
      </c>
      <c r="AF10" s="508" t="e">
        <f ca="1">+IF(AND(ISNUMBER(OFFSET('Sanitation Data'!$F$4,0,10*ROW('Sanitation Data'!F4))),'Data Summary'!CU10="Yes"),100-OFFSET('Sanitation Data'!$F$4,0,10*ROW('Sanitation Data'!F4)),NA())</f>
        <v>#N/A</v>
      </c>
      <c r="AG10" s="508" t="e">
        <f ca="1">+IF(AND(ISNUMBER(OFFSET('Sanitation Data'!$F$6,0,10*ROW('Sanitation Data'!F4))),'Data Summary'!CV10="Yes"),OFFSET('Sanitation Data'!$F$6,0,10*ROW('Sanitation Data'!F4)),NA())</f>
        <v>#N/A</v>
      </c>
      <c r="AH10" s="508" t="e">
        <f ca="1">+IF(AND(ISNUMBER(OFFSET('Sanitation Data'!$F$10,0,10*ROW('Sanitation Data'!F4))),'Data Summary'!CW10="Yes"),OFFSET('Sanitation Data'!$F$10,0,10*ROW('Sanitation Data'!F4)),NA())</f>
        <v>#N/A</v>
      </c>
      <c r="AI10" s="508" t="e">
        <f ca="1">+IF(AND(ISNUMBER(OFFSET('Sanitation Data'!$F$11,0,10*ROW('Sanitation Data'!F4))),'Data Summary'!CX10="Yes"),OFFSET('Sanitation Data'!$F$11,0,10*ROW('Sanitation Data'!F4)),NA())</f>
        <v>#N/A</v>
      </c>
      <c r="AJ10" s="508" t="e">
        <f ca="1">+IF(AND(ISNUMBER(OFFSET('Sanitation Data'!$F$12,0,10*ROW('Sanitation Data'!F4))),'Data Summary'!CY10="Yes"),OFFSET('Sanitation Data'!$F$12,0,10*ROW('Sanitation Data'!F4)),NA())</f>
        <v>#N/A</v>
      </c>
      <c r="AK10" s="508" t="e">
        <f ca="1">+IF(AND(ISNUMBER(OFFSET('Sanitation Data'!$G$4,0,10*ROW('Sanitation Data'!G4))),'Data Summary'!CZ10="Yes"),100-OFFSET('Sanitation Data'!$G$4,0,10*ROW('Sanitation Data'!G4)),NA())</f>
        <v>#N/A</v>
      </c>
      <c r="AL10" s="508" t="e">
        <f ca="1">+IF(AND(ISNUMBER(OFFSET('Sanitation Data'!$G$6,0,10*ROW('Sanitation Data'!G4))),'Data Summary'!DA10="Yes"),OFFSET('Sanitation Data'!$G$6,0,10*ROW('Sanitation Data'!G4)),NA())</f>
        <v>#N/A</v>
      </c>
      <c r="AM10" s="508" t="e">
        <f ca="1">+IF(AND(ISNUMBER(OFFSET('Sanitation Data'!$G$10,0,10*ROW('Sanitation Data'!G4))),'Data Summary'!DB10="Yes"),OFFSET('Sanitation Data'!$G$10,0,10*ROW('Sanitation Data'!G4)),NA())</f>
        <v>#N/A</v>
      </c>
      <c r="AN10" s="508" t="e">
        <f ca="1">+IF(AND(ISNUMBER(OFFSET('Sanitation Data'!$G$11,0,10*ROW('Sanitation Data'!G4))),'Data Summary'!DC10="Yes"),OFFSET('Sanitation Data'!$G$11,0,10*ROW('Sanitation Data'!G4)),NA())</f>
        <v>#N/A</v>
      </c>
      <c r="AO10" s="508" t="e">
        <f ca="1">+IF(AND(ISNUMBER(OFFSET('Sanitation Data'!$G$12,0,10*ROW('Sanitation Data'!G4))),'Data Summary'!DD10="Yes"),OFFSET('Sanitation Data'!$G$12,0,10*ROW('Sanitation Data'!G4)),NA())</f>
        <v>#N/A</v>
      </c>
      <c r="AP10" s="508">
        <f ca="1">+IF(AND(ISNUMBER(OFFSET('Sanitation Data'!$H$4,0,10*ROW('Sanitation Data'!H4))),'Data Summary'!DE10="Yes"),100-OFFSET('Sanitation Data'!$H$4,0,10*ROW('Sanitation Data'!H4)),NA())</f>
        <v>94.27</v>
      </c>
      <c r="AQ10" s="508">
        <f ca="1">+IF(AND(ISNUMBER(OFFSET('Sanitation Data'!$H$6,0,10*ROW('Sanitation Data'!H4))),'Data Summary'!DF10="Yes"),OFFSET('Sanitation Data'!$H$6,0,10*ROW('Sanitation Data'!H4)),NA())</f>
        <v>93.979349999999997</v>
      </c>
      <c r="AR10" s="508">
        <f ca="1">+IF(AND(ISNUMBER(OFFSET('Sanitation Data'!$H$10,0,10*ROW('Sanitation Data'!H4))),'Data Summary'!DG10="Yes"),OFFSET('Sanitation Data'!$H$10,0,10*ROW('Sanitation Data'!H4)),NA())</f>
        <v>90.94</v>
      </c>
      <c r="AS10" s="508" t="e">
        <f ca="1">+IF(AND(ISNUMBER(OFFSET('Sanitation Data'!$H$11,0,10*ROW('Sanitation Data'!H4))),'Data Summary'!DH10="Yes"),OFFSET('Sanitation Data'!$H$11,0,10*ROW('Sanitation Data'!H4)),NA())</f>
        <v>#N/A</v>
      </c>
      <c r="AT10" s="508">
        <f ca="1">+IF(AND(ISNUMBER(OFFSET('Sanitation Data'!$H$12,0,10*ROW('Sanitation Data'!H4))),'Data Summary'!DI10="Yes"),OFFSET('Sanitation Data'!$H$12,0,10*ROW('Sanitation Data'!H4)),NA())</f>
        <v>80.73</v>
      </c>
      <c r="AU10" s="508" t="e">
        <f ca="1">+IF(AND(ISNUMBER(OFFSET('Sanitation Data'!$I$4,0,10*ROW('Sanitation Data'!I4))),'Data Summary'!DJ10="Yes"),100-OFFSET('Sanitation Data'!$I$4,0,10*ROW('Sanitation Data'!I4)),NA())</f>
        <v>#N/A</v>
      </c>
      <c r="AV10" s="508" t="e">
        <f ca="1">+IF(AND(ISNUMBER(OFFSET('Sanitation Data'!$I$6,0,10*ROW('Sanitation Data'!I4))),'Data Summary'!DK10="Yes"),OFFSET('Sanitation Data'!$I$6,0,10*ROW('Sanitation Data'!I4)),NA())</f>
        <v>#N/A</v>
      </c>
      <c r="AW10" s="508" t="e">
        <f ca="1">+IF(AND(ISNUMBER(OFFSET('Sanitation Data'!$I$10,0,10*ROW('Sanitation Data'!I4))),'Data Summary'!DL10="Yes"),OFFSET('Sanitation Data'!$I$10,0,10*ROW('Sanitation Data'!I4)),NA())</f>
        <v>#N/A</v>
      </c>
      <c r="AX10" s="508" t="e">
        <f ca="1">+IF(AND(ISNUMBER(OFFSET('Sanitation Data'!$I$11,0,10*ROW('Sanitation Data'!I4))),'Data Summary'!DM10="Yes"),OFFSET('Sanitation Data'!$I$11,0,10*ROW('Sanitation Data'!I4)),NA())</f>
        <v>#N/A</v>
      </c>
      <c r="AY10" s="508" t="e">
        <f ca="1">+IF(AND(ISNUMBER(OFFSET('Sanitation Data'!$I$12,0,10*ROW('Sanitation Data'!I4))),'Data Summary'!DN10="Yes"),OFFSET('Sanitation Data'!$I$12,0,10*ROW('Sanitation Data'!I4)),NA())</f>
        <v>#N/A</v>
      </c>
      <c r="AZ10" s="509" t="e">
        <f ca="1">+IF(AND(ISNUMBER(OFFSET('Hygiene Data'!$D$5,0,10*ROW('Hygiene Data'!D4))),'Data Summary'!DO10="Yes"),OFFSET('Hygiene Data'!$D$5,0,10*ROW('Hygiene Data'!D4)),NA())</f>
        <v>#N/A</v>
      </c>
      <c r="BA10" s="509">
        <f ca="1">+IF(AND(ISNUMBER(OFFSET('Hygiene Data'!$D$7,0,10*ROW('Hygiene Data'!D4))),'Data Summary'!DP10="Yes"),OFFSET('Hygiene Data'!$D$7,0,10*ROW('Hygiene Data'!D4)),NA())</f>
        <v>95.87</v>
      </c>
      <c r="BB10" s="509" t="e">
        <f ca="1">+IF(AND(ISNUMBER(OFFSET('Hygiene Data'!$D$9,0,10*ROW('Hygiene Data'!D4))),'Data Summary'!DQ10="Yes"),OFFSET('Hygiene Data'!$D$9,0,10*ROW('Hygiene Data'!D4)),NA())</f>
        <v>#N/A</v>
      </c>
      <c r="BC10" s="509" t="e">
        <f ca="1">+IF(AND(ISNUMBER(OFFSET('Hygiene Data'!$E$5,0,10*ROW('Hygiene Data'!E4))),'Data Summary'!DR10="Yes"),OFFSET('Hygiene Data'!$E$5,0,10*ROW('Hygiene Data'!E4)),NA())</f>
        <v>#N/A</v>
      </c>
      <c r="BD10" s="509" t="e">
        <f ca="1">+IF(AND(ISNUMBER(OFFSET('Hygiene Data'!$E$7,0,10*ROW('Hygiene Data'!E4))),'Data Summary'!DS10="Yes"),OFFSET('Hygiene Data'!$E$7,0,10*ROW('Hygiene Data'!E4)),NA())</f>
        <v>#N/A</v>
      </c>
      <c r="BE10" s="509" t="e">
        <f ca="1">+IF(AND(ISNUMBER(OFFSET('Hygiene Data'!$E$9,0,10*ROW('Hygiene Data'!E4))),'Data Summary'!DT10="Yes"),OFFSET('Hygiene Data'!$E$9,0,10*ROW('Hygiene Data'!E4)),NA())</f>
        <v>#N/A</v>
      </c>
      <c r="BF10" s="509" t="e">
        <f ca="1">+IF(AND(ISNUMBER(OFFSET('Hygiene Data'!$F$5,0,10*ROW('Hygiene Data'!F4))),'Data Summary'!DU10="Yes"),OFFSET('Hygiene Data'!$F$5,0,10*ROW('Hygiene Data'!F4)),NA())</f>
        <v>#N/A</v>
      </c>
      <c r="BG10" s="509" t="e">
        <f ca="1">+IF(AND(ISNUMBER(OFFSET('Hygiene Data'!$F$7,0,10*ROW('Hygiene Data'!F4))),'Data Summary'!DV10="Yes"),OFFSET('Hygiene Data'!$F$7,0,10*ROW('Hygiene Data'!F4)),NA())</f>
        <v>#N/A</v>
      </c>
      <c r="BH10" s="509" t="e">
        <f ca="1">+IF(AND(ISNUMBER(OFFSET('Hygiene Data'!$F$9,0,10*ROW('Hygiene Data'!F4))),'Data Summary'!DW10="Yes"),OFFSET('Hygiene Data'!$F$9,0,10*ROW('Hygiene Data'!F4)),NA())</f>
        <v>#N/A</v>
      </c>
      <c r="BI10" s="509" t="e">
        <f ca="1">+IF(AND(ISNUMBER(OFFSET('Hygiene Data'!$G$5,0,10*ROW('Hygiene Data'!G4))),'Data Summary'!DX10="Yes"),OFFSET('Hygiene Data'!$G$5,0,10*ROW('Hygiene Data'!G4)),NA())</f>
        <v>#N/A</v>
      </c>
      <c r="BJ10" s="509" t="e">
        <f ca="1">+IF(AND(ISNUMBER(OFFSET('Hygiene Data'!$G$7,0,10*ROW('Hygiene Data'!G4))),'Data Summary'!DY10="Yes"),OFFSET('Hygiene Data'!$G$7,0,10*ROW('Hygiene Data'!G4)),NA())</f>
        <v>#N/A</v>
      </c>
      <c r="BK10" s="509" t="e">
        <f ca="1">+IF(AND(ISNUMBER(OFFSET('Hygiene Data'!$G$9,0,10*ROW('Hygiene Data'!G4))),'Data Summary'!DZ10="Yes"),OFFSET('Hygiene Data'!$G$9,0,10*ROW('Hygiene Data'!G4)),NA())</f>
        <v>#N/A</v>
      </c>
      <c r="BL10" s="509" t="e">
        <f ca="1">+IF(AND(ISNUMBER(OFFSET('Hygiene Data'!$H$5,0,10*ROW('Hygiene Data'!H4))),'Data Summary'!EA10="Yes"),OFFSET('Hygiene Data'!$H$5,0,10*ROW('Hygiene Data'!H4)),NA())</f>
        <v>#N/A</v>
      </c>
      <c r="BM10" s="509">
        <f ca="1">+IF(AND(ISNUMBER(OFFSET('Hygiene Data'!$H$7,0,10*ROW('Hygiene Data'!H4))),'Data Summary'!EB10="Yes"),OFFSET('Hygiene Data'!$H$7,0,10*ROW('Hygiene Data'!H4)),NA())</f>
        <v>95.87</v>
      </c>
      <c r="BN10" s="509" t="e">
        <f ca="1">+IF(AND(ISNUMBER(OFFSET('Hygiene Data'!$H$9,0,10*ROW('Hygiene Data'!H4))),'Data Summary'!EC10="Yes"),OFFSET('Hygiene Data'!$H$9,0,10*ROW('Hygiene Data'!H4)),NA())</f>
        <v>#N/A</v>
      </c>
      <c r="BO10" s="509" t="e">
        <f ca="1">+IF(AND(ISNUMBER(OFFSET('Hygiene Data'!$I$5,0,10*ROW('Hygiene Data'!I4))),'Data Summary'!ED10="Yes"),OFFSET('Hygiene Data'!$I$5,0,10*ROW('Hygiene Data'!I4)),NA())</f>
        <v>#N/A</v>
      </c>
      <c r="BP10" s="509" t="e">
        <f ca="1">+IF(AND(ISNUMBER(OFFSET('Hygiene Data'!$I$7,0,10*ROW('Hygiene Data'!I4))),'Data Summary'!EE10="Yes"),OFFSET('Hygiene Data'!$I$7,0,10*ROW('Hygiene Data'!I4)),NA())</f>
        <v>#N/A</v>
      </c>
      <c r="BQ10" s="509" t="e">
        <f ca="1">+IF(AND(ISNUMBER(OFFSET('Hygiene Data'!$I$9,0,10*ROW('Hygiene Data'!I4))),'Data Summary'!EF10="Yes"),OFFSET('Hygiene Data'!$I$9,0,10*ROW('Hygiene Data'!I4)),NA())</f>
        <v>#N/A</v>
      </c>
    </row>
    <row r="11" spans="1:69" x14ac:dyDescent="0.25">
      <c r="A11" s="505" t="str">
        <f ca="1">+RIGHT('Data Summary'!A11,LEN('Data Summary'!A11)-9)</f>
        <v>UIS</v>
      </c>
      <c r="B11" s="479" t="str">
        <f ca="1">+IF(ISTEXT('Data Summary'!B11),'Data Summary'!B11,"")</f>
        <v>Otro</v>
      </c>
      <c r="C11" s="506">
        <f ca="1">+VALUE('Data Summary'!C11)</f>
        <v>2016</v>
      </c>
      <c r="D11" s="507" t="e">
        <f ca="1">+IF(AND(ISNUMBER(OFFSET('Water Data'!$D$4,0,10*ROW('Water Data'!D5))),'Data Summary'!BS11="Yes"),100-OFFSET('Water Data'!$D$4,0,10*ROW('Water Data'!D5)),NA())</f>
        <v>#N/A</v>
      </c>
      <c r="E11" s="507" t="e">
        <f ca="1">+IF(AND(ISNUMBER(OFFSET('Water Data'!$D$6,0,10*ROW('Water Data'!D5))),'Data Summary'!BT11="Yes"),OFFSET('Water Data'!$D$6,0,10*ROW('Water Data'!D5)),NA())</f>
        <v>#N/A</v>
      </c>
      <c r="F11" s="507" t="e">
        <f ca="1">+IF(AND(ISNUMBER(OFFSET('Water Data'!$D$9,0,10*ROW('Water Data'!D5))),'Data Summary'!BU11="Yes"),OFFSET('Water Data'!$D$9,0,10*ROW('Water Data'!D5)),NA())</f>
        <v>#N/A</v>
      </c>
      <c r="G11" s="507" t="e">
        <f ca="1">+IF(AND(ISNUMBER(OFFSET('Water Data'!$E$4,0,10*ROW('Water Data'!E5))),'Data Summary'!BV11="Yes"),100-OFFSET('Water Data'!$E$4,0,10*ROW('Water Data'!E5)),NA())</f>
        <v>#N/A</v>
      </c>
      <c r="H11" s="507" t="e">
        <f ca="1">+IF(AND(ISNUMBER(OFFSET('Water Data'!$E$6,0,10*ROW('Water Data'!E5))),'Data Summary'!BW11="Yes"),OFFSET('Water Data'!$E$6,0,10*ROW('Water Data'!E5)),NA())</f>
        <v>#N/A</v>
      </c>
      <c r="I11" s="507" t="e">
        <f ca="1">+IF(AND(ISNUMBER(OFFSET('Water Data'!$E$9,0,10*ROW('Water Data'!E5))),'Data Summary'!BX11="Yes"),OFFSET('Water Data'!$E$9,0,10*ROW('Water Data'!E5)),NA())</f>
        <v>#N/A</v>
      </c>
      <c r="J11" s="507" t="e">
        <f ca="1">+IF(AND(ISNUMBER(OFFSET('Water Data'!$F$4,0,10*ROW('Water Data'!F5))),'Data Summary'!BY11="Yes"),100-OFFSET('Water Data'!$F$4,0,10*ROW('Water Data'!F5)),NA())</f>
        <v>#N/A</v>
      </c>
      <c r="K11" s="507" t="e">
        <f ca="1">+IF(AND(ISNUMBER(OFFSET('Water Data'!$F$6,0,10*ROW('Water Data'!F5))),'Data Summary'!BZ11="Yes"),OFFSET('Water Data'!$F$6,0,10*ROW('Water Data'!F5)),NA())</f>
        <v>#N/A</v>
      </c>
      <c r="L11" s="507" t="e">
        <f ca="1">+IF(AND(ISNUMBER(OFFSET('Water Data'!$F$9,0,10*ROW('Water Data'!F5))),'Data Summary'!CA11="Yes"),OFFSET('Water Data'!$F$9,0,10*ROW('Water Data'!F5)),NA())</f>
        <v>#N/A</v>
      </c>
      <c r="M11" s="507" t="e">
        <f ca="1">+IF(AND(ISNUMBER(OFFSET('Water Data'!$G$4,0,10*ROW('Water Data'!G5))),'Data Summary'!CB11="Yes"),100-OFFSET('Water Data'!$G$4,0,10*ROW('Water Data'!G5)),NA())</f>
        <v>#N/A</v>
      </c>
      <c r="N11" s="507" t="e">
        <f ca="1">+IF(AND(ISNUMBER(OFFSET('Water Data'!$G$6,0,10*ROW('Water Data'!G5))),'Data Summary'!CC11="Yes"),OFFSET('Water Data'!$G$6,0,10*ROW('Water Data'!G5)),NA())</f>
        <v>#N/A</v>
      </c>
      <c r="O11" s="507" t="e">
        <f ca="1">+IF(AND(ISNUMBER(OFFSET('Water Data'!$G$9,0,10*ROW('Water Data'!G5))),'Data Summary'!CD11="Yes"),OFFSET('Water Data'!$G$9,0,10*ROW('Water Data'!G5)),NA())</f>
        <v>#N/A</v>
      </c>
      <c r="P11" s="507" t="e">
        <f ca="1">+IF(AND(ISNUMBER(OFFSET('Water Data'!$H$4,0,10*ROW('Water Data'!H5))),'Data Summary'!CE11="Yes"),100-OFFSET('Water Data'!$H$4,0,10*ROW('Water Data'!H5)),NA())</f>
        <v>#N/A</v>
      </c>
      <c r="Q11" s="507" t="e">
        <f ca="1">+IF(AND(ISNUMBER(OFFSET('Water Data'!$H$6,0,10*ROW('Water Data'!H5))),'Data Summary'!CF11="Yes"),OFFSET('Water Data'!$H$6,0,10*ROW('Water Data'!H5)),NA())</f>
        <v>#N/A</v>
      </c>
      <c r="R11" s="507" t="e">
        <f ca="1">+IF(AND(ISNUMBER(OFFSET('Water Data'!$H$9,0,10*ROW('Water Data'!H5))),'Data Summary'!CG11="Yes"),OFFSET('Water Data'!$H$9,0,10*ROW('Water Data'!H5)),NA())</f>
        <v>#N/A</v>
      </c>
      <c r="S11" s="507" t="e">
        <f ca="1">+IF(AND(ISNUMBER(OFFSET('Water Data'!$I$4,0,10*ROW('Water Data'!I5))),'Data Summary'!CH11="Yes"),100-OFFSET('Water Data'!$I$4,0,10*ROW('Water Data'!I5)),NA())</f>
        <v>#N/A</v>
      </c>
      <c r="T11" s="507" t="e">
        <f ca="1">+IF(AND(ISNUMBER(OFFSET('Water Data'!$I$6,0,10*ROW('Water Data'!I5))),'Data Summary'!CI11="Yes"),OFFSET('Water Data'!$I$6,0,10*ROW('Water Data'!I5)),NA())</f>
        <v>#N/A</v>
      </c>
      <c r="U11" s="507">
        <f ca="1">+IF(AND(ISNUMBER(OFFSET('Water Data'!$I$9,0,10*ROW('Water Data'!I5))),'Data Summary'!CJ11="Yes"),OFFSET('Water Data'!$I$9,0,10*ROW('Water Data'!I5)),NA())</f>
        <v>49.04</v>
      </c>
      <c r="V11" s="508" t="e">
        <f ca="1">+IF(AND(ISNUMBER(OFFSET('Sanitation Data'!$D$4,0,10*ROW('Sanitation Data'!D5))),'Data Summary'!CK11="Yes"),100-OFFSET('Sanitation Data'!$D$4,0,10*ROW('Sanitation Data'!D5)),NA())</f>
        <v>#N/A</v>
      </c>
      <c r="W11" s="508" t="e">
        <f ca="1">+IF(AND(ISNUMBER(OFFSET('Sanitation Data'!$D$6,0,10*ROW('Sanitation Data'!D5))),'Data Summary'!CL11="Yes"),OFFSET('Sanitation Data'!$D$6,0,10*ROW('Sanitation Data'!D5)),NA())</f>
        <v>#N/A</v>
      </c>
      <c r="X11" s="508" t="e">
        <f ca="1">+IF(AND(ISNUMBER(OFFSET('Sanitation Data'!$D$10,0,10*ROW('Sanitation Data'!D5))),'Data Summary'!CM11="Yes"),OFFSET('Sanitation Data'!$D$10,0,10*ROW('Sanitation Data'!D5)),NA())</f>
        <v>#N/A</v>
      </c>
      <c r="Y11" s="508" t="e">
        <f ca="1">+IF(AND(ISNUMBER(OFFSET('Sanitation Data'!$D$11,0,10*ROW('Sanitation Data'!D5))),'Data Summary'!CN11="Yes"),OFFSET('Sanitation Data'!$D$11,0,10*ROW('Sanitation Data'!D5)),NA())</f>
        <v>#N/A</v>
      </c>
      <c r="Z11" s="508">
        <f ca="1">+IF(AND(ISNUMBER(OFFSET('Sanitation Data'!$D$12,0,10*ROW('Sanitation Data'!D5))),'Data Summary'!CO11="Yes"),OFFSET('Sanitation Data'!$D$12,0,10*ROW('Sanitation Data'!D5)),NA())</f>
        <v>76.624278873109986</v>
      </c>
      <c r="AA11" s="508" t="e">
        <f ca="1">+IF(AND(ISNUMBER(OFFSET('Sanitation Data'!$E$4,0,10*ROW('Sanitation Data'!E5))),'Data Summary'!CP11="Yes"),100-OFFSET('Sanitation Data'!$E$4,0,10*ROW('Sanitation Data'!E5)),NA())</f>
        <v>#N/A</v>
      </c>
      <c r="AB11" s="508" t="e">
        <f ca="1">+IF(AND(ISNUMBER(OFFSET('Sanitation Data'!$E$6,0,10*ROW('Sanitation Data'!E5))),'Data Summary'!CQ11="Yes"),OFFSET('Sanitation Data'!$E$6,0,10*ROW('Sanitation Data'!E5)),NA())</f>
        <v>#N/A</v>
      </c>
      <c r="AC11" s="508" t="e">
        <f ca="1">+IF(AND(ISNUMBER(OFFSET('Sanitation Data'!$E$10,0,10*ROW('Sanitation Data'!E5))),'Data Summary'!CR11="Yes"),OFFSET('Sanitation Data'!$E$10,0,10*ROW('Sanitation Data'!E5)),NA())</f>
        <v>#N/A</v>
      </c>
      <c r="AD11" s="508" t="e">
        <f ca="1">+IF(AND(ISNUMBER(OFFSET('Sanitation Data'!$E$11,0,10*ROW('Sanitation Data'!E5))),'Data Summary'!CS11="Yes"),OFFSET('Sanitation Data'!$E$11,0,10*ROW('Sanitation Data'!E5)),NA())</f>
        <v>#N/A</v>
      </c>
      <c r="AE11" s="508" t="e">
        <f ca="1">+IF(AND(ISNUMBER(OFFSET('Sanitation Data'!$E$12,0,10*ROW('Sanitation Data'!E5))),'Data Summary'!CT11="Yes"),OFFSET('Sanitation Data'!$E$12,0,10*ROW('Sanitation Data'!E5)),NA())</f>
        <v>#N/A</v>
      </c>
      <c r="AF11" s="508" t="e">
        <f ca="1">+IF(AND(ISNUMBER(OFFSET('Sanitation Data'!$F$4,0,10*ROW('Sanitation Data'!F5))),'Data Summary'!CU11="Yes"),100-OFFSET('Sanitation Data'!$F$4,0,10*ROW('Sanitation Data'!F5)),NA())</f>
        <v>#N/A</v>
      </c>
      <c r="AG11" s="508" t="e">
        <f ca="1">+IF(AND(ISNUMBER(OFFSET('Sanitation Data'!$F$6,0,10*ROW('Sanitation Data'!F5))),'Data Summary'!CV11="Yes"),OFFSET('Sanitation Data'!$F$6,0,10*ROW('Sanitation Data'!F5)),NA())</f>
        <v>#N/A</v>
      </c>
      <c r="AH11" s="508" t="e">
        <f ca="1">+IF(AND(ISNUMBER(OFFSET('Sanitation Data'!$F$10,0,10*ROW('Sanitation Data'!F5))),'Data Summary'!CW11="Yes"),OFFSET('Sanitation Data'!$F$10,0,10*ROW('Sanitation Data'!F5)),NA())</f>
        <v>#N/A</v>
      </c>
      <c r="AI11" s="508" t="e">
        <f ca="1">+IF(AND(ISNUMBER(OFFSET('Sanitation Data'!$F$11,0,10*ROW('Sanitation Data'!F5))),'Data Summary'!CX11="Yes"),OFFSET('Sanitation Data'!$F$11,0,10*ROW('Sanitation Data'!F5)),NA())</f>
        <v>#N/A</v>
      </c>
      <c r="AJ11" s="508" t="e">
        <f ca="1">+IF(AND(ISNUMBER(OFFSET('Sanitation Data'!$F$12,0,10*ROW('Sanitation Data'!F5))),'Data Summary'!CY11="Yes"),OFFSET('Sanitation Data'!$F$12,0,10*ROW('Sanitation Data'!F5)),NA())</f>
        <v>#N/A</v>
      </c>
      <c r="AK11" s="508" t="e">
        <f ca="1">+IF(AND(ISNUMBER(OFFSET('Sanitation Data'!$G$4,0,10*ROW('Sanitation Data'!G5))),'Data Summary'!CZ11="Yes"),100-OFFSET('Sanitation Data'!$G$4,0,10*ROW('Sanitation Data'!G5)),NA())</f>
        <v>#N/A</v>
      </c>
      <c r="AL11" s="508" t="e">
        <f ca="1">+IF(AND(ISNUMBER(OFFSET('Sanitation Data'!$G$6,0,10*ROW('Sanitation Data'!G5))),'Data Summary'!DA11="Yes"),OFFSET('Sanitation Data'!$G$6,0,10*ROW('Sanitation Data'!G5)),NA())</f>
        <v>#N/A</v>
      </c>
      <c r="AM11" s="508" t="e">
        <f ca="1">+IF(AND(ISNUMBER(OFFSET('Sanitation Data'!$G$10,0,10*ROW('Sanitation Data'!G5))),'Data Summary'!DB11="Yes"),OFFSET('Sanitation Data'!$G$10,0,10*ROW('Sanitation Data'!G5)),NA())</f>
        <v>#N/A</v>
      </c>
      <c r="AN11" s="508" t="e">
        <f ca="1">+IF(AND(ISNUMBER(OFFSET('Sanitation Data'!$G$11,0,10*ROW('Sanitation Data'!G5))),'Data Summary'!DC11="Yes"),OFFSET('Sanitation Data'!$G$11,0,10*ROW('Sanitation Data'!G5)),NA())</f>
        <v>#N/A</v>
      </c>
      <c r="AO11" s="508" t="e">
        <f ca="1">+IF(AND(ISNUMBER(OFFSET('Sanitation Data'!$G$12,0,10*ROW('Sanitation Data'!G5))),'Data Summary'!DD11="Yes"),OFFSET('Sanitation Data'!$G$12,0,10*ROW('Sanitation Data'!G5)),NA())</f>
        <v>#N/A</v>
      </c>
      <c r="AP11" s="508" t="e">
        <f ca="1">+IF(AND(ISNUMBER(OFFSET('Sanitation Data'!$H$4,0,10*ROW('Sanitation Data'!H5))),'Data Summary'!DE11="Yes"),100-OFFSET('Sanitation Data'!$H$4,0,10*ROW('Sanitation Data'!H5)),NA())</f>
        <v>#N/A</v>
      </c>
      <c r="AQ11" s="508" t="e">
        <f ca="1">+IF(AND(ISNUMBER(OFFSET('Sanitation Data'!$H$6,0,10*ROW('Sanitation Data'!H5))),'Data Summary'!DF11="Yes"),OFFSET('Sanitation Data'!$H$6,0,10*ROW('Sanitation Data'!H5)),NA())</f>
        <v>#N/A</v>
      </c>
      <c r="AR11" s="508" t="e">
        <f ca="1">+IF(AND(ISNUMBER(OFFSET('Sanitation Data'!$H$10,0,10*ROW('Sanitation Data'!H5))),'Data Summary'!DG11="Yes"),OFFSET('Sanitation Data'!$H$10,0,10*ROW('Sanitation Data'!H5)),NA())</f>
        <v>#N/A</v>
      </c>
      <c r="AS11" s="508" t="e">
        <f ca="1">+IF(AND(ISNUMBER(OFFSET('Sanitation Data'!$H$11,0,10*ROW('Sanitation Data'!H5))),'Data Summary'!DH11="Yes"),OFFSET('Sanitation Data'!$H$11,0,10*ROW('Sanitation Data'!H5)),NA())</f>
        <v>#N/A</v>
      </c>
      <c r="AT11" s="508">
        <f ca="1">+IF(AND(ISNUMBER(OFFSET('Sanitation Data'!$H$12,0,10*ROW('Sanitation Data'!H5))),'Data Summary'!DI11="Yes"),OFFSET('Sanitation Data'!$H$12,0,10*ROW('Sanitation Data'!H5)),NA())</f>
        <v>74.7</v>
      </c>
      <c r="AU11" s="508" t="e">
        <f ca="1">+IF(AND(ISNUMBER(OFFSET('Sanitation Data'!$I$4,0,10*ROW('Sanitation Data'!I5))),'Data Summary'!DJ11="Yes"),100-OFFSET('Sanitation Data'!$I$4,0,10*ROW('Sanitation Data'!I5)),NA())</f>
        <v>#N/A</v>
      </c>
      <c r="AV11" s="508" t="e">
        <f ca="1">+IF(AND(ISNUMBER(OFFSET('Sanitation Data'!$I$6,0,10*ROW('Sanitation Data'!I5))),'Data Summary'!DK11="Yes"),OFFSET('Sanitation Data'!$I$6,0,10*ROW('Sanitation Data'!I5)),NA())</f>
        <v>#N/A</v>
      </c>
      <c r="AW11" s="508" t="e">
        <f ca="1">+IF(AND(ISNUMBER(OFFSET('Sanitation Data'!$I$10,0,10*ROW('Sanitation Data'!I5))),'Data Summary'!DL11="Yes"),OFFSET('Sanitation Data'!$I$10,0,10*ROW('Sanitation Data'!I5)),NA())</f>
        <v>#N/A</v>
      </c>
      <c r="AX11" s="508" t="e">
        <f ca="1">+IF(AND(ISNUMBER(OFFSET('Sanitation Data'!$I$11,0,10*ROW('Sanitation Data'!I5))),'Data Summary'!DM11="Yes"),OFFSET('Sanitation Data'!$I$11,0,10*ROW('Sanitation Data'!I5)),NA())</f>
        <v>#N/A</v>
      </c>
      <c r="AY11" s="508">
        <f ca="1">+IF(AND(ISNUMBER(OFFSET('Sanitation Data'!$I$12,0,10*ROW('Sanitation Data'!I5))),'Data Summary'!DN11="Yes"),OFFSET('Sanitation Data'!$I$12,0,10*ROW('Sanitation Data'!I5)),NA())</f>
        <v>81.31</v>
      </c>
      <c r="AZ11" s="509" t="e">
        <f ca="1">+IF(AND(ISNUMBER(OFFSET('Hygiene Data'!$D$5,0,10*ROW('Hygiene Data'!D5))),'Data Summary'!DO11="Yes"),OFFSET('Hygiene Data'!$D$5,0,10*ROW('Hygiene Data'!D5)),NA())</f>
        <v>#N/A</v>
      </c>
      <c r="BA11" s="509" t="e">
        <f ca="1">+IF(AND(ISNUMBER(OFFSET('Hygiene Data'!$D$7,0,10*ROW('Hygiene Data'!D5))),'Data Summary'!DP11="Yes"),OFFSET('Hygiene Data'!$D$7,0,10*ROW('Hygiene Data'!D5)),NA())</f>
        <v>#N/A</v>
      </c>
      <c r="BB11" s="509" t="e">
        <f ca="1">+IF(AND(ISNUMBER(OFFSET('Hygiene Data'!$D$9,0,10*ROW('Hygiene Data'!D5))),'Data Summary'!DQ11="Yes"),OFFSET('Hygiene Data'!$D$9,0,10*ROW('Hygiene Data'!D5)),NA())</f>
        <v>#N/A</v>
      </c>
      <c r="BC11" s="509" t="e">
        <f ca="1">+IF(AND(ISNUMBER(OFFSET('Hygiene Data'!$E$5,0,10*ROW('Hygiene Data'!E5))),'Data Summary'!DR11="Yes"),OFFSET('Hygiene Data'!$E$5,0,10*ROW('Hygiene Data'!E5)),NA())</f>
        <v>#N/A</v>
      </c>
      <c r="BD11" s="509" t="e">
        <f ca="1">+IF(AND(ISNUMBER(OFFSET('Hygiene Data'!$E$7,0,10*ROW('Hygiene Data'!E5))),'Data Summary'!DS11="Yes"),OFFSET('Hygiene Data'!$E$7,0,10*ROW('Hygiene Data'!E5)),NA())</f>
        <v>#N/A</v>
      </c>
      <c r="BE11" s="509" t="e">
        <f ca="1">+IF(AND(ISNUMBER(OFFSET('Hygiene Data'!$E$9,0,10*ROW('Hygiene Data'!E5))),'Data Summary'!DT11="Yes"),OFFSET('Hygiene Data'!$E$9,0,10*ROW('Hygiene Data'!E5)),NA())</f>
        <v>#N/A</v>
      </c>
      <c r="BF11" s="509" t="e">
        <f ca="1">+IF(AND(ISNUMBER(OFFSET('Hygiene Data'!$F$5,0,10*ROW('Hygiene Data'!F5))),'Data Summary'!DU11="Yes"),OFFSET('Hygiene Data'!$F$5,0,10*ROW('Hygiene Data'!F5)),NA())</f>
        <v>#N/A</v>
      </c>
      <c r="BG11" s="509" t="e">
        <f ca="1">+IF(AND(ISNUMBER(OFFSET('Hygiene Data'!$F$7,0,10*ROW('Hygiene Data'!F5))),'Data Summary'!DV11="Yes"),OFFSET('Hygiene Data'!$F$7,0,10*ROW('Hygiene Data'!F5)),NA())</f>
        <v>#N/A</v>
      </c>
      <c r="BH11" s="509" t="e">
        <f ca="1">+IF(AND(ISNUMBER(OFFSET('Hygiene Data'!$F$9,0,10*ROW('Hygiene Data'!F5))),'Data Summary'!DW11="Yes"),OFFSET('Hygiene Data'!$F$9,0,10*ROW('Hygiene Data'!F5)),NA())</f>
        <v>#N/A</v>
      </c>
      <c r="BI11" s="509" t="e">
        <f ca="1">+IF(AND(ISNUMBER(OFFSET('Hygiene Data'!$G$5,0,10*ROW('Hygiene Data'!G5))),'Data Summary'!DX11="Yes"),OFFSET('Hygiene Data'!$G$5,0,10*ROW('Hygiene Data'!G5)),NA())</f>
        <v>#N/A</v>
      </c>
      <c r="BJ11" s="509" t="e">
        <f ca="1">+IF(AND(ISNUMBER(OFFSET('Hygiene Data'!$G$7,0,10*ROW('Hygiene Data'!G5))),'Data Summary'!DY11="Yes"),OFFSET('Hygiene Data'!$G$7,0,10*ROW('Hygiene Data'!G5)),NA())</f>
        <v>#N/A</v>
      </c>
      <c r="BK11" s="509" t="e">
        <f ca="1">+IF(AND(ISNUMBER(OFFSET('Hygiene Data'!$G$9,0,10*ROW('Hygiene Data'!G5))),'Data Summary'!DZ11="Yes"),OFFSET('Hygiene Data'!$G$9,0,10*ROW('Hygiene Data'!G5)),NA())</f>
        <v>#N/A</v>
      </c>
      <c r="BL11" s="509" t="e">
        <f ca="1">+IF(AND(ISNUMBER(OFFSET('Hygiene Data'!$H$5,0,10*ROW('Hygiene Data'!H5))),'Data Summary'!EA11="Yes"),OFFSET('Hygiene Data'!$H$5,0,10*ROW('Hygiene Data'!H5)),NA())</f>
        <v>#N/A</v>
      </c>
      <c r="BM11" s="509" t="e">
        <f ca="1">+IF(AND(ISNUMBER(OFFSET('Hygiene Data'!$H$7,0,10*ROW('Hygiene Data'!H5))),'Data Summary'!EB11="Yes"),OFFSET('Hygiene Data'!$H$7,0,10*ROW('Hygiene Data'!H5)),NA())</f>
        <v>#N/A</v>
      </c>
      <c r="BN11" s="509" t="e">
        <f ca="1">+IF(AND(ISNUMBER(OFFSET('Hygiene Data'!$H$9,0,10*ROW('Hygiene Data'!H5))),'Data Summary'!EC11="Yes"),OFFSET('Hygiene Data'!$H$9,0,10*ROW('Hygiene Data'!H5)),NA())</f>
        <v>#N/A</v>
      </c>
      <c r="BO11" s="509" t="e">
        <f ca="1">+IF(AND(ISNUMBER(OFFSET('Hygiene Data'!$I$5,0,10*ROW('Hygiene Data'!I5))),'Data Summary'!ED11="Yes"),OFFSET('Hygiene Data'!$I$5,0,10*ROW('Hygiene Data'!I5)),NA())</f>
        <v>#N/A</v>
      </c>
      <c r="BP11" s="509" t="e">
        <f ca="1">+IF(AND(ISNUMBER(OFFSET('Hygiene Data'!$I$7,0,10*ROW('Hygiene Data'!I5))),'Data Summary'!EE11="Yes"),OFFSET('Hygiene Data'!$I$7,0,10*ROW('Hygiene Data'!I5)),NA())</f>
        <v>#N/A</v>
      </c>
      <c r="BQ11" s="509">
        <f ca="1">+IF(AND(ISNUMBER(OFFSET('Hygiene Data'!$I$9,0,10*ROW('Hygiene Data'!I5))),'Data Summary'!EF11="Yes"),OFFSET('Hygiene Data'!$I$9,0,10*ROW('Hygiene Data'!I5)),NA())</f>
        <v>76.88</v>
      </c>
    </row>
    <row r="12" spans="1:69" x14ac:dyDescent="0.25">
      <c r="A12" s="505" t="str">
        <f ca="1">+RIGHT('Data Summary'!A12,LEN('Data Summary'!A12)-9)</f>
        <v>INEE</v>
      </c>
      <c r="B12" s="479" t="str">
        <f ca="1">+IF(ISTEXT('Data Summary'!B12),'Data Summary'!B12,"")</f>
        <v>Encuesta</v>
      </c>
      <c r="C12" s="506">
        <f ca="1">+VALUE('Data Summary'!C12)</f>
        <v>2017</v>
      </c>
      <c r="D12" s="507" t="e">
        <f ca="1">+IF(AND(ISNUMBER(OFFSET('Water Data'!$D$4,0,10*ROW('Water Data'!D6))),'Data Summary'!BS12="Yes"),100-OFFSET('Water Data'!$D$4,0,10*ROW('Water Data'!D6)),NA())</f>
        <v>#N/A</v>
      </c>
      <c r="E12" s="507" t="e">
        <f ca="1">+IF(AND(ISNUMBER(OFFSET('Water Data'!$D$6,0,10*ROW('Water Data'!D6))),'Data Summary'!BT12="Yes"),OFFSET('Water Data'!$D$6,0,10*ROW('Water Data'!D6)),NA())</f>
        <v>#N/A</v>
      </c>
      <c r="F12" s="507" t="e">
        <f ca="1">+IF(AND(ISNUMBER(OFFSET('Water Data'!$D$9,0,10*ROW('Water Data'!D6))),'Data Summary'!BU12="Yes"),OFFSET('Water Data'!$D$9,0,10*ROW('Water Data'!D6)),NA())</f>
        <v>#N/A</v>
      </c>
      <c r="G12" s="507" t="e">
        <f ca="1">+IF(AND(ISNUMBER(OFFSET('Water Data'!$E$4,0,10*ROW('Water Data'!E6))),'Data Summary'!BV12="Yes"),100-OFFSET('Water Data'!$E$4,0,10*ROW('Water Data'!E6)),NA())</f>
        <v>#N/A</v>
      </c>
      <c r="H12" s="507" t="e">
        <f ca="1">+IF(AND(ISNUMBER(OFFSET('Water Data'!$E$6,0,10*ROW('Water Data'!E6))),'Data Summary'!BW12="Yes"),OFFSET('Water Data'!$E$6,0,10*ROW('Water Data'!E6)),NA())</f>
        <v>#N/A</v>
      </c>
      <c r="I12" s="507" t="e">
        <f ca="1">+IF(AND(ISNUMBER(OFFSET('Water Data'!$E$9,0,10*ROW('Water Data'!E6))),'Data Summary'!BX12="Yes"),OFFSET('Water Data'!$E$9,0,10*ROW('Water Data'!E6)),NA())</f>
        <v>#N/A</v>
      </c>
      <c r="J12" s="507" t="e">
        <f ca="1">+IF(AND(ISNUMBER(OFFSET('Water Data'!$F$4,0,10*ROW('Water Data'!F6))),'Data Summary'!BY12="Yes"),100-OFFSET('Water Data'!$F$4,0,10*ROW('Water Data'!F6)),NA())</f>
        <v>#N/A</v>
      </c>
      <c r="K12" s="507" t="e">
        <f ca="1">+IF(AND(ISNUMBER(OFFSET('Water Data'!$F$6,0,10*ROW('Water Data'!F6))),'Data Summary'!BZ12="Yes"),OFFSET('Water Data'!$F$6,0,10*ROW('Water Data'!F6)),NA())</f>
        <v>#N/A</v>
      </c>
      <c r="L12" s="507" t="e">
        <f ca="1">+IF(AND(ISNUMBER(OFFSET('Water Data'!$F$9,0,10*ROW('Water Data'!F6))),'Data Summary'!CA12="Yes"),OFFSET('Water Data'!$F$9,0,10*ROW('Water Data'!F6)),NA())</f>
        <v>#N/A</v>
      </c>
      <c r="M12" s="507" t="e">
        <f ca="1">+IF(AND(ISNUMBER(OFFSET('Water Data'!$G$4,0,10*ROW('Water Data'!G6))),'Data Summary'!CB12="Yes"),100-OFFSET('Water Data'!$G$4,0,10*ROW('Water Data'!G6)),NA())</f>
        <v>#N/A</v>
      </c>
      <c r="N12" s="507">
        <f ca="1">+IF(AND(ISNUMBER(OFFSET('Water Data'!$G$6,0,10*ROW('Water Data'!G6))),'Data Summary'!CC12="Yes"),OFFSET('Water Data'!$G$6,0,10*ROW('Water Data'!G6)),NA())</f>
        <v>90.1</v>
      </c>
      <c r="O12" s="507">
        <f ca="1">+IF(AND(ISNUMBER(OFFSET('Water Data'!$G$9,0,10*ROW('Water Data'!G6))),'Data Summary'!CD12="Yes"),OFFSET('Water Data'!$G$9,0,10*ROW('Water Data'!G6)),NA())</f>
        <v>60.9</v>
      </c>
      <c r="P12" s="507" t="e">
        <f ca="1">+IF(AND(ISNUMBER(OFFSET('Water Data'!$H$4,0,10*ROW('Water Data'!H6))),'Data Summary'!CE12="Yes"),100-OFFSET('Water Data'!$H$4,0,10*ROW('Water Data'!H6)),NA())</f>
        <v>#N/A</v>
      </c>
      <c r="Q12" s="507" t="e">
        <f ca="1">+IF(AND(ISNUMBER(OFFSET('Water Data'!$H$6,0,10*ROW('Water Data'!H6))),'Data Summary'!CF12="Yes"),OFFSET('Water Data'!$H$6,0,10*ROW('Water Data'!H6)),NA())</f>
        <v>#N/A</v>
      </c>
      <c r="R12" s="507" t="e">
        <f ca="1">+IF(AND(ISNUMBER(OFFSET('Water Data'!$H$9,0,10*ROW('Water Data'!H6))),'Data Summary'!CG12="Yes"),OFFSET('Water Data'!$H$9,0,10*ROW('Water Data'!H6)),NA())</f>
        <v>#N/A</v>
      </c>
      <c r="S12" s="507" t="e">
        <f ca="1">+IF(AND(ISNUMBER(OFFSET('Water Data'!$I$4,0,10*ROW('Water Data'!I6))),'Data Summary'!CH12="Yes"),100-OFFSET('Water Data'!$I$4,0,10*ROW('Water Data'!I6)),NA())</f>
        <v>#N/A</v>
      </c>
      <c r="T12" s="507" t="e">
        <f ca="1">+IF(AND(ISNUMBER(OFFSET('Water Data'!$I$6,0,10*ROW('Water Data'!I6))),'Data Summary'!CI12="Yes"),OFFSET('Water Data'!$I$6,0,10*ROW('Water Data'!I6)),NA())</f>
        <v>#N/A</v>
      </c>
      <c r="U12" s="507" t="e">
        <f ca="1">+IF(AND(ISNUMBER(OFFSET('Water Data'!$I$9,0,10*ROW('Water Data'!I6))),'Data Summary'!CJ12="Yes"),OFFSET('Water Data'!$I$9,0,10*ROW('Water Data'!I6)),NA())</f>
        <v>#N/A</v>
      </c>
      <c r="V12" s="508" t="e">
        <f ca="1">+IF(AND(ISNUMBER(OFFSET('Sanitation Data'!$D$4,0,10*ROW('Sanitation Data'!D6))),'Data Summary'!CK12="Yes"),100-OFFSET('Sanitation Data'!$D$4,0,10*ROW('Sanitation Data'!D6)),NA())</f>
        <v>#N/A</v>
      </c>
      <c r="W12" s="508" t="e">
        <f ca="1">+IF(AND(ISNUMBER(OFFSET('Sanitation Data'!$D$6,0,10*ROW('Sanitation Data'!D6))),'Data Summary'!CL12="Yes"),OFFSET('Sanitation Data'!$D$6,0,10*ROW('Sanitation Data'!D6)),NA())</f>
        <v>#N/A</v>
      </c>
      <c r="X12" s="508" t="e">
        <f ca="1">+IF(AND(ISNUMBER(OFFSET('Sanitation Data'!$D$10,0,10*ROW('Sanitation Data'!D6))),'Data Summary'!CM12="Yes"),OFFSET('Sanitation Data'!$D$10,0,10*ROW('Sanitation Data'!D6)),NA())</f>
        <v>#N/A</v>
      </c>
      <c r="Y12" s="508" t="e">
        <f ca="1">+IF(AND(ISNUMBER(OFFSET('Sanitation Data'!$D$11,0,10*ROW('Sanitation Data'!D6))),'Data Summary'!CN12="Yes"),OFFSET('Sanitation Data'!$D$11,0,10*ROW('Sanitation Data'!D6)),NA())</f>
        <v>#N/A</v>
      </c>
      <c r="Z12" s="508" t="e">
        <f ca="1">+IF(AND(ISNUMBER(OFFSET('Sanitation Data'!$D$12,0,10*ROW('Sanitation Data'!D6))),'Data Summary'!CO12="Yes"),OFFSET('Sanitation Data'!$D$12,0,10*ROW('Sanitation Data'!D6)),NA())</f>
        <v>#N/A</v>
      </c>
      <c r="AA12" s="508" t="e">
        <f ca="1">+IF(AND(ISNUMBER(OFFSET('Sanitation Data'!$E$4,0,10*ROW('Sanitation Data'!E6))),'Data Summary'!CP12="Yes"),100-OFFSET('Sanitation Data'!$E$4,0,10*ROW('Sanitation Data'!E6)),NA())</f>
        <v>#N/A</v>
      </c>
      <c r="AB12" s="508" t="e">
        <f ca="1">+IF(AND(ISNUMBER(OFFSET('Sanitation Data'!$E$6,0,10*ROW('Sanitation Data'!E6))),'Data Summary'!CQ12="Yes"),OFFSET('Sanitation Data'!$E$6,0,10*ROW('Sanitation Data'!E6)),NA())</f>
        <v>#N/A</v>
      </c>
      <c r="AC12" s="508" t="e">
        <f ca="1">+IF(AND(ISNUMBER(OFFSET('Sanitation Data'!$E$10,0,10*ROW('Sanitation Data'!E6))),'Data Summary'!CR12="Yes"),OFFSET('Sanitation Data'!$E$10,0,10*ROW('Sanitation Data'!E6)),NA())</f>
        <v>#N/A</v>
      </c>
      <c r="AD12" s="508" t="e">
        <f ca="1">+IF(AND(ISNUMBER(OFFSET('Sanitation Data'!$E$11,0,10*ROW('Sanitation Data'!E6))),'Data Summary'!CS12="Yes"),OFFSET('Sanitation Data'!$E$11,0,10*ROW('Sanitation Data'!E6)),NA())</f>
        <v>#N/A</v>
      </c>
      <c r="AE12" s="508" t="e">
        <f ca="1">+IF(AND(ISNUMBER(OFFSET('Sanitation Data'!$E$12,0,10*ROW('Sanitation Data'!E6))),'Data Summary'!CT12="Yes"),OFFSET('Sanitation Data'!$E$12,0,10*ROW('Sanitation Data'!E6)),NA())</f>
        <v>#N/A</v>
      </c>
      <c r="AF12" s="508" t="e">
        <f ca="1">+IF(AND(ISNUMBER(OFFSET('Sanitation Data'!$F$4,0,10*ROW('Sanitation Data'!F6))),'Data Summary'!CU12="Yes"),100-OFFSET('Sanitation Data'!$F$4,0,10*ROW('Sanitation Data'!F6)),NA())</f>
        <v>#N/A</v>
      </c>
      <c r="AG12" s="508" t="e">
        <f ca="1">+IF(AND(ISNUMBER(OFFSET('Sanitation Data'!$F$6,0,10*ROW('Sanitation Data'!F6))),'Data Summary'!CV12="Yes"),OFFSET('Sanitation Data'!$F$6,0,10*ROW('Sanitation Data'!F6)),NA())</f>
        <v>#N/A</v>
      </c>
      <c r="AH12" s="508" t="e">
        <f ca="1">+IF(AND(ISNUMBER(OFFSET('Sanitation Data'!$F$10,0,10*ROW('Sanitation Data'!F6))),'Data Summary'!CW12="Yes"),OFFSET('Sanitation Data'!$F$10,0,10*ROW('Sanitation Data'!F6)),NA())</f>
        <v>#N/A</v>
      </c>
      <c r="AI12" s="508" t="e">
        <f ca="1">+IF(AND(ISNUMBER(OFFSET('Sanitation Data'!$F$11,0,10*ROW('Sanitation Data'!F6))),'Data Summary'!CX12="Yes"),OFFSET('Sanitation Data'!$F$11,0,10*ROW('Sanitation Data'!F6)),NA())</f>
        <v>#N/A</v>
      </c>
      <c r="AJ12" s="508" t="e">
        <f ca="1">+IF(AND(ISNUMBER(OFFSET('Sanitation Data'!$F$12,0,10*ROW('Sanitation Data'!F6))),'Data Summary'!CY12="Yes"),OFFSET('Sanitation Data'!$F$12,0,10*ROW('Sanitation Data'!F6)),NA())</f>
        <v>#N/A</v>
      </c>
      <c r="AK12" s="508" t="e">
        <f ca="1">+IF(AND(ISNUMBER(OFFSET('Sanitation Data'!$G$4,0,10*ROW('Sanitation Data'!G6))),'Data Summary'!CZ12="Yes"),100-OFFSET('Sanitation Data'!$G$4,0,10*ROW('Sanitation Data'!G6)),NA())</f>
        <v>#N/A</v>
      </c>
      <c r="AL12" s="508">
        <f ca="1">+IF(AND(ISNUMBER(OFFSET('Sanitation Data'!$G$6,0,10*ROW('Sanitation Data'!G6))),'Data Summary'!DA12="Yes"),OFFSET('Sanitation Data'!$G$6,0,10*ROW('Sanitation Data'!G6)),NA())</f>
        <v>93</v>
      </c>
      <c r="AM12" s="508" t="e">
        <f ca="1">+IF(AND(ISNUMBER(OFFSET('Sanitation Data'!$G$10,0,10*ROW('Sanitation Data'!G6))),'Data Summary'!DB12="Yes"),OFFSET('Sanitation Data'!$G$10,0,10*ROW('Sanitation Data'!G6)),NA())</f>
        <v>#N/A</v>
      </c>
      <c r="AN12" s="508" t="e">
        <f ca="1">+IF(AND(ISNUMBER(OFFSET('Sanitation Data'!$G$11,0,10*ROW('Sanitation Data'!G6))),'Data Summary'!DC12="Yes"),OFFSET('Sanitation Data'!$G$11,0,10*ROW('Sanitation Data'!G6)),NA())</f>
        <v>#N/A</v>
      </c>
      <c r="AO12" s="508" t="e">
        <f ca="1">+IF(AND(ISNUMBER(OFFSET('Sanitation Data'!$G$12,0,10*ROW('Sanitation Data'!G6))),'Data Summary'!DD12="Yes"),OFFSET('Sanitation Data'!$G$12,0,10*ROW('Sanitation Data'!G6)),NA())</f>
        <v>#N/A</v>
      </c>
      <c r="AP12" s="508" t="e">
        <f ca="1">+IF(AND(ISNUMBER(OFFSET('Sanitation Data'!$H$4,0,10*ROW('Sanitation Data'!H6))),'Data Summary'!DE12="Yes"),100-OFFSET('Sanitation Data'!$H$4,0,10*ROW('Sanitation Data'!H6)),NA())</f>
        <v>#N/A</v>
      </c>
      <c r="AQ12" s="508" t="e">
        <f ca="1">+IF(AND(ISNUMBER(OFFSET('Sanitation Data'!$H$6,0,10*ROW('Sanitation Data'!H6))),'Data Summary'!DF12="Yes"),OFFSET('Sanitation Data'!$H$6,0,10*ROW('Sanitation Data'!H6)),NA())</f>
        <v>#N/A</v>
      </c>
      <c r="AR12" s="508" t="e">
        <f ca="1">+IF(AND(ISNUMBER(OFFSET('Sanitation Data'!$H$10,0,10*ROW('Sanitation Data'!H6))),'Data Summary'!DG12="Yes"),OFFSET('Sanitation Data'!$H$10,0,10*ROW('Sanitation Data'!H6)),NA())</f>
        <v>#N/A</v>
      </c>
      <c r="AS12" s="508" t="e">
        <f ca="1">+IF(AND(ISNUMBER(OFFSET('Sanitation Data'!$H$11,0,10*ROW('Sanitation Data'!H6))),'Data Summary'!DH12="Yes"),OFFSET('Sanitation Data'!$H$11,0,10*ROW('Sanitation Data'!H6)),NA())</f>
        <v>#N/A</v>
      </c>
      <c r="AT12" s="508" t="e">
        <f ca="1">+IF(AND(ISNUMBER(OFFSET('Sanitation Data'!$H$12,0,10*ROW('Sanitation Data'!H6))),'Data Summary'!DI12="Yes"),OFFSET('Sanitation Data'!$H$12,0,10*ROW('Sanitation Data'!H6)),NA())</f>
        <v>#N/A</v>
      </c>
      <c r="AU12" s="508" t="e">
        <f ca="1">+IF(AND(ISNUMBER(OFFSET('Sanitation Data'!$I$4,0,10*ROW('Sanitation Data'!I6))),'Data Summary'!DJ12="Yes"),100-OFFSET('Sanitation Data'!$I$4,0,10*ROW('Sanitation Data'!I6)),NA())</f>
        <v>#N/A</v>
      </c>
      <c r="AV12" s="508" t="e">
        <f ca="1">+IF(AND(ISNUMBER(OFFSET('Sanitation Data'!$I$6,0,10*ROW('Sanitation Data'!I6))),'Data Summary'!DK12="Yes"),OFFSET('Sanitation Data'!$I$6,0,10*ROW('Sanitation Data'!I6)),NA())</f>
        <v>#N/A</v>
      </c>
      <c r="AW12" s="508" t="e">
        <f ca="1">+IF(AND(ISNUMBER(OFFSET('Sanitation Data'!$I$10,0,10*ROW('Sanitation Data'!I6))),'Data Summary'!DL12="Yes"),OFFSET('Sanitation Data'!$I$10,0,10*ROW('Sanitation Data'!I6)),NA())</f>
        <v>#N/A</v>
      </c>
      <c r="AX12" s="508" t="e">
        <f ca="1">+IF(AND(ISNUMBER(OFFSET('Sanitation Data'!$I$11,0,10*ROW('Sanitation Data'!I6))),'Data Summary'!DM12="Yes"),OFFSET('Sanitation Data'!$I$11,0,10*ROW('Sanitation Data'!I6)),NA())</f>
        <v>#N/A</v>
      </c>
      <c r="AY12" s="508" t="e">
        <f ca="1">+IF(AND(ISNUMBER(OFFSET('Sanitation Data'!$I$12,0,10*ROW('Sanitation Data'!I6))),'Data Summary'!DN12="Yes"),OFFSET('Sanitation Data'!$I$12,0,10*ROW('Sanitation Data'!I6)),NA())</f>
        <v>#N/A</v>
      </c>
      <c r="AZ12" s="509" t="e">
        <f ca="1">+IF(AND(ISNUMBER(OFFSET('Hygiene Data'!$D$5,0,10*ROW('Hygiene Data'!D6))),'Data Summary'!DO12="Yes"),OFFSET('Hygiene Data'!$D$5,0,10*ROW('Hygiene Data'!D6)),NA())</f>
        <v>#N/A</v>
      </c>
      <c r="BA12" s="509" t="e">
        <f ca="1">+IF(AND(ISNUMBER(OFFSET('Hygiene Data'!$D$7,0,10*ROW('Hygiene Data'!D6))),'Data Summary'!DP12="Yes"),OFFSET('Hygiene Data'!$D$7,0,10*ROW('Hygiene Data'!D6)),NA())</f>
        <v>#N/A</v>
      </c>
      <c r="BB12" s="509" t="e">
        <f ca="1">+IF(AND(ISNUMBER(OFFSET('Hygiene Data'!$D$9,0,10*ROW('Hygiene Data'!D6))),'Data Summary'!DQ12="Yes"),OFFSET('Hygiene Data'!$D$9,0,10*ROW('Hygiene Data'!D6)),NA())</f>
        <v>#N/A</v>
      </c>
      <c r="BC12" s="509" t="e">
        <f ca="1">+IF(AND(ISNUMBER(OFFSET('Hygiene Data'!$E$5,0,10*ROW('Hygiene Data'!E6))),'Data Summary'!DR12="Yes"),OFFSET('Hygiene Data'!$E$5,0,10*ROW('Hygiene Data'!E6)),NA())</f>
        <v>#N/A</v>
      </c>
      <c r="BD12" s="509" t="e">
        <f ca="1">+IF(AND(ISNUMBER(OFFSET('Hygiene Data'!$E$7,0,10*ROW('Hygiene Data'!E6))),'Data Summary'!DS12="Yes"),OFFSET('Hygiene Data'!$E$7,0,10*ROW('Hygiene Data'!E6)),NA())</f>
        <v>#N/A</v>
      </c>
      <c r="BE12" s="509" t="e">
        <f ca="1">+IF(AND(ISNUMBER(OFFSET('Hygiene Data'!$E$9,0,10*ROW('Hygiene Data'!E6))),'Data Summary'!DT12="Yes"),OFFSET('Hygiene Data'!$E$9,0,10*ROW('Hygiene Data'!E6)),NA())</f>
        <v>#N/A</v>
      </c>
      <c r="BF12" s="509" t="e">
        <f ca="1">+IF(AND(ISNUMBER(OFFSET('Hygiene Data'!$F$5,0,10*ROW('Hygiene Data'!F6))),'Data Summary'!DU12="Yes"),OFFSET('Hygiene Data'!$F$5,0,10*ROW('Hygiene Data'!F6)),NA())</f>
        <v>#N/A</v>
      </c>
      <c r="BG12" s="509" t="e">
        <f ca="1">+IF(AND(ISNUMBER(OFFSET('Hygiene Data'!$F$7,0,10*ROW('Hygiene Data'!F6))),'Data Summary'!DV12="Yes"),OFFSET('Hygiene Data'!$F$7,0,10*ROW('Hygiene Data'!F6)),NA())</f>
        <v>#N/A</v>
      </c>
      <c r="BH12" s="509" t="e">
        <f ca="1">+IF(AND(ISNUMBER(OFFSET('Hygiene Data'!$F$9,0,10*ROW('Hygiene Data'!F6))),'Data Summary'!DW12="Yes"),OFFSET('Hygiene Data'!$F$9,0,10*ROW('Hygiene Data'!F6)),NA())</f>
        <v>#N/A</v>
      </c>
      <c r="BI12" s="509" t="e">
        <f ca="1">+IF(AND(ISNUMBER(OFFSET('Hygiene Data'!$G$5,0,10*ROW('Hygiene Data'!G6))),'Data Summary'!DX12="Yes"),OFFSET('Hygiene Data'!$G$5,0,10*ROW('Hygiene Data'!G6)),NA())</f>
        <v>#N/A</v>
      </c>
      <c r="BJ12" s="509" t="e">
        <f ca="1">+IF(AND(ISNUMBER(OFFSET('Hygiene Data'!$G$7,0,10*ROW('Hygiene Data'!G6))),'Data Summary'!DY12="Yes"),OFFSET('Hygiene Data'!$G$7,0,10*ROW('Hygiene Data'!G6)),NA())</f>
        <v>#N/A</v>
      </c>
      <c r="BK12" s="509" t="e">
        <f ca="1">+IF(AND(ISNUMBER(OFFSET('Hygiene Data'!$G$9,0,10*ROW('Hygiene Data'!G6))),'Data Summary'!DZ12="Yes"),OFFSET('Hygiene Data'!$G$9,0,10*ROW('Hygiene Data'!G6)),NA())</f>
        <v>#N/A</v>
      </c>
      <c r="BL12" s="509" t="e">
        <f ca="1">+IF(AND(ISNUMBER(OFFSET('Hygiene Data'!$H$5,0,10*ROW('Hygiene Data'!H6))),'Data Summary'!EA12="Yes"),OFFSET('Hygiene Data'!$H$5,0,10*ROW('Hygiene Data'!H6)),NA())</f>
        <v>#N/A</v>
      </c>
      <c r="BM12" s="509" t="e">
        <f ca="1">+IF(AND(ISNUMBER(OFFSET('Hygiene Data'!$H$7,0,10*ROW('Hygiene Data'!H6))),'Data Summary'!EB12="Yes"),OFFSET('Hygiene Data'!$H$7,0,10*ROW('Hygiene Data'!H6)),NA())</f>
        <v>#N/A</v>
      </c>
      <c r="BN12" s="509" t="e">
        <f ca="1">+IF(AND(ISNUMBER(OFFSET('Hygiene Data'!$H$9,0,10*ROW('Hygiene Data'!H6))),'Data Summary'!EC12="Yes"),OFFSET('Hygiene Data'!$H$9,0,10*ROW('Hygiene Data'!H6)),NA())</f>
        <v>#N/A</v>
      </c>
      <c r="BO12" s="509" t="e">
        <f ca="1">+IF(AND(ISNUMBER(OFFSET('Hygiene Data'!$I$5,0,10*ROW('Hygiene Data'!I6))),'Data Summary'!ED12="Yes"),OFFSET('Hygiene Data'!$I$5,0,10*ROW('Hygiene Data'!I6)),NA())</f>
        <v>#N/A</v>
      </c>
      <c r="BP12" s="509" t="e">
        <f ca="1">+IF(AND(ISNUMBER(OFFSET('Hygiene Data'!$I$7,0,10*ROW('Hygiene Data'!I6))),'Data Summary'!EE12="Yes"),OFFSET('Hygiene Data'!$I$7,0,10*ROW('Hygiene Data'!I6)),NA())</f>
        <v>#N/A</v>
      </c>
      <c r="BQ12" s="509" t="e">
        <f ca="1">+IF(AND(ISNUMBER(OFFSET('Hygiene Data'!$I$9,0,10*ROW('Hygiene Data'!I6))),'Data Summary'!EF12="Yes"),OFFSET('Hygiene Data'!$I$9,0,10*ROW('Hygiene Data'!I6)),NA())</f>
        <v>#N/A</v>
      </c>
    </row>
    <row r="13" spans="1:69" x14ac:dyDescent="0.25">
      <c r="A13" s="505" t="str">
        <f ca="1">+RIGHT('Data Summary'!A13,LEN('Data Summary'!A13)-9)</f>
        <v>INEE</v>
      </c>
      <c r="B13" s="479" t="str">
        <f ca="1">+IF(ISTEXT('Data Summary'!B13),'Data Summary'!B13,"")</f>
        <v>EMIS</v>
      </c>
      <c r="C13" s="506">
        <f ca="1">+VALUE('Data Summary'!C13)</f>
        <v>2018</v>
      </c>
      <c r="D13" s="507">
        <f ca="1">+IF(AND(ISNUMBER(OFFSET('Water Data'!$D$4,0,10*ROW('Water Data'!D7))),'Data Summary'!BS13="Yes"),100-OFFSET('Water Data'!$D$4,0,10*ROW('Water Data'!D7)),NA())</f>
        <v>93.1</v>
      </c>
      <c r="E13" s="507" t="e">
        <f ca="1">+IF(AND(ISNUMBER(OFFSET('Water Data'!$D$6,0,10*ROW('Water Data'!D7))),'Data Summary'!BT13="Yes"),OFFSET('Water Data'!$D$6,0,10*ROW('Water Data'!D7)),NA())</f>
        <v>#N/A</v>
      </c>
      <c r="F13" s="507">
        <f ca="1">+IF(AND(ISNUMBER(OFFSET('Water Data'!$D$9,0,10*ROW('Water Data'!D7))),'Data Summary'!BU13="Yes"),OFFSET('Water Data'!$D$9,0,10*ROW('Water Data'!D7)),NA())</f>
        <v>52.1</v>
      </c>
      <c r="G13" s="507" t="e">
        <f ca="1">+IF(AND(ISNUMBER(OFFSET('Water Data'!$E$4,0,10*ROW('Water Data'!E7))),'Data Summary'!BV13="Yes"),100-OFFSET('Water Data'!$E$4,0,10*ROW('Water Data'!E7)),NA())</f>
        <v>#N/A</v>
      </c>
      <c r="H13" s="507" t="e">
        <f ca="1">+IF(AND(ISNUMBER(OFFSET('Water Data'!$E$6,0,10*ROW('Water Data'!E7))),'Data Summary'!BW13="Yes"),OFFSET('Water Data'!$E$6,0,10*ROW('Water Data'!E7)),NA())</f>
        <v>#N/A</v>
      </c>
      <c r="I13" s="507" t="e">
        <f ca="1">+IF(AND(ISNUMBER(OFFSET('Water Data'!$E$9,0,10*ROW('Water Data'!E7))),'Data Summary'!BX13="Yes"),OFFSET('Water Data'!$E$9,0,10*ROW('Water Data'!E7)),NA())</f>
        <v>#N/A</v>
      </c>
      <c r="J13" s="507" t="e">
        <f ca="1">+IF(AND(ISNUMBER(OFFSET('Water Data'!$F$4,0,10*ROW('Water Data'!F7))),'Data Summary'!BY13="Yes"),100-OFFSET('Water Data'!$F$4,0,10*ROW('Water Data'!F7)),NA())</f>
        <v>#N/A</v>
      </c>
      <c r="K13" s="507" t="e">
        <f ca="1">+IF(AND(ISNUMBER(OFFSET('Water Data'!$F$6,0,10*ROW('Water Data'!F7))),'Data Summary'!BZ13="Yes"),OFFSET('Water Data'!$F$6,0,10*ROW('Water Data'!F7)),NA())</f>
        <v>#N/A</v>
      </c>
      <c r="L13" s="507" t="e">
        <f ca="1">+IF(AND(ISNUMBER(OFFSET('Water Data'!$F$9,0,10*ROW('Water Data'!F7))),'Data Summary'!CA13="Yes"),OFFSET('Water Data'!$F$9,0,10*ROW('Water Data'!F7)),NA())</f>
        <v>#N/A</v>
      </c>
      <c r="M13" s="507" t="e">
        <f ca="1">+IF(AND(ISNUMBER(OFFSET('Water Data'!$G$4,0,10*ROW('Water Data'!G7))),'Data Summary'!CB13="Yes"),100-OFFSET('Water Data'!$G$4,0,10*ROW('Water Data'!G7)),NA())</f>
        <v>#N/A</v>
      </c>
      <c r="N13" s="507" t="e">
        <f ca="1">+IF(AND(ISNUMBER(OFFSET('Water Data'!$G$6,0,10*ROW('Water Data'!G7))),'Data Summary'!CC13="Yes"),OFFSET('Water Data'!$G$6,0,10*ROW('Water Data'!G7)),NA())</f>
        <v>#N/A</v>
      </c>
      <c r="O13" s="507" t="e">
        <f ca="1">+IF(AND(ISNUMBER(OFFSET('Water Data'!$G$9,0,10*ROW('Water Data'!G7))),'Data Summary'!CD13="Yes"),OFFSET('Water Data'!$G$9,0,10*ROW('Water Data'!G7)),NA())</f>
        <v>#N/A</v>
      </c>
      <c r="P13" s="507">
        <f ca="1">+IF(AND(ISNUMBER(OFFSET('Water Data'!$H$4,0,10*ROW('Water Data'!H7))),'Data Summary'!CE13="Yes"),100-OFFSET('Water Data'!$H$4,0,10*ROW('Water Data'!H7)),NA())</f>
        <v>93.1</v>
      </c>
      <c r="Q13" s="507" t="e">
        <f ca="1">+IF(AND(ISNUMBER(OFFSET('Water Data'!$H$6,0,10*ROW('Water Data'!H7))),'Data Summary'!CF13="Yes"),OFFSET('Water Data'!$H$6,0,10*ROW('Water Data'!H7)),NA())</f>
        <v>#N/A</v>
      </c>
      <c r="R13" s="507">
        <f ca="1">+IF(AND(ISNUMBER(OFFSET('Water Data'!$H$9,0,10*ROW('Water Data'!H7))),'Data Summary'!CG13="Yes"),OFFSET('Water Data'!$H$9,0,10*ROW('Water Data'!H7)),NA())</f>
        <v>52.1</v>
      </c>
      <c r="S13" s="507" t="e">
        <f ca="1">+IF(AND(ISNUMBER(OFFSET('Water Data'!$I$4,0,10*ROW('Water Data'!I7))),'Data Summary'!CH13="Yes"),100-OFFSET('Water Data'!$I$4,0,10*ROW('Water Data'!I7)),NA())</f>
        <v>#N/A</v>
      </c>
      <c r="T13" s="507" t="e">
        <f ca="1">+IF(AND(ISNUMBER(OFFSET('Water Data'!$I$6,0,10*ROW('Water Data'!I7))),'Data Summary'!CI13="Yes"),OFFSET('Water Data'!$I$6,0,10*ROW('Water Data'!I7)),NA())</f>
        <v>#N/A</v>
      </c>
      <c r="U13" s="507" t="e">
        <f ca="1">+IF(AND(ISNUMBER(OFFSET('Water Data'!$I$9,0,10*ROW('Water Data'!I7))),'Data Summary'!CJ13="Yes"),OFFSET('Water Data'!$I$9,0,10*ROW('Water Data'!I7)),NA())</f>
        <v>#N/A</v>
      </c>
      <c r="V13" s="508">
        <f ca="1">+IF(AND(ISNUMBER(OFFSET('Sanitation Data'!$D$4,0,10*ROW('Sanitation Data'!D7))),'Data Summary'!CK13="Yes"),100-OFFSET('Sanitation Data'!$D$4,0,10*ROW('Sanitation Data'!D7)),NA())</f>
        <v>95.8</v>
      </c>
      <c r="W13" s="508" t="e">
        <f ca="1">+IF(AND(ISNUMBER(OFFSET('Sanitation Data'!$D$6,0,10*ROW('Sanitation Data'!D7))),'Data Summary'!CL13="Yes"),OFFSET('Sanitation Data'!$D$6,0,10*ROW('Sanitation Data'!D7)),NA())</f>
        <v>#N/A</v>
      </c>
      <c r="X13" s="508" t="e">
        <f ca="1">+IF(AND(ISNUMBER(OFFSET('Sanitation Data'!$D$10,0,10*ROW('Sanitation Data'!D7))),'Data Summary'!CM13="Yes"),OFFSET('Sanitation Data'!$D$10,0,10*ROW('Sanitation Data'!D7)),NA())</f>
        <v>#N/A</v>
      </c>
      <c r="Y13" s="508" t="e">
        <f ca="1">+IF(AND(ISNUMBER(OFFSET('Sanitation Data'!$D$11,0,10*ROW('Sanitation Data'!D7))),'Data Summary'!CN13="Yes"),OFFSET('Sanitation Data'!$D$11,0,10*ROW('Sanitation Data'!D7)),NA())</f>
        <v>#N/A</v>
      </c>
      <c r="Z13" s="508" t="e">
        <f ca="1">+IF(AND(ISNUMBER(OFFSET('Sanitation Data'!$D$12,0,10*ROW('Sanitation Data'!D7))),'Data Summary'!CO13="Yes"),OFFSET('Sanitation Data'!$D$12,0,10*ROW('Sanitation Data'!D7)),NA())</f>
        <v>#N/A</v>
      </c>
      <c r="AA13" s="508" t="e">
        <f ca="1">+IF(AND(ISNUMBER(OFFSET('Sanitation Data'!$E$4,0,10*ROW('Sanitation Data'!E7))),'Data Summary'!CP13="Yes"),100-OFFSET('Sanitation Data'!$E$4,0,10*ROW('Sanitation Data'!E7)),NA())</f>
        <v>#N/A</v>
      </c>
      <c r="AB13" s="508" t="e">
        <f ca="1">+IF(AND(ISNUMBER(OFFSET('Sanitation Data'!$E$6,0,10*ROW('Sanitation Data'!E7))),'Data Summary'!CQ13="Yes"),OFFSET('Sanitation Data'!$E$6,0,10*ROW('Sanitation Data'!E7)),NA())</f>
        <v>#N/A</v>
      </c>
      <c r="AC13" s="508" t="e">
        <f ca="1">+IF(AND(ISNUMBER(OFFSET('Sanitation Data'!$E$10,0,10*ROW('Sanitation Data'!E7))),'Data Summary'!CR13="Yes"),OFFSET('Sanitation Data'!$E$10,0,10*ROW('Sanitation Data'!E7)),NA())</f>
        <v>#N/A</v>
      </c>
      <c r="AD13" s="508" t="e">
        <f ca="1">+IF(AND(ISNUMBER(OFFSET('Sanitation Data'!$E$11,0,10*ROW('Sanitation Data'!E7))),'Data Summary'!CS13="Yes"),OFFSET('Sanitation Data'!$E$11,0,10*ROW('Sanitation Data'!E7)),NA())</f>
        <v>#N/A</v>
      </c>
      <c r="AE13" s="508" t="e">
        <f ca="1">+IF(AND(ISNUMBER(OFFSET('Sanitation Data'!$E$12,0,10*ROW('Sanitation Data'!E7))),'Data Summary'!CT13="Yes"),OFFSET('Sanitation Data'!$E$12,0,10*ROW('Sanitation Data'!E7)),NA())</f>
        <v>#N/A</v>
      </c>
      <c r="AF13" s="508" t="e">
        <f ca="1">+IF(AND(ISNUMBER(OFFSET('Sanitation Data'!$F$4,0,10*ROW('Sanitation Data'!F7))),'Data Summary'!CU13="Yes"),100-OFFSET('Sanitation Data'!$F$4,0,10*ROW('Sanitation Data'!F7)),NA())</f>
        <v>#N/A</v>
      </c>
      <c r="AG13" s="508" t="e">
        <f ca="1">+IF(AND(ISNUMBER(OFFSET('Sanitation Data'!$F$6,0,10*ROW('Sanitation Data'!F7))),'Data Summary'!CV13="Yes"),OFFSET('Sanitation Data'!$F$6,0,10*ROW('Sanitation Data'!F7)),NA())</f>
        <v>#N/A</v>
      </c>
      <c r="AH13" s="508" t="e">
        <f ca="1">+IF(AND(ISNUMBER(OFFSET('Sanitation Data'!$F$10,0,10*ROW('Sanitation Data'!F7))),'Data Summary'!CW13="Yes"),OFFSET('Sanitation Data'!$F$10,0,10*ROW('Sanitation Data'!F7)),NA())</f>
        <v>#N/A</v>
      </c>
      <c r="AI13" s="508" t="e">
        <f ca="1">+IF(AND(ISNUMBER(OFFSET('Sanitation Data'!$F$11,0,10*ROW('Sanitation Data'!F7))),'Data Summary'!CX13="Yes"),OFFSET('Sanitation Data'!$F$11,0,10*ROW('Sanitation Data'!F7)),NA())</f>
        <v>#N/A</v>
      </c>
      <c r="AJ13" s="508" t="e">
        <f ca="1">+IF(AND(ISNUMBER(OFFSET('Sanitation Data'!$F$12,0,10*ROW('Sanitation Data'!F7))),'Data Summary'!CY13="Yes"),OFFSET('Sanitation Data'!$F$12,0,10*ROW('Sanitation Data'!F7)),NA())</f>
        <v>#N/A</v>
      </c>
      <c r="AK13" s="508" t="e">
        <f ca="1">+IF(AND(ISNUMBER(OFFSET('Sanitation Data'!$G$4,0,10*ROW('Sanitation Data'!G7))),'Data Summary'!CZ13="Yes"),100-OFFSET('Sanitation Data'!$G$4,0,10*ROW('Sanitation Data'!G7)),NA())</f>
        <v>#N/A</v>
      </c>
      <c r="AL13" s="508" t="e">
        <f ca="1">+IF(AND(ISNUMBER(OFFSET('Sanitation Data'!$G$6,0,10*ROW('Sanitation Data'!G7))),'Data Summary'!DA13="Yes"),OFFSET('Sanitation Data'!$G$6,0,10*ROW('Sanitation Data'!G7)),NA())</f>
        <v>#N/A</v>
      </c>
      <c r="AM13" s="508" t="e">
        <f ca="1">+IF(AND(ISNUMBER(OFFSET('Sanitation Data'!$G$10,0,10*ROW('Sanitation Data'!G7))),'Data Summary'!DB13="Yes"),OFFSET('Sanitation Data'!$G$10,0,10*ROW('Sanitation Data'!G7)),NA())</f>
        <v>#N/A</v>
      </c>
      <c r="AN13" s="508" t="e">
        <f ca="1">+IF(AND(ISNUMBER(OFFSET('Sanitation Data'!$G$11,0,10*ROW('Sanitation Data'!G7))),'Data Summary'!DC13="Yes"),OFFSET('Sanitation Data'!$G$11,0,10*ROW('Sanitation Data'!G7)),NA())</f>
        <v>#N/A</v>
      </c>
      <c r="AO13" s="508" t="e">
        <f ca="1">+IF(AND(ISNUMBER(OFFSET('Sanitation Data'!$G$12,0,10*ROW('Sanitation Data'!G7))),'Data Summary'!DD13="Yes"),OFFSET('Sanitation Data'!$G$12,0,10*ROW('Sanitation Data'!G7)),NA())</f>
        <v>#N/A</v>
      </c>
      <c r="AP13" s="508">
        <f ca="1">+IF(AND(ISNUMBER(OFFSET('Sanitation Data'!$H$4,0,10*ROW('Sanitation Data'!H7))),'Data Summary'!DE13="Yes"),100-OFFSET('Sanitation Data'!$H$4,0,10*ROW('Sanitation Data'!H7)),NA())</f>
        <v>95.8</v>
      </c>
      <c r="AQ13" s="508" t="e">
        <f ca="1">+IF(AND(ISNUMBER(OFFSET('Sanitation Data'!$H$6,0,10*ROW('Sanitation Data'!H7))),'Data Summary'!DF13="Yes"),OFFSET('Sanitation Data'!$H$6,0,10*ROW('Sanitation Data'!H7)),NA())</f>
        <v>#N/A</v>
      </c>
      <c r="AR13" s="508" t="e">
        <f ca="1">+IF(AND(ISNUMBER(OFFSET('Sanitation Data'!$H$10,0,10*ROW('Sanitation Data'!H7))),'Data Summary'!DG13="Yes"),OFFSET('Sanitation Data'!$H$10,0,10*ROW('Sanitation Data'!H7)),NA())</f>
        <v>#N/A</v>
      </c>
      <c r="AS13" s="508" t="e">
        <f ca="1">+IF(AND(ISNUMBER(OFFSET('Sanitation Data'!$H$11,0,10*ROW('Sanitation Data'!H7))),'Data Summary'!DH13="Yes"),OFFSET('Sanitation Data'!$H$11,0,10*ROW('Sanitation Data'!H7)),NA())</f>
        <v>#N/A</v>
      </c>
      <c r="AT13" s="508" t="e">
        <f ca="1">+IF(AND(ISNUMBER(OFFSET('Sanitation Data'!$H$12,0,10*ROW('Sanitation Data'!H7))),'Data Summary'!DI13="Yes"),OFFSET('Sanitation Data'!$H$12,0,10*ROW('Sanitation Data'!H7)),NA())</f>
        <v>#N/A</v>
      </c>
      <c r="AU13" s="508" t="e">
        <f ca="1">+IF(AND(ISNUMBER(OFFSET('Sanitation Data'!$I$4,0,10*ROW('Sanitation Data'!I7))),'Data Summary'!DJ13="Yes"),100-OFFSET('Sanitation Data'!$I$4,0,10*ROW('Sanitation Data'!I7)),NA())</f>
        <v>#N/A</v>
      </c>
      <c r="AV13" s="508" t="e">
        <f ca="1">+IF(AND(ISNUMBER(OFFSET('Sanitation Data'!$I$6,0,10*ROW('Sanitation Data'!I7))),'Data Summary'!DK13="Yes"),OFFSET('Sanitation Data'!$I$6,0,10*ROW('Sanitation Data'!I7)),NA())</f>
        <v>#N/A</v>
      </c>
      <c r="AW13" s="508" t="e">
        <f ca="1">+IF(AND(ISNUMBER(OFFSET('Sanitation Data'!$I$10,0,10*ROW('Sanitation Data'!I7))),'Data Summary'!DL13="Yes"),OFFSET('Sanitation Data'!$I$10,0,10*ROW('Sanitation Data'!I7)),NA())</f>
        <v>#N/A</v>
      </c>
      <c r="AX13" s="508" t="e">
        <f ca="1">+IF(AND(ISNUMBER(OFFSET('Sanitation Data'!$I$11,0,10*ROW('Sanitation Data'!I7))),'Data Summary'!DM13="Yes"),OFFSET('Sanitation Data'!$I$11,0,10*ROW('Sanitation Data'!I7)),NA())</f>
        <v>#N/A</v>
      </c>
      <c r="AY13" s="508" t="e">
        <f ca="1">+IF(AND(ISNUMBER(OFFSET('Sanitation Data'!$I$12,0,10*ROW('Sanitation Data'!I7))),'Data Summary'!DN13="Yes"),OFFSET('Sanitation Data'!$I$12,0,10*ROW('Sanitation Data'!I7)),NA())</f>
        <v>#N/A</v>
      </c>
      <c r="AZ13" s="509" t="e">
        <f ca="1">+IF(AND(ISNUMBER(OFFSET('Hygiene Data'!$D$5,0,10*ROW('Hygiene Data'!D7))),'Data Summary'!DO13="Yes"),OFFSET('Hygiene Data'!$D$5,0,10*ROW('Hygiene Data'!D7)),NA())</f>
        <v>#N/A</v>
      </c>
      <c r="BA13" s="509" t="e">
        <f ca="1">+IF(AND(ISNUMBER(OFFSET('Hygiene Data'!$D$7,0,10*ROW('Hygiene Data'!D7))),'Data Summary'!DP13="Yes"),OFFSET('Hygiene Data'!$D$7,0,10*ROW('Hygiene Data'!D7)),NA())</f>
        <v>#N/A</v>
      </c>
      <c r="BB13" s="509" t="e">
        <f ca="1">+IF(AND(ISNUMBER(OFFSET('Hygiene Data'!$D$9,0,10*ROW('Hygiene Data'!D7))),'Data Summary'!DQ13="Yes"),OFFSET('Hygiene Data'!$D$9,0,10*ROW('Hygiene Data'!D7)),NA())</f>
        <v>#N/A</v>
      </c>
      <c r="BC13" s="509" t="e">
        <f ca="1">+IF(AND(ISNUMBER(OFFSET('Hygiene Data'!$E$5,0,10*ROW('Hygiene Data'!E7))),'Data Summary'!DR13="Yes"),OFFSET('Hygiene Data'!$E$5,0,10*ROW('Hygiene Data'!E7)),NA())</f>
        <v>#N/A</v>
      </c>
      <c r="BD13" s="509" t="e">
        <f ca="1">+IF(AND(ISNUMBER(OFFSET('Hygiene Data'!$E$7,0,10*ROW('Hygiene Data'!E7))),'Data Summary'!DS13="Yes"),OFFSET('Hygiene Data'!$E$7,0,10*ROW('Hygiene Data'!E7)),NA())</f>
        <v>#N/A</v>
      </c>
      <c r="BE13" s="509" t="e">
        <f ca="1">+IF(AND(ISNUMBER(OFFSET('Hygiene Data'!$E$9,0,10*ROW('Hygiene Data'!E7))),'Data Summary'!DT13="Yes"),OFFSET('Hygiene Data'!$E$9,0,10*ROW('Hygiene Data'!E7)),NA())</f>
        <v>#N/A</v>
      </c>
      <c r="BF13" s="509" t="e">
        <f ca="1">+IF(AND(ISNUMBER(OFFSET('Hygiene Data'!$F$5,0,10*ROW('Hygiene Data'!F7))),'Data Summary'!DU13="Yes"),OFFSET('Hygiene Data'!$F$5,0,10*ROW('Hygiene Data'!F7)),NA())</f>
        <v>#N/A</v>
      </c>
      <c r="BG13" s="509" t="e">
        <f ca="1">+IF(AND(ISNUMBER(OFFSET('Hygiene Data'!$F$7,0,10*ROW('Hygiene Data'!F7))),'Data Summary'!DV13="Yes"),OFFSET('Hygiene Data'!$F$7,0,10*ROW('Hygiene Data'!F7)),NA())</f>
        <v>#N/A</v>
      </c>
      <c r="BH13" s="509" t="e">
        <f ca="1">+IF(AND(ISNUMBER(OFFSET('Hygiene Data'!$F$9,0,10*ROW('Hygiene Data'!F7))),'Data Summary'!DW13="Yes"),OFFSET('Hygiene Data'!$F$9,0,10*ROW('Hygiene Data'!F7)),NA())</f>
        <v>#N/A</v>
      </c>
      <c r="BI13" s="509" t="e">
        <f ca="1">+IF(AND(ISNUMBER(OFFSET('Hygiene Data'!$G$5,0,10*ROW('Hygiene Data'!G7))),'Data Summary'!DX13="Yes"),OFFSET('Hygiene Data'!$G$5,0,10*ROW('Hygiene Data'!G7)),NA())</f>
        <v>#N/A</v>
      </c>
      <c r="BJ13" s="509" t="e">
        <f ca="1">+IF(AND(ISNUMBER(OFFSET('Hygiene Data'!$G$7,0,10*ROW('Hygiene Data'!G7))),'Data Summary'!DY13="Yes"),OFFSET('Hygiene Data'!$G$7,0,10*ROW('Hygiene Data'!G7)),NA())</f>
        <v>#N/A</v>
      </c>
      <c r="BK13" s="509" t="e">
        <f ca="1">+IF(AND(ISNUMBER(OFFSET('Hygiene Data'!$G$9,0,10*ROW('Hygiene Data'!G7))),'Data Summary'!DZ13="Yes"),OFFSET('Hygiene Data'!$G$9,0,10*ROW('Hygiene Data'!G7)),NA())</f>
        <v>#N/A</v>
      </c>
      <c r="BL13" s="509" t="e">
        <f ca="1">+IF(AND(ISNUMBER(OFFSET('Hygiene Data'!$H$5,0,10*ROW('Hygiene Data'!H7))),'Data Summary'!EA13="Yes"),OFFSET('Hygiene Data'!$H$5,0,10*ROW('Hygiene Data'!H7)),NA())</f>
        <v>#N/A</v>
      </c>
      <c r="BM13" s="509" t="e">
        <f ca="1">+IF(AND(ISNUMBER(OFFSET('Hygiene Data'!$H$7,0,10*ROW('Hygiene Data'!H7))),'Data Summary'!EB13="Yes"),OFFSET('Hygiene Data'!$H$7,0,10*ROW('Hygiene Data'!H7)),NA())</f>
        <v>#N/A</v>
      </c>
      <c r="BN13" s="509" t="e">
        <f ca="1">+IF(AND(ISNUMBER(OFFSET('Hygiene Data'!$H$9,0,10*ROW('Hygiene Data'!H7))),'Data Summary'!EC13="Yes"),OFFSET('Hygiene Data'!$H$9,0,10*ROW('Hygiene Data'!H7)),NA())</f>
        <v>#N/A</v>
      </c>
      <c r="BO13" s="509" t="e">
        <f ca="1">+IF(AND(ISNUMBER(OFFSET('Hygiene Data'!$I$5,0,10*ROW('Hygiene Data'!I7))),'Data Summary'!ED13="Yes"),OFFSET('Hygiene Data'!$I$5,0,10*ROW('Hygiene Data'!I7)),NA())</f>
        <v>#N/A</v>
      </c>
      <c r="BP13" s="509" t="e">
        <f ca="1">+IF(AND(ISNUMBER(OFFSET('Hygiene Data'!$I$7,0,10*ROW('Hygiene Data'!I7))),'Data Summary'!EE13="Yes"),OFFSET('Hygiene Data'!$I$7,0,10*ROW('Hygiene Data'!I7)),NA())</f>
        <v>#N/A</v>
      </c>
      <c r="BQ13" s="509" t="e">
        <f ca="1">+IF(AND(ISNUMBER(OFFSET('Hygiene Data'!$I$9,0,10*ROW('Hygiene Data'!I7))),'Data Summary'!EF13="Yes"),OFFSET('Hygiene Data'!$I$9,0,10*ROW('Hygiene Data'!I7)),NA())</f>
        <v>#N/A</v>
      </c>
    </row>
    <row r="14" spans="1:69" x14ac:dyDescent="0.25">
      <c r="A14" s="505" t="str">
        <f ca="1">+RIGHT('Data Summary'!A14,LEN('Data Summary'!A14)-9)</f>
        <v>LLECE</v>
      </c>
      <c r="B14" s="479" t="str">
        <f ca="1">+IF(ISTEXT('Data Summary'!B14),'Data Summary'!B14,"")</f>
        <v>Encuesta</v>
      </c>
      <c r="C14" s="506">
        <f ca="1">+VALUE('Data Summary'!C14)</f>
        <v>2019</v>
      </c>
      <c r="D14" s="507" t="e">
        <f ca="1">+IF(AND(ISNUMBER(OFFSET('Water Data'!$D$4,0,10*ROW('Water Data'!D8))),'Data Summary'!BS14="Yes"),100-OFFSET('Water Data'!$D$4,0,10*ROW('Water Data'!D8)),NA())</f>
        <v>#N/A</v>
      </c>
      <c r="E14" s="507">
        <f ca="1">+IF(AND(ISNUMBER(OFFSET('Water Data'!$D$6,0,10*ROW('Water Data'!D8))),'Data Summary'!BT14="Yes"),OFFSET('Water Data'!$D$6,0,10*ROW('Water Data'!D8)),NA())</f>
        <v>92.346938775510196</v>
      </c>
      <c r="F14" s="507" t="e">
        <f ca="1">+IF(AND(ISNUMBER(OFFSET('Water Data'!$D$9,0,10*ROW('Water Data'!D8))),'Data Summary'!BU14="Yes"),OFFSET('Water Data'!$D$9,0,10*ROW('Water Data'!D8)),NA())</f>
        <v>#N/A</v>
      </c>
      <c r="G14" s="507" t="e">
        <f ca="1">+IF(AND(ISNUMBER(OFFSET('Water Data'!$E$4,0,10*ROW('Water Data'!E8))),'Data Summary'!BV14="Yes"),100-OFFSET('Water Data'!$E$4,0,10*ROW('Water Data'!E8)),NA())</f>
        <v>#N/A</v>
      </c>
      <c r="H14" s="507">
        <f ca="1">+IF(AND(ISNUMBER(OFFSET('Water Data'!$E$6,0,10*ROW('Water Data'!E8))),'Data Summary'!BW14="Yes"),OFFSET('Water Data'!$E$6,0,10*ROW('Water Data'!E8)),NA())</f>
        <v>98.064516129032256</v>
      </c>
      <c r="I14" s="507" t="e">
        <f ca="1">+IF(AND(ISNUMBER(OFFSET('Water Data'!$E$9,0,10*ROW('Water Data'!E8))),'Data Summary'!BX14="Yes"),OFFSET('Water Data'!$E$9,0,10*ROW('Water Data'!E8)),NA())</f>
        <v>#N/A</v>
      </c>
      <c r="J14" s="507" t="e">
        <f ca="1">+IF(AND(ISNUMBER(OFFSET('Water Data'!$F$4,0,10*ROW('Water Data'!F8))),'Data Summary'!BY14="Yes"),100-OFFSET('Water Data'!$F$4,0,10*ROW('Water Data'!F8)),NA())</f>
        <v>#N/A</v>
      </c>
      <c r="K14" s="507" t="e">
        <f ca="1">+IF(AND(ISNUMBER(OFFSET('Water Data'!$F$6,0,10*ROW('Water Data'!F8))),'Data Summary'!BZ14="Yes"),OFFSET('Water Data'!$F$6,0,10*ROW('Water Data'!F8)),NA())</f>
        <v>#N/A</v>
      </c>
      <c r="L14" s="507" t="e">
        <f ca="1">+IF(AND(ISNUMBER(OFFSET('Water Data'!$F$9,0,10*ROW('Water Data'!F8))),'Data Summary'!CA14="Yes"),OFFSET('Water Data'!$F$9,0,10*ROW('Water Data'!F8)),NA())</f>
        <v>#N/A</v>
      </c>
      <c r="M14" s="507" t="e">
        <f ca="1">+IF(AND(ISNUMBER(OFFSET('Water Data'!$G$4,0,10*ROW('Water Data'!G8))),'Data Summary'!CB14="Yes"),100-OFFSET('Water Data'!$G$4,0,10*ROW('Water Data'!G8)),NA())</f>
        <v>#N/A</v>
      </c>
      <c r="N14" s="507" t="e">
        <f ca="1">+IF(AND(ISNUMBER(OFFSET('Water Data'!$G$6,0,10*ROW('Water Data'!G8))),'Data Summary'!CC14="Yes"),OFFSET('Water Data'!$G$6,0,10*ROW('Water Data'!G8)),NA())</f>
        <v>#N/A</v>
      </c>
      <c r="O14" s="507" t="e">
        <f ca="1">+IF(AND(ISNUMBER(OFFSET('Water Data'!$G$9,0,10*ROW('Water Data'!G8))),'Data Summary'!CD14="Yes"),OFFSET('Water Data'!$G$9,0,10*ROW('Water Data'!G8)),NA())</f>
        <v>#N/A</v>
      </c>
      <c r="P14" s="507" t="e">
        <f ca="1">+IF(AND(ISNUMBER(OFFSET('Water Data'!$H$4,0,10*ROW('Water Data'!H8))),'Data Summary'!CE14="Yes"),100-OFFSET('Water Data'!$H$4,0,10*ROW('Water Data'!H8)),NA())</f>
        <v>#N/A</v>
      </c>
      <c r="Q14" s="507">
        <f ca="1">+IF(AND(ISNUMBER(OFFSET('Water Data'!$H$6,0,10*ROW('Water Data'!H8))),'Data Summary'!CF14="Yes"),OFFSET('Water Data'!$H$6,0,10*ROW('Water Data'!H8)),NA())</f>
        <v>92.346938775510196</v>
      </c>
      <c r="R14" s="507" t="e">
        <f ca="1">+IF(AND(ISNUMBER(OFFSET('Water Data'!$H$9,0,10*ROW('Water Data'!H8))),'Data Summary'!CG14="Yes"),OFFSET('Water Data'!$H$9,0,10*ROW('Water Data'!H8)),NA())</f>
        <v>#N/A</v>
      </c>
      <c r="S14" s="507" t="e">
        <f ca="1">+IF(AND(ISNUMBER(OFFSET('Water Data'!$I$4,0,10*ROW('Water Data'!I8))),'Data Summary'!CH14="Yes"),100-OFFSET('Water Data'!$I$4,0,10*ROW('Water Data'!I8)),NA())</f>
        <v>#N/A</v>
      </c>
      <c r="T14" s="507" t="e">
        <f ca="1">+IF(AND(ISNUMBER(OFFSET('Water Data'!$I$6,0,10*ROW('Water Data'!I8))),'Data Summary'!CI14="Yes"),OFFSET('Water Data'!$I$6,0,10*ROW('Water Data'!I8)),NA())</f>
        <v>#N/A</v>
      </c>
      <c r="U14" s="507" t="e">
        <f ca="1">+IF(AND(ISNUMBER(OFFSET('Water Data'!$I$9,0,10*ROW('Water Data'!I8))),'Data Summary'!CJ14="Yes"),OFFSET('Water Data'!$I$9,0,10*ROW('Water Data'!I8)),NA())</f>
        <v>#N/A</v>
      </c>
      <c r="V14" s="508" t="e">
        <f ca="1">+IF(AND(ISNUMBER(OFFSET('Sanitation Data'!$D$4,0,10*ROW('Sanitation Data'!D8))),'Data Summary'!CK14="Yes"),100-OFFSET('Sanitation Data'!$D$4,0,10*ROW('Sanitation Data'!D8)),NA())</f>
        <v>#N/A</v>
      </c>
      <c r="W14" s="508" t="e">
        <f ca="1">+IF(AND(ISNUMBER(OFFSET('Sanitation Data'!$D$6,0,10*ROW('Sanitation Data'!D8))),'Data Summary'!CL14="Yes"),OFFSET('Sanitation Data'!$D$6,0,10*ROW('Sanitation Data'!D8)),NA())</f>
        <v>#N/A</v>
      </c>
      <c r="X14" s="508">
        <f ca="1">+IF(AND(ISNUMBER(OFFSET('Sanitation Data'!$D$10,0,10*ROW('Sanitation Data'!D8))),'Data Summary'!CM14="Yes"),OFFSET('Sanitation Data'!$D$10,0,10*ROW('Sanitation Data'!D8)),NA())</f>
        <v>69.897959183673478</v>
      </c>
      <c r="Y14" s="508" t="e">
        <f ca="1">+IF(AND(ISNUMBER(OFFSET('Sanitation Data'!$D$11,0,10*ROW('Sanitation Data'!D8))),'Data Summary'!CN14="Yes"),OFFSET('Sanitation Data'!$D$11,0,10*ROW('Sanitation Data'!D8)),NA())</f>
        <v>#N/A</v>
      </c>
      <c r="Z14" s="508">
        <f ca="1">+IF(AND(ISNUMBER(OFFSET('Sanitation Data'!$D$12,0,10*ROW('Sanitation Data'!D8))),'Data Summary'!CO14="Yes"),OFFSET('Sanitation Data'!$D$12,0,10*ROW('Sanitation Data'!D8)),NA())</f>
        <v>69.897959183673478</v>
      </c>
      <c r="AA14" s="508" t="e">
        <f ca="1">+IF(AND(ISNUMBER(OFFSET('Sanitation Data'!$E$4,0,10*ROW('Sanitation Data'!E8))),'Data Summary'!CP14="Yes"),100-OFFSET('Sanitation Data'!$E$4,0,10*ROW('Sanitation Data'!E8)),NA())</f>
        <v>#N/A</v>
      </c>
      <c r="AB14" s="508">
        <f ca="1">+IF(AND(ISNUMBER(OFFSET('Sanitation Data'!$E$6,0,10*ROW('Sanitation Data'!E8))),'Data Summary'!CQ14="Yes"),OFFSET('Sanitation Data'!$E$6,0,10*ROW('Sanitation Data'!E8)),NA())</f>
        <v>97.41935483870968</v>
      </c>
      <c r="AC14" s="508">
        <f ca="1">+IF(AND(ISNUMBER(OFFSET('Sanitation Data'!$E$10,0,10*ROW('Sanitation Data'!E8))),'Data Summary'!CR14="Yes"),OFFSET('Sanitation Data'!$E$10,0,10*ROW('Sanitation Data'!E8)),NA())</f>
        <v>74.193548387096769</v>
      </c>
      <c r="AD14" s="508" t="e">
        <f ca="1">+IF(AND(ISNUMBER(OFFSET('Sanitation Data'!$E$11,0,10*ROW('Sanitation Data'!E8))),'Data Summary'!CS14="Yes"),OFFSET('Sanitation Data'!$E$11,0,10*ROW('Sanitation Data'!E8)),NA())</f>
        <v>#N/A</v>
      </c>
      <c r="AE14" s="508">
        <f ca="1">+IF(AND(ISNUMBER(OFFSET('Sanitation Data'!$E$12,0,10*ROW('Sanitation Data'!E8))),'Data Summary'!CT14="Yes"),OFFSET('Sanitation Data'!$E$12,0,10*ROW('Sanitation Data'!E8)),NA())</f>
        <v>74.193548387096769</v>
      </c>
      <c r="AF14" s="508" t="e">
        <f ca="1">+IF(AND(ISNUMBER(OFFSET('Sanitation Data'!$F$4,0,10*ROW('Sanitation Data'!F8))),'Data Summary'!CU14="Yes"),100-OFFSET('Sanitation Data'!$F$4,0,10*ROW('Sanitation Data'!F8)),NA())</f>
        <v>#N/A</v>
      </c>
      <c r="AG14" s="508" t="e">
        <f ca="1">+IF(AND(ISNUMBER(OFFSET('Sanitation Data'!$F$6,0,10*ROW('Sanitation Data'!F8))),'Data Summary'!CV14="Yes"),OFFSET('Sanitation Data'!$F$6,0,10*ROW('Sanitation Data'!F8)),NA())</f>
        <v>#N/A</v>
      </c>
      <c r="AH14" s="508" t="e">
        <f ca="1">+IF(AND(ISNUMBER(OFFSET('Sanitation Data'!$F$10,0,10*ROW('Sanitation Data'!F8))),'Data Summary'!CW14="Yes"),OFFSET('Sanitation Data'!$F$10,0,10*ROW('Sanitation Data'!F8)),NA())</f>
        <v>#N/A</v>
      </c>
      <c r="AI14" s="508" t="e">
        <f ca="1">+IF(AND(ISNUMBER(OFFSET('Sanitation Data'!$F$11,0,10*ROW('Sanitation Data'!F8))),'Data Summary'!CX14="Yes"),OFFSET('Sanitation Data'!$F$11,0,10*ROW('Sanitation Data'!F8)),NA())</f>
        <v>#N/A</v>
      </c>
      <c r="AJ14" s="508" t="e">
        <f ca="1">+IF(AND(ISNUMBER(OFFSET('Sanitation Data'!$F$12,0,10*ROW('Sanitation Data'!F8))),'Data Summary'!CY14="Yes"),OFFSET('Sanitation Data'!$F$12,0,10*ROW('Sanitation Data'!F8)),NA())</f>
        <v>#N/A</v>
      </c>
      <c r="AK14" s="508" t="e">
        <f ca="1">+IF(AND(ISNUMBER(OFFSET('Sanitation Data'!$G$4,0,10*ROW('Sanitation Data'!G8))),'Data Summary'!CZ14="Yes"),100-OFFSET('Sanitation Data'!$G$4,0,10*ROW('Sanitation Data'!G8)),NA())</f>
        <v>#N/A</v>
      </c>
      <c r="AL14" s="508" t="e">
        <f ca="1">+IF(AND(ISNUMBER(OFFSET('Sanitation Data'!$G$6,0,10*ROW('Sanitation Data'!G8))),'Data Summary'!DA14="Yes"),OFFSET('Sanitation Data'!$G$6,0,10*ROW('Sanitation Data'!G8)),NA())</f>
        <v>#N/A</v>
      </c>
      <c r="AM14" s="508" t="e">
        <f ca="1">+IF(AND(ISNUMBER(OFFSET('Sanitation Data'!$G$10,0,10*ROW('Sanitation Data'!G8))),'Data Summary'!DB14="Yes"),OFFSET('Sanitation Data'!$G$10,0,10*ROW('Sanitation Data'!G8)),NA())</f>
        <v>#N/A</v>
      </c>
      <c r="AN14" s="508" t="e">
        <f ca="1">+IF(AND(ISNUMBER(OFFSET('Sanitation Data'!$G$11,0,10*ROW('Sanitation Data'!G8))),'Data Summary'!DC14="Yes"),OFFSET('Sanitation Data'!$G$11,0,10*ROW('Sanitation Data'!G8)),NA())</f>
        <v>#N/A</v>
      </c>
      <c r="AO14" s="508" t="e">
        <f ca="1">+IF(AND(ISNUMBER(OFFSET('Sanitation Data'!$G$12,0,10*ROW('Sanitation Data'!G8))),'Data Summary'!DD14="Yes"),OFFSET('Sanitation Data'!$G$12,0,10*ROW('Sanitation Data'!G8)),NA())</f>
        <v>#N/A</v>
      </c>
      <c r="AP14" s="508" t="e">
        <f ca="1">+IF(AND(ISNUMBER(OFFSET('Sanitation Data'!$H$4,0,10*ROW('Sanitation Data'!H8))),'Data Summary'!DE14="Yes"),100-OFFSET('Sanitation Data'!$H$4,0,10*ROW('Sanitation Data'!H8)),NA())</f>
        <v>#N/A</v>
      </c>
      <c r="AQ14" s="508" t="e">
        <f ca="1">+IF(AND(ISNUMBER(OFFSET('Sanitation Data'!$H$6,0,10*ROW('Sanitation Data'!H8))),'Data Summary'!DF14="Yes"),OFFSET('Sanitation Data'!$H$6,0,10*ROW('Sanitation Data'!H8)),NA())</f>
        <v>#N/A</v>
      </c>
      <c r="AR14" s="508">
        <f ca="1">+IF(AND(ISNUMBER(OFFSET('Sanitation Data'!$H$10,0,10*ROW('Sanitation Data'!H8))),'Data Summary'!DG14="Yes"),OFFSET('Sanitation Data'!$H$10,0,10*ROW('Sanitation Data'!H8)),NA())</f>
        <v>69.897959183673478</v>
      </c>
      <c r="AS14" s="508" t="e">
        <f ca="1">+IF(AND(ISNUMBER(OFFSET('Sanitation Data'!$H$11,0,10*ROW('Sanitation Data'!H8))),'Data Summary'!DH14="Yes"),OFFSET('Sanitation Data'!$H$11,0,10*ROW('Sanitation Data'!H8)),NA())</f>
        <v>#N/A</v>
      </c>
      <c r="AT14" s="508">
        <f ca="1">+IF(AND(ISNUMBER(OFFSET('Sanitation Data'!$H$12,0,10*ROW('Sanitation Data'!H8))),'Data Summary'!DI14="Yes"),OFFSET('Sanitation Data'!$H$12,0,10*ROW('Sanitation Data'!H8)),NA())</f>
        <v>69.897959183673478</v>
      </c>
      <c r="AU14" s="508" t="e">
        <f ca="1">+IF(AND(ISNUMBER(OFFSET('Sanitation Data'!$I$4,0,10*ROW('Sanitation Data'!I8))),'Data Summary'!DJ14="Yes"),100-OFFSET('Sanitation Data'!$I$4,0,10*ROW('Sanitation Data'!I8)),NA())</f>
        <v>#N/A</v>
      </c>
      <c r="AV14" s="508" t="e">
        <f ca="1">+IF(AND(ISNUMBER(OFFSET('Sanitation Data'!$I$6,0,10*ROW('Sanitation Data'!I8))),'Data Summary'!DK14="Yes"),OFFSET('Sanitation Data'!$I$6,0,10*ROW('Sanitation Data'!I8)),NA())</f>
        <v>#N/A</v>
      </c>
      <c r="AW14" s="508" t="e">
        <f ca="1">+IF(AND(ISNUMBER(OFFSET('Sanitation Data'!$I$10,0,10*ROW('Sanitation Data'!I8))),'Data Summary'!DL14="Yes"),OFFSET('Sanitation Data'!$I$10,0,10*ROW('Sanitation Data'!I8)),NA())</f>
        <v>#N/A</v>
      </c>
      <c r="AX14" s="508" t="e">
        <f ca="1">+IF(AND(ISNUMBER(OFFSET('Sanitation Data'!$I$11,0,10*ROW('Sanitation Data'!I8))),'Data Summary'!DM14="Yes"),OFFSET('Sanitation Data'!$I$11,0,10*ROW('Sanitation Data'!I8)),NA())</f>
        <v>#N/A</v>
      </c>
      <c r="AY14" s="508" t="e">
        <f ca="1">+IF(AND(ISNUMBER(OFFSET('Sanitation Data'!$I$12,0,10*ROW('Sanitation Data'!I8))),'Data Summary'!DN14="Yes"),OFFSET('Sanitation Data'!$I$12,0,10*ROW('Sanitation Data'!I8)),NA())</f>
        <v>#N/A</v>
      </c>
      <c r="AZ14" s="509" t="e">
        <f ca="1">+IF(AND(ISNUMBER(OFFSET('Hygiene Data'!$D$5,0,10*ROW('Hygiene Data'!D8))),'Data Summary'!DO14="Yes"),OFFSET('Hygiene Data'!$D$5,0,10*ROW('Hygiene Data'!D8)),NA())</f>
        <v>#N/A</v>
      </c>
      <c r="BA14" s="509" t="e">
        <f ca="1">+IF(AND(ISNUMBER(OFFSET('Hygiene Data'!$D$7,0,10*ROW('Hygiene Data'!D8))),'Data Summary'!DP14="Yes"),OFFSET('Hygiene Data'!$D$7,0,10*ROW('Hygiene Data'!D8)),NA())</f>
        <v>#N/A</v>
      </c>
      <c r="BB14" s="509" t="e">
        <f ca="1">+IF(AND(ISNUMBER(OFFSET('Hygiene Data'!$D$9,0,10*ROW('Hygiene Data'!D8))),'Data Summary'!DQ14="Yes"),OFFSET('Hygiene Data'!$D$9,0,10*ROW('Hygiene Data'!D8)),NA())</f>
        <v>#N/A</v>
      </c>
      <c r="BC14" s="509" t="e">
        <f ca="1">+IF(AND(ISNUMBER(OFFSET('Hygiene Data'!$E$5,0,10*ROW('Hygiene Data'!E8))),'Data Summary'!DR14="Yes"),OFFSET('Hygiene Data'!$E$5,0,10*ROW('Hygiene Data'!E8)),NA())</f>
        <v>#N/A</v>
      </c>
      <c r="BD14" s="509" t="e">
        <f ca="1">+IF(AND(ISNUMBER(OFFSET('Hygiene Data'!$E$7,0,10*ROW('Hygiene Data'!E8))),'Data Summary'!DS14="Yes"),OFFSET('Hygiene Data'!$E$7,0,10*ROW('Hygiene Data'!E8)),NA())</f>
        <v>#N/A</v>
      </c>
      <c r="BE14" s="509" t="e">
        <f ca="1">+IF(AND(ISNUMBER(OFFSET('Hygiene Data'!$E$9,0,10*ROW('Hygiene Data'!E8))),'Data Summary'!DT14="Yes"),OFFSET('Hygiene Data'!$E$9,0,10*ROW('Hygiene Data'!E8)),NA())</f>
        <v>#N/A</v>
      </c>
      <c r="BF14" s="509" t="e">
        <f ca="1">+IF(AND(ISNUMBER(OFFSET('Hygiene Data'!$F$5,0,10*ROW('Hygiene Data'!F8))),'Data Summary'!DU14="Yes"),OFFSET('Hygiene Data'!$F$5,0,10*ROW('Hygiene Data'!F8)),NA())</f>
        <v>#N/A</v>
      </c>
      <c r="BG14" s="509" t="e">
        <f ca="1">+IF(AND(ISNUMBER(OFFSET('Hygiene Data'!$F$7,0,10*ROW('Hygiene Data'!F8))),'Data Summary'!DV14="Yes"),OFFSET('Hygiene Data'!$F$7,0,10*ROW('Hygiene Data'!F8)),NA())</f>
        <v>#N/A</v>
      </c>
      <c r="BH14" s="509" t="e">
        <f ca="1">+IF(AND(ISNUMBER(OFFSET('Hygiene Data'!$F$9,0,10*ROW('Hygiene Data'!F8))),'Data Summary'!DW14="Yes"),OFFSET('Hygiene Data'!$F$9,0,10*ROW('Hygiene Data'!F8)),NA())</f>
        <v>#N/A</v>
      </c>
      <c r="BI14" s="509" t="e">
        <f ca="1">+IF(AND(ISNUMBER(OFFSET('Hygiene Data'!$G$5,0,10*ROW('Hygiene Data'!G8))),'Data Summary'!DX14="Yes"),OFFSET('Hygiene Data'!$G$5,0,10*ROW('Hygiene Data'!G8)),NA())</f>
        <v>#N/A</v>
      </c>
      <c r="BJ14" s="509" t="e">
        <f ca="1">+IF(AND(ISNUMBER(OFFSET('Hygiene Data'!$G$7,0,10*ROW('Hygiene Data'!G8))),'Data Summary'!DY14="Yes"),OFFSET('Hygiene Data'!$G$7,0,10*ROW('Hygiene Data'!G8)),NA())</f>
        <v>#N/A</v>
      </c>
      <c r="BK14" s="509" t="e">
        <f ca="1">+IF(AND(ISNUMBER(OFFSET('Hygiene Data'!$G$9,0,10*ROW('Hygiene Data'!G8))),'Data Summary'!DZ14="Yes"),OFFSET('Hygiene Data'!$G$9,0,10*ROW('Hygiene Data'!G8)),NA())</f>
        <v>#N/A</v>
      </c>
      <c r="BL14" s="509" t="e">
        <f ca="1">+IF(AND(ISNUMBER(OFFSET('Hygiene Data'!$H$5,0,10*ROW('Hygiene Data'!H8))),'Data Summary'!EA14="Yes"),OFFSET('Hygiene Data'!$H$5,0,10*ROW('Hygiene Data'!H8)),NA())</f>
        <v>#N/A</v>
      </c>
      <c r="BM14" s="509" t="e">
        <f ca="1">+IF(AND(ISNUMBER(OFFSET('Hygiene Data'!$H$7,0,10*ROW('Hygiene Data'!H8))),'Data Summary'!EB14="Yes"),OFFSET('Hygiene Data'!$H$7,0,10*ROW('Hygiene Data'!H8)),NA())</f>
        <v>#N/A</v>
      </c>
      <c r="BN14" s="509" t="e">
        <f ca="1">+IF(AND(ISNUMBER(OFFSET('Hygiene Data'!$H$9,0,10*ROW('Hygiene Data'!H8))),'Data Summary'!EC14="Yes"),OFFSET('Hygiene Data'!$H$9,0,10*ROW('Hygiene Data'!H8)),NA())</f>
        <v>#N/A</v>
      </c>
      <c r="BO14" s="509" t="e">
        <f ca="1">+IF(AND(ISNUMBER(OFFSET('Hygiene Data'!$I$5,0,10*ROW('Hygiene Data'!I8))),'Data Summary'!ED14="Yes"),OFFSET('Hygiene Data'!$I$5,0,10*ROW('Hygiene Data'!I8)),NA())</f>
        <v>#N/A</v>
      </c>
      <c r="BP14" s="509" t="e">
        <f ca="1">+IF(AND(ISNUMBER(OFFSET('Hygiene Data'!$I$7,0,10*ROW('Hygiene Data'!I8))),'Data Summary'!EE14="Yes"),OFFSET('Hygiene Data'!$I$7,0,10*ROW('Hygiene Data'!I8)),NA())</f>
        <v>#N/A</v>
      </c>
      <c r="BQ14" s="509" t="e">
        <f ca="1">+IF(AND(ISNUMBER(OFFSET('Hygiene Data'!$I$9,0,10*ROW('Hygiene Data'!I8))),'Data Summary'!EF14="Yes"),OFFSET('Hygiene Data'!$I$9,0,10*ROW('Hygiene Data'!I8)),NA())</f>
        <v>#N/A</v>
      </c>
    </row>
    <row r="15" spans="1:69" x14ac:dyDescent="0.25">
      <c r="A15" s="505" t="str">
        <f ca="1">+RIGHT('Data Summary'!A15,LEN('Data Summary'!A15)-9)</f>
        <v>UIS</v>
      </c>
      <c r="B15" s="479" t="str">
        <f ca="1">+IF(ISTEXT('Data Summary'!B15),'Data Summary'!B15,"")</f>
        <v>Otro</v>
      </c>
      <c r="C15" s="506">
        <f ca="1">+VALUE('Data Summary'!C15)</f>
        <v>2021</v>
      </c>
      <c r="D15" s="507" t="e">
        <f ca="1">+IF(AND(ISNUMBER(OFFSET('Water Data'!$D$4,0,10*ROW('Water Data'!D9))),'Data Summary'!BS15="Yes"),100-OFFSET('Water Data'!$D$4,0,10*ROW('Water Data'!D9)),NA())</f>
        <v>#N/A</v>
      </c>
      <c r="E15" s="507" t="e">
        <f ca="1">+IF(AND(ISNUMBER(OFFSET('Water Data'!$D$6,0,10*ROW('Water Data'!D9))),'Data Summary'!BT15="Yes"),OFFSET('Water Data'!$D$6,0,10*ROW('Water Data'!D9)),NA())</f>
        <v>#N/A</v>
      </c>
      <c r="F15" s="507">
        <f ca="1">+IF(AND(ISNUMBER(OFFSET('Water Data'!$D$9,0,10*ROW('Water Data'!D9))),'Data Summary'!BU15="Yes"),OFFSET('Water Data'!$D$9,0,10*ROW('Water Data'!D9)),NA())</f>
        <v>74.39987145795665</v>
      </c>
      <c r="G15" s="507" t="e">
        <f ca="1">+IF(AND(ISNUMBER(OFFSET('Water Data'!$E$4,0,10*ROW('Water Data'!E9))),'Data Summary'!BV15="Yes"),100-OFFSET('Water Data'!$E$4,0,10*ROW('Water Data'!E9)),NA())</f>
        <v>#N/A</v>
      </c>
      <c r="H15" s="507" t="e">
        <f ca="1">+IF(AND(ISNUMBER(OFFSET('Water Data'!$E$6,0,10*ROW('Water Data'!E9))),'Data Summary'!BW15="Yes"),OFFSET('Water Data'!$E$6,0,10*ROW('Water Data'!E9)),NA())</f>
        <v>#N/A</v>
      </c>
      <c r="I15" s="507" t="e">
        <f ca="1">+IF(AND(ISNUMBER(OFFSET('Water Data'!$E$9,0,10*ROW('Water Data'!E9))),'Data Summary'!BX15="Yes"),OFFSET('Water Data'!$E$9,0,10*ROW('Water Data'!E9)),NA())</f>
        <v>#N/A</v>
      </c>
      <c r="J15" s="507" t="e">
        <f ca="1">+IF(AND(ISNUMBER(OFFSET('Water Data'!$F$4,0,10*ROW('Water Data'!F9))),'Data Summary'!BY15="Yes"),100-OFFSET('Water Data'!$F$4,0,10*ROW('Water Data'!F9)),NA())</f>
        <v>#N/A</v>
      </c>
      <c r="K15" s="507" t="e">
        <f ca="1">+IF(AND(ISNUMBER(OFFSET('Water Data'!$F$6,0,10*ROW('Water Data'!F9))),'Data Summary'!BZ15="Yes"),OFFSET('Water Data'!$F$6,0,10*ROW('Water Data'!F9)),NA())</f>
        <v>#N/A</v>
      </c>
      <c r="L15" s="507" t="e">
        <f ca="1">+IF(AND(ISNUMBER(OFFSET('Water Data'!$F$9,0,10*ROW('Water Data'!F9))),'Data Summary'!CA15="Yes"),OFFSET('Water Data'!$F$9,0,10*ROW('Water Data'!F9)),NA())</f>
        <v>#N/A</v>
      </c>
      <c r="M15" s="507" t="e">
        <f ca="1">+IF(AND(ISNUMBER(OFFSET('Water Data'!$G$4,0,10*ROW('Water Data'!G9))),'Data Summary'!CB15="Yes"),100-OFFSET('Water Data'!$G$4,0,10*ROW('Water Data'!G9)),NA())</f>
        <v>#N/A</v>
      </c>
      <c r="N15" s="507" t="e">
        <f ca="1">+IF(AND(ISNUMBER(OFFSET('Water Data'!$G$6,0,10*ROW('Water Data'!G9))),'Data Summary'!CC15="Yes"),OFFSET('Water Data'!$G$6,0,10*ROW('Water Data'!G9)),NA())</f>
        <v>#N/A</v>
      </c>
      <c r="O15" s="507" t="e">
        <f ca="1">+IF(AND(ISNUMBER(OFFSET('Water Data'!$G$9,0,10*ROW('Water Data'!G9))),'Data Summary'!CD15="Yes"),OFFSET('Water Data'!$G$9,0,10*ROW('Water Data'!G9)),NA())</f>
        <v>#N/A</v>
      </c>
      <c r="P15" s="507" t="e">
        <f ca="1">+IF(AND(ISNUMBER(OFFSET('Water Data'!$H$4,0,10*ROW('Water Data'!H9))),'Data Summary'!CE15="Yes"),100-OFFSET('Water Data'!$H$4,0,10*ROW('Water Data'!H9)),NA())</f>
        <v>#N/A</v>
      </c>
      <c r="Q15" s="507" t="e">
        <f ca="1">+IF(AND(ISNUMBER(OFFSET('Water Data'!$H$6,0,10*ROW('Water Data'!H9))),'Data Summary'!CF15="Yes"),OFFSET('Water Data'!$H$6,0,10*ROW('Water Data'!H9)),NA())</f>
        <v>#N/A</v>
      </c>
      <c r="R15" s="507">
        <f ca="1">+IF(AND(ISNUMBER(OFFSET('Water Data'!$H$9,0,10*ROW('Water Data'!H9))),'Data Summary'!CG15="Yes"),OFFSET('Water Data'!$H$9,0,10*ROW('Water Data'!H9)),NA())</f>
        <v>74.58</v>
      </c>
      <c r="S15" s="507" t="e">
        <f ca="1">+IF(AND(ISNUMBER(OFFSET('Water Data'!$I$4,0,10*ROW('Water Data'!I9))),'Data Summary'!CH15="Yes"),100-OFFSET('Water Data'!$I$4,0,10*ROW('Water Data'!I9)),NA())</f>
        <v>#N/A</v>
      </c>
      <c r="T15" s="507" t="e">
        <f ca="1">+IF(AND(ISNUMBER(OFFSET('Water Data'!$I$6,0,10*ROW('Water Data'!I9))),'Data Summary'!CI15="Yes"),OFFSET('Water Data'!$I$6,0,10*ROW('Water Data'!I9)),NA())</f>
        <v>#N/A</v>
      </c>
      <c r="U15" s="507">
        <f ca="1">+IF(AND(ISNUMBER(OFFSET('Water Data'!$I$9,0,10*ROW('Water Data'!I9))),'Data Summary'!CJ15="Yes"),OFFSET('Water Data'!$I$9,0,10*ROW('Water Data'!I9)),NA())</f>
        <v>73.959999999999994</v>
      </c>
      <c r="V15" s="508" t="e">
        <f ca="1">+IF(AND(ISNUMBER(OFFSET('Sanitation Data'!$D$4,0,10*ROW('Sanitation Data'!D9))),'Data Summary'!CK15="Yes"),100-OFFSET('Sanitation Data'!$D$4,0,10*ROW('Sanitation Data'!D9)),NA())</f>
        <v>#N/A</v>
      </c>
      <c r="W15" s="508" t="e">
        <f ca="1">+IF(AND(ISNUMBER(OFFSET('Sanitation Data'!$D$6,0,10*ROW('Sanitation Data'!D9))),'Data Summary'!CL15="Yes"),OFFSET('Sanitation Data'!$D$6,0,10*ROW('Sanitation Data'!D9)),NA())</f>
        <v>#N/A</v>
      </c>
      <c r="X15" s="508" t="e">
        <f ca="1">+IF(AND(ISNUMBER(OFFSET('Sanitation Data'!$D$10,0,10*ROW('Sanitation Data'!D9))),'Data Summary'!CM15="Yes"),OFFSET('Sanitation Data'!$D$10,0,10*ROW('Sanitation Data'!D9)),NA())</f>
        <v>#N/A</v>
      </c>
      <c r="Y15" s="508" t="e">
        <f ca="1">+IF(AND(ISNUMBER(OFFSET('Sanitation Data'!$D$11,0,10*ROW('Sanitation Data'!D9))),'Data Summary'!CN15="Yes"),OFFSET('Sanitation Data'!$D$11,0,10*ROW('Sanitation Data'!D9)),NA())</f>
        <v>#N/A</v>
      </c>
      <c r="Z15" s="508" t="e">
        <f ca="1">+IF(AND(ISNUMBER(OFFSET('Sanitation Data'!$D$12,0,10*ROW('Sanitation Data'!D9))),'Data Summary'!CO15="Yes"),OFFSET('Sanitation Data'!$D$12,0,10*ROW('Sanitation Data'!D9)),NA())</f>
        <v>#N/A</v>
      </c>
      <c r="AA15" s="508" t="e">
        <f ca="1">+IF(AND(ISNUMBER(OFFSET('Sanitation Data'!$E$4,0,10*ROW('Sanitation Data'!E9))),'Data Summary'!CP15="Yes"),100-OFFSET('Sanitation Data'!$E$4,0,10*ROW('Sanitation Data'!E9)),NA())</f>
        <v>#N/A</v>
      </c>
      <c r="AB15" s="508" t="e">
        <f ca="1">+IF(AND(ISNUMBER(OFFSET('Sanitation Data'!$E$6,0,10*ROW('Sanitation Data'!E9))),'Data Summary'!CQ15="Yes"),OFFSET('Sanitation Data'!$E$6,0,10*ROW('Sanitation Data'!E9)),NA())</f>
        <v>#N/A</v>
      </c>
      <c r="AC15" s="508" t="e">
        <f ca="1">+IF(AND(ISNUMBER(OFFSET('Sanitation Data'!$E$10,0,10*ROW('Sanitation Data'!E9))),'Data Summary'!CR15="Yes"),OFFSET('Sanitation Data'!$E$10,0,10*ROW('Sanitation Data'!E9)),NA())</f>
        <v>#N/A</v>
      </c>
      <c r="AD15" s="508" t="e">
        <f ca="1">+IF(AND(ISNUMBER(OFFSET('Sanitation Data'!$E$11,0,10*ROW('Sanitation Data'!E9))),'Data Summary'!CS15="Yes"),OFFSET('Sanitation Data'!$E$11,0,10*ROW('Sanitation Data'!E9)),NA())</f>
        <v>#N/A</v>
      </c>
      <c r="AE15" s="508" t="e">
        <f ca="1">+IF(AND(ISNUMBER(OFFSET('Sanitation Data'!$E$12,0,10*ROW('Sanitation Data'!E9))),'Data Summary'!CT15="Yes"),OFFSET('Sanitation Data'!$E$12,0,10*ROW('Sanitation Data'!E9)),NA())</f>
        <v>#N/A</v>
      </c>
      <c r="AF15" s="508" t="e">
        <f ca="1">+IF(AND(ISNUMBER(OFFSET('Sanitation Data'!$F$4,0,10*ROW('Sanitation Data'!F9))),'Data Summary'!CU15="Yes"),100-OFFSET('Sanitation Data'!$F$4,0,10*ROW('Sanitation Data'!F9)),NA())</f>
        <v>#N/A</v>
      </c>
      <c r="AG15" s="508" t="e">
        <f ca="1">+IF(AND(ISNUMBER(OFFSET('Sanitation Data'!$F$6,0,10*ROW('Sanitation Data'!F9))),'Data Summary'!CV15="Yes"),OFFSET('Sanitation Data'!$F$6,0,10*ROW('Sanitation Data'!F9)),NA())</f>
        <v>#N/A</v>
      </c>
      <c r="AH15" s="508" t="e">
        <f ca="1">+IF(AND(ISNUMBER(OFFSET('Sanitation Data'!$F$10,0,10*ROW('Sanitation Data'!F9))),'Data Summary'!CW15="Yes"),OFFSET('Sanitation Data'!$F$10,0,10*ROW('Sanitation Data'!F9)),NA())</f>
        <v>#N/A</v>
      </c>
      <c r="AI15" s="508" t="e">
        <f ca="1">+IF(AND(ISNUMBER(OFFSET('Sanitation Data'!$F$11,0,10*ROW('Sanitation Data'!F9))),'Data Summary'!CX15="Yes"),OFFSET('Sanitation Data'!$F$11,0,10*ROW('Sanitation Data'!F9)),NA())</f>
        <v>#N/A</v>
      </c>
      <c r="AJ15" s="508" t="e">
        <f ca="1">+IF(AND(ISNUMBER(OFFSET('Sanitation Data'!$F$12,0,10*ROW('Sanitation Data'!F9))),'Data Summary'!CY15="Yes"),OFFSET('Sanitation Data'!$F$12,0,10*ROW('Sanitation Data'!F9)),NA())</f>
        <v>#N/A</v>
      </c>
      <c r="AK15" s="508" t="e">
        <f ca="1">+IF(AND(ISNUMBER(OFFSET('Sanitation Data'!$G$4,0,10*ROW('Sanitation Data'!G9))),'Data Summary'!CZ15="Yes"),100-OFFSET('Sanitation Data'!$G$4,0,10*ROW('Sanitation Data'!G9)),NA())</f>
        <v>#N/A</v>
      </c>
      <c r="AL15" s="508" t="e">
        <f ca="1">+IF(AND(ISNUMBER(OFFSET('Sanitation Data'!$G$6,0,10*ROW('Sanitation Data'!G9))),'Data Summary'!DA15="Yes"),OFFSET('Sanitation Data'!$G$6,0,10*ROW('Sanitation Data'!G9)),NA())</f>
        <v>#N/A</v>
      </c>
      <c r="AM15" s="508" t="e">
        <f ca="1">+IF(AND(ISNUMBER(OFFSET('Sanitation Data'!$G$10,0,10*ROW('Sanitation Data'!G9))),'Data Summary'!DB15="Yes"),OFFSET('Sanitation Data'!$G$10,0,10*ROW('Sanitation Data'!G9)),NA())</f>
        <v>#N/A</v>
      </c>
      <c r="AN15" s="508" t="e">
        <f ca="1">+IF(AND(ISNUMBER(OFFSET('Sanitation Data'!$G$11,0,10*ROW('Sanitation Data'!G9))),'Data Summary'!DC15="Yes"),OFFSET('Sanitation Data'!$G$11,0,10*ROW('Sanitation Data'!G9)),NA())</f>
        <v>#N/A</v>
      </c>
      <c r="AO15" s="508" t="e">
        <f ca="1">+IF(AND(ISNUMBER(OFFSET('Sanitation Data'!$G$12,0,10*ROW('Sanitation Data'!G9))),'Data Summary'!DD15="Yes"),OFFSET('Sanitation Data'!$G$12,0,10*ROW('Sanitation Data'!G9)),NA())</f>
        <v>#N/A</v>
      </c>
      <c r="AP15" s="508" t="e">
        <f ca="1">+IF(AND(ISNUMBER(OFFSET('Sanitation Data'!$H$4,0,10*ROW('Sanitation Data'!H9))),'Data Summary'!DE15="Yes"),100-OFFSET('Sanitation Data'!$H$4,0,10*ROW('Sanitation Data'!H9)),NA())</f>
        <v>#N/A</v>
      </c>
      <c r="AQ15" s="508" t="e">
        <f ca="1">+IF(AND(ISNUMBER(OFFSET('Sanitation Data'!$H$6,0,10*ROW('Sanitation Data'!H9))),'Data Summary'!DF15="Yes"),OFFSET('Sanitation Data'!$H$6,0,10*ROW('Sanitation Data'!H9)),NA())</f>
        <v>#N/A</v>
      </c>
      <c r="AR15" s="508" t="e">
        <f ca="1">+IF(AND(ISNUMBER(OFFSET('Sanitation Data'!$H$10,0,10*ROW('Sanitation Data'!H9))),'Data Summary'!DG15="Yes"),OFFSET('Sanitation Data'!$H$10,0,10*ROW('Sanitation Data'!H9)),NA())</f>
        <v>#N/A</v>
      </c>
      <c r="AS15" s="508" t="e">
        <f ca="1">+IF(AND(ISNUMBER(OFFSET('Sanitation Data'!$H$11,0,10*ROW('Sanitation Data'!H9))),'Data Summary'!DH15="Yes"),OFFSET('Sanitation Data'!$H$11,0,10*ROW('Sanitation Data'!H9)),NA())</f>
        <v>#N/A</v>
      </c>
      <c r="AT15" s="508" t="e">
        <f ca="1">+IF(AND(ISNUMBER(OFFSET('Sanitation Data'!$H$12,0,10*ROW('Sanitation Data'!H9))),'Data Summary'!DI15="Yes"),OFFSET('Sanitation Data'!$H$12,0,10*ROW('Sanitation Data'!H9)),NA())</f>
        <v>#N/A</v>
      </c>
      <c r="AU15" s="508" t="e">
        <f ca="1">+IF(AND(ISNUMBER(OFFSET('Sanitation Data'!$I$4,0,10*ROW('Sanitation Data'!I9))),'Data Summary'!DJ15="Yes"),100-OFFSET('Sanitation Data'!$I$4,0,10*ROW('Sanitation Data'!I9)),NA())</f>
        <v>#N/A</v>
      </c>
      <c r="AV15" s="508" t="e">
        <f ca="1">+IF(AND(ISNUMBER(OFFSET('Sanitation Data'!$I$6,0,10*ROW('Sanitation Data'!I9))),'Data Summary'!DK15="Yes"),OFFSET('Sanitation Data'!$I$6,0,10*ROW('Sanitation Data'!I9)),NA())</f>
        <v>#N/A</v>
      </c>
      <c r="AW15" s="508" t="e">
        <f ca="1">+IF(AND(ISNUMBER(OFFSET('Sanitation Data'!$I$10,0,10*ROW('Sanitation Data'!I9))),'Data Summary'!DL15="Yes"),OFFSET('Sanitation Data'!$I$10,0,10*ROW('Sanitation Data'!I9)),NA())</f>
        <v>#N/A</v>
      </c>
      <c r="AX15" s="508" t="e">
        <f ca="1">+IF(AND(ISNUMBER(OFFSET('Sanitation Data'!$I$11,0,10*ROW('Sanitation Data'!I9))),'Data Summary'!DM15="Yes"),OFFSET('Sanitation Data'!$I$11,0,10*ROW('Sanitation Data'!I9)),NA())</f>
        <v>#N/A</v>
      </c>
      <c r="AY15" s="508" t="e">
        <f ca="1">+IF(AND(ISNUMBER(OFFSET('Sanitation Data'!$I$12,0,10*ROW('Sanitation Data'!I9))),'Data Summary'!DN15="Yes"),OFFSET('Sanitation Data'!$I$12,0,10*ROW('Sanitation Data'!I9)),NA())</f>
        <v>#N/A</v>
      </c>
      <c r="AZ15" s="509" t="e">
        <f ca="1">+IF(AND(ISNUMBER(OFFSET('Hygiene Data'!$D$5,0,10*ROW('Hygiene Data'!D9))),'Data Summary'!DO15="Yes"),OFFSET('Hygiene Data'!$D$5,0,10*ROW('Hygiene Data'!D9)),NA())</f>
        <v>#N/A</v>
      </c>
      <c r="BA15" s="509" t="e">
        <f ca="1">+IF(AND(ISNUMBER(OFFSET('Hygiene Data'!$D$7,0,10*ROW('Hygiene Data'!D9))),'Data Summary'!DP15="Yes"),OFFSET('Hygiene Data'!$D$7,0,10*ROW('Hygiene Data'!D9)),NA())</f>
        <v>#N/A</v>
      </c>
      <c r="BB15" s="509">
        <f ca="1">+IF(AND(ISNUMBER(OFFSET('Hygiene Data'!$D$9,0,10*ROW('Hygiene Data'!D9))),'Data Summary'!DQ15="Yes"),OFFSET('Hygiene Data'!$D$9,0,10*ROW('Hygiene Data'!D9)),NA())</f>
        <v>75.273452261564017</v>
      </c>
      <c r="BC15" s="509" t="e">
        <f ca="1">+IF(AND(ISNUMBER(OFFSET('Hygiene Data'!$E$5,0,10*ROW('Hygiene Data'!E9))),'Data Summary'!DR15="Yes"),OFFSET('Hygiene Data'!$E$5,0,10*ROW('Hygiene Data'!E9)),NA())</f>
        <v>#N/A</v>
      </c>
      <c r="BD15" s="509" t="e">
        <f ca="1">+IF(AND(ISNUMBER(OFFSET('Hygiene Data'!$E$7,0,10*ROW('Hygiene Data'!E9))),'Data Summary'!DS15="Yes"),OFFSET('Hygiene Data'!$E$7,0,10*ROW('Hygiene Data'!E9)),NA())</f>
        <v>#N/A</v>
      </c>
      <c r="BE15" s="509" t="e">
        <f ca="1">+IF(AND(ISNUMBER(OFFSET('Hygiene Data'!$E$9,0,10*ROW('Hygiene Data'!E9))),'Data Summary'!DT15="Yes"),OFFSET('Hygiene Data'!$E$9,0,10*ROW('Hygiene Data'!E9)),NA())</f>
        <v>#N/A</v>
      </c>
      <c r="BF15" s="509" t="e">
        <f ca="1">+IF(AND(ISNUMBER(OFFSET('Hygiene Data'!$F$5,0,10*ROW('Hygiene Data'!F9))),'Data Summary'!DU15="Yes"),OFFSET('Hygiene Data'!$F$5,0,10*ROW('Hygiene Data'!F9)),NA())</f>
        <v>#N/A</v>
      </c>
      <c r="BG15" s="509" t="e">
        <f ca="1">+IF(AND(ISNUMBER(OFFSET('Hygiene Data'!$F$7,0,10*ROW('Hygiene Data'!F9))),'Data Summary'!DV15="Yes"),OFFSET('Hygiene Data'!$F$7,0,10*ROW('Hygiene Data'!F9)),NA())</f>
        <v>#N/A</v>
      </c>
      <c r="BH15" s="509" t="e">
        <f ca="1">+IF(AND(ISNUMBER(OFFSET('Hygiene Data'!$F$9,0,10*ROW('Hygiene Data'!F9))),'Data Summary'!DW15="Yes"),OFFSET('Hygiene Data'!$F$9,0,10*ROW('Hygiene Data'!F9)),NA())</f>
        <v>#N/A</v>
      </c>
      <c r="BI15" s="509" t="e">
        <f ca="1">+IF(AND(ISNUMBER(OFFSET('Hygiene Data'!$G$5,0,10*ROW('Hygiene Data'!G9))),'Data Summary'!DX15="Yes"),OFFSET('Hygiene Data'!$G$5,0,10*ROW('Hygiene Data'!G9)),NA())</f>
        <v>#N/A</v>
      </c>
      <c r="BJ15" s="509" t="e">
        <f ca="1">+IF(AND(ISNUMBER(OFFSET('Hygiene Data'!$G$7,0,10*ROW('Hygiene Data'!G9))),'Data Summary'!DY15="Yes"),OFFSET('Hygiene Data'!$G$7,0,10*ROW('Hygiene Data'!G9)),NA())</f>
        <v>#N/A</v>
      </c>
      <c r="BK15" s="509" t="e">
        <f ca="1">+IF(AND(ISNUMBER(OFFSET('Hygiene Data'!$G$9,0,10*ROW('Hygiene Data'!G9))),'Data Summary'!DZ15="Yes"),OFFSET('Hygiene Data'!$G$9,0,10*ROW('Hygiene Data'!G9)),NA())</f>
        <v>#N/A</v>
      </c>
      <c r="BL15" s="509" t="e">
        <f ca="1">+IF(AND(ISNUMBER(OFFSET('Hygiene Data'!$H$5,0,10*ROW('Hygiene Data'!H9))),'Data Summary'!EA15="Yes"),OFFSET('Hygiene Data'!$H$5,0,10*ROW('Hygiene Data'!H9)),NA())</f>
        <v>#N/A</v>
      </c>
      <c r="BM15" s="509" t="e">
        <f ca="1">+IF(AND(ISNUMBER(OFFSET('Hygiene Data'!$H$7,0,10*ROW('Hygiene Data'!H9))),'Data Summary'!EB15="Yes"),OFFSET('Hygiene Data'!$H$7,0,10*ROW('Hygiene Data'!H9)),NA())</f>
        <v>#N/A</v>
      </c>
      <c r="BN15" s="509">
        <f ca="1">+IF(AND(ISNUMBER(OFFSET('Hygiene Data'!$H$9,0,10*ROW('Hygiene Data'!H9))),'Data Summary'!EC15="Yes"),OFFSET('Hygiene Data'!$H$9,0,10*ROW('Hygiene Data'!H9)),NA())</f>
        <v>73.599999999999994</v>
      </c>
      <c r="BO15" s="509" t="e">
        <f ca="1">+IF(AND(ISNUMBER(OFFSET('Hygiene Data'!$I$5,0,10*ROW('Hygiene Data'!I9))),'Data Summary'!ED15="Yes"),OFFSET('Hygiene Data'!$I$5,0,10*ROW('Hygiene Data'!I9)),NA())</f>
        <v>#N/A</v>
      </c>
      <c r="BP15" s="509" t="e">
        <f ca="1">+IF(AND(ISNUMBER(OFFSET('Hygiene Data'!$I$7,0,10*ROW('Hygiene Data'!I9))),'Data Summary'!EE15="Yes"),OFFSET('Hygiene Data'!$I$7,0,10*ROW('Hygiene Data'!I9)),NA())</f>
        <v>#N/A</v>
      </c>
      <c r="BQ15" s="509">
        <f ca="1">+IF(AND(ISNUMBER(OFFSET('Hygiene Data'!$I$9,0,10*ROW('Hygiene Data'!I9))),'Data Summary'!EF15="Yes"),OFFSET('Hygiene Data'!$I$9,0,10*ROW('Hygiene Data'!I9)),NA())</f>
        <v>79.36</v>
      </c>
    </row>
    <row r="16" spans="1:69" x14ac:dyDescent="0.25">
      <c r="A16" s="505" t="str">
        <f ca="1">+RIGHT('Data Summary'!A16,LEN('Data Summary'!A16)-9)</f>
        <v>EMIS</v>
      </c>
      <c r="B16" s="479" t="str">
        <f ca="1">+IF(ISTEXT('Data Summary'!B16),'Data Summary'!B16,"")</f>
        <v>EMIS</v>
      </c>
      <c r="C16" s="506">
        <f ca="1">+VALUE('Data Summary'!C16)</f>
        <v>2023</v>
      </c>
      <c r="D16" s="507" t="e">
        <f ca="1">+IF(AND(ISNUMBER(OFFSET('Water Data'!$D$4,0,10*ROW('Water Data'!D10))),'Data Summary'!BS16="Yes"),100-OFFSET('Water Data'!$D$4,0,10*ROW('Water Data'!D10)),NA())</f>
        <v>#N/A</v>
      </c>
      <c r="E16" s="507" t="e">
        <f ca="1">+IF(AND(ISNUMBER(OFFSET('Water Data'!$D$6,0,10*ROW('Water Data'!D10))),'Data Summary'!BT16="Yes"),OFFSET('Water Data'!$D$6,0,10*ROW('Water Data'!D10)),NA())</f>
        <v>#N/A</v>
      </c>
      <c r="F16" s="507" t="e">
        <f ca="1">+IF(AND(ISNUMBER(OFFSET('Water Data'!$D$9,0,10*ROW('Water Data'!D10))),'Data Summary'!BU16="Yes"),OFFSET('Water Data'!$D$9,0,10*ROW('Water Data'!D10)),NA())</f>
        <v>#N/A</v>
      </c>
      <c r="G16" s="507" t="e">
        <f ca="1">+IF(AND(ISNUMBER(OFFSET('Water Data'!$E$4,0,10*ROW('Water Data'!E10))),'Data Summary'!BV16="Yes"),100-OFFSET('Water Data'!$E$4,0,10*ROW('Water Data'!E10)),NA())</f>
        <v>#N/A</v>
      </c>
      <c r="H16" s="507" t="e">
        <f ca="1">+IF(AND(ISNUMBER(OFFSET('Water Data'!$E$6,0,10*ROW('Water Data'!E10))),'Data Summary'!BW16="Yes"),OFFSET('Water Data'!$E$6,0,10*ROW('Water Data'!E10)),NA())</f>
        <v>#N/A</v>
      </c>
      <c r="I16" s="507" t="e">
        <f ca="1">+IF(AND(ISNUMBER(OFFSET('Water Data'!$E$9,0,10*ROW('Water Data'!E10))),'Data Summary'!BX16="Yes"),OFFSET('Water Data'!$E$9,0,10*ROW('Water Data'!E10)),NA())</f>
        <v>#N/A</v>
      </c>
      <c r="J16" s="507" t="e">
        <f ca="1">+IF(AND(ISNUMBER(OFFSET('Water Data'!$F$4,0,10*ROW('Water Data'!F10))),'Data Summary'!BY16="Yes"),100-OFFSET('Water Data'!$F$4,0,10*ROW('Water Data'!F10)),NA())</f>
        <v>#N/A</v>
      </c>
      <c r="K16" s="507" t="e">
        <f ca="1">+IF(AND(ISNUMBER(OFFSET('Water Data'!$F$6,0,10*ROW('Water Data'!F10))),'Data Summary'!BZ16="Yes"),OFFSET('Water Data'!$F$6,0,10*ROW('Water Data'!F10)),NA())</f>
        <v>#N/A</v>
      </c>
      <c r="L16" s="507" t="e">
        <f ca="1">+IF(AND(ISNUMBER(OFFSET('Water Data'!$F$9,0,10*ROW('Water Data'!F10))),'Data Summary'!CA16="Yes"),OFFSET('Water Data'!$F$9,0,10*ROW('Water Data'!F10)),NA())</f>
        <v>#N/A</v>
      </c>
      <c r="M16" s="507" t="e">
        <f ca="1">+IF(AND(ISNUMBER(OFFSET('Water Data'!$G$4,0,10*ROW('Water Data'!G10))),'Data Summary'!CB16="Yes"),100-OFFSET('Water Data'!$G$4,0,10*ROW('Water Data'!G10)),NA())</f>
        <v>#N/A</v>
      </c>
      <c r="N16" s="507" t="e">
        <f ca="1">+IF(AND(ISNUMBER(OFFSET('Water Data'!$G$6,0,10*ROW('Water Data'!G10))),'Data Summary'!CC16="Yes"),OFFSET('Water Data'!$G$6,0,10*ROW('Water Data'!G10)),NA())</f>
        <v>#N/A</v>
      </c>
      <c r="O16" s="507" t="e">
        <f ca="1">+IF(AND(ISNUMBER(OFFSET('Water Data'!$G$9,0,10*ROW('Water Data'!G10))),'Data Summary'!CD16="Yes"),OFFSET('Water Data'!$G$9,0,10*ROW('Water Data'!G10)),NA())</f>
        <v>#N/A</v>
      </c>
      <c r="P16" s="507" t="e">
        <f ca="1">+IF(AND(ISNUMBER(OFFSET('Water Data'!$H$4,0,10*ROW('Water Data'!H10))),'Data Summary'!CE16="Yes"),100-OFFSET('Water Data'!$H$4,0,10*ROW('Water Data'!H10)),NA())</f>
        <v>#N/A</v>
      </c>
      <c r="Q16" s="507" t="e">
        <f ca="1">+IF(AND(ISNUMBER(OFFSET('Water Data'!$H$6,0,10*ROW('Water Data'!H10))),'Data Summary'!CF16="Yes"),OFFSET('Water Data'!$H$6,0,10*ROW('Water Data'!H10)),NA())</f>
        <v>#N/A</v>
      </c>
      <c r="R16" s="507" t="e">
        <f ca="1">+IF(AND(ISNUMBER(OFFSET('Water Data'!$H$9,0,10*ROW('Water Data'!H10))),'Data Summary'!CG16="Yes"),OFFSET('Water Data'!$H$9,0,10*ROW('Water Data'!H10)),NA())</f>
        <v>#N/A</v>
      </c>
      <c r="S16" s="507" t="e">
        <f ca="1">+IF(AND(ISNUMBER(OFFSET('Water Data'!$I$4,0,10*ROW('Water Data'!I10))),'Data Summary'!CH16="Yes"),100-OFFSET('Water Data'!$I$4,0,10*ROW('Water Data'!I10)),NA())</f>
        <v>#N/A</v>
      </c>
      <c r="T16" s="507" t="e">
        <f ca="1">+IF(AND(ISNUMBER(OFFSET('Water Data'!$I$6,0,10*ROW('Water Data'!I10))),'Data Summary'!CI16="Yes"),OFFSET('Water Data'!$I$6,0,10*ROW('Water Data'!I10)),NA())</f>
        <v>#N/A</v>
      </c>
      <c r="U16" s="507" t="e">
        <f ca="1">+IF(AND(ISNUMBER(OFFSET('Water Data'!$I$9,0,10*ROW('Water Data'!I10))),'Data Summary'!CJ16="Yes"),OFFSET('Water Data'!$I$9,0,10*ROW('Water Data'!I10)),NA())</f>
        <v>#N/A</v>
      </c>
      <c r="V16" s="508" t="e">
        <f ca="1">+IF(AND(ISNUMBER(OFFSET('Sanitation Data'!$D$4,0,10*ROW('Sanitation Data'!D10))),'Data Summary'!CK16="Yes"),100-OFFSET('Sanitation Data'!$D$4,0,10*ROW('Sanitation Data'!D10)),NA())</f>
        <v>#N/A</v>
      </c>
      <c r="W16" s="508" t="e">
        <f ca="1">+IF(AND(ISNUMBER(OFFSET('Sanitation Data'!$D$6,0,10*ROW('Sanitation Data'!D10))),'Data Summary'!CL16="Yes"),OFFSET('Sanitation Data'!$D$6,0,10*ROW('Sanitation Data'!D10)),NA())</f>
        <v>#N/A</v>
      </c>
      <c r="X16" s="508" t="e">
        <f ca="1">+IF(AND(ISNUMBER(OFFSET('Sanitation Data'!$D$10,0,10*ROW('Sanitation Data'!D10))),'Data Summary'!CM16="Yes"),OFFSET('Sanitation Data'!$D$10,0,10*ROW('Sanitation Data'!D10)),NA())</f>
        <v>#N/A</v>
      </c>
      <c r="Y16" s="508" t="e">
        <f ca="1">+IF(AND(ISNUMBER(OFFSET('Sanitation Data'!$D$11,0,10*ROW('Sanitation Data'!D10))),'Data Summary'!CN16="Yes"),OFFSET('Sanitation Data'!$D$11,0,10*ROW('Sanitation Data'!D10)),NA())</f>
        <v>#N/A</v>
      </c>
      <c r="Z16" s="508" t="e">
        <f ca="1">+IF(AND(ISNUMBER(OFFSET('Sanitation Data'!$D$12,0,10*ROW('Sanitation Data'!D10))),'Data Summary'!CO16="Yes"),OFFSET('Sanitation Data'!$D$12,0,10*ROW('Sanitation Data'!D10)),NA())</f>
        <v>#N/A</v>
      </c>
      <c r="AA16" s="508" t="e">
        <f ca="1">+IF(AND(ISNUMBER(OFFSET('Sanitation Data'!$E$4,0,10*ROW('Sanitation Data'!E10))),'Data Summary'!CP16="Yes"),100-OFFSET('Sanitation Data'!$E$4,0,10*ROW('Sanitation Data'!E10)),NA())</f>
        <v>#N/A</v>
      </c>
      <c r="AB16" s="508" t="e">
        <f ca="1">+IF(AND(ISNUMBER(OFFSET('Sanitation Data'!$E$6,0,10*ROW('Sanitation Data'!E10))),'Data Summary'!CQ16="Yes"),OFFSET('Sanitation Data'!$E$6,0,10*ROW('Sanitation Data'!E10)),NA())</f>
        <v>#N/A</v>
      </c>
      <c r="AC16" s="508" t="e">
        <f ca="1">+IF(AND(ISNUMBER(OFFSET('Sanitation Data'!$E$10,0,10*ROW('Sanitation Data'!E10))),'Data Summary'!CR16="Yes"),OFFSET('Sanitation Data'!$E$10,0,10*ROW('Sanitation Data'!E10)),NA())</f>
        <v>#N/A</v>
      </c>
      <c r="AD16" s="508" t="e">
        <f ca="1">+IF(AND(ISNUMBER(OFFSET('Sanitation Data'!$E$11,0,10*ROW('Sanitation Data'!E10))),'Data Summary'!CS16="Yes"),OFFSET('Sanitation Data'!$E$11,0,10*ROW('Sanitation Data'!E10)),NA())</f>
        <v>#N/A</v>
      </c>
      <c r="AE16" s="508" t="e">
        <f ca="1">+IF(AND(ISNUMBER(OFFSET('Sanitation Data'!$E$12,0,10*ROW('Sanitation Data'!E10))),'Data Summary'!CT16="Yes"),OFFSET('Sanitation Data'!$E$12,0,10*ROW('Sanitation Data'!E10)),NA())</f>
        <v>#N/A</v>
      </c>
      <c r="AF16" s="508" t="e">
        <f ca="1">+IF(AND(ISNUMBER(OFFSET('Sanitation Data'!$F$4,0,10*ROW('Sanitation Data'!F10))),'Data Summary'!CU16="Yes"),100-OFFSET('Sanitation Data'!$F$4,0,10*ROW('Sanitation Data'!F10)),NA())</f>
        <v>#N/A</v>
      </c>
      <c r="AG16" s="508" t="e">
        <f ca="1">+IF(AND(ISNUMBER(OFFSET('Sanitation Data'!$F$6,0,10*ROW('Sanitation Data'!F10))),'Data Summary'!CV16="Yes"),OFFSET('Sanitation Data'!$F$6,0,10*ROW('Sanitation Data'!F10)),NA())</f>
        <v>#N/A</v>
      </c>
      <c r="AH16" s="508" t="e">
        <f ca="1">+IF(AND(ISNUMBER(OFFSET('Sanitation Data'!$F$10,0,10*ROW('Sanitation Data'!F10))),'Data Summary'!CW16="Yes"),OFFSET('Sanitation Data'!$F$10,0,10*ROW('Sanitation Data'!F10)),NA())</f>
        <v>#N/A</v>
      </c>
      <c r="AI16" s="508" t="e">
        <f ca="1">+IF(AND(ISNUMBER(OFFSET('Sanitation Data'!$F$11,0,10*ROW('Sanitation Data'!F10))),'Data Summary'!CX16="Yes"),OFFSET('Sanitation Data'!$F$11,0,10*ROW('Sanitation Data'!F10)),NA())</f>
        <v>#N/A</v>
      </c>
      <c r="AJ16" s="508" t="e">
        <f ca="1">+IF(AND(ISNUMBER(OFFSET('Sanitation Data'!$F$12,0,10*ROW('Sanitation Data'!F10))),'Data Summary'!CY16="Yes"),OFFSET('Sanitation Data'!$F$12,0,10*ROW('Sanitation Data'!F10)),NA())</f>
        <v>#N/A</v>
      </c>
      <c r="AK16" s="508" t="e">
        <f ca="1">+IF(AND(ISNUMBER(OFFSET('Sanitation Data'!$G$4,0,10*ROW('Sanitation Data'!G10))),'Data Summary'!CZ16="Yes"),100-OFFSET('Sanitation Data'!$G$4,0,10*ROW('Sanitation Data'!G10)),NA())</f>
        <v>#N/A</v>
      </c>
      <c r="AL16" s="508" t="e">
        <f ca="1">+IF(AND(ISNUMBER(OFFSET('Sanitation Data'!$G$6,0,10*ROW('Sanitation Data'!G10))),'Data Summary'!DA16="Yes"),OFFSET('Sanitation Data'!$G$6,0,10*ROW('Sanitation Data'!G10)),NA())</f>
        <v>#N/A</v>
      </c>
      <c r="AM16" s="508" t="e">
        <f ca="1">+IF(AND(ISNUMBER(OFFSET('Sanitation Data'!$G$10,0,10*ROW('Sanitation Data'!G10))),'Data Summary'!DB16="Yes"),OFFSET('Sanitation Data'!$G$10,0,10*ROW('Sanitation Data'!G10)),NA())</f>
        <v>#N/A</v>
      </c>
      <c r="AN16" s="508" t="e">
        <f ca="1">+IF(AND(ISNUMBER(OFFSET('Sanitation Data'!$G$11,0,10*ROW('Sanitation Data'!G10))),'Data Summary'!DC16="Yes"),OFFSET('Sanitation Data'!$G$11,0,10*ROW('Sanitation Data'!G10)),NA())</f>
        <v>#N/A</v>
      </c>
      <c r="AO16" s="508" t="e">
        <f ca="1">+IF(AND(ISNUMBER(OFFSET('Sanitation Data'!$G$12,0,10*ROW('Sanitation Data'!G10))),'Data Summary'!DD16="Yes"),OFFSET('Sanitation Data'!$G$12,0,10*ROW('Sanitation Data'!G10)),NA())</f>
        <v>#N/A</v>
      </c>
      <c r="AP16" s="508" t="e">
        <f ca="1">+IF(AND(ISNUMBER(OFFSET('Sanitation Data'!$H$4,0,10*ROW('Sanitation Data'!H10))),'Data Summary'!DE16="Yes"),100-OFFSET('Sanitation Data'!$H$4,0,10*ROW('Sanitation Data'!H10)),NA())</f>
        <v>#N/A</v>
      </c>
      <c r="AQ16" s="508" t="e">
        <f ca="1">+IF(AND(ISNUMBER(OFFSET('Sanitation Data'!$H$6,0,10*ROW('Sanitation Data'!H10))),'Data Summary'!DF16="Yes"),OFFSET('Sanitation Data'!$H$6,0,10*ROW('Sanitation Data'!H10)),NA())</f>
        <v>#N/A</v>
      </c>
      <c r="AR16" s="508" t="e">
        <f ca="1">+IF(AND(ISNUMBER(OFFSET('Sanitation Data'!$H$10,0,10*ROW('Sanitation Data'!H10))),'Data Summary'!DG16="Yes"),OFFSET('Sanitation Data'!$H$10,0,10*ROW('Sanitation Data'!H10)),NA())</f>
        <v>#N/A</v>
      </c>
      <c r="AS16" s="508" t="e">
        <f ca="1">+IF(AND(ISNUMBER(OFFSET('Sanitation Data'!$H$11,0,10*ROW('Sanitation Data'!H10))),'Data Summary'!DH16="Yes"),OFFSET('Sanitation Data'!$H$11,0,10*ROW('Sanitation Data'!H10)),NA())</f>
        <v>#N/A</v>
      </c>
      <c r="AT16" s="508" t="e">
        <f ca="1">+IF(AND(ISNUMBER(OFFSET('Sanitation Data'!$H$12,0,10*ROW('Sanitation Data'!H10))),'Data Summary'!DI16="Yes"),OFFSET('Sanitation Data'!$H$12,0,10*ROW('Sanitation Data'!H10)),NA())</f>
        <v>#N/A</v>
      </c>
      <c r="AU16" s="508" t="e">
        <f ca="1">+IF(AND(ISNUMBER(OFFSET('Sanitation Data'!$I$4,0,10*ROW('Sanitation Data'!I10))),'Data Summary'!DJ16="Yes"),100-OFFSET('Sanitation Data'!$I$4,0,10*ROW('Sanitation Data'!I10)),NA())</f>
        <v>#N/A</v>
      </c>
      <c r="AV16" s="508" t="e">
        <f ca="1">+IF(AND(ISNUMBER(OFFSET('Sanitation Data'!$I$6,0,10*ROW('Sanitation Data'!I10))),'Data Summary'!DK16="Yes"),OFFSET('Sanitation Data'!$I$6,0,10*ROW('Sanitation Data'!I10)),NA())</f>
        <v>#N/A</v>
      </c>
      <c r="AW16" s="508" t="e">
        <f ca="1">+IF(AND(ISNUMBER(OFFSET('Sanitation Data'!$I$10,0,10*ROW('Sanitation Data'!I10))),'Data Summary'!DL16="Yes"),OFFSET('Sanitation Data'!$I$10,0,10*ROW('Sanitation Data'!I10)),NA())</f>
        <v>#N/A</v>
      </c>
      <c r="AX16" s="508" t="e">
        <f ca="1">+IF(AND(ISNUMBER(OFFSET('Sanitation Data'!$I$11,0,10*ROW('Sanitation Data'!I10))),'Data Summary'!DM16="Yes"),OFFSET('Sanitation Data'!$I$11,0,10*ROW('Sanitation Data'!I10)),NA())</f>
        <v>#N/A</v>
      </c>
      <c r="AY16" s="508" t="e">
        <f ca="1">+IF(AND(ISNUMBER(OFFSET('Sanitation Data'!$I$12,0,10*ROW('Sanitation Data'!I10))),'Data Summary'!DN16="Yes"),OFFSET('Sanitation Data'!$I$12,0,10*ROW('Sanitation Data'!I10)),NA())</f>
        <v>#N/A</v>
      </c>
      <c r="AZ16" s="509">
        <f ca="1">+IF(AND(ISNUMBER(OFFSET('Hygiene Data'!$D$5,0,10*ROW('Hygiene Data'!D10))),'Data Summary'!DO16="Yes"),OFFSET('Hygiene Data'!$D$5,0,10*ROW('Hygiene Data'!D10)),NA())</f>
        <v>86.037827964591955</v>
      </c>
      <c r="BA16" s="509" t="e">
        <f ca="1">+IF(AND(ISNUMBER(OFFSET('Hygiene Data'!$D$7,0,10*ROW('Hygiene Data'!D10))),'Data Summary'!DP16="Yes"),OFFSET('Hygiene Data'!$D$7,0,10*ROW('Hygiene Data'!D10)),NA())</f>
        <v>#N/A</v>
      </c>
      <c r="BB16" s="509" t="e">
        <f ca="1">+IF(AND(ISNUMBER(OFFSET('Hygiene Data'!$D$9,0,10*ROW('Hygiene Data'!D10))),'Data Summary'!DQ16="Yes"),OFFSET('Hygiene Data'!$D$9,0,10*ROW('Hygiene Data'!D10)),NA())</f>
        <v>#N/A</v>
      </c>
      <c r="BC16" s="509" t="e">
        <f ca="1">+IF(AND(ISNUMBER(OFFSET('Hygiene Data'!$E$5,0,10*ROW('Hygiene Data'!E10))),'Data Summary'!DR16="Yes"),OFFSET('Hygiene Data'!$E$5,0,10*ROW('Hygiene Data'!E10)),NA())</f>
        <v>#N/A</v>
      </c>
      <c r="BD16" s="509" t="e">
        <f ca="1">+IF(AND(ISNUMBER(OFFSET('Hygiene Data'!$E$7,0,10*ROW('Hygiene Data'!E10))),'Data Summary'!DS16="Yes"),OFFSET('Hygiene Data'!$E$7,0,10*ROW('Hygiene Data'!E10)),NA())</f>
        <v>#N/A</v>
      </c>
      <c r="BE16" s="509" t="e">
        <f ca="1">+IF(AND(ISNUMBER(OFFSET('Hygiene Data'!$E$9,0,10*ROW('Hygiene Data'!E10))),'Data Summary'!DT16="Yes"),OFFSET('Hygiene Data'!$E$9,0,10*ROW('Hygiene Data'!E10)),NA())</f>
        <v>#N/A</v>
      </c>
      <c r="BF16" s="509" t="e">
        <f ca="1">+IF(AND(ISNUMBER(OFFSET('Hygiene Data'!$F$5,0,10*ROW('Hygiene Data'!F10))),'Data Summary'!DU16="Yes"),OFFSET('Hygiene Data'!$F$5,0,10*ROW('Hygiene Data'!F10)),NA())</f>
        <v>#N/A</v>
      </c>
      <c r="BG16" s="509" t="e">
        <f ca="1">+IF(AND(ISNUMBER(OFFSET('Hygiene Data'!$F$7,0,10*ROW('Hygiene Data'!F10))),'Data Summary'!DV16="Yes"),OFFSET('Hygiene Data'!$F$7,0,10*ROW('Hygiene Data'!F10)),NA())</f>
        <v>#N/A</v>
      </c>
      <c r="BH16" s="509" t="e">
        <f ca="1">+IF(AND(ISNUMBER(OFFSET('Hygiene Data'!$F$9,0,10*ROW('Hygiene Data'!F10))),'Data Summary'!DW16="Yes"),OFFSET('Hygiene Data'!$F$9,0,10*ROW('Hygiene Data'!F10)),NA())</f>
        <v>#N/A</v>
      </c>
      <c r="BI16" s="509" t="e">
        <f ca="1">+IF(AND(ISNUMBER(OFFSET('Hygiene Data'!$G$5,0,10*ROW('Hygiene Data'!G10))),'Data Summary'!DX16="Yes"),OFFSET('Hygiene Data'!$G$5,0,10*ROW('Hygiene Data'!G10)),NA())</f>
        <v>#N/A</v>
      </c>
      <c r="BJ16" s="509" t="e">
        <f ca="1">+IF(AND(ISNUMBER(OFFSET('Hygiene Data'!$G$7,0,10*ROW('Hygiene Data'!G10))),'Data Summary'!DY16="Yes"),OFFSET('Hygiene Data'!$G$7,0,10*ROW('Hygiene Data'!G10)),NA())</f>
        <v>#N/A</v>
      </c>
      <c r="BK16" s="509" t="e">
        <f ca="1">+IF(AND(ISNUMBER(OFFSET('Hygiene Data'!$G$9,0,10*ROW('Hygiene Data'!G10))),'Data Summary'!DZ16="Yes"),OFFSET('Hygiene Data'!$G$9,0,10*ROW('Hygiene Data'!G10)),NA())</f>
        <v>#N/A</v>
      </c>
      <c r="BL16" s="509">
        <f ca="1">+IF(AND(ISNUMBER(OFFSET('Hygiene Data'!$H$5,0,10*ROW('Hygiene Data'!H10))),'Data Summary'!EA16="Yes"),OFFSET('Hygiene Data'!$H$5,0,10*ROW('Hygiene Data'!H10)),NA())</f>
        <v>87</v>
      </c>
      <c r="BM16" s="509" t="e">
        <f ca="1">+IF(AND(ISNUMBER(OFFSET('Hygiene Data'!$H$7,0,10*ROW('Hygiene Data'!H10))),'Data Summary'!EB16="Yes"),OFFSET('Hygiene Data'!$H$7,0,10*ROW('Hygiene Data'!H10)),NA())</f>
        <v>#N/A</v>
      </c>
      <c r="BN16" s="509" t="e">
        <f ca="1">+IF(AND(ISNUMBER(OFFSET('Hygiene Data'!$H$9,0,10*ROW('Hygiene Data'!H10))),'Data Summary'!EC16="Yes"),OFFSET('Hygiene Data'!$H$9,0,10*ROW('Hygiene Data'!H10)),NA())</f>
        <v>#N/A</v>
      </c>
      <c r="BO16" s="509">
        <f ca="1">+IF(AND(ISNUMBER(OFFSET('Hygiene Data'!$I$5,0,10*ROW('Hygiene Data'!I10))),'Data Summary'!ED16="Yes"),OFFSET('Hygiene Data'!$I$5,0,10*ROW('Hygiene Data'!I10)),NA())</f>
        <v>80.3</v>
      </c>
      <c r="BP16" s="509" t="e">
        <f ca="1">+IF(AND(ISNUMBER(OFFSET('Hygiene Data'!$I$7,0,10*ROW('Hygiene Data'!I10))),'Data Summary'!EE16="Yes"),OFFSET('Hygiene Data'!$I$7,0,10*ROW('Hygiene Data'!I10)),NA())</f>
        <v>#N/A</v>
      </c>
      <c r="BQ16" s="509" t="e">
        <f ca="1">+IF(AND(ISNUMBER(OFFSET('Hygiene Data'!$I$9,0,10*ROW('Hygiene Data'!I10))),'Data Summary'!EF16="Yes"),OFFSET('Hygiene Data'!$I$9,0,10*ROW('Hygiene Data'!I10)),NA())</f>
        <v>#N/A</v>
      </c>
    </row>
    <row r="17" spans="1:69" x14ac:dyDescent="0.25">
      <c r="A17" s="505" t="str">
        <f ca="1">+RIGHT('Data Summary'!A17,LEN('Data Summary'!A17)-9)</f>
        <v>EMIS</v>
      </c>
      <c r="B17" s="479" t="str">
        <f ca="1">+IF(ISTEXT('Data Summary'!B17),'Data Summary'!B17,"")</f>
        <v>EMIS</v>
      </c>
      <c r="C17" s="506">
        <f ca="1">+VALUE('Data Summary'!C17)</f>
        <v>2024</v>
      </c>
      <c r="D17" s="507" t="e">
        <f ca="1">+IF(AND(ISNUMBER(OFFSET('Water Data'!$D$4,0,10*ROW('Water Data'!D11))),'Data Summary'!BS17="Yes"),100-OFFSET('Water Data'!$D$4,0,10*ROW('Water Data'!D11)),NA())</f>
        <v>#N/A</v>
      </c>
      <c r="E17" s="507" t="e">
        <f ca="1">+IF(AND(ISNUMBER(OFFSET('Water Data'!$D$6,0,10*ROW('Water Data'!D11))),'Data Summary'!BT17="Yes"),OFFSET('Water Data'!$D$6,0,10*ROW('Water Data'!D11)),NA())</f>
        <v>#N/A</v>
      </c>
      <c r="F17" s="507" t="e">
        <f ca="1">+IF(AND(ISNUMBER(OFFSET('Water Data'!$D$9,0,10*ROW('Water Data'!D11))),'Data Summary'!BU17="Yes"),OFFSET('Water Data'!$D$9,0,10*ROW('Water Data'!D11)),NA())</f>
        <v>#N/A</v>
      </c>
      <c r="G17" s="507" t="e">
        <f ca="1">+IF(AND(ISNUMBER(OFFSET('Water Data'!$E$4,0,10*ROW('Water Data'!E11))),'Data Summary'!BV17="Yes"),100-OFFSET('Water Data'!$E$4,0,10*ROW('Water Data'!E11)),NA())</f>
        <v>#N/A</v>
      </c>
      <c r="H17" s="507" t="e">
        <f ca="1">+IF(AND(ISNUMBER(OFFSET('Water Data'!$E$6,0,10*ROW('Water Data'!E11))),'Data Summary'!BW17="Yes"),OFFSET('Water Data'!$E$6,0,10*ROW('Water Data'!E11)),NA())</f>
        <v>#N/A</v>
      </c>
      <c r="I17" s="507" t="e">
        <f ca="1">+IF(AND(ISNUMBER(OFFSET('Water Data'!$E$9,0,10*ROW('Water Data'!E11))),'Data Summary'!BX17="Yes"),OFFSET('Water Data'!$E$9,0,10*ROW('Water Data'!E11)),NA())</f>
        <v>#N/A</v>
      </c>
      <c r="J17" s="507" t="e">
        <f ca="1">+IF(AND(ISNUMBER(OFFSET('Water Data'!$F$4,0,10*ROW('Water Data'!F11))),'Data Summary'!BY17="Yes"),100-OFFSET('Water Data'!$F$4,0,10*ROW('Water Data'!F11)),NA())</f>
        <v>#N/A</v>
      </c>
      <c r="K17" s="507" t="e">
        <f ca="1">+IF(AND(ISNUMBER(OFFSET('Water Data'!$F$6,0,10*ROW('Water Data'!F11))),'Data Summary'!BZ17="Yes"),OFFSET('Water Data'!$F$6,0,10*ROW('Water Data'!F11)),NA())</f>
        <v>#N/A</v>
      </c>
      <c r="L17" s="507" t="e">
        <f ca="1">+IF(AND(ISNUMBER(OFFSET('Water Data'!$F$9,0,10*ROW('Water Data'!F11))),'Data Summary'!CA17="Yes"),OFFSET('Water Data'!$F$9,0,10*ROW('Water Data'!F11)),NA())</f>
        <v>#N/A</v>
      </c>
      <c r="M17" s="507" t="e">
        <f ca="1">+IF(AND(ISNUMBER(OFFSET('Water Data'!$G$4,0,10*ROW('Water Data'!G11))),'Data Summary'!CB17="Yes"),100-OFFSET('Water Data'!$G$4,0,10*ROW('Water Data'!G11)),NA())</f>
        <v>#N/A</v>
      </c>
      <c r="N17" s="507" t="e">
        <f ca="1">+IF(AND(ISNUMBER(OFFSET('Water Data'!$G$6,0,10*ROW('Water Data'!G11))),'Data Summary'!CC17="Yes"),OFFSET('Water Data'!$G$6,0,10*ROW('Water Data'!G11)),NA())</f>
        <v>#N/A</v>
      </c>
      <c r="O17" s="507" t="e">
        <f ca="1">+IF(AND(ISNUMBER(OFFSET('Water Data'!$G$9,0,10*ROW('Water Data'!G11))),'Data Summary'!CD17="Yes"),OFFSET('Water Data'!$G$9,0,10*ROW('Water Data'!G11)),NA())</f>
        <v>#N/A</v>
      </c>
      <c r="P17" s="507" t="e">
        <f ca="1">+IF(AND(ISNUMBER(OFFSET('Water Data'!$H$4,0,10*ROW('Water Data'!H11))),'Data Summary'!CE17="Yes"),100-OFFSET('Water Data'!$H$4,0,10*ROW('Water Data'!H11)),NA())</f>
        <v>#N/A</v>
      </c>
      <c r="Q17" s="507" t="e">
        <f ca="1">+IF(AND(ISNUMBER(OFFSET('Water Data'!$H$6,0,10*ROW('Water Data'!H11))),'Data Summary'!CF17="Yes"),OFFSET('Water Data'!$H$6,0,10*ROW('Water Data'!H11)),NA())</f>
        <v>#N/A</v>
      </c>
      <c r="R17" s="507" t="e">
        <f ca="1">+IF(AND(ISNUMBER(OFFSET('Water Data'!$H$9,0,10*ROW('Water Data'!H11))),'Data Summary'!CG17="Yes"),OFFSET('Water Data'!$H$9,0,10*ROW('Water Data'!H11)),NA())</f>
        <v>#N/A</v>
      </c>
      <c r="S17" s="507" t="e">
        <f ca="1">+IF(AND(ISNUMBER(OFFSET('Water Data'!$I$4,0,10*ROW('Water Data'!I11))),'Data Summary'!CH17="Yes"),100-OFFSET('Water Data'!$I$4,0,10*ROW('Water Data'!I11)),NA())</f>
        <v>#N/A</v>
      </c>
      <c r="T17" s="507" t="e">
        <f ca="1">+IF(AND(ISNUMBER(OFFSET('Water Data'!$I$6,0,10*ROW('Water Data'!I11))),'Data Summary'!CI17="Yes"),OFFSET('Water Data'!$I$6,0,10*ROW('Water Data'!I11)),NA())</f>
        <v>#N/A</v>
      </c>
      <c r="U17" s="507" t="e">
        <f ca="1">+IF(AND(ISNUMBER(OFFSET('Water Data'!$I$9,0,10*ROW('Water Data'!I11))),'Data Summary'!CJ17="Yes"),OFFSET('Water Data'!$I$9,0,10*ROW('Water Data'!I11)),NA())</f>
        <v>#N/A</v>
      </c>
      <c r="V17" s="508" t="e">
        <f ca="1">+IF(AND(ISNUMBER(OFFSET('Sanitation Data'!$D$4,0,10*ROW('Sanitation Data'!D11))),'Data Summary'!CK17="Yes"),100-OFFSET('Sanitation Data'!$D$4,0,10*ROW('Sanitation Data'!D11)),NA())</f>
        <v>#N/A</v>
      </c>
      <c r="W17" s="508" t="e">
        <f ca="1">+IF(AND(ISNUMBER(OFFSET('Sanitation Data'!$D$6,0,10*ROW('Sanitation Data'!D11))),'Data Summary'!CL17="Yes"),OFFSET('Sanitation Data'!$D$6,0,10*ROW('Sanitation Data'!D11)),NA())</f>
        <v>#N/A</v>
      </c>
      <c r="X17" s="508" t="e">
        <f ca="1">+IF(AND(ISNUMBER(OFFSET('Sanitation Data'!$D$10,0,10*ROW('Sanitation Data'!D11))),'Data Summary'!CM17="Yes"),OFFSET('Sanitation Data'!$D$10,0,10*ROW('Sanitation Data'!D11)),NA())</f>
        <v>#N/A</v>
      </c>
      <c r="Y17" s="508" t="e">
        <f ca="1">+IF(AND(ISNUMBER(OFFSET('Sanitation Data'!$D$11,0,10*ROW('Sanitation Data'!D11))),'Data Summary'!CN17="Yes"),OFFSET('Sanitation Data'!$D$11,0,10*ROW('Sanitation Data'!D11)),NA())</f>
        <v>#N/A</v>
      </c>
      <c r="Z17" s="508" t="e">
        <f ca="1">+IF(AND(ISNUMBER(OFFSET('Sanitation Data'!$D$12,0,10*ROW('Sanitation Data'!D11))),'Data Summary'!CO17="Yes"),OFFSET('Sanitation Data'!$D$12,0,10*ROW('Sanitation Data'!D11)),NA())</f>
        <v>#N/A</v>
      </c>
      <c r="AA17" s="508" t="e">
        <f ca="1">+IF(AND(ISNUMBER(OFFSET('Sanitation Data'!$E$4,0,10*ROW('Sanitation Data'!E11))),'Data Summary'!CP17="Yes"),100-OFFSET('Sanitation Data'!$E$4,0,10*ROW('Sanitation Data'!E11)),NA())</f>
        <v>#N/A</v>
      </c>
      <c r="AB17" s="508" t="e">
        <f ca="1">+IF(AND(ISNUMBER(OFFSET('Sanitation Data'!$E$6,0,10*ROW('Sanitation Data'!E11))),'Data Summary'!CQ17="Yes"),OFFSET('Sanitation Data'!$E$6,0,10*ROW('Sanitation Data'!E11)),NA())</f>
        <v>#N/A</v>
      </c>
      <c r="AC17" s="508" t="e">
        <f ca="1">+IF(AND(ISNUMBER(OFFSET('Sanitation Data'!$E$10,0,10*ROW('Sanitation Data'!E11))),'Data Summary'!CR17="Yes"),OFFSET('Sanitation Data'!$E$10,0,10*ROW('Sanitation Data'!E11)),NA())</f>
        <v>#N/A</v>
      </c>
      <c r="AD17" s="508" t="e">
        <f ca="1">+IF(AND(ISNUMBER(OFFSET('Sanitation Data'!$E$11,0,10*ROW('Sanitation Data'!E11))),'Data Summary'!CS17="Yes"),OFFSET('Sanitation Data'!$E$11,0,10*ROW('Sanitation Data'!E11)),NA())</f>
        <v>#N/A</v>
      </c>
      <c r="AE17" s="508" t="e">
        <f ca="1">+IF(AND(ISNUMBER(OFFSET('Sanitation Data'!$E$12,0,10*ROW('Sanitation Data'!E11))),'Data Summary'!CT17="Yes"),OFFSET('Sanitation Data'!$E$12,0,10*ROW('Sanitation Data'!E11)),NA())</f>
        <v>#N/A</v>
      </c>
      <c r="AF17" s="508" t="e">
        <f ca="1">+IF(AND(ISNUMBER(OFFSET('Sanitation Data'!$F$4,0,10*ROW('Sanitation Data'!F11))),'Data Summary'!CU17="Yes"),100-OFFSET('Sanitation Data'!$F$4,0,10*ROW('Sanitation Data'!F11)),NA())</f>
        <v>#N/A</v>
      </c>
      <c r="AG17" s="508" t="e">
        <f ca="1">+IF(AND(ISNUMBER(OFFSET('Sanitation Data'!$F$6,0,10*ROW('Sanitation Data'!F11))),'Data Summary'!CV17="Yes"),OFFSET('Sanitation Data'!$F$6,0,10*ROW('Sanitation Data'!F11)),NA())</f>
        <v>#N/A</v>
      </c>
      <c r="AH17" s="508" t="e">
        <f ca="1">+IF(AND(ISNUMBER(OFFSET('Sanitation Data'!$F$10,0,10*ROW('Sanitation Data'!F11))),'Data Summary'!CW17="Yes"),OFFSET('Sanitation Data'!$F$10,0,10*ROW('Sanitation Data'!F11)),NA())</f>
        <v>#N/A</v>
      </c>
      <c r="AI17" s="508" t="e">
        <f ca="1">+IF(AND(ISNUMBER(OFFSET('Sanitation Data'!$F$11,0,10*ROW('Sanitation Data'!F11))),'Data Summary'!CX17="Yes"),OFFSET('Sanitation Data'!$F$11,0,10*ROW('Sanitation Data'!F11)),NA())</f>
        <v>#N/A</v>
      </c>
      <c r="AJ17" s="508" t="e">
        <f ca="1">+IF(AND(ISNUMBER(OFFSET('Sanitation Data'!$F$12,0,10*ROW('Sanitation Data'!F11))),'Data Summary'!CY17="Yes"),OFFSET('Sanitation Data'!$F$12,0,10*ROW('Sanitation Data'!F11)),NA())</f>
        <v>#N/A</v>
      </c>
      <c r="AK17" s="508" t="e">
        <f ca="1">+IF(AND(ISNUMBER(OFFSET('Sanitation Data'!$G$4,0,10*ROW('Sanitation Data'!G11))),'Data Summary'!CZ17="Yes"),100-OFFSET('Sanitation Data'!$G$4,0,10*ROW('Sanitation Data'!G11)),NA())</f>
        <v>#N/A</v>
      </c>
      <c r="AL17" s="508" t="e">
        <f ca="1">+IF(AND(ISNUMBER(OFFSET('Sanitation Data'!$G$6,0,10*ROW('Sanitation Data'!G11))),'Data Summary'!DA17="Yes"),OFFSET('Sanitation Data'!$G$6,0,10*ROW('Sanitation Data'!G11)),NA())</f>
        <v>#N/A</v>
      </c>
      <c r="AM17" s="508" t="e">
        <f ca="1">+IF(AND(ISNUMBER(OFFSET('Sanitation Data'!$G$10,0,10*ROW('Sanitation Data'!G11))),'Data Summary'!DB17="Yes"),OFFSET('Sanitation Data'!$G$10,0,10*ROW('Sanitation Data'!G11)),NA())</f>
        <v>#N/A</v>
      </c>
      <c r="AN17" s="508" t="e">
        <f ca="1">+IF(AND(ISNUMBER(OFFSET('Sanitation Data'!$G$11,0,10*ROW('Sanitation Data'!G11))),'Data Summary'!DC17="Yes"),OFFSET('Sanitation Data'!$G$11,0,10*ROW('Sanitation Data'!G11)),NA())</f>
        <v>#N/A</v>
      </c>
      <c r="AO17" s="508" t="e">
        <f ca="1">+IF(AND(ISNUMBER(OFFSET('Sanitation Data'!$G$12,0,10*ROW('Sanitation Data'!G11))),'Data Summary'!DD17="Yes"),OFFSET('Sanitation Data'!$G$12,0,10*ROW('Sanitation Data'!G11)),NA())</f>
        <v>#N/A</v>
      </c>
      <c r="AP17" s="508" t="e">
        <f ca="1">+IF(AND(ISNUMBER(OFFSET('Sanitation Data'!$H$4,0,10*ROW('Sanitation Data'!H11))),'Data Summary'!DE17="Yes"),100-OFFSET('Sanitation Data'!$H$4,0,10*ROW('Sanitation Data'!H11)),NA())</f>
        <v>#N/A</v>
      </c>
      <c r="AQ17" s="508" t="e">
        <f ca="1">+IF(AND(ISNUMBER(OFFSET('Sanitation Data'!$H$6,0,10*ROW('Sanitation Data'!H11))),'Data Summary'!DF17="Yes"),OFFSET('Sanitation Data'!$H$6,0,10*ROW('Sanitation Data'!H11)),NA())</f>
        <v>#N/A</v>
      </c>
      <c r="AR17" s="508" t="e">
        <f ca="1">+IF(AND(ISNUMBER(OFFSET('Sanitation Data'!$H$10,0,10*ROW('Sanitation Data'!H11))),'Data Summary'!DG17="Yes"),OFFSET('Sanitation Data'!$H$10,0,10*ROW('Sanitation Data'!H11)),NA())</f>
        <v>#N/A</v>
      </c>
      <c r="AS17" s="508" t="e">
        <f ca="1">+IF(AND(ISNUMBER(OFFSET('Sanitation Data'!$H$11,0,10*ROW('Sanitation Data'!H11))),'Data Summary'!DH17="Yes"),OFFSET('Sanitation Data'!$H$11,0,10*ROW('Sanitation Data'!H11)),NA())</f>
        <v>#N/A</v>
      </c>
      <c r="AT17" s="508" t="e">
        <f ca="1">+IF(AND(ISNUMBER(OFFSET('Sanitation Data'!$H$12,0,10*ROW('Sanitation Data'!H11))),'Data Summary'!DI17="Yes"),OFFSET('Sanitation Data'!$H$12,0,10*ROW('Sanitation Data'!H11)),NA())</f>
        <v>#N/A</v>
      </c>
      <c r="AU17" s="508" t="e">
        <f ca="1">+IF(AND(ISNUMBER(OFFSET('Sanitation Data'!$I$4,0,10*ROW('Sanitation Data'!I11))),'Data Summary'!DJ17="Yes"),100-OFFSET('Sanitation Data'!$I$4,0,10*ROW('Sanitation Data'!I11)),NA())</f>
        <v>#N/A</v>
      </c>
      <c r="AV17" s="508" t="e">
        <f ca="1">+IF(AND(ISNUMBER(OFFSET('Sanitation Data'!$I$6,0,10*ROW('Sanitation Data'!I11))),'Data Summary'!DK17="Yes"),OFFSET('Sanitation Data'!$I$6,0,10*ROW('Sanitation Data'!I11)),NA())</f>
        <v>#N/A</v>
      </c>
      <c r="AW17" s="508" t="e">
        <f ca="1">+IF(AND(ISNUMBER(OFFSET('Sanitation Data'!$I$10,0,10*ROW('Sanitation Data'!I11))),'Data Summary'!DL17="Yes"),OFFSET('Sanitation Data'!$I$10,0,10*ROW('Sanitation Data'!I11)),NA())</f>
        <v>#N/A</v>
      </c>
      <c r="AX17" s="508" t="e">
        <f ca="1">+IF(AND(ISNUMBER(OFFSET('Sanitation Data'!$I$11,0,10*ROW('Sanitation Data'!I11))),'Data Summary'!DM17="Yes"),OFFSET('Sanitation Data'!$I$11,0,10*ROW('Sanitation Data'!I11)),NA())</f>
        <v>#N/A</v>
      </c>
      <c r="AY17" s="508" t="e">
        <f ca="1">+IF(AND(ISNUMBER(OFFSET('Sanitation Data'!$I$12,0,10*ROW('Sanitation Data'!I11))),'Data Summary'!DN17="Yes"),OFFSET('Sanitation Data'!$I$12,0,10*ROW('Sanitation Data'!I11)),NA())</f>
        <v>#N/A</v>
      </c>
      <c r="AZ17" s="509">
        <f ca="1">+IF(AND(ISNUMBER(OFFSET('Hygiene Data'!$D$5,0,10*ROW('Hygiene Data'!D11))),'Data Summary'!DO17="Yes"),OFFSET('Hygiene Data'!$D$5,0,10*ROW('Hygiene Data'!D11)),NA())</f>
        <v>86.75271417777499</v>
      </c>
      <c r="BA17" s="509" t="e">
        <f ca="1">+IF(AND(ISNUMBER(OFFSET('Hygiene Data'!$D$7,0,10*ROW('Hygiene Data'!D11))),'Data Summary'!DP17="Yes"),OFFSET('Hygiene Data'!$D$7,0,10*ROW('Hygiene Data'!D11)),NA())</f>
        <v>#N/A</v>
      </c>
      <c r="BB17" s="509" t="e">
        <f ca="1">+IF(AND(ISNUMBER(OFFSET('Hygiene Data'!$D$9,0,10*ROW('Hygiene Data'!D11))),'Data Summary'!DQ17="Yes"),OFFSET('Hygiene Data'!$D$9,0,10*ROW('Hygiene Data'!D11)),NA())</f>
        <v>#N/A</v>
      </c>
      <c r="BC17" s="509" t="e">
        <f ca="1">+IF(AND(ISNUMBER(OFFSET('Hygiene Data'!$E$5,0,10*ROW('Hygiene Data'!E11))),'Data Summary'!DR17="Yes"),OFFSET('Hygiene Data'!$E$5,0,10*ROW('Hygiene Data'!E11)),NA())</f>
        <v>#N/A</v>
      </c>
      <c r="BD17" s="509" t="e">
        <f ca="1">+IF(AND(ISNUMBER(OFFSET('Hygiene Data'!$E$7,0,10*ROW('Hygiene Data'!E11))),'Data Summary'!DS17="Yes"),OFFSET('Hygiene Data'!$E$7,0,10*ROW('Hygiene Data'!E11)),NA())</f>
        <v>#N/A</v>
      </c>
      <c r="BE17" s="509" t="e">
        <f ca="1">+IF(AND(ISNUMBER(OFFSET('Hygiene Data'!$E$9,0,10*ROW('Hygiene Data'!E11))),'Data Summary'!DT17="Yes"),OFFSET('Hygiene Data'!$E$9,0,10*ROW('Hygiene Data'!E11)),NA())</f>
        <v>#N/A</v>
      </c>
      <c r="BF17" s="509" t="e">
        <f ca="1">+IF(AND(ISNUMBER(OFFSET('Hygiene Data'!$F$5,0,10*ROW('Hygiene Data'!F11))),'Data Summary'!DU17="Yes"),OFFSET('Hygiene Data'!$F$5,0,10*ROW('Hygiene Data'!F11)),NA())</f>
        <v>#N/A</v>
      </c>
      <c r="BG17" s="509" t="e">
        <f ca="1">+IF(AND(ISNUMBER(OFFSET('Hygiene Data'!$F$7,0,10*ROW('Hygiene Data'!F11))),'Data Summary'!DV17="Yes"),OFFSET('Hygiene Data'!$F$7,0,10*ROW('Hygiene Data'!F11)),NA())</f>
        <v>#N/A</v>
      </c>
      <c r="BH17" s="509" t="e">
        <f ca="1">+IF(AND(ISNUMBER(OFFSET('Hygiene Data'!$F$9,0,10*ROW('Hygiene Data'!F11))),'Data Summary'!DW17="Yes"),OFFSET('Hygiene Data'!$F$9,0,10*ROW('Hygiene Data'!F11)),NA())</f>
        <v>#N/A</v>
      </c>
      <c r="BI17" s="509" t="e">
        <f ca="1">+IF(AND(ISNUMBER(OFFSET('Hygiene Data'!$G$5,0,10*ROW('Hygiene Data'!G11))),'Data Summary'!DX17="Yes"),OFFSET('Hygiene Data'!$G$5,0,10*ROW('Hygiene Data'!G11)),NA())</f>
        <v>#N/A</v>
      </c>
      <c r="BJ17" s="509" t="e">
        <f ca="1">+IF(AND(ISNUMBER(OFFSET('Hygiene Data'!$G$7,0,10*ROW('Hygiene Data'!G11))),'Data Summary'!DY17="Yes"),OFFSET('Hygiene Data'!$G$7,0,10*ROW('Hygiene Data'!G11)),NA())</f>
        <v>#N/A</v>
      </c>
      <c r="BK17" s="509" t="e">
        <f ca="1">+IF(AND(ISNUMBER(OFFSET('Hygiene Data'!$G$9,0,10*ROW('Hygiene Data'!G11))),'Data Summary'!DZ17="Yes"),OFFSET('Hygiene Data'!$G$9,0,10*ROW('Hygiene Data'!G11)),NA())</f>
        <v>#N/A</v>
      </c>
      <c r="BL17" s="509">
        <f ca="1">+IF(AND(ISNUMBER(OFFSET('Hygiene Data'!$H$5,0,10*ROW('Hygiene Data'!H11))),'Data Summary'!EA17="Yes"),OFFSET('Hygiene Data'!$H$5,0,10*ROW('Hygiene Data'!H11)),NA())</f>
        <v>87.6</v>
      </c>
      <c r="BM17" s="509" t="e">
        <f ca="1">+IF(AND(ISNUMBER(OFFSET('Hygiene Data'!$H$7,0,10*ROW('Hygiene Data'!H11))),'Data Summary'!EB17="Yes"),OFFSET('Hygiene Data'!$H$7,0,10*ROW('Hygiene Data'!H11)),NA())</f>
        <v>#N/A</v>
      </c>
      <c r="BN17" s="509" t="e">
        <f ca="1">+IF(AND(ISNUMBER(OFFSET('Hygiene Data'!$H$9,0,10*ROW('Hygiene Data'!H11))),'Data Summary'!EC17="Yes"),OFFSET('Hygiene Data'!$H$9,0,10*ROW('Hygiene Data'!H11)),NA())</f>
        <v>#N/A</v>
      </c>
      <c r="BO17" s="509">
        <f ca="1">+IF(AND(ISNUMBER(OFFSET('Hygiene Data'!$I$5,0,10*ROW('Hygiene Data'!I11))),'Data Summary'!ED17="Yes"),OFFSET('Hygiene Data'!$I$5,0,10*ROW('Hygiene Data'!I11)),NA())</f>
        <v>81.7</v>
      </c>
      <c r="BP17" s="509" t="e">
        <f ca="1">+IF(AND(ISNUMBER(OFFSET('Hygiene Data'!$I$7,0,10*ROW('Hygiene Data'!I11))),'Data Summary'!EE17="Yes"),OFFSET('Hygiene Data'!$I$7,0,10*ROW('Hygiene Data'!I11)),NA())</f>
        <v>#N/A</v>
      </c>
      <c r="BQ17" s="509" t="e">
        <f ca="1">+IF(AND(ISNUMBER(OFFSET('Hygiene Data'!$I$9,0,10*ROW('Hygiene Data'!I11))),'Data Summary'!EF17="Yes"),OFFSET('Hygiene Data'!$I$9,0,10*ROW('Hygiene Data'!I11)),NA())</f>
        <v>#N/A</v>
      </c>
    </row>
    <row r="18" spans="1:69" x14ac:dyDescent="0.25">
      <c r="A18" s="505" t="e">
        <f ca="1">+RIGHT('Data Summary'!A18,LEN('Data Summary'!A18)-9)</f>
        <v>#VALUE!</v>
      </c>
      <c r="B18" s="479" t="str">
        <f ca="1">+IF(ISTEXT('Data Summary'!B18),'Data Summary'!B18,"")</f>
        <v/>
      </c>
      <c r="C18" s="506" t="e">
        <f ca="1">+VALUE('Data Summary'!C18)</f>
        <v>#VALUE!</v>
      </c>
      <c r="D18" s="507" t="e">
        <f ca="1">+IF(AND(ISNUMBER(OFFSET('Water Data'!$D$4,0,10*ROW('Water Data'!D12))),'Data Summary'!BS18="Yes"),100-OFFSET('Water Data'!$D$4,0,10*ROW('Water Data'!D12)),NA())</f>
        <v>#N/A</v>
      </c>
      <c r="E18" s="507" t="e">
        <f ca="1">+IF(AND(ISNUMBER(OFFSET('Water Data'!$D$6,0,10*ROW('Water Data'!D12))),'Data Summary'!BT18="Yes"),OFFSET('Water Data'!$D$6,0,10*ROW('Water Data'!D12)),NA())</f>
        <v>#N/A</v>
      </c>
      <c r="F18" s="507" t="e">
        <f ca="1">+IF(AND(ISNUMBER(OFFSET('Water Data'!$D$9,0,10*ROW('Water Data'!D12))),'Data Summary'!BU18="Yes"),OFFSET('Water Data'!$D$9,0,10*ROW('Water Data'!D12)),NA())</f>
        <v>#N/A</v>
      </c>
      <c r="G18" s="507" t="e">
        <f ca="1">+IF(AND(ISNUMBER(OFFSET('Water Data'!$E$4,0,10*ROW('Water Data'!E12))),'Data Summary'!BV18="Yes"),100-OFFSET('Water Data'!$E$4,0,10*ROW('Water Data'!E12)),NA())</f>
        <v>#N/A</v>
      </c>
      <c r="H18" s="507" t="e">
        <f ca="1">+IF(AND(ISNUMBER(OFFSET('Water Data'!$E$6,0,10*ROW('Water Data'!E12))),'Data Summary'!BW18="Yes"),OFFSET('Water Data'!$E$6,0,10*ROW('Water Data'!E12)),NA())</f>
        <v>#N/A</v>
      </c>
      <c r="I18" s="507" t="e">
        <f ca="1">+IF(AND(ISNUMBER(OFFSET('Water Data'!$E$9,0,10*ROW('Water Data'!E12))),'Data Summary'!BX18="Yes"),OFFSET('Water Data'!$E$9,0,10*ROW('Water Data'!E12)),NA())</f>
        <v>#N/A</v>
      </c>
      <c r="J18" s="507" t="e">
        <f ca="1">+IF(AND(ISNUMBER(OFFSET('Water Data'!$F$4,0,10*ROW('Water Data'!F12))),'Data Summary'!BY18="Yes"),100-OFFSET('Water Data'!$F$4,0,10*ROW('Water Data'!F12)),NA())</f>
        <v>#N/A</v>
      </c>
      <c r="K18" s="507" t="e">
        <f ca="1">+IF(AND(ISNUMBER(OFFSET('Water Data'!$F$6,0,10*ROW('Water Data'!F12))),'Data Summary'!BZ18="Yes"),OFFSET('Water Data'!$F$6,0,10*ROW('Water Data'!F12)),NA())</f>
        <v>#N/A</v>
      </c>
      <c r="L18" s="507" t="e">
        <f ca="1">+IF(AND(ISNUMBER(OFFSET('Water Data'!$F$9,0,10*ROW('Water Data'!F12))),'Data Summary'!CA18="Yes"),OFFSET('Water Data'!$F$9,0,10*ROW('Water Data'!F12)),NA())</f>
        <v>#N/A</v>
      </c>
      <c r="M18" s="507" t="e">
        <f ca="1">+IF(AND(ISNUMBER(OFFSET('Water Data'!$G$4,0,10*ROW('Water Data'!G12))),'Data Summary'!CB18="Yes"),100-OFFSET('Water Data'!$G$4,0,10*ROW('Water Data'!G12)),NA())</f>
        <v>#N/A</v>
      </c>
      <c r="N18" s="507" t="e">
        <f ca="1">+IF(AND(ISNUMBER(OFFSET('Water Data'!$G$6,0,10*ROW('Water Data'!G12))),'Data Summary'!CC18="Yes"),OFFSET('Water Data'!$G$6,0,10*ROW('Water Data'!G12)),NA())</f>
        <v>#N/A</v>
      </c>
      <c r="O18" s="507" t="e">
        <f ca="1">+IF(AND(ISNUMBER(OFFSET('Water Data'!$G$9,0,10*ROW('Water Data'!G12))),'Data Summary'!CD18="Yes"),OFFSET('Water Data'!$G$9,0,10*ROW('Water Data'!G12)),NA())</f>
        <v>#N/A</v>
      </c>
      <c r="P18" s="507" t="e">
        <f ca="1">+IF(AND(ISNUMBER(OFFSET('Water Data'!$H$4,0,10*ROW('Water Data'!H12))),'Data Summary'!CE18="Yes"),100-OFFSET('Water Data'!$H$4,0,10*ROW('Water Data'!H12)),NA())</f>
        <v>#N/A</v>
      </c>
      <c r="Q18" s="507" t="e">
        <f ca="1">+IF(AND(ISNUMBER(OFFSET('Water Data'!$H$6,0,10*ROW('Water Data'!H12))),'Data Summary'!CF18="Yes"),OFFSET('Water Data'!$H$6,0,10*ROW('Water Data'!H12)),NA())</f>
        <v>#N/A</v>
      </c>
      <c r="R18" s="507" t="e">
        <f ca="1">+IF(AND(ISNUMBER(OFFSET('Water Data'!$H$9,0,10*ROW('Water Data'!H12))),'Data Summary'!CG18="Yes"),OFFSET('Water Data'!$H$9,0,10*ROW('Water Data'!H12)),NA())</f>
        <v>#N/A</v>
      </c>
      <c r="S18" s="507" t="e">
        <f ca="1">+IF(AND(ISNUMBER(OFFSET('Water Data'!$I$4,0,10*ROW('Water Data'!I12))),'Data Summary'!CH18="Yes"),100-OFFSET('Water Data'!$I$4,0,10*ROW('Water Data'!I12)),NA())</f>
        <v>#N/A</v>
      </c>
      <c r="T18" s="507" t="e">
        <f ca="1">+IF(AND(ISNUMBER(OFFSET('Water Data'!$I$6,0,10*ROW('Water Data'!I12))),'Data Summary'!CI18="Yes"),OFFSET('Water Data'!$I$6,0,10*ROW('Water Data'!I12)),NA())</f>
        <v>#N/A</v>
      </c>
      <c r="U18" s="507" t="e">
        <f ca="1">+IF(AND(ISNUMBER(OFFSET('Water Data'!$I$9,0,10*ROW('Water Data'!I12))),'Data Summary'!CJ18="Yes"),OFFSET('Water Data'!$I$9,0,10*ROW('Water Data'!I12)),NA())</f>
        <v>#N/A</v>
      </c>
      <c r="V18" s="508" t="e">
        <f ca="1">+IF(AND(ISNUMBER(OFFSET('Sanitation Data'!$D$4,0,10*ROW('Sanitation Data'!D12))),'Data Summary'!CK18="Yes"),100-OFFSET('Sanitation Data'!$D$4,0,10*ROW('Sanitation Data'!D12)),NA())</f>
        <v>#N/A</v>
      </c>
      <c r="W18" s="508" t="e">
        <f ca="1">+IF(AND(ISNUMBER(OFFSET('Sanitation Data'!$D$6,0,10*ROW('Sanitation Data'!D12))),'Data Summary'!CL18="Yes"),OFFSET('Sanitation Data'!$D$6,0,10*ROW('Sanitation Data'!D12)),NA())</f>
        <v>#N/A</v>
      </c>
      <c r="X18" s="508" t="e">
        <f ca="1">+IF(AND(ISNUMBER(OFFSET('Sanitation Data'!$D$10,0,10*ROW('Sanitation Data'!D12))),'Data Summary'!CM18="Yes"),OFFSET('Sanitation Data'!$D$10,0,10*ROW('Sanitation Data'!D12)),NA())</f>
        <v>#N/A</v>
      </c>
      <c r="Y18" s="508" t="e">
        <f ca="1">+IF(AND(ISNUMBER(OFFSET('Sanitation Data'!$D$11,0,10*ROW('Sanitation Data'!D12))),'Data Summary'!CN18="Yes"),OFFSET('Sanitation Data'!$D$11,0,10*ROW('Sanitation Data'!D12)),NA())</f>
        <v>#N/A</v>
      </c>
      <c r="Z18" s="508" t="e">
        <f ca="1">+IF(AND(ISNUMBER(OFFSET('Sanitation Data'!$D$12,0,10*ROW('Sanitation Data'!D12))),'Data Summary'!CO18="Yes"),OFFSET('Sanitation Data'!$D$12,0,10*ROW('Sanitation Data'!D12)),NA())</f>
        <v>#N/A</v>
      </c>
      <c r="AA18" s="508" t="e">
        <f ca="1">+IF(AND(ISNUMBER(OFFSET('Sanitation Data'!$E$4,0,10*ROW('Sanitation Data'!E12))),'Data Summary'!CP18="Yes"),100-OFFSET('Sanitation Data'!$E$4,0,10*ROW('Sanitation Data'!E12)),NA())</f>
        <v>#N/A</v>
      </c>
      <c r="AB18" s="508" t="e">
        <f ca="1">+IF(AND(ISNUMBER(OFFSET('Sanitation Data'!$E$6,0,10*ROW('Sanitation Data'!E12))),'Data Summary'!CQ18="Yes"),OFFSET('Sanitation Data'!$E$6,0,10*ROW('Sanitation Data'!E12)),NA())</f>
        <v>#N/A</v>
      </c>
      <c r="AC18" s="508" t="e">
        <f ca="1">+IF(AND(ISNUMBER(OFFSET('Sanitation Data'!$E$10,0,10*ROW('Sanitation Data'!E12))),'Data Summary'!CR18="Yes"),OFFSET('Sanitation Data'!$E$10,0,10*ROW('Sanitation Data'!E12)),NA())</f>
        <v>#N/A</v>
      </c>
      <c r="AD18" s="508" t="e">
        <f ca="1">+IF(AND(ISNUMBER(OFFSET('Sanitation Data'!$E$11,0,10*ROW('Sanitation Data'!E12))),'Data Summary'!CS18="Yes"),OFFSET('Sanitation Data'!$E$11,0,10*ROW('Sanitation Data'!E12)),NA())</f>
        <v>#N/A</v>
      </c>
      <c r="AE18" s="508" t="e">
        <f ca="1">+IF(AND(ISNUMBER(OFFSET('Sanitation Data'!$E$12,0,10*ROW('Sanitation Data'!E12))),'Data Summary'!CT18="Yes"),OFFSET('Sanitation Data'!$E$12,0,10*ROW('Sanitation Data'!E12)),NA())</f>
        <v>#N/A</v>
      </c>
      <c r="AF18" s="508" t="e">
        <f ca="1">+IF(AND(ISNUMBER(OFFSET('Sanitation Data'!$F$4,0,10*ROW('Sanitation Data'!F12))),'Data Summary'!CU18="Yes"),100-OFFSET('Sanitation Data'!$F$4,0,10*ROW('Sanitation Data'!F12)),NA())</f>
        <v>#N/A</v>
      </c>
      <c r="AG18" s="508" t="e">
        <f ca="1">+IF(AND(ISNUMBER(OFFSET('Sanitation Data'!$F$6,0,10*ROW('Sanitation Data'!F12))),'Data Summary'!CV18="Yes"),OFFSET('Sanitation Data'!$F$6,0,10*ROW('Sanitation Data'!F12)),NA())</f>
        <v>#N/A</v>
      </c>
      <c r="AH18" s="508" t="e">
        <f ca="1">+IF(AND(ISNUMBER(OFFSET('Sanitation Data'!$F$10,0,10*ROW('Sanitation Data'!F12))),'Data Summary'!CW18="Yes"),OFFSET('Sanitation Data'!$F$10,0,10*ROW('Sanitation Data'!F12)),NA())</f>
        <v>#N/A</v>
      </c>
      <c r="AI18" s="508" t="e">
        <f ca="1">+IF(AND(ISNUMBER(OFFSET('Sanitation Data'!$F$11,0,10*ROW('Sanitation Data'!F12))),'Data Summary'!CX18="Yes"),OFFSET('Sanitation Data'!$F$11,0,10*ROW('Sanitation Data'!F12)),NA())</f>
        <v>#N/A</v>
      </c>
      <c r="AJ18" s="508" t="e">
        <f ca="1">+IF(AND(ISNUMBER(OFFSET('Sanitation Data'!$F$12,0,10*ROW('Sanitation Data'!F12))),'Data Summary'!CY18="Yes"),OFFSET('Sanitation Data'!$F$12,0,10*ROW('Sanitation Data'!F12)),NA())</f>
        <v>#N/A</v>
      </c>
      <c r="AK18" s="508" t="e">
        <f ca="1">+IF(AND(ISNUMBER(OFFSET('Sanitation Data'!$G$4,0,10*ROW('Sanitation Data'!G12))),'Data Summary'!CZ18="Yes"),100-OFFSET('Sanitation Data'!$G$4,0,10*ROW('Sanitation Data'!G12)),NA())</f>
        <v>#N/A</v>
      </c>
      <c r="AL18" s="508" t="e">
        <f ca="1">+IF(AND(ISNUMBER(OFFSET('Sanitation Data'!$G$6,0,10*ROW('Sanitation Data'!G12))),'Data Summary'!DA18="Yes"),OFFSET('Sanitation Data'!$G$6,0,10*ROW('Sanitation Data'!G12)),NA())</f>
        <v>#N/A</v>
      </c>
      <c r="AM18" s="508" t="e">
        <f ca="1">+IF(AND(ISNUMBER(OFFSET('Sanitation Data'!$G$10,0,10*ROW('Sanitation Data'!G12))),'Data Summary'!DB18="Yes"),OFFSET('Sanitation Data'!$G$10,0,10*ROW('Sanitation Data'!G12)),NA())</f>
        <v>#N/A</v>
      </c>
      <c r="AN18" s="508" t="e">
        <f ca="1">+IF(AND(ISNUMBER(OFFSET('Sanitation Data'!$G$11,0,10*ROW('Sanitation Data'!G12))),'Data Summary'!DC18="Yes"),OFFSET('Sanitation Data'!$G$11,0,10*ROW('Sanitation Data'!G12)),NA())</f>
        <v>#N/A</v>
      </c>
      <c r="AO18" s="508" t="e">
        <f ca="1">+IF(AND(ISNUMBER(OFFSET('Sanitation Data'!$G$12,0,10*ROW('Sanitation Data'!G12))),'Data Summary'!DD18="Yes"),OFFSET('Sanitation Data'!$G$12,0,10*ROW('Sanitation Data'!G12)),NA())</f>
        <v>#N/A</v>
      </c>
      <c r="AP18" s="508" t="e">
        <f ca="1">+IF(AND(ISNUMBER(OFFSET('Sanitation Data'!$H$4,0,10*ROW('Sanitation Data'!H12))),'Data Summary'!DE18="Yes"),100-OFFSET('Sanitation Data'!$H$4,0,10*ROW('Sanitation Data'!H12)),NA())</f>
        <v>#N/A</v>
      </c>
      <c r="AQ18" s="508" t="e">
        <f ca="1">+IF(AND(ISNUMBER(OFFSET('Sanitation Data'!$H$6,0,10*ROW('Sanitation Data'!H12))),'Data Summary'!DF18="Yes"),OFFSET('Sanitation Data'!$H$6,0,10*ROW('Sanitation Data'!H12)),NA())</f>
        <v>#N/A</v>
      </c>
      <c r="AR18" s="508" t="e">
        <f ca="1">+IF(AND(ISNUMBER(OFFSET('Sanitation Data'!$H$10,0,10*ROW('Sanitation Data'!H12))),'Data Summary'!DG18="Yes"),OFFSET('Sanitation Data'!$H$10,0,10*ROW('Sanitation Data'!H12)),NA())</f>
        <v>#N/A</v>
      </c>
      <c r="AS18" s="508" t="e">
        <f ca="1">+IF(AND(ISNUMBER(OFFSET('Sanitation Data'!$H$11,0,10*ROW('Sanitation Data'!H12))),'Data Summary'!DH18="Yes"),OFFSET('Sanitation Data'!$H$11,0,10*ROW('Sanitation Data'!H12)),NA())</f>
        <v>#N/A</v>
      </c>
      <c r="AT18" s="508" t="e">
        <f ca="1">+IF(AND(ISNUMBER(OFFSET('Sanitation Data'!$H$12,0,10*ROW('Sanitation Data'!H12))),'Data Summary'!DI18="Yes"),OFFSET('Sanitation Data'!$H$12,0,10*ROW('Sanitation Data'!H12)),NA())</f>
        <v>#N/A</v>
      </c>
      <c r="AU18" s="508" t="e">
        <f ca="1">+IF(AND(ISNUMBER(OFFSET('Sanitation Data'!$I$4,0,10*ROW('Sanitation Data'!I12))),'Data Summary'!DJ18="Yes"),100-OFFSET('Sanitation Data'!$I$4,0,10*ROW('Sanitation Data'!I12)),NA())</f>
        <v>#N/A</v>
      </c>
      <c r="AV18" s="508" t="e">
        <f ca="1">+IF(AND(ISNUMBER(OFFSET('Sanitation Data'!$I$6,0,10*ROW('Sanitation Data'!I12))),'Data Summary'!DK18="Yes"),OFFSET('Sanitation Data'!$I$6,0,10*ROW('Sanitation Data'!I12)),NA())</f>
        <v>#N/A</v>
      </c>
      <c r="AW18" s="508" t="e">
        <f ca="1">+IF(AND(ISNUMBER(OFFSET('Sanitation Data'!$I$10,0,10*ROW('Sanitation Data'!I12))),'Data Summary'!DL18="Yes"),OFFSET('Sanitation Data'!$I$10,0,10*ROW('Sanitation Data'!I12)),NA())</f>
        <v>#N/A</v>
      </c>
      <c r="AX18" s="508" t="e">
        <f ca="1">+IF(AND(ISNUMBER(OFFSET('Sanitation Data'!$I$11,0,10*ROW('Sanitation Data'!I12))),'Data Summary'!DM18="Yes"),OFFSET('Sanitation Data'!$I$11,0,10*ROW('Sanitation Data'!I12)),NA())</f>
        <v>#N/A</v>
      </c>
      <c r="AY18" s="508" t="e">
        <f ca="1">+IF(AND(ISNUMBER(OFFSET('Sanitation Data'!$I$12,0,10*ROW('Sanitation Data'!I12))),'Data Summary'!DN18="Yes"),OFFSET('Sanitation Data'!$I$12,0,10*ROW('Sanitation Data'!I12)),NA())</f>
        <v>#N/A</v>
      </c>
      <c r="AZ18" s="509" t="e">
        <f ca="1">+IF(AND(ISNUMBER(OFFSET('Hygiene Data'!$D$5,0,10*ROW('Hygiene Data'!D12))),'Data Summary'!DO18="Yes"),OFFSET('Hygiene Data'!$D$5,0,10*ROW('Hygiene Data'!D12)),NA())</f>
        <v>#N/A</v>
      </c>
      <c r="BA18" s="509" t="e">
        <f ca="1">+IF(AND(ISNUMBER(OFFSET('Hygiene Data'!$D$7,0,10*ROW('Hygiene Data'!D12))),'Data Summary'!DP18="Yes"),OFFSET('Hygiene Data'!$D$7,0,10*ROW('Hygiene Data'!D12)),NA())</f>
        <v>#N/A</v>
      </c>
      <c r="BB18" s="509" t="e">
        <f ca="1">+IF(AND(ISNUMBER(OFFSET('Hygiene Data'!$D$9,0,10*ROW('Hygiene Data'!D12))),'Data Summary'!DQ18="Yes"),OFFSET('Hygiene Data'!$D$9,0,10*ROW('Hygiene Data'!D12)),NA())</f>
        <v>#N/A</v>
      </c>
      <c r="BC18" s="509" t="e">
        <f ca="1">+IF(AND(ISNUMBER(OFFSET('Hygiene Data'!$E$5,0,10*ROW('Hygiene Data'!E12))),'Data Summary'!DR18="Yes"),OFFSET('Hygiene Data'!$E$5,0,10*ROW('Hygiene Data'!E12)),NA())</f>
        <v>#N/A</v>
      </c>
      <c r="BD18" s="509" t="e">
        <f ca="1">+IF(AND(ISNUMBER(OFFSET('Hygiene Data'!$E$7,0,10*ROW('Hygiene Data'!E12))),'Data Summary'!DS18="Yes"),OFFSET('Hygiene Data'!$E$7,0,10*ROW('Hygiene Data'!E12)),NA())</f>
        <v>#N/A</v>
      </c>
      <c r="BE18" s="509" t="e">
        <f ca="1">+IF(AND(ISNUMBER(OFFSET('Hygiene Data'!$E$9,0,10*ROW('Hygiene Data'!E12))),'Data Summary'!DT18="Yes"),OFFSET('Hygiene Data'!$E$9,0,10*ROW('Hygiene Data'!E12)),NA())</f>
        <v>#N/A</v>
      </c>
      <c r="BF18" s="509" t="e">
        <f ca="1">+IF(AND(ISNUMBER(OFFSET('Hygiene Data'!$F$5,0,10*ROW('Hygiene Data'!F12))),'Data Summary'!DU18="Yes"),OFFSET('Hygiene Data'!$F$5,0,10*ROW('Hygiene Data'!F12)),NA())</f>
        <v>#N/A</v>
      </c>
      <c r="BG18" s="509" t="e">
        <f ca="1">+IF(AND(ISNUMBER(OFFSET('Hygiene Data'!$F$7,0,10*ROW('Hygiene Data'!F12))),'Data Summary'!DV18="Yes"),OFFSET('Hygiene Data'!$F$7,0,10*ROW('Hygiene Data'!F12)),NA())</f>
        <v>#N/A</v>
      </c>
      <c r="BH18" s="509" t="e">
        <f ca="1">+IF(AND(ISNUMBER(OFFSET('Hygiene Data'!$F$9,0,10*ROW('Hygiene Data'!F12))),'Data Summary'!DW18="Yes"),OFFSET('Hygiene Data'!$F$9,0,10*ROW('Hygiene Data'!F12)),NA())</f>
        <v>#N/A</v>
      </c>
      <c r="BI18" s="509" t="e">
        <f ca="1">+IF(AND(ISNUMBER(OFFSET('Hygiene Data'!$G$5,0,10*ROW('Hygiene Data'!G12))),'Data Summary'!DX18="Yes"),OFFSET('Hygiene Data'!$G$5,0,10*ROW('Hygiene Data'!G12)),NA())</f>
        <v>#N/A</v>
      </c>
      <c r="BJ18" s="509" t="e">
        <f ca="1">+IF(AND(ISNUMBER(OFFSET('Hygiene Data'!$G$7,0,10*ROW('Hygiene Data'!G12))),'Data Summary'!DY18="Yes"),OFFSET('Hygiene Data'!$G$7,0,10*ROW('Hygiene Data'!G12)),NA())</f>
        <v>#N/A</v>
      </c>
      <c r="BK18" s="509" t="e">
        <f ca="1">+IF(AND(ISNUMBER(OFFSET('Hygiene Data'!$G$9,0,10*ROW('Hygiene Data'!G12))),'Data Summary'!DZ18="Yes"),OFFSET('Hygiene Data'!$G$9,0,10*ROW('Hygiene Data'!G12)),NA())</f>
        <v>#N/A</v>
      </c>
      <c r="BL18" s="509" t="e">
        <f ca="1">+IF(AND(ISNUMBER(OFFSET('Hygiene Data'!$H$5,0,10*ROW('Hygiene Data'!H12))),'Data Summary'!EA18="Yes"),OFFSET('Hygiene Data'!$H$5,0,10*ROW('Hygiene Data'!H12)),NA())</f>
        <v>#N/A</v>
      </c>
      <c r="BM18" s="509" t="e">
        <f ca="1">+IF(AND(ISNUMBER(OFFSET('Hygiene Data'!$H$7,0,10*ROW('Hygiene Data'!H12))),'Data Summary'!EB18="Yes"),OFFSET('Hygiene Data'!$H$7,0,10*ROW('Hygiene Data'!H12)),NA())</f>
        <v>#N/A</v>
      </c>
      <c r="BN18" s="509" t="e">
        <f ca="1">+IF(AND(ISNUMBER(OFFSET('Hygiene Data'!$H$9,0,10*ROW('Hygiene Data'!H12))),'Data Summary'!EC18="Yes"),OFFSET('Hygiene Data'!$H$9,0,10*ROW('Hygiene Data'!H12)),NA())</f>
        <v>#N/A</v>
      </c>
      <c r="BO18" s="509" t="e">
        <f ca="1">+IF(AND(ISNUMBER(OFFSET('Hygiene Data'!$I$5,0,10*ROW('Hygiene Data'!I12))),'Data Summary'!ED18="Yes"),OFFSET('Hygiene Data'!$I$5,0,10*ROW('Hygiene Data'!I12)),NA())</f>
        <v>#N/A</v>
      </c>
      <c r="BP18" s="509" t="e">
        <f ca="1">+IF(AND(ISNUMBER(OFFSET('Hygiene Data'!$I$7,0,10*ROW('Hygiene Data'!I12))),'Data Summary'!EE18="Yes"),OFFSET('Hygiene Data'!$I$7,0,10*ROW('Hygiene Data'!I12)),NA())</f>
        <v>#N/A</v>
      </c>
      <c r="BQ18" s="509" t="e">
        <f ca="1">+IF(AND(ISNUMBER(OFFSET('Hygiene Data'!$I$9,0,10*ROW('Hygiene Data'!I12))),'Data Summary'!EF18="Yes"),OFFSET('Hygiene Data'!$I$9,0,10*ROW('Hygiene Data'!I12)),NA())</f>
        <v>#N/A</v>
      </c>
    </row>
    <row r="19" spans="1:69" x14ac:dyDescent="0.25">
      <c r="A19" s="505" t="e">
        <f ca="1">+RIGHT('Data Summary'!A19,LEN('Data Summary'!A19)-9)</f>
        <v>#VALUE!</v>
      </c>
      <c r="B19" s="479" t="str">
        <f ca="1">+IF(ISTEXT('Data Summary'!B19),'Data Summary'!B19,"")</f>
        <v/>
      </c>
      <c r="C19" s="506" t="e">
        <f ca="1">+VALUE('Data Summary'!C19)</f>
        <v>#VALUE!</v>
      </c>
      <c r="D19" s="507" t="e">
        <f ca="1">+IF(AND(ISNUMBER(OFFSET('Water Data'!$D$4,0,10*ROW('Water Data'!D13))),'Data Summary'!BS19="Yes"),100-OFFSET('Water Data'!$D$4,0,10*ROW('Water Data'!D13)),NA())</f>
        <v>#N/A</v>
      </c>
      <c r="E19" s="507" t="e">
        <f ca="1">+IF(AND(ISNUMBER(OFFSET('Water Data'!$D$6,0,10*ROW('Water Data'!D13))),'Data Summary'!BT19="Yes"),OFFSET('Water Data'!$D$6,0,10*ROW('Water Data'!D13)),NA())</f>
        <v>#N/A</v>
      </c>
      <c r="F19" s="507" t="e">
        <f ca="1">+IF(AND(ISNUMBER(OFFSET('Water Data'!$D$9,0,10*ROW('Water Data'!D13))),'Data Summary'!BU19="Yes"),OFFSET('Water Data'!$D$9,0,10*ROW('Water Data'!D13)),NA())</f>
        <v>#N/A</v>
      </c>
      <c r="G19" s="507" t="e">
        <f ca="1">+IF(AND(ISNUMBER(OFFSET('Water Data'!$E$4,0,10*ROW('Water Data'!E13))),'Data Summary'!BV19="Yes"),100-OFFSET('Water Data'!$E$4,0,10*ROW('Water Data'!E13)),NA())</f>
        <v>#N/A</v>
      </c>
      <c r="H19" s="507" t="e">
        <f ca="1">+IF(AND(ISNUMBER(OFFSET('Water Data'!$E$6,0,10*ROW('Water Data'!E13))),'Data Summary'!BW19="Yes"),OFFSET('Water Data'!$E$6,0,10*ROW('Water Data'!E13)),NA())</f>
        <v>#N/A</v>
      </c>
      <c r="I19" s="507" t="e">
        <f ca="1">+IF(AND(ISNUMBER(OFFSET('Water Data'!$E$9,0,10*ROW('Water Data'!E13))),'Data Summary'!BX19="Yes"),OFFSET('Water Data'!$E$9,0,10*ROW('Water Data'!E13)),NA())</f>
        <v>#N/A</v>
      </c>
      <c r="J19" s="507" t="e">
        <f ca="1">+IF(AND(ISNUMBER(OFFSET('Water Data'!$F$4,0,10*ROW('Water Data'!F13))),'Data Summary'!BY19="Yes"),100-OFFSET('Water Data'!$F$4,0,10*ROW('Water Data'!F13)),NA())</f>
        <v>#N/A</v>
      </c>
      <c r="K19" s="507" t="e">
        <f ca="1">+IF(AND(ISNUMBER(OFFSET('Water Data'!$F$6,0,10*ROW('Water Data'!F13))),'Data Summary'!BZ19="Yes"),OFFSET('Water Data'!$F$6,0,10*ROW('Water Data'!F13)),NA())</f>
        <v>#N/A</v>
      </c>
      <c r="L19" s="507" t="e">
        <f ca="1">+IF(AND(ISNUMBER(OFFSET('Water Data'!$F$9,0,10*ROW('Water Data'!F13))),'Data Summary'!CA19="Yes"),OFFSET('Water Data'!$F$9,0,10*ROW('Water Data'!F13)),NA())</f>
        <v>#N/A</v>
      </c>
      <c r="M19" s="507" t="e">
        <f ca="1">+IF(AND(ISNUMBER(OFFSET('Water Data'!$G$4,0,10*ROW('Water Data'!G13))),'Data Summary'!CB19="Yes"),100-OFFSET('Water Data'!$G$4,0,10*ROW('Water Data'!G13)),NA())</f>
        <v>#N/A</v>
      </c>
      <c r="N19" s="507" t="e">
        <f ca="1">+IF(AND(ISNUMBER(OFFSET('Water Data'!$G$6,0,10*ROW('Water Data'!G13))),'Data Summary'!CC19="Yes"),OFFSET('Water Data'!$G$6,0,10*ROW('Water Data'!G13)),NA())</f>
        <v>#N/A</v>
      </c>
      <c r="O19" s="507" t="e">
        <f ca="1">+IF(AND(ISNUMBER(OFFSET('Water Data'!$G$9,0,10*ROW('Water Data'!G13))),'Data Summary'!CD19="Yes"),OFFSET('Water Data'!$G$9,0,10*ROW('Water Data'!G13)),NA())</f>
        <v>#N/A</v>
      </c>
      <c r="P19" s="507" t="e">
        <f ca="1">+IF(AND(ISNUMBER(OFFSET('Water Data'!$H$4,0,10*ROW('Water Data'!H13))),'Data Summary'!CE19="Yes"),100-OFFSET('Water Data'!$H$4,0,10*ROW('Water Data'!H13)),NA())</f>
        <v>#N/A</v>
      </c>
      <c r="Q19" s="507" t="e">
        <f ca="1">+IF(AND(ISNUMBER(OFFSET('Water Data'!$H$6,0,10*ROW('Water Data'!H13))),'Data Summary'!CF19="Yes"),OFFSET('Water Data'!$H$6,0,10*ROW('Water Data'!H13)),NA())</f>
        <v>#N/A</v>
      </c>
      <c r="R19" s="507" t="e">
        <f ca="1">+IF(AND(ISNUMBER(OFFSET('Water Data'!$H$9,0,10*ROW('Water Data'!H13))),'Data Summary'!CG19="Yes"),OFFSET('Water Data'!$H$9,0,10*ROW('Water Data'!H13)),NA())</f>
        <v>#N/A</v>
      </c>
      <c r="S19" s="507" t="e">
        <f ca="1">+IF(AND(ISNUMBER(OFFSET('Water Data'!$I$4,0,10*ROW('Water Data'!I13))),'Data Summary'!CH19="Yes"),100-OFFSET('Water Data'!$I$4,0,10*ROW('Water Data'!I13)),NA())</f>
        <v>#N/A</v>
      </c>
      <c r="T19" s="507" t="e">
        <f ca="1">+IF(AND(ISNUMBER(OFFSET('Water Data'!$I$6,0,10*ROW('Water Data'!I13))),'Data Summary'!CI19="Yes"),OFFSET('Water Data'!$I$6,0,10*ROW('Water Data'!I13)),NA())</f>
        <v>#N/A</v>
      </c>
      <c r="U19" s="507" t="e">
        <f ca="1">+IF(AND(ISNUMBER(OFFSET('Water Data'!$I$9,0,10*ROW('Water Data'!I13))),'Data Summary'!CJ19="Yes"),OFFSET('Water Data'!$I$9,0,10*ROW('Water Data'!I13)),NA())</f>
        <v>#N/A</v>
      </c>
      <c r="V19" s="508" t="e">
        <f ca="1">+IF(AND(ISNUMBER(OFFSET('Sanitation Data'!$D$4,0,10*ROW('Sanitation Data'!D13))),'Data Summary'!CK19="Yes"),100-OFFSET('Sanitation Data'!$D$4,0,10*ROW('Sanitation Data'!D13)),NA())</f>
        <v>#N/A</v>
      </c>
      <c r="W19" s="508" t="e">
        <f ca="1">+IF(AND(ISNUMBER(OFFSET('Sanitation Data'!$D$6,0,10*ROW('Sanitation Data'!D13))),'Data Summary'!CL19="Yes"),OFFSET('Sanitation Data'!$D$6,0,10*ROW('Sanitation Data'!D13)),NA())</f>
        <v>#N/A</v>
      </c>
      <c r="X19" s="508" t="e">
        <f ca="1">+IF(AND(ISNUMBER(OFFSET('Sanitation Data'!$D$10,0,10*ROW('Sanitation Data'!D13))),'Data Summary'!CM19="Yes"),OFFSET('Sanitation Data'!$D$10,0,10*ROW('Sanitation Data'!D13)),NA())</f>
        <v>#N/A</v>
      </c>
      <c r="Y19" s="508" t="e">
        <f ca="1">+IF(AND(ISNUMBER(OFFSET('Sanitation Data'!$D$11,0,10*ROW('Sanitation Data'!D13))),'Data Summary'!CN19="Yes"),OFFSET('Sanitation Data'!$D$11,0,10*ROW('Sanitation Data'!D13)),NA())</f>
        <v>#N/A</v>
      </c>
      <c r="Z19" s="508" t="e">
        <f ca="1">+IF(AND(ISNUMBER(OFFSET('Sanitation Data'!$D$12,0,10*ROW('Sanitation Data'!D13))),'Data Summary'!CO19="Yes"),OFFSET('Sanitation Data'!$D$12,0,10*ROW('Sanitation Data'!D13)),NA())</f>
        <v>#N/A</v>
      </c>
      <c r="AA19" s="508" t="e">
        <f ca="1">+IF(AND(ISNUMBER(OFFSET('Sanitation Data'!$E$4,0,10*ROW('Sanitation Data'!E13))),'Data Summary'!CP19="Yes"),100-OFFSET('Sanitation Data'!$E$4,0,10*ROW('Sanitation Data'!E13)),NA())</f>
        <v>#N/A</v>
      </c>
      <c r="AB19" s="508" t="e">
        <f ca="1">+IF(AND(ISNUMBER(OFFSET('Sanitation Data'!$E$6,0,10*ROW('Sanitation Data'!E13))),'Data Summary'!CQ19="Yes"),OFFSET('Sanitation Data'!$E$6,0,10*ROW('Sanitation Data'!E13)),NA())</f>
        <v>#N/A</v>
      </c>
      <c r="AC19" s="508" t="e">
        <f ca="1">+IF(AND(ISNUMBER(OFFSET('Sanitation Data'!$E$10,0,10*ROW('Sanitation Data'!E13))),'Data Summary'!CR19="Yes"),OFFSET('Sanitation Data'!$E$10,0,10*ROW('Sanitation Data'!E13)),NA())</f>
        <v>#N/A</v>
      </c>
      <c r="AD19" s="508" t="e">
        <f ca="1">+IF(AND(ISNUMBER(OFFSET('Sanitation Data'!$E$11,0,10*ROW('Sanitation Data'!E13))),'Data Summary'!CS19="Yes"),OFFSET('Sanitation Data'!$E$11,0,10*ROW('Sanitation Data'!E13)),NA())</f>
        <v>#N/A</v>
      </c>
      <c r="AE19" s="508" t="e">
        <f ca="1">+IF(AND(ISNUMBER(OFFSET('Sanitation Data'!$E$12,0,10*ROW('Sanitation Data'!E13))),'Data Summary'!CT19="Yes"),OFFSET('Sanitation Data'!$E$12,0,10*ROW('Sanitation Data'!E13)),NA())</f>
        <v>#N/A</v>
      </c>
      <c r="AF19" s="508" t="e">
        <f ca="1">+IF(AND(ISNUMBER(OFFSET('Sanitation Data'!$F$4,0,10*ROW('Sanitation Data'!F13))),'Data Summary'!CU19="Yes"),100-OFFSET('Sanitation Data'!$F$4,0,10*ROW('Sanitation Data'!F13)),NA())</f>
        <v>#N/A</v>
      </c>
      <c r="AG19" s="508" t="e">
        <f ca="1">+IF(AND(ISNUMBER(OFFSET('Sanitation Data'!$F$6,0,10*ROW('Sanitation Data'!F13))),'Data Summary'!CV19="Yes"),OFFSET('Sanitation Data'!$F$6,0,10*ROW('Sanitation Data'!F13)),NA())</f>
        <v>#N/A</v>
      </c>
      <c r="AH19" s="508" t="e">
        <f ca="1">+IF(AND(ISNUMBER(OFFSET('Sanitation Data'!$F$10,0,10*ROW('Sanitation Data'!F13))),'Data Summary'!CW19="Yes"),OFFSET('Sanitation Data'!$F$10,0,10*ROW('Sanitation Data'!F13)),NA())</f>
        <v>#N/A</v>
      </c>
      <c r="AI19" s="508" t="e">
        <f ca="1">+IF(AND(ISNUMBER(OFFSET('Sanitation Data'!$F$11,0,10*ROW('Sanitation Data'!F13))),'Data Summary'!CX19="Yes"),OFFSET('Sanitation Data'!$F$11,0,10*ROW('Sanitation Data'!F13)),NA())</f>
        <v>#N/A</v>
      </c>
      <c r="AJ19" s="508" t="e">
        <f ca="1">+IF(AND(ISNUMBER(OFFSET('Sanitation Data'!$F$12,0,10*ROW('Sanitation Data'!F13))),'Data Summary'!CY19="Yes"),OFFSET('Sanitation Data'!$F$12,0,10*ROW('Sanitation Data'!F13)),NA())</f>
        <v>#N/A</v>
      </c>
      <c r="AK19" s="508" t="e">
        <f ca="1">+IF(AND(ISNUMBER(OFFSET('Sanitation Data'!$G$4,0,10*ROW('Sanitation Data'!G13))),'Data Summary'!CZ19="Yes"),100-OFFSET('Sanitation Data'!$G$4,0,10*ROW('Sanitation Data'!G13)),NA())</f>
        <v>#N/A</v>
      </c>
      <c r="AL19" s="508" t="e">
        <f ca="1">+IF(AND(ISNUMBER(OFFSET('Sanitation Data'!$G$6,0,10*ROW('Sanitation Data'!G13))),'Data Summary'!DA19="Yes"),OFFSET('Sanitation Data'!$G$6,0,10*ROW('Sanitation Data'!G13)),NA())</f>
        <v>#N/A</v>
      </c>
      <c r="AM19" s="508" t="e">
        <f ca="1">+IF(AND(ISNUMBER(OFFSET('Sanitation Data'!$G$10,0,10*ROW('Sanitation Data'!G13))),'Data Summary'!DB19="Yes"),OFFSET('Sanitation Data'!$G$10,0,10*ROW('Sanitation Data'!G13)),NA())</f>
        <v>#N/A</v>
      </c>
      <c r="AN19" s="508" t="e">
        <f ca="1">+IF(AND(ISNUMBER(OFFSET('Sanitation Data'!$G$11,0,10*ROW('Sanitation Data'!G13))),'Data Summary'!DC19="Yes"),OFFSET('Sanitation Data'!$G$11,0,10*ROW('Sanitation Data'!G13)),NA())</f>
        <v>#N/A</v>
      </c>
      <c r="AO19" s="508" t="e">
        <f ca="1">+IF(AND(ISNUMBER(OFFSET('Sanitation Data'!$G$12,0,10*ROW('Sanitation Data'!G13))),'Data Summary'!DD19="Yes"),OFFSET('Sanitation Data'!$G$12,0,10*ROW('Sanitation Data'!G13)),NA())</f>
        <v>#N/A</v>
      </c>
      <c r="AP19" s="508" t="e">
        <f ca="1">+IF(AND(ISNUMBER(OFFSET('Sanitation Data'!$H$4,0,10*ROW('Sanitation Data'!H13))),'Data Summary'!DE19="Yes"),100-OFFSET('Sanitation Data'!$H$4,0,10*ROW('Sanitation Data'!H13)),NA())</f>
        <v>#N/A</v>
      </c>
      <c r="AQ19" s="508" t="e">
        <f ca="1">+IF(AND(ISNUMBER(OFFSET('Sanitation Data'!$H$6,0,10*ROW('Sanitation Data'!H13))),'Data Summary'!DF19="Yes"),OFFSET('Sanitation Data'!$H$6,0,10*ROW('Sanitation Data'!H13)),NA())</f>
        <v>#N/A</v>
      </c>
      <c r="AR19" s="508" t="e">
        <f ca="1">+IF(AND(ISNUMBER(OFFSET('Sanitation Data'!$H$10,0,10*ROW('Sanitation Data'!H13))),'Data Summary'!DG19="Yes"),OFFSET('Sanitation Data'!$H$10,0,10*ROW('Sanitation Data'!H13)),NA())</f>
        <v>#N/A</v>
      </c>
      <c r="AS19" s="508" t="e">
        <f ca="1">+IF(AND(ISNUMBER(OFFSET('Sanitation Data'!$H$11,0,10*ROW('Sanitation Data'!H13))),'Data Summary'!DH19="Yes"),OFFSET('Sanitation Data'!$H$11,0,10*ROW('Sanitation Data'!H13)),NA())</f>
        <v>#N/A</v>
      </c>
      <c r="AT19" s="508" t="e">
        <f ca="1">+IF(AND(ISNUMBER(OFFSET('Sanitation Data'!$H$12,0,10*ROW('Sanitation Data'!H13))),'Data Summary'!DI19="Yes"),OFFSET('Sanitation Data'!$H$12,0,10*ROW('Sanitation Data'!H13)),NA())</f>
        <v>#N/A</v>
      </c>
      <c r="AU19" s="508" t="e">
        <f ca="1">+IF(AND(ISNUMBER(OFFSET('Sanitation Data'!$I$4,0,10*ROW('Sanitation Data'!I13))),'Data Summary'!DJ19="Yes"),100-OFFSET('Sanitation Data'!$I$4,0,10*ROW('Sanitation Data'!I13)),NA())</f>
        <v>#N/A</v>
      </c>
      <c r="AV19" s="508" t="e">
        <f ca="1">+IF(AND(ISNUMBER(OFFSET('Sanitation Data'!$I$6,0,10*ROW('Sanitation Data'!I13))),'Data Summary'!DK19="Yes"),OFFSET('Sanitation Data'!$I$6,0,10*ROW('Sanitation Data'!I13)),NA())</f>
        <v>#N/A</v>
      </c>
      <c r="AW19" s="508" t="e">
        <f ca="1">+IF(AND(ISNUMBER(OFFSET('Sanitation Data'!$I$10,0,10*ROW('Sanitation Data'!I13))),'Data Summary'!DL19="Yes"),OFFSET('Sanitation Data'!$I$10,0,10*ROW('Sanitation Data'!I13)),NA())</f>
        <v>#N/A</v>
      </c>
      <c r="AX19" s="508" t="e">
        <f ca="1">+IF(AND(ISNUMBER(OFFSET('Sanitation Data'!$I$11,0,10*ROW('Sanitation Data'!I13))),'Data Summary'!DM19="Yes"),OFFSET('Sanitation Data'!$I$11,0,10*ROW('Sanitation Data'!I13)),NA())</f>
        <v>#N/A</v>
      </c>
      <c r="AY19" s="508" t="e">
        <f ca="1">+IF(AND(ISNUMBER(OFFSET('Sanitation Data'!$I$12,0,10*ROW('Sanitation Data'!I13))),'Data Summary'!DN19="Yes"),OFFSET('Sanitation Data'!$I$12,0,10*ROW('Sanitation Data'!I13)),NA())</f>
        <v>#N/A</v>
      </c>
      <c r="AZ19" s="509" t="e">
        <f ca="1">+IF(AND(ISNUMBER(OFFSET('Hygiene Data'!$D$5,0,10*ROW('Hygiene Data'!D13))),'Data Summary'!DO19="Yes"),OFFSET('Hygiene Data'!$D$5,0,10*ROW('Hygiene Data'!D13)),NA())</f>
        <v>#N/A</v>
      </c>
      <c r="BA19" s="509" t="e">
        <f ca="1">+IF(AND(ISNUMBER(OFFSET('Hygiene Data'!$D$7,0,10*ROW('Hygiene Data'!D13))),'Data Summary'!DP19="Yes"),OFFSET('Hygiene Data'!$D$7,0,10*ROW('Hygiene Data'!D13)),NA())</f>
        <v>#N/A</v>
      </c>
      <c r="BB19" s="509" t="e">
        <f ca="1">+IF(AND(ISNUMBER(OFFSET('Hygiene Data'!$D$9,0,10*ROW('Hygiene Data'!D13))),'Data Summary'!DQ19="Yes"),OFFSET('Hygiene Data'!$D$9,0,10*ROW('Hygiene Data'!D13)),NA())</f>
        <v>#N/A</v>
      </c>
      <c r="BC19" s="509" t="e">
        <f ca="1">+IF(AND(ISNUMBER(OFFSET('Hygiene Data'!$E$5,0,10*ROW('Hygiene Data'!E13))),'Data Summary'!DR19="Yes"),OFFSET('Hygiene Data'!$E$5,0,10*ROW('Hygiene Data'!E13)),NA())</f>
        <v>#N/A</v>
      </c>
      <c r="BD19" s="509" t="e">
        <f ca="1">+IF(AND(ISNUMBER(OFFSET('Hygiene Data'!$E$7,0,10*ROW('Hygiene Data'!E13))),'Data Summary'!DS19="Yes"),OFFSET('Hygiene Data'!$E$7,0,10*ROW('Hygiene Data'!E13)),NA())</f>
        <v>#N/A</v>
      </c>
      <c r="BE19" s="509" t="e">
        <f ca="1">+IF(AND(ISNUMBER(OFFSET('Hygiene Data'!$E$9,0,10*ROW('Hygiene Data'!E13))),'Data Summary'!DT19="Yes"),OFFSET('Hygiene Data'!$E$9,0,10*ROW('Hygiene Data'!E13)),NA())</f>
        <v>#N/A</v>
      </c>
      <c r="BF19" s="509" t="e">
        <f ca="1">+IF(AND(ISNUMBER(OFFSET('Hygiene Data'!$F$5,0,10*ROW('Hygiene Data'!F13))),'Data Summary'!DU19="Yes"),OFFSET('Hygiene Data'!$F$5,0,10*ROW('Hygiene Data'!F13)),NA())</f>
        <v>#N/A</v>
      </c>
      <c r="BG19" s="509" t="e">
        <f ca="1">+IF(AND(ISNUMBER(OFFSET('Hygiene Data'!$F$7,0,10*ROW('Hygiene Data'!F13))),'Data Summary'!DV19="Yes"),OFFSET('Hygiene Data'!$F$7,0,10*ROW('Hygiene Data'!F13)),NA())</f>
        <v>#N/A</v>
      </c>
      <c r="BH19" s="509" t="e">
        <f ca="1">+IF(AND(ISNUMBER(OFFSET('Hygiene Data'!$F$9,0,10*ROW('Hygiene Data'!F13))),'Data Summary'!DW19="Yes"),OFFSET('Hygiene Data'!$F$9,0,10*ROW('Hygiene Data'!F13)),NA())</f>
        <v>#N/A</v>
      </c>
      <c r="BI19" s="509" t="e">
        <f ca="1">+IF(AND(ISNUMBER(OFFSET('Hygiene Data'!$G$5,0,10*ROW('Hygiene Data'!G13))),'Data Summary'!DX19="Yes"),OFFSET('Hygiene Data'!$G$5,0,10*ROW('Hygiene Data'!G13)),NA())</f>
        <v>#N/A</v>
      </c>
      <c r="BJ19" s="509" t="e">
        <f ca="1">+IF(AND(ISNUMBER(OFFSET('Hygiene Data'!$G$7,0,10*ROW('Hygiene Data'!G13))),'Data Summary'!DY19="Yes"),OFFSET('Hygiene Data'!$G$7,0,10*ROW('Hygiene Data'!G13)),NA())</f>
        <v>#N/A</v>
      </c>
      <c r="BK19" s="509" t="e">
        <f ca="1">+IF(AND(ISNUMBER(OFFSET('Hygiene Data'!$G$9,0,10*ROW('Hygiene Data'!G13))),'Data Summary'!DZ19="Yes"),OFFSET('Hygiene Data'!$G$9,0,10*ROW('Hygiene Data'!G13)),NA())</f>
        <v>#N/A</v>
      </c>
      <c r="BL19" s="509" t="e">
        <f ca="1">+IF(AND(ISNUMBER(OFFSET('Hygiene Data'!$H$5,0,10*ROW('Hygiene Data'!H13))),'Data Summary'!EA19="Yes"),OFFSET('Hygiene Data'!$H$5,0,10*ROW('Hygiene Data'!H13)),NA())</f>
        <v>#N/A</v>
      </c>
      <c r="BM19" s="509" t="e">
        <f ca="1">+IF(AND(ISNUMBER(OFFSET('Hygiene Data'!$H$7,0,10*ROW('Hygiene Data'!H13))),'Data Summary'!EB19="Yes"),OFFSET('Hygiene Data'!$H$7,0,10*ROW('Hygiene Data'!H13)),NA())</f>
        <v>#N/A</v>
      </c>
      <c r="BN19" s="509" t="e">
        <f ca="1">+IF(AND(ISNUMBER(OFFSET('Hygiene Data'!$H$9,0,10*ROW('Hygiene Data'!H13))),'Data Summary'!EC19="Yes"),OFFSET('Hygiene Data'!$H$9,0,10*ROW('Hygiene Data'!H13)),NA())</f>
        <v>#N/A</v>
      </c>
      <c r="BO19" s="509" t="e">
        <f ca="1">+IF(AND(ISNUMBER(OFFSET('Hygiene Data'!$I$5,0,10*ROW('Hygiene Data'!I13))),'Data Summary'!ED19="Yes"),OFFSET('Hygiene Data'!$I$5,0,10*ROW('Hygiene Data'!I13)),NA())</f>
        <v>#N/A</v>
      </c>
      <c r="BP19" s="509" t="e">
        <f ca="1">+IF(AND(ISNUMBER(OFFSET('Hygiene Data'!$I$7,0,10*ROW('Hygiene Data'!I13))),'Data Summary'!EE19="Yes"),OFFSET('Hygiene Data'!$I$7,0,10*ROW('Hygiene Data'!I13)),NA())</f>
        <v>#N/A</v>
      </c>
      <c r="BQ19" s="509" t="e">
        <f ca="1">+IF(AND(ISNUMBER(OFFSET('Hygiene Data'!$I$9,0,10*ROW('Hygiene Data'!I13))),'Data Summary'!EF19="Yes"),OFFSET('Hygiene Data'!$I$9,0,10*ROW('Hygiene Data'!I13)),NA())</f>
        <v>#N/A</v>
      </c>
    </row>
    <row r="20" spans="1:69" x14ac:dyDescent="0.25">
      <c r="A20" s="505" t="e">
        <f ca="1">+RIGHT('Data Summary'!A20,LEN('Data Summary'!A20)-9)</f>
        <v>#VALUE!</v>
      </c>
      <c r="B20" s="479" t="str">
        <f ca="1">+IF(ISTEXT('Data Summary'!B20),'Data Summary'!B20,"")</f>
        <v/>
      </c>
      <c r="C20" s="506" t="e">
        <f ca="1">+VALUE('Data Summary'!C20)</f>
        <v>#VALUE!</v>
      </c>
      <c r="D20" s="507" t="e">
        <f ca="1">+IF(AND(ISNUMBER(OFFSET('Water Data'!$D$4,0,10*ROW('Water Data'!D14))),'Data Summary'!BS20="Yes"),100-OFFSET('Water Data'!$D$4,0,10*ROW('Water Data'!D14)),NA())</f>
        <v>#N/A</v>
      </c>
      <c r="E20" s="507" t="e">
        <f ca="1">+IF(AND(ISNUMBER(OFFSET('Water Data'!$D$6,0,10*ROW('Water Data'!D14))),'Data Summary'!BT20="Yes"),OFFSET('Water Data'!$D$6,0,10*ROW('Water Data'!D14)),NA())</f>
        <v>#N/A</v>
      </c>
      <c r="F20" s="507" t="e">
        <f ca="1">+IF(AND(ISNUMBER(OFFSET('Water Data'!$D$9,0,10*ROW('Water Data'!D14))),'Data Summary'!BU20="Yes"),OFFSET('Water Data'!$D$9,0,10*ROW('Water Data'!D14)),NA())</f>
        <v>#N/A</v>
      </c>
      <c r="G20" s="507" t="e">
        <f ca="1">+IF(AND(ISNUMBER(OFFSET('Water Data'!$E$4,0,10*ROW('Water Data'!E14))),'Data Summary'!BV20="Yes"),100-OFFSET('Water Data'!$E$4,0,10*ROW('Water Data'!E14)),NA())</f>
        <v>#N/A</v>
      </c>
      <c r="H20" s="507" t="e">
        <f ca="1">+IF(AND(ISNUMBER(OFFSET('Water Data'!$E$6,0,10*ROW('Water Data'!E14))),'Data Summary'!BW20="Yes"),OFFSET('Water Data'!$E$6,0,10*ROW('Water Data'!E14)),NA())</f>
        <v>#N/A</v>
      </c>
      <c r="I20" s="507" t="e">
        <f ca="1">+IF(AND(ISNUMBER(OFFSET('Water Data'!$E$9,0,10*ROW('Water Data'!E14))),'Data Summary'!BX20="Yes"),OFFSET('Water Data'!$E$9,0,10*ROW('Water Data'!E14)),NA())</f>
        <v>#N/A</v>
      </c>
      <c r="J20" s="507" t="e">
        <f ca="1">+IF(AND(ISNUMBER(OFFSET('Water Data'!$F$4,0,10*ROW('Water Data'!F14))),'Data Summary'!BY20="Yes"),100-OFFSET('Water Data'!$F$4,0,10*ROW('Water Data'!F14)),NA())</f>
        <v>#N/A</v>
      </c>
      <c r="K20" s="507" t="e">
        <f ca="1">+IF(AND(ISNUMBER(OFFSET('Water Data'!$F$6,0,10*ROW('Water Data'!F14))),'Data Summary'!BZ20="Yes"),OFFSET('Water Data'!$F$6,0,10*ROW('Water Data'!F14)),NA())</f>
        <v>#N/A</v>
      </c>
      <c r="L20" s="507" t="e">
        <f ca="1">+IF(AND(ISNUMBER(OFFSET('Water Data'!$F$9,0,10*ROW('Water Data'!F14))),'Data Summary'!CA20="Yes"),OFFSET('Water Data'!$F$9,0,10*ROW('Water Data'!F14)),NA())</f>
        <v>#N/A</v>
      </c>
      <c r="M20" s="507" t="e">
        <f ca="1">+IF(AND(ISNUMBER(OFFSET('Water Data'!$G$4,0,10*ROW('Water Data'!G14))),'Data Summary'!CB20="Yes"),100-OFFSET('Water Data'!$G$4,0,10*ROW('Water Data'!G14)),NA())</f>
        <v>#N/A</v>
      </c>
      <c r="N20" s="507" t="e">
        <f ca="1">+IF(AND(ISNUMBER(OFFSET('Water Data'!$G$6,0,10*ROW('Water Data'!G14))),'Data Summary'!CC20="Yes"),OFFSET('Water Data'!$G$6,0,10*ROW('Water Data'!G14)),NA())</f>
        <v>#N/A</v>
      </c>
      <c r="O20" s="507" t="e">
        <f ca="1">+IF(AND(ISNUMBER(OFFSET('Water Data'!$G$9,0,10*ROW('Water Data'!G14))),'Data Summary'!CD20="Yes"),OFFSET('Water Data'!$G$9,0,10*ROW('Water Data'!G14)),NA())</f>
        <v>#N/A</v>
      </c>
      <c r="P20" s="507" t="e">
        <f ca="1">+IF(AND(ISNUMBER(OFFSET('Water Data'!$H$4,0,10*ROW('Water Data'!H14))),'Data Summary'!CE20="Yes"),100-OFFSET('Water Data'!$H$4,0,10*ROW('Water Data'!H14)),NA())</f>
        <v>#N/A</v>
      </c>
      <c r="Q20" s="507" t="e">
        <f ca="1">+IF(AND(ISNUMBER(OFFSET('Water Data'!$H$6,0,10*ROW('Water Data'!H14))),'Data Summary'!CF20="Yes"),OFFSET('Water Data'!$H$6,0,10*ROW('Water Data'!H14)),NA())</f>
        <v>#N/A</v>
      </c>
      <c r="R20" s="507" t="e">
        <f ca="1">+IF(AND(ISNUMBER(OFFSET('Water Data'!$H$9,0,10*ROW('Water Data'!H14))),'Data Summary'!CG20="Yes"),OFFSET('Water Data'!$H$9,0,10*ROW('Water Data'!H14)),NA())</f>
        <v>#N/A</v>
      </c>
      <c r="S20" s="507" t="e">
        <f ca="1">+IF(AND(ISNUMBER(OFFSET('Water Data'!$I$4,0,10*ROW('Water Data'!I14))),'Data Summary'!CH20="Yes"),100-OFFSET('Water Data'!$I$4,0,10*ROW('Water Data'!I14)),NA())</f>
        <v>#N/A</v>
      </c>
      <c r="T20" s="507" t="e">
        <f ca="1">+IF(AND(ISNUMBER(OFFSET('Water Data'!$I$6,0,10*ROW('Water Data'!I14))),'Data Summary'!CI20="Yes"),OFFSET('Water Data'!$I$6,0,10*ROW('Water Data'!I14)),NA())</f>
        <v>#N/A</v>
      </c>
      <c r="U20" s="507" t="e">
        <f ca="1">+IF(AND(ISNUMBER(OFFSET('Water Data'!$I$9,0,10*ROW('Water Data'!I14))),'Data Summary'!CJ20="Yes"),OFFSET('Water Data'!$I$9,0,10*ROW('Water Data'!I14)),NA())</f>
        <v>#N/A</v>
      </c>
      <c r="V20" s="508" t="e">
        <f ca="1">+IF(AND(ISNUMBER(OFFSET('Sanitation Data'!$D$4,0,10*ROW('Sanitation Data'!D14))),'Data Summary'!CK20="Yes"),100-OFFSET('Sanitation Data'!$D$4,0,10*ROW('Sanitation Data'!D14)),NA())</f>
        <v>#N/A</v>
      </c>
      <c r="W20" s="508" t="e">
        <f ca="1">+IF(AND(ISNUMBER(OFFSET('Sanitation Data'!$D$6,0,10*ROW('Sanitation Data'!D14))),'Data Summary'!CL20="Yes"),OFFSET('Sanitation Data'!$D$6,0,10*ROW('Sanitation Data'!D14)),NA())</f>
        <v>#N/A</v>
      </c>
      <c r="X20" s="508" t="e">
        <f ca="1">+IF(AND(ISNUMBER(OFFSET('Sanitation Data'!$D$10,0,10*ROW('Sanitation Data'!D14))),'Data Summary'!CM20="Yes"),OFFSET('Sanitation Data'!$D$10,0,10*ROW('Sanitation Data'!D14)),NA())</f>
        <v>#N/A</v>
      </c>
      <c r="Y20" s="508" t="e">
        <f ca="1">+IF(AND(ISNUMBER(OFFSET('Sanitation Data'!$D$11,0,10*ROW('Sanitation Data'!D14))),'Data Summary'!CN20="Yes"),OFFSET('Sanitation Data'!$D$11,0,10*ROW('Sanitation Data'!D14)),NA())</f>
        <v>#N/A</v>
      </c>
      <c r="Z20" s="508" t="e">
        <f ca="1">+IF(AND(ISNUMBER(OFFSET('Sanitation Data'!$D$12,0,10*ROW('Sanitation Data'!D14))),'Data Summary'!CO20="Yes"),OFFSET('Sanitation Data'!$D$12,0,10*ROW('Sanitation Data'!D14)),NA())</f>
        <v>#N/A</v>
      </c>
      <c r="AA20" s="508" t="e">
        <f ca="1">+IF(AND(ISNUMBER(OFFSET('Sanitation Data'!$E$4,0,10*ROW('Sanitation Data'!E14))),'Data Summary'!CP20="Yes"),100-OFFSET('Sanitation Data'!$E$4,0,10*ROW('Sanitation Data'!E14)),NA())</f>
        <v>#N/A</v>
      </c>
      <c r="AB20" s="508" t="e">
        <f ca="1">+IF(AND(ISNUMBER(OFFSET('Sanitation Data'!$E$6,0,10*ROW('Sanitation Data'!E14))),'Data Summary'!CQ20="Yes"),OFFSET('Sanitation Data'!$E$6,0,10*ROW('Sanitation Data'!E14)),NA())</f>
        <v>#N/A</v>
      </c>
      <c r="AC20" s="508" t="e">
        <f ca="1">+IF(AND(ISNUMBER(OFFSET('Sanitation Data'!$E$10,0,10*ROW('Sanitation Data'!E14))),'Data Summary'!CR20="Yes"),OFFSET('Sanitation Data'!$E$10,0,10*ROW('Sanitation Data'!E14)),NA())</f>
        <v>#N/A</v>
      </c>
      <c r="AD20" s="508" t="e">
        <f ca="1">+IF(AND(ISNUMBER(OFFSET('Sanitation Data'!$E$11,0,10*ROW('Sanitation Data'!E14))),'Data Summary'!CS20="Yes"),OFFSET('Sanitation Data'!$E$11,0,10*ROW('Sanitation Data'!E14)),NA())</f>
        <v>#N/A</v>
      </c>
      <c r="AE20" s="508" t="e">
        <f ca="1">+IF(AND(ISNUMBER(OFFSET('Sanitation Data'!$E$12,0,10*ROW('Sanitation Data'!E14))),'Data Summary'!CT20="Yes"),OFFSET('Sanitation Data'!$E$12,0,10*ROW('Sanitation Data'!E14)),NA())</f>
        <v>#N/A</v>
      </c>
      <c r="AF20" s="508" t="e">
        <f ca="1">+IF(AND(ISNUMBER(OFFSET('Sanitation Data'!$F$4,0,10*ROW('Sanitation Data'!F14))),'Data Summary'!CU20="Yes"),100-OFFSET('Sanitation Data'!$F$4,0,10*ROW('Sanitation Data'!F14)),NA())</f>
        <v>#N/A</v>
      </c>
      <c r="AG20" s="508" t="e">
        <f ca="1">+IF(AND(ISNUMBER(OFFSET('Sanitation Data'!$F$6,0,10*ROW('Sanitation Data'!F14))),'Data Summary'!CV20="Yes"),OFFSET('Sanitation Data'!$F$6,0,10*ROW('Sanitation Data'!F14)),NA())</f>
        <v>#N/A</v>
      </c>
      <c r="AH20" s="508" t="e">
        <f ca="1">+IF(AND(ISNUMBER(OFFSET('Sanitation Data'!$F$10,0,10*ROW('Sanitation Data'!F14))),'Data Summary'!CW20="Yes"),OFFSET('Sanitation Data'!$F$10,0,10*ROW('Sanitation Data'!F14)),NA())</f>
        <v>#N/A</v>
      </c>
      <c r="AI20" s="508" t="e">
        <f ca="1">+IF(AND(ISNUMBER(OFFSET('Sanitation Data'!$F$11,0,10*ROW('Sanitation Data'!F14))),'Data Summary'!CX20="Yes"),OFFSET('Sanitation Data'!$F$11,0,10*ROW('Sanitation Data'!F14)),NA())</f>
        <v>#N/A</v>
      </c>
      <c r="AJ20" s="508" t="e">
        <f ca="1">+IF(AND(ISNUMBER(OFFSET('Sanitation Data'!$F$12,0,10*ROW('Sanitation Data'!F14))),'Data Summary'!CY20="Yes"),OFFSET('Sanitation Data'!$F$12,0,10*ROW('Sanitation Data'!F14)),NA())</f>
        <v>#N/A</v>
      </c>
      <c r="AK20" s="508" t="e">
        <f ca="1">+IF(AND(ISNUMBER(OFFSET('Sanitation Data'!$G$4,0,10*ROW('Sanitation Data'!G14))),'Data Summary'!CZ20="Yes"),100-OFFSET('Sanitation Data'!$G$4,0,10*ROW('Sanitation Data'!G14)),NA())</f>
        <v>#N/A</v>
      </c>
      <c r="AL20" s="508" t="e">
        <f ca="1">+IF(AND(ISNUMBER(OFFSET('Sanitation Data'!$G$6,0,10*ROW('Sanitation Data'!G14))),'Data Summary'!DA20="Yes"),OFFSET('Sanitation Data'!$G$6,0,10*ROW('Sanitation Data'!G14)),NA())</f>
        <v>#N/A</v>
      </c>
      <c r="AM20" s="508" t="e">
        <f ca="1">+IF(AND(ISNUMBER(OFFSET('Sanitation Data'!$G$10,0,10*ROW('Sanitation Data'!G14))),'Data Summary'!DB20="Yes"),OFFSET('Sanitation Data'!$G$10,0,10*ROW('Sanitation Data'!G14)),NA())</f>
        <v>#N/A</v>
      </c>
      <c r="AN20" s="508" t="e">
        <f ca="1">+IF(AND(ISNUMBER(OFFSET('Sanitation Data'!$G$11,0,10*ROW('Sanitation Data'!G14))),'Data Summary'!DC20="Yes"),OFFSET('Sanitation Data'!$G$11,0,10*ROW('Sanitation Data'!G14)),NA())</f>
        <v>#N/A</v>
      </c>
      <c r="AO20" s="508" t="e">
        <f ca="1">+IF(AND(ISNUMBER(OFFSET('Sanitation Data'!$G$12,0,10*ROW('Sanitation Data'!G14))),'Data Summary'!DD20="Yes"),OFFSET('Sanitation Data'!$G$12,0,10*ROW('Sanitation Data'!G14)),NA())</f>
        <v>#N/A</v>
      </c>
      <c r="AP20" s="508" t="e">
        <f ca="1">+IF(AND(ISNUMBER(OFFSET('Sanitation Data'!$H$4,0,10*ROW('Sanitation Data'!H14))),'Data Summary'!DE20="Yes"),100-OFFSET('Sanitation Data'!$H$4,0,10*ROW('Sanitation Data'!H14)),NA())</f>
        <v>#N/A</v>
      </c>
      <c r="AQ20" s="508" t="e">
        <f ca="1">+IF(AND(ISNUMBER(OFFSET('Sanitation Data'!$H$6,0,10*ROW('Sanitation Data'!H14))),'Data Summary'!DF20="Yes"),OFFSET('Sanitation Data'!$H$6,0,10*ROW('Sanitation Data'!H14)),NA())</f>
        <v>#N/A</v>
      </c>
      <c r="AR20" s="508" t="e">
        <f ca="1">+IF(AND(ISNUMBER(OFFSET('Sanitation Data'!$H$10,0,10*ROW('Sanitation Data'!H14))),'Data Summary'!DG20="Yes"),OFFSET('Sanitation Data'!$H$10,0,10*ROW('Sanitation Data'!H14)),NA())</f>
        <v>#N/A</v>
      </c>
      <c r="AS20" s="508" t="e">
        <f ca="1">+IF(AND(ISNUMBER(OFFSET('Sanitation Data'!$H$11,0,10*ROW('Sanitation Data'!H14))),'Data Summary'!DH20="Yes"),OFFSET('Sanitation Data'!$H$11,0,10*ROW('Sanitation Data'!H14)),NA())</f>
        <v>#N/A</v>
      </c>
      <c r="AT20" s="508" t="e">
        <f ca="1">+IF(AND(ISNUMBER(OFFSET('Sanitation Data'!$H$12,0,10*ROW('Sanitation Data'!H14))),'Data Summary'!DI20="Yes"),OFFSET('Sanitation Data'!$H$12,0,10*ROW('Sanitation Data'!H14)),NA())</f>
        <v>#N/A</v>
      </c>
      <c r="AU20" s="508" t="e">
        <f ca="1">+IF(AND(ISNUMBER(OFFSET('Sanitation Data'!$I$4,0,10*ROW('Sanitation Data'!I14))),'Data Summary'!DJ20="Yes"),100-OFFSET('Sanitation Data'!$I$4,0,10*ROW('Sanitation Data'!I14)),NA())</f>
        <v>#N/A</v>
      </c>
      <c r="AV20" s="508" t="e">
        <f ca="1">+IF(AND(ISNUMBER(OFFSET('Sanitation Data'!$I$6,0,10*ROW('Sanitation Data'!I14))),'Data Summary'!DK20="Yes"),OFFSET('Sanitation Data'!$I$6,0,10*ROW('Sanitation Data'!I14)),NA())</f>
        <v>#N/A</v>
      </c>
      <c r="AW20" s="508" t="e">
        <f ca="1">+IF(AND(ISNUMBER(OFFSET('Sanitation Data'!$I$10,0,10*ROW('Sanitation Data'!I14))),'Data Summary'!DL20="Yes"),OFFSET('Sanitation Data'!$I$10,0,10*ROW('Sanitation Data'!I14)),NA())</f>
        <v>#N/A</v>
      </c>
      <c r="AX20" s="508" t="e">
        <f ca="1">+IF(AND(ISNUMBER(OFFSET('Sanitation Data'!$I$11,0,10*ROW('Sanitation Data'!I14))),'Data Summary'!DM20="Yes"),OFFSET('Sanitation Data'!$I$11,0,10*ROW('Sanitation Data'!I14)),NA())</f>
        <v>#N/A</v>
      </c>
      <c r="AY20" s="508" t="e">
        <f ca="1">+IF(AND(ISNUMBER(OFFSET('Sanitation Data'!$I$12,0,10*ROW('Sanitation Data'!I14))),'Data Summary'!DN20="Yes"),OFFSET('Sanitation Data'!$I$12,0,10*ROW('Sanitation Data'!I14)),NA())</f>
        <v>#N/A</v>
      </c>
      <c r="AZ20" s="509" t="e">
        <f ca="1">+IF(AND(ISNUMBER(OFFSET('Hygiene Data'!$D$5,0,10*ROW('Hygiene Data'!D14))),'Data Summary'!DO20="Yes"),OFFSET('Hygiene Data'!$D$5,0,10*ROW('Hygiene Data'!D14)),NA())</f>
        <v>#N/A</v>
      </c>
      <c r="BA20" s="509" t="e">
        <f ca="1">+IF(AND(ISNUMBER(OFFSET('Hygiene Data'!$D$7,0,10*ROW('Hygiene Data'!D14))),'Data Summary'!DP20="Yes"),OFFSET('Hygiene Data'!$D$7,0,10*ROW('Hygiene Data'!D14)),NA())</f>
        <v>#N/A</v>
      </c>
      <c r="BB20" s="509" t="e">
        <f ca="1">+IF(AND(ISNUMBER(OFFSET('Hygiene Data'!$D$9,0,10*ROW('Hygiene Data'!D14))),'Data Summary'!DQ20="Yes"),OFFSET('Hygiene Data'!$D$9,0,10*ROW('Hygiene Data'!D14)),NA())</f>
        <v>#N/A</v>
      </c>
      <c r="BC20" s="509" t="e">
        <f ca="1">+IF(AND(ISNUMBER(OFFSET('Hygiene Data'!$E$5,0,10*ROW('Hygiene Data'!E14))),'Data Summary'!DR20="Yes"),OFFSET('Hygiene Data'!$E$5,0,10*ROW('Hygiene Data'!E14)),NA())</f>
        <v>#N/A</v>
      </c>
      <c r="BD20" s="509" t="e">
        <f ca="1">+IF(AND(ISNUMBER(OFFSET('Hygiene Data'!$E$7,0,10*ROW('Hygiene Data'!E14))),'Data Summary'!DS20="Yes"),OFFSET('Hygiene Data'!$E$7,0,10*ROW('Hygiene Data'!E14)),NA())</f>
        <v>#N/A</v>
      </c>
      <c r="BE20" s="509" t="e">
        <f ca="1">+IF(AND(ISNUMBER(OFFSET('Hygiene Data'!$E$9,0,10*ROW('Hygiene Data'!E14))),'Data Summary'!DT20="Yes"),OFFSET('Hygiene Data'!$E$9,0,10*ROW('Hygiene Data'!E14)),NA())</f>
        <v>#N/A</v>
      </c>
      <c r="BF20" s="509" t="e">
        <f ca="1">+IF(AND(ISNUMBER(OFFSET('Hygiene Data'!$F$5,0,10*ROW('Hygiene Data'!F14))),'Data Summary'!DU20="Yes"),OFFSET('Hygiene Data'!$F$5,0,10*ROW('Hygiene Data'!F14)),NA())</f>
        <v>#N/A</v>
      </c>
      <c r="BG20" s="509" t="e">
        <f ca="1">+IF(AND(ISNUMBER(OFFSET('Hygiene Data'!$F$7,0,10*ROW('Hygiene Data'!F14))),'Data Summary'!DV20="Yes"),OFFSET('Hygiene Data'!$F$7,0,10*ROW('Hygiene Data'!F14)),NA())</f>
        <v>#N/A</v>
      </c>
      <c r="BH20" s="509" t="e">
        <f ca="1">+IF(AND(ISNUMBER(OFFSET('Hygiene Data'!$F$9,0,10*ROW('Hygiene Data'!F14))),'Data Summary'!DW20="Yes"),OFFSET('Hygiene Data'!$F$9,0,10*ROW('Hygiene Data'!F14)),NA())</f>
        <v>#N/A</v>
      </c>
      <c r="BI20" s="509" t="e">
        <f ca="1">+IF(AND(ISNUMBER(OFFSET('Hygiene Data'!$G$5,0,10*ROW('Hygiene Data'!G14))),'Data Summary'!DX20="Yes"),OFFSET('Hygiene Data'!$G$5,0,10*ROW('Hygiene Data'!G14)),NA())</f>
        <v>#N/A</v>
      </c>
      <c r="BJ20" s="509" t="e">
        <f ca="1">+IF(AND(ISNUMBER(OFFSET('Hygiene Data'!$G$7,0,10*ROW('Hygiene Data'!G14))),'Data Summary'!DY20="Yes"),OFFSET('Hygiene Data'!$G$7,0,10*ROW('Hygiene Data'!G14)),NA())</f>
        <v>#N/A</v>
      </c>
      <c r="BK20" s="509" t="e">
        <f ca="1">+IF(AND(ISNUMBER(OFFSET('Hygiene Data'!$G$9,0,10*ROW('Hygiene Data'!G14))),'Data Summary'!DZ20="Yes"),OFFSET('Hygiene Data'!$G$9,0,10*ROW('Hygiene Data'!G14)),NA())</f>
        <v>#N/A</v>
      </c>
      <c r="BL20" s="509" t="e">
        <f ca="1">+IF(AND(ISNUMBER(OFFSET('Hygiene Data'!$H$5,0,10*ROW('Hygiene Data'!H14))),'Data Summary'!EA20="Yes"),OFFSET('Hygiene Data'!$H$5,0,10*ROW('Hygiene Data'!H14)),NA())</f>
        <v>#N/A</v>
      </c>
      <c r="BM20" s="509" t="e">
        <f ca="1">+IF(AND(ISNUMBER(OFFSET('Hygiene Data'!$H$7,0,10*ROW('Hygiene Data'!H14))),'Data Summary'!EB20="Yes"),OFFSET('Hygiene Data'!$H$7,0,10*ROW('Hygiene Data'!H14)),NA())</f>
        <v>#N/A</v>
      </c>
      <c r="BN20" s="509" t="e">
        <f ca="1">+IF(AND(ISNUMBER(OFFSET('Hygiene Data'!$H$9,0,10*ROW('Hygiene Data'!H14))),'Data Summary'!EC20="Yes"),OFFSET('Hygiene Data'!$H$9,0,10*ROW('Hygiene Data'!H14)),NA())</f>
        <v>#N/A</v>
      </c>
      <c r="BO20" s="509" t="e">
        <f ca="1">+IF(AND(ISNUMBER(OFFSET('Hygiene Data'!$I$5,0,10*ROW('Hygiene Data'!I14))),'Data Summary'!ED20="Yes"),OFFSET('Hygiene Data'!$I$5,0,10*ROW('Hygiene Data'!I14)),NA())</f>
        <v>#N/A</v>
      </c>
      <c r="BP20" s="509" t="e">
        <f ca="1">+IF(AND(ISNUMBER(OFFSET('Hygiene Data'!$I$7,0,10*ROW('Hygiene Data'!I14))),'Data Summary'!EE20="Yes"),OFFSET('Hygiene Data'!$I$7,0,10*ROW('Hygiene Data'!I14)),NA())</f>
        <v>#N/A</v>
      </c>
      <c r="BQ20" s="509" t="e">
        <f ca="1">+IF(AND(ISNUMBER(OFFSET('Hygiene Data'!$I$9,0,10*ROW('Hygiene Data'!I14))),'Data Summary'!EF20="Yes"),OFFSET('Hygiene Data'!$I$9,0,10*ROW('Hygiene Data'!I14)),NA())</f>
        <v>#N/A</v>
      </c>
    </row>
    <row r="21" spans="1:69" x14ac:dyDescent="0.25">
      <c r="A21" s="505" t="e">
        <f ca="1">+RIGHT('Data Summary'!A21,LEN('Data Summary'!A21)-9)</f>
        <v>#VALUE!</v>
      </c>
      <c r="B21" s="479" t="str">
        <f ca="1">+IF(ISTEXT('Data Summary'!B21),'Data Summary'!B21,"")</f>
        <v/>
      </c>
      <c r="C21" s="506" t="e">
        <f ca="1">+VALUE('Data Summary'!C21)</f>
        <v>#VALUE!</v>
      </c>
      <c r="D21" s="507" t="e">
        <f ca="1">+IF(AND(ISNUMBER(OFFSET('Water Data'!$D$4,0,10*ROW('Water Data'!D15))),'Data Summary'!BS21="Yes"),100-OFFSET('Water Data'!$D$4,0,10*ROW('Water Data'!D15)),NA())</f>
        <v>#N/A</v>
      </c>
      <c r="E21" s="507" t="e">
        <f ca="1">+IF(AND(ISNUMBER(OFFSET('Water Data'!$D$6,0,10*ROW('Water Data'!D15))),'Data Summary'!BT21="Yes"),OFFSET('Water Data'!$D$6,0,10*ROW('Water Data'!D15)),NA())</f>
        <v>#N/A</v>
      </c>
      <c r="F21" s="507" t="e">
        <f ca="1">+IF(AND(ISNUMBER(OFFSET('Water Data'!$D$9,0,10*ROW('Water Data'!D15))),'Data Summary'!BU21="Yes"),OFFSET('Water Data'!$D$9,0,10*ROW('Water Data'!D15)),NA())</f>
        <v>#N/A</v>
      </c>
      <c r="G21" s="507" t="e">
        <f ca="1">+IF(AND(ISNUMBER(OFFSET('Water Data'!$E$4,0,10*ROW('Water Data'!E15))),'Data Summary'!BV21="Yes"),100-OFFSET('Water Data'!$E$4,0,10*ROW('Water Data'!E15)),NA())</f>
        <v>#N/A</v>
      </c>
      <c r="H21" s="507" t="e">
        <f ca="1">+IF(AND(ISNUMBER(OFFSET('Water Data'!$E$6,0,10*ROW('Water Data'!E15))),'Data Summary'!BW21="Yes"),OFFSET('Water Data'!$E$6,0,10*ROW('Water Data'!E15)),NA())</f>
        <v>#N/A</v>
      </c>
      <c r="I21" s="507" t="e">
        <f ca="1">+IF(AND(ISNUMBER(OFFSET('Water Data'!$E$9,0,10*ROW('Water Data'!E15))),'Data Summary'!BX21="Yes"),OFFSET('Water Data'!$E$9,0,10*ROW('Water Data'!E15)),NA())</f>
        <v>#N/A</v>
      </c>
      <c r="J21" s="507" t="e">
        <f ca="1">+IF(AND(ISNUMBER(OFFSET('Water Data'!$F$4,0,10*ROW('Water Data'!F15))),'Data Summary'!BY21="Yes"),100-OFFSET('Water Data'!$F$4,0,10*ROW('Water Data'!F15)),NA())</f>
        <v>#N/A</v>
      </c>
      <c r="K21" s="507" t="e">
        <f ca="1">+IF(AND(ISNUMBER(OFFSET('Water Data'!$F$6,0,10*ROW('Water Data'!F15))),'Data Summary'!BZ21="Yes"),OFFSET('Water Data'!$F$6,0,10*ROW('Water Data'!F15)),NA())</f>
        <v>#N/A</v>
      </c>
      <c r="L21" s="507" t="e">
        <f ca="1">+IF(AND(ISNUMBER(OFFSET('Water Data'!$F$9,0,10*ROW('Water Data'!F15))),'Data Summary'!CA21="Yes"),OFFSET('Water Data'!$F$9,0,10*ROW('Water Data'!F15)),NA())</f>
        <v>#N/A</v>
      </c>
      <c r="M21" s="507" t="e">
        <f ca="1">+IF(AND(ISNUMBER(OFFSET('Water Data'!$G$4,0,10*ROW('Water Data'!G15))),'Data Summary'!CB21="Yes"),100-OFFSET('Water Data'!$G$4,0,10*ROW('Water Data'!G15)),NA())</f>
        <v>#N/A</v>
      </c>
      <c r="N21" s="507" t="e">
        <f ca="1">+IF(AND(ISNUMBER(OFFSET('Water Data'!$G$6,0,10*ROW('Water Data'!G15))),'Data Summary'!CC21="Yes"),OFFSET('Water Data'!$G$6,0,10*ROW('Water Data'!G15)),NA())</f>
        <v>#N/A</v>
      </c>
      <c r="O21" s="507" t="e">
        <f ca="1">+IF(AND(ISNUMBER(OFFSET('Water Data'!$G$9,0,10*ROW('Water Data'!G15))),'Data Summary'!CD21="Yes"),OFFSET('Water Data'!$G$9,0,10*ROW('Water Data'!G15)),NA())</f>
        <v>#N/A</v>
      </c>
      <c r="P21" s="507" t="e">
        <f ca="1">+IF(AND(ISNUMBER(OFFSET('Water Data'!$H$4,0,10*ROW('Water Data'!H15))),'Data Summary'!CE21="Yes"),100-OFFSET('Water Data'!$H$4,0,10*ROW('Water Data'!H15)),NA())</f>
        <v>#N/A</v>
      </c>
      <c r="Q21" s="507" t="e">
        <f ca="1">+IF(AND(ISNUMBER(OFFSET('Water Data'!$H$6,0,10*ROW('Water Data'!H15))),'Data Summary'!CF21="Yes"),OFFSET('Water Data'!$H$6,0,10*ROW('Water Data'!H15)),NA())</f>
        <v>#N/A</v>
      </c>
      <c r="R21" s="507" t="e">
        <f ca="1">+IF(AND(ISNUMBER(OFFSET('Water Data'!$H$9,0,10*ROW('Water Data'!H15))),'Data Summary'!CG21="Yes"),OFFSET('Water Data'!$H$9,0,10*ROW('Water Data'!H15)),NA())</f>
        <v>#N/A</v>
      </c>
      <c r="S21" s="507" t="e">
        <f ca="1">+IF(AND(ISNUMBER(OFFSET('Water Data'!$I$4,0,10*ROW('Water Data'!I15))),'Data Summary'!CH21="Yes"),100-OFFSET('Water Data'!$I$4,0,10*ROW('Water Data'!I15)),NA())</f>
        <v>#N/A</v>
      </c>
      <c r="T21" s="507" t="e">
        <f ca="1">+IF(AND(ISNUMBER(OFFSET('Water Data'!$I$6,0,10*ROW('Water Data'!I15))),'Data Summary'!CI21="Yes"),OFFSET('Water Data'!$I$6,0,10*ROW('Water Data'!I15)),NA())</f>
        <v>#N/A</v>
      </c>
      <c r="U21" s="507" t="e">
        <f ca="1">+IF(AND(ISNUMBER(OFFSET('Water Data'!$I$9,0,10*ROW('Water Data'!I15))),'Data Summary'!CJ21="Yes"),OFFSET('Water Data'!$I$9,0,10*ROW('Water Data'!I15)),NA())</f>
        <v>#N/A</v>
      </c>
      <c r="V21" s="508" t="e">
        <f ca="1">+IF(AND(ISNUMBER(OFFSET('Sanitation Data'!$D$4,0,10*ROW('Sanitation Data'!D15))),'Data Summary'!CK21="Yes"),100-OFFSET('Sanitation Data'!$D$4,0,10*ROW('Sanitation Data'!D15)),NA())</f>
        <v>#N/A</v>
      </c>
      <c r="W21" s="508" t="e">
        <f ca="1">+IF(AND(ISNUMBER(OFFSET('Sanitation Data'!$D$6,0,10*ROW('Sanitation Data'!D15))),'Data Summary'!CL21="Yes"),OFFSET('Sanitation Data'!$D$6,0,10*ROW('Sanitation Data'!D15)),NA())</f>
        <v>#N/A</v>
      </c>
      <c r="X21" s="508" t="e">
        <f ca="1">+IF(AND(ISNUMBER(OFFSET('Sanitation Data'!$D$10,0,10*ROW('Sanitation Data'!D15))),'Data Summary'!CM21="Yes"),OFFSET('Sanitation Data'!$D$10,0,10*ROW('Sanitation Data'!D15)),NA())</f>
        <v>#N/A</v>
      </c>
      <c r="Y21" s="508" t="e">
        <f ca="1">+IF(AND(ISNUMBER(OFFSET('Sanitation Data'!$D$11,0,10*ROW('Sanitation Data'!D15))),'Data Summary'!CN21="Yes"),OFFSET('Sanitation Data'!$D$11,0,10*ROW('Sanitation Data'!D15)),NA())</f>
        <v>#N/A</v>
      </c>
      <c r="Z21" s="508" t="e">
        <f ca="1">+IF(AND(ISNUMBER(OFFSET('Sanitation Data'!$D$12,0,10*ROW('Sanitation Data'!D15))),'Data Summary'!CO21="Yes"),OFFSET('Sanitation Data'!$D$12,0,10*ROW('Sanitation Data'!D15)),NA())</f>
        <v>#N/A</v>
      </c>
      <c r="AA21" s="508" t="e">
        <f ca="1">+IF(AND(ISNUMBER(OFFSET('Sanitation Data'!$E$4,0,10*ROW('Sanitation Data'!E15))),'Data Summary'!CP21="Yes"),100-OFFSET('Sanitation Data'!$E$4,0,10*ROW('Sanitation Data'!E15)),NA())</f>
        <v>#N/A</v>
      </c>
      <c r="AB21" s="508" t="e">
        <f ca="1">+IF(AND(ISNUMBER(OFFSET('Sanitation Data'!$E$6,0,10*ROW('Sanitation Data'!E15))),'Data Summary'!CQ21="Yes"),OFFSET('Sanitation Data'!$E$6,0,10*ROW('Sanitation Data'!E15)),NA())</f>
        <v>#N/A</v>
      </c>
      <c r="AC21" s="508" t="e">
        <f ca="1">+IF(AND(ISNUMBER(OFFSET('Sanitation Data'!$E$10,0,10*ROW('Sanitation Data'!E15))),'Data Summary'!CR21="Yes"),OFFSET('Sanitation Data'!$E$10,0,10*ROW('Sanitation Data'!E15)),NA())</f>
        <v>#N/A</v>
      </c>
      <c r="AD21" s="508" t="e">
        <f ca="1">+IF(AND(ISNUMBER(OFFSET('Sanitation Data'!$E$11,0,10*ROW('Sanitation Data'!E15))),'Data Summary'!CS21="Yes"),OFFSET('Sanitation Data'!$E$11,0,10*ROW('Sanitation Data'!E15)),NA())</f>
        <v>#N/A</v>
      </c>
      <c r="AE21" s="508" t="e">
        <f ca="1">+IF(AND(ISNUMBER(OFFSET('Sanitation Data'!$E$12,0,10*ROW('Sanitation Data'!E15))),'Data Summary'!CT21="Yes"),OFFSET('Sanitation Data'!$E$12,0,10*ROW('Sanitation Data'!E15)),NA())</f>
        <v>#N/A</v>
      </c>
      <c r="AF21" s="508" t="e">
        <f ca="1">+IF(AND(ISNUMBER(OFFSET('Sanitation Data'!$F$4,0,10*ROW('Sanitation Data'!F15))),'Data Summary'!CU21="Yes"),100-OFFSET('Sanitation Data'!$F$4,0,10*ROW('Sanitation Data'!F15)),NA())</f>
        <v>#N/A</v>
      </c>
      <c r="AG21" s="508" t="e">
        <f ca="1">+IF(AND(ISNUMBER(OFFSET('Sanitation Data'!$F$6,0,10*ROW('Sanitation Data'!F15))),'Data Summary'!CV21="Yes"),OFFSET('Sanitation Data'!$F$6,0,10*ROW('Sanitation Data'!F15)),NA())</f>
        <v>#N/A</v>
      </c>
      <c r="AH21" s="508" t="e">
        <f ca="1">+IF(AND(ISNUMBER(OFFSET('Sanitation Data'!$F$10,0,10*ROW('Sanitation Data'!F15))),'Data Summary'!CW21="Yes"),OFFSET('Sanitation Data'!$F$10,0,10*ROW('Sanitation Data'!F15)),NA())</f>
        <v>#N/A</v>
      </c>
      <c r="AI21" s="508" t="e">
        <f ca="1">+IF(AND(ISNUMBER(OFFSET('Sanitation Data'!$F$11,0,10*ROW('Sanitation Data'!F15))),'Data Summary'!CX21="Yes"),OFFSET('Sanitation Data'!$F$11,0,10*ROW('Sanitation Data'!F15)),NA())</f>
        <v>#N/A</v>
      </c>
      <c r="AJ21" s="508" t="e">
        <f ca="1">+IF(AND(ISNUMBER(OFFSET('Sanitation Data'!$F$12,0,10*ROW('Sanitation Data'!F15))),'Data Summary'!CY21="Yes"),OFFSET('Sanitation Data'!$F$12,0,10*ROW('Sanitation Data'!F15)),NA())</f>
        <v>#N/A</v>
      </c>
      <c r="AK21" s="508" t="e">
        <f ca="1">+IF(AND(ISNUMBER(OFFSET('Sanitation Data'!$G$4,0,10*ROW('Sanitation Data'!G15))),'Data Summary'!CZ21="Yes"),100-OFFSET('Sanitation Data'!$G$4,0,10*ROW('Sanitation Data'!G15)),NA())</f>
        <v>#N/A</v>
      </c>
      <c r="AL21" s="508" t="e">
        <f ca="1">+IF(AND(ISNUMBER(OFFSET('Sanitation Data'!$G$6,0,10*ROW('Sanitation Data'!G15))),'Data Summary'!DA21="Yes"),OFFSET('Sanitation Data'!$G$6,0,10*ROW('Sanitation Data'!G15)),NA())</f>
        <v>#N/A</v>
      </c>
      <c r="AM21" s="508" t="e">
        <f ca="1">+IF(AND(ISNUMBER(OFFSET('Sanitation Data'!$G$10,0,10*ROW('Sanitation Data'!G15))),'Data Summary'!DB21="Yes"),OFFSET('Sanitation Data'!$G$10,0,10*ROW('Sanitation Data'!G15)),NA())</f>
        <v>#N/A</v>
      </c>
      <c r="AN21" s="508" t="e">
        <f ca="1">+IF(AND(ISNUMBER(OFFSET('Sanitation Data'!$G$11,0,10*ROW('Sanitation Data'!G15))),'Data Summary'!DC21="Yes"),OFFSET('Sanitation Data'!$G$11,0,10*ROW('Sanitation Data'!G15)),NA())</f>
        <v>#N/A</v>
      </c>
      <c r="AO21" s="508" t="e">
        <f ca="1">+IF(AND(ISNUMBER(OFFSET('Sanitation Data'!$G$12,0,10*ROW('Sanitation Data'!G15))),'Data Summary'!DD21="Yes"),OFFSET('Sanitation Data'!$G$12,0,10*ROW('Sanitation Data'!G15)),NA())</f>
        <v>#N/A</v>
      </c>
      <c r="AP21" s="508" t="e">
        <f ca="1">+IF(AND(ISNUMBER(OFFSET('Sanitation Data'!$H$4,0,10*ROW('Sanitation Data'!H15))),'Data Summary'!DE21="Yes"),100-OFFSET('Sanitation Data'!$H$4,0,10*ROW('Sanitation Data'!H15)),NA())</f>
        <v>#N/A</v>
      </c>
      <c r="AQ21" s="508" t="e">
        <f ca="1">+IF(AND(ISNUMBER(OFFSET('Sanitation Data'!$H$6,0,10*ROW('Sanitation Data'!H15))),'Data Summary'!DF21="Yes"),OFFSET('Sanitation Data'!$H$6,0,10*ROW('Sanitation Data'!H15)),NA())</f>
        <v>#N/A</v>
      </c>
      <c r="AR21" s="508" t="e">
        <f ca="1">+IF(AND(ISNUMBER(OFFSET('Sanitation Data'!$H$10,0,10*ROW('Sanitation Data'!H15))),'Data Summary'!DG21="Yes"),OFFSET('Sanitation Data'!$H$10,0,10*ROW('Sanitation Data'!H15)),NA())</f>
        <v>#N/A</v>
      </c>
      <c r="AS21" s="508" t="e">
        <f ca="1">+IF(AND(ISNUMBER(OFFSET('Sanitation Data'!$H$11,0,10*ROW('Sanitation Data'!H15))),'Data Summary'!DH21="Yes"),OFFSET('Sanitation Data'!$H$11,0,10*ROW('Sanitation Data'!H15)),NA())</f>
        <v>#N/A</v>
      </c>
      <c r="AT21" s="508" t="e">
        <f ca="1">+IF(AND(ISNUMBER(OFFSET('Sanitation Data'!$H$12,0,10*ROW('Sanitation Data'!H15))),'Data Summary'!DI21="Yes"),OFFSET('Sanitation Data'!$H$12,0,10*ROW('Sanitation Data'!H15)),NA())</f>
        <v>#N/A</v>
      </c>
      <c r="AU21" s="508" t="e">
        <f ca="1">+IF(AND(ISNUMBER(OFFSET('Sanitation Data'!$I$4,0,10*ROW('Sanitation Data'!I15))),'Data Summary'!DJ21="Yes"),100-OFFSET('Sanitation Data'!$I$4,0,10*ROW('Sanitation Data'!I15)),NA())</f>
        <v>#N/A</v>
      </c>
      <c r="AV21" s="508" t="e">
        <f ca="1">+IF(AND(ISNUMBER(OFFSET('Sanitation Data'!$I$6,0,10*ROW('Sanitation Data'!I15))),'Data Summary'!DK21="Yes"),OFFSET('Sanitation Data'!$I$6,0,10*ROW('Sanitation Data'!I15)),NA())</f>
        <v>#N/A</v>
      </c>
      <c r="AW21" s="508" t="e">
        <f ca="1">+IF(AND(ISNUMBER(OFFSET('Sanitation Data'!$I$10,0,10*ROW('Sanitation Data'!I15))),'Data Summary'!DL21="Yes"),OFFSET('Sanitation Data'!$I$10,0,10*ROW('Sanitation Data'!I15)),NA())</f>
        <v>#N/A</v>
      </c>
      <c r="AX21" s="508" t="e">
        <f ca="1">+IF(AND(ISNUMBER(OFFSET('Sanitation Data'!$I$11,0,10*ROW('Sanitation Data'!I15))),'Data Summary'!DM21="Yes"),OFFSET('Sanitation Data'!$I$11,0,10*ROW('Sanitation Data'!I15)),NA())</f>
        <v>#N/A</v>
      </c>
      <c r="AY21" s="508" t="e">
        <f ca="1">+IF(AND(ISNUMBER(OFFSET('Sanitation Data'!$I$12,0,10*ROW('Sanitation Data'!I15))),'Data Summary'!DN21="Yes"),OFFSET('Sanitation Data'!$I$12,0,10*ROW('Sanitation Data'!I15)),NA())</f>
        <v>#N/A</v>
      </c>
      <c r="AZ21" s="509" t="e">
        <f ca="1">+IF(AND(ISNUMBER(OFFSET('Hygiene Data'!$D$5,0,10*ROW('Hygiene Data'!D15))),'Data Summary'!DO21="Yes"),OFFSET('Hygiene Data'!$D$5,0,10*ROW('Hygiene Data'!D15)),NA())</f>
        <v>#N/A</v>
      </c>
      <c r="BA21" s="509" t="e">
        <f ca="1">+IF(AND(ISNUMBER(OFFSET('Hygiene Data'!$D$7,0,10*ROW('Hygiene Data'!D15))),'Data Summary'!DP21="Yes"),OFFSET('Hygiene Data'!$D$7,0,10*ROW('Hygiene Data'!D15)),NA())</f>
        <v>#N/A</v>
      </c>
      <c r="BB21" s="509" t="e">
        <f ca="1">+IF(AND(ISNUMBER(OFFSET('Hygiene Data'!$D$9,0,10*ROW('Hygiene Data'!D15))),'Data Summary'!DQ21="Yes"),OFFSET('Hygiene Data'!$D$9,0,10*ROW('Hygiene Data'!D15)),NA())</f>
        <v>#N/A</v>
      </c>
      <c r="BC21" s="509" t="e">
        <f ca="1">+IF(AND(ISNUMBER(OFFSET('Hygiene Data'!$E$5,0,10*ROW('Hygiene Data'!E15))),'Data Summary'!DR21="Yes"),OFFSET('Hygiene Data'!$E$5,0,10*ROW('Hygiene Data'!E15)),NA())</f>
        <v>#N/A</v>
      </c>
      <c r="BD21" s="509" t="e">
        <f ca="1">+IF(AND(ISNUMBER(OFFSET('Hygiene Data'!$E$7,0,10*ROW('Hygiene Data'!E15))),'Data Summary'!DS21="Yes"),OFFSET('Hygiene Data'!$E$7,0,10*ROW('Hygiene Data'!E15)),NA())</f>
        <v>#N/A</v>
      </c>
      <c r="BE21" s="509" t="e">
        <f ca="1">+IF(AND(ISNUMBER(OFFSET('Hygiene Data'!$E$9,0,10*ROW('Hygiene Data'!E15))),'Data Summary'!DT21="Yes"),OFFSET('Hygiene Data'!$E$9,0,10*ROW('Hygiene Data'!E15)),NA())</f>
        <v>#N/A</v>
      </c>
      <c r="BF21" s="509" t="e">
        <f ca="1">+IF(AND(ISNUMBER(OFFSET('Hygiene Data'!$F$5,0,10*ROW('Hygiene Data'!F15))),'Data Summary'!DU21="Yes"),OFFSET('Hygiene Data'!$F$5,0,10*ROW('Hygiene Data'!F15)),NA())</f>
        <v>#N/A</v>
      </c>
      <c r="BG21" s="509" t="e">
        <f ca="1">+IF(AND(ISNUMBER(OFFSET('Hygiene Data'!$F$7,0,10*ROW('Hygiene Data'!F15))),'Data Summary'!DV21="Yes"),OFFSET('Hygiene Data'!$F$7,0,10*ROW('Hygiene Data'!F15)),NA())</f>
        <v>#N/A</v>
      </c>
      <c r="BH21" s="509" t="e">
        <f ca="1">+IF(AND(ISNUMBER(OFFSET('Hygiene Data'!$F$9,0,10*ROW('Hygiene Data'!F15))),'Data Summary'!DW21="Yes"),OFFSET('Hygiene Data'!$F$9,0,10*ROW('Hygiene Data'!F15)),NA())</f>
        <v>#N/A</v>
      </c>
      <c r="BI21" s="509" t="e">
        <f ca="1">+IF(AND(ISNUMBER(OFFSET('Hygiene Data'!$G$5,0,10*ROW('Hygiene Data'!G15))),'Data Summary'!DX21="Yes"),OFFSET('Hygiene Data'!$G$5,0,10*ROW('Hygiene Data'!G15)),NA())</f>
        <v>#N/A</v>
      </c>
      <c r="BJ21" s="509" t="e">
        <f ca="1">+IF(AND(ISNUMBER(OFFSET('Hygiene Data'!$G$7,0,10*ROW('Hygiene Data'!G15))),'Data Summary'!DY21="Yes"),OFFSET('Hygiene Data'!$G$7,0,10*ROW('Hygiene Data'!G15)),NA())</f>
        <v>#N/A</v>
      </c>
      <c r="BK21" s="509" t="e">
        <f ca="1">+IF(AND(ISNUMBER(OFFSET('Hygiene Data'!$G$9,0,10*ROW('Hygiene Data'!G15))),'Data Summary'!DZ21="Yes"),OFFSET('Hygiene Data'!$G$9,0,10*ROW('Hygiene Data'!G15)),NA())</f>
        <v>#N/A</v>
      </c>
      <c r="BL21" s="509" t="e">
        <f ca="1">+IF(AND(ISNUMBER(OFFSET('Hygiene Data'!$H$5,0,10*ROW('Hygiene Data'!H15))),'Data Summary'!EA21="Yes"),OFFSET('Hygiene Data'!$H$5,0,10*ROW('Hygiene Data'!H15)),NA())</f>
        <v>#N/A</v>
      </c>
      <c r="BM21" s="509" t="e">
        <f ca="1">+IF(AND(ISNUMBER(OFFSET('Hygiene Data'!$H$7,0,10*ROW('Hygiene Data'!H15))),'Data Summary'!EB21="Yes"),OFFSET('Hygiene Data'!$H$7,0,10*ROW('Hygiene Data'!H15)),NA())</f>
        <v>#N/A</v>
      </c>
      <c r="BN21" s="509" t="e">
        <f ca="1">+IF(AND(ISNUMBER(OFFSET('Hygiene Data'!$H$9,0,10*ROW('Hygiene Data'!H15))),'Data Summary'!EC21="Yes"),OFFSET('Hygiene Data'!$H$9,0,10*ROW('Hygiene Data'!H15)),NA())</f>
        <v>#N/A</v>
      </c>
      <c r="BO21" s="509" t="e">
        <f ca="1">+IF(AND(ISNUMBER(OFFSET('Hygiene Data'!$I$5,0,10*ROW('Hygiene Data'!I15))),'Data Summary'!ED21="Yes"),OFFSET('Hygiene Data'!$I$5,0,10*ROW('Hygiene Data'!I15)),NA())</f>
        <v>#N/A</v>
      </c>
      <c r="BP21" s="509" t="e">
        <f ca="1">+IF(AND(ISNUMBER(OFFSET('Hygiene Data'!$I$7,0,10*ROW('Hygiene Data'!I15))),'Data Summary'!EE21="Yes"),OFFSET('Hygiene Data'!$I$7,0,10*ROW('Hygiene Data'!I15)),NA())</f>
        <v>#N/A</v>
      </c>
      <c r="BQ21" s="509" t="e">
        <f ca="1">+IF(AND(ISNUMBER(OFFSET('Hygiene Data'!$I$9,0,10*ROW('Hygiene Data'!I15))),'Data Summary'!EF21="Yes"),OFFSET('Hygiene Data'!$I$9,0,10*ROW('Hygiene Data'!I15)),NA())</f>
        <v>#N/A</v>
      </c>
    </row>
    <row r="22" spans="1:69" x14ac:dyDescent="0.25">
      <c r="A22" s="505" t="e">
        <f ca="1">+RIGHT('Data Summary'!A22,LEN('Data Summary'!A22)-9)</f>
        <v>#VALUE!</v>
      </c>
      <c r="B22" s="479" t="str">
        <f ca="1">+IF(ISTEXT('Data Summary'!B22),'Data Summary'!B22,"")</f>
        <v/>
      </c>
      <c r="C22" s="506" t="e">
        <f ca="1">+VALUE('Data Summary'!C22)</f>
        <v>#VALUE!</v>
      </c>
      <c r="D22" s="507" t="e">
        <f ca="1">+IF(AND(ISNUMBER(OFFSET('Water Data'!$D$4,0,10*ROW('Water Data'!D16))),'Data Summary'!BS22="Yes"),100-OFFSET('Water Data'!$D$4,0,10*ROW('Water Data'!D16)),NA())</f>
        <v>#N/A</v>
      </c>
      <c r="E22" s="507" t="e">
        <f ca="1">+IF(AND(ISNUMBER(OFFSET('Water Data'!$D$6,0,10*ROW('Water Data'!D16))),'Data Summary'!BT22="Yes"),OFFSET('Water Data'!$D$6,0,10*ROW('Water Data'!D16)),NA())</f>
        <v>#N/A</v>
      </c>
      <c r="F22" s="507" t="e">
        <f ca="1">+IF(AND(ISNUMBER(OFFSET('Water Data'!$D$9,0,10*ROW('Water Data'!D16))),'Data Summary'!BU22="Yes"),OFFSET('Water Data'!$D$9,0,10*ROW('Water Data'!D16)),NA())</f>
        <v>#N/A</v>
      </c>
      <c r="G22" s="507" t="e">
        <f ca="1">+IF(AND(ISNUMBER(OFFSET('Water Data'!$E$4,0,10*ROW('Water Data'!E16))),'Data Summary'!BV22="Yes"),100-OFFSET('Water Data'!$E$4,0,10*ROW('Water Data'!E16)),NA())</f>
        <v>#N/A</v>
      </c>
      <c r="H22" s="507" t="e">
        <f ca="1">+IF(AND(ISNUMBER(OFFSET('Water Data'!$E$6,0,10*ROW('Water Data'!E16))),'Data Summary'!BW22="Yes"),OFFSET('Water Data'!$E$6,0,10*ROW('Water Data'!E16)),NA())</f>
        <v>#N/A</v>
      </c>
      <c r="I22" s="507" t="e">
        <f ca="1">+IF(AND(ISNUMBER(OFFSET('Water Data'!$E$9,0,10*ROW('Water Data'!E16))),'Data Summary'!BX22="Yes"),OFFSET('Water Data'!$E$9,0,10*ROW('Water Data'!E16)),NA())</f>
        <v>#N/A</v>
      </c>
      <c r="J22" s="507" t="e">
        <f ca="1">+IF(AND(ISNUMBER(OFFSET('Water Data'!$F$4,0,10*ROW('Water Data'!F16))),'Data Summary'!BY22="Yes"),100-OFFSET('Water Data'!$F$4,0,10*ROW('Water Data'!F16)),NA())</f>
        <v>#N/A</v>
      </c>
      <c r="K22" s="507" t="e">
        <f ca="1">+IF(AND(ISNUMBER(OFFSET('Water Data'!$F$6,0,10*ROW('Water Data'!F16))),'Data Summary'!BZ22="Yes"),OFFSET('Water Data'!$F$6,0,10*ROW('Water Data'!F16)),NA())</f>
        <v>#N/A</v>
      </c>
      <c r="L22" s="507" t="e">
        <f ca="1">+IF(AND(ISNUMBER(OFFSET('Water Data'!$F$9,0,10*ROW('Water Data'!F16))),'Data Summary'!CA22="Yes"),OFFSET('Water Data'!$F$9,0,10*ROW('Water Data'!F16)),NA())</f>
        <v>#N/A</v>
      </c>
      <c r="M22" s="507" t="e">
        <f ca="1">+IF(AND(ISNUMBER(OFFSET('Water Data'!$G$4,0,10*ROW('Water Data'!G16))),'Data Summary'!CB22="Yes"),100-OFFSET('Water Data'!$G$4,0,10*ROW('Water Data'!G16)),NA())</f>
        <v>#N/A</v>
      </c>
      <c r="N22" s="507" t="e">
        <f ca="1">+IF(AND(ISNUMBER(OFFSET('Water Data'!$G$6,0,10*ROW('Water Data'!G16))),'Data Summary'!CC22="Yes"),OFFSET('Water Data'!$G$6,0,10*ROW('Water Data'!G16)),NA())</f>
        <v>#N/A</v>
      </c>
      <c r="O22" s="507" t="e">
        <f ca="1">+IF(AND(ISNUMBER(OFFSET('Water Data'!$G$9,0,10*ROW('Water Data'!G16))),'Data Summary'!CD22="Yes"),OFFSET('Water Data'!$G$9,0,10*ROW('Water Data'!G16)),NA())</f>
        <v>#N/A</v>
      </c>
      <c r="P22" s="507" t="e">
        <f ca="1">+IF(AND(ISNUMBER(OFFSET('Water Data'!$H$4,0,10*ROW('Water Data'!H16))),'Data Summary'!CE22="Yes"),100-OFFSET('Water Data'!$H$4,0,10*ROW('Water Data'!H16)),NA())</f>
        <v>#N/A</v>
      </c>
      <c r="Q22" s="507" t="e">
        <f ca="1">+IF(AND(ISNUMBER(OFFSET('Water Data'!$H$6,0,10*ROW('Water Data'!H16))),'Data Summary'!CF22="Yes"),OFFSET('Water Data'!$H$6,0,10*ROW('Water Data'!H16)),NA())</f>
        <v>#N/A</v>
      </c>
      <c r="R22" s="507" t="e">
        <f ca="1">+IF(AND(ISNUMBER(OFFSET('Water Data'!$H$9,0,10*ROW('Water Data'!H16))),'Data Summary'!CG22="Yes"),OFFSET('Water Data'!$H$9,0,10*ROW('Water Data'!H16)),NA())</f>
        <v>#N/A</v>
      </c>
      <c r="S22" s="507" t="e">
        <f ca="1">+IF(AND(ISNUMBER(OFFSET('Water Data'!$I$4,0,10*ROW('Water Data'!I16))),'Data Summary'!CH22="Yes"),100-OFFSET('Water Data'!$I$4,0,10*ROW('Water Data'!I16)),NA())</f>
        <v>#N/A</v>
      </c>
      <c r="T22" s="507" t="e">
        <f ca="1">+IF(AND(ISNUMBER(OFFSET('Water Data'!$I$6,0,10*ROW('Water Data'!I16))),'Data Summary'!CI22="Yes"),OFFSET('Water Data'!$I$6,0,10*ROW('Water Data'!I16)),NA())</f>
        <v>#N/A</v>
      </c>
      <c r="U22" s="507" t="e">
        <f ca="1">+IF(AND(ISNUMBER(OFFSET('Water Data'!$I$9,0,10*ROW('Water Data'!I16))),'Data Summary'!CJ22="Yes"),OFFSET('Water Data'!$I$9,0,10*ROW('Water Data'!I16)),NA())</f>
        <v>#N/A</v>
      </c>
      <c r="V22" s="508" t="e">
        <f ca="1">+IF(AND(ISNUMBER(OFFSET('Sanitation Data'!$D$4,0,10*ROW('Sanitation Data'!D16))),'Data Summary'!CK22="Yes"),100-OFFSET('Sanitation Data'!$D$4,0,10*ROW('Sanitation Data'!D16)),NA())</f>
        <v>#N/A</v>
      </c>
      <c r="W22" s="508" t="e">
        <f ca="1">+IF(AND(ISNUMBER(OFFSET('Sanitation Data'!$D$6,0,10*ROW('Sanitation Data'!D16))),'Data Summary'!CL22="Yes"),OFFSET('Sanitation Data'!$D$6,0,10*ROW('Sanitation Data'!D16)),NA())</f>
        <v>#N/A</v>
      </c>
      <c r="X22" s="508" t="e">
        <f ca="1">+IF(AND(ISNUMBER(OFFSET('Sanitation Data'!$D$10,0,10*ROW('Sanitation Data'!D16))),'Data Summary'!CM22="Yes"),OFFSET('Sanitation Data'!$D$10,0,10*ROW('Sanitation Data'!D16)),NA())</f>
        <v>#N/A</v>
      </c>
      <c r="Y22" s="508" t="e">
        <f ca="1">+IF(AND(ISNUMBER(OFFSET('Sanitation Data'!$D$11,0,10*ROW('Sanitation Data'!D16))),'Data Summary'!CN22="Yes"),OFFSET('Sanitation Data'!$D$11,0,10*ROW('Sanitation Data'!D16)),NA())</f>
        <v>#N/A</v>
      </c>
      <c r="Z22" s="508" t="e">
        <f ca="1">+IF(AND(ISNUMBER(OFFSET('Sanitation Data'!$D$12,0,10*ROW('Sanitation Data'!D16))),'Data Summary'!CO22="Yes"),OFFSET('Sanitation Data'!$D$12,0,10*ROW('Sanitation Data'!D16)),NA())</f>
        <v>#N/A</v>
      </c>
      <c r="AA22" s="508" t="e">
        <f ca="1">+IF(AND(ISNUMBER(OFFSET('Sanitation Data'!$E$4,0,10*ROW('Sanitation Data'!E16))),'Data Summary'!CP22="Yes"),100-OFFSET('Sanitation Data'!$E$4,0,10*ROW('Sanitation Data'!E16)),NA())</f>
        <v>#N/A</v>
      </c>
      <c r="AB22" s="508" t="e">
        <f ca="1">+IF(AND(ISNUMBER(OFFSET('Sanitation Data'!$E$6,0,10*ROW('Sanitation Data'!E16))),'Data Summary'!CQ22="Yes"),OFFSET('Sanitation Data'!$E$6,0,10*ROW('Sanitation Data'!E16)),NA())</f>
        <v>#N/A</v>
      </c>
      <c r="AC22" s="508" t="e">
        <f ca="1">+IF(AND(ISNUMBER(OFFSET('Sanitation Data'!$E$10,0,10*ROW('Sanitation Data'!E16))),'Data Summary'!CR22="Yes"),OFFSET('Sanitation Data'!$E$10,0,10*ROW('Sanitation Data'!E16)),NA())</f>
        <v>#N/A</v>
      </c>
      <c r="AD22" s="508" t="e">
        <f ca="1">+IF(AND(ISNUMBER(OFFSET('Sanitation Data'!$E$11,0,10*ROW('Sanitation Data'!E16))),'Data Summary'!CS22="Yes"),OFFSET('Sanitation Data'!$E$11,0,10*ROW('Sanitation Data'!E16)),NA())</f>
        <v>#N/A</v>
      </c>
      <c r="AE22" s="508" t="e">
        <f ca="1">+IF(AND(ISNUMBER(OFFSET('Sanitation Data'!$E$12,0,10*ROW('Sanitation Data'!E16))),'Data Summary'!CT22="Yes"),OFFSET('Sanitation Data'!$E$12,0,10*ROW('Sanitation Data'!E16)),NA())</f>
        <v>#N/A</v>
      </c>
      <c r="AF22" s="508" t="e">
        <f ca="1">+IF(AND(ISNUMBER(OFFSET('Sanitation Data'!$F$4,0,10*ROW('Sanitation Data'!F16))),'Data Summary'!CU22="Yes"),100-OFFSET('Sanitation Data'!$F$4,0,10*ROW('Sanitation Data'!F16)),NA())</f>
        <v>#N/A</v>
      </c>
      <c r="AG22" s="508" t="e">
        <f ca="1">+IF(AND(ISNUMBER(OFFSET('Sanitation Data'!$F$6,0,10*ROW('Sanitation Data'!F16))),'Data Summary'!CV22="Yes"),OFFSET('Sanitation Data'!$F$6,0,10*ROW('Sanitation Data'!F16)),NA())</f>
        <v>#N/A</v>
      </c>
      <c r="AH22" s="508" t="e">
        <f ca="1">+IF(AND(ISNUMBER(OFFSET('Sanitation Data'!$F$10,0,10*ROW('Sanitation Data'!F16))),'Data Summary'!CW22="Yes"),OFFSET('Sanitation Data'!$F$10,0,10*ROW('Sanitation Data'!F16)),NA())</f>
        <v>#N/A</v>
      </c>
      <c r="AI22" s="508" t="e">
        <f ca="1">+IF(AND(ISNUMBER(OFFSET('Sanitation Data'!$F$11,0,10*ROW('Sanitation Data'!F16))),'Data Summary'!CX22="Yes"),OFFSET('Sanitation Data'!$F$11,0,10*ROW('Sanitation Data'!F16)),NA())</f>
        <v>#N/A</v>
      </c>
      <c r="AJ22" s="508" t="e">
        <f ca="1">+IF(AND(ISNUMBER(OFFSET('Sanitation Data'!$F$12,0,10*ROW('Sanitation Data'!F16))),'Data Summary'!CY22="Yes"),OFFSET('Sanitation Data'!$F$12,0,10*ROW('Sanitation Data'!F16)),NA())</f>
        <v>#N/A</v>
      </c>
      <c r="AK22" s="508" t="e">
        <f ca="1">+IF(AND(ISNUMBER(OFFSET('Sanitation Data'!$G$4,0,10*ROW('Sanitation Data'!G16))),'Data Summary'!CZ22="Yes"),100-OFFSET('Sanitation Data'!$G$4,0,10*ROW('Sanitation Data'!G16)),NA())</f>
        <v>#N/A</v>
      </c>
      <c r="AL22" s="508" t="e">
        <f ca="1">+IF(AND(ISNUMBER(OFFSET('Sanitation Data'!$G$6,0,10*ROW('Sanitation Data'!G16))),'Data Summary'!DA22="Yes"),OFFSET('Sanitation Data'!$G$6,0,10*ROW('Sanitation Data'!G16)),NA())</f>
        <v>#N/A</v>
      </c>
      <c r="AM22" s="508" t="e">
        <f ca="1">+IF(AND(ISNUMBER(OFFSET('Sanitation Data'!$G$10,0,10*ROW('Sanitation Data'!G16))),'Data Summary'!DB22="Yes"),OFFSET('Sanitation Data'!$G$10,0,10*ROW('Sanitation Data'!G16)),NA())</f>
        <v>#N/A</v>
      </c>
      <c r="AN22" s="508" t="e">
        <f ca="1">+IF(AND(ISNUMBER(OFFSET('Sanitation Data'!$G$11,0,10*ROW('Sanitation Data'!G16))),'Data Summary'!DC22="Yes"),OFFSET('Sanitation Data'!$G$11,0,10*ROW('Sanitation Data'!G16)),NA())</f>
        <v>#N/A</v>
      </c>
      <c r="AO22" s="508" t="e">
        <f ca="1">+IF(AND(ISNUMBER(OFFSET('Sanitation Data'!$G$12,0,10*ROW('Sanitation Data'!G16))),'Data Summary'!DD22="Yes"),OFFSET('Sanitation Data'!$G$12,0,10*ROW('Sanitation Data'!G16)),NA())</f>
        <v>#N/A</v>
      </c>
      <c r="AP22" s="508" t="e">
        <f ca="1">+IF(AND(ISNUMBER(OFFSET('Sanitation Data'!$H$4,0,10*ROW('Sanitation Data'!H16))),'Data Summary'!DE22="Yes"),100-OFFSET('Sanitation Data'!$H$4,0,10*ROW('Sanitation Data'!H16)),NA())</f>
        <v>#N/A</v>
      </c>
      <c r="AQ22" s="508" t="e">
        <f ca="1">+IF(AND(ISNUMBER(OFFSET('Sanitation Data'!$H$6,0,10*ROW('Sanitation Data'!H16))),'Data Summary'!DF22="Yes"),OFFSET('Sanitation Data'!$H$6,0,10*ROW('Sanitation Data'!H16)),NA())</f>
        <v>#N/A</v>
      </c>
      <c r="AR22" s="508" t="e">
        <f ca="1">+IF(AND(ISNUMBER(OFFSET('Sanitation Data'!$H$10,0,10*ROW('Sanitation Data'!H16))),'Data Summary'!DG22="Yes"),OFFSET('Sanitation Data'!$H$10,0,10*ROW('Sanitation Data'!H16)),NA())</f>
        <v>#N/A</v>
      </c>
      <c r="AS22" s="508" t="e">
        <f ca="1">+IF(AND(ISNUMBER(OFFSET('Sanitation Data'!$H$11,0,10*ROW('Sanitation Data'!H16))),'Data Summary'!DH22="Yes"),OFFSET('Sanitation Data'!$H$11,0,10*ROW('Sanitation Data'!H16)),NA())</f>
        <v>#N/A</v>
      </c>
      <c r="AT22" s="508" t="e">
        <f ca="1">+IF(AND(ISNUMBER(OFFSET('Sanitation Data'!$H$12,0,10*ROW('Sanitation Data'!H16))),'Data Summary'!DI22="Yes"),OFFSET('Sanitation Data'!$H$12,0,10*ROW('Sanitation Data'!H16)),NA())</f>
        <v>#N/A</v>
      </c>
      <c r="AU22" s="508" t="e">
        <f ca="1">+IF(AND(ISNUMBER(OFFSET('Sanitation Data'!$I$4,0,10*ROW('Sanitation Data'!I16))),'Data Summary'!DJ22="Yes"),100-OFFSET('Sanitation Data'!$I$4,0,10*ROW('Sanitation Data'!I16)),NA())</f>
        <v>#N/A</v>
      </c>
      <c r="AV22" s="508" t="e">
        <f ca="1">+IF(AND(ISNUMBER(OFFSET('Sanitation Data'!$I$6,0,10*ROW('Sanitation Data'!I16))),'Data Summary'!DK22="Yes"),OFFSET('Sanitation Data'!$I$6,0,10*ROW('Sanitation Data'!I16)),NA())</f>
        <v>#N/A</v>
      </c>
      <c r="AW22" s="508" t="e">
        <f ca="1">+IF(AND(ISNUMBER(OFFSET('Sanitation Data'!$I$10,0,10*ROW('Sanitation Data'!I16))),'Data Summary'!DL22="Yes"),OFFSET('Sanitation Data'!$I$10,0,10*ROW('Sanitation Data'!I16)),NA())</f>
        <v>#N/A</v>
      </c>
      <c r="AX22" s="508" t="e">
        <f ca="1">+IF(AND(ISNUMBER(OFFSET('Sanitation Data'!$I$11,0,10*ROW('Sanitation Data'!I16))),'Data Summary'!DM22="Yes"),OFFSET('Sanitation Data'!$I$11,0,10*ROW('Sanitation Data'!I16)),NA())</f>
        <v>#N/A</v>
      </c>
      <c r="AY22" s="508" t="e">
        <f ca="1">+IF(AND(ISNUMBER(OFFSET('Sanitation Data'!$I$12,0,10*ROW('Sanitation Data'!I16))),'Data Summary'!DN22="Yes"),OFFSET('Sanitation Data'!$I$12,0,10*ROW('Sanitation Data'!I16)),NA())</f>
        <v>#N/A</v>
      </c>
      <c r="AZ22" s="509" t="e">
        <f ca="1">+IF(AND(ISNUMBER(OFFSET('Hygiene Data'!$D$5,0,10*ROW('Hygiene Data'!D16))),'Data Summary'!DO22="Yes"),OFFSET('Hygiene Data'!$D$5,0,10*ROW('Hygiene Data'!D16)),NA())</f>
        <v>#N/A</v>
      </c>
      <c r="BA22" s="509" t="e">
        <f ca="1">+IF(AND(ISNUMBER(OFFSET('Hygiene Data'!$D$7,0,10*ROW('Hygiene Data'!D16))),'Data Summary'!DP22="Yes"),OFFSET('Hygiene Data'!$D$7,0,10*ROW('Hygiene Data'!D16)),NA())</f>
        <v>#N/A</v>
      </c>
      <c r="BB22" s="509" t="e">
        <f ca="1">+IF(AND(ISNUMBER(OFFSET('Hygiene Data'!$D$9,0,10*ROW('Hygiene Data'!D16))),'Data Summary'!DQ22="Yes"),OFFSET('Hygiene Data'!$D$9,0,10*ROW('Hygiene Data'!D16)),NA())</f>
        <v>#N/A</v>
      </c>
      <c r="BC22" s="509" t="e">
        <f ca="1">+IF(AND(ISNUMBER(OFFSET('Hygiene Data'!$E$5,0,10*ROW('Hygiene Data'!E16))),'Data Summary'!DR22="Yes"),OFFSET('Hygiene Data'!$E$5,0,10*ROW('Hygiene Data'!E16)),NA())</f>
        <v>#N/A</v>
      </c>
      <c r="BD22" s="509" t="e">
        <f ca="1">+IF(AND(ISNUMBER(OFFSET('Hygiene Data'!$E$7,0,10*ROW('Hygiene Data'!E16))),'Data Summary'!DS22="Yes"),OFFSET('Hygiene Data'!$E$7,0,10*ROW('Hygiene Data'!E16)),NA())</f>
        <v>#N/A</v>
      </c>
      <c r="BE22" s="509" t="e">
        <f ca="1">+IF(AND(ISNUMBER(OFFSET('Hygiene Data'!$E$9,0,10*ROW('Hygiene Data'!E16))),'Data Summary'!DT22="Yes"),OFFSET('Hygiene Data'!$E$9,0,10*ROW('Hygiene Data'!E16)),NA())</f>
        <v>#N/A</v>
      </c>
      <c r="BF22" s="509" t="e">
        <f ca="1">+IF(AND(ISNUMBER(OFFSET('Hygiene Data'!$F$5,0,10*ROW('Hygiene Data'!F16))),'Data Summary'!DU22="Yes"),OFFSET('Hygiene Data'!$F$5,0,10*ROW('Hygiene Data'!F16)),NA())</f>
        <v>#N/A</v>
      </c>
      <c r="BG22" s="509" t="e">
        <f ca="1">+IF(AND(ISNUMBER(OFFSET('Hygiene Data'!$F$7,0,10*ROW('Hygiene Data'!F16))),'Data Summary'!DV22="Yes"),OFFSET('Hygiene Data'!$F$7,0,10*ROW('Hygiene Data'!F16)),NA())</f>
        <v>#N/A</v>
      </c>
      <c r="BH22" s="509" t="e">
        <f ca="1">+IF(AND(ISNUMBER(OFFSET('Hygiene Data'!$F$9,0,10*ROW('Hygiene Data'!F16))),'Data Summary'!DW22="Yes"),OFFSET('Hygiene Data'!$F$9,0,10*ROW('Hygiene Data'!F16)),NA())</f>
        <v>#N/A</v>
      </c>
      <c r="BI22" s="509" t="e">
        <f ca="1">+IF(AND(ISNUMBER(OFFSET('Hygiene Data'!$G$5,0,10*ROW('Hygiene Data'!G16))),'Data Summary'!DX22="Yes"),OFFSET('Hygiene Data'!$G$5,0,10*ROW('Hygiene Data'!G16)),NA())</f>
        <v>#N/A</v>
      </c>
      <c r="BJ22" s="509" t="e">
        <f ca="1">+IF(AND(ISNUMBER(OFFSET('Hygiene Data'!$G$7,0,10*ROW('Hygiene Data'!G16))),'Data Summary'!DY22="Yes"),OFFSET('Hygiene Data'!$G$7,0,10*ROW('Hygiene Data'!G16)),NA())</f>
        <v>#N/A</v>
      </c>
      <c r="BK22" s="509" t="e">
        <f ca="1">+IF(AND(ISNUMBER(OFFSET('Hygiene Data'!$G$9,0,10*ROW('Hygiene Data'!G16))),'Data Summary'!DZ22="Yes"),OFFSET('Hygiene Data'!$G$9,0,10*ROW('Hygiene Data'!G16)),NA())</f>
        <v>#N/A</v>
      </c>
      <c r="BL22" s="509" t="e">
        <f ca="1">+IF(AND(ISNUMBER(OFFSET('Hygiene Data'!$H$5,0,10*ROW('Hygiene Data'!H16))),'Data Summary'!EA22="Yes"),OFFSET('Hygiene Data'!$H$5,0,10*ROW('Hygiene Data'!H16)),NA())</f>
        <v>#N/A</v>
      </c>
      <c r="BM22" s="509" t="e">
        <f ca="1">+IF(AND(ISNUMBER(OFFSET('Hygiene Data'!$H$7,0,10*ROW('Hygiene Data'!H16))),'Data Summary'!EB22="Yes"),OFFSET('Hygiene Data'!$H$7,0,10*ROW('Hygiene Data'!H16)),NA())</f>
        <v>#N/A</v>
      </c>
      <c r="BN22" s="509" t="e">
        <f ca="1">+IF(AND(ISNUMBER(OFFSET('Hygiene Data'!$H$9,0,10*ROW('Hygiene Data'!H16))),'Data Summary'!EC22="Yes"),OFFSET('Hygiene Data'!$H$9,0,10*ROW('Hygiene Data'!H16)),NA())</f>
        <v>#N/A</v>
      </c>
      <c r="BO22" s="509" t="e">
        <f ca="1">+IF(AND(ISNUMBER(OFFSET('Hygiene Data'!$I$5,0,10*ROW('Hygiene Data'!I16))),'Data Summary'!ED22="Yes"),OFFSET('Hygiene Data'!$I$5,0,10*ROW('Hygiene Data'!I16)),NA())</f>
        <v>#N/A</v>
      </c>
      <c r="BP22" s="509" t="e">
        <f ca="1">+IF(AND(ISNUMBER(OFFSET('Hygiene Data'!$I$7,0,10*ROW('Hygiene Data'!I16))),'Data Summary'!EE22="Yes"),OFFSET('Hygiene Data'!$I$7,0,10*ROW('Hygiene Data'!I16)),NA())</f>
        <v>#N/A</v>
      </c>
      <c r="BQ22" s="509" t="e">
        <f ca="1">+IF(AND(ISNUMBER(OFFSET('Hygiene Data'!$I$9,0,10*ROW('Hygiene Data'!I16))),'Data Summary'!EF22="Yes"),OFFSET('Hygiene Data'!$I$9,0,10*ROW('Hygiene Data'!I16)),NA())</f>
        <v>#N/A</v>
      </c>
    </row>
    <row r="23" spans="1:69" x14ac:dyDescent="0.25">
      <c r="A23" s="505" t="e">
        <f ca="1">+RIGHT('Data Summary'!A23,LEN('Data Summary'!A23)-9)</f>
        <v>#VALUE!</v>
      </c>
      <c r="B23" s="479" t="str">
        <f ca="1">+IF(ISTEXT('Data Summary'!B23),'Data Summary'!B23,"")</f>
        <v/>
      </c>
      <c r="C23" s="506" t="e">
        <f ca="1">+VALUE('Data Summary'!C23)</f>
        <v>#VALUE!</v>
      </c>
      <c r="D23" s="507" t="e">
        <f ca="1">+IF(AND(ISNUMBER(OFFSET('Water Data'!$D$4,0,10*ROW('Water Data'!D17))),'Data Summary'!BS23="Yes"),100-OFFSET('Water Data'!$D$4,0,10*ROW('Water Data'!D17)),NA())</f>
        <v>#N/A</v>
      </c>
      <c r="E23" s="507" t="e">
        <f ca="1">+IF(AND(ISNUMBER(OFFSET('Water Data'!$D$6,0,10*ROW('Water Data'!D17))),'Data Summary'!BT23="Yes"),OFFSET('Water Data'!$D$6,0,10*ROW('Water Data'!D17)),NA())</f>
        <v>#N/A</v>
      </c>
      <c r="F23" s="507" t="e">
        <f ca="1">+IF(AND(ISNUMBER(OFFSET('Water Data'!$D$9,0,10*ROW('Water Data'!D17))),'Data Summary'!BU23="Yes"),OFFSET('Water Data'!$D$9,0,10*ROW('Water Data'!D17)),NA())</f>
        <v>#N/A</v>
      </c>
      <c r="G23" s="507" t="e">
        <f ca="1">+IF(AND(ISNUMBER(OFFSET('Water Data'!$E$4,0,10*ROW('Water Data'!E17))),'Data Summary'!BV23="Yes"),100-OFFSET('Water Data'!$E$4,0,10*ROW('Water Data'!E17)),NA())</f>
        <v>#N/A</v>
      </c>
      <c r="H23" s="507" t="e">
        <f ca="1">+IF(AND(ISNUMBER(OFFSET('Water Data'!$E$6,0,10*ROW('Water Data'!E17))),'Data Summary'!BW23="Yes"),OFFSET('Water Data'!$E$6,0,10*ROW('Water Data'!E17)),NA())</f>
        <v>#N/A</v>
      </c>
      <c r="I23" s="507" t="e">
        <f ca="1">+IF(AND(ISNUMBER(OFFSET('Water Data'!$E$9,0,10*ROW('Water Data'!E17))),'Data Summary'!BX23="Yes"),OFFSET('Water Data'!$E$9,0,10*ROW('Water Data'!E17)),NA())</f>
        <v>#N/A</v>
      </c>
      <c r="J23" s="507" t="e">
        <f ca="1">+IF(AND(ISNUMBER(OFFSET('Water Data'!$F$4,0,10*ROW('Water Data'!F17))),'Data Summary'!BY23="Yes"),100-OFFSET('Water Data'!$F$4,0,10*ROW('Water Data'!F17)),NA())</f>
        <v>#N/A</v>
      </c>
      <c r="K23" s="507" t="e">
        <f ca="1">+IF(AND(ISNUMBER(OFFSET('Water Data'!$F$6,0,10*ROW('Water Data'!F17))),'Data Summary'!BZ23="Yes"),OFFSET('Water Data'!$F$6,0,10*ROW('Water Data'!F17)),NA())</f>
        <v>#N/A</v>
      </c>
      <c r="L23" s="507" t="e">
        <f ca="1">+IF(AND(ISNUMBER(OFFSET('Water Data'!$F$9,0,10*ROW('Water Data'!F17))),'Data Summary'!CA23="Yes"),OFFSET('Water Data'!$F$9,0,10*ROW('Water Data'!F17)),NA())</f>
        <v>#N/A</v>
      </c>
      <c r="M23" s="507" t="e">
        <f ca="1">+IF(AND(ISNUMBER(OFFSET('Water Data'!$G$4,0,10*ROW('Water Data'!G17))),'Data Summary'!CB23="Yes"),100-OFFSET('Water Data'!$G$4,0,10*ROW('Water Data'!G17)),NA())</f>
        <v>#N/A</v>
      </c>
      <c r="N23" s="507" t="e">
        <f ca="1">+IF(AND(ISNUMBER(OFFSET('Water Data'!$G$6,0,10*ROW('Water Data'!G17))),'Data Summary'!CC23="Yes"),OFFSET('Water Data'!$G$6,0,10*ROW('Water Data'!G17)),NA())</f>
        <v>#N/A</v>
      </c>
      <c r="O23" s="507" t="e">
        <f ca="1">+IF(AND(ISNUMBER(OFFSET('Water Data'!$G$9,0,10*ROW('Water Data'!G17))),'Data Summary'!CD23="Yes"),OFFSET('Water Data'!$G$9,0,10*ROW('Water Data'!G17)),NA())</f>
        <v>#N/A</v>
      </c>
      <c r="P23" s="507" t="e">
        <f ca="1">+IF(AND(ISNUMBER(OFFSET('Water Data'!$H$4,0,10*ROW('Water Data'!H17))),'Data Summary'!CE23="Yes"),100-OFFSET('Water Data'!$H$4,0,10*ROW('Water Data'!H17)),NA())</f>
        <v>#N/A</v>
      </c>
      <c r="Q23" s="507" t="e">
        <f ca="1">+IF(AND(ISNUMBER(OFFSET('Water Data'!$H$6,0,10*ROW('Water Data'!H17))),'Data Summary'!CF23="Yes"),OFFSET('Water Data'!$H$6,0,10*ROW('Water Data'!H17)),NA())</f>
        <v>#N/A</v>
      </c>
      <c r="R23" s="507" t="e">
        <f ca="1">+IF(AND(ISNUMBER(OFFSET('Water Data'!$H$9,0,10*ROW('Water Data'!H17))),'Data Summary'!CG23="Yes"),OFFSET('Water Data'!$H$9,0,10*ROW('Water Data'!H17)),NA())</f>
        <v>#N/A</v>
      </c>
      <c r="S23" s="507" t="e">
        <f ca="1">+IF(AND(ISNUMBER(OFFSET('Water Data'!$I$4,0,10*ROW('Water Data'!I17))),'Data Summary'!CH23="Yes"),100-OFFSET('Water Data'!$I$4,0,10*ROW('Water Data'!I17)),NA())</f>
        <v>#N/A</v>
      </c>
      <c r="T23" s="507" t="e">
        <f ca="1">+IF(AND(ISNUMBER(OFFSET('Water Data'!$I$6,0,10*ROW('Water Data'!I17))),'Data Summary'!CI23="Yes"),OFFSET('Water Data'!$I$6,0,10*ROW('Water Data'!I17)),NA())</f>
        <v>#N/A</v>
      </c>
      <c r="U23" s="507" t="e">
        <f ca="1">+IF(AND(ISNUMBER(OFFSET('Water Data'!$I$9,0,10*ROW('Water Data'!I17))),'Data Summary'!CJ23="Yes"),OFFSET('Water Data'!$I$9,0,10*ROW('Water Data'!I17)),NA())</f>
        <v>#N/A</v>
      </c>
      <c r="V23" s="508" t="e">
        <f ca="1">+IF(AND(ISNUMBER(OFFSET('Sanitation Data'!$D$4,0,10*ROW('Sanitation Data'!D17))),'Data Summary'!CK23="Yes"),100-OFFSET('Sanitation Data'!$D$4,0,10*ROW('Sanitation Data'!D17)),NA())</f>
        <v>#N/A</v>
      </c>
      <c r="W23" s="508" t="e">
        <f ca="1">+IF(AND(ISNUMBER(OFFSET('Sanitation Data'!$D$6,0,10*ROW('Sanitation Data'!D17))),'Data Summary'!CL23="Yes"),OFFSET('Sanitation Data'!$D$6,0,10*ROW('Sanitation Data'!D17)),NA())</f>
        <v>#N/A</v>
      </c>
      <c r="X23" s="508" t="e">
        <f ca="1">+IF(AND(ISNUMBER(OFFSET('Sanitation Data'!$D$10,0,10*ROW('Sanitation Data'!D17))),'Data Summary'!CM23="Yes"),OFFSET('Sanitation Data'!$D$10,0,10*ROW('Sanitation Data'!D17)),NA())</f>
        <v>#N/A</v>
      </c>
      <c r="Y23" s="508" t="e">
        <f ca="1">+IF(AND(ISNUMBER(OFFSET('Sanitation Data'!$D$11,0,10*ROW('Sanitation Data'!D17))),'Data Summary'!CN23="Yes"),OFFSET('Sanitation Data'!$D$11,0,10*ROW('Sanitation Data'!D17)),NA())</f>
        <v>#N/A</v>
      </c>
      <c r="Z23" s="508" t="e">
        <f ca="1">+IF(AND(ISNUMBER(OFFSET('Sanitation Data'!$D$12,0,10*ROW('Sanitation Data'!D17))),'Data Summary'!CO23="Yes"),OFFSET('Sanitation Data'!$D$12,0,10*ROW('Sanitation Data'!D17)),NA())</f>
        <v>#N/A</v>
      </c>
      <c r="AA23" s="508" t="e">
        <f ca="1">+IF(AND(ISNUMBER(OFFSET('Sanitation Data'!$E$4,0,10*ROW('Sanitation Data'!E17))),'Data Summary'!CP23="Yes"),100-OFFSET('Sanitation Data'!$E$4,0,10*ROW('Sanitation Data'!E17)),NA())</f>
        <v>#N/A</v>
      </c>
      <c r="AB23" s="508" t="e">
        <f ca="1">+IF(AND(ISNUMBER(OFFSET('Sanitation Data'!$E$6,0,10*ROW('Sanitation Data'!E17))),'Data Summary'!CQ23="Yes"),OFFSET('Sanitation Data'!$E$6,0,10*ROW('Sanitation Data'!E17)),NA())</f>
        <v>#N/A</v>
      </c>
      <c r="AC23" s="508" t="e">
        <f ca="1">+IF(AND(ISNUMBER(OFFSET('Sanitation Data'!$E$10,0,10*ROW('Sanitation Data'!E17))),'Data Summary'!CR23="Yes"),OFFSET('Sanitation Data'!$E$10,0,10*ROW('Sanitation Data'!E17)),NA())</f>
        <v>#N/A</v>
      </c>
      <c r="AD23" s="508" t="e">
        <f ca="1">+IF(AND(ISNUMBER(OFFSET('Sanitation Data'!$E$11,0,10*ROW('Sanitation Data'!E17))),'Data Summary'!CS23="Yes"),OFFSET('Sanitation Data'!$E$11,0,10*ROW('Sanitation Data'!E17)),NA())</f>
        <v>#N/A</v>
      </c>
      <c r="AE23" s="508" t="e">
        <f ca="1">+IF(AND(ISNUMBER(OFFSET('Sanitation Data'!$E$12,0,10*ROW('Sanitation Data'!E17))),'Data Summary'!CT23="Yes"),OFFSET('Sanitation Data'!$E$12,0,10*ROW('Sanitation Data'!E17)),NA())</f>
        <v>#N/A</v>
      </c>
      <c r="AF23" s="508" t="e">
        <f ca="1">+IF(AND(ISNUMBER(OFFSET('Sanitation Data'!$F$4,0,10*ROW('Sanitation Data'!F17))),'Data Summary'!CU23="Yes"),100-OFFSET('Sanitation Data'!$F$4,0,10*ROW('Sanitation Data'!F17)),NA())</f>
        <v>#N/A</v>
      </c>
      <c r="AG23" s="508" t="e">
        <f ca="1">+IF(AND(ISNUMBER(OFFSET('Sanitation Data'!$F$6,0,10*ROW('Sanitation Data'!F17))),'Data Summary'!CV23="Yes"),OFFSET('Sanitation Data'!$F$6,0,10*ROW('Sanitation Data'!F17)),NA())</f>
        <v>#N/A</v>
      </c>
      <c r="AH23" s="508" t="e">
        <f ca="1">+IF(AND(ISNUMBER(OFFSET('Sanitation Data'!$F$10,0,10*ROW('Sanitation Data'!F17))),'Data Summary'!CW23="Yes"),OFFSET('Sanitation Data'!$F$10,0,10*ROW('Sanitation Data'!F17)),NA())</f>
        <v>#N/A</v>
      </c>
      <c r="AI23" s="508" t="e">
        <f ca="1">+IF(AND(ISNUMBER(OFFSET('Sanitation Data'!$F$11,0,10*ROW('Sanitation Data'!F17))),'Data Summary'!CX23="Yes"),OFFSET('Sanitation Data'!$F$11,0,10*ROW('Sanitation Data'!F17)),NA())</f>
        <v>#N/A</v>
      </c>
      <c r="AJ23" s="508" t="e">
        <f ca="1">+IF(AND(ISNUMBER(OFFSET('Sanitation Data'!$F$12,0,10*ROW('Sanitation Data'!F17))),'Data Summary'!CY23="Yes"),OFFSET('Sanitation Data'!$F$12,0,10*ROW('Sanitation Data'!F17)),NA())</f>
        <v>#N/A</v>
      </c>
      <c r="AK23" s="508" t="e">
        <f ca="1">+IF(AND(ISNUMBER(OFFSET('Sanitation Data'!$G$4,0,10*ROW('Sanitation Data'!G17))),'Data Summary'!CZ23="Yes"),100-OFFSET('Sanitation Data'!$G$4,0,10*ROW('Sanitation Data'!G17)),NA())</f>
        <v>#N/A</v>
      </c>
      <c r="AL23" s="508" t="e">
        <f ca="1">+IF(AND(ISNUMBER(OFFSET('Sanitation Data'!$G$6,0,10*ROW('Sanitation Data'!G17))),'Data Summary'!DA23="Yes"),OFFSET('Sanitation Data'!$G$6,0,10*ROW('Sanitation Data'!G17)),NA())</f>
        <v>#N/A</v>
      </c>
      <c r="AM23" s="508" t="e">
        <f ca="1">+IF(AND(ISNUMBER(OFFSET('Sanitation Data'!$G$10,0,10*ROW('Sanitation Data'!G17))),'Data Summary'!DB23="Yes"),OFFSET('Sanitation Data'!$G$10,0,10*ROW('Sanitation Data'!G17)),NA())</f>
        <v>#N/A</v>
      </c>
      <c r="AN23" s="508" t="e">
        <f ca="1">+IF(AND(ISNUMBER(OFFSET('Sanitation Data'!$G$11,0,10*ROW('Sanitation Data'!G17))),'Data Summary'!DC23="Yes"),OFFSET('Sanitation Data'!$G$11,0,10*ROW('Sanitation Data'!G17)),NA())</f>
        <v>#N/A</v>
      </c>
      <c r="AO23" s="508" t="e">
        <f ca="1">+IF(AND(ISNUMBER(OFFSET('Sanitation Data'!$G$12,0,10*ROW('Sanitation Data'!G17))),'Data Summary'!DD23="Yes"),OFFSET('Sanitation Data'!$G$12,0,10*ROW('Sanitation Data'!G17)),NA())</f>
        <v>#N/A</v>
      </c>
      <c r="AP23" s="508" t="e">
        <f ca="1">+IF(AND(ISNUMBER(OFFSET('Sanitation Data'!$H$4,0,10*ROW('Sanitation Data'!H17))),'Data Summary'!DE23="Yes"),100-OFFSET('Sanitation Data'!$H$4,0,10*ROW('Sanitation Data'!H17)),NA())</f>
        <v>#N/A</v>
      </c>
      <c r="AQ23" s="508" t="e">
        <f ca="1">+IF(AND(ISNUMBER(OFFSET('Sanitation Data'!$H$6,0,10*ROW('Sanitation Data'!H17))),'Data Summary'!DF23="Yes"),OFFSET('Sanitation Data'!$H$6,0,10*ROW('Sanitation Data'!H17)),NA())</f>
        <v>#N/A</v>
      </c>
      <c r="AR23" s="508" t="e">
        <f ca="1">+IF(AND(ISNUMBER(OFFSET('Sanitation Data'!$H$10,0,10*ROW('Sanitation Data'!H17))),'Data Summary'!DG23="Yes"),OFFSET('Sanitation Data'!$H$10,0,10*ROW('Sanitation Data'!H17)),NA())</f>
        <v>#N/A</v>
      </c>
      <c r="AS23" s="508" t="e">
        <f ca="1">+IF(AND(ISNUMBER(OFFSET('Sanitation Data'!$H$11,0,10*ROW('Sanitation Data'!H17))),'Data Summary'!DH23="Yes"),OFFSET('Sanitation Data'!$H$11,0,10*ROW('Sanitation Data'!H17)),NA())</f>
        <v>#N/A</v>
      </c>
      <c r="AT23" s="508" t="e">
        <f ca="1">+IF(AND(ISNUMBER(OFFSET('Sanitation Data'!$H$12,0,10*ROW('Sanitation Data'!H17))),'Data Summary'!DI23="Yes"),OFFSET('Sanitation Data'!$H$12,0,10*ROW('Sanitation Data'!H17)),NA())</f>
        <v>#N/A</v>
      </c>
      <c r="AU23" s="508" t="e">
        <f ca="1">+IF(AND(ISNUMBER(OFFSET('Sanitation Data'!$I$4,0,10*ROW('Sanitation Data'!I17))),'Data Summary'!DJ23="Yes"),100-OFFSET('Sanitation Data'!$I$4,0,10*ROW('Sanitation Data'!I17)),NA())</f>
        <v>#N/A</v>
      </c>
      <c r="AV23" s="508" t="e">
        <f ca="1">+IF(AND(ISNUMBER(OFFSET('Sanitation Data'!$I$6,0,10*ROW('Sanitation Data'!I17))),'Data Summary'!DK23="Yes"),OFFSET('Sanitation Data'!$I$6,0,10*ROW('Sanitation Data'!I17)),NA())</f>
        <v>#N/A</v>
      </c>
      <c r="AW23" s="508" t="e">
        <f ca="1">+IF(AND(ISNUMBER(OFFSET('Sanitation Data'!$I$10,0,10*ROW('Sanitation Data'!I17))),'Data Summary'!DL23="Yes"),OFFSET('Sanitation Data'!$I$10,0,10*ROW('Sanitation Data'!I17)),NA())</f>
        <v>#N/A</v>
      </c>
      <c r="AX23" s="508" t="e">
        <f ca="1">+IF(AND(ISNUMBER(OFFSET('Sanitation Data'!$I$11,0,10*ROW('Sanitation Data'!I17))),'Data Summary'!DM23="Yes"),OFFSET('Sanitation Data'!$I$11,0,10*ROW('Sanitation Data'!I17)),NA())</f>
        <v>#N/A</v>
      </c>
      <c r="AY23" s="508" t="e">
        <f ca="1">+IF(AND(ISNUMBER(OFFSET('Sanitation Data'!$I$12,0,10*ROW('Sanitation Data'!I17))),'Data Summary'!DN23="Yes"),OFFSET('Sanitation Data'!$I$12,0,10*ROW('Sanitation Data'!I17)),NA())</f>
        <v>#N/A</v>
      </c>
      <c r="AZ23" s="509" t="e">
        <f ca="1">+IF(AND(ISNUMBER(OFFSET('Hygiene Data'!$D$5,0,10*ROW('Hygiene Data'!D17))),'Data Summary'!DO23="Yes"),OFFSET('Hygiene Data'!$D$5,0,10*ROW('Hygiene Data'!D17)),NA())</f>
        <v>#N/A</v>
      </c>
      <c r="BA23" s="509" t="e">
        <f ca="1">+IF(AND(ISNUMBER(OFFSET('Hygiene Data'!$D$7,0,10*ROW('Hygiene Data'!D17))),'Data Summary'!DP23="Yes"),OFFSET('Hygiene Data'!$D$7,0,10*ROW('Hygiene Data'!D17)),NA())</f>
        <v>#N/A</v>
      </c>
      <c r="BB23" s="509" t="e">
        <f ca="1">+IF(AND(ISNUMBER(OFFSET('Hygiene Data'!$D$9,0,10*ROW('Hygiene Data'!D17))),'Data Summary'!DQ23="Yes"),OFFSET('Hygiene Data'!$D$9,0,10*ROW('Hygiene Data'!D17)),NA())</f>
        <v>#N/A</v>
      </c>
      <c r="BC23" s="509" t="e">
        <f ca="1">+IF(AND(ISNUMBER(OFFSET('Hygiene Data'!$E$5,0,10*ROW('Hygiene Data'!E17))),'Data Summary'!DR23="Yes"),OFFSET('Hygiene Data'!$E$5,0,10*ROW('Hygiene Data'!E17)),NA())</f>
        <v>#N/A</v>
      </c>
      <c r="BD23" s="509" t="e">
        <f ca="1">+IF(AND(ISNUMBER(OFFSET('Hygiene Data'!$E$7,0,10*ROW('Hygiene Data'!E17))),'Data Summary'!DS23="Yes"),OFFSET('Hygiene Data'!$E$7,0,10*ROW('Hygiene Data'!E17)),NA())</f>
        <v>#N/A</v>
      </c>
      <c r="BE23" s="509" t="e">
        <f ca="1">+IF(AND(ISNUMBER(OFFSET('Hygiene Data'!$E$9,0,10*ROW('Hygiene Data'!E17))),'Data Summary'!DT23="Yes"),OFFSET('Hygiene Data'!$E$9,0,10*ROW('Hygiene Data'!E17)),NA())</f>
        <v>#N/A</v>
      </c>
      <c r="BF23" s="509" t="e">
        <f ca="1">+IF(AND(ISNUMBER(OFFSET('Hygiene Data'!$F$5,0,10*ROW('Hygiene Data'!F17))),'Data Summary'!DU23="Yes"),OFFSET('Hygiene Data'!$F$5,0,10*ROW('Hygiene Data'!F17)),NA())</f>
        <v>#N/A</v>
      </c>
      <c r="BG23" s="509" t="e">
        <f ca="1">+IF(AND(ISNUMBER(OFFSET('Hygiene Data'!$F$7,0,10*ROW('Hygiene Data'!F17))),'Data Summary'!DV23="Yes"),OFFSET('Hygiene Data'!$F$7,0,10*ROW('Hygiene Data'!F17)),NA())</f>
        <v>#N/A</v>
      </c>
      <c r="BH23" s="509" t="e">
        <f ca="1">+IF(AND(ISNUMBER(OFFSET('Hygiene Data'!$F$9,0,10*ROW('Hygiene Data'!F17))),'Data Summary'!DW23="Yes"),OFFSET('Hygiene Data'!$F$9,0,10*ROW('Hygiene Data'!F17)),NA())</f>
        <v>#N/A</v>
      </c>
      <c r="BI23" s="509" t="e">
        <f ca="1">+IF(AND(ISNUMBER(OFFSET('Hygiene Data'!$G$5,0,10*ROW('Hygiene Data'!G17))),'Data Summary'!DX23="Yes"),OFFSET('Hygiene Data'!$G$5,0,10*ROW('Hygiene Data'!G17)),NA())</f>
        <v>#N/A</v>
      </c>
      <c r="BJ23" s="509" t="e">
        <f ca="1">+IF(AND(ISNUMBER(OFFSET('Hygiene Data'!$G$7,0,10*ROW('Hygiene Data'!G17))),'Data Summary'!DY23="Yes"),OFFSET('Hygiene Data'!$G$7,0,10*ROW('Hygiene Data'!G17)),NA())</f>
        <v>#N/A</v>
      </c>
      <c r="BK23" s="509" t="e">
        <f ca="1">+IF(AND(ISNUMBER(OFFSET('Hygiene Data'!$G$9,0,10*ROW('Hygiene Data'!G17))),'Data Summary'!DZ23="Yes"),OFFSET('Hygiene Data'!$G$9,0,10*ROW('Hygiene Data'!G17)),NA())</f>
        <v>#N/A</v>
      </c>
      <c r="BL23" s="509" t="e">
        <f ca="1">+IF(AND(ISNUMBER(OFFSET('Hygiene Data'!$H$5,0,10*ROW('Hygiene Data'!H17))),'Data Summary'!EA23="Yes"),OFFSET('Hygiene Data'!$H$5,0,10*ROW('Hygiene Data'!H17)),NA())</f>
        <v>#N/A</v>
      </c>
      <c r="BM23" s="509" t="e">
        <f ca="1">+IF(AND(ISNUMBER(OFFSET('Hygiene Data'!$H$7,0,10*ROW('Hygiene Data'!H17))),'Data Summary'!EB23="Yes"),OFFSET('Hygiene Data'!$H$7,0,10*ROW('Hygiene Data'!H17)),NA())</f>
        <v>#N/A</v>
      </c>
      <c r="BN23" s="509" t="e">
        <f ca="1">+IF(AND(ISNUMBER(OFFSET('Hygiene Data'!$H$9,0,10*ROW('Hygiene Data'!H17))),'Data Summary'!EC23="Yes"),OFFSET('Hygiene Data'!$H$9,0,10*ROW('Hygiene Data'!H17)),NA())</f>
        <v>#N/A</v>
      </c>
      <c r="BO23" s="509" t="e">
        <f ca="1">+IF(AND(ISNUMBER(OFFSET('Hygiene Data'!$I$5,0,10*ROW('Hygiene Data'!I17))),'Data Summary'!ED23="Yes"),OFFSET('Hygiene Data'!$I$5,0,10*ROW('Hygiene Data'!I17)),NA())</f>
        <v>#N/A</v>
      </c>
      <c r="BP23" s="509" t="e">
        <f ca="1">+IF(AND(ISNUMBER(OFFSET('Hygiene Data'!$I$7,0,10*ROW('Hygiene Data'!I17))),'Data Summary'!EE23="Yes"),OFFSET('Hygiene Data'!$I$7,0,10*ROW('Hygiene Data'!I17)),NA())</f>
        <v>#N/A</v>
      </c>
      <c r="BQ23" s="509" t="e">
        <f ca="1">+IF(AND(ISNUMBER(OFFSET('Hygiene Data'!$I$9,0,10*ROW('Hygiene Data'!I17))),'Data Summary'!EF23="Yes"),OFFSET('Hygiene Data'!$I$9,0,10*ROW('Hygiene Data'!I17)),NA())</f>
        <v>#N/A</v>
      </c>
    </row>
    <row r="24" spans="1:69" x14ac:dyDescent="0.25">
      <c r="A24" s="505" t="e">
        <f ca="1">+RIGHT('Data Summary'!A24,LEN('Data Summary'!A24)-9)</f>
        <v>#VALUE!</v>
      </c>
      <c r="B24" s="479" t="str">
        <f ca="1">+IF(ISTEXT('Data Summary'!B24),'Data Summary'!B24,"")</f>
        <v/>
      </c>
      <c r="C24" s="506" t="e">
        <f ca="1">+VALUE('Data Summary'!C24)</f>
        <v>#VALUE!</v>
      </c>
      <c r="D24" s="507" t="e">
        <f ca="1">+IF(AND(ISNUMBER(OFFSET('Water Data'!$D$4,0,10*ROW('Water Data'!D18))),'Data Summary'!BS24="Yes"),100-OFFSET('Water Data'!$D$4,0,10*ROW('Water Data'!D18)),NA())</f>
        <v>#N/A</v>
      </c>
      <c r="E24" s="507" t="e">
        <f ca="1">+IF(AND(ISNUMBER(OFFSET('Water Data'!$D$6,0,10*ROW('Water Data'!D18))),'Data Summary'!BT24="Yes"),OFFSET('Water Data'!$D$6,0,10*ROW('Water Data'!D18)),NA())</f>
        <v>#N/A</v>
      </c>
      <c r="F24" s="507" t="e">
        <f ca="1">+IF(AND(ISNUMBER(OFFSET('Water Data'!$D$9,0,10*ROW('Water Data'!D18))),'Data Summary'!BU24="Yes"),OFFSET('Water Data'!$D$9,0,10*ROW('Water Data'!D18)),NA())</f>
        <v>#N/A</v>
      </c>
      <c r="G24" s="507" t="e">
        <f ca="1">+IF(AND(ISNUMBER(OFFSET('Water Data'!$E$4,0,10*ROW('Water Data'!E18))),'Data Summary'!BV24="Yes"),100-OFFSET('Water Data'!$E$4,0,10*ROW('Water Data'!E18)),NA())</f>
        <v>#N/A</v>
      </c>
      <c r="H24" s="507" t="e">
        <f ca="1">+IF(AND(ISNUMBER(OFFSET('Water Data'!$E$6,0,10*ROW('Water Data'!E18))),'Data Summary'!BW24="Yes"),OFFSET('Water Data'!$E$6,0,10*ROW('Water Data'!E18)),NA())</f>
        <v>#N/A</v>
      </c>
      <c r="I24" s="507" t="e">
        <f ca="1">+IF(AND(ISNUMBER(OFFSET('Water Data'!$E$9,0,10*ROW('Water Data'!E18))),'Data Summary'!BX24="Yes"),OFFSET('Water Data'!$E$9,0,10*ROW('Water Data'!E18)),NA())</f>
        <v>#N/A</v>
      </c>
      <c r="J24" s="507" t="e">
        <f ca="1">+IF(AND(ISNUMBER(OFFSET('Water Data'!$F$4,0,10*ROW('Water Data'!F18))),'Data Summary'!BY24="Yes"),100-OFFSET('Water Data'!$F$4,0,10*ROW('Water Data'!F18)),NA())</f>
        <v>#N/A</v>
      </c>
      <c r="K24" s="507" t="e">
        <f ca="1">+IF(AND(ISNUMBER(OFFSET('Water Data'!$F$6,0,10*ROW('Water Data'!F18))),'Data Summary'!BZ24="Yes"),OFFSET('Water Data'!$F$6,0,10*ROW('Water Data'!F18)),NA())</f>
        <v>#N/A</v>
      </c>
      <c r="L24" s="507" t="e">
        <f ca="1">+IF(AND(ISNUMBER(OFFSET('Water Data'!$F$9,0,10*ROW('Water Data'!F18))),'Data Summary'!CA24="Yes"),OFFSET('Water Data'!$F$9,0,10*ROW('Water Data'!F18)),NA())</f>
        <v>#N/A</v>
      </c>
      <c r="M24" s="507" t="e">
        <f ca="1">+IF(AND(ISNUMBER(OFFSET('Water Data'!$G$4,0,10*ROW('Water Data'!G18))),'Data Summary'!CB24="Yes"),100-OFFSET('Water Data'!$G$4,0,10*ROW('Water Data'!G18)),NA())</f>
        <v>#N/A</v>
      </c>
      <c r="N24" s="507" t="e">
        <f ca="1">+IF(AND(ISNUMBER(OFFSET('Water Data'!$G$6,0,10*ROW('Water Data'!G18))),'Data Summary'!CC24="Yes"),OFFSET('Water Data'!$G$6,0,10*ROW('Water Data'!G18)),NA())</f>
        <v>#N/A</v>
      </c>
      <c r="O24" s="507" t="e">
        <f ca="1">+IF(AND(ISNUMBER(OFFSET('Water Data'!$G$9,0,10*ROW('Water Data'!G18))),'Data Summary'!CD24="Yes"),OFFSET('Water Data'!$G$9,0,10*ROW('Water Data'!G18)),NA())</f>
        <v>#N/A</v>
      </c>
      <c r="P24" s="507" t="e">
        <f ca="1">+IF(AND(ISNUMBER(OFFSET('Water Data'!$H$4,0,10*ROW('Water Data'!H18))),'Data Summary'!CE24="Yes"),100-OFFSET('Water Data'!$H$4,0,10*ROW('Water Data'!H18)),NA())</f>
        <v>#N/A</v>
      </c>
      <c r="Q24" s="507" t="e">
        <f ca="1">+IF(AND(ISNUMBER(OFFSET('Water Data'!$H$6,0,10*ROW('Water Data'!H18))),'Data Summary'!CF24="Yes"),OFFSET('Water Data'!$H$6,0,10*ROW('Water Data'!H18)),NA())</f>
        <v>#N/A</v>
      </c>
      <c r="R24" s="507" t="e">
        <f ca="1">+IF(AND(ISNUMBER(OFFSET('Water Data'!$H$9,0,10*ROW('Water Data'!H18))),'Data Summary'!CG24="Yes"),OFFSET('Water Data'!$H$9,0,10*ROW('Water Data'!H18)),NA())</f>
        <v>#N/A</v>
      </c>
      <c r="S24" s="507" t="e">
        <f ca="1">+IF(AND(ISNUMBER(OFFSET('Water Data'!$I$4,0,10*ROW('Water Data'!I18))),'Data Summary'!CH24="Yes"),100-OFFSET('Water Data'!$I$4,0,10*ROW('Water Data'!I18)),NA())</f>
        <v>#N/A</v>
      </c>
      <c r="T24" s="507" t="e">
        <f ca="1">+IF(AND(ISNUMBER(OFFSET('Water Data'!$I$6,0,10*ROW('Water Data'!I18))),'Data Summary'!CI24="Yes"),OFFSET('Water Data'!$I$6,0,10*ROW('Water Data'!I18)),NA())</f>
        <v>#N/A</v>
      </c>
      <c r="U24" s="507" t="e">
        <f ca="1">+IF(AND(ISNUMBER(OFFSET('Water Data'!$I$9,0,10*ROW('Water Data'!I18))),'Data Summary'!CJ24="Yes"),OFFSET('Water Data'!$I$9,0,10*ROW('Water Data'!I18)),NA())</f>
        <v>#N/A</v>
      </c>
      <c r="V24" s="508" t="e">
        <f ca="1">+IF(AND(ISNUMBER(OFFSET('Sanitation Data'!$D$4,0,10*ROW('Sanitation Data'!D18))),'Data Summary'!CK24="Yes"),100-OFFSET('Sanitation Data'!$D$4,0,10*ROW('Sanitation Data'!D18)),NA())</f>
        <v>#N/A</v>
      </c>
      <c r="W24" s="508" t="e">
        <f ca="1">+IF(AND(ISNUMBER(OFFSET('Sanitation Data'!$D$6,0,10*ROW('Sanitation Data'!D18))),'Data Summary'!CL24="Yes"),OFFSET('Sanitation Data'!$D$6,0,10*ROW('Sanitation Data'!D18)),NA())</f>
        <v>#N/A</v>
      </c>
      <c r="X24" s="508" t="e">
        <f ca="1">+IF(AND(ISNUMBER(OFFSET('Sanitation Data'!$D$10,0,10*ROW('Sanitation Data'!D18))),'Data Summary'!CM24="Yes"),OFFSET('Sanitation Data'!$D$10,0,10*ROW('Sanitation Data'!D18)),NA())</f>
        <v>#N/A</v>
      </c>
      <c r="Y24" s="508" t="e">
        <f ca="1">+IF(AND(ISNUMBER(OFFSET('Sanitation Data'!$D$11,0,10*ROW('Sanitation Data'!D18))),'Data Summary'!CN24="Yes"),OFFSET('Sanitation Data'!$D$11,0,10*ROW('Sanitation Data'!D18)),NA())</f>
        <v>#N/A</v>
      </c>
      <c r="Z24" s="508" t="e">
        <f ca="1">+IF(AND(ISNUMBER(OFFSET('Sanitation Data'!$D$12,0,10*ROW('Sanitation Data'!D18))),'Data Summary'!CO24="Yes"),OFFSET('Sanitation Data'!$D$12,0,10*ROW('Sanitation Data'!D18)),NA())</f>
        <v>#N/A</v>
      </c>
      <c r="AA24" s="508" t="e">
        <f ca="1">+IF(AND(ISNUMBER(OFFSET('Sanitation Data'!$E$4,0,10*ROW('Sanitation Data'!E18))),'Data Summary'!CP24="Yes"),100-OFFSET('Sanitation Data'!$E$4,0,10*ROW('Sanitation Data'!E18)),NA())</f>
        <v>#N/A</v>
      </c>
      <c r="AB24" s="508" t="e">
        <f ca="1">+IF(AND(ISNUMBER(OFFSET('Sanitation Data'!$E$6,0,10*ROW('Sanitation Data'!E18))),'Data Summary'!CQ24="Yes"),OFFSET('Sanitation Data'!$E$6,0,10*ROW('Sanitation Data'!E18)),NA())</f>
        <v>#N/A</v>
      </c>
      <c r="AC24" s="508" t="e">
        <f ca="1">+IF(AND(ISNUMBER(OFFSET('Sanitation Data'!$E$10,0,10*ROW('Sanitation Data'!E18))),'Data Summary'!CR24="Yes"),OFFSET('Sanitation Data'!$E$10,0,10*ROW('Sanitation Data'!E18)),NA())</f>
        <v>#N/A</v>
      </c>
      <c r="AD24" s="508" t="e">
        <f ca="1">+IF(AND(ISNUMBER(OFFSET('Sanitation Data'!$E$11,0,10*ROW('Sanitation Data'!E18))),'Data Summary'!CS24="Yes"),OFFSET('Sanitation Data'!$E$11,0,10*ROW('Sanitation Data'!E18)),NA())</f>
        <v>#N/A</v>
      </c>
      <c r="AE24" s="508" t="e">
        <f ca="1">+IF(AND(ISNUMBER(OFFSET('Sanitation Data'!$E$12,0,10*ROW('Sanitation Data'!E18))),'Data Summary'!CT24="Yes"),OFFSET('Sanitation Data'!$E$12,0,10*ROW('Sanitation Data'!E18)),NA())</f>
        <v>#N/A</v>
      </c>
      <c r="AF24" s="508" t="e">
        <f ca="1">+IF(AND(ISNUMBER(OFFSET('Sanitation Data'!$F$4,0,10*ROW('Sanitation Data'!F18))),'Data Summary'!CU24="Yes"),100-OFFSET('Sanitation Data'!$F$4,0,10*ROW('Sanitation Data'!F18)),NA())</f>
        <v>#N/A</v>
      </c>
      <c r="AG24" s="508" t="e">
        <f ca="1">+IF(AND(ISNUMBER(OFFSET('Sanitation Data'!$F$6,0,10*ROW('Sanitation Data'!F18))),'Data Summary'!CV24="Yes"),OFFSET('Sanitation Data'!$F$6,0,10*ROW('Sanitation Data'!F18)),NA())</f>
        <v>#N/A</v>
      </c>
      <c r="AH24" s="508" t="e">
        <f ca="1">+IF(AND(ISNUMBER(OFFSET('Sanitation Data'!$F$10,0,10*ROW('Sanitation Data'!F18))),'Data Summary'!CW24="Yes"),OFFSET('Sanitation Data'!$F$10,0,10*ROW('Sanitation Data'!F18)),NA())</f>
        <v>#N/A</v>
      </c>
      <c r="AI24" s="508" t="e">
        <f ca="1">+IF(AND(ISNUMBER(OFFSET('Sanitation Data'!$F$11,0,10*ROW('Sanitation Data'!F18))),'Data Summary'!CX24="Yes"),OFFSET('Sanitation Data'!$F$11,0,10*ROW('Sanitation Data'!F18)),NA())</f>
        <v>#N/A</v>
      </c>
      <c r="AJ24" s="508" t="e">
        <f ca="1">+IF(AND(ISNUMBER(OFFSET('Sanitation Data'!$F$12,0,10*ROW('Sanitation Data'!F18))),'Data Summary'!CY24="Yes"),OFFSET('Sanitation Data'!$F$12,0,10*ROW('Sanitation Data'!F18)),NA())</f>
        <v>#N/A</v>
      </c>
      <c r="AK24" s="508" t="e">
        <f ca="1">+IF(AND(ISNUMBER(OFFSET('Sanitation Data'!$G$4,0,10*ROW('Sanitation Data'!G18))),'Data Summary'!CZ24="Yes"),100-OFFSET('Sanitation Data'!$G$4,0,10*ROW('Sanitation Data'!G18)),NA())</f>
        <v>#N/A</v>
      </c>
      <c r="AL24" s="508" t="e">
        <f ca="1">+IF(AND(ISNUMBER(OFFSET('Sanitation Data'!$G$6,0,10*ROW('Sanitation Data'!G18))),'Data Summary'!DA24="Yes"),OFFSET('Sanitation Data'!$G$6,0,10*ROW('Sanitation Data'!G18)),NA())</f>
        <v>#N/A</v>
      </c>
      <c r="AM24" s="508" t="e">
        <f ca="1">+IF(AND(ISNUMBER(OFFSET('Sanitation Data'!$G$10,0,10*ROW('Sanitation Data'!G18))),'Data Summary'!DB24="Yes"),OFFSET('Sanitation Data'!$G$10,0,10*ROW('Sanitation Data'!G18)),NA())</f>
        <v>#N/A</v>
      </c>
      <c r="AN24" s="508" t="e">
        <f ca="1">+IF(AND(ISNUMBER(OFFSET('Sanitation Data'!$G$11,0,10*ROW('Sanitation Data'!G18))),'Data Summary'!DC24="Yes"),OFFSET('Sanitation Data'!$G$11,0,10*ROW('Sanitation Data'!G18)),NA())</f>
        <v>#N/A</v>
      </c>
      <c r="AO24" s="508" t="e">
        <f ca="1">+IF(AND(ISNUMBER(OFFSET('Sanitation Data'!$G$12,0,10*ROW('Sanitation Data'!G18))),'Data Summary'!DD24="Yes"),OFFSET('Sanitation Data'!$G$12,0,10*ROW('Sanitation Data'!G18)),NA())</f>
        <v>#N/A</v>
      </c>
      <c r="AP24" s="508" t="e">
        <f ca="1">+IF(AND(ISNUMBER(OFFSET('Sanitation Data'!$H$4,0,10*ROW('Sanitation Data'!H18))),'Data Summary'!DE24="Yes"),100-OFFSET('Sanitation Data'!$H$4,0,10*ROW('Sanitation Data'!H18)),NA())</f>
        <v>#N/A</v>
      </c>
      <c r="AQ24" s="508" t="e">
        <f ca="1">+IF(AND(ISNUMBER(OFFSET('Sanitation Data'!$H$6,0,10*ROW('Sanitation Data'!H18))),'Data Summary'!DF24="Yes"),OFFSET('Sanitation Data'!$H$6,0,10*ROW('Sanitation Data'!H18)),NA())</f>
        <v>#N/A</v>
      </c>
      <c r="AR24" s="508" t="e">
        <f ca="1">+IF(AND(ISNUMBER(OFFSET('Sanitation Data'!$H$10,0,10*ROW('Sanitation Data'!H18))),'Data Summary'!DG24="Yes"),OFFSET('Sanitation Data'!$H$10,0,10*ROW('Sanitation Data'!H18)),NA())</f>
        <v>#N/A</v>
      </c>
      <c r="AS24" s="508" t="e">
        <f ca="1">+IF(AND(ISNUMBER(OFFSET('Sanitation Data'!$H$11,0,10*ROW('Sanitation Data'!H18))),'Data Summary'!DH24="Yes"),OFFSET('Sanitation Data'!$H$11,0,10*ROW('Sanitation Data'!H18)),NA())</f>
        <v>#N/A</v>
      </c>
      <c r="AT24" s="508" t="e">
        <f ca="1">+IF(AND(ISNUMBER(OFFSET('Sanitation Data'!$H$12,0,10*ROW('Sanitation Data'!H18))),'Data Summary'!DI24="Yes"),OFFSET('Sanitation Data'!$H$12,0,10*ROW('Sanitation Data'!H18)),NA())</f>
        <v>#N/A</v>
      </c>
      <c r="AU24" s="508" t="e">
        <f ca="1">+IF(AND(ISNUMBER(OFFSET('Sanitation Data'!$I$4,0,10*ROW('Sanitation Data'!I18))),'Data Summary'!DJ24="Yes"),100-OFFSET('Sanitation Data'!$I$4,0,10*ROW('Sanitation Data'!I18)),NA())</f>
        <v>#N/A</v>
      </c>
      <c r="AV24" s="508" t="e">
        <f ca="1">+IF(AND(ISNUMBER(OFFSET('Sanitation Data'!$I$6,0,10*ROW('Sanitation Data'!I18))),'Data Summary'!DK24="Yes"),OFFSET('Sanitation Data'!$I$6,0,10*ROW('Sanitation Data'!I18)),NA())</f>
        <v>#N/A</v>
      </c>
      <c r="AW24" s="508" t="e">
        <f ca="1">+IF(AND(ISNUMBER(OFFSET('Sanitation Data'!$I$10,0,10*ROW('Sanitation Data'!I18))),'Data Summary'!DL24="Yes"),OFFSET('Sanitation Data'!$I$10,0,10*ROW('Sanitation Data'!I18)),NA())</f>
        <v>#N/A</v>
      </c>
      <c r="AX24" s="508" t="e">
        <f ca="1">+IF(AND(ISNUMBER(OFFSET('Sanitation Data'!$I$11,0,10*ROW('Sanitation Data'!I18))),'Data Summary'!DM24="Yes"),OFFSET('Sanitation Data'!$I$11,0,10*ROW('Sanitation Data'!I18)),NA())</f>
        <v>#N/A</v>
      </c>
      <c r="AY24" s="508" t="e">
        <f ca="1">+IF(AND(ISNUMBER(OFFSET('Sanitation Data'!$I$12,0,10*ROW('Sanitation Data'!I18))),'Data Summary'!DN24="Yes"),OFFSET('Sanitation Data'!$I$12,0,10*ROW('Sanitation Data'!I18)),NA())</f>
        <v>#N/A</v>
      </c>
      <c r="AZ24" s="509" t="e">
        <f ca="1">+IF(AND(ISNUMBER(OFFSET('Hygiene Data'!$D$5,0,10*ROW('Hygiene Data'!D18))),'Data Summary'!DO24="Yes"),OFFSET('Hygiene Data'!$D$5,0,10*ROW('Hygiene Data'!D18)),NA())</f>
        <v>#N/A</v>
      </c>
      <c r="BA24" s="509" t="e">
        <f ca="1">+IF(AND(ISNUMBER(OFFSET('Hygiene Data'!$D$7,0,10*ROW('Hygiene Data'!D18))),'Data Summary'!DP24="Yes"),OFFSET('Hygiene Data'!$D$7,0,10*ROW('Hygiene Data'!D18)),NA())</f>
        <v>#N/A</v>
      </c>
      <c r="BB24" s="509" t="e">
        <f ca="1">+IF(AND(ISNUMBER(OFFSET('Hygiene Data'!$D$9,0,10*ROW('Hygiene Data'!D18))),'Data Summary'!DQ24="Yes"),OFFSET('Hygiene Data'!$D$9,0,10*ROW('Hygiene Data'!D18)),NA())</f>
        <v>#N/A</v>
      </c>
      <c r="BC24" s="509" t="e">
        <f ca="1">+IF(AND(ISNUMBER(OFFSET('Hygiene Data'!$E$5,0,10*ROW('Hygiene Data'!E18))),'Data Summary'!DR24="Yes"),OFFSET('Hygiene Data'!$E$5,0,10*ROW('Hygiene Data'!E18)),NA())</f>
        <v>#N/A</v>
      </c>
      <c r="BD24" s="509" t="e">
        <f ca="1">+IF(AND(ISNUMBER(OFFSET('Hygiene Data'!$E$7,0,10*ROW('Hygiene Data'!E18))),'Data Summary'!DS24="Yes"),OFFSET('Hygiene Data'!$E$7,0,10*ROW('Hygiene Data'!E18)),NA())</f>
        <v>#N/A</v>
      </c>
      <c r="BE24" s="509" t="e">
        <f ca="1">+IF(AND(ISNUMBER(OFFSET('Hygiene Data'!$E$9,0,10*ROW('Hygiene Data'!E18))),'Data Summary'!DT24="Yes"),OFFSET('Hygiene Data'!$E$9,0,10*ROW('Hygiene Data'!E18)),NA())</f>
        <v>#N/A</v>
      </c>
      <c r="BF24" s="509" t="e">
        <f ca="1">+IF(AND(ISNUMBER(OFFSET('Hygiene Data'!$F$5,0,10*ROW('Hygiene Data'!F18))),'Data Summary'!DU24="Yes"),OFFSET('Hygiene Data'!$F$5,0,10*ROW('Hygiene Data'!F18)),NA())</f>
        <v>#N/A</v>
      </c>
      <c r="BG24" s="509" t="e">
        <f ca="1">+IF(AND(ISNUMBER(OFFSET('Hygiene Data'!$F$7,0,10*ROW('Hygiene Data'!F18))),'Data Summary'!DV24="Yes"),OFFSET('Hygiene Data'!$F$7,0,10*ROW('Hygiene Data'!F18)),NA())</f>
        <v>#N/A</v>
      </c>
      <c r="BH24" s="509" t="e">
        <f ca="1">+IF(AND(ISNUMBER(OFFSET('Hygiene Data'!$F$9,0,10*ROW('Hygiene Data'!F18))),'Data Summary'!DW24="Yes"),OFFSET('Hygiene Data'!$F$9,0,10*ROW('Hygiene Data'!F18)),NA())</f>
        <v>#N/A</v>
      </c>
      <c r="BI24" s="509" t="e">
        <f ca="1">+IF(AND(ISNUMBER(OFFSET('Hygiene Data'!$G$5,0,10*ROW('Hygiene Data'!G18))),'Data Summary'!DX24="Yes"),OFFSET('Hygiene Data'!$G$5,0,10*ROW('Hygiene Data'!G18)),NA())</f>
        <v>#N/A</v>
      </c>
      <c r="BJ24" s="509" t="e">
        <f ca="1">+IF(AND(ISNUMBER(OFFSET('Hygiene Data'!$G$7,0,10*ROW('Hygiene Data'!G18))),'Data Summary'!DY24="Yes"),OFFSET('Hygiene Data'!$G$7,0,10*ROW('Hygiene Data'!G18)),NA())</f>
        <v>#N/A</v>
      </c>
      <c r="BK24" s="509" t="e">
        <f ca="1">+IF(AND(ISNUMBER(OFFSET('Hygiene Data'!$G$9,0,10*ROW('Hygiene Data'!G18))),'Data Summary'!DZ24="Yes"),OFFSET('Hygiene Data'!$G$9,0,10*ROW('Hygiene Data'!G18)),NA())</f>
        <v>#N/A</v>
      </c>
      <c r="BL24" s="509" t="e">
        <f ca="1">+IF(AND(ISNUMBER(OFFSET('Hygiene Data'!$H$5,0,10*ROW('Hygiene Data'!H18))),'Data Summary'!EA24="Yes"),OFFSET('Hygiene Data'!$H$5,0,10*ROW('Hygiene Data'!H18)),NA())</f>
        <v>#N/A</v>
      </c>
      <c r="BM24" s="509" t="e">
        <f ca="1">+IF(AND(ISNUMBER(OFFSET('Hygiene Data'!$H$7,0,10*ROW('Hygiene Data'!H18))),'Data Summary'!EB24="Yes"),OFFSET('Hygiene Data'!$H$7,0,10*ROW('Hygiene Data'!H18)),NA())</f>
        <v>#N/A</v>
      </c>
      <c r="BN24" s="509" t="e">
        <f ca="1">+IF(AND(ISNUMBER(OFFSET('Hygiene Data'!$H$9,0,10*ROW('Hygiene Data'!H18))),'Data Summary'!EC24="Yes"),OFFSET('Hygiene Data'!$H$9,0,10*ROW('Hygiene Data'!H18)),NA())</f>
        <v>#N/A</v>
      </c>
      <c r="BO24" s="509" t="e">
        <f ca="1">+IF(AND(ISNUMBER(OFFSET('Hygiene Data'!$I$5,0,10*ROW('Hygiene Data'!I18))),'Data Summary'!ED24="Yes"),OFFSET('Hygiene Data'!$I$5,0,10*ROW('Hygiene Data'!I18)),NA())</f>
        <v>#N/A</v>
      </c>
      <c r="BP24" s="509" t="e">
        <f ca="1">+IF(AND(ISNUMBER(OFFSET('Hygiene Data'!$I$7,0,10*ROW('Hygiene Data'!I18))),'Data Summary'!EE24="Yes"),OFFSET('Hygiene Data'!$I$7,0,10*ROW('Hygiene Data'!I18)),NA())</f>
        <v>#N/A</v>
      </c>
      <c r="BQ24" s="509" t="e">
        <f ca="1">+IF(AND(ISNUMBER(OFFSET('Hygiene Data'!$I$9,0,10*ROW('Hygiene Data'!I18))),'Data Summary'!EF24="Yes"),OFFSET('Hygiene Data'!$I$9,0,10*ROW('Hygiene Data'!I18)),NA())</f>
        <v>#N/A</v>
      </c>
    </row>
    <row r="25" spans="1:69" x14ac:dyDescent="0.25">
      <c r="A25" s="505" t="e">
        <f ca="1">+RIGHT('Data Summary'!A25,LEN('Data Summary'!A25)-9)</f>
        <v>#VALUE!</v>
      </c>
      <c r="B25" s="479" t="str">
        <f ca="1">+IF(ISTEXT('Data Summary'!B25),'Data Summary'!B25,"")</f>
        <v/>
      </c>
      <c r="C25" s="506" t="e">
        <f ca="1">+VALUE('Data Summary'!C25)</f>
        <v>#VALUE!</v>
      </c>
      <c r="D25" s="507" t="e">
        <f ca="1">+IF(AND(ISNUMBER(OFFSET('Water Data'!$D$4,0,10*ROW('Water Data'!D19))),'Data Summary'!BS25="Yes"),100-OFFSET('Water Data'!$D$4,0,10*ROW('Water Data'!D19)),NA())</f>
        <v>#N/A</v>
      </c>
      <c r="E25" s="507" t="e">
        <f ca="1">+IF(AND(ISNUMBER(OFFSET('Water Data'!$D$6,0,10*ROW('Water Data'!D19))),'Data Summary'!BT25="Yes"),OFFSET('Water Data'!$D$6,0,10*ROW('Water Data'!D19)),NA())</f>
        <v>#N/A</v>
      </c>
      <c r="F25" s="507" t="e">
        <f ca="1">+IF(AND(ISNUMBER(OFFSET('Water Data'!$D$9,0,10*ROW('Water Data'!D19))),'Data Summary'!BU25="Yes"),OFFSET('Water Data'!$D$9,0,10*ROW('Water Data'!D19)),NA())</f>
        <v>#N/A</v>
      </c>
      <c r="G25" s="507" t="e">
        <f ca="1">+IF(AND(ISNUMBER(OFFSET('Water Data'!$E$4,0,10*ROW('Water Data'!E19))),'Data Summary'!BV25="Yes"),100-OFFSET('Water Data'!$E$4,0,10*ROW('Water Data'!E19)),NA())</f>
        <v>#N/A</v>
      </c>
      <c r="H25" s="507" t="e">
        <f ca="1">+IF(AND(ISNUMBER(OFFSET('Water Data'!$E$6,0,10*ROW('Water Data'!E19))),'Data Summary'!BW25="Yes"),OFFSET('Water Data'!$E$6,0,10*ROW('Water Data'!E19)),NA())</f>
        <v>#N/A</v>
      </c>
      <c r="I25" s="507" t="e">
        <f ca="1">+IF(AND(ISNUMBER(OFFSET('Water Data'!$E$9,0,10*ROW('Water Data'!E19))),'Data Summary'!BX25="Yes"),OFFSET('Water Data'!$E$9,0,10*ROW('Water Data'!E19)),NA())</f>
        <v>#N/A</v>
      </c>
      <c r="J25" s="507" t="e">
        <f ca="1">+IF(AND(ISNUMBER(OFFSET('Water Data'!$F$4,0,10*ROW('Water Data'!F19))),'Data Summary'!BY25="Yes"),100-OFFSET('Water Data'!$F$4,0,10*ROW('Water Data'!F19)),NA())</f>
        <v>#N/A</v>
      </c>
      <c r="K25" s="507" t="e">
        <f ca="1">+IF(AND(ISNUMBER(OFFSET('Water Data'!$F$6,0,10*ROW('Water Data'!F19))),'Data Summary'!BZ25="Yes"),OFFSET('Water Data'!$F$6,0,10*ROW('Water Data'!F19)),NA())</f>
        <v>#N/A</v>
      </c>
      <c r="L25" s="507" t="e">
        <f ca="1">+IF(AND(ISNUMBER(OFFSET('Water Data'!$F$9,0,10*ROW('Water Data'!F19))),'Data Summary'!CA25="Yes"),OFFSET('Water Data'!$F$9,0,10*ROW('Water Data'!F19)),NA())</f>
        <v>#N/A</v>
      </c>
      <c r="M25" s="507" t="e">
        <f ca="1">+IF(AND(ISNUMBER(OFFSET('Water Data'!$G$4,0,10*ROW('Water Data'!G19))),'Data Summary'!CB25="Yes"),100-OFFSET('Water Data'!$G$4,0,10*ROW('Water Data'!G19)),NA())</f>
        <v>#N/A</v>
      </c>
      <c r="N25" s="507" t="e">
        <f ca="1">+IF(AND(ISNUMBER(OFFSET('Water Data'!$G$6,0,10*ROW('Water Data'!G19))),'Data Summary'!CC25="Yes"),OFFSET('Water Data'!$G$6,0,10*ROW('Water Data'!G19)),NA())</f>
        <v>#N/A</v>
      </c>
      <c r="O25" s="507" t="e">
        <f ca="1">+IF(AND(ISNUMBER(OFFSET('Water Data'!$G$9,0,10*ROW('Water Data'!G19))),'Data Summary'!CD25="Yes"),OFFSET('Water Data'!$G$9,0,10*ROW('Water Data'!G19)),NA())</f>
        <v>#N/A</v>
      </c>
      <c r="P25" s="507" t="e">
        <f ca="1">+IF(AND(ISNUMBER(OFFSET('Water Data'!$H$4,0,10*ROW('Water Data'!H19))),'Data Summary'!CE25="Yes"),100-OFFSET('Water Data'!$H$4,0,10*ROW('Water Data'!H19)),NA())</f>
        <v>#N/A</v>
      </c>
      <c r="Q25" s="507" t="e">
        <f ca="1">+IF(AND(ISNUMBER(OFFSET('Water Data'!$H$6,0,10*ROW('Water Data'!H19))),'Data Summary'!CF25="Yes"),OFFSET('Water Data'!$H$6,0,10*ROW('Water Data'!H19)),NA())</f>
        <v>#N/A</v>
      </c>
      <c r="R25" s="507" t="e">
        <f ca="1">+IF(AND(ISNUMBER(OFFSET('Water Data'!$H$9,0,10*ROW('Water Data'!H19))),'Data Summary'!CG25="Yes"),OFFSET('Water Data'!$H$9,0,10*ROW('Water Data'!H19)),NA())</f>
        <v>#N/A</v>
      </c>
      <c r="S25" s="507" t="e">
        <f ca="1">+IF(AND(ISNUMBER(OFFSET('Water Data'!$I$4,0,10*ROW('Water Data'!I19))),'Data Summary'!CH25="Yes"),100-OFFSET('Water Data'!$I$4,0,10*ROW('Water Data'!I19)),NA())</f>
        <v>#N/A</v>
      </c>
      <c r="T25" s="507" t="e">
        <f ca="1">+IF(AND(ISNUMBER(OFFSET('Water Data'!$I$6,0,10*ROW('Water Data'!I19))),'Data Summary'!CI25="Yes"),OFFSET('Water Data'!$I$6,0,10*ROW('Water Data'!I19)),NA())</f>
        <v>#N/A</v>
      </c>
      <c r="U25" s="507" t="e">
        <f ca="1">+IF(AND(ISNUMBER(OFFSET('Water Data'!$I$9,0,10*ROW('Water Data'!I19))),'Data Summary'!CJ25="Yes"),OFFSET('Water Data'!$I$9,0,10*ROW('Water Data'!I19)),NA())</f>
        <v>#N/A</v>
      </c>
      <c r="V25" s="508" t="e">
        <f ca="1">+IF(AND(ISNUMBER(OFFSET('Sanitation Data'!$D$4,0,10*ROW('Sanitation Data'!D19))),'Data Summary'!CK25="Yes"),100-OFFSET('Sanitation Data'!$D$4,0,10*ROW('Sanitation Data'!D19)),NA())</f>
        <v>#N/A</v>
      </c>
      <c r="W25" s="508" t="e">
        <f ca="1">+IF(AND(ISNUMBER(OFFSET('Sanitation Data'!$D$6,0,10*ROW('Sanitation Data'!D19))),'Data Summary'!CL25="Yes"),OFFSET('Sanitation Data'!$D$6,0,10*ROW('Sanitation Data'!D19)),NA())</f>
        <v>#N/A</v>
      </c>
      <c r="X25" s="508" t="e">
        <f ca="1">+IF(AND(ISNUMBER(OFFSET('Sanitation Data'!$D$10,0,10*ROW('Sanitation Data'!D19))),'Data Summary'!CM25="Yes"),OFFSET('Sanitation Data'!$D$10,0,10*ROW('Sanitation Data'!D19)),NA())</f>
        <v>#N/A</v>
      </c>
      <c r="Y25" s="508" t="e">
        <f ca="1">+IF(AND(ISNUMBER(OFFSET('Sanitation Data'!$D$11,0,10*ROW('Sanitation Data'!D19))),'Data Summary'!CN25="Yes"),OFFSET('Sanitation Data'!$D$11,0,10*ROW('Sanitation Data'!D19)),NA())</f>
        <v>#N/A</v>
      </c>
      <c r="Z25" s="508" t="e">
        <f ca="1">+IF(AND(ISNUMBER(OFFSET('Sanitation Data'!$D$12,0,10*ROW('Sanitation Data'!D19))),'Data Summary'!CO25="Yes"),OFFSET('Sanitation Data'!$D$12,0,10*ROW('Sanitation Data'!D19)),NA())</f>
        <v>#N/A</v>
      </c>
      <c r="AA25" s="508" t="e">
        <f ca="1">+IF(AND(ISNUMBER(OFFSET('Sanitation Data'!$E$4,0,10*ROW('Sanitation Data'!E19))),'Data Summary'!CP25="Yes"),100-OFFSET('Sanitation Data'!$E$4,0,10*ROW('Sanitation Data'!E19)),NA())</f>
        <v>#N/A</v>
      </c>
      <c r="AB25" s="508" t="e">
        <f ca="1">+IF(AND(ISNUMBER(OFFSET('Sanitation Data'!$E$6,0,10*ROW('Sanitation Data'!E19))),'Data Summary'!CQ25="Yes"),OFFSET('Sanitation Data'!$E$6,0,10*ROW('Sanitation Data'!E19)),NA())</f>
        <v>#N/A</v>
      </c>
      <c r="AC25" s="508" t="e">
        <f ca="1">+IF(AND(ISNUMBER(OFFSET('Sanitation Data'!$E$10,0,10*ROW('Sanitation Data'!E19))),'Data Summary'!CR25="Yes"),OFFSET('Sanitation Data'!$E$10,0,10*ROW('Sanitation Data'!E19)),NA())</f>
        <v>#N/A</v>
      </c>
      <c r="AD25" s="508" t="e">
        <f ca="1">+IF(AND(ISNUMBER(OFFSET('Sanitation Data'!$E$11,0,10*ROW('Sanitation Data'!E19))),'Data Summary'!CS25="Yes"),OFFSET('Sanitation Data'!$E$11,0,10*ROW('Sanitation Data'!E19)),NA())</f>
        <v>#N/A</v>
      </c>
      <c r="AE25" s="508" t="e">
        <f ca="1">+IF(AND(ISNUMBER(OFFSET('Sanitation Data'!$E$12,0,10*ROW('Sanitation Data'!E19))),'Data Summary'!CT25="Yes"),OFFSET('Sanitation Data'!$E$12,0,10*ROW('Sanitation Data'!E19)),NA())</f>
        <v>#N/A</v>
      </c>
      <c r="AF25" s="508" t="e">
        <f ca="1">+IF(AND(ISNUMBER(OFFSET('Sanitation Data'!$F$4,0,10*ROW('Sanitation Data'!F19))),'Data Summary'!CU25="Yes"),100-OFFSET('Sanitation Data'!$F$4,0,10*ROW('Sanitation Data'!F19)),NA())</f>
        <v>#N/A</v>
      </c>
      <c r="AG25" s="508" t="e">
        <f ca="1">+IF(AND(ISNUMBER(OFFSET('Sanitation Data'!$F$6,0,10*ROW('Sanitation Data'!F19))),'Data Summary'!CV25="Yes"),OFFSET('Sanitation Data'!$F$6,0,10*ROW('Sanitation Data'!F19)),NA())</f>
        <v>#N/A</v>
      </c>
      <c r="AH25" s="508" t="e">
        <f ca="1">+IF(AND(ISNUMBER(OFFSET('Sanitation Data'!$F$10,0,10*ROW('Sanitation Data'!F19))),'Data Summary'!CW25="Yes"),OFFSET('Sanitation Data'!$F$10,0,10*ROW('Sanitation Data'!F19)),NA())</f>
        <v>#N/A</v>
      </c>
      <c r="AI25" s="508" t="e">
        <f ca="1">+IF(AND(ISNUMBER(OFFSET('Sanitation Data'!$F$11,0,10*ROW('Sanitation Data'!F19))),'Data Summary'!CX25="Yes"),OFFSET('Sanitation Data'!$F$11,0,10*ROW('Sanitation Data'!F19)),NA())</f>
        <v>#N/A</v>
      </c>
      <c r="AJ25" s="508" t="e">
        <f ca="1">+IF(AND(ISNUMBER(OFFSET('Sanitation Data'!$F$12,0,10*ROW('Sanitation Data'!F19))),'Data Summary'!CY25="Yes"),OFFSET('Sanitation Data'!$F$12,0,10*ROW('Sanitation Data'!F19)),NA())</f>
        <v>#N/A</v>
      </c>
      <c r="AK25" s="508" t="e">
        <f ca="1">+IF(AND(ISNUMBER(OFFSET('Sanitation Data'!$G$4,0,10*ROW('Sanitation Data'!G19))),'Data Summary'!CZ25="Yes"),100-OFFSET('Sanitation Data'!$G$4,0,10*ROW('Sanitation Data'!G19)),NA())</f>
        <v>#N/A</v>
      </c>
      <c r="AL25" s="508" t="e">
        <f ca="1">+IF(AND(ISNUMBER(OFFSET('Sanitation Data'!$G$6,0,10*ROW('Sanitation Data'!G19))),'Data Summary'!DA25="Yes"),OFFSET('Sanitation Data'!$G$6,0,10*ROW('Sanitation Data'!G19)),NA())</f>
        <v>#N/A</v>
      </c>
      <c r="AM25" s="508" t="e">
        <f ca="1">+IF(AND(ISNUMBER(OFFSET('Sanitation Data'!$G$10,0,10*ROW('Sanitation Data'!G19))),'Data Summary'!DB25="Yes"),OFFSET('Sanitation Data'!$G$10,0,10*ROW('Sanitation Data'!G19)),NA())</f>
        <v>#N/A</v>
      </c>
      <c r="AN25" s="508" t="e">
        <f ca="1">+IF(AND(ISNUMBER(OFFSET('Sanitation Data'!$G$11,0,10*ROW('Sanitation Data'!G19))),'Data Summary'!DC25="Yes"),OFFSET('Sanitation Data'!$G$11,0,10*ROW('Sanitation Data'!G19)),NA())</f>
        <v>#N/A</v>
      </c>
      <c r="AO25" s="508" t="e">
        <f ca="1">+IF(AND(ISNUMBER(OFFSET('Sanitation Data'!$G$12,0,10*ROW('Sanitation Data'!G19))),'Data Summary'!DD25="Yes"),OFFSET('Sanitation Data'!$G$12,0,10*ROW('Sanitation Data'!G19)),NA())</f>
        <v>#N/A</v>
      </c>
      <c r="AP25" s="508" t="e">
        <f ca="1">+IF(AND(ISNUMBER(OFFSET('Sanitation Data'!$H$4,0,10*ROW('Sanitation Data'!H19))),'Data Summary'!DE25="Yes"),100-OFFSET('Sanitation Data'!$H$4,0,10*ROW('Sanitation Data'!H19)),NA())</f>
        <v>#N/A</v>
      </c>
      <c r="AQ25" s="508" t="e">
        <f ca="1">+IF(AND(ISNUMBER(OFFSET('Sanitation Data'!$H$6,0,10*ROW('Sanitation Data'!H19))),'Data Summary'!DF25="Yes"),OFFSET('Sanitation Data'!$H$6,0,10*ROW('Sanitation Data'!H19)),NA())</f>
        <v>#N/A</v>
      </c>
      <c r="AR25" s="508" t="e">
        <f ca="1">+IF(AND(ISNUMBER(OFFSET('Sanitation Data'!$H$10,0,10*ROW('Sanitation Data'!H19))),'Data Summary'!DG25="Yes"),OFFSET('Sanitation Data'!$H$10,0,10*ROW('Sanitation Data'!H19)),NA())</f>
        <v>#N/A</v>
      </c>
      <c r="AS25" s="508" t="e">
        <f ca="1">+IF(AND(ISNUMBER(OFFSET('Sanitation Data'!$H$11,0,10*ROW('Sanitation Data'!H19))),'Data Summary'!DH25="Yes"),OFFSET('Sanitation Data'!$H$11,0,10*ROW('Sanitation Data'!H19)),NA())</f>
        <v>#N/A</v>
      </c>
      <c r="AT25" s="508" t="e">
        <f ca="1">+IF(AND(ISNUMBER(OFFSET('Sanitation Data'!$H$12,0,10*ROW('Sanitation Data'!H19))),'Data Summary'!DI25="Yes"),OFFSET('Sanitation Data'!$H$12,0,10*ROW('Sanitation Data'!H19)),NA())</f>
        <v>#N/A</v>
      </c>
      <c r="AU25" s="508" t="e">
        <f ca="1">+IF(AND(ISNUMBER(OFFSET('Sanitation Data'!$I$4,0,10*ROW('Sanitation Data'!I19))),'Data Summary'!DJ25="Yes"),100-OFFSET('Sanitation Data'!$I$4,0,10*ROW('Sanitation Data'!I19)),NA())</f>
        <v>#N/A</v>
      </c>
      <c r="AV25" s="508" t="e">
        <f ca="1">+IF(AND(ISNUMBER(OFFSET('Sanitation Data'!$I$6,0,10*ROW('Sanitation Data'!I19))),'Data Summary'!DK25="Yes"),OFFSET('Sanitation Data'!$I$6,0,10*ROW('Sanitation Data'!I19)),NA())</f>
        <v>#N/A</v>
      </c>
      <c r="AW25" s="508" t="e">
        <f ca="1">+IF(AND(ISNUMBER(OFFSET('Sanitation Data'!$I$10,0,10*ROW('Sanitation Data'!I19))),'Data Summary'!DL25="Yes"),OFFSET('Sanitation Data'!$I$10,0,10*ROW('Sanitation Data'!I19)),NA())</f>
        <v>#N/A</v>
      </c>
      <c r="AX25" s="508" t="e">
        <f ca="1">+IF(AND(ISNUMBER(OFFSET('Sanitation Data'!$I$11,0,10*ROW('Sanitation Data'!I19))),'Data Summary'!DM25="Yes"),OFFSET('Sanitation Data'!$I$11,0,10*ROW('Sanitation Data'!I19)),NA())</f>
        <v>#N/A</v>
      </c>
      <c r="AY25" s="508" t="e">
        <f ca="1">+IF(AND(ISNUMBER(OFFSET('Sanitation Data'!$I$12,0,10*ROW('Sanitation Data'!I19))),'Data Summary'!DN25="Yes"),OFFSET('Sanitation Data'!$I$12,0,10*ROW('Sanitation Data'!I19)),NA())</f>
        <v>#N/A</v>
      </c>
      <c r="AZ25" s="509" t="e">
        <f ca="1">+IF(AND(ISNUMBER(OFFSET('Hygiene Data'!$D$5,0,10*ROW('Hygiene Data'!D19))),'Data Summary'!DO25="Yes"),OFFSET('Hygiene Data'!$D$5,0,10*ROW('Hygiene Data'!D19)),NA())</f>
        <v>#N/A</v>
      </c>
      <c r="BA25" s="509" t="e">
        <f ca="1">+IF(AND(ISNUMBER(OFFSET('Hygiene Data'!$D$7,0,10*ROW('Hygiene Data'!D19))),'Data Summary'!DP25="Yes"),OFFSET('Hygiene Data'!$D$7,0,10*ROW('Hygiene Data'!D19)),NA())</f>
        <v>#N/A</v>
      </c>
      <c r="BB25" s="509" t="e">
        <f ca="1">+IF(AND(ISNUMBER(OFFSET('Hygiene Data'!$D$9,0,10*ROW('Hygiene Data'!D19))),'Data Summary'!DQ25="Yes"),OFFSET('Hygiene Data'!$D$9,0,10*ROW('Hygiene Data'!D19)),NA())</f>
        <v>#N/A</v>
      </c>
      <c r="BC25" s="509" t="e">
        <f ca="1">+IF(AND(ISNUMBER(OFFSET('Hygiene Data'!$E$5,0,10*ROW('Hygiene Data'!E19))),'Data Summary'!DR25="Yes"),OFFSET('Hygiene Data'!$E$5,0,10*ROW('Hygiene Data'!E19)),NA())</f>
        <v>#N/A</v>
      </c>
      <c r="BD25" s="509" t="e">
        <f ca="1">+IF(AND(ISNUMBER(OFFSET('Hygiene Data'!$E$7,0,10*ROW('Hygiene Data'!E19))),'Data Summary'!DS25="Yes"),OFFSET('Hygiene Data'!$E$7,0,10*ROW('Hygiene Data'!E19)),NA())</f>
        <v>#N/A</v>
      </c>
      <c r="BE25" s="509" t="e">
        <f ca="1">+IF(AND(ISNUMBER(OFFSET('Hygiene Data'!$E$9,0,10*ROW('Hygiene Data'!E19))),'Data Summary'!DT25="Yes"),OFFSET('Hygiene Data'!$E$9,0,10*ROW('Hygiene Data'!E19)),NA())</f>
        <v>#N/A</v>
      </c>
      <c r="BF25" s="509" t="e">
        <f ca="1">+IF(AND(ISNUMBER(OFFSET('Hygiene Data'!$F$5,0,10*ROW('Hygiene Data'!F19))),'Data Summary'!DU25="Yes"),OFFSET('Hygiene Data'!$F$5,0,10*ROW('Hygiene Data'!F19)),NA())</f>
        <v>#N/A</v>
      </c>
      <c r="BG25" s="509" t="e">
        <f ca="1">+IF(AND(ISNUMBER(OFFSET('Hygiene Data'!$F$7,0,10*ROW('Hygiene Data'!F19))),'Data Summary'!DV25="Yes"),OFFSET('Hygiene Data'!$F$7,0,10*ROW('Hygiene Data'!F19)),NA())</f>
        <v>#N/A</v>
      </c>
      <c r="BH25" s="509" t="e">
        <f ca="1">+IF(AND(ISNUMBER(OFFSET('Hygiene Data'!$F$9,0,10*ROW('Hygiene Data'!F19))),'Data Summary'!DW25="Yes"),OFFSET('Hygiene Data'!$F$9,0,10*ROW('Hygiene Data'!F19)),NA())</f>
        <v>#N/A</v>
      </c>
      <c r="BI25" s="509" t="e">
        <f ca="1">+IF(AND(ISNUMBER(OFFSET('Hygiene Data'!$G$5,0,10*ROW('Hygiene Data'!G19))),'Data Summary'!DX25="Yes"),OFFSET('Hygiene Data'!$G$5,0,10*ROW('Hygiene Data'!G19)),NA())</f>
        <v>#N/A</v>
      </c>
      <c r="BJ25" s="509" t="e">
        <f ca="1">+IF(AND(ISNUMBER(OFFSET('Hygiene Data'!$G$7,0,10*ROW('Hygiene Data'!G19))),'Data Summary'!DY25="Yes"),OFFSET('Hygiene Data'!$G$7,0,10*ROW('Hygiene Data'!G19)),NA())</f>
        <v>#N/A</v>
      </c>
      <c r="BK25" s="509" t="e">
        <f ca="1">+IF(AND(ISNUMBER(OFFSET('Hygiene Data'!$G$9,0,10*ROW('Hygiene Data'!G19))),'Data Summary'!DZ25="Yes"),OFFSET('Hygiene Data'!$G$9,0,10*ROW('Hygiene Data'!G19)),NA())</f>
        <v>#N/A</v>
      </c>
      <c r="BL25" s="509" t="e">
        <f ca="1">+IF(AND(ISNUMBER(OFFSET('Hygiene Data'!$H$5,0,10*ROW('Hygiene Data'!H19))),'Data Summary'!EA25="Yes"),OFFSET('Hygiene Data'!$H$5,0,10*ROW('Hygiene Data'!H19)),NA())</f>
        <v>#N/A</v>
      </c>
      <c r="BM25" s="509" t="e">
        <f ca="1">+IF(AND(ISNUMBER(OFFSET('Hygiene Data'!$H$7,0,10*ROW('Hygiene Data'!H19))),'Data Summary'!EB25="Yes"),OFFSET('Hygiene Data'!$H$7,0,10*ROW('Hygiene Data'!H19)),NA())</f>
        <v>#N/A</v>
      </c>
      <c r="BN25" s="509" t="e">
        <f ca="1">+IF(AND(ISNUMBER(OFFSET('Hygiene Data'!$H$9,0,10*ROW('Hygiene Data'!H19))),'Data Summary'!EC25="Yes"),OFFSET('Hygiene Data'!$H$9,0,10*ROW('Hygiene Data'!H19)),NA())</f>
        <v>#N/A</v>
      </c>
      <c r="BO25" s="509" t="e">
        <f ca="1">+IF(AND(ISNUMBER(OFFSET('Hygiene Data'!$I$5,0,10*ROW('Hygiene Data'!I19))),'Data Summary'!ED25="Yes"),OFFSET('Hygiene Data'!$I$5,0,10*ROW('Hygiene Data'!I19)),NA())</f>
        <v>#N/A</v>
      </c>
      <c r="BP25" s="509" t="e">
        <f ca="1">+IF(AND(ISNUMBER(OFFSET('Hygiene Data'!$I$7,0,10*ROW('Hygiene Data'!I19))),'Data Summary'!EE25="Yes"),OFFSET('Hygiene Data'!$I$7,0,10*ROW('Hygiene Data'!I19)),NA())</f>
        <v>#N/A</v>
      </c>
      <c r="BQ25" s="509" t="e">
        <f ca="1">+IF(AND(ISNUMBER(OFFSET('Hygiene Data'!$I$9,0,10*ROW('Hygiene Data'!I19))),'Data Summary'!EF25="Yes"),OFFSET('Hygiene Data'!$I$9,0,10*ROW('Hygiene Data'!I19)),NA())</f>
        <v>#N/A</v>
      </c>
    </row>
    <row r="26" spans="1:69" x14ac:dyDescent="0.25">
      <c r="A26" s="505" t="e">
        <f ca="1">+RIGHT('Data Summary'!A26,LEN('Data Summary'!A26)-9)</f>
        <v>#VALUE!</v>
      </c>
      <c r="B26" s="479" t="str">
        <f ca="1">+IF(ISTEXT('Data Summary'!B26),'Data Summary'!B26,"")</f>
        <v/>
      </c>
      <c r="C26" s="506" t="e">
        <f ca="1">+VALUE('Data Summary'!C26)</f>
        <v>#VALUE!</v>
      </c>
      <c r="D26" s="507" t="e">
        <f ca="1">+IF(AND(ISNUMBER(OFFSET('Water Data'!$D$4,0,10*ROW('Water Data'!D20))),'Data Summary'!BS26="Yes"),100-OFFSET('Water Data'!$D$4,0,10*ROW('Water Data'!D20)),NA())</f>
        <v>#N/A</v>
      </c>
      <c r="E26" s="507" t="e">
        <f ca="1">+IF(AND(ISNUMBER(OFFSET('Water Data'!$D$6,0,10*ROW('Water Data'!D20))),'Data Summary'!BT26="Yes"),OFFSET('Water Data'!$D$6,0,10*ROW('Water Data'!D20)),NA())</f>
        <v>#N/A</v>
      </c>
      <c r="F26" s="507" t="e">
        <f ca="1">+IF(AND(ISNUMBER(OFFSET('Water Data'!$D$9,0,10*ROW('Water Data'!D20))),'Data Summary'!BU26="Yes"),OFFSET('Water Data'!$D$9,0,10*ROW('Water Data'!D20)),NA())</f>
        <v>#N/A</v>
      </c>
      <c r="G26" s="507" t="e">
        <f ca="1">+IF(AND(ISNUMBER(OFFSET('Water Data'!$E$4,0,10*ROW('Water Data'!E20))),'Data Summary'!BV26="Yes"),100-OFFSET('Water Data'!$E$4,0,10*ROW('Water Data'!E20)),NA())</f>
        <v>#N/A</v>
      </c>
      <c r="H26" s="507" t="e">
        <f ca="1">+IF(AND(ISNUMBER(OFFSET('Water Data'!$E$6,0,10*ROW('Water Data'!E20))),'Data Summary'!BW26="Yes"),OFFSET('Water Data'!$E$6,0,10*ROW('Water Data'!E20)),NA())</f>
        <v>#N/A</v>
      </c>
      <c r="I26" s="507" t="e">
        <f ca="1">+IF(AND(ISNUMBER(OFFSET('Water Data'!$E$9,0,10*ROW('Water Data'!E20))),'Data Summary'!BX26="Yes"),OFFSET('Water Data'!$E$9,0,10*ROW('Water Data'!E20)),NA())</f>
        <v>#N/A</v>
      </c>
      <c r="J26" s="507" t="e">
        <f ca="1">+IF(AND(ISNUMBER(OFFSET('Water Data'!$F$4,0,10*ROW('Water Data'!F20))),'Data Summary'!BY26="Yes"),100-OFFSET('Water Data'!$F$4,0,10*ROW('Water Data'!F20)),NA())</f>
        <v>#N/A</v>
      </c>
      <c r="K26" s="507" t="e">
        <f ca="1">+IF(AND(ISNUMBER(OFFSET('Water Data'!$F$6,0,10*ROW('Water Data'!F20))),'Data Summary'!BZ26="Yes"),OFFSET('Water Data'!$F$6,0,10*ROW('Water Data'!F20)),NA())</f>
        <v>#N/A</v>
      </c>
      <c r="L26" s="507" t="e">
        <f ca="1">+IF(AND(ISNUMBER(OFFSET('Water Data'!$F$9,0,10*ROW('Water Data'!F20))),'Data Summary'!CA26="Yes"),OFFSET('Water Data'!$F$9,0,10*ROW('Water Data'!F20)),NA())</f>
        <v>#N/A</v>
      </c>
      <c r="M26" s="507" t="e">
        <f ca="1">+IF(AND(ISNUMBER(OFFSET('Water Data'!$G$4,0,10*ROW('Water Data'!G20))),'Data Summary'!CB26="Yes"),100-OFFSET('Water Data'!$G$4,0,10*ROW('Water Data'!G20)),NA())</f>
        <v>#N/A</v>
      </c>
      <c r="N26" s="507" t="e">
        <f ca="1">+IF(AND(ISNUMBER(OFFSET('Water Data'!$G$6,0,10*ROW('Water Data'!G20))),'Data Summary'!CC26="Yes"),OFFSET('Water Data'!$G$6,0,10*ROW('Water Data'!G20)),NA())</f>
        <v>#N/A</v>
      </c>
      <c r="O26" s="507" t="e">
        <f ca="1">+IF(AND(ISNUMBER(OFFSET('Water Data'!$G$9,0,10*ROW('Water Data'!G20))),'Data Summary'!CD26="Yes"),OFFSET('Water Data'!$G$9,0,10*ROW('Water Data'!G20)),NA())</f>
        <v>#N/A</v>
      </c>
      <c r="P26" s="507" t="e">
        <f ca="1">+IF(AND(ISNUMBER(OFFSET('Water Data'!$H$4,0,10*ROW('Water Data'!H20))),'Data Summary'!CE26="Yes"),100-OFFSET('Water Data'!$H$4,0,10*ROW('Water Data'!H20)),NA())</f>
        <v>#N/A</v>
      </c>
      <c r="Q26" s="507" t="e">
        <f ca="1">+IF(AND(ISNUMBER(OFFSET('Water Data'!$H$6,0,10*ROW('Water Data'!H20))),'Data Summary'!CF26="Yes"),OFFSET('Water Data'!$H$6,0,10*ROW('Water Data'!H20)),NA())</f>
        <v>#N/A</v>
      </c>
      <c r="R26" s="507" t="e">
        <f ca="1">+IF(AND(ISNUMBER(OFFSET('Water Data'!$H$9,0,10*ROW('Water Data'!H20))),'Data Summary'!CG26="Yes"),OFFSET('Water Data'!$H$9,0,10*ROW('Water Data'!H20)),NA())</f>
        <v>#N/A</v>
      </c>
      <c r="S26" s="507" t="e">
        <f ca="1">+IF(AND(ISNUMBER(OFFSET('Water Data'!$I$4,0,10*ROW('Water Data'!I20))),'Data Summary'!CH26="Yes"),100-OFFSET('Water Data'!$I$4,0,10*ROW('Water Data'!I20)),NA())</f>
        <v>#N/A</v>
      </c>
      <c r="T26" s="507" t="e">
        <f ca="1">+IF(AND(ISNUMBER(OFFSET('Water Data'!$I$6,0,10*ROW('Water Data'!I20))),'Data Summary'!CI26="Yes"),OFFSET('Water Data'!$I$6,0,10*ROW('Water Data'!I20)),NA())</f>
        <v>#N/A</v>
      </c>
      <c r="U26" s="507" t="e">
        <f ca="1">+IF(AND(ISNUMBER(OFFSET('Water Data'!$I$9,0,10*ROW('Water Data'!I20))),'Data Summary'!CJ26="Yes"),OFFSET('Water Data'!$I$9,0,10*ROW('Water Data'!I20)),NA())</f>
        <v>#N/A</v>
      </c>
      <c r="V26" s="508" t="e">
        <f ca="1">+IF(AND(ISNUMBER(OFFSET('Sanitation Data'!$D$4,0,10*ROW('Sanitation Data'!D20))),'Data Summary'!CK26="Yes"),100-OFFSET('Sanitation Data'!$D$4,0,10*ROW('Sanitation Data'!D20)),NA())</f>
        <v>#N/A</v>
      </c>
      <c r="W26" s="508" t="e">
        <f ca="1">+IF(AND(ISNUMBER(OFFSET('Sanitation Data'!$D$6,0,10*ROW('Sanitation Data'!D20))),'Data Summary'!CL26="Yes"),OFFSET('Sanitation Data'!$D$6,0,10*ROW('Sanitation Data'!D20)),NA())</f>
        <v>#N/A</v>
      </c>
      <c r="X26" s="508" t="e">
        <f ca="1">+IF(AND(ISNUMBER(OFFSET('Sanitation Data'!$D$10,0,10*ROW('Sanitation Data'!D20))),'Data Summary'!CM26="Yes"),OFFSET('Sanitation Data'!$D$10,0,10*ROW('Sanitation Data'!D20)),NA())</f>
        <v>#N/A</v>
      </c>
      <c r="Y26" s="508" t="e">
        <f ca="1">+IF(AND(ISNUMBER(OFFSET('Sanitation Data'!$D$11,0,10*ROW('Sanitation Data'!D20))),'Data Summary'!CN26="Yes"),OFFSET('Sanitation Data'!$D$11,0,10*ROW('Sanitation Data'!D20)),NA())</f>
        <v>#N/A</v>
      </c>
      <c r="Z26" s="508" t="e">
        <f ca="1">+IF(AND(ISNUMBER(OFFSET('Sanitation Data'!$D$12,0,10*ROW('Sanitation Data'!D20))),'Data Summary'!CO26="Yes"),OFFSET('Sanitation Data'!$D$12,0,10*ROW('Sanitation Data'!D20)),NA())</f>
        <v>#N/A</v>
      </c>
      <c r="AA26" s="508" t="e">
        <f ca="1">+IF(AND(ISNUMBER(OFFSET('Sanitation Data'!$E$4,0,10*ROW('Sanitation Data'!E20))),'Data Summary'!CP26="Yes"),100-OFFSET('Sanitation Data'!$E$4,0,10*ROW('Sanitation Data'!E20)),NA())</f>
        <v>#N/A</v>
      </c>
      <c r="AB26" s="508" t="e">
        <f ca="1">+IF(AND(ISNUMBER(OFFSET('Sanitation Data'!$E$6,0,10*ROW('Sanitation Data'!E20))),'Data Summary'!CQ26="Yes"),OFFSET('Sanitation Data'!$E$6,0,10*ROW('Sanitation Data'!E20)),NA())</f>
        <v>#N/A</v>
      </c>
      <c r="AC26" s="508" t="e">
        <f ca="1">+IF(AND(ISNUMBER(OFFSET('Sanitation Data'!$E$10,0,10*ROW('Sanitation Data'!E20))),'Data Summary'!CR26="Yes"),OFFSET('Sanitation Data'!$E$10,0,10*ROW('Sanitation Data'!E20)),NA())</f>
        <v>#N/A</v>
      </c>
      <c r="AD26" s="508" t="e">
        <f ca="1">+IF(AND(ISNUMBER(OFFSET('Sanitation Data'!$E$11,0,10*ROW('Sanitation Data'!E20))),'Data Summary'!CS26="Yes"),OFFSET('Sanitation Data'!$E$11,0,10*ROW('Sanitation Data'!E20)),NA())</f>
        <v>#N/A</v>
      </c>
      <c r="AE26" s="508" t="e">
        <f ca="1">+IF(AND(ISNUMBER(OFFSET('Sanitation Data'!$E$12,0,10*ROW('Sanitation Data'!E20))),'Data Summary'!CT26="Yes"),OFFSET('Sanitation Data'!$E$12,0,10*ROW('Sanitation Data'!E20)),NA())</f>
        <v>#N/A</v>
      </c>
      <c r="AF26" s="508" t="e">
        <f ca="1">+IF(AND(ISNUMBER(OFFSET('Sanitation Data'!$F$4,0,10*ROW('Sanitation Data'!F20))),'Data Summary'!CU26="Yes"),100-OFFSET('Sanitation Data'!$F$4,0,10*ROW('Sanitation Data'!F20)),NA())</f>
        <v>#N/A</v>
      </c>
      <c r="AG26" s="508" t="e">
        <f ca="1">+IF(AND(ISNUMBER(OFFSET('Sanitation Data'!$F$6,0,10*ROW('Sanitation Data'!F20))),'Data Summary'!CV26="Yes"),OFFSET('Sanitation Data'!$F$6,0,10*ROW('Sanitation Data'!F20)),NA())</f>
        <v>#N/A</v>
      </c>
      <c r="AH26" s="508" t="e">
        <f ca="1">+IF(AND(ISNUMBER(OFFSET('Sanitation Data'!$F$10,0,10*ROW('Sanitation Data'!F20))),'Data Summary'!CW26="Yes"),OFFSET('Sanitation Data'!$F$10,0,10*ROW('Sanitation Data'!F20)),NA())</f>
        <v>#N/A</v>
      </c>
      <c r="AI26" s="508" t="e">
        <f ca="1">+IF(AND(ISNUMBER(OFFSET('Sanitation Data'!$F$11,0,10*ROW('Sanitation Data'!F20))),'Data Summary'!CX26="Yes"),OFFSET('Sanitation Data'!$F$11,0,10*ROW('Sanitation Data'!F20)),NA())</f>
        <v>#N/A</v>
      </c>
      <c r="AJ26" s="508" t="e">
        <f ca="1">+IF(AND(ISNUMBER(OFFSET('Sanitation Data'!$F$12,0,10*ROW('Sanitation Data'!F20))),'Data Summary'!CY26="Yes"),OFFSET('Sanitation Data'!$F$12,0,10*ROW('Sanitation Data'!F20)),NA())</f>
        <v>#N/A</v>
      </c>
      <c r="AK26" s="508" t="e">
        <f ca="1">+IF(AND(ISNUMBER(OFFSET('Sanitation Data'!$G$4,0,10*ROW('Sanitation Data'!G20))),'Data Summary'!CZ26="Yes"),100-OFFSET('Sanitation Data'!$G$4,0,10*ROW('Sanitation Data'!G20)),NA())</f>
        <v>#N/A</v>
      </c>
      <c r="AL26" s="508" t="e">
        <f ca="1">+IF(AND(ISNUMBER(OFFSET('Sanitation Data'!$G$6,0,10*ROW('Sanitation Data'!G20))),'Data Summary'!DA26="Yes"),OFFSET('Sanitation Data'!$G$6,0,10*ROW('Sanitation Data'!G20)),NA())</f>
        <v>#N/A</v>
      </c>
      <c r="AM26" s="508" t="e">
        <f ca="1">+IF(AND(ISNUMBER(OFFSET('Sanitation Data'!$G$10,0,10*ROW('Sanitation Data'!G20))),'Data Summary'!DB26="Yes"),OFFSET('Sanitation Data'!$G$10,0,10*ROW('Sanitation Data'!G20)),NA())</f>
        <v>#N/A</v>
      </c>
      <c r="AN26" s="508" t="e">
        <f ca="1">+IF(AND(ISNUMBER(OFFSET('Sanitation Data'!$G$11,0,10*ROW('Sanitation Data'!G20))),'Data Summary'!DC26="Yes"),OFFSET('Sanitation Data'!$G$11,0,10*ROW('Sanitation Data'!G20)),NA())</f>
        <v>#N/A</v>
      </c>
      <c r="AO26" s="508" t="e">
        <f ca="1">+IF(AND(ISNUMBER(OFFSET('Sanitation Data'!$G$12,0,10*ROW('Sanitation Data'!G20))),'Data Summary'!DD26="Yes"),OFFSET('Sanitation Data'!$G$12,0,10*ROW('Sanitation Data'!G20)),NA())</f>
        <v>#N/A</v>
      </c>
      <c r="AP26" s="508" t="e">
        <f ca="1">+IF(AND(ISNUMBER(OFFSET('Sanitation Data'!$H$4,0,10*ROW('Sanitation Data'!H20))),'Data Summary'!DE26="Yes"),100-OFFSET('Sanitation Data'!$H$4,0,10*ROW('Sanitation Data'!H20)),NA())</f>
        <v>#N/A</v>
      </c>
      <c r="AQ26" s="508" t="e">
        <f ca="1">+IF(AND(ISNUMBER(OFFSET('Sanitation Data'!$H$6,0,10*ROW('Sanitation Data'!H20))),'Data Summary'!DF26="Yes"),OFFSET('Sanitation Data'!$H$6,0,10*ROW('Sanitation Data'!H20)),NA())</f>
        <v>#N/A</v>
      </c>
      <c r="AR26" s="508" t="e">
        <f ca="1">+IF(AND(ISNUMBER(OFFSET('Sanitation Data'!$H$10,0,10*ROW('Sanitation Data'!H20))),'Data Summary'!DG26="Yes"),OFFSET('Sanitation Data'!$H$10,0,10*ROW('Sanitation Data'!H20)),NA())</f>
        <v>#N/A</v>
      </c>
      <c r="AS26" s="508" t="e">
        <f ca="1">+IF(AND(ISNUMBER(OFFSET('Sanitation Data'!$H$11,0,10*ROW('Sanitation Data'!H20))),'Data Summary'!DH26="Yes"),OFFSET('Sanitation Data'!$H$11,0,10*ROW('Sanitation Data'!H20)),NA())</f>
        <v>#N/A</v>
      </c>
      <c r="AT26" s="508" t="e">
        <f ca="1">+IF(AND(ISNUMBER(OFFSET('Sanitation Data'!$H$12,0,10*ROW('Sanitation Data'!H20))),'Data Summary'!DI26="Yes"),OFFSET('Sanitation Data'!$H$12,0,10*ROW('Sanitation Data'!H20)),NA())</f>
        <v>#N/A</v>
      </c>
      <c r="AU26" s="508" t="e">
        <f ca="1">+IF(AND(ISNUMBER(OFFSET('Sanitation Data'!$I$4,0,10*ROW('Sanitation Data'!I20))),'Data Summary'!DJ26="Yes"),100-OFFSET('Sanitation Data'!$I$4,0,10*ROW('Sanitation Data'!I20)),NA())</f>
        <v>#N/A</v>
      </c>
      <c r="AV26" s="508" t="e">
        <f ca="1">+IF(AND(ISNUMBER(OFFSET('Sanitation Data'!$I$6,0,10*ROW('Sanitation Data'!I20))),'Data Summary'!DK26="Yes"),OFFSET('Sanitation Data'!$I$6,0,10*ROW('Sanitation Data'!I20)),NA())</f>
        <v>#N/A</v>
      </c>
      <c r="AW26" s="508" t="e">
        <f ca="1">+IF(AND(ISNUMBER(OFFSET('Sanitation Data'!$I$10,0,10*ROW('Sanitation Data'!I20))),'Data Summary'!DL26="Yes"),OFFSET('Sanitation Data'!$I$10,0,10*ROW('Sanitation Data'!I20)),NA())</f>
        <v>#N/A</v>
      </c>
      <c r="AX26" s="508" t="e">
        <f ca="1">+IF(AND(ISNUMBER(OFFSET('Sanitation Data'!$I$11,0,10*ROW('Sanitation Data'!I20))),'Data Summary'!DM26="Yes"),OFFSET('Sanitation Data'!$I$11,0,10*ROW('Sanitation Data'!I20)),NA())</f>
        <v>#N/A</v>
      </c>
      <c r="AY26" s="508" t="e">
        <f ca="1">+IF(AND(ISNUMBER(OFFSET('Sanitation Data'!$I$12,0,10*ROW('Sanitation Data'!I20))),'Data Summary'!DN26="Yes"),OFFSET('Sanitation Data'!$I$12,0,10*ROW('Sanitation Data'!I20)),NA())</f>
        <v>#N/A</v>
      </c>
      <c r="AZ26" s="509" t="e">
        <f ca="1">+IF(AND(ISNUMBER(OFFSET('Hygiene Data'!$D$5,0,10*ROW('Hygiene Data'!D20))),'Data Summary'!DO26="Yes"),OFFSET('Hygiene Data'!$D$5,0,10*ROW('Hygiene Data'!D20)),NA())</f>
        <v>#N/A</v>
      </c>
      <c r="BA26" s="509" t="e">
        <f ca="1">+IF(AND(ISNUMBER(OFFSET('Hygiene Data'!$D$7,0,10*ROW('Hygiene Data'!D20))),'Data Summary'!DP26="Yes"),OFFSET('Hygiene Data'!$D$7,0,10*ROW('Hygiene Data'!D20)),NA())</f>
        <v>#N/A</v>
      </c>
      <c r="BB26" s="509" t="e">
        <f ca="1">+IF(AND(ISNUMBER(OFFSET('Hygiene Data'!$D$9,0,10*ROW('Hygiene Data'!D20))),'Data Summary'!DQ26="Yes"),OFFSET('Hygiene Data'!$D$9,0,10*ROW('Hygiene Data'!D20)),NA())</f>
        <v>#N/A</v>
      </c>
      <c r="BC26" s="509" t="e">
        <f ca="1">+IF(AND(ISNUMBER(OFFSET('Hygiene Data'!$E$5,0,10*ROW('Hygiene Data'!E20))),'Data Summary'!DR26="Yes"),OFFSET('Hygiene Data'!$E$5,0,10*ROW('Hygiene Data'!E20)),NA())</f>
        <v>#N/A</v>
      </c>
      <c r="BD26" s="509" t="e">
        <f ca="1">+IF(AND(ISNUMBER(OFFSET('Hygiene Data'!$E$7,0,10*ROW('Hygiene Data'!E20))),'Data Summary'!DS26="Yes"),OFFSET('Hygiene Data'!$E$7,0,10*ROW('Hygiene Data'!E20)),NA())</f>
        <v>#N/A</v>
      </c>
      <c r="BE26" s="509" t="e">
        <f ca="1">+IF(AND(ISNUMBER(OFFSET('Hygiene Data'!$E$9,0,10*ROW('Hygiene Data'!E20))),'Data Summary'!DT26="Yes"),OFFSET('Hygiene Data'!$E$9,0,10*ROW('Hygiene Data'!E20)),NA())</f>
        <v>#N/A</v>
      </c>
      <c r="BF26" s="509" t="e">
        <f ca="1">+IF(AND(ISNUMBER(OFFSET('Hygiene Data'!$F$5,0,10*ROW('Hygiene Data'!F20))),'Data Summary'!DU26="Yes"),OFFSET('Hygiene Data'!$F$5,0,10*ROW('Hygiene Data'!F20)),NA())</f>
        <v>#N/A</v>
      </c>
      <c r="BG26" s="509" t="e">
        <f ca="1">+IF(AND(ISNUMBER(OFFSET('Hygiene Data'!$F$7,0,10*ROW('Hygiene Data'!F20))),'Data Summary'!DV26="Yes"),OFFSET('Hygiene Data'!$F$7,0,10*ROW('Hygiene Data'!F20)),NA())</f>
        <v>#N/A</v>
      </c>
      <c r="BH26" s="509" t="e">
        <f ca="1">+IF(AND(ISNUMBER(OFFSET('Hygiene Data'!$F$9,0,10*ROW('Hygiene Data'!F20))),'Data Summary'!DW26="Yes"),OFFSET('Hygiene Data'!$F$9,0,10*ROW('Hygiene Data'!F20)),NA())</f>
        <v>#N/A</v>
      </c>
      <c r="BI26" s="509" t="e">
        <f ca="1">+IF(AND(ISNUMBER(OFFSET('Hygiene Data'!$G$5,0,10*ROW('Hygiene Data'!G20))),'Data Summary'!DX26="Yes"),OFFSET('Hygiene Data'!$G$5,0,10*ROW('Hygiene Data'!G20)),NA())</f>
        <v>#N/A</v>
      </c>
      <c r="BJ26" s="509" t="e">
        <f ca="1">+IF(AND(ISNUMBER(OFFSET('Hygiene Data'!$G$7,0,10*ROW('Hygiene Data'!G20))),'Data Summary'!DY26="Yes"),OFFSET('Hygiene Data'!$G$7,0,10*ROW('Hygiene Data'!G20)),NA())</f>
        <v>#N/A</v>
      </c>
      <c r="BK26" s="509" t="e">
        <f ca="1">+IF(AND(ISNUMBER(OFFSET('Hygiene Data'!$G$9,0,10*ROW('Hygiene Data'!G20))),'Data Summary'!DZ26="Yes"),OFFSET('Hygiene Data'!$G$9,0,10*ROW('Hygiene Data'!G20)),NA())</f>
        <v>#N/A</v>
      </c>
      <c r="BL26" s="509" t="e">
        <f ca="1">+IF(AND(ISNUMBER(OFFSET('Hygiene Data'!$H$5,0,10*ROW('Hygiene Data'!H20))),'Data Summary'!EA26="Yes"),OFFSET('Hygiene Data'!$H$5,0,10*ROW('Hygiene Data'!H20)),NA())</f>
        <v>#N/A</v>
      </c>
      <c r="BM26" s="509" t="e">
        <f ca="1">+IF(AND(ISNUMBER(OFFSET('Hygiene Data'!$H$7,0,10*ROW('Hygiene Data'!H20))),'Data Summary'!EB26="Yes"),OFFSET('Hygiene Data'!$H$7,0,10*ROW('Hygiene Data'!H20)),NA())</f>
        <v>#N/A</v>
      </c>
      <c r="BN26" s="509" t="e">
        <f ca="1">+IF(AND(ISNUMBER(OFFSET('Hygiene Data'!$H$9,0,10*ROW('Hygiene Data'!H20))),'Data Summary'!EC26="Yes"),OFFSET('Hygiene Data'!$H$9,0,10*ROW('Hygiene Data'!H20)),NA())</f>
        <v>#N/A</v>
      </c>
      <c r="BO26" s="509" t="e">
        <f ca="1">+IF(AND(ISNUMBER(OFFSET('Hygiene Data'!$I$5,0,10*ROW('Hygiene Data'!I20))),'Data Summary'!ED26="Yes"),OFFSET('Hygiene Data'!$I$5,0,10*ROW('Hygiene Data'!I20)),NA())</f>
        <v>#N/A</v>
      </c>
      <c r="BP26" s="509" t="e">
        <f ca="1">+IF(AND(ISNUMBER(OFFSET('Hygiene Data'!$I$7,0,10*ROW('Hygiene Data'!I20))),'Data Summary'!EE26="Yes"),OFFSET('Hygiene Data'!$I$7,0,10*ROW('Hygiene Data'!I20)),NA())</f>
        <v>#N/A</v>
      </c>
      <c r="BQ26" s="509" t="e">
        <f ca="1">+IF(AND(ISNUMBER(OFFSET('Hygiene Data'!$I$9,0,10*ROW('Hygiene Data'!I20))),'Data Summary'!EF26="Yes"),OFFSET('Hygiene Data'!$I$9,0,10*ROW('Hygiene Data'!I20)),NA())</f>
        <v>#N/A</v>
      </c>
    </row>
    <row r="27" spans="1:69" x14ac:dyDescent="0.25">
      <c r="A27" s="505" t="e">
        <f ca="1">+RIGHT('Data Summary'!A27,LEN('Data Summary'!A27)-9)</f>
        <v>#VALUE!</v>
      </c>
      <c r="B27" s="479" t="str">
        <f ca="1">+IF(ISTEXT('Data Summary'!B27),'Data Summary'!B27,"")</f>
        <v/>
      </c>
      <c r="C27" s="506" t="e">
        <f ca="1">+VALUE('Data Summary'!C27)</f>
        <v>#VALUE!</v>
      </c>
      <c r="D27" s="507" t="e">
        <f ca="1">+IF(AND(ISNUMBER(OFFSET('Water Data'!$D$4,0,10*ROW('Water Data'!D21))),'Data Summary'!BS27="Yes"),100-OFFSET('Water Data'!$D$4,0,10*ROW('Water Data'!D21)),NA())</f>
        <v>#N/A</v>
      </c>
      <c r="E27" s="507" t="e">
        <f ca="1">+IF(AND(ISNUMBER(OFFSET('Water Data'!$D$6,0,10*ROW('Water Data'!D21))),'Data Summary'!BT27="Yes"),OFFSET('Water Data'!$D$6,0,10*ROW('Water Data'!D21)),NA())</f>
        <v>#N/A</v>
      </c>
      <c r="F27" s="507" t="e">
        <f ca="1">+IF(AND(ISNUMBER(OFFSET('Water Data'!$D$9,0,10*ROW('Water Data'!D21))),'Data Summary'!BU27="Yes"),OFFSET('Water Data'!$D$9,0,10*ROW('Water Data'!D21)),NA())</f>
        <v>#N/A</v>
      </c>
      <c r="G27" s="507" t="e">
        <f ca="1">+IF(AND(ISNUMBER(OFFSET('Water Data'!$E$4,0,10*ROW('Water Data'!E21))),'Data Summary'!BV27="Yes"),100-OFFSET('Water Data'!$E$4,0,10*ROW('Water Data'!E21)),NA())</f>
        <v>#N/A</v>
      </c>
      <c r="H27" s="507" t="e">
        <f ca="1">+IF(AND(ISNUMBER(OFFSET('Water Data'!$E$6,0,10*ROW('Water Data'!E21))),'Data Summary'!BW27="Yes"),OFFSET('Water Data'!$E$6,0,10*ROW('Water Data'!E21)),NA())</f>
        <v>#N/A</v>
      </c>
      <c r="I27" s="507" t="e">
        <f ca="1">+IF(AND(ISNUMBER(OFFSET('Water Data'!$E$9,0,10*ROW('Water Data'!E21))),'Data Summary'!BX27="Yes"),OFFSET('Water Data'!$E$9,0,10*ROW('Water Data'!E21)),NA())</f>
        <v>#N/A</v>
      </c>
      <c r="J27" s="507" t="e">
        <f ca="1">+IF(AND(ISNUMBER(OFFSET('Water Data'!$F$4,0,10*ROW('Water Data'!F21))),'Data Summary'!BY27="Yes"),100-OFFSET('Water Data'!$F$4,0,10*ROW('Water Data'!F21)),NA())</f>
        <v>#N/A</v>
      </c>
      <c r="K27" s="507" t="e">
        <f ca="1">+IF(AND(ISNUMBER(OFFSET('Water Data'!$F$6,0,10*ROW('Water Data'!F21))),'Data Summary'!BZ27="Yes"),OFFSET('Water Data'!$F$6,0,10*ROW('Water Data'!F21)),NA())</f>
        <v>#N/A</v>
      </c>
      <c r="L27" s="507" t="e">
        <f ca="1">+IF(AND(ISNUMBER(OFFSET('Water Data'!$F$9,0,10*ROW('Water Data'!F21))),'Data Summary'!CA27="Yes"),OFFSET('Water Data'!$F$9,0,10*ROW('Water Data'!F21)),NA())</f>
        <v>#N/A</v>
      </c>
      <c r="M27" s="507" t="e">
        <f ca="1">+IF(AND(ISNUMBER(OFFSET('Water Data'!$G$4,0,10*ROW('Water Data'!G21))),'Data Summary'!CB27="Yes"),100-OFFSET('Water Data'!$G$4,0,10*ROW('Water Data'!G21)),NA())</f>
        <v>#N/A</v>
      </c>
      <c r="N27" s="507" t="e">
        <f ca="1">+IF(AND(ISNUMBER(OFFSET('Water Data'!$G$6,0,10*ROW('Water Data'!G21))),'Data Summary'!CC27="Yes"),OFFSET('Water Data'!$G$6,0,10*ROW('Water Data'!G21)),NA())</f>
        <v>#N/A</v>
      </c>
      <c r="O27" s="507" t="e">
        <f ca="1">+IF(AND(ISNUMBER(OFFSET('Water Data'!$G$9,0,10*ROW('Water Data'!G21))),'Data Summary'!CD27="Yes"),OFFSET('Water Data'!$G$9,0,10*ROW('Water Data'!G21)),NA())</f>
        <v>#N/A</v>
      </c>
      <c r="P27" s="507" t="e">
        <f ca="1">+IF(AND(ISNUMBER(OFFSET('Water Data'!$H$4,0,10*ROW('Water Data'!H21))),'Data Summary'!CE27="Yes"),100-OFFSET('Water Data'!$H$4,0,10*ROW('Water Data'!H21)),NA())</f>
        <v>#N/A</v>
      </c>
      <c r="Q27" s="507" t="e">
        <f ca="1">+IF(AND(ISNUMBER(OFFSET('Water Data'!$H$6,0,10*ROW('Water Data'!H21))),'Data Summary'!CF27="Yes"),OFFSET('Water Data'!$H$6,0,10*ROW('Water Data'!H21)),NA())</f>
        <v>#N/A</v>
      </c>
      <c r="R27" s="507" t="e">
        <f ca="1">+IF(AND(ISNUMBER(OFFSET('Water Data'!$H$9,0,10*ROW('Water Data'!H21))),'Data Summary'!CG27="Yes"),OFFSET('Water Data'!$H$9,0,10*ROW('Water Data'!H21)),NA())</f>
        <v>#N/A</v>
      </c>
      <c r="S27" s="507" t="e">
        <f ca="1">+IF(AND(ISNUMBER(OFFSET('Water Data'!$I$4,0,10*ROW('Water Data'!I21))),'Data Summary'!CH27="Yes"),100-OFFSET('Water Data'!$I$4,0,10*ROW('Water Data'!I21)),NA())</f>
        <v>#N/A</v>
      </c>
      <c r="T27" s="507" t="e">
        <f ca="1">+IF(AND(ISNUMBER(OFFSET('Water Data'!$I$6,0,10*ROW('Water Data'!I21))),'Data Summary'!CI27="Yes"),OFFSET('Water Data'!$I$6,0,10*ROW('Water Data'!I21)),NA())</f>
        <v>#N/A</v>
      </c>
      <c r="U27" s="507" t="e">
        <f ca="1">+IF(AND(ISNUMBER(OFFSET('Water Data'!$I$9,0,10*ROW('Water Data'!I21))),'Data Summary'!CJ27="Yes"),OFFSET('Water Data'!$I$9,0,10*ROW('Water Data'!I21)),NA())</f>
        <v>#N/A</v>
      </c>
      <c r="V27" s="508" t="e">
        <f ca="1">+IF(AND(ISNUMBER(OFFSET('Sanitation Data'!$D$4,0,10*ROW('Sanitation Data'!D21))),'Data Summary'!CK27="Yes"),100-OFFSET('Sanitation Data'!$D$4,0,10*ROW('Sanitation Data'!D21)),NA())</f>
        <v>#N/A</v>
      </c>
      <c r="W27" s="508" t="e">
        <f ca="1">+IF(AND(ISNUMBER(OFFSET('Sanitation Data'!$D$6,0,10*ROW('Sanitation Data'!D21))),'Data Summary'!CL27="Yes"),OFFSET('Sanitation Data'!$D$6,0,10*ROW('Sanitation Data'!D21)),NA())</f>
        <v>#N/A</v>
      </c>
      <c r="X27" s="508" t="e">
        <f ca="1">+IF(AND(ISNUMBER(OFFSET('Sanitation Data'!$D$10,0,10*ROW('Sanitation Data'!D21))),'Data Summary'!CM27="Yes"),OFFSET('Sanitation Data'!$D$10,0,10*ROW('Sanitation Data'!D21)),NA())</f>
        <v>#N/A</v>
      </c>
      <c r="Y27" s="508" t="e">
        <f ca="1">+IF(AND(ISNUMBER(OFFSET('Sanitation Data'!$D$11,0,10*ROW('Sanitation Data'!D21))),'Data Summary'!CN27="Yes"),OFFSET('Sanitation Data'!$D$11,0,10*ROW('Sanitation Data'!D21)),NA())</f>
        <v>#N/A</v>
      </c>
      <c r="Z27" s="508" t="e">
        <f ca="1">+IF(AND(ISNUMBER(OFFSET('Sanitation Data'!$D$12,0,10*ROW('Sanitation Data'!D21))),'Data Summary'!CO27="Yes"),OFFSET('Sanitation Data'!$D$12,0,10*ROW('Sanitation Data'!D21)),NA())</f>
        <v>#N/A</v>
      </c>
      <c r="AA27" s="508" t="e">
        <f ca="1">+IF(AND(ISNUMBER(OFFSET('Sanitation Data'!$E$4,0,10*ROW('Sanitation Data'!E21))),'Data Summary'!CP27="Yes"),100-OFFSET('Sanitation Data'!$E$4,0,10*ROW('Sanitation Data'!E21)),NA())</f>
        <v>#N/A</v>
      </c>
      <c r="AB27" s="508" t="e">
        <f ca="1">+IF(AND(ISNUMBER(OFFSET('Sanitation Data'!$E$6,0,10*ROW('Sanitation Data'!E21))),'Data Summary'!CQ27="Yes"),OFFSET('Sanitation Data'!$E$6,0,10*ROW('Sanitation Data'!E21)),NA())</f>
        <v>#N/A</v>
      </c>
      <c r="AC27" s="508" t="e">
        <f ca="1">+IF(AND(ISNUMBER(OFFSET('Sanitation Data'!$E$10,0,10*ROW('Sanitation Data'!E21))),'Data Summary'!CR27="Yes"),OFFSET('Sanitation Data'!$E$10,0,10*ROW('Sanitation Data'!E21)),NA())</f>
        <v>#N/A</v>
      </c>
      <c r="AD27" s="508" t="e">
        <f ca="1">+IF(AND(ISNUMBER(OFFSET('Sanitation Data'!$E$11,0,10*ROW('Sanitation Data'!E21))),'Data Summary'!CS27="Yes"),OFFSET('Sanitation Data'!$E$11,0,10*ROW('Sanitation Data'!E21)),NA())</f>
        <v>#N/A</v>
      </c>
      <c r="AE27" s="508" t="e">
        <f ca="1">+IF(AND(ISNUMBER(OFFSET('Sanitation Data'!$E$12,0,10*ROW('Sanitation Data'!E21))),'Data Summary'!CT27="Yes"),OFFSET('Sanitation Data'!$E$12,0,10*ROW('Sanitation Data'!E21)),NA())</f>
        <v>#N/A</v>
      </c>
      <c r="AF27" s="508" t="e">
        <f ca="1">+IF(AND(ISNUMBER(OFFSET('Sanitation Data'!$F$4,0,10*ROW('Sanitation Data'!F21))),'Data Summary'!CU27="Yes"),100-OFFSET('Sanitation Data'!$F$4,0,10*ROW('Sanitation Data'!F21)),NA())</f>
        <v>#N/A</v>
      </c>
      <c r="AG27" s="508" t="e">
        <f ca="1">+IF(AND(ISNUMBER(OFFSET('Sanitation Data'!$F$6,0,10*ROW('Sanitation Data'!F21))),'Data Summary'!CV27="Yes"),OFFSET('Sanitation Data'!$F$6,0,10*ROW('Sanitation Data'!F21)),NA())</f>
        <v>#N/A</v>
      </c>
      <c r="AH27" s="508" t="e">
        <f ca="1">+IF(AND(ISNUMBER(OFFSET('Sanitation Data'!$F$10,0,10*ROW('Sanitation Data'!F21))),'Data Summary'!CW27="Yes"),OFFSET('Sanitation Data'!$F$10,0,10*ROW('Sanitation Data'!F21)),NA())</f>
        <v>#N/A</v>
      </c>
      <c r="AI27" s="508" t="e">
        <f ca="1">+IF(AND(ISNUMBER(OFFSET('Sanitation Data'!$F$11,0,10*ROW('Sanitation Data'!F21))),'Data Summary'!CX27="Yes"),OFFSET('Sanitation Data'!$F$11,0,10*ROW('Sanitation Data'!F21)),NA())</f>
        <v>#N/A</v>
      </c>
      <c r="AJ27" s="508" t="e">
        <f ca="1">+IF(AND(ISNUMBER(OFFSET('Sanitation Data'!$F$12,0,10*ROW('Sanitation Data'!F21))),'Data Summary'!CY27="Yes"),OFFSET('Sanitation Data'!$F$12,0,10*ROW('Sanitation Data'!F21)),NA())</f>
        <v>#N/A</v>
      </c>
      <c r="AK27" s="508" t="e">
        <f ca="1">+IF(AND(ISNUMBER(OFFSET('Sanitation Data'!$G$4,0,10*ROW('Sanitation Data'!G21))),'Data Summary'!CZ27="Yes"),100-OFFSET('Sanitation Data'!$G$4,0,10*ROW('Sanitation Data'!G21)),NA())</f>
        <v>#N/A</v>
      </c>
      <c r="AL27" s="508" t="e">
        <f ca="1">+IF(AND(ISNUMBER(OFFSET('Sanitation Data'!$G$6,0,10*ROW('Sanitation Data'!G21))),'Data Summary'!DA27="Yes"),OFFSET('Sanitation Data'!$G$6,0,10*ROW('Sanitation Data'!G21)),NA())</f>
        <v>#N/A</v>
      </c>
      <c r="AM27" s="508" t="e">
        <f ca="1">+IF(AND(ISNUMBER(OFFSET('Sanitation Data'!$G$10,0,10*ROW('Sanitation Data'!G21))),'Data Summary'!DB27="Yes"),OFFSET('Sanitation Data'!$G$10,0,10*ROW('Sanitation Data'!G21)),NA())</f>
        <v>#N/A</v>
      </c>
      <c r="AN27" s="508" t="e">
        <f ca="1">+IF(AND(ISNUMBER(OFFSET('Sanitation Data'!$G$11,0,10*ROW('Sanitation Data'!G21))),'Data Summary'!DC27="Yes"),OFFSET('Sanitation Data'!$G$11,0,10*ROW('Sanitation Data'!G21)),NA())</f>
        <v>#N/A</v>
      </c>
      <c r="AO27" s="508" t="e">
        <f ca="1">+IF(AND(ISNUMBER(OFFSET('Sanitation Data'!$G$12,0,10*ROW('Sanitation Data'!G21))),'Data Summary'!DD27="Yes"),OFFSET('Sanitation Data'!$G$12,0,10*ROW('Sanitation Data'!G21)),NA())</f>
        <v>#N/A</v>
      </c>
      <c r="AP27" s="508" t="e">
        <f ca="1">+IF(AND(ISNUMBER(OFFSET('Sanitation Data'!$H$4,0,10*ROW('Sanitation Data'!H21))),'Data Summary'!DE27="Yes"),100-OFFSET('Sanitation Data'!$H$4,0,10*ROW('Sanitation Data'!H21)),NA())</f>
        <v>#N/A</v>
      </c>
      <c r="AQ27" s="508" t="e">
        <f ca="1">+IF(AND(ISNUMBER(OFFSET('Sanitation Data'!$H$6,0,10*ROW('Sanitation Data'!H21))),'Data Summary'!DF27="Yes"),OFFSET('Sanitation Data'!$H$6,0,10*ROW('Sanitation Data'!H21)),NA())</f>
        <v>#N/A</v>
      </c>
      <c r="AR27" s="508" t="e">
        <f ca="1">+IF(AND(ISNUMBER(OFFSET('Sanitation Data'!$H$10,0,10*ROW('Sanitation Data'!H21))),'Data Summary'!DG27="Yes"),OFFSET('Sanitation Data'!$H$10,0,10*ROW('Sanitation Data'!H21)),NA())</f>
        <v>#N/A</v>
      </c>
      <c r="AS27" s="508" t="e">
        <f ca="1">+IF(AND(ISNUMBER(OFFSET('Sanitation Data'!$H$11,0,10*ROW('Sanitation Data'!H21))),'Data Summary'!DH27="Yes"),OFFSET('Sanitation Data'!$H$11,0,10*ROW('Sanitation Data'!H21)),NA())</f>
        <v>#N/A</v>
      </c>
      <c r="AT27" s="508" t="e">
        <f ca="1">+IF(AND(ISNUMBER(OFFSET('Sanitation Data'!$H$12,0,10*ROW('Sanitation Data'!H21))),'Data Summary'!DI27="Yes"),OFFSET('Sanitation Data'!$H$12,0,10*ROW('Sanitation Data'!H21)),NA())</f>
        <v>#N/A</v>
      </c>
      <c r="AU27" s="508" t="e">
        <f ca="1">+IF(AND(ISNUMBER(OFFSET('Sanitation Data'!$I$4,0,10*ROW('Sanitation Data'!I21))),'Data Summary'!DJ27="Yes"),100-OFFSET('Sanitation Data'!$I$4,0,10*ROW('Sanitation Data'!I21)),NA())</f>
        <v>#N/A</v>
      </c>
      <c r="AV27" s="508" t="e">
        <f ca="1">+IF(AND(ISNUMBER(OFFSET('Sanitation Data'!$I$6,0,10*ROW('Sanitation Data'!I21))),'Data Summary'!DK27="Yes"),OFFSET('Sanitation Data'!$I$6,0,10*ROW('Sanitation Data'!I21)),NA())</f>
        <v>#N/A</v>
      </c>
      <c r="AW27" s="508" t="e">
        <f ca="1">+IF(AND(ISNUMBER(OFFSET('Sanitation Data'!$I$10,0,10*ROW('Sanitation Data'!I21))),'Data Summary'!DL27="Yes"),OFFSET('Sanitation Data'!$I$10,0,10*ROW('Sanitation Data'!I21)),NA())</f>
        <v>#N/A</v>
      </c>
      <c r="AX27" s="508" t="e">
        <f ca="1">+IF(AND(ISNUMBER(OFFSET('Sanitation Data'!$I$11,0,10*ROW('Sanitation Data'!I21))),'Data Summary'!DM27="Yes"),OFFSET('Sanitation Data'!$I$11,0,10*ROW('Sanitation Data'!I21)),NA())</f>
        <v>#N/A</v>
      </c>
      <c r="AY27" s="508" t="e">
        <f ca="1">+IF(AND(ISNUMBER(OFFSET('Sanitation Data'!$I$12,0,10*ROW('Sanitation Data'!I21))),'Data Summary'!DN27="Yes"),OFFSET('Sanitation Data'!$I$12,0,10*ROW('Sanitation Data'!I21)),NA())</f>
        <v>#N/A</v>
      </c>
      <c r="AZ27" s="509" t="e">
        <f ca="1">+IF(AND(ISNUMBER(OFFSET('Hygiene Data'!$D$5,0,10*ROW('Hygiene Data'!D21))),'Data Summary'!DO27="Yes"),OFFSET('Hygiene Data'!$D$5,0,10*ROW('Hygiene Data'!D21)),NA())</f>
        <v>#N/A</v>
      </c>
      <c r="BA27" s="509" t="e">
        <f ca="1">+IF(AND(ISNUMBER(OFFSET('Hygiene Data'!$D$7,0,10*ROW('Hygiene Data'!D21))),'Data Summary'!DP27="Yes"),OFFSET('Hygiene Data'!$D$7,0,10*ROW('Hygiene Data'!D21)),NA())</f>
        <v>#N/A</v>
      </c>
      <c r="BB27" s="509" t="e">
        <f ca="1">+IF(AND(ISNUMBER(OFFSET('Hygiene Data'!$D$9,0,10*ROW('Hygiene Data'!D21))),'Data Summary'!DQ27="Yes"),OFFSET('Hygiene Data'!$D$9,0,10*ROW('Hygiene Data'!D21)),NA())</f>
        <v>#N/A</v>
      </c>
      <c r="BC27" s="509" t="e">
        <f ca="1">+IF(AND(ISNUMBER(OFFSET('Hygiene Data'!$E$5,0,10*ROW('Hygiene Data'!E21))),'Data Summary'!DR27="Yes"),OFFSET('Hygiene Data'!$E$5,0,10*ROW('Hygiene Data'!E21)),NA())</f>
        <v>#N/A</v>
      </c>
      <c r="BD27" s="509" t="e">
        <f ca="1">+IF(AND(ISNUMBER(OFFSET('Hygiene Data'!$E$7,0,10*ROW('Hygiene Data'!E21))),'Data Summary'!DS27="Yes"),OFFSET('Hygiene Data'!$E$7,0,10*ROW('Hygiene Data'!E21)),NA())</f>
        <v>#N/A</v>
      </c>
      <c r="BE27" s="509" t="e">
        <f ca="1">+IF(AND(ISNUMBER(OFFSET('Hygiene Data'!$E$9,0,10*ROW('Hygiene Data'!E21))),'Data Summary'!DT27="Yes"),OFFSET('Hygiene Data'!$E$9,0,10*ROW('Hygiene Data'!E21)),NA())</f>
        <v>#N/A</v>
      </c>
      <c r="BF27" s="509" t="e">
        <f ca="1">+IF(AND(ISNUMBER(OFFSET('Hygiene Data'!$F$5,0,10*ROW('Hygiene Data'!F21))),'Data Summary'!DU27="Yes"),OFFSET('Hygiene Data'!$F$5,0,10*ROW('Hygiene Data'!F21)),NA())</f>
        <v>#N/A</v>
      </c>
      <c r="BG27" s="509" t="e">
        <f ca="1">+IF(AND(ISNUMBER(OFFSET('Hygiene Data'!$F$7,0,10*ROW('Hygiene Data'!F21))),'Data Summary'!DV27="Yes"),OFFSET('Hygiene Data'!$F$7,0,10*ROW('Hygiene Data'!F21)),NA())</f>
        <v>#N/A</v>
      </c>
      <c r="BH27" s="509" t="e">
        <f ca="1">+IF(AND(ISNUMBER(OFFSET('Hygiene Data'!$F$9,0,10*ROW('Hygiene Data'!F21))),'Data Summary'!DW27="Yes"),OFFSET('Hygiene Data'!$F$9,0,10*ROW('Hygiene Data'!F21)),NA())</f>
        <v>#N/A</v>
      </c>
      <c r="BI27" s="509" t="e">
        <f ca="1">+IF(AND(ISNUMBER(OFFSET('Hygiene Data'!$G$5,0,10*ROW('Hygiene Data'!G21))),'Data Summary'!DX27="Yes"),OFFSET('Hygiene Data'!$G$5,0,10*ROW('Hygiene Data'!G21)),NA())</f>
        <v>#N/A</v>
      </c>
      <c r="BJ27" s="509" t="e">
        <f ca="1">+IF(AND(ISNUMBER(OFFSET('Hygiene Data'!$G$7,0,10*ROW('Hygiene Data'!G21))),'Data Summary'!DY27="Yes"),OFFSET('Hygiene Data'!$G$7,0,10*ROW('Hygiene Data'!G21)),NA())</f>
        <v>#N/A</v>
      </c>
      <c r="BK27" s="509" t="e">
        <f ca="1">+IF(AND(ISNUMBER(OFFSET('Hygiene Data'!$G$9,0,10*ROW('Hygiene Data'!G21))),'Data Summary'!DZ27="Yes"),OFFSET('Hygiene Data'!$G$9,0,10*ROW('Hygiene Data'!G21)),NA())</f>
        <v>#N/A</v>
      </c>
      <c r="BL27" s="509" t="e">
        <f ca="1">+IF(AND(ISNUMBER(OFFSET('Hygiene Data'!$H$5,0,10*ROW('Hygiene Data'!H21))),'Data Summary'!EA27="Yes"),OFFSET('Hygiene Data'!$H$5,0,10*ROW('Hygiene Data'!H21)),NA())</f>
        <v>#N/A</v>
      </c>
      <c r="BM27" s="509" t="e">
        <f ca="1">+IF(AND(ISNUMBER(OFFSET('Hygiene Data'!$H$7,0,10*ROW('Hygiene Data'!H21))),'Data Summary'!EB27="Yes"),OFFSET('Hygiene Data'!$H$7,0,10*ROW('Hygiene Data'!H21)),NA())</f>
        <v>#N/A</v>
      </c>
      <c r="BN27" s="509" t="e">
        <f ca="1">+IF(AND(ISNUMBER(OFFSET('Hygiene Data'!$H$9,0,10*ROW('Hygiene Data'!H21))),'Data Summary'!EC27="Yes"),OFFSET('Hygiene Data'!$H$9,0,10*ROW('Hygiene Data'!H21)),NA())</f>
        <v>#N/A</v>
      </c>
      <c r="BO27" s="509" t="e">
        <f ca="1">+IF(AND(ISNUMBER(OFFSET('Hygiene Data'!$I$5,0,10*ROW('Hygiene Data'!I21))),'Data Summary'!ED27="Yes"),OFFSET('Hygiene Data'!$I$5,0,10*ROW('Hygiene Data'!I21)),NA())</f>
        <v>#N/A</v>
      </c>
      <c r="BP27" s="509" t="e">
        <f ca="1">+IF(AND(ISNUMBER(OFFSET('Hygiene Data'!$I$7,0,10*ROW('Hygiene Data'!I21))),'Data Summary'!EE27="Yes"),OFFSET('Hygiene Data'!$I$7,0,10*ROW('Hygiene Data'!I21)),NA())</f>
        <v>#N/A</v>
      </c>
      <c r="BQ27" s="509" t="e">
        <f ca="1">+IF(AND(ISNUMBER(OFFSET('Hygiene Data'!$I$9,0,10*ROW('Hygiene Data'!I21))),'Data Summary'!EF27="Yes"),OFFSET('Hygiene Data'!$I$9,0,10*ROW('Hygiene Data'!I21)),NA())</f>
        <v>#N/A</v>
      </c>
    </row>
    <row r="28" spans="1:69" x14ac:dyDescent="0.25">
      <c r="A28" s="505" t="e">
        <f ca="1">+RIGHT('Data Summary'!A28,LEN('Data Summary'!A28)-9)</f>
        <v>#VALUE!</v>
      </c>
      <c r="B28" s="479" t="str">
        <f ca="1">+IF(ISTEXT('Data Summary'!B28),'Data Summary'!B28,"")</f>
        <v/>
      </c>
      <c r="C28" s="506" t="e">
        <f ca="1">+VALUE('Data Summary'!C28)</f>
        <v>#VALUE!</v>
      </c>
      <c r="D28" s="507" t="e">
        <f ca="1">+IF(AND(ISNUMBER(OFFSET('Water Data'!$D$4,0,10*ROW('Water Data'!D22))),'Data Summary'!BS28="Yes"),100-OFFSET('Water Data'!$D$4,0,10*ROW('Water Data'!D22)),NA())</f>
        <v>#N/A</v>
      </c>
      <c r="E28" s="507" t="e">
        <f ca="1">+IF(AND(ISNUMBER(OFFSET('Water Data'!$D$6,0,10*ROW('Water Data'!D22))),'Data Summary'!BT28="Yes"),OFFSET('Water Data'!$D$6,0,10*ROW('Water Data'!D22)),NA())</f>
        <v>#N/A</v>
      </c>
      <c r="F28" s="507" t="e">
        <f ca="1">+IF(AND(ISNUMBER(OFFSET('Water Data'!$D$9,0,10*ROW('Water Data'!D22))),'Data Summary'!BU28="Yes"),OFFSET('Water Data'!$D$9,0,10*ROW('Water Data'!D22)),NA())</f>
        <v>#N/A</v>
      </c>
      <c r="G28" s="507" t="e">
        <f ca="1">+IF(AND(ISNUMBER(OFFSET('Water Data'!$E$4,0,10*ROW('Water Data'!E22))),'Data Summary'!BV28="Yes"),100-OFFSET('Water Data'!$E$4,0,10*ROW('Water Data'!E22)),NA())</f>
        <v>#N/A</v>
      </c>
      <c r="H28" s="507" t="e">
        <f ca="1">+IF(AND(ISNUMBER(OFFSET('Water Data'!$E$6,0,10*ROW('Water Data'!E22))),'Data Summary'!BW28="Yes"),OFFSET('Water Data'!$E$6,0,10*ROW('Water Data'!E22)),NA())</f>
        <v>#N/A</v>
      </c>
      <c r="I28" s="507" t="e">
        <f ca="1">+IF(AND(ISNUMBER(OFFSET('Water Data'!$E$9,0,10*ROW('Water Data'!E22))),'Data Summary'!BX28="Yes"),OFFSET('Water Data'!$E$9,0,10*ROW('Water Data'!E22)),NA())</f>
        <v>#N/A</v>
      </c>
      <c r="J28" s="507" t="e">
        <f ca="1">+IF(AND(ISNUMBER(OFFSET('Water Data'!$F$4,0,10*ROW('Water Data'!F22))),'Data Summary'!BY28="Yes"),100-OFFSET('Water Data'!$F$4,0,10*ROW('Water Data'!F22)),NA())</f>
        <v>#N/A</v>
      </c>
      <c r="K28" s="507" t="e">
        <f ca="1">+IF(AND(ISNUMBER(OFFSET('Water Data'!$F$6,0,10*ROW('Water Data'!F22))),'Data Summary'!BZ28="Yes"),OFFSET('Water Data'!$F$6,0,10*ROW('Water Data'!F22)),NA())</f>
        <v>#N/A</v>
      </c>
      <c r="L28" s="507" t="e">
        <f ca="1">+IF(AND(ISNUMBER(OFFSET('Water Data'!$F$9,0,10*ROW('Water Data'!F22))),'Data Summary'!CA28="Yes"),OFFSET('Water Data'!$F$9,0,10*ROW('Water Data'!F22)),NA())</f>
        <v>#N/A</v>
      </c>
      <c r="M28" s="507" t="e">
        <f ca="1">+IF(AND(ISNUMBER(OFFSET('Water Data'!$G$4,0,10*ROW('Water Data'!G22))),'Data Summary'!CB28="Yes"),100-OFFSET('Water Data'!$G$4,0,10*ROW('Water Data'!G22)),NA())</f>
        <v>#N/A</v>
      </c>
      <c r="N28" s="507" t="e">
        <f ca="1">+IF(AND(ISNUMBER(OFFSET('Water Data'!$G$6,0,10*ROW('Water Data'!G22))),'Data Summary'!CC28="Yes"),OFFSET('Water Data'!$G$6,0,10*ROW('Water Data'!G22)),NA())</f>
        <v>#N/A</v>
      </c>
      <c r="O28" s="507" t="e">
        <f ca="1">+IF(AND(ISNUMBER(OFFSET('Water Data'!$G$9,0,10*ROW('Water Data'!G22))),'Data Summary'!CD28="Yes"),OFFSET('Water Data'!$G$9,0,10*ROW('Water Data'!G22)),NA())</f>
        <v>#N/A</v>
      </c>
      <c r="P28" s="507" t="e">
        <f ca="1">+IF(AND(ISNUMBER(OFFSET('Water Data'!$H$4,0,10*ROW('Water Data'!H22))),'Data Summary'!CE28="Yes"),100-OFFSET('Water Data'!$H$4,0,10*ROW('Water Data'!H22)),NA())</f>
        <v>#N/A</v>
      </c>
      <c r="Q28" s="507" t="e">
        <f ca="1">+IF(AND(ISNUMBER(OFFSET('Water Data'!$H$6,0,10*ROW('Water Data'!H22))),'Data Summary'!CF28="Yes"),OFFSET('Water Data'!$H$6,0,10*ROW('Water Data'!H22)),NA())</f>
        <v>#N/A</v>
      </c>
      <c r="R28" s="507" t="e">
        <f ca="1">+IF(AND(ISNUMBER(OFFSET('Water Data'!$H$9,0,10*ROW('Water Data'!H22))),'Data Summary'!CG28="Yes"),OFFSET('Water Data'!$H$9,0,10*ROW('Water Data'!H22)),NA())</f>
        <v>#N/A</v>
      </c>
      <c r="S28" s="507" t="e">
        <f ca="1">+IF(AND(ISNUMBER(OFFSET('Water Data'!$I$4,0,10*ROW('Water Data'!I22))),'Data Summary'!CH28="Yes"),100-OFFSET('Water Data'!$I$4,0,10*ROW('Water Data'!I22)),NA())</f>
        <v>#N/A</v>
      </c>
      <c r="T28" s="507" t="e">
        <f ca="1">+IF(AND(ISNUMBER(OFFSET('Water Data'!$I$6,0,10*ROW('Water Data'!I22))),'Data Summary'!CI28="Yes"),OFFSET('Water Data'!$I$6,0,10*ROW('Water Data'!I22)),NA())</f>
        <v>#N/A</v>
      </c>
      <c r="U28" s="507" t="e">
        <f ca="1">+IF(AND(ISNUMBER(OFFSET('Water Data'!$I$9,0,10*ROW('Water Data'!I22))),'Data Summary'!CJ28="Yes"),OFFSET('Water Data'!$I$9,0,10*ROW('Water Data'!I22)),NA())</f>
        <v>#N/A</v>
      </c>
      <c r="V28" s="508" t="e">
        <f ca="1">+IF(AND(ISNUMBER(OFFSET('Sanitation Data'!$D$4,0,10*ROW('Sanitation Data'!D22))),'Data Summary'!CK28="Yes"),100-OFFSET('Sanitation Data'!$D$4,0,10*ROW('Sanitation Data'!D22)),NA())</f>
        <v>#N/A</v>
      </c>
      <c r="W28" s="508" t="e">
        <f ca="1">+IF(AND(ISNUMBER(OFFSET('Sanitation Data'!$D$6,0,10*ROW('Sanitation Data'!D22))),'Data Summary'!CL28="Yes"),OFFSET('Sanitation Data'!$D$6,0,10*ROW('Sanitation Data'!D22)),NA())</f>
        <v>#N/A</v>
      </c>
      <c r="X28" s="508" t="e">
        <f ca="1">+IF(AND(ISNUMBER(OFFSET('Sanitation Data'!$D$10,0,10*ROW('Sanitation Data'!D22))),'Data Summary'!CM28="Yes"),OFFSET('Sanitation Data'!$D$10,0,10*ROW('Sanitation Data'!D22)),NA())</f>
        <v>#N/A</v>
      </c>
      <c r="Y28" s="508" t="e">
        <f ca="1">+IF(AND(ISNUMBER(OFFSET('Sanitation Data'!$D$11,0,10*ROW('Sanitation Data'!D22))),'Data Summary'!CN28="Yes"),OFFSET('Sanitation Data'!$D$11,0,10*ROW('Sanitation Data'!D22)),NA())</f>
        <v>#N/A</v>
      </c>
      <c r="Z28" s="508" t="e">
        <f ca="1">+IF(AND(ISNUMBER(OFFSET('Sanitation Data'!$D$12,0,10*ROW('Sanitation Data'!D22))),'Data Summary'!CO28="Yes"),OFFSET('Sanitation Data'!$D$12,0,10*ROW('Sanitation Data'!D22)),NA())</f>
        <v>#N/A</v>
      </c>
      <c r="AA28" s="508" t="e">
        <f ca="1">+IF(AND(ISNUMBER(OFFSET('Sanitation Data'!$E$4,0,10*ROW('Sanitation Data'!E22))),'Data Summary'!CP28="Yes"),100-OFFSET('Sanitation Data'!$E$4,0,10*ROW('Sanitation Data'!E22)),NA())</f>
        <v>#N/A</v>
      </c>
      <c r="AB28" s="508" t="e">
        <f ca="1">+IF(AND(ISNUMBER(OFFSET('Sanitation Data'!$E$6,0,10*ROW('Sanitation Data'!E22))),'Data Summary'!CQ28="Yes"),OFFSET('Sanitation Data'!$E$6,0,10*ROW('Sanitation Data'!E22)),NA())</f>
        <v>#N/A</v>
      </c>
      <c r="AC28" s="508" t="e">
        <f ca="1">+IF(AND(ISNUMBER(OFFSET('Sanitation Data'!$E$10,0,10*ROW('Sanitation Data'!E22))),'Data Summary'!CR28="Yes"),OFFSET('Sanitation Data'!$E$10,0,10*ROW('Sanitation Data'!E22)),NA())</f>
        <v>#N/A</v>
      </c>
      <c r="AD28" s="508" t="e">
        <f ca="1">+IF(AND(ISNUMBER(OFFSET('Sanitation Data'!$E$11,0,10*ROW('Sanitation Data'!E22))),'Data Summary'!CS28="Yes"),OFFSET('Sanitation Data'!$E$11,0,10*ROW('Sanitation Data'!E22)),NA())</f>
        <v>#N/A</v>
      </c>
      <c r="AE28" s="508" t="e">
        <f ca="1">+IF(AND(ISNUMBER(OFFSET('Sanitation Data'!$E$12,0,10*ROW('Sanitation Data'!E22))),'Data Summary'!CT28="Yes"),OFFSET('Sanitation Data'!$E$12,0,10*ROW('Sanitation Data'!E22)),NA())</f>
        <v>#N/A</v>
      </c>
      <c r="AF28" s="508" t="e">
        <f ca="1">+IF(AND(ISNUMBER(OFFSET('Sanitation Data'!$F$4,0,10*ROW('Sanitation Data'!F22))),'Data Summary'!CU28="Yes"),100-OFFSET('Sanitation Data'!$F$4,0,10*ROW('Sanitation Data'!F22)),NA())</f>
        <v>#N/A</v>
      </c>
      <c r="AG28" s="508" t="e">
        <f ca="1">+IF(AND(ISNUMBER(OFFSET('Sanitation Data'!$F$6,0,10*ROW('Sanitation Data'!F22))),'Data Summary'!CV28="Yes"),OFFSET('Sanitation Data'!$F$6,0,10*ROW('Sanitation Data'!F22)),NA())</f>
        <v>#N/A</v>
      </c>
      <c r="AH28" s="508" t="e">
        <f ca="1">+IF(AND(ISNUMBER(OFFSET('Sanitation Data'!$F$10,0,10*ROW('Sanitation Data'!F22))),'Data Summary'!CW28="Yes"),OFFSET('Sanitation Data'!$F$10,0,10*ROW('Sanitation Data'!F22)),NA())</f>
        <v>#N/A</v>
      </c>
      <c r="AI28" s="508" t="e">
        <f ca="1">+IF(AND(ISNUMBER(OFFSET('Sanitation Data'!$F$11,0,10*ROW('Sanitation Data'!F22))),'Data Summary'!CX28="Yes"),OFFSET('Sanitation Data'!$F$11,0,10*ROW('Sanitation Data'!F22)),NA())</f>
        <v>#N/A</v>
      </c>
      <c r="AJ28" s="508" t="e">
        <f ca="1">+IF(AND(ISNUMBER(OFFSET('Sanitation Data'!$F$12,0,10*ROW('Sanitation Data'!F22))),'Data Summary'!CY28="Yes"),OFFSET('Sanitation Data'!$F$12,0,10*ROW('Sanitation Data'!F22)),NA())</f>
        <v>#N/A</v>
      </c>
      <c r="AK28" s="508" t="e">
        <f ca="1">+IF(AND(ISNUMBER(OFFSET('Sanitation Data'!$G$4,0,10*ROW('Sanitation Data'!G22))),'Data Summary'!CZ28="Yes"),100-OFFSET('Sanitation Data'!$G$4,0,10*ROW('Sanitation Data'!G22)),NA())</f>
        <v>#N/A</v>
      </c>
      <c r="AL28" s="508" t="e">
        <f ca="1">+IF(AND(ISNUMBER(OFFSET('Sanitation Data'!$G$6,0,10*ROW('Sanitation Data'!G22))),'Data Summary'!DA28="Yes"),OFFSET('Sanitation Data'!$G$6,0,10*ROW('Sanitation Data'!G22)),NA())</f>
        <v>#N/A</v>
      </c>
      <c r="AM28" s="508" t="e">
        <f ca="1">+IF(AND(ISNUMBER(OFFSET('Sanitation Data'!$G$10,0,10*ROW('Sanitation Data'!G22))),'Data Summary'!DB28="Yes"),OFFSET('Sanitation Data'!$G$10,0,10*ROW('Sanitation Data'!G22)),NA())</f>
        <v>#N/A</v>
      </c>
      <c r="AN28" s="508" t="e">
        <f ca="1">+IF(AND(ISNUMBER(OFFSET('Sanitation Data'!$G$11,0,10*ROW('Sanitation Data'!G22))),'Data Summary'!DC28="Yes"),OFFSET('Sanitation Data'!$G$11,0,10*ROW('Sanitation Data'!G22)),NA())</f>
        <v>#N/A</v>
      </c>
      <c r="AO28" s="508" t="e">
        <f ca="1">+IF(AND(ISNUMBER(OFFSET('Sanitation Data'!$G$12,0,10*ROW('Sanitation Data'!G22))),'Data Summary'!DD28="Yes"),OFFSET('Sanitation Data'!$G$12,0,10*ROW('Sanitation Data'!G22)),NA())</f>
        <v>#N/A</v>
      </c>
      <c r="AP28" s="508" t="e">
        <f ca="1">+IF(AND(ISNUMBER(OFFSET('Sanitation Data'!$H$4,0,10*ROW('Sanitation Data'!H22))),'Data Summary'!DE28="Yes"),100-OFFSET('Sanitation Data'!$H$4,0,10*ROW('Sanitation Data'!H22)),NA())</f>
        <v>#N/A</v>
      </c>
      <c r="AQ28" s="508" t="e">
        <f ca="1">+IF(AND(ISNUMBER(OFFSET('Sanitation Data'!$H$6,0,10*ROW('Sanitation Data'!H22))),'Data Summary'!DF28="Yes"),OFFSET('Sanitation Data'!$H$6,0,10*ROW('Sanitation Data'!H22)),NA())</f>
        <v>#N/A</v>
      </c>
      <c r="AR28" s="508" t="e">
        <f ca="1">+IF(AND(ISNUMBER(OFFSET('Sanitation Data'!$H$10,0,10*ROW('Sanitation Data'!H22))),'Data Summary'!DG28="Yes"),OFFSET('Sanitation Data'!$H$10,0,10*ROW('Sanitation Data'!H22)),NA())</f>
        <v>#N/A</v>
      </c>
      <c r="AS28" s="508" t="e">
        <f ca="1">+IF(AND(ISNUMBER(OFFSET('Sanitation Data'!$H$11,0,10*ROW('Sanitation Data'!H22))),'Data Summary'!DH28="Yes"),OFFSET('Sanitation Data'!$H$11,0,10*ROW('Sanitation Data'!H22)),NA())</f>
        <v>#N/A</v>
      </c>
      <c r="AT28" s="508" t="e">
        <f ca="1">+IF(AND(ISNUMBER(OFFSET('Sanitation Data'!$H$12,0,10*ROW('Sanitation Data'!H22))),'Data Summary'!DI28="Yes"),OFFSET('Sanitation Data'!$H$12,0,10*ROW('Sanitation Data'!H22)),NA())</f>
        <v>#N/A</v>
      </c>
      <c r="AU28" s="508" t="e">
        <f ca="1">+IF(AND(ISNUMBER(OFFSET('Sanitation Data'!$I$4,0,10*ROW('Sanitation Data'!I22))),'Data Summary'!DJ28="Yes"),100-OFFSET('Sanitation Data'!$I$4,0,10*ROW('Sanitation Data'!I22)),NA())</f>
        <v>#N/A</v>
      </c>
      <c r="AV28" s="508" t="e">
        <f ca="1">+IF(AND(ISNUMBER(OFFSET('Sanitation Data'!$I$6,0,10*ROW('Sanitation Data'!I22))),'Data Summary'!DK28="Yes"),OFFSET('Sanitation Data'!$I$6,0,10*ROW('Sanitation Data'!I22)),NA())</f>
        <v>#N/A</v>
      </c>
      <c r="AW28" s="508" t="e">
        <f ca="1">+IF(AND(ISNUMBER(OFFSET('Sanitation Data'!$I$10,0,10*ROW('Sanitation Data'!I22))),'Data Summary'!DL28="Yes"),OFFSET('Sanitation Data'!$I$10,0,10*ROW('Sanitation Data'!I22)),NA())</f>
        <v>#N/A</v>
      </c>
      <c r="AX28" s="508" t="e">
        <f ca="1">+IF(AND(ISNUMBER(OFFSET('Sanitation Data'!$I$11,0,10*ROW('Sanitation Data'!I22))),'Data Summary'!DM28="Yes"),OFFSET('Sanitation Data'!$I$11,0,10*ROW('Sanitation Data'!I22)),NA())</f>
        <v>#N/A</v>
      </c>
      <c r="AY28" s="508" t="e">
        <f ca="1">+IF(AND(ISNUMBER(OFFSET('Sanitation Data'!$I$12,0,10*ROW('Sanitation Data'!I22))),'Data Summary'!DN28="Yes"),OFFSET('Sanitation Data'!$I$12,0,10*ROW('Sanitation Data'!I22)),NA())</f>
        <v>#N/A</v>
      </c>
      <c r="AZ28" s="509" t="e">
        <f ca="1">+IF(AND(ISNUMBER(OFFSET('Hygiene Data'!$D$5,0,10*ROW('Hygiene Data'!D22))),'Data Summary'!DO28="Yes"),OFFSET('Hygiene Data'!$D$5,0,10*ROW('Hygiene Data'!D22)),NA())</f>
        <v>#N/A</v>
      </c>
      <c r="BA28" s="509" t="e">
        <f ca="1">+IF(AND(ISNUMBER(OFFSET('Hygiene Data'!$D$7,0,10*ROW('Hygiene Data'!D22))),'Data Summary'!DP28="Yes"),OFFSET('Hygiene Data'!$D$7,0,10*ROW('Hygiene Data'!D22)),NA())</f>
        <v>#N/A</v>
      </c>
      <c r="BB28" s="509" t="e">
        <f ca="1">+IF(AND(ISNUMBER(OFFSET('Hygiene Data'!$D$9,0,10*ROW('Hygiene Data'!D22))),'Data Summary'!DQ28="Yes"),OFFSET('Hygiene Data'!$D$9,0,10*ROW('Hygiene Data'!D22)),NA())</f>
        <v>#N/A</v>
      </c>
      <c r="BC28" s="509" t="e">
        <f ca="1">+IF(AND(ISNUMBER(OFFSET('Hygiene Data'!$E$5,0,10*ROW('Hygiene Data'!E22))),'Data Summary'!DR28="Yes"),OFFSET('Hygiene Data'!$E$5,0,10*ROW('Hygiene Data'!E22)),NA())</f>
        <v>#N/A</v>
      </c>
      <c r="BD28" s="509" t="e">
        <f ca="1">+IF(AND(ISNUMBER(OFFSET('Hygiene Data'!$E$7,0,10*ROW('Hygiene Data'!E22))),'Data Summary'!DS28="Yes"),OFFSET('Hygiene Data'!$E$7,0,10*ROW('Hygiene Data'!E22)),NA())</f>
        <v>#N/A</v>
      </c>
      <c r="BE28" s="509" t="e">
        <f ca="1">+IF(AND(ISNUMBER(OFFSET('Hygiene Data'!$E$9,0,10*ROW('Hygiene Data'!E22))),'Data Summary'!DT28="Yes"),OFFSET('Hygiene Data'!$E$9,0,10*ROW('Hygiene Data'!E22)),NA())</f>
        <v>#N/A</v>
      </c>
      <c r="BF28" s="509" t="e">
        <f ca="1">+IF(AND(ISNUMBER(OFFSET('Hygiene Data'!$F$5,0,10*ROW('Hygiene Data'!F22))),'Data Summary'!DU28="Yes"),OFFSET('Hygiene Data'!$F$5,0,10*ROW('Hygiene Data'!F22)),NA())</f>
        <v>#N/A</v>
      </c>
      <c r="BG28" s="509" t="e">
        <f ca="1">+IF(AND(ISNUMBER(OFFSET('Hygiene Data'!$F$7,0,10*ROW('Hygiene Data'!F22))),'Data Summary'!DV28="Yes"),OFFSET('Hygiene Data'!$F$7,0,10*ROW('Hygiene Data'!F22)),NA())</f>
        <v>#N/A</v>
      </c>
      <c r="BH28" s="509" t="e">
        <f ca="1">+IF(AND(ISNUMBER(OFFSET('Hygiene Data'!$F$9,0,10*ROW('Hygiene Data'!F22))),'Data Summary'!DW28="Yes"),OFFSET('Hygiene Data'!$F$9,0,10*ROW('Hygiene Data'!F22)),NA())</f>
        <v>#N/A</v>
      </c>
      <c r="BI28" s="509" t="e">
        <f ca="1">+IF(AND(ISNUMBER(OFFSET('Hygiene Data'!$G$5,0,10*ROW('Hygiene Data'!G22))),'Data Summary'!DX28="Yes"),OFFSET('Hygiene Data'!$G$5,0,10*ROW('Hygiene Data'!G22)),NA())</f>
        <v>#N/A</v>
      </c>
      <c r="BJ28" s="509" t="e">
        <f ca="1">+IF(AND(ISNUMBER(OFFSET('Hygiene Data'!$G$7,0,10*ROW('Hygiene Data'!G22))),'Data Summary'!DY28="Yes"),OFFSET('Hygiene Data'!$G$7,0,10*ROW('Hygiene Data'!G22)),NA())</f>
        <v>#N/A</v>
      </c>
      <c r="BK28" s="509" t="e">
        <f ca="1">+IF(AND(ISNUMBER(OFFSET('Hygiene Data'!$G$9,0,10*ROW('Hygiene Data'!G22))),'Data Summary'!DZ28="Yes"),OFFSET('Hygiene Data'!$G$9,0,10*ROW('Hygiene Data'!G22)),NA())</f>
        <v>#N/A</v>
      </c>
      <c r="BL28" s="509" t="e">
        <f ca="1">+IF(AND(ISNUMBER(OFFSET('Hygiene Data'!$H$5,0,10*ROW('Hygiene Data'!H22))),'Data Summary'!EA28="Yes"),OFFSET('Hygiene Data'!$H$5,0,10*ROW('Hygiene Data'!H22)),NA())</f>
        <v>#N/A</v>
      </c>
      <c r="BM28" s="509" t="e">
        <f ca="1">+IF(AND(ISNUMBER(OFFSET('Hygiene Data'!$H$7,0,10*ROW('Hygiene Data'!H22))),'Data Summary'!EB28="Yes"),OFFSET('Hygiene Data'!$H$7,0,10*ROW('Hygiene Data'!H22)),NA())</f>
        <v>#N/A</v>
      </c>
      <c r="BN28" s="509" t="e">
        <f ca="1">+IF(AND(ISNUMBER(OFFSET('Hygiene Data'!$H$9,0,10*ROW('Hygiene Data'!H22))),'Data Summary'!EC28="Yes"),OFFSET('Hygiene Data'!$H$9,0,10*ROW('Hygiene Data'!H22)),NA())</f>
        <v>#N/A</v>
      </c>
      <c r="BO28" s="509" t="e">
        <f ca="1">+IF(AND(ISNUMBER(OFFSET('Hygiene Data'!$I$5,0,10*ROW('Hygiene Data'!I22))),'Data Summary'!ED28="Yes"),OFFSET('Hygiene Data'!$I$5,0,10*ROW('Hygiene Data'!I22)),NA())</f>
        <v>#N/A</v>
      </c>
      <c r="BP28" s="509" t="e">
        <f ca="1">+IF(AND(ISNUMBER(OFFSET('Hygiene Data'!$I$7,0,10*ROW('Hygiene Data'!I22))),'Data Summary'!EE28="Yes"),OFFSET('Hygiene Data'!$I$7,0,10*ROW('Hygiene Data'!I22)),NA())</f>
        <v>#N/A</v>
      </c>
      <c r="BQ28" s="509" t="e">
        <f ca="1">+IF(AND(ISNUMBER(OFFSET('Hygiene Data'!$I$9,0,10*ROW('Hygiene Data'!I22))),'Data Summary'!EF28="Yes"),OFFSET('Hygiene Data'!$I$9,0,10*ROW('Hygiene Data'!I22)),NA())</f>
        <v>#N/A</v>
      </c>
    </row>
    <row r="29" spans="1:69" x14ac:dyDescent="0.25">
      <c r="A29" s="505" t="e">
        <f ca="1">+RIGHT('Data Summary'!A29,LEN('Data Summary'!A29)-9)</f>
        <v>#VALUE!</v>
      </c>
      <c r="B29" s="479" t="str">
        <f ca="1">+IF(ISTEXT('Data Summary'!B29),'Data Summary'!B29,"")</f>
        <v/>
      </c>
      <c r="C29" s="506" t="e">
        <f ca="1">+VALUE('Data Summary'!C29)</f>
        <v>#VALUE!</v>
      </c>
      <c r="D29" s="507" t="e">
        <f ca="1">+IF(AND(ISNUMBER(OFFSET('Water Data'!$D$4,0,10*ROW('Water Data'!D23))),'Data Summary'!BS29="Yes"),100-OFFSET('Water Data'!$D$4,0,10*ROW('Water Data'!D23)),NA())</f>
        <v>#N/A</v>
      </c>
      <c r="E29" s="507" t="e">
        <f ca="1">+IF(AND(ISNUMBER(OFFSET('Water Data'!$D$6,0,10*ROW('Water Data'!D23))),'Data Summary'!BT29="Yes"),OFFSET('Water Data'!$D$6,0,10*ROW('Water Data'!D23)),NA())</f>
        <v>#N/A</v>
      </c>
      <c r="F29" s="507" t="e">
        <f ca="1">+IF(AND(ISNUMBER(OFFSET('Water Data'!$D$9,0,10*ROW('Water Data'!D23))),'Data Summary'!BU29="Yes"),OFFSET('Water Data'!$D$9,0,10*ROW('Water Data'!D23)),NA())</f>
        <v>#N/A</v>
      </c>
      <c r="G29" s="507" t="e">
        <f ca="1">+IF(AND(ISNUMBER(OFFSET('Water Data'!$E$4,0,10*ROW('Water Data'!E23))),'Data Summary'!BV29="Yes"),100-OFFSET('Water Data'!$E$4,0,10*ROW('Water Data'!E23)),NA())</f>
        <v>#N/A</v>
      </c>
      <c r="H29" s="507" t="e">
        <f ca="1">+IF(AND(ISNUMBER(OFFSET('Water Data'!$E$6,0,10*ROW('Water Data'!E23))),'Data Summary'!BW29="Yes"),OFFSET('Water Data'!$E$6,0,10*ROW('Water Data'!E23)),NA())</f>
        <v>#N/A</v>
      </c>
      <c r="I29" s="507" t="e">
        <f ca="1">+IF(AND(ISNUMBER(OFFSET('Water Data'!$E$9,0,10*ROW('Water Data'!E23))),'Data Summary'!BX29="Yes"),OFFSET('Water Data'!$E$9,0,10*ROW('Water Data'!E23)),NA())</f>
        <v>#N/A</v>
      </c>
      <c r="J29" s="507" t="e">
        <f ca="1">+IF(AND(ISNUMBER(OFFSET('Water Data'!$F$4,0,10*ROW('Water Data'!F23))),'Data Summary'!BY29="Yes"),100-OFFSET('Water Data'!$F$4,0,10*ROW('Water Data'!F23)),NA())</f>
        <v>#N/A</v>
      </c>
      <c r="K29" s="507" t="e">
        <f ca="1">+IF(AND(ISNUMBER(OFFSET('Water Data'!$F$6,0,10*ROW('Water Data'!F23))),'Data Summary'!BZ29="Yes"),OFFSET('Water Data'!$F$6,0,10*ROW('Water Data'!F23)),NA())</f>
        <v>#N/A</v>
      </c>
      <c r="L29" s="507" t="e">
        <f ca="1">+IF(AND(ISNUMBER(OFFSET('Water Data'!$F$9,0,10*ROW('Water Data'!F23))),'Data Summary'!CA29="Yes"),OFFSET('Water Data'!$F$9,0,10*ROW('Water Data'!F23)),NA())</f>
        <v>#N/A</v>
      </c>
      <c r="M29" s="507" t="e">
        <f ca="1">+IF(AND(ISNUMBER(OFFSET('Water Data'!$G$4,0,10*ROW('Water Data'!G23))),'Data Summary'!CB29="Yes"),100-OFFSET('Water Data'!$G$4,0,10*ROW('Water Data'!G23)),NA())</f>
        <v>#N/A</v>
      </c>
      <c r="N29" s="507" t="e">
        <f ca="1">+IF(AND(ISNUMBER(OFFSET('Water Data'!$G$6,0,10*ROW('Water Data'!G23))),'Data Summary'!CC29="Yes"),OFFSET('Water Data'!$G$6,0,10*ROW('Water Data'!G23)),NA())</f>
        <v>#N/A</v>
      </c>
      <c r="O29" s="507" t="e">
        <f ca="1">+IF(AND(ISNUMBER(OFFSET('Water Data'!$G$9,0,10*ROW('Water Data'!G23))),'Data Summary'!CD29="Yes"),OFFSET('Water Data'!$G$9,0,10*ROW('Water Data'!G23)),NA())</f>
        <v>#N/A</v>
      </c>
      <c r="P29" s="507" t="e">
        <f ca="1">+IF(AND(ISNUMBER(OFFSET('Water Data'!$H$4,0,10*ROW('Water Data'!H23))),'Data Summary'!CE29="Yes"),100-OFFSET('Water Data'!$H$4,0,10*ROW('Water Data'!H23)),NA())</f>
        <v>#N/A</v>
      </c>
      <c r="Q29" s="507" t="e">
        <f ca="1">+IF(AND(ISNUMBER(OFFSET('Water Data'!$H$6,0,10*ROW('Water Data'!H23))),'Data Summary'!CF29="Yes"),OFFSET('Water Data'!$H$6,0,10*ROW('Water Data'!H23)),NA())</f>
        <v>#N/A</v>
      </c>
      <c r="R29" s="507" t="e">
        <f ca="1">+IF(AND(ISNUMBER(OFFSET('Water Data'!$H$9,0,10*ROW('Water Data'!H23))),'Data Summary'!CG29="Yes"),OFFSET('Water Data'!$H$9,0,10*ROW('Water Data'!H23)),NA())</f>
        <v>#N/A</v>
      </c>
      <c r="S29" s="507" t="e">
        <f ca="1">+IF(AND(ISNUMBER(OFFSET('Water Data'!$I$4,0,10*ROW('Water Data'!I23))),'Data Summary'!CH29="Yes"),100-OFFSET('Water Data'!$I$4,0,10*ROW('Water Data'!I23)),NA())</f>
        <v>#N/A</v>
      </c>
      <c r="T29" s="507" t="e">
        <f ca="1">+IF(AND(ISNUMBER(OFFSET('Water Data'!$I$6,0,10*ROW('Water Data'!I23))),'Data Summary'!CI29="Yes"),OFFSET('Water Data'!$I$6,0,10*ROW('Water Data'!I23)),NA())</f>
        <v>#N/A</v>
      </c>
      <c r="U29" s="507" t="e">
        <f ca="1">+IF(AND(ISNUMBER(OFFSET('Water Data'!$I$9,0,10*ROW('Water Data'!I23))),'Data Summary'!CJ29="Yes"),OFFSET('Water Data'!$I$9,0,10*ROW('Water Data'!I23)),NA())</f>
        <v>#N/A</v>
      </c>
      <c r="V29" s="508" t="e">
        <f ca="1">+IF(AND(ISNUMBER(OFFSET('Sanitation Data'!$D$4,0,10*ROW('Sanitation Data'!D23))),'Data Summary'!CK29="Yes"),100-OFFSET('Sanitation Data'!$D$4,0,10*ROW('Sanitation Data'!D23)),NA())</f>
        <v>#N/A</v>
      </c>
      <c r="W29" s="508" t="e">
        <f ca="1">+IF(AND(ISNUMBER(OFFSET('Sanitation Data'!$D$6,0,10*ROW('Sanitation Data'!D23))),'Data Summary'!CL29="Yes"),OFFSET('Sanitation Data'!$D$6,0,10*ROW('Sanitation Data'!D23)),NA())</f>
        <v>#N/A</v>
      </c>
      <c r="X29" s="508" t="e">
        <f ca="1">+IF(AND(ISNUMBER(OFFSET('Sanitation Data'!$D$10,0,10*ROW('Sanitation Data'!D23))),'Data Summary'!CM29="Yes"),OFFSET('Sanitation Data'!$D$10,0,10*ROW('Sanitation Data'!D23)),NA())</f>
        <v>#N/A</v>
      </c>
      <c r="Y29" s="508" t="e">
        <f ca="1">+IF(AND(ISNUMBER(OFFSET('Sanitation Data'!$D$11,0,10*ROW('Sanitation Data'!D23))),'Data Summary'!CN29="Yes"),OFFSET('Sanitation Data'!$D$11,0,10*ROW('Sanitation Data'!D23)),NA())</f>
        <v>#N/A</v>
      </c>
      <c r="Z29" s="508" t="e">
        <f ca="1">+IF(AND(ISNUMBER(OFFSET('Sanitation Data'!$D$12,0,10*ROW('Sanitation Data'!D23))),'Data Summary'!CO29="Yes"),OFFSET('Sanitation Data'!$D$12,0,10*ROW('Sanitation Data'!D23)),NA())</f>
        <v>#N/A</v>
      </c>
      <c r="AA29" s="508" t="e">
        <f ca="1">+IF(AND(ISNUMBER(OFFSET('Sanitation Data'!$E$4,0,10*ROW('Sanitation Data'!E23))),'Data Summary'!CP29="Yes"),100-OFFSET('Sanitation Data'!$E$4,0,10*ROW('Sanitation Data'!E23)),NA())</f>
        <v>#N/A</v>
      </c>
      <c r="AB29" s="508" t="e">
        <f ca="1">+IF(AND(ISNUMBER(OFFSET('Sanitation Data'!$E$6,0,10*ROW('Sanitation Data'!E23))),'Data Summary'!CQ29="Yes"),OFFSET('Sanitation Data'!$E$6,0,10*ROW('Sanitation Data'!E23)),NA())</f>
        <v>#N/A</v>
      </c>
      <c r="AC29" s="508" t="e">
        <f ca="1">+IF(AND(ISNUMBER(OFFSET('Sanitation Data'!$E$10,0,10*ROW('Sanitation Data'!E23))),'Data Summary'!CR29="Yes"),OFFSET('Sanitation Data'!$E$10,0,10*ROW('Sanitation Data'!E23)),NA())</f>
        <v>#N/A</v>
      </c>
      <c r="AD29" s="508" t="e">
        <f ca="1">+IF(AND(ISNUMBER(OFFSET('Sanitation Data'!$E$11,0,10*ROW('Sanitation Data'!E23))),'Data Summary'!CS29="Yes"),OFFSET('Sanitation Data'!$E$11,0,10*ROW('Sanitation Data'!E23)),NA())</f>
        <v>#N/A</v>
      </c>
      <c r="AE29" s="508" t="e">
        <f ca="1">+IF(AND(ISNUMBER(OFFSET('Sanitation Data'!$E$12,0,10*ROW('Sanitation Data'!E23))),'Data Summary'!CT29="Yes"),OFFSET('Sanitation Data'!$E$12,0,10*ROW('Sanitation Data'!E23)),NA())</f>
        <v>#N/A</v>
      </c>
      <c r="AF29" s="508" t="e">
        <f ca="1">+IF(AND(ISNUMBER(OFFSET('Sanitation Data'!$F$4,0,10*ROW('Sanitation Data'!F23))),'Data Summary'!CU29="Yes"),100-OFFSET('Sanitation Data'!$F$4,0,10*ROW('Sanitation Data'!F23)),NA())</f>
        <v>#N/A</v>
      </c>
      <c r="AG29" s="508" t="e">
        <f ca="1">+IF(AND(ISNUMBER(OFFSET('Sanitation Data'!$F$6,0,10*ROW('Sanitation Data'!F23))),'Data Summary'!CV29="Yes"),OFFSET('Sanitation Data'!$F$6,0,10*ROW('Sanitation Data'!F23)),NA())</f>
        <v>#N/A</v>
      </c>
      <c r="AH29" s="508" t="e">
        <f ca="1">+IF(AND(ISNUMBER(OFFSET('Sanitation Data'!$F$10,0,10*ROW('Sanitation Data'!F23))),'Data Summary'!CW29="Yes"),OFFSET('Sanitation Data'!$F$10,0,10*ROW('Sanitation Data'!F23)),NA())</f>
        <v>#N/A</v>
      </c>
      <c r="AI29" s="508" t="e">
        <f ca="1">+IF(AND(ISNUMBER(OFFSET('Sanitation Data'!$F$11,0,10*ROW('Sanitation Data'!F23))),'Data Summary'!CX29="Yes"),OFFSET('Sanitation Data'!$F$11,0,10*ROW('Sanitation Data'!F23)),NA())</f>
        <v>#N/A</v>
      </c>
      <c r="AJ29" s="508" t="e">
        <f ca="1">+IF(AND(ISNUMBER(OFFSET('Sanitation Data'!$F$12,0,10*ROW('Sanitation Data'!F23))),'Data Summary'!CY29="Yes"),OFFSET('Sanitation Data'!$F$12,0,10*ROW('Sanitation Data'!F23)),NA())</f>
        <v>#N/A</v>
      </c>
      <c r="AK29" s="508" t="e">
        <f ca="1">+IF(AND(ISNUMBER(OFFSET('Sanitation Data'!$G$4,0,10*ROW('Sanitation Data'!G23))),'Data Summary'!CZ29="Yes"),100-OFFSET('Sanitation Data'!$G$4,0,10*ROW('Sanitation Data'!G23)),NA())</f>
        <v>#N/A</v>
      </c>
      <c r="AL29" s="508" t="e">
        <f ca="1">+IF(AND(ISNUMBER(OFFSET('Sanitation Data'!$G$6,0,10*ROW('Sanitation Data'!G23))),'Data Summary'!DA29="Yes"),OFFSET('Sanitation Data'!$G$6,0,10*ROW('Sanitation Data'!G23)),NA())</f>
        <v>#N/A</v>
      </c>
      <c r="AM29" s="508" t="e">
        <f ca="1">+IF(AND(ISNUMBER(OFFSET('Sanitation Data'!$G$10,0,10*ROW('Sanitation Data'!G23))),'Data Summary'!DB29="Yes"),OFFSET('Sanitation Data'!$G$10,0,10*ROW('Sanitation Data'!G23)),NA())</f>
        <v>#N/A</v>
      </c>
      <c r="AN29" s="508" t="e">
        <f ca="1">+IF(AND(ISNUMBER(OFFSET('Sanitation Data'!$G$11,0,10*ROW('Sanitation Data'!G23))),'Data Summary'!DC29="Yes"),OFFSET('Sanitation Data'!$G$11,0,10*ROW('Sanitation Data'!G23)),NA())</f>
        <v>#N/A</v>
      </c>
      <c r="AO29" s="508" t="e">
        <f ca="1">+IF(AND(ISNUMBER(OFFSET('Sanitation Data'!$G$12,0,10*ROW('Sanitation Data'!G23))),'Data Summary'!DD29="Yes"),OFFSET('Sanitation Data'!$G$12,0,10*ROW('Sanitation Data'!G23)),NA())</f>
        <v>#N/A</v>
      </c>
      <c r="AP29" s="508" t="e">
        <f ca="1">+IF(AND(ISNUMBER(OFFSET('Sanitation Data'!$H$4,0,10*ROW('Sanitation Data'!H23))),'Data Summary'!DE29="Yes"),100-OFFSET('Sanitation Data'!$H$4,0,10*ROW('Sanitation Data'!H23)),NA())</f>
        <v>#N/A</v>
      </c>
      <c r="AQ29" s="508" t="e">
        <f ca="1">+IF(AND(ISNUMBER(OFFSET('Sanitation Data'!$H$6,0,10*ROW('Sanitation Data'!H23))),'Data Summary'!DF29="Yes"),OFFSET('Sanitation Data'!$H$6,0,10*ROW('Sanitation Data'!H23)),NA())</f>
        <v>#N/A</v>
      </c>
      <c r="AR29" s="508" t="e">
        <f ca="1">+IF(AND(ISNUMBER(OFFSET('Sanitation Data'!$H$10,0,10*ROW('Sanitation Data'!H23))),'Data Summary'!DG29="Yes"),OFFSET('Sanitation Data'!$H$10,0,10*ROW('Sanitation Data'!H23)),NA())</f>
        <v>#N/A</v>
      </c>
      <c r="AS29" s="508" t="e">
        <f ca="1">+IF(AND(ISNUMBER(OFFSET('Sanitation Data'!$H$11,0,10*ROW('Sanitation Data'!H23))),'Data Summary'!DH29="Yes"),OFFSET('Sanitation Data'!$H$11,0,10*ROW('Sanitation Data'!H23)),NA())</f>
        <v>#N/A</v>
      </c>
      <c r="AT29" s="508" t="e">
        <f ca="1">+IF(AND(ISNUMBER(OFFSET('Sanitation Data'!$H$12,0,10*ROW('Sanitation Data'!H23))),'Data Summary'!DI29="Yes"),OFFSET('Sanitation Data'!$H$12,0,10*ROW('Sanitation Data'!H23)),NA())</f>
        <v>#N/A</v>
      </c>
      <c r="AU29" s="508" t="e">
        <f ca="1">+IF(AND(ISNUMBER(OFFSET('Sanitation Data'!$I$4,0,10*ROW('Sanitation Data'!I23))),'Data Summary'!DJ29="Yes"),100-OFFSET('Sanitation Data'!$I$4,0,10*ROW('Sanitation Data'!I23)),NA())</f>
        <v>#N/A</v>
      </c>
      <c r="AV29" s="508" t="e">
        <f ca="1">+IF(AND(ISNUMBER(OFFSET('Sanitation Data'!$I$6,0,10*ROW('Sanitation Data'!I23))),'Data Summary'!DK29="Yes"),OFFSET('Sanitation Data'!$I$6,0,10*ROW('Sanitation Data'!I23)),NA())</f>
        <v>#N/A</v>
      </c>
      <c r="AW29" s="508" t="e">
        <f ca="1">+IF(AND(ISNUMBER(OFFSET('Sanitation Data'!$I$10,0,10*ROW('Sanitation Data'!I23))),'Data Summary'!DL29="Yes"),OFFSET('Sanitation Data'!$I$10,0,10*ROW('Sanitation Data'!I23)),NA())</f>
        <v>#N/A</v>
      </c>
      <c r="AX29" s="508" t="e">
        <f ca="1">+IF(AND(ISNUMBER(OFFSET('Sanitation Data'!$I$11,0,10*ROW('Sanitation Data'!I23))),'Data Summary'!DM29="Yes"),OFFSET('Sanitation Data'!$I$11,0,10*ROW('Sanitation Data'!I23)),NA())</f>
        <v>#N/A</v>
      </c>
      <c r="AY29" s="508" t="e">
        <f ca="1">+IF(AND(ISNUMBER(OFFSET('Sanitation Data'!$I$12,0,10*ROW('Sanitation Data'!I23))),'Data Summary'!DN29="Yes"),OFFSET('Sanitation Data'!$I$12,0,10*ROW('Sanitation Data'!I23)),NA())</f>
        <v>#N/A</v>
      </c>
      <c r="AZ29" s="509" t="e">
        <f ca="1">+IF(AND(ISNUMBER(OFFSET('Hygiene Data'!$D$5,0,10*ROW('Hygiene Data'!D23))),'Data Summary'!DO29="Yes"),OFFSET('Hygiene Data'!$D$5,0,10*ROW('Hygiene Data'!D23)),NA())</f>
        <v>#N/A</v>
      </c>
      <c r="BA29" s="509" t="e">
        <f ca="1">+IF(AND(ISNUMBER(OFFSET('Hygiene Data'!$D$7,0,10*ROW('Hygiene Data'!D23))),'Data Summary'!DP29="Yes"),OFFSET('Hygiene Data'!$D$7,0,10*ROW('Hygiene Data'!D23)),NA())</f>
        <v>#N/A</v>
      </c>
      <c r="BB29" s="509" t="e">
        <f ca="1">+IF(AND(ISNUMBER(OFFSET('Hygiene Data'!$D$9,0,10*ROW('Hygiene Data'!D23))),'Data Summary'!DQ29="Yes"),OFFSET('Hygiene Data'!$D$9,0,10*ROW('Hygiene Data'!D23)),NA())</f>
        <v>#N/A</v>
      </c>
      <c r="BC29" s="509" t="e">
        <f ca="1">+IF(AND(ISNUMBER(OFFSET('Hygiene Data'!$E$5,0,10*ROW('Hygiene Data'!E23))),'Data Summary'!DR29="Yes"),OFFSET('Hygiene Data'!$E$5,0,10*ROW('Hygiene Data'!E23)),NA())</f>
        <v>#N/A</v>
      </c>
      <c r="BD29" s="509" t="e">
        <f ca="1">+IF(AND(ISNUMBER(OFFSET('Hygiene Data'!$E$7,0,10*ROW('Hygiene Data'!E23))),'Data Summary'!DS29="Yes"),OFFSET('Hygiene Data'!$E$7,0,10*ROW('Hygiene Data'!E23)),NA())</f>
        <v>#N/A</v>
      </c>
      <c r="BE29" s="509" t="e">
        <f ca="1">+IF(AND(ISNUMBER(OFFSET('Hygiene Data'!$E$9,0,10*ROW('Hygiene Data'!E23))),'Data Summary'!DT29="Yes"),OFFSET('Hygiene Data'!$E$9,0,10*ROW('Hygiene Data'!E23)),NA())</f>
        <v>#N/A</v>
      </c>
      <c r="BF29" s="509" t="e">
        <f ca="1">+IF(AND(ISNUMBER(OFFSET('Hygiene Data'!$F$5,0,10*ROW('Hygiene Data'!F23))),'Data Summary'!DU29="Yes"),OFFSET('Hygiene Data'!$F$5,0,10*ROW('Hygiene Data'!F23)),NA())</f>
        <v>#N/A</v>
      </c>
      <c r="BG29" s="509" t="e">
        <f ca="1">+IF(AND(ISNUMBER(OFFSET('Hygiene Data'!$F$7,0,10*ROW('Hygiene Data'!F23))),'Data Summary'!DV29="Yes"),OFFSET('Hygiene Data'!$F$7,0,10*ROW('Hygiene Data'!F23)),NA())</f>
        <v>#N/A</v>
      </c>
      <c r="BH29" s="509" t="e">
        <f ca="1">+IF(AND(ISNUMBER(OFFSET('Hygiene Data'!$F$9,0,10*ROW('Hygiene Data'!F23))),'Data Summary'!DW29="Yes"),OFFSET('Hygiene Data'!$F$9,0,10*ROW('Hygiene Data'!F23)),NA())</f>
        <v>#N/A</v>
      </c>
      <c r="BI29" s="509" t="e">
        <f ca="1">+IF(AND(ISNUMBER(OFFSET('Hygiene Data'!$G$5,0,10*ROW('Hygiene Data'!G23))),'Data Summary'!DX29="Yes"),OFFSET('Hygiene Data'!$G$5,0,10*ROW('Hygiene Data'!G23)),NA())</f>
        <v>#N/A</v>
      </c>
      <c r="BJ29" s="509" t="e">
        <f ca="1">+IF(AND(ISNUMBER(OFFSET('Hygiene Data'!$G$7,0,10*ROW('Hygiene Data'!G23))),'Data Summary'!DY29="Yes"),OFFSET('Hygiene Data'!$G$7,0,10*ROW('Hygiene Data'!G23)),NA())</f>
        <v>#N/A</v>
      </c>
      <c r="BK29" s="509" t="e">
        <f ca="1">+IF(AND(ISNUMBER(OFFSET('Hygiene Data'!$G$9,0,10*ROW('Hygiene Data'!G23))),'Data Summary'!DZ29="Yes"),OFFSET('Hygiene Data'!$G$9,0,10*ROW('Hygiene Data'!G23)),NA())</f>
        <v>#N/A</v>
      </c>
      <c r="BL29" s="509" t="e">
        <f ca="1">+IF(AND(ISNUMBER(OFFSET('Hygiene Data'!$H$5,0,10*ROW('Hygiene Data'!H23))),'Data Summary'!EA29="Yes"),OFFSET('Hygiene Data'!$H$5,0,10*ROW('Hygiene Data'!H23)),NA())</f>
        <v>#N/A</v>
      </c>
      <c r="BM29" s="509" t="e">
        <f ca="1">+IF(AND(ISNUMBER(OFFSET('Hygiene Data'!$H$7,0,10*ROW('Hygiene Data'!H23))),'Data Summary'!EB29="Yes"),OFFSET('Hygiene Data'!$H$7,0,10*ROW('Hygiene Data'!H23)),NA())</f>
        <v>#N/A</v>
      </c>
      <c r="BN29" s="509" t="e">
        <f ca="1">+IF(AND(ISNUMBER(OFFSET('Hygiene Data'!$H$9,0,10*ROW('Hygiene Data'!H23))),'Data Summary'!EC29="Yes"),OFFSET('Hygiene Data'!$H$9,0,10*ROW('Hygiene Data'!H23)),NA())</f>
        <v>#N/A</v>
      </c>
      <c r="BO29" s="509" t="e">
        <f ca="1">+IF(AND(ISNUMBER(OFFSET('Hygiene Data'!$I$5,0,10*ROW('Hygiene Data'!I23))),'Data Summary'!ED29="Yes"),OFFSET('Hygiene Data'!$I$5,0,10*ROW('Hygiene Data'!I23)),NA())</f>
        <v>#N/A</v>
      </c>
      <c r="BP29" s="509" t="e">
        <f ca="1">+IF(AND(ISNUMBER(OFFSET('Hygiene Data'!$I$7,0,10*ROW('Hygiene Data'!I23))),'Data Summary'!EE29="Yes"),OFFSET('Hygiene Data'!$I$7,0,10*ROW('Hygiene Data'!I23)),NA())</f>
        <v>#N/A</v>
      </c>
      <c r="BQ29" s="509" t="e">
        <f ca="1">+IF(AND(ISNUMBER(OFFSET('Hygiene Data'!$I$9,0,10*ROW('Hygiene Data'!I23))),'Data Summary'!EF29="Yes"),OFFSET('Hygiene Data'!$I$9,0,10*ROW('Hygiene Data'!I23)),NA())</f>
        <v>#N/A</v>
      </c>
    </row>
    <row r="30" spans="1:69" x14ac:dyDescent="0.25">
      <c r="A30" s="505" t="e">
        <f ca="1">+RIGHT('Data Summary'!A30,LEN('Data Summary'!A30)-9)</f>
        <v>#VALUE!</v>
      </c>
      <c r="B30" s="479" t="str">
        <f ca="1">+IF(ISTEXT('Data Summary'!B30),'Data Summary'!B30,"")</f>
        <v/>
      </c>
      <c r="C30" s="506" t="e">
        <f ca="1">+VALUE('Data Summary'!C30)</f>
        <v>#VALUE!</v>
      </c>
      <c r="D30" s="507" t="e">
        <f ca="1">+IF(AND(ISNUMBER(OFFSET('Water Data'!$D$4,0,10*ROW('Water Data'!D24))),'Data Summary'!BS30="Yes"),100-OFFSET('Water Data'!$D$4,0,10*ROW('Water Data'!D24)),NA())</f>
        <v>#N/A</v>
      </c>
      <c r="E30" s="507" t="e">
        <f ca="1">+IF(AND(ISNUMBER(OFFSET('Water Data'!$D$6,0,10*ROW('Water Data'!D24))),'Data Summary'!BT30="Yes"),OFFSET('Water Data'!$D$6,0,10*ROW('Water Data'!D24)),NA())</f>
        <v>#N/A</v>
      </c>
      <c r="F30" s="507" t="e">
        <f ca="1">+IF(AND(ISNUMBER(OFFSET('Water Data'!$D$9,0,10*ROW('Water Data'!D24))),'Data Summary'!BU30="Yes"),OFFSET('Water Data'!$D$9,0,10*ROW('Water Data'!D24)),NA())</f>
        <v>#N/A</v>
      </c>
      <c r="G30" s="507" t="e">
        <f ca="1">+IF(AND(ISNUMBER(OFFSET('Water Data'!$E$4,0,10*ROW('Water Data'!E24))),'Data Summary'!BV30="Yes"),100-OFFSET('Water Data'!$E$4,0,10*ROW('Water Data'!E24)),NA())</f>
        <v>#N/A</v>
      </c>
      <c r="H30" s="507" t="e">
        <f ca="1">+IF(AND(ISNUMBER(OFFSET('Water Data'!$E$6,0,10*ROW('Water Data'!E24))),'Data Summary'!BW30="Yes"),OFFSET('Water Data'!$E$6,0,10*ROW('Water Data'!E24)),NA())</f>
        <v>#N/A</v>
      </c>
      <c r="I30" s="507" t="e">
        <f ca="1">+IF(AND(ISNUMBER(OFFSET('Water Data'!$E$9,0,10*ROW('Water Data'!E24))),'Data Summary'!BX30="Yes"),OFFSET('Water Data'!$E$9,0,10*ROW('Water Data'!E24)),NA())</f>
        <v>#N/A</v>
      </c>
      <c r="J30" s="507" t="e">
        <f ca="1">+IF(AND(ISNUMBER(OFFSET('Water Data'!$F$4,0,10*ROW('Water Data'!F24))),'Data Summary'!BY30="Yes"),100-OFFSET('Water Data'!$F$4,0,10*ROW('Water Data'!F24)),NA())</f>
        <v>#N/A</v>
      </c>
      <c r="K30" s="507" t="e">
        <f ca="1">+IF(AND(ISNUMBER(OFFSET('Water Data'!$F$6,0,10*ROW('Water Data'!F24))),'Data Summary'!BZ30="Yes"),OFFSET('Water Data'!$F$6,0,10*ROW('Water Data'!F24)),NA())</f>
        <v>#N/A</v>
      </c>
      <c r="L30" s="507" t="e">
        <f ca="1">+IF(AND(ISNUMBER(OFFSET('Water Data'!$F$9,0,10*ROW('Water Data'!F24))),'Data Summary'!CA30="Yes"),OFFSET('Water Data'!$F$9,0,10*ROW('Water Data'!F24)),NA())</f>
        <v>#N/A</v>
      </c>
      <c r="M30" s="507" t="e">
        <f ca="1">+IF(AND(ISNUMBER(OFFSET('Water Data'!$G$4,0,10*ROW('Water Data'!G24))),'Data Summary'!CB30="Yes"),100-OFFSET('Water Data'!$G$4,0,10*ROW('Water Data'!G24)),NA())</f>
        <v>#N/A</v>
      </c>
      <c r="N30" s="507" t="e">
        <f ca="1">+IF(AND(ISNUMBER(OFFSET('Water Data'!$G$6,0,10*ROW('Water Data'!G24))),'Data Summary'!CC30="Yes"),OFFSET('Water Data'!$G$6,0,10*ROW('Water Data'!G24)),NA())</f>
        <v>#N/A</v>
      </c>
      <c r="O30" s="507" t="e">
        <f ca="1">+IF(AND(ISNUMBER(OFFSET('Water Data'!$G$9,0,10*ROW('Water Data'!G24))),'Data Summary'!CD30="Yes"),OFFSET('Water Data'!$G$9,0,10*ROW('Water Data'!G24)),NA())</f>
        <v>#N/A</v>
      </c>
      <c r="P30" s="507" t="e">
        <f ca="1">+IF(AND(ISNUMBER(OFFSET('Water Data'!$H$4,0,10*ROW('Water Data'!H24))),'Data Summary'!CE30="Yes"),100-OFFSET('Water Data'!$H$4,0,10*ROW('Water Data'!H24)),NA())</f>
        <v>#N/A</v>
      </c>
      <c r="Q30" s="507" t="e">
        <f ca="1">+IF(AND(ISNUMBER(OFFSET('Water Data'!$H$6,0,10*ROW('Water Data'!H24))),'Data Summary'!CF30="Yes"),OFFSET('Water Data'!$H$6,0,10*ROW('Water Data'!H24)),NA())</f>
        <v>#N/A</v>
      </c>
      <c r="R30" s="507" t="e">
        <f ca="1">+IF(AND(ISNUMBER(OFFSET('Water Data'!$H$9,0,10*ROW('Water Data'!H24))),'Data Summary'!CG30="Yes"),OFFSET('Water Data'!$H$9,0,10*ROW('Water Data'!H24)),NA())</f>
        <v>#N/A</v>
      </c>
      <c r="S30" s="507" t="e">
        <f ca="1">+IF(AND(ISNUMBER(OFFSET('Water Data'!$I$4,0,10*ROW('Water Data'!I24))),'Data Summary'!CH30="Yes"),100-OFFSET('Water Data'!$I$4,0,10*ROW('Water Data'!I24)),NA())</f>
        <v>#N/A</v>
      </c>
      <c r="T30" s="507" t="e">
        <f ca="1">+IF(AND(ISNUMBER(OFFSET('Water Data'!$I$6,0,10*ROW('Water Data'!I24))),'Data Summary'!CI30="Yes"),OFFSET('Water Data'!$I$6,0,10*ROW('Water Data'!I24)),NA())</f>
        <v>#N/A</v>
      </c>
      <c r="U30" s="507" t="e">
        <f ca="1">+IF(AND(ISNUMBER(OFFSET('Water Data'!$I$9,0,10*ROW('Water Data'!I24))),'Data Summary'!CJ30="Yes"),OFFSET('Water Data'!$I$9,0,10*ROW('Water Data'!I24)),NA())</f>
        <v>#N/A</v>
      </c>
      <c r="V30" s="508" t="e">
        <f ca="1">+IF(AND(ISNUMBER(OFFSET('Sanitation Data'!$D$4,0,10*ROW('Sanitation Data'!D24))),'Data Summary'!CK30="Yes"),100-OFFSET('Sanitation Data'!$D$4,0,10*ROW('Sanitation Data'!D24)),NA())</f>
        <v>#N/A</v>
      </c>
      <c r="W30" s="508" t="e">
        <f ca="1">+IF(AND(ISNUMBER(OFFSET('Sanitation Data'!$D$6,0,10*ROW('Sanitation Data'!D24))),'Data Summary'!CL30="Yes"),OFFSET('Sanitation Data'!$D$6,0,10*ROW('Sanitation Data'!D24)),NA())</f>
        <v>#N/A</v>
      </c>
      <c r="X30" s="508" t="e">
        <f ca="1">+IF(AND(ISNUMBER(OFFSET('Sanitation Data'!$D$10,0,10*ROW('Sanitation Data'!D24))),'Data Summary'!CM30="Yes"),OFFSET('Sanitation Data'!$D$10,0,10*ROW('Sanitation Data'!D24)),NA())</f>
        <v>#N/A</v>
      </c>
      <c r="Y30" s="508" t="e">
        <f ca="1">+IF(AND(ISNUMBER(OFFSET('Sanitation Data'!$D$11,0,10*ROW('Sanitation Data'!D24))),'Data Summary'!CN30="Yes"),OFFSET('Sanitation Data'!$D$11,0,10*ROW('Sanitation Data'!D24)),NA())</f>
        <v>#N/A</v>
      </c>
      <c r="Z30" s="508" t="e">
        <f ca="1">+IF(AND(ISNUMBER(OFFSET('Sanitation Data'!$D$12,0,10*ROW('Sanitation Data'!D24))),'Data Summary'!CO30="Yes"),OFFSET('Sanitation Data'!$D$12,0,10*ROW('Sanitation Data'!D24)),NA())</f>
        <v>#N/A</v>
      </c>
      <c r="AA30" s="508" t="e">
        <f ca="1">+IF(AND(ISNUMBER(OFFSET('Sanitation Data'!$E$4,0,10*ROW('Sanitation Data'!E24))),'Data Summary'!CP30="Yes"),100-OFFSET('Sanitation Data'!$E$4,0,10*ROW('Sanitation Data'!E24)),NA())</f>
        <v>#N/A</v>
      </c>
      <c r="AB30" s="508" t="e">
        <f ca="1">+IF(AND(ISNUMBER(OFFSET('Sanitation Data'!$E$6,0,10*ROW('Sanitation Data'!E24))),'Data Summary'!CQ30="Yes"),OFFSET('Sanitation Data'!$E$6,0,10*ROW('Sanitation Data'!E24)),NA())</f>
        <v>#N/A</v>
      </c>
      <c r="AC30" s="508" t="e">
        <f ca="1">+IF(AND(ISNUMBER(OFFSET('Sanitation Data'!$E$10,0,10*ROW('Sanitation Data'!E24))),'Data Summary'!CR30="Yes"),OFFSET('Sanitation Data'!$E$10,0,10*ROW('Sanitation Data'!E24)),NA())</f>
        <v>#N/A</v>
      </c>
      <c r="AD30" s="508" t="e">
        <f ca="1">+IF(AND(ISNUMBER(OFFSET('Sanitation Data'!$E$11,0,10*ROW('Sanitation Data'!E24))),'Data Summary'!CS30="Yes"),OFFSET('Sanitation Data'!$E$11,0,10*ROW('Sanitation Data'!E24)),NA())</f>
        <v>#N/A</v>
      </c>
      <c r="AE30" s="508" t="e">
        <f ca="1">+IF(AND(ISNUMBER(OFFSET('Sanitation Data'!$E$12,0,10*ROW('Sanitation Data'!E24))),'Data Summary'!CT30="Yes"),OFFSET('Sanitation Data'!$E$12,0,10*ROW('Sanitation Data'!E24)),NA())</f>
        <v>#N/A</v>
      </c>
      <c r="AF30" s="508" t="e">
        <f ca="1">+IF(AND(ISNUMBER(OFFSET('Sanitation Data'!$F$4,0,10*ROW('Sanitation Data'!F24))),'Data Summary'!CU30="Yes"),100-OFFSET('Sanitation Data'!$F$4,0,10*ROW('Sanitation Data'!F24)),NA())</f>
        <v>#N/A</v>
      </c>
      <c r="AG30" s="508" t="e">
        <f ca="1">+IF(AND(ISNUMBER(OFFSET('Sanitation Data'!$F$6,0,10*ROW('Sanitation Data'!F24))),'Data Summary'!CV30="Yes"),OFFSET('Sanitation Data'!$F$6,0,10*ROW('Sanitation Data'!F24)),NA())</f>
        <v>#N/A</v>
      </c>
      <c r="AH30" s="508" t="e">
        <f ca="1">+IF(AND(ISNUMBER(OFFSET('Sanitation Data'!$F$10,0,10*ROW('Sanitation Data'!F24))),'Data Summary'!CW30="Yes"),OFFSET('Sanitation Data'!$F$10,0,10*ROW('Sanitation Data'!F24)),NA())</f>
        <v>#N/A</v>
      </c>
      <c r="AI30" s="508" t="e">
        <f ca="1">+IF(AND(ISNUMBER(OFFSET('Sanitation Data'!$F$11,0,10*ROW('Sanitation Data'!F24))),'Data Summary'!CX30="Yes"),OFFSET('Sanitation Data'!$F$11,0,10*ROW('Sanitation Data'!F24)),NA())</f>
        <v>#N/A</v>
      </c>
      <c r="AJ30" s="508" t="e">
        <f ca="1">+IF(AND(ISNUMBER(OFFSET('Sanitation Data'!$F$12,0,10*ROW('Sanitation Data'!F24))),'Data Summary'!CY30="Yes"),OFFSET('Sanitation Data'!$F$12,0,10*ROW('Sanitation Data'!F24)),NA())</f>
        <v>#N/A</v>
      </c>
      <c r="AK30" s="508" t="e">
        <f ca="1">+IF(AND(ISNUMBER(OFFSET('Sanitation Data'!$G$4,0,10*ROW('Sanitation Data'!G24))),'Data Summary'!CZ30="Yes"),100-OFFSET('Sanitation Data'!$G$4,0,10*ROW('Sanitation Data'!G24)),NA())</f>
        <v>#N/A</v>
      </c>
      <c r="AL30" s="508" t="e">
        <f ca="1">+IF(AND(ISNUMBER(OFFSET('Sanitation Data'!$G$6,0,10*ROW('Sanitation Data'!G24))),'Data Summary'!DA30="Yes"),OFFSET('Sanitation Data'!$G$6,0,10*ROW('Sanitation Data'!G24)),NA())</f>
        <v>#N/A</v>
      </c>
      <c r="AM30" s="508" t="e">
        <f ca="1">+IF(AND(ISNUMBER(OFFSET('Sanitation Data'!$G$10,0,10*ROW('Sanitation Data'!G24))),'Data Summary'!DB30="Yes"),OFFSET('Sanitation Data'!$G$10,0,10*ROW('Sanitation Data'!G24)),NA())</f>
        <v>#N/A</v>
      </c>
      <c r="AN30" s="508" t="e">
        <f ca="1">+IF(AND(ISNUMBER(OFFSET('Sanitation Data'!$G$11,0,10*ROW('Sanitation Data'!G24))),'Data Summary'!DC30="Yes"),OFFSET('Sanitation Data'!$G$11,0,10*ROW('Sanitation Data'!G24)),NA())</f>
        <v>#N/A</v>
      </c>
      <c r="AO30" s="508" t="e">
        <f ca="1">+IF(AND(ISNUMBER(OFFSET('Sanitation Data'!$G$12,0,10*ROW('Sanitation Data'!G24))),'Data Summary'!DD30="Yes"),OFFSET('Sanitation Data'!$G$12,0,10*ROW('Sanitation Data'!G24)),NA())</f>
        <v>#N/A</v>
      </c>
      <c r="AP30" s="508" t="e">
        <f ca="1">+IF(AND(ISNUMBER(OFFSET('Sanitation Data'!$H$4,0,10*ROW('Sanitation Data'!H24))),'Data Summary'!DE30="Yes"),100-OFFSET('Sanitation Data'!$H$4,0,10*ROW('Sanitation Data'!H24)),NA())</f>
        <v>#N/A</v>
      </c>
      <c r="AQ30" s="508" t="e">
        <f ca="1">+IF(AND(ISNUMBER(OFFSET('Sanitation Data'!$H$6,0,10*ROW('Sanitation Data'!H24))),'Data Summary'!DF30="Yes"),OFFSET('Sanitation Data'!$H$6,0,10*ROW('Sanitation Data'!H24)),NA())</f>
        <v>#N/A</v>
      </c>
      <c r="AR30" s="508" t="e">
        <f ca="1">+IF(AND(ISNUMBER(OFFSET('Sanitation Data'!$H$10,0,10*ROW('Sanitation Data'!H24))),'Data Summary'!DG30="Yes"),OFFSET('Sanitation Data'!$H$10,0,10*ROW('Sanitation Data'!H24)),NA())</f>
        <v>#N/A</v>
      </c>
      <c r="AS30" s="508" t="e">
        <f ca="1">+IF(AND(ISNUMBER(OFFSET('Sanitation Data'!$H$11,0,10*ROW('Sanitation Data'!H24))),'Data Summary'!DH30="Yes"),OFFSET('Sanitation Data'!$H$11,0,10*ROW('Sanitation Data'!H24)),NA())</f>
        <v>#N/A</v>
      </c>
      <c r="AT30" s="508" t="e">
        <f ca="1">+IF(AND(ISNUMBER(OFFSET('Sanitation Data'!$H$12,0,10*ROW('Sanitation Data'!H24))),'Data Summary'!DI30="Yes"),OFFSET('Sanitation Data'!$H$12,0,10*ROW('Sanitation Data'!H24)),NA())</f>
        <v>#N/A</v>
      </c>
      <c r="AU30" s="508" t="e">
        <f ca="1">+IF(AND(ISNUMBER(OFFSET('Sanitation Data'!$I$4,0,10*ROW('Sanitation Data'!I24))),'Data Summary'!DJ30="Yes"),100-OFFSET('Sanitation Data'!$I$4,0,10*ROW('Sanitation Data'!I24)),NA())</f>
        <v>#N/A</v>
      </c>
      <c r="AV30" s="508" t="e">
        <f ca="1">+IF(AND(ISNUMBER(OFFSET('Sanitation Data'!$I$6,0,10*ROW('Sanitation Data'!I24))),'Data Summary'!DK30="Yes"),OFFSET('Sanitation Data'!$I$6,0,10*ROW('Sanitation Data'!I24)),NA())</f>
        <v>#N/A</v>
      </c>
      <c r="AW30" s="508" t="e">
        <f ca="1">+IF(AND(ISNUMBER(OFFSET('Sanitation Data'!$I$10,0,10*ROW('Sanitation Data'!I24))),'Data Summary'!DL30="Yes"),OFFSET('Sanitation Data'!$I$10,0,10*ROW('Sanitation Data'!I24)),NA())</f>
        <v>#N/A</v>
      </c>
      <c r="AX30" s="508" t="e">
        <f ca="1">+IF(AND(ISNUMBER(OFFSET('Sanitation Data'!$I$11,0,10*ROW('Sanitation Data'!I24))),'Data Summary'!DM30="Yes"),OFFSET('Sanitation Data'!$I$11,0,10*ROW('Sanitation Data'!I24)),NA())</f>
        <v>#N/A</v>
      </c>
      <c r="AY30" s="508" t="e">
        <f ca="1">+IF(AND(ISNUMBER(OFFSET('Sanitation Data'!$I$12,0,10*ROW('Sanitation Data'!I24))),'Data Summary'!DN30="Yes"),OFFSET('Sanitation Data'!$I$12,0,10*ROW('Sanitation Data'!I24)),NA())</f>
        <v>#N/A</v>
      </c>
      <c r="AZ30" s="509" t="e">
        <f ca="1">+IF(AND(ISNUMBER(OFFSET('Hygiene Data'!$D$5,0,10*ROW('Hygiene Data'!D24))),'Data Summary'!DO30="Yes"),OFFSET('Hygiene Data'!$D$5,0,10*ROW('Hygiene Data'!D24)),NA())</f>
        <v>#N/A</v>
      </c>
      <c r="BA30" s="509" t="e">
        <f ca="1">+IF(AND(ISNUMBER(OFFSET('Hygiene Data'!$D$7,0,10*ROW('Hygiene Data'!D24))),'Data Summary'!DP30="Yes"),OFFSET('Hygiene Data'!$D$7,0,10*ROW('Hygiene Data'!D24)),NA())</f>
        <v>#N/A</v>
      </c>
      <c r="BB30" s="509" t="e">
        <f ca="1">+IF(AND(ISNUMBER(OFFSET('Hygiene Data'!$D$9,0,10*ROW('Hygiene Data'!D24))),'Data Summary'!DQ30="Yes"),OFFSET('Hygiene Data'!$D$9,0,10*ROW('Hygiene Data'!D24)),NA())</f>
        <v>#N/A</v>
      </c>
      <c r="BC30" s="509" t="e">
        <f ca="1">+IF(AND(ISNUMBER(OFFSET('Hygiene Data'!$E$5,0,10*ROW('Hygiene Data'!E24))),'Data Summary'!DR30="Yes"),OFFSET('Hygiene Data'!$E$5,0,10*ROW('Hygiene Data'!E24)),NA())</f>
        <v>#N/A</v>
      </c>
      <c r="BD30" s="509" t="e">
        <f ca="1">+IF(AND(ISNUMBER(OFFSET('Hygiene Data'!$E$7,0,10*ROW('Hygiene Data'!E24))),'Data Summary'!DS30="Yes"),OFFSET('Hygiene Data'!$E$7,0,10*ROW('Hygiene Data'!E24)),NA())</f>
        <v>#N/A</v>
      </c>
      <c r="BE30" s="509" t="e">
        <f ca="1">+IF(AND(ISNUMBER(OFFSET('Hygiene Data'!$E$9,0,10*ROW('Hygiene Data'!E24))),'Data Summary'!DT30="Yes"),OFFSET('Hygiene Data'!$E$9,0,10*ROW('Hygiene Data'!E24)),NA())</f>
        <v>#N/A</v>
      </c>
      <c r="BF30" s="509" t="e">
        <f ca="1">+IF(AND(ISNUMBER(OFFSET('Hygiene Data'!$F$5,0,10*ROW('Hygiene Data'!F24))),'Data Summary'!DU30="Yes"),OFFSET('Hygiene Data'!$F$5,0,10*ROW('Hygiene Data'!F24)),NA())</f>
        <v>#N/A</v>
      </c>
      <c r="BG30" s="509" t="e">
        <f ca="1">+IF(AND(ISNUMBER(OFFSET('Hygiene Data'!$F$7,0,10*ROW('Hygiene Data'!F24))),'Data Summary'!DV30="Yes"),OFFSET('Hygiene Data'!$F$7,0,10*ROW('Hygiene Data'!F24)),NA())</f>
        <v>#N/A</v>
      </c>
      <c r="BH30" s="509" t="e">
        <f ca="1">+IF(AND(ISNUMBER(OFFSET('Hygiene Data'!$F$9,0,10*ROW('Hygiene Data'!F24))),'Data Summary'!DW30="Yes"),OFFSET('Hygiene Data'!$F$9,0,10*ROW('Hygiene Data'!F24)),NA())</f>
        <v>#N/A</v>
      </c>
      <c r="BI30" s="509" t="e">
        <f ca="1">+IF(AND(ISNUMBER(OFFSET('Hygiene Data'!$G$5,0,10*ROW('Hygiene Data'!G24))),'Data Summary'!DX30="Yes"),OFFSET('Hygiene Data'!$G$5,0,10*ROW('Hygiene Data'!G24)),NA())</f>
        <v>#N/A</v>
      </c>
      <c r="BJ30" s="509" t="e">
        <f ca="1">+IF(AND(ISNUMBER(OFFSET('Hygiene Data'!$G$7,0,10*ROW('Hygiene Data'!G24))),'Data Summary'!DY30="Yes"),OFFSET('Hygiene Data'!$G$7,0,10*ROW('Hygiene Data'!G24)),NA())</f>
        <v>#N/A</v>
      </c>
      <c r="BK30" s="509" t="e">
        <f ca="1">+IF(AND(ISNUMBER(OFFSET('Hygiene Data'!$G$9,0,10*ROW('Hygiene Data'!G24))),'Data Summary'!DZ30="Yes"),OFFSET('Hygiene Data'!$G$9,0,10*ROW('Hygiene Data'!G24)),NA())</f>
        <v>#N/A</v>
      </c>
      <c r="BL30" s="509" t="e">
        <f ca="1">+IF(AND(ISNUMBER(OFFSET('Hygiene Data'!$H$5,0,10*ROW('Hygiene Data'!H24))),'Data Summary'!EA30="Yes"),OFFSET('Hygiene Data'!$H$5,0,10*ROW('Hygiene Data'!H24)),NA())</f>
        <v>#N/A</v>
      </c>
      <c r="BM30" s="509" t="e">
        <f ca="1">+IF(AND(ISNUMBER(OFFSET('Hygiene Data'!$H$7,0,10*ROW('Hygiene Data'!H24))),'Data Summary'!EB30="Yes"),OFFSET('Hygiene Data'!$H$7,0,10*ROW('Hygiene Data'!H24)),NA())</f>
        <v>#N/A</v>
      </c>
      <c r="BN30" s="509" t="e">
        <f ca="1">+IF(AND(ISNUMBER(OFFSET('Hygiene Data'!$H$9,0,10*ROW('Hygiene Data'!H24))),'Data Summary'!EC30="Yes"),OFFSET('Hygiene Data'!$H$9,0,10*ROW('Hygiene Data'!H24)),NA())</f>
        <v>#N/A</v>
      </c>
      <c r="BO30" s="509" t="e">
        <f ca="1">+IF(AND(ISNUMBER(OFFSET('Hygiene Data'!$I$5,0,10*ROW('Hygiene Data'!I24))),'Data Summary'!ED30="Yes"),OFFSET('Hygiene Data'!$I$5,0,10*ROW('Hygiene Data'!I24)),NA())</f>
        <v>#N/A</v>
      </c>
      <c r="BP30" s="509" t="e">
        <f ca="1">+IF(AND(ISNUMBER(OFFSET('Hygiene Data'!$I$7,0,10*ROW('Hygiene Data'!I24))),'Data Summary'!EE30="Yes"),OFFSET('Hygiene Data'!$I$7,0,10*ROW('Hygiene Data'!I24)),NA())</f>
        <v>#N/A</v>
      </c>
      <c r="BQ30" s="509" t="e">
        <f ca="1">+IF(AND(ISNUMBER(OFFSET('Hygiene Data'!$I$9,0,10*ROW('Hygiene Data'!I24))),'Data Summary'!EF30="Yes"),OFFSET('Hygiene Data'!$I$9,0,10*ROW('Hygiene Data'!I24)),NA())</f>
        <v>#N/A</v>
      </c>
    </row>
    <row r="31" spans="1:69" x14ac:dyDescent="0.25">
      <c r="A31" s="505" t="e">
        <f ca="1">+RIGHT('Data Summary'!A31,LEN('Data Summary'!A31)-9)</f>
        <v>#VALUE!</v>
      </c>
      <c r="B31" s="479" t="str">
        <f ca="1">+IF(ISTEXT('Data Summary'!B31),'Data Summary'!B31,"")</f>
        <v/>
      </c>
      <c r="C31" s="506" t="e">
        <f ca="1">+VALUE('Data Summary'!C31)</f>
        <v>#VALUE!</v>
      </c>
      <c r="D31" s="507" t="e">
        <f ca="1">+IF(AND(ISNUMBER(OFFSET('Water Data'!$D$4,0,10*ROW('Water Data'!D25))),'Data Summary'!BS31="Yes"),100-OFFSET('Water Data'!$D$4,0,10*ROW('Water Data'!D25)),NA())</f>
        <v>#N/A</v>
      </c>
      <c r="E31" s="507" t="e">
        <f ca="1">+IF(AND(ISNUMBER(OFFSET('Water Data'!$D$6,0,10*ROW('Water Data'!D25))),'Data Summary'!BT31="Yes"),OFFSET('Water Data'!$D$6,0,10*ROW('Water Data'!D25)),NA())</f>
        <v>#N/A</v>
      </c>
      <c r="F31" s="507" t="e">
        <f ca="1">+IF(AND(ISNUMBER(OFFSET('Water Data'!$D$9,0,10*ROW('Water Data'!D25))),'Data Summary'!BU31="Yes"),OFFSET('Water Data'!$D$9,0,10*ROW('Water Data'!D25)),NA())</f>
        <v>#N/A</v>
      </c>
      <c r="G31" s="507" t="e">
        <f ca="1">+IF(AND(ISNUMBER(OFFSET('Water Data'!$E$4,0,10*ROW('Water Data'!E25))),'Data Summary'!BV31="Yes"),100-OFFSET('Water Data'!$E$4,0,10*ROW('Water Data'!E25)),NA())</f>
        <v>#N/A</v>
      </c>
      <c r="H31" s="507" t="e">
        <f ca="1">+IF(AND(ISNUMBER(OFFSET('Water Data'!$E$6,0,10*ROW('Water Data'!E25))),'Data Summary'!BW31="Yes"),OFFSET('Water Data'!$E$6,0,10*ROW('Water Data'!E25)),NA())</f>
        <v>#N/A</v>
      </c>
      <c r="I31" s="507" t="e">
        <f ca="1">+IF(AND(ISNUMBER(OFFSET('Water Data'!$E$9,0,10*ROW('Water Data'!E25))),'Data Summary'!BX31="Yes"),OFFSET('Water Data'!$E$9,0,10*ROW('Water Data'!E25)),NA())</f>
        <v>#N/A</v>
      </c>
      <c r="J31" s="507" t="e">
        <f ca="1">+IF(AND(ISNUMBER(OFFSET('Water Data'!$F$4,0,10*ROW('Water Data'!F25))),'Data Summary'!BY31="Yes"),100-OFFSET('Water Data'!$F$4,0,10*ROW('Water Data'!F25)),NA())</f>
        <v>#N/A</v>
      </c>
      <c r="K31" s="507" t="e">
        <f ca="1">+IF(AND(ISNUMBER(OFFSET('Water Data'!$F$6,0,10*ROW('Water Data'!F25))),'Data Summary'!BZ31="Yes"),OFFSET('Water Data'!$F$6,0,10*ROW('Water Data'!F25)),NA())</f>
        <v>#N/A</v>
      </c>
      <c r="L31" s="507" t="e">
        <f ca="1">+IF(AND(ISNUMBER(OFFSET('Water Data'!$F$9,0,10*ROW('Water Data'!F25))),'Data Summary'!CA31="Yes"),OFFSET('Water Data'!$F$9,0,10*ROW('Water Data'!F25)),NA())</f>
        <v>#N/A</v>
      </c>
      <c r="M31" s="507" t="e">
        <f ca="1">+IF(AND(ISNUMBER(OFFSET('Water Data'!$G$4,0,10*ROW('Water Data'!G25))),'Data Summary'!CB31="Yes"),100-OFFSET('Water Data'!$G$4,0,10*ROW('Water Data'!G25)),NA())</f>
        <v>#N/A</v>
      </c>
      <c r="N31" s="507" t="e">
        <f ca="1">+IF(AND(ISNUMBER(OFFSET('Water Data'!$G$6,0,10*ROW('Water Data'!G25))),'Data Summary'!CC31="Yes"),OFFSET('Water Data'!$G$6,0,10*ROW('Water Data'!G25)),NA())</f>
        <v>#N/A</v>
      </c>
      <c r="O31" s="507" t="e">
        <f ca="1">+IF(AND(ISNUMBER(OFFSET('Water Data'!$G$9,0,10*ROW('Water Data'!G25))),'Data Summary'!CD31="Yes"),OFFSET('Water Data'!$G$9,0,10*ROW('Water Data'!G25)),NA())</f>
        <v>#N/A</v>
      </c>
      <c r="P31" s="507" t="e">
        <f ca="1">+IF(AND(ISNUMBER(OFFSET('Water Data'!$H$4,0,10*ROW('Water Data'!H25))),'Data Summary'!CE31="Yes"),100-OFFSET('Water Data'!$H$4,0,10*ROW('Water Data'!H25)),NA())</f>
        <v>#N/A</v>
      </c>
      <c r="Q31" s="507" t="e">
        <f ca="1">+IF(AND(ISNUMBER(OFFSET('Water Data'!$H$6,0,10*ROW('Water Data'!H25))),'Data Summary'!CF31="Yes"),OFFSET('Water Data'!$H$6,0,10*ROW('Water Data'!H25)),NA())</f>
        <v>#N/A</v>
      </c>
      <c r="R31" s="507" t="e">
        <f ca="1">+IF(AND(ISNUMBER(OFFSET('Water Data'!$H$9,0,10*ROW('Water Data'!H25))),'Data Summary'!CG31="Yes"),OFFSET('Water Data'!$H$9,0,10*ROW('Water Data'!H25)),NA())</f>
        <v>#N/A</v>
      </c>
      <c r="S31" s="507" t="e">
        <f ca="1">+IF(AND(ISNUMBER(OFFSET('Water Data'!$I$4,0,10*ROW('Water Data'!I25))),'Data Summary'!CH31="Yes"),100-OFFSET('Water Data'!$I$4,0,10*ROW('Water Data'!I25)),NA())</f>
        <v>#N/A</v>
      </c>
      <c r="T31" s="507" t="e">
        <f ca="1">+IF(AND(ISNUMBER(OFFSET('Water Data'!$I$6,0,10*ROW('Water Data'!I25))),'Data Summary'!CI31="Yes"),OFFSET('Water Data'!$I$6,0,10*ROW('Water Data'!I25)),NA())</f>
        <v>#N/A</v>
      </c>
      <c r="U31" s="507" t="e">
        <f ca="1">+IF(AND(ISNUMBER(OFFSET('Water Data'!$I$9,0,10*ROW('Water Data'!I25))),'Data Summary'!CJ31="Yes"),OFFSET('Water Data'!$I$9,0,10*ROW('Water Data'!I25)),NA())</f>
        <v>#N/A</v>
      </c>
      <c r="V31" s="508" t="e">
        <f ca="1">+IF(AND(ISNUMBER(OFFSET('Sanitation Data'!$D$4,0,10*ROW('Sanitation Data'!D25))),'Data Summary'!CK31="Yes"),100-OFFSET('Sanitation Data'!$D$4,0,10*ROW('Sanitation Data'!D25)),NA())</f>
        <v>#N/A</v>
      </c>
      <c r="W31" s="508" t="e">
        <f ca="1">+IF(AND(ISNUMBER(OFFSET('Sanitation Data'!$D$6,0,10*ROW('Sanitation Data'!D25))),'Data Summary'!CL31="Yes"),OFFSET('Sanitation Data'!$D$6,0,10*ROW('Sanitation Data'!D25)),NA())</f>
        <v>#N/A</v>
      </c>
      <c r="X31" s="508" t="e">
        <f ca="1">+IF(AND(ISNUMBER(OFFSET('Sanitation Data'!$D$10,0,10*ROW('Sanitation Data'!D25))),'Data Summary'!CM31="Yes"),OFFSET('Sanitation Data'!$D$10,0,10*ROW('Sanitation Data'!D25)),NA())</f>
        <v>#N/A</v>
      </c>
      <c r="Y31" s="508" t="e">
        <f ca="1">+IF(AND(ISNUMBER(OFFSET('Sanitation Data'!$D$11,0,10*ROW('Sanitation Data'!D25))),'Data Summary'!CN31="Yes"),OFFSET('Sanitation Data'!$D$11,0,10*ROW('Sanitation Data'!D25)),NA())</f>
        <v>#N/A</v>
      </c>
      <c r="Z31" s="508" t="e">
        <f ca="1">+IF(AND(ISNUMBER(OFFSET('Sanitation Data'!$D$12,0,10*ROW('Sanitation Data'!D25))),'Data Summary'!CO31="Yes"),OFFSET('Sanitation Data'!$D$12,0,10*ROW('Sanitation Data'!D25)),NA())</f>
        <v>#N/A</v>
      </c>
      <c r="AA31" s="508" t="e">
        <f ca="1">+IF(AND(ISNUMBER(OFFSET('Sanitation Data'!$E$4,0,10*ROW('Sanitation Data'!E25))),'Data Summary'!CP31="Yes"),100-OFFSET('Sanitation Data'!$E$4,0,10*ROW('Sanitation Data'!E25)),NA())</f>
        <v>#N/A</v>
      </c>
      <c r="AB31" s="508" t="e">
        <f ca="1">+IF(AND(ISNUMBER(OFFSET('Sanitation Data'!$E$6,0,10*ROW('Sanitation Data'!E25))),'Data Summary'!CQ31="Yes"),OFFSET('Sanitation Data'!$E$6,0,10*ROW('Sanitation Data'!E25)),NA())</f>
        <v>#N/A</v>
      </c>
      <c r="AC31" s="508" t="e">
        <f ca="1">+IF(AND(ISNUMBER(OFFSET('Sanitation Data'!$E$10,0,10*ROW('Sanitation Data'!E25))),'Data Summary'!CR31="Yes"),OFFSET('Sanitation Data'!$E$10,0,10*ROW('Sanitation Data'!E25)),NA())</f>
        <v>#N/A</v>
      </c>
      <c r="AD31" s="508" t="e">
        <f ca="1">+IF(AND(ISNUMBER(OFFSET('Sanitation Data'!$E$11,0,10*ROW('Sanitation Data'!E25))),'Data Summary'!CS31="Yes"),OFFSET('Sanitation Data'!$E$11,0,10*ROW('Sanitation Data'!E25)),NA())</f>
        <v>#N/A</v>
      </c>
      <c r="AE31" s="508" t="e">
        <f ca="1">+IF(AND(ISNUMBER(OFFSET('Sanitation Data'!$E$12,0,10*ROW('Sanitation Data'!E25))),'Data Summary'!CT31="Yes"),OFFSET('Sanitation Data'!$E$12,0,10*ROW('Sanitation Data'!E25)),NA())</f>
        <v>#N/A</v>
      </c>
      <c r="AF31" s="508" t="e">
        <f ca="1">+IF(AND(ISNUMBER(OFFSET('Sanitation Data'!$F$4,0,10*ROW('Sanitation Data'!F25))),'Data Summary'!CU31="Yes"),100-OFFSET('Sanitation Data'!$F$4,0,10*ROW('Sanitation Data'!F25)),NA())</f>
        <v>#N/A</v>
      </c>
      <c r="AG31" s="508" t="e">
        <f ca="1">+IF(AND(ISNUMBER(OFFSET('Sanitation Data'!$F$6,0,10*ROW('Sanitation Data'!F25))),'Data Summary'!CV31="Yes"),OFFSET('Sanitation Data'!$F$6,0,10*ROW('Sanitation Data'!F25)),NA())</f>
        <v>#N/A</v>
      </c>
      <c r="AH31" s="508" t="e">
        <f ca="1">+IF(AND(ISNUMBER(OFFSET('Sanitation Data'!$F$10,0,10*ROW('Sanitation Data'!F25))),'Data Summary'!CW31="Yes"),OFFSET('Sanitation Data'!$F$10,0,10*ROW('Sanitation Data'!F25)),NA())</f>
        <v>#N/A</v>
      </c>
      <c r="AI31" s="508" t="e">
        <f ca="1">+IF(AND(ISNUMBER(OFFSET('Sanitation Data'!$F$11,0,10*ROW('Sanitation Data'!F25))),'Data Summary'!CX31="Yes"),OFFSET('Sanitation Data'!$F$11,0,10*ROW('Sanitation Data'!F25)),NA())</f>
        <v>#N/A</v>
      </c>
      <c r="AJ31" s="508" t="e">
        <f ca="1">+IF(AND(ISNUMBER(OFFSET('Sanitation Data'!$F$12,0,10*ROW('Sanitation Data'!F25))),'Data Summary'!CY31="Yes"),OFFSET('Sanitation Data'!$F$12,0,10*ROW('Sanitation Data'!F25)),NA())</f>
        <v>#N/A</v>
      </c>
      <c r="AK31" s="508" t="e">
        <f ca="1">+IF(AND(ISNUMBER(OFFSET('Sanitation Data'!$G$4,0,10*ROW('Sanitation Data'!G25))),'Data Summary'!CZ31="Yes"),100-OFFSET('Sanitation Data'!$G$4,0,10*ROW('Sanitation Data'!G25)),NA())</f>
        <v>#N/A</v>
      </c>
      <c r="AL31" s="508" t="e">
        <f ca="1">+IF(AND(ISNUMBER(OFFSET('Sanitation Data'!$G$6,0,10*ROW('Sanitation Data'!G25))),'Data Summary'!DA31="Yes"),OFFSET('Sanitation Data'!$G$6,0,10*ROW('Sanitation Data'!G25)),NA())</f>
        <v>#N/A</v>
      </c>
      <c r="AM31" s="508" t="e">
        <f ca="1">+IF(AND(ISNUMBER(OFFSET('Sanitation Data'!$G$10,0,10*ROW('Sanitation Data'!G25))),'Data Summary'!DB31="Yes"),OFFSET('Sanitation Data'!$G$10,0,10*ROW('Sanitation Data'!G25)),NA())</f>
        <v>#N/A</v>
      </c>
      <c r="AN31" s="508" t="e">
        <f ca="1">+IF(AND(ISNUMBER(OFFSET('Sanitation Data'!$G$11,0,10*ROW('Sanitation Data'!G25))),'Data Summary'!DC31="Yes"),OFFSET('Sanitation Data'!$G$11,0,10*ROW('Sanitation Data'!G25)),NA())</f>
        <v>#N/A</v>
      </c>
      <c r="AO31" s="508" t="e">
        <f ca="1">+IF(AND(ISNUMBER(OFFSET('Sanitation Data'!$G$12,0,10*ROW('Sanitation Data'!G25))),'Data Summary'!DD31="Yes"),OFFSET('Sanitation Data'!$G$12,0,10*ROW('Sanitation Data'!G25)),NA())</f>
        <v>#N/A</v>
      </c>
      <c r="AP31" s="508" t="e">
        <f ca="1">+IF(AND(ISNUMBER(OFFSET('Sanitation Data'!$H$4,0,10*ROW('Sanitation Data'!H25))),'Data Summary'!DE31="Yes"),100-OFFSET('Sanitation Data'!$H$4,0,10*ROW('Sanitation Data'!H25)),NA())</f>
        <v>#N/A</v>
      </c>
      <c r="AQ31" s="508" t="e">
        <f ca="1">+IF(AND(ISNUMBER(OFFSET('Sanitation Data'!$H$6,0,10*ROW('Sanitation Data'!H25))),'Data Summary'!DF31="Yes"),OFFSET('Sanitation Data'!$H$6,0,10*ROW('Sanitation Data'!H25)),NA())</f>
        <v>#N/A</v>
      </c>
      <c r="AR31" s="508" t="e">
        <f ca="1">+IF(AND(ISNUMBER(OFFSET('Sanitation Data'!$H$10,0,10*ROW('Sanitation Data'!H25))),'Data Summary'!DG31="Yes"),OFFSET('Sanitation Data'!$H$10,0,10*ROW('Sanitation Data'!H25)),NA())</f>
        <v>#N/A</v>
      </c>
      <c r="AS31" s="508" t="e">
        <f ca="1">+IF(AND(ISNUMBER(OFFSET('Sanitation Data'!$H$11,0,10*ROW('Sanitation Data'!H25))),'Data Summary'!DH31="Yes"),OFFSET('Sanitation Data'!$H$11,0,10*ROW('Sanitation Data'!H25)),NA())</f>
        <v>#N/A</v>
      </c>
      <c r="AT31" s="508" t="e">
        <f ca="1">+IF(AND(ISNUMBER(OFFSET('Sanitation Data'!$H$12,0,10*ROW('Sanitation Data'!H25))),'Data Summary'!DI31="Yes"),OFFSET('Sanitation Data'!$H$12,0,10*ROW('Sanitation Data'!H25)),NA())</f>
        <v>#N/A</v>
      </c>
      <c r="AU31" s="508" t="e">
        <f ca="1">+IF(AND(ISNUMBER(OFFSET('Sanitation Data'!$I$4,0,10*ROW('Sanitation Data'!I25))),'Data Summary'!DJ31="Yes"),100-OFFSET('Sanitation Data'!$I$4,0,10*ROW('Sanitation Data'!I25)),NA())</f>
        <v>#N/A</v>
      </c>
      <c r="AV31" s="508" t="e">
        <f ca="1">+IF(AND(ISNUMBER(OFFSET('Sanitation Data'!$I$6,0,10*ROW('Sanitation Data'!I25))),'Data Summary'!DK31="Yes"),OFFSET('Sanitation Data'!$I$6,0,10*ROW('Sanitation Data'!I25)),NA())</f>
        <v>#N/A</v>
      </c>
      <c r="AW31" s="508" t="e">
        <f ca="1">+IF(AND(ISNUMBER(OFFSET('Sanitation Data'!$I$10,0,10*ROW('Sanitation Data'!I25))),'Data Summary'!DL31="Yes"),OFFSET('Sanitation Data'!$I$10,0,10*ROW('Sanitation Data'!I25)),NA())</f>
        <v>#N/A</v>
      </c>
      <c r="AX31" s="508" t="e">
        <f ca="1">+IF(AND(ISNUMBER(OFFSET('Sanitation Data'!$I$11,0,10*ROW('Sanitation Data'!I25))),'Data Summary'!DM31="Yes"),OFFSET('Sanitation Data'!$I$11,0,10*ROW('Sanitation Data'!I25)),NA())</f>
        <v>#N/A</v>
      </c>
      <c r="AY31" s="508" t="e">
        <f ca="1">+IF(AND(ISNUMBER(OFFSET('Sanitation Data'!$I$12,0,10*ROW('Sanitation Data'!I25))),'Data Summary'!DN31="Yes"),OFFSET('Sanitation Data'!$I$12,0,10*ROW('Sanitation Data'!I25)),NA())</f>
        <v>#N/A</v>
      </c>
      <c r="AZ31" s="509" t="e">
        <f ca="1">+IF(AND(ISNUMBER(OFFSET('Hygiene Data'!$D$5,0,10*ROW('Hygiene Data'!D25))),'Data Summary'!DO31="Yes"),OFFSET('Hygiene Data'!$D$5,0,10*ROW('Hygiene Data'!D25)),NA())</f>
        <v>#N/A</v>
      </c>
      <c r="BA31" s="509" t="e">
        <f ca="1">+IF(AND(ISNUMBER(OFFSET('Hygiene Data'!$D$7,0,10*ROW('Hygiene Data'!D25))),'Data Summary'!DP31="Yes"),OFFSET('Hygiene Data'!$D$7,0,10*ROW('Hygiene Data'!D25)),NA())</f>
        <v>#N/A</v>
      </c>
      <c r="BB31" s="509" t="e">
        <f ca="1">+IF(AND(ISNUMBER(OFFSET('Hygiene Data'!$D$9,0,10*ROW('Hygiene Data'!D25))),'Data Summary'!DQ31="Yes"),OFFSET('Hygiene Data'!$D$9,0,10*ROW('Hygiene Data'!D25)),NA())</f>
        <v>#N/A</v>
      </c>
      <c r="BC31" s="509" t="e">
        <f ca="1">+IF(AND(ISNUMBER(OFFSET('Hygiene Data'!$E$5,0,10*ROW('Hygiene Data'!E25))),'Data Summary'!DR31="Yes"),OFFSET('Hygiene Data'!$E$5,0,10*ROW('Hygiene Data'!E25)),NA())</f>
        <v>#N/A</v>
      </c>
      <c r="BD31" s="509" t="e">
        <f ca="1">+IF(AND(ISNUMBER(OFFSET('Hygiene Data'!$E$7,0,10*ROW('Hygiene Data'!E25))),'Data Summary'!DS31="Yes"),OFFSET('Hygiene Data'!$E$7,0,10*ROW('Hygiene Data'!E25)),NA())</f>
        <v>#N/A</v>
      </c>
      <c r="BE31" s="509" t="e">
        <f ca="1">+IF(AND(ISNUMBER(OFFSET('Hygiene Data'!$E$9,0,10*ROW('Hygiene Data'!E25))),'Data Summary'!DT31="Yes"),OFFSET('Hygiene Data'!$E$9,0,10*ROW('Hygiene Data'!E25)),NA())</f>
        <v>#N/A</v>
      </c>
      <c r="BF31" s="509" t="e">
        <f ca="1">+IF(AND(ISNUMBER(OFFSET('Hygiene Data'!$F$5,0,10*ROW('Hygiene Data'!F25))),'Data Summary'!DU31="Yes"),OFFSET('Hygiene Data'!$F$5,0,10*ROW('Hygiene Data'!F25)),NA())</f>
        <v>#N/A</v>
      </c>
      <c r="BG31" s="509" t="e">
        <f ca="1">+IF(AND(ISNUMBER(OFFSET('Hygiene Data'!$F$7,0,10*ROW('Hygiene Data'!F25))),'Data Summary'!DV31="Yes"),OFFSET('Hygiene Data'!$F$7,0,10*ROW('Hygiene Data'!F25)),NA())</f>
        <v>#N/A</v>
      </c>
      <c r="BH31" s="509" t="e">
        <f ca="1">+IF(AND(ISNUMBER(OFFSET('Hygiene Data'!$F$9,0,10*ROW('Hygiene Data'!F25))),'Data Summary'!DW31="Yes"),OFFSET('Hygiene Data'!$F$9,0,10*ROW('Hygiene Data'!F25)),NA())</f>
        <v>#N/A</v>
      </c>
      <c r="BI31" s="509" t="e">
        <f ca="1">+IF(AND(ISNUMBER(OFFSET('Hygiene Data'!$G$5,0,10*ROW('Hygiene Data'!G25))),'Data Summary'!DX31="Yes"),OFFSET('Hygiene Data'!$G$5,0,10*ROW('Hygiene Data'!G25)),NA())</f>
        <v>#N/A</v>
      </c>
      <c r="BJ31" s="509" t="e">
        <f ca="1">+IF(AND(ISNUMBER(OFFSET('Hygiene Data'!$G$7,0,10*ROW('Hygiene Data'!G25))),'Data Summary'!DY31="Yes"),OFFSET('Hygiene Data'!$G$7,0,10*ROW('Hygiene Data'!G25)),NA())</f>
        <v>#N/A</v>
      </c>
      <c r="BK31" s="509" t="e">
        <f ca="1">+IF(AND(ISNUMBER(OFFSET('Hygiene Data'!$G$9,0,10*ROW('Hygiene Data'!G25))),'Data Summary'!DZ31="Yes"),OFFSET('Hygiene Data'!$G$9,0,10*ROW('Hygiene Data'!G25)),NA())</f>
        <v>#N/A</v>
      </c>
      <c r="BL31" s="509" t="e">
        <f ca="1">+IF(AND(ISNUMBER(OFFSET('Hygiene Data'!$H$5,0,10*ROW('Hygiene Data'!H25))),'Data Summary'!EA31="Yes"),OFFSET('Hygiene Data'!$H$5,0,10*ROW('Hygiene Data'!H25)),NA())</f>
        <v>#N/A</v>
      </c>
      <c r="BM31" s="509" t="e">
        <f ca="1">+IF(AND(ISNUMBER(OFFSET('Hygiene Data'!$H$7,0,10*ROW('Hygiene Data'!H25))),'Data Summary'!EB31="Yes"),OFFSET('Hygiene Data'!$H$7,0,10*ROW('Hygiene Data'!H25)),NA())</f>
        <v>#N/A</v>
      </c>
      <c r="BN31" s="509" t="e">
        <f ca="1">+IF(AND(ISNUMBER(OFFSET('Hygiene Data'!$H$9,0,10*ROW('Hygiene Data'!H25))),'Data Summary'!EC31="Yes"),OFFSET('Hygiene Data'!$H$9,0,10*ROW('Hygiene Data'!H25)),NA())</f>
        <v>#N/A</v>
      </c>
      <c r="BO31" s="509" t="e">
        <f ca="1">+IF(AND(ISNUMBER(OFFSET('Hygiene Data'!$I$5,0,10*ROW('Hygiene Data'!I25))),'Data Summary'!ED31="Yes"),OFFSET('Hygiene Data'!$I$5,0,10*ROW('Hygiene Data'!I25)),NA())</f>
        <v>#N/A</v>
      </c>
      <c r="BP31" s="509" t="e">
        <f ca="1">+IF(AND(ISNUMBER(OFFSET('Hygiene Data'!$I$7,0,10*ROW('Hygiene Data'!I25))),'Data Summary'!EE31="Yes"),OFFSET('Hygiene Data'!$I$7,0,10*ROW('Hygiene Data'!I25)),NA())</f>
        <v>#N/A</v>
      </c>
      <c r="BQ31" s="509" t="e">
        <f ca="1">+IF(AND(ISNUMBER(OFFSET('Hygiene Data'!$I$9,0,10*ROW('Hygiene Data'!I25))),'Data Summary'!EF31="Yes"),OFFSET('Hygiene Data'!$I$9,0,10*ROW('Hygiene Data'!I25)),NA())</f>
        <v>#N/A</v>
      </c>
    </row>
    <row r="32" spans="1:69" x14ac:dyDescent="0.25">
      <c r="A32" s="505" t="e">
        <f ca="1">+RIGHT('Data Summary'!A32,LEN('Data Summary'!A32)-9)</f>
        <v>#VALUE!</v>
      </c>
      <c r="B32" s="479" t="str">
        <f ca="1">+IF(ISTEXT('Data Summary'!B32),'Data Summary'!B32,"")</f>
        <v/>
      </c>
      <c r="C32" s="506" t="e">
        <f ca="1">+VALUE('Data Summary'!C32)</f>
        <v>#VALUE!</v>
      </c>
      <c r="D32" s="507" t="e">
        <f ca="1">+IF(AND(ISNUMBER(OFFSET('Water Data'!$D$4,0,10*ROW('Water Data'!D26))),'Data Summary'!BS32="Yes"),100-OFFSET('Water Data'!$D$4,0,10*ROW('Water Data'!D26)),NA())</f>
        <v>#N/A</v>
      </c>
      <c r="E32" s="507" t="e">
        <f ca="1">+IF(AND(ISNUMBER(OFFSET('Water Data'!$D$6,0,10*ROW('Water Data'!D26))),'Data Summary'!BT32="Yes"),OFFSET('Water Data'!$D$6,0,10*ROW('Water Data'!D26)),NA())</f>
        <v>#N/A</v>
      </c>
      <c r="F32" s="507" t="e">
        <f ca="1">+IF(AND(ISNUMBER(OFFSET('Water Data'!$D$9,0,10*ROW('Water Data'!D26))),'Data Summary'!BU32="Yes"),OFFSET('Water Data'!$D$9,0,10*ROW('Water Data'!D26)),NA())</f>
        <v>#N/A</v>
      </c>
      <c r="G32" s="507" t="e">
        <f ca="1">+IF(AND(ISNUMBER(OFFSET('Water Data'!$E$4,0,10*ROW('Water Data'!E26))),'Data Summary'!BV32="Yes"),100-OFFSET('Water Data'!$E$4,0,10*ROW('Water Data'!E26)),NA())</f>
        <v>#N/A</v>
      </c>
      <c r="H32" s="507" t="e">
        <f ca="1">+IF(AND(ISNUMBER(OFFSET('Water Data'!$E$6,0,10*ROW('Water Data'!E26))),'Data Summary'!BW32="Yes"),OFFSET('Water Data'!$E$6,0,10*ROW('Water Data'!E26)),NA())</f>
        <v>#N/A</v>
      </c>
      <c r="I32" s="507" t="e">
        <f ca="1">+IF(AND(ISNUMBER(OFFSET('Water Data'!$E$9,0,10*ROW('Water Data'!E26))),'Data Summary'!BX32="Yes"),OFFSET('Water Data'!$E$9,0,10*ROW('Water Data'!E26)),NA())</f>
        <v>#N/A</v>
      </c>
      <c r="J32" s="507" t="e">
        <f ca="1">+IF(AND(ISNUMBER(OFFSET('Water Data'!$F$4,0,10*ROW('Water Data'!F26))),'Data Summary'!BY32="Yes"),100-OFFSET('Water Data'!$F$4,0,10*ROW('Water Data'!F26)),NA())</f>
        <v>#N/A</v>
      </c>
      <c r="K32" s="507" t="e">
        <f ca="1">+IF(AND(ISNUMBER(OFFSET('Water Data'!$F$6,0,10*ROW('Water Data'!F26))),'Data Summary'!BZ32="Yes"),OFFSET('Water Data'!$F$6,0,10*ROW('Water Data'!F26)),NA())</f>
        <v>#N/A</v>
      </c>
      <c r="L32" s="507" t="e">
        <f ca="1">+IF(AND(ISNUMBER(OFFSET('Water Data'!$F$9,0,10*ROW('Water Data'!F26))),'Data Summary'!CA32="Yes"),OFFSET('Water Data'!$F$9,0,10*ROW('Water Data'!F26)),NA())</f>
        <v>#N/A</v>
      </c>
      <c r="M32" s="507" t="e">
        <f ca="1">+IF(AND(ISNUMBER(OFFSET('Water Data'!$G$4,0,10*ROW('Water Data'!G26))),'Data Summary'!CB32="Yes"),100-OFFSET('Water Data'!$G$4,0,10*ROW('Water Data'!G26)),NA())</f>
        <v>#N/A</v>
      </c>
      <c r="N32" s="507" t="e">
        <f ca="1">+IF(AND(ISNUMBER(OFFSET('Water Data'!$G$6,0,10*ROW('Water Data'!G26))),'Data Summary'!CC32="Yes"),OFFSET('Water Data'!$G$6,0,10*ROW('Water Data'!G26)),NA())</f>
        <v>#N/A</v>
      </c>
      <c r="O32" s="507" t="e">
        <f ca="1">+IF(AND(ISNUMBER(OFFSET('Water Data'!$G$9,0,10*ROW('Water Data'!G26))),'Data Summary'!CD32="Yes"),OFFSET('Water Data'!$G$9,0,10*ROW('Water Data'!G26)),NA())</f>
        <v>#N/A</v>
      </c>
      <c r="P32" s="507" t="e">
        <f ca="1">+IF(AND(ISNUMBER(OFFSET('Water Data'!$H$4,0,10*ROW('Water Data'!H26))),'Data Summary'!CE32="Yes"),100-OFFSET('Water Data'!$H$4,0,10*ROW('Water Data'!H26)),NA())</f>
        <v>#N/A</v>
      </c>
      <c r="Q32" s="507" t="e">
        <f ca="1">+IF(AND(ISNUMBER(OFFSET('Water Data'!$H$6,0,10*ROW('Water Data'!H26))),'Data Summary'!CF32="Yes"),OFFSET('Water Data'!$H$6,0,10*ROW('Water Data'!H26)),NA())</f>
        <v>#N/A</v>
      </c>
      <c r="R32" s="507" t="e">
        <f ca="1">+IF(AND(ISNUMBER(OFFSET('Water Data'!$H$9,0,10*ROW('Water Data'!H26))),'Data Summary'!CG32="Yes"),OFFSET('Water Data'!$H$9,0,10*ROW('Water Data'!H26)),NA())</f>
        <v>#N/A</v>
      </c>
      <c r="S32" s="507" t="e">
        <f ca="1">+IF(AND(ISNUMBER(OFFSET('Water Data'!$I$4,0,10*ROW('Water Data'!I26))),'Data Summary'!CH32="Yes"),100-OFFSET('Water Data'!$I$4,0,10*ROW('Water Data'!I26)),NA())</f>
        <v>#N/A</v>
      </c>
      <c r="T32" s="507" t="e">
        <f ca="1">+IF(AND(ISNUMBER(OFFSET('Water Data'!$I$6,0,10*ROW('Water Data'!I26))),'Data Summary'!CI32="Yes"),OFFSET('Water Data'!$I$6,0,10*ROW('Water Data'!I26)),NA())</f>
        <v>#N/A</v>
      </c>
      <c r="U32" s="507" t="e">
        <f ca="1">+IF(AND(ISNUMBER(OFFSET('Water Data'!$I$9,0,10*ROW('Water Data'!I26))),'Data Summary'!CJ32="Yes"),OFFSET('Water Data'!$I$9,0,10*ROW('Water Data'!I26)),NA())</f>
        <v>#N/A</v>
      </c>
      <c r="V32" s="508" t="e">
        <f ca="1">+IF(AND(ISNUMBER(OFFSET('Sanitation Data'!$D$4,0,10*ROW('Sanitation Data'!D26))),'Data Summary'!CK32="Yes"),100-OFFSET('Sanitation Data'!$D$4,0,10*ROW('Sanitation Data'!D26)),NA())</f>
        <v>#N/A</v>
      </c>
      <c r="W32" s="508" t="e">
        <f ca="1">+IF(AND(ISNUMBER(OFFSET('Sanitation Data'!$D$6,0,10*ROW('Sanitation Data'!D26))),'Data Summary'!CL32="Yes"),OFFSET('Sanitation Data'!$D$6,0,10*ROW('Sanitation Data'!D26)),NA())</f>
        <v>#N/A</v>
      </c>
      <c r="X32" s="508" t="e">
        <f ca="1">+IF(AND(ISNUMBER(OFFSET('Sanitation Data'!$D$10,0,10*ROW('Sanitation Data'!D26))),'Data Summary'!CM32="Yes"),OFFSET('Sanitation Data'!$D$10,0,10*ROW('Sanitation Data'!D26)),NA())</f>
        <v>#N/A</v>
      </c>
      <c r="Y32" s="508" t="e">
        <f ca="1">+IF(AND(ISNUMBER(OFFSET('Sanitation Data'!$D$11,0,10*ROW('Sanitation Data'!D26))),'Data Summary'!CN32="Yes"),OFFSET('Sanitation Data'!$D$11,0,10*ROW('Sanitation Data'!D26)),NA())</f>
        <v>#N/A</v>
      </c>
      <c r="Z32" s="508" t="e">
        <f ca="1">+IF(AND(ISNUMBER(OFFSET('Sanitation Data'!$D$12,0,10*ROW('Sanitation Data'!D26))),'Data Summary'!CO32="Yes"),OFFSET('Sanitation Data'!$D$12,0,10*ROW('Sanitation Data'!D26)),NA())</f>
        <v>#N/A</v>
      </c>
      <c r="AA32" s="508" t="e">
        <f ca="1">+IF(AND(ISNUMBER(OFFSET('Sanitation Data'!$E$4,0,10*ROW('Sanitation Data'!E26))),'Data Summary'!CP32="Yes"),100-OFFSET('Sanitation Data'!$E$4,0,10*ROW('Sanitation Data'!E26)),NA())</f>
        <v>#N/A</v>
      </c>
      <c r="AB32" s="508" t="e">
        <f ca="1">+IF(AND(ISNUMBER(OFFSET('Sanitation Data'!$E$6,0,10*ROW('Sanitation Data'!E26))),'Data Summary'!CQ32="Yes"),OFFSET('Sanitation Data'!$E$6,0,10*ROW('Sanitation Data'!E26)),NA())</f>
        <v>#N/A</v>
      </c>
      <c r="AC32" s="508" t="e">
        <f ca="1">+IF(AND(ISNUMBER(OFFSET('Sanitation Data'!$E$10,0,10*ROW('Sanitation Data'!E26))),'Data Summary'!CR32="Yes"),OFFSET('Sanitation Data'!$E$10,0,10*ROW('Sanitation Data'!E26)),NA())</f>
        <v>#N/A</v>
      </c>
      <c r="AD32" s="508" t="e">
        <f ca="1">+IF(AND(ISNUMBER(OFFSET('Sanitation Data'!$E$11,0,10*ROW('Sanitation Data'!E26))),'Data Summary'!CS32="Yes"),OFFSET('Sanitation Data'!$E$11,0,10*ROW('Sanitation Data'!E26)),NA())</f>
        <v>#N/A</v>
      </c>
      <c r="AE32" s="508" t="e">
        <f ca="1">+IF(AND(ISNUMBER(OFFSET('Sanitation Data'!$E$12,0,10*ROW('Sanitation Data'!E26))),'Data Summary'!CT32="Yes"),OFFSET('Sanitation Data'!$E$12,0,10*ROW('Sanitation Data'!E26)),NA())</f>
        <v>#N/A</v>
      </c>
      <c r="AF32" s="508" t="e">
        <f ca="1">+IF(AND(ISNUMBER(OFFSET('Sanitation Data'!$F$4,0,10*ROW('Sanitation Data'!F26))),'Data Summary'!CU32="Yes"),100-OFFSET('Sanitation Data'!$F$4,0,10*ROW('Sanitation Data'!F26)),NA())</f>
        <v>#N/A</v>
      </c>
      <c r="AG32" s="508" t="e">
        <f ca="1">+IF(AND(ISNUMBER(OFFSET('Sanitation Data'!$F$6,0,10*ROW('Sanitation Data'!F26))),'Data Summary'!CV32="Yes"),OFFSET('Sanitation Data'!$F$6,0,10*ROW('Sanitation Data'!F26)),NA())</f>
        <v>#N/A</v>
      </c>
      <c r="AH32" s="508" t="e">
        <f ca="1">+IF(AND(ISNUMBER(OFFSET('Sanitation Data'!$F$10,0,10*ROW('Sanitation Data'!F26))),'Data Summary'!CW32="Yes"),OFFSET('Sanitation Data'!$F$10,0,10*ROW('Sanitation Data'!F26)),NA())</f>
        <v>#N/A</v>
      </c>
      <c r="AI32" s="508" t="e">
        <f ca="1">+IF(AND(ISNUMBER(OFFSET('Sanitation Data'!$F$11,0,10*ROW('Sanitation Data'!F26))),'Data Summary'!CX32="Yes"),OFFSET('Sanitation Data'!$F$11,0,10*ROW('Sanitation Data'!F26)),NA())</f>
        <v>#N/A</v>
      </c>
      <c r="AJ32" s="508" t="e">
        <f ca="1">+IF(AND(ISNUMBER(OFFSET('Sanitation Data'!$F$12,0,10*ROW('Sanitation Data'!F26))),'Data Summary'!CY32="Yes"),OFFSET('Sanitation Data'!$F$12,0,10*ROW('Sanitation Data'!F26)),NA())</f>
        <v>#N/A</v>
      </c>
      <c r="AK32" s="508" t="e">
        <f ca="1">+IF(AND(ISNUMBER(OFFSET('Sanitation Data'!$G$4,0,10*ROW('Sanitation Data'!G26))),'Data Summary'!CZ32="Yes"),100-OFFSET('Sanitation Data'!$G$4,0,10*ROW('Sanitation Data'!G26)),NA())</f>
        <v>#N/A</v>
      </c>
      <c r="AL32" s="508" t="e">
        <f ca="1">+IF(AND(ISNUMBER(OFFSET('Sanitation Data'!$G$6,0,10*ROW('Sanitation Data'!G26))),'Data Summary'!DA32="Yes"),OFFSET('Sanitation Data'!$G$6,0,10*ROW('Sanitation Data'!G26)),NA())</f>
        <v>#N/A</v>
      </c>
      <c r="AM32" s="508" t="e">
        <f ca="1">+IF(AND(ISNUMBER(OFFSET('Sanitation Data'!$G$10,0,10*ROW('Sanitation Data'!G26))),'Data Summary'!DB32="Yes"),OFFSET('Sanitation Data'!$G$10,0,10*ROW('Sanitation Data'!G26)),NA())</f>
        <v>#N/A</v>
      </c>
      <c r="AN32" s="508" t="e">
        <f ca="1">+IF(AND(ISNUMBER(OFFSET('Sanitation Data'!$G$11,0,10*ROW('Sanitation Data'!G26))),'Data Summary'!DC32="Yes"),OFFSET('Sanitation Data'!$G$11,0,10*ROW('Sanitation Data'!G26)),NA())</f>
        <v>#N/A</v>
      </c>
      <c r="AO32" s="508" t="e">
        <f ca="1">+IF(AND(ISNUMBER(OFFSET('Sanitation Data'!$G$12,0,10*ROW('Sanitation Data'!G26))),'Data Summary'!DD32="Yes"),OFFSET('Sanitation Data'!$G$12,0,10*ROW('Sanitation Data'!G26)),NA())</f>
        <v>#N/A</v>
      </c>
      <c r="AP32" s="508" t="e">
        <f ca="1">+IF(AND(ISNUMBER(OFFSET('Sanitation Data'!$H$4,0,10*ROW('Sanitation Data'!H26))),'Data Summary'!DE32="Yes"),100-OFFSET('Sanitation Data'!$H$4,0,10*ROW('Sanitation Data'!H26)),NA())</f>
        <v>#N/A</v>
      </c>
      <c r="AQ32" s="508" t="e">
        <f ca="1">+IF(AND(ISNUMBER(OFFSET('Sanitation Data'!$H$6,0,10*ROW('Sanitation Data'!H26))),'Data Summary'!DF32="Yes"),OFFSET('Sanitation Data'!$H$6,0,10*ROW('Sanitation Data'!H26)),NA())</f>
        <v>#N/A</v>
      </c>
      <c r="AR32" s="508" t="e">
        <f ca="1">+IF(AND(ISNUMBER(OFFSET('Sanitation Data'!$H$10,0,10*ROW('Sanitation Data'!H26))),'Data Summary'!DG32="Yes"),OFFSET('Sanitation Data'!$H$10,0,10*ROW('Sanitation Data'!H26)),NA())</f>
        <v>#N/A</v>
      </c>
      <c r="AS32" s="508" t="e">
        <f ca="1">+IF(AND(ISNUMBER(OFFSET('Sanitation Data'!$H$11,0,10*ROW('Sanitation Data'!H26))),'Data Summary'!DH32="Yes"),OFFSET('Sanitation Data'!$H$11,0,10*ROW('Sanitation Data'!H26)),NA())</f>
        <v>#N/A</v>
      </c>
      <c r="AT32" s="508" t="e">
        <f ca="1">+IF(AND(ISNUMBER(OFFSET('Sanitation Data'!$H$12,0,10*ROW('Sanitation Data'!H26))),'Data Summary'!DI32="Yes"),OFFSET('Sanitation Data'!$H$12,0,10*ROW('Sanitation Data'!H26)),NA())</f>
        <v>#N/A</v>
      </c>
      <c r="AU32" s="508" t="e">
        <f ca="1">+IF(AND(ISNUMBER(OFFSET('Sanitation Data'!$I$4,0,10*ROW('Sanitation Data'!I26))),'Data Summary'!DJ32="Yes"),100-OFFSET('Sanitation Data'!$I$4,0,10*ROW('Sanitation Data'!I26)),NA())</f>
        <v>#N/A</v>
      </c>
      <c r="AV32" s="508" t="e">
        <f ca="1">+IF(AND(ISNUMBER(OFFSET('Sanitation Data'!$I$6,0,10*ROW('Sanitation Data'!I26))),'Data Summary'!DK32="Yes"),OFFSET('Sanitation Data'!$I$6,0,10*ROW('Sanitation Data'!I26)),NA())</f>
        <v>#N/A</v>
      </c>
      <c r="AW32" s="508" t="e">
        <f ca="1">+IF(AND(ISNUMBER(OFFSET('Sanitation Data'!$I$10,0,10*ROW('Sanitation Data'!I26))),'Data Summary'!DL32="Yes"),OFFSET('Sanitation Data'!$I$10,0,10*ROW('Sanitation Data'!I26)),NA())</f>
        <v>#N/A</v>
      </c>
      <c r="AX32" s="508" t="e">
        <f ca="1">+IF(AND(ISNUMBER(OFFSET('Sanitation Data'!$I$11,0,10*ROW('Sanitation Data'!I26))),'Data Summary'!DM32="Yes"),OFFSET('Sanitation Data'!$I$11,0,10*ROW('Sanitation Data'!I26)),NA())</f>
        <v>#N/A</v>
      </c>
      <c r="AY32" s="508" t="e">
        <f ca="1">+IF(AND(ISNUMBER(OFFSET('Sanitation Data'!$I$12,0,10*ROW('Sanitation Data'!I26))),'Data Summary'!DN32="Yes"),OFFSET('Sanitation Data'!$I$12,0,10*ROW('Sanitation Data'!I26)),NA())</f>
        <v>#N/A</v>
      </c>
      <c r="AZ32" s="509" t="e">
        <f ca="1">+IF(AND(ISNUMBER(OFFSET('Hygiene Data'!$D$5,0,10*ROW('Hygiene Data'!D26))),'Data Summary'!DO32="Yes"),OFFSET('Hygiene Data'!$D$5,0,10*ROW('Hygiene Data'!D26)),NA())</f>
        <v>#N/A</v>
      </c>
      <c r="BA32" s="509" t="e">
        <f ca="1">+IF(AND(ISNUMBER(OFFSET('Hygiene Data'!$D$7,0,10*ROW('Hygiene Data'!D26))),'Data Summary'!DP32="Yes"),OFFSET('Hygiene Data'!$D$7,0,10*ROW('Hygiene Data'!D26)),NA())</f>
        <v>#N/A</v>
      </c>
      <c r="BB32" s="509" t="e">
        <f ca="1">+IF(AND(ISNUMBER(OFFSET('Hygiene Data'!$D$9,0,10*ROW('Hygiene Data'!D26))),'Data Summary'!DQ32="Yes"),OFFSET('Hygiene Data'!$D$9,0,10*ROW('Hygiene Data'!D26)),NA())</f>
        <v>#N/A</v>
      </c>
      <c r="BC32" s="509" t="e">
        <f ca="1">+IF(AND(ISNUMBER(OFFSET('Hygiene Data'!$E$5,0,10*ROW('Hygiene Data'!E26))),'Data Summary'!DR32="Yes"),OFFSET('Hygiene Data'!$E$5,0,10*ROW('Hygiene Data'!E26)),NA())</f>
        <v>#N/A</v>
      </c>
      <c r="BD32" s="509" t="e">
        <f ca="1">+IF(AND(ISNUMBER(OFFSET('Hygiene Data'!$E$7,0,10*ROW('Hygiene Data'!E26))),'Data Summary'!DS32="Yes"),OFFSET('Hygiene Data'!$E$7,0,10*ROW('Hygiene Data'!E26)),NA())</f>
        <v>#N/A</v>
      </c>
      <c r="BE32" s="509" t="e">
        <f ca="1">+IF(AND(ISNUMBER(OFFSET('Hygiene Data'!$E$9,0,10*ROW('Hygiene Data'!E26))),'Data Summary'!DT32="Yes"),OFFSET('Hygiene Data'!$E$9,0,10*ROW('Hygiene Data'!E26)),NA())</f>
        <v>#N/A</v>
      </c>
      <c r="BF32" s="509" t="e">
        <f ca="1">+IF(AND(ISNUMBER(OFFSET('Hygiene Data'!$F$5,0,10*ROW('Hygiene Data'!F26))),'Data Summary'!DU32="Yes"),OFFSET('Hygiene Data'!$F$5,0,10*ROW('Hygiene Data'!F26)),NA())</f>
        <v>#N/A</v>
      </c>
      <c r="BG32" s="509" t="e">
        <f ca="1">+IF(AND(ISNUMBER(OFFSET('Hygiene Data'!$F$7,0,10*ROW('Hygiene Data'!F26))),'Data Summary'!DV32="Yes"),OFFSET('Hygiene Data'!$F$7,0,10*ROW('Hygiene Data'!F26)),NA())</f>
        <v>#N/A</v>
      </c>
      <c r="BH32" s="509" t="e">
        <f ca="1">+IF(AND(ISNUMBER(OFFSET('Hygiene Data'!$F$9,0,10*ROW('Hygiene Data'!F26))),'Data Summary'!DW32="Yes"),OFFSET('Hygiene Data'!$F$9,0,10*ROW('Hygiene Data'!F26)),NA())</f>
        <v>#N/A</v>
      </c>
      <c r="BI32" s="509" t="e">
        <f ca="1">+IF(AND(ISNUMBER(OFFSET('Hygiene Data'!$G$5,0,10*ROW('Hygiene Data'!G26))),'Data Summary'!DX32="Yes"),OFFSET('Hygiene Data'!$G$5,0,10*ROW('Hygiene Data'!G26)),NA())</f>
        <v>#N/A</v>
      </c>
      <c r="BJ32" s="509" t="e">
        <f ca="1">+IF(AND(ISNUMBER(OFFSET('Hygiene Data'!$G$7,0,10*ROW('Hygiene Data'!G26))),'Data Summary'!DY32="Yes"),OFFSET('Hygiene Data'!$G$7,0,10*ROW('Hygiene Data'!G26)),NA())</f>
        <v>#N/A</v>
      </c>
      <c r="BK32" s="509" t="e">
        <f ca="1">+IF(AND(ISNUMBER(OFFSET('Hygiene Data'!$G$9,0,10*ROW('Hygiene Data'!G26))),'Data Summary'!DZ32="Yes"),OFFSET('Hygiene Data'!$G$9,0,10*ROW('Hygiene Data'!G26)),NA())</f>
        <v>#N/A</v>
      </c>
      <c r="BL32" s="509" t="e">
        <f ca="1">+IF(AND(ISNUMBER(OFFSET('Hygiene Data'!$H$5,0,10*ROW('Hygiene Data'!H26))),'Data Summary'!EA32="Yes"),OFFSET('Hygiene Data'!$H$5,0,10*ROW('Hygiene Data'!H26)),NA())</f>
        <v>#N/A</v>
      </c>
      <c r="BM32" s="509" t="e">
        <f ca="1">+IF(AND(ISNUMBER(OFFSET('Hygiene Data'!$H$7,0,10*ROW('Hygiene Data'!H26))),'Data Summary'!EB32="Yes"),OFFSET('Hygiene Data'!$H$7,0,10*ROW('Hygiene Data'!H26)),NA())</f>
        <v>#N/A</v>
      </c>
      <c r="BN32" s="509" t="e">
        <f ca="1">+IF(AND(ISNUMBER(OFFSET('Hygiene Data'!$H$9,0,10*ROW('Hygiene Data'!H26))),'Data Summary'!EC32="Yes"),OFFSET('Hygiene Data'!$H$9,0,10*ROW('Hygiene Data'!H26)),NA())</f>
        <v>#N/A</v>
      </c>
      <c r="BO32" s="509" t="e">
        <f ca="1">+IF(AND(ISNUMBER(OFFSET('Hygiene Data'!$I$5,0,10*ROW('Hygiene Data'!I26))),'Data Summary'!ED32="Yes"),OFFSET('Hygiene Data'!$I$5,0,10*ROW('Hygiene Data'!I26)),NA())</f>
        <v>#N/A</v>
      </c>
      <c r="BP32" s="509" t="e">
        <f ca="1">+IF(AND(ISNUMBER(OFFSET('Hygiene Data'!$I$7,0,10*ROW('Hygiene Data'!I26))),'Data Summary'!EE32="Yes"),OFFSET('Hygiene Data'!$I$7,0,10*ROW('Hygiene Data'!I26)),NA())</f>
        <v>#N/A</v>
      </c>
      <c r="BQ32" s="509" t="e">
        <f ca="1">+IF(AND(ISNUMBER(OFFSET('Hygiene Data'!$I$9,0,10*ROW('Hygiene Data'!I26))),'Data Summary'!EF32="Yes"),OFFSET('Hygiene Data'!$I$9,0,10*ROW('Hygiene Data'!I26)),NA())</f>
        <v>#N/A</v>
      </c>
    </row>
    <row r="33" spans="1:69" x14ac:dyDescent="0.25">
      <c r="A33" s="505" t="e">
        <f ca="1">+RIGHT('Data Summary'!A33,LEN('Data Summary'!A33)-9)</f>
        <v>#VALUE!</v>
      </c>
      <c r="B33" s="479" t="str">
        <f ca="1">+IF(ISTEXT('Data Summary'!B33),'Data Summary'!B33,"")</f>
        <v/>
      </c>
      <c r="C33" s="506" t="e">
        <f ca="1">+VALUE('Data Summary'!C33)</f>
        <v>#VALUE!</v>
      </c>
      <c r="D33" s="507" t="e">
        <f ca="1">+IF(AND(ISNUMBER(OFFSET('Water Data'!$D$4,0,10*ROW('Water Data'!D27))),'Data Summary'!BS33="Yes"),100-OFFSET('Water Data'!$D$4,0,10*ROW('Water Data'!D27)),NA())</f>
        <v>#N/A</v>
      </c>
      <c r="E33" s="507" t="e">
        <f ca="1">+IF(AND(ISNUMBER(OFFSET('Water Data'!$D$6,0,10*ROW('Water Data'!D27))),'Data Summary'!BT33="Yes"),OFFSET('Water Data'!$D$6,0,10*ROW('Water Data'!D27)),NA())</f>
        <v>#N/A</v>
      </c>
      <c r="F33" s="507" t="e">
        <f ca="1">+IF(AND(ISNUMBER(OFFSET('Water Data'!$D$9,0,10*ROW('Water Data'!D27))),'Data Summary'!BU33="Yes"),OFFSET('Water Data'!$D$9,0,10*ROW('Water Data'!D27)),NA())</f>
        <v>#N/A</v>
      </c>
      <c r="G33" s="507" t="e">
        <f ca="1">+IF(AND(ISNUMBER(OFFSET('Water Data'!$E$4,0,10*ROW('Water Data'!E27))),'Data Summary'!BV33="Yes"),100-OFFSET('Water Data'!$E$4,0,10*ROW('Water Data'!E27)),NA())</f>
        <v>#N/A</v>
      </c>
      <c r="H33" s="507" t="e">
        <f ca="1">+IF(AND(ISNUMBER(OFFSET('Water Data'!$E$6,0,10*ROW('Water Data'!E27))),'Data Summary'!BW33="Yes"),OFFSET('Water Data'!$E$6,0,10*ROW('Water Data'!E27)),NA())</f>
        <v>#N/A</v>
      </c>
      <c r="I33" s="507" t="e">
        <f ca="1">+IF(AND(ISNUMBER(OFFSET('Water Data'!$E$9,0,10*ROW('Water Data'!E27))),'Data Summary'!BX33="Yes"),OFFSET('Water Data'!$E$9,0,10*ROW('Water Data'!E27)),NA())</f>
        <v>#N/A</v>
      </c>
      <c r="J33" s="507" t="e">
        <f ca="1">+IF(AND(ISNUMBER(OFFSET('Water Data'!$F$4,0,10*ROW('Water Data'!F27))),'Data Summary'!BY33="Yes"),100-OFFSET('Water Data'!$F$4,0,10*ROW('Water Data'!F27)),NA())</f>
        <v>#N/A</v>
      </c>
      <c r="K33" s="507" t="e">
        <f ca="1">+IF(AND(ISNUMBER(OFFSET('Water Data'!$F$6,0,10*ROW('Water Data'!F27))),'Data Summary'!BZ33="Yes"),OFFSET('Water Data'!$F$6,0,10*ROW('Water Data'!F27)),NA())</f>
        <v>#N/A</v>
      </c>
      <c r="L33" s="507" t="e">
        <f ca="1">+IF(AND(ISNUMBER(OFFSET('Water Data'!$F$9,0,10*ROW('Water Data'!F27))),'Data Summary'!CA33="Yes"),OFFSET('Water Data'!$F$9,0,10*ROW('Water Data'!F27)),NA())</f>
        <v>#N/A</v>
      </c>
      <c r="M33" s="507" t="e">
        <f ca="1">+IF(AND(ISNUMBER(OFFSET('Water Data'!$G$4,0,10*ROW('Water Data'!G27))),'Data Summary'!CB33="Yes"),100-OFFSET('Water Data'!$G$4,0,10*ROW('Water Data'!G27)),NA())</f>
        <v>#N/A</v>
      </c>
      <c r="N33" s="507" t="e">
        <f ca="1">+IF(AND(ISNUMBER(OFFSET('Water Data'!$G$6,0,10*ROW('Water Data'!G27))),'Data Summary'!CC33="Yes"),OFFSET('Water Data'!$G$6,0,10*ROW('Water Data'!G27)),NA())</f>
        <v>#N/A</v>
      </c>
      <c r="O33" s="507" t="e">
        <f ca="1">+IF(AND(ISNUMBER(OFFSET('Water Data'!$G$9,0,10*ROW('Water Data'!G27))),'Data Summary'!CD33="Yes"),OFFSET('Water Data'!$G$9,0,10*ROW('Water Data'!G27)),NA())</f>
        <v>#N/A</v>
      </c>
      <c r="P33" s="507" t="e">
        <f ca="1">+IF(AND(ISNUMBER(OFFSET('Water Data'!$H$4,0,10*ROW('Water Data'!H27))),'Data Summary'!CE33="Yes"),100-OFFSET('Water Data'!$H$4,0,10*ROW('Water Data'!H27)),NA())</f>
        <v>#N/A</v>
      </c>
      <c r="Q33" s="507" t="e">
        <f ca="1">+IF(AND(ISNUMBER(OFFSET('Water Data'!$H$6,0,10*ROW('Water Data'!H27))),'Data Summary'!CF33="Yes"),OFFSET('Water Data'!$H$6,0,10*ROW('Water Data'!H27)),NA())</f>
        <v>#N/A</v>
      </c>
      <c r="R33" s="507" t="e">
        <f ca="1">+IF(AND(ISNUMBER(OFFSET('Water Data'!$H$9,0,10*ROW('Water Data'!H27))),'Data Summary'!CG33="Yes"),OFFSET('Water Data'!$H$9,0,10*ROW('Water Data'!H27)),NA())</f>
        <v>#N/A</v>
      </c>
      <c r="S33" s="507" t="e">
        <f ca="1">+IF(AND(ISNUMBER(OFFSET('Water Data'!$I$4,0,10*ROW('Water Data'!I27))),'Data Summary'!CH33="Yes"),100-OFFSET('Water Data'!$I$4,0,10*ROW('Water Data'!I27)),NA())</f>
        <v>#N/A</v>
      </c>
      <c r="T33" s="507" t="e">
        <f ca="1">+IF(AND(ISNUMBER(OFFSET('Water Data'!$I$6,0,10*ROW('Water Data'!I27))),'Data Summary'!CI33="Yes"),OFFSET('Water Data'!$I$6,0,10*ROW('Water Data'!I27)),NA())</f>
        <v>#N/A</v>
      </c>
      <c r="U33" s="507" t="e">
        <f ca="1">+IF(AND(ISNUMBER(OFFSET('Water Data'!$I$9,0,10*ROW('Water Data'!I27))),'Data Summary'!CJ33="Yes"),OFFSET('Water Data'!$I$9,0,10*ROW('Water Data'!I27)),NA())</f>
        <v>#N/A</v>
      </c>
      <c r="V33" s="508" t="e">
        <f ca="1">+IF(AND(ISNUMBER(OFFSET('Sanitation Data'!$D$4,0,10*ROW('Sanitation Data'!D27))),'Data Summary'!CK33="Yes"),100-OFFSET('Sanitation Data'!$D$4,0,10*ROW('Sanitation Data'!D27)),NA())</f>
        <v>#N/A</v>
      </c>
      <c r="W33" s="508" t="e">
        <f ca="1">+IF(AND(ISNUMBER(OFFSET('Sanitation Data'!$D$6,0,10*ROW('Sanitation Data'!D27))),'Data Summary'!CL33="Yes"),OFFSET('Sanitation Data'!$D$6,0,10*ROW('Sanitation Data'!D27)),NA())</f>
        <v>#N/A</v>
      </c>
      <c r="X33" s="508" t="e">
        <f ca="1">+IF(AND(ISNUMBER(OFFSET('Sanitation Data'!$D$10,0,10*ROW('Sanitation Data'!D27))),'Data Summary'!CM33="Yes"),OFFSET('Sanitation Data'!$D$10,0,10*ROW('Sanitation Data'!D27)),NA())</f>
        <v>#N/A</v>
      </c>
      <c r="Y33" s="508" t="e">
        <f ca="1">+IF(AND(ISNUMBER(OFFSET('Sanitation Data'!$D$11,0,10*ROW('Sanitation Data'!D27))),'Data Summary'!CN33="Yes"),OFFSET('Sanitation Data'!$D$11,0,10*ROW('Sanitation Data'!D27)),NA())</f>
        <v>#N/A</v>
      </c>
      <c r="Z33" s="508" t="e">
        <f ca="1">+IF(AND(ISNUMBER(OFFSET('Sanitation Data'!$D$12,0,10*ROW('Sanitation Data'!D27))),'Data Summary'!CO33="Yes"),OFFSET('Sanitation Data'!$D$12,0,10*ROW('Sanitation Data'!D27)),NA())</f>
        <v>#N/A</v>
      </c>
      <c r="AA33" s="508" t="e">
        <f ca="1">+IF(AND(ISNUMBER(OFFSET('Sanitation Data'!$E$4,0,10*ROW('Sanitation Data'!E27))),'Data Summary'!CP33="Yes"),100-OFFSET('Sanitation Data'!$E$4,0,10*ROW('Sanitation Data'!E27)),NA())</f>
        <v>#N/A</v>
      </c>
      <c r="AB33" s="508" t="e">
        <f ca="1">+IF(AND(ISNUMBER(OFFSET('Sanitation Data'!$E$6,0,10*ROW('Sanitation Data'!E27))),'Data Summary'!CQ33="Yes"),OFFSET('Sanitation Data'!$E$6,0,10*ROW('Sanitation Data'!E27)),NA())</f>
        <v>#N/A</v>
      </c>
      <c r="AC33" s="508" t="e">
        <f ca="1">+IF(AND(ISNUMBER(OFFSET('Sanitation Data'!$E$10,0,10*ROW('Sanitation Data'!E27))),'Data Summary'!CR33="Yes"),OFFSET('Sanitation Data'!$E$10,0,10*ROW('Sanitation Data'!E27)),NA())</f>
        <v>#N/A</v>
      </c>
      <c r="AD33" s="508" t="e">
        <f ca="1">+IF(AND(ISNUMBER(OFFSET('Sanitation Data'!$E$11,0,10*ROW('Sanitation Data'!E27))),'Data Summary'!CS33="Yes"),OFFSET('Sanitation Data'!$E$11,0,10*ROW('Sanitation Data'!E27)),NA())</f>
        <v>#N/A</v>
      </c>
      <c r="AE33" s="508" t="e">
        <f ca="1">+IF(AND(ISNUMBER(OFFSET('Sanitation Data'!$E$12,0,10*ROW('Sanitation Data'!E27))),'Data Summary'!CT33="Yes"),OFFSET('Sanitation Data'!$E$12,0,10*ROW('Sanitation Data'!E27)),NA())</f>
        <v>#N/A</v>
      </c>
      <c r="AF33" s="508" t="e">
        <f ca="1">+IF(AND(ISNUMBER(OFFSET('Sanitation Data'!$F$4,0,10*ROW('Sanitation Data'!F27))),'Data Summary'!CU33="Yes"),100-OFFSET('Sanitation Data'!$F$4,0,10*ROW('Sanitation Data'!F27)),NA())</f>
        <v>#N/A</v>
      </c>
      <c r="AG33" s="508" t="e">
        <f ca="1">+IF(AND(ISNUMBER(OFFSET('Sanitation Data'!$F$6,0,10*ROW('Sanitation Data'!F27))),'Data Summary'!CV33="Yes"),OFFSET('Sanitation Data'!$F$6,0,10*ROW('Sanitation Data'!F27)),NA())</f>
        <v>#N/A</v>
      </c>
      <c r="AH33" s="508" t="e">
        <f ca="1">+IF(AND(ISNUMBER(OFFSET('Sanitation Data'!$F$10,0,10*ROW('Sanitation Data'!F27))),'Data Summary'!CW33="Yes"),OFFSET('Sanitation Data'!$F$10,0,10*ROW('Sanitation Data'!F27)),NA())</f>
        <v>#N/A</v>
      </c>
      <c r="AI33" s="508" t="e">
        <f ca="1">+IF(AND(ISNUMBER(OFFSET('Sanitation Data'!$F$11,0,10*ROW('Sanitation Data'!F27))),'Data Summary'!CX33="Yes"),OFFSET('Sanitation Data'!$F$11,0,10*ROW('Sanitation Data'!F27)),NA())</f>
        <v>#N/A</v>
      </c>
      <c r="AJ33" s="508" t="e">
        <f ca="1">+IF(AND(ISNUMBER(OFFSET('Sanitation Data'!$F$12,0,10*ROW('Sanitation Data'!F27))),'Data Summary'!CY33="Yes"),OFFSET('Sanitation Data'!$F$12,0,10*ROW('Sanitation Data'!F27)),NA())</f>
        <v>#N/A</v>
      </c>
      <c r="AK33" s="508" t="e">
        <f ca="1">+IF(AND(ISNUMBER(OFFSET('Sanitation Data'!$G$4,0,10*ROW('Sanitation Data'!G27))),'Data Summary'!CZ33="Yes"),100-OFFSET('Sanitation Data'!$G$4,0,10*ROW('Sanitation Data'!G27)),NA())</f>
        <v>#N/A</v>
      </c>
      <c r="AL33" s="508" t="e">
        <f ca="1">+IF(AND(ISNUMBER(OFFSET('Sanitation Data'!$G$6,0,10*ROW('Sanitation Data'!G27))),'Data Summary'!DA33="Yes"),OFFSET('Sanitation Data'!$G$6,0,10*ROW('Sanitation Data'!G27)),NA())</f>
        <v>#N/A</v>
      </c>
      <c r="AM33" s="508" t="e">
        <f ca="1">+IF(AND(ISNUMBER(OFFSET('Sanitation Data'!$G$10,0,10*ROW('Sanitation Data'!G27))),'Data Summary'!DB33="Yes"),OFFSET('Sanitation Data'!$G$10,0,10*ROW('Sanitation Data'!G27)),NA())</f>
        <v>#N/A</v>
      </c>
      <c r="AN33" s="508" t="e">
        <f ca="1">+IF(AND(ISNUMBER(OFFSET('Sanitation Data'!$G$11,0,10*ROW('Sanitation Data'!G27))),'Data Summary'!DC33="Yes"),OFFSET('Sanitation Data'!$G$11,0,10*ROW('Sanitation Data'!G27)),NA())</f>
        <v>#N/A</v>
      </c>
      <c r="AO33" s="508" t="e">
        <f ca="1">+IF(AND(ISNUMBER(OFFSET('Sanitation Data'!$G$12,0,10*ROW('Sanitation Data'!G27))),'Data Summary'!DD33="Yes"),OFFSET('Sanitation Data'!$G$12,0,10*ROW('Sanitation Data'!G27)),NA())</f>
        <v>#N/A</v>
      </c>
      <c r="AP33" s="508" t="e">
        <f ca="1">+IF(AND(ISNUMBER(OFFSET('Sanitation Data'!$H$4,0,10*ROW('Sanitation Data'!H27))),'Data Summary'!DE33="Yes"),100-OFFSET('Sanitation Data'!$H$4,0,10*ROW('Sanitation Data'!H27)),NA())</f>
        <v>#N/A</v>
      </c>
      <c r="AQ33" s="508" t="e">
        <f ca="1">+IF(AND(ISNUMBER(OFFSET('Sanitation Data'!$H$6,0,10*ROW('Sanitation Data'!H27))),'Data Summary'!DF33="Yes"),OFFSET('Sanitation Data'!$H$6,0,10*ROW('Sanitation Data'!H27)),NA())</f>
        <v>#N/A</v>
      </c>
      <c r="AR33" s="508" t="e">
        <f ca="1">+IF(AND(ISNUMBER(OFFSET('Sanitation Data'!$H$10,0,10*ROW('Sanitation Data'!H27))),'Data Summary'!DG33="Yes"),OFFSET('Sanitation Data'!$H$10,0,10*ROW('Sanitation Data'!H27)),NA())</f>
        <v>#N/A</v>
      </c>
      <c r="AS33" s="508" t="e">
        <f ca="1">+IF(AND(ISNUMBER(OFFSET('Sanitation Data'!$H$11,0,10*ROW('Sanitation Data'!H27))),'Data Summary'!DH33="Yes"),OFFSET('Sanitation Data'!$H$11,0,10*ROW('Sanitation Data'!H27)),NA())</f>
        <v>#N/A</v>
      </c>
      <c r="AT33" s="508" t="e">
        <f ca="1">+IF(AND(ISNUMBER(OFFSET('Sanitation Data'!$H$12,0,10*ROW('Sanitation Data'!H27))),'Data Summary'!DI33="Yes"),OFFSET('Sanitation Data'!$H$12,0,10*ROW('Sanitation Data'!H27)),NA())</f>
        <v>#N/A</v>
      </c>
      <c r="AU33" s="508" t="e">
        <f ca="1">+IF(AND(ISNUMBER(OFFSET('Sanitation Data'!$I$4,0,10*ROW('Sanitation Data'!I27))),'Data Summary'!DJ33="Yes"),100-OFFSET('Sanitation Data'!$I$4,0,10*ROW('Sanitation Data'!I27)),NA())</f>
        <v>#N/A</v>
      </c>
      <c r="AV33" s="508" t="e">
        <f ca="1">+IF(AND(ISNUMBER(OFFSET('Sanitation Data'!$I$6,0,10*ROW('Sanitation Data'!I27))),'Data Summary'!DK33="Yes"),OFFSET('Sanitation Data'!$I$6,0,10*ROW('Sanitation Data'!I27)),NA())</f>
        <v>#N/A</v>
      </c>
      <c r="AW33" s="508" t="e">
        <f ca="1">+IF(AND(ISNUMBER(OFFSET('Sanitation Data'!$I$10,0,10*ROW('Sanitation Data'!I27))),'Data Summary'!DL33="Yes"),OFFSET('Sanitation Data'!$I$10,0,10*ROW('Sanitation Data'!I27)),NA())</f>
        <v>#N/A</v>
      </c>
      <c r="AX33" s="508" t="e">
        <f ca="1">+IF(AND(ISNUMBER(OFFSET('Sanitation Data'!$I$11,0,10*ROW('Sanitation Data'!I27))),'Data Summary'!DM33="Yes"),OFFSET('Sanitation Data'!$I$11,0,10*ROW('Sanitation Data'!I27)),NA())</f>
        <v>#N/A</v>
      </c>
      <c r="AY33" s="508" t="e">
        <f ca="1">+IF(AND(ISNUMBER(OFFSET('Sanitation Data'!$I$12,0,10*ROW('Sanitation Data'!I27))),'Data Summary'!DN33="Yes"),OFFSET('Sanitation Data'!$I$12,0,10*ROW('Sanitation Data'!I27)),NA())</f>
        <v>#N/A</v>
      </c>
      <c r="AZ33" s="509" t="e">
        <f ca="1">+IF(AND(ISNUMBER(OFFSET('Hygiene Data'!$D$5,0,10*ROW('Hygiene Data'!D27))),'Data Summary'!DO33="Yes"),OFFSET('Hygiene Data'!$D$5,0,10*ROW('Hygiene Data'!D27)),NA())</f>
        <v>#N/A</v>
      </c>
      <c r="BA33" s="509" t="e">
        <f ca="1">+IF(AND(ISNUMBER(OFFSET('Hygiene Data'!$D$7,0,10*ROW('Hygiene Data'!D27))),'Data Summary'!DP33="Yes"),OFFSET('Hygiene Data'!$D$7,0,10*ROW('Hygiene Data'!D27)),NA())</f>
        <v>#N/A</v>
      </c>
      <c r="BB33" s="509" t="e">
        <f ca="1">+IF(AND(ISNUMBER(OFFSET('Hygiene Data'!$D$9,0,10*ROW('Hygiene Data'!D27))),'Data Summary'!DQ33="Yes"),OFFSET('Hygiene Data'!$D$9,0,10*ROW('Hygiene Data'!D27)),NA())</f>
        <v>#N/A</v>
      </c>
      <c r="BC33" s="509" t="e">
        <f ca="1">+IF(AND(ISNUMBER(OFFSET('Hygiene Data'!$E$5,0,10*ROW('Hygiene Data'!E27))),'Data Summary'!DR33="Yes"),OFFSET('Hygiene Data'!$E$5,0,10*ROW('Hygiene Data'!E27)),NA())</f>
        <v>#N/A</v>
      </c>
      <c r="BD33" s="509" t="e">
        <f ca="1">+IF(AND(ISNUMBER(OFFSET('Hygiene Data'!$E$7,0,10*ROW('Hygiene Data'!E27))),'Data Summary'!DS33="Yes"),OFFSET('Hygiene Data'!$E$7,0,10*ROW('Hygiene Data'!E27)),NA())</f>
        <v>#N/A</v>
      </c>
      <c r="BE33" s="509" t="e">
        <f ca="1">+IF(AND(ISNUMBER(OFFSET('Hygiene Data'!$E$9,0,10*ROW('Hygiene Data'!E27))),'Data Summary'!DT33="Yes"),OFFSET('Hygiene Data'!$E$9,0,10*ROW('Hygiene Data'!E27)),NA())</f>
        <v>#N/A</v>
      </c>
      <c r="BF33" s="509" t="e">
        <f ca="1">+IF(AND(ISNUMBER(OFFSET('Hygiene Data'!$F$5,0,10*ROW('Hygiene Data'!F27))),'Data Summary'!DU33="Yes"),OFFSET('Hygiene Data'!$F$5,0,10*ROW('Hygiene Data'!F27)),NA())</f>
        <v>#N/A</v>
      </c>
      <c r="BG33" s="509" t="e">
        <f ca="1">+IF(AND(ISNUMBER(OFFSET('Hygiene Data'!$F$7,0,10*ROW('Hygiene Data'!F27))),'Data Summary'!DV33="Yes"),OFFSET('Hygiene Data'!$F$7,0,10*ROW('Hygiene Data'!F27)),NA())</f>
        <v>#N/A</v>
      </c>
      <c r="BH33" s="509" t="e">
        <f ca="1">+IF(AND(ISNUMBER(OFFSET('Hygiene Data'!$F$9,0,10*ROW('Hygiene Data'!F27))),'Data Summary'!DW33="Yes"),OFFSET('Hygiene Data'!$F$9,0,10*ROW('Hygiene Data'!F27)),NA())</f>
        <v>#N/A</v>
      </c>
      <c r="BI33" s="509" t="e">
        <f ca="1">+IF(AND(ISNUMBER(OFFSET('Hygiene Data'!$G$5,0,10*ROW('Hygiene Data'!G27))),'Data Summary'!DX33="Yes"),OFFSET('Hygiene Data'!$G$5,0,10*ROW('Hygiene Data'!G27)),NA())</f>
        <v>#N/A</v>
      </c>
      <c r="BJ33" s="509" t="e">
        <f ca="1">+IF(AND(ISNUMBER(OFFSET('Hygiene Data'!$G$7,0,10*ROW('Hygiene Data'!G27))),'Data Summary'!DY33="Yes"),OFFSET('Hygiene Data'!$G$7,0,10*ROW('Hygiene Data'!G27)),NA())</f>
        <v>#N/A</v>
      </c>
      <c r="BK33" s="509" t="e">
        <f ca="1">+IF(AND(ISNUMBER(OFFSET('Hygiene Data'!$G$9,0,10*ROW('Hygiene Data'!G27))),'Data Summary'!DZ33="Yes"),OFFSET('Hygiene Data'!$G$9,0,10*ROW('Hygiene Data'!G27)),NA())</f>
        <v>#N/A</v>
      </c>
      <c r="BL33" s="509" t="e">
        <f ca="1">+IF(AND(ISNUMBER(OFFSET('Hygiene Data'!$H$5,0,10*ROW('Hygiene Data'!H27))),'Data Summary'!EA33="Yes"),OFFSET('Hygiene Data'!$H$5,0,10*ROW('Hygiene Data'!H27)),NA())</f>
        <v>#N/A</v>
      </c>
      <c r="BM33" s="509" t="e">
        <f ca="1">+IF(AND(ISNUMBER(OFFSET('Hygiene Data'!$H$7,0,10*ROW('Hygiene Data'!H27))),'Data Summary'!EB33="Yes"),OFFSET('Hygiene Data'!$H$7,0,10*ROW('Hygiene Data'!H27)),NA())</f>
        <v>#N/A</v>
      </c>
      <c r="BN33" s="509" t="e">
        <f ca="1">+IF(AND(ISNUMBER(OFFSET('Hygiene Data'!$H$9,0,10*ROW('Hygiene Data'!H27))),'Data Summary'!EC33="Yes"),OFFSET('Hygiene Data'!$H$9,0,10*ROW('Hygiene Data'!H27)),NA())</f>
        <v>#N/A</v>
      </c>
      <c r="BO33" s="509" t="e">
        <f ca="1">+IF(AND(ISNUMBER(OFFSET('Hygiene Data'!$I$5,0,10*ROW('Hygiene Data'!I27))),'Data Summary'!ED33="Yes"),OFFSET('Hygiene Data'!$I$5,0,10*ROW('Hygiene Data'!I27)),NA())</f>
        <v>#N/A</v>
      </c>
      <c r="BP33" s="509" t="e">
        <f ca="1">+IF(AND(ISNUMBER(OFFSET('Hygiene Data'!$I$7,0,10*ROW('Hygiene Data'!I27))),'Data Summary'!EE33="Yes"),OFFSET('Hygiene Data'!$I$7,0,10*ROW('Hygiene Data'!I27)),NA())</f>
        <v>#N/A</v>
      </c>
      <c r="BQ33" s="509" t="e">
        <f ca="1">+IF(AND(ISNUMBER(OFFSET('Hygiene Data'!$I$9,0,10*ROW('Hygiene Data'!I27))),'Data Summary'!EF33="Yes"),OFFSET('Hygiene Data'!$I$9,0,10*ROW('Hygiene Data'!I27)),NA())</f>
        <v>#N/A</v>
      </c>
    </row>
    <row r="34" spans="1:69" x14ac:dyDescent="0.25">
      <c r="A34" s="505" t="e">
        <f ca="1">+RIGHT('Data Summary'!A34,LEN('Data Summary'!A34)-9)</f>
        <v>#VALUE!</v>
      </c>
      <c r="B34" s="479" t="str">
        <f ca="1">+IF(ISTEXT('Data Summary'!B34),'Data Summary'!B34,"")</f>
        <v/>
      </c>
      <c r="C34" s="506" t="e">
        <f ca="1">+VALUE('Data Summary'!C34)</f>
        <v>#VALUE!</v>
      </c>
      <c r="D34" s="507" t="e">
        <f ca="1">+IF(AND(ISNUMBER(OFFSET('Water Data'!$D$4,0,10*ROW('Water Data'!D28))),'Data Summary'!BS34="Yes"),100-OFFSET('Water Data'!$D$4,0,10*ROW('Water Data'!D28)),NA())</f>
        <v>#N/A</v>
      </c>
      <c r="E34" s="507" t="e">
        <f ca="1">+IF(AND(ISNUMBER(OFFSET('Water Data'!$D$6,0,10*ROW('Water Data'!D28))),'Data Summary'!BT34="Yes"),OFFSET('Water Data'!$D$6,0,10*ROW('Water Data'!D28)),NA())</f>
        <v>#N/A</v>
      </c>
      <c r="F34" s="507" t="e">
        <f ca="1">+IF(AND(ISNUMBER(OFFSET('Water Data'!$D$9,0,10*ROW('Water Data'!D28))),'Data Summary'!BU34="Yes"),OFFSET('Water Data'!$D$9,0,10*ROW('Water Data'!D28)),NA())</f>
        <v>#N/A</v>
      </c>
      <c r="G34" s="507" t="e">
        <f ca="1">+IF(AND(ISNUMBER(OFFSET('Water Data'!$E$4,0,10*ROW('Water Data'!E28))),'Data Summary'!BV34="Yes"),100-OFFSET('Water Data'!$E$4,0,10*ROW('Water Data'!E28)),NA())</f>
        <v>#N/A</v>
      </c>
      <c r="H34" s="507" t="e">
        <f ca="1">+IF(AND(ISNUMBER(OFFSET('Water Data'!$E$6,0,10*ROW('Water Data'!E28))),'Data Summary'!BW34="Yes"),OFFSET('Water Data'!$E$6,0,10*ROW('Water Data'!E28)),NA())</f>
        <v>#N/A</v>
      </c>
      <c r="I34" s="507" t="e">
        <f ca="1">+IF(AND(ISNUMBER(OFFSET('Water Data'!$E$9,0,10*ROW('Water Data'!E28))),'Data Summary'!BX34="Yes"),OFFSET('Water Data'!$E$9,0,10*ROW('Water Data'!E28)),NA())</f>
        <v>#N/A</v>
      </c>
      <c r="J34" s="507" t="e">
        <f ca="1">+IF(AND(ISNUMBER(OFFSET('Water Data'!$F$4,0,10*ROW('Water Data'!F28))),'Data Summary'!BY34="Yes"),100-OFFSET('Water Data'!$F$4,0,10*ROW('Water Data'!F28)),NA())</f>
        <v>#N/A</v>
      </c>
      <c r="K34" s="507" t="e">
        <f ca="1">+IF(AND(ISNUMBER(OFFSET('Water Data'!$F$6,0,10*ROW('Water Data'!F28))),'Data Summary'!BZ34="Yes"),OFFSET('Water Data'!$F$6,0,10*ROW('Water Data'!F28)),NA())</f>
        <v>#N/A</v>
      </c>
      <c r="L34" s="507" t="e">
        <f ca="1">+IF(AND(ISNUMBER(OFFSET('Water Data'!$F$9,0,10*ROW('Water Data'!F28))),'Data Summary'!CA34="Yes"),OFFSET('Water Data'!$F$9,0,10*ROW('Water Data'!F28)),NA())</f>
        <v>#N/A</v>
      </c>
      <c r="M34" s="507" t="e">
        <f ca="1">+IF(AND(ISNUMBER(OFFSET('Water Data'!$G$4,0,10*ROW('Water Data'!G28))),'Data Summary'!CB34="Yes"),100-OFFSET('Water Data'!$G$4,0,10*ROW('Water Data'!G28)),NA())</f>
        <v>#N/A</v>
      </c>
      <c r="N34" s="507" t="e">
        <f ca="1">+IF(AND(ISNUMBER(OFFSET('Water Data'!$G$6,0,10*ROW('Water Data'!G28))),'Data Summary'!CC34="Yes"),OFFSET('Water Data'!$G$6,0,10*ROW('Water Data'!G28)),NA())</f>
        <v>#N/A</v>
      </c>
      <c r="O34" s="507" t="e">
        <f ca="1">+IF(AND(ISNUMBER(OFFSET('Water Data'!$G$9,0,10*ROW('Water Data'!G28))),'Data Summary'!CD34="Yes"),OFFSET('Water Data'!$G$9,0,10*ROW('Water Data'!G28)),NA())</f>
        <v>#N/A</v>
      </c>
      <c r="P34" s="507" t="e">
        <f ca="1">+IF(AND(ISNUMBER(OFFSET('Water Data'!$H$4,0,10*ROW('Water Data'!H28))),'Data Summary'!CE34="Yes"),100-OFFSET('Water Data'!$H$4,0,10*ROW('Water Data'!H28)),NA())</f>
        <v>#N/A</v>
      </c>
      <c r="Q34" s="507" t="e">
        <f ca="1">+IF(AND(ISNUMBER(OFFSET('Water Data'!$H$6,0,10*ROW('Water Data'!H28))),'Data Summary'!CF34="Yes"),OFFSET('Water Data'!$H$6,0,10*ROW('Water Data'!H28)),NA())</f>
        <v>#N/A</v>
      </c>
      <c r="R34" s="507" t="e">
        <f ca="1">+IF(AND(ISNUMBER(OFFSET('Water Data'!$H$9,0,10*ROW('Water Data'!H28))),'Data Summary'!CG34="Yes"),OFFSET('Water Data'!$H$9,0,10*ROW('Water Data'!H28)),NA())</f>
        <v>#N/A</v>
      </c>
      <c r="S34" s="507" t="e">
        <f ca="1">+IF(AND(ISNUMBER(OFFSET('Water Data'!$I$4,0,10*ROW('Water Data'!I28))),'Data Summary'!CH34="Yes"),100-OFFSET('Water Data'!$I$4,0,10*ROW('Water Data'!I28)),NA())</f>
        <v>#N/A</v>
      </c>
      <c r="T34" s="507" t="e">
        <f ca="1">+IF(AND(ISNUMBER(OFFSET('Water Data'!$I$6,0,10*ROW('Water Data'!I28))),'Data Summary'!CI34="Yes"),OFFSET('Water Data'!$I$6,0,10*ROW('Water Data'!I28)),NA())</f>
        <v>#N/A</v>
      </c>
      <c r="U34" s="507" t="e">
        <f ca="1">+IF(AND(ISNUMBER(OFFSET('Water Data'!$I$9,0,10*ROW('Water Data'!I28))),'Data Summary'!CJ34="Yes"),OFFSET('Water Data'!$I$9,0,10*ROW('Water Data'!I28)),NA())</f>
        <v>#N/A</v>
      </c>
      <c r="V34" s="508" t="e">
        <f ca="1">+IF(AND(ISNUMBER(OFFSET('Sanitation Data'!$D$4,0,10*ROW('Sanitation Data'!D28))),'Data Summary'!CK34="Yes"),100-OFFSET('Sanitation Data'!$D$4,0,10*ROW('Sanitation Data'!D28)),NA())</f>
        <v>#N/A</v>
      </c>
      <c r="W34" s="508" t="e">
        <f ca="1">+IF(AND(ISNUMBER(OFFSET('Sanitation Data'!$D$6,0,10*ROW('Sanitation Data'!D28))),'Data Summary'!CL34="Yes"),OFFSET('Sanitation Data'!$D$6,0,10*ROW('Sanitation Data'!D28)),NA())</f>
        <v>#N/A</v>
      </c>
      <c r="X34" s="508" t="e">
        <f ca="1">+IF(AND(ISNUMBER(OFFSET('Sanitation Data'!$D$10,0,10*ROW('Sanitation Data'!D28))),'Data Summary'!CM34="Yes"),OFFSET('Sanitation Data'!$D$10,0,10*ROW('Sanitation Data'!D28)),NA())</f>
        <v>#N/A</v>
      </c>
      <c r="Y34" s="508" t="e">
        <f ca="1">+IF(AND(ISNUMBER(OFFSET('Sanitation Data'!$D$11,0,10*ROW('Sanitation Data'!D28))),'Data Summary'!CN34="Yes"),OFFSET('Sanitation Data'!$D$11,0,10*ROW('Sanitation Data'!D28)),NA())</f>
        <v>#N/A</v>
      </c>
      <c r="Z34" s="508" t="e">
        <f ca="1">+IF(AND(ISNUMBER(OFFSET('Sanitation Data'!$D$12,0,10*ROW('Sanitation Data'!D28))),'Data Summary'!CO34="Yes"),OFFSET('Sanitation Data'!$D$12,0,10*ROW('Sanitation Data'!D28)),NA())</f>
        <v>#N/A</v>
      </c>
      <c r="AA34" s="508" t="e">
        <f ca="1">+IF(AND(ISNUMBER(OFFSET('Sanitation Data'!$E$4,0,10*ROW('Sanitation Data'!E28))),'Data Summary'!CP34="Yes"),100-OFFSET('Sanitation Data'!$E$4,0,10*ROW('Sanitation Data'!E28)),NA())</f>
        <v>#N/A</v>
      </c>
      <c r="AB34" s="508" t="e">
        <f ca="1">+IF(AND(ISNUMBER(OFFSET('Sanitation Data'!$E$6,0,10*ROW('Sanitation Data'!E28))),'Data Summary'!CQ34="Yes"),OFFSET('Sanitation Data'!$E$6,0,10*ROW('Sanitation Data'!E28)),NA())</f>
        <v>#N/A</v>
      </c>
      <c r="AC34" s="508" t="e">
        <f ca="1">+IF(AND(ISNUMBER(OFFSET('Sanitation Data'!$E$10,0,10*ROW('Sanitation Data'!E28))),'Data Summary'!CR34="Yes"),OFFSET('Sanitation Data'!$E$10,0,10*ROW('Sanitation Data'!E28)),NA())</f>
        <v>#N/A</v>
      </c>
      <c r="AD34" s="508" t="e">
        <f ca="1">+IF(AND(ISNUMBER(OFFSET('Sanitation Data'!$E$11,0,10*ROW('Sanitation Data'!E28))),'Data Summary'!CS34="Yes"),OFFSET('Sanitation Data'!$E$11,0,10*ROW('Sanitation Data'!E28)),NA())</f>
        <v>#N/A</v>
      </c>
      <c r="AE34" s="508" t="e">
        <f ca="1">+IF(AND(ISNUMBER(OFFSET('Sanitation Data'!$E$12,0,10*ROW('Sanitation Data'!E28))),'Data Summary'!CT34="Yes"),OFFSET('Sanitation Data'!$E$12,0,10*ROW('Sanitation Data'!E28)),NA())</f>
        <v>#N/A</v>
      </c>
      <c r="AF34" s="508" t="e">
        <f ca="1">+IF(AND(ISNUMBER(OFFSET('Sanitation Data'!$F$4,0,10*ROW('Sanitation Data'!F28))),'Data Summary'!CU34="Yes"),100-OFFSET('Sanitation Data'!$F$4,0,10*ROW('Sanitation Data'!F28)),NA())</f>
        <v>#N/A</v>
      </c>
      <c r="AG34" s="508" t="e">
        <f ca="1">+IF(AND(ISNUMBER(OFFSET('Sanitation Data'!$F$6,0,10*ROW('Sanitation Data'!F28))),'Data Summary'!CV34="Yes"),OFFSET('Sanitation Data'!$F$6,0,10*ROW('Sanitation Data'!F28)),NA())</f>
        <v>#N/A</v>
      </c>
      <c r="AH34" s="508" t="e">
        <f ca="1">+IF(AND(ISNUMBER(OFFSET('Sanitation Data'!$F$10,0,10*ROW('Sanitation Data'!F28))),'Data Summary'!CW34="Yes"),OFFSET('Sanitation Data'!$F$10,0,10*ROW('Sanitation Data'!F28)),NA())</f>
        <v>#N/A</v>
      </c>
      <c r="AI34" s="508" t="e">
        <f ca="1">+IF(AND(ISNUMBER(OFFSET('Sanitation Data'!$F$11,0,10*ROW('Sanitation Data'!F28))),'Data Summary'!CX34="Yes"),OFFSET('Sanitation Data'!$F$11,0,10*ROW('Sanitation Data'!F28)),NA())</f>
        <v>#N/A</v>
      </c>
      <c r="AJ34" s="508" t="e">
        <f ca="1">+IF(AND(ISNUMBER(OFFSET('Sanitation Data'!$F$12,0,10*ROW('Sanitation Data'!F28))),'Data Summary'!CY34="Yes"),OFFSET('Sanitation Data'!$F$12,0,10*ROW('Sanitation Data'!F28)),NA())</f>
        <v>#N/A</v>
      </c>
      <c r="AK34" s="508" t="e">
        <f ca="1">+IF(AND(ISNUMBER(OFFSET('Sanitation Data'!$G$4,0,10*ROW('Sanitation Data'!G28))),'Data Summary'!CZ34="Yes"),100-OFFSET('Sanitation Data'!$G$4,0,10*ROW('Sanitation Data'!G28)),NA())</f>
        <v>#N/A</v>
      </c>
      <c r="AL34" s="508" t="e">
        <f ca="1">+IF(AND(ISNUMBER(OFFSET('Sanitation Data'!$G$6,0,10*ROW('Sanitation Data'!G28))),'Data Summary'!DA34="Yes"),OFFSET('Sanitation Data'!$G$6,0,10*ROW('Sanitation Data'!G28)),NA())</f>
        <v>#N/A</v>
      </c>
      <c r="AM34" s="508" t="e">
        <f ca="1">+IF(AND(ISNUMBER(OFFSET('Sanitation Data'!$G$10,0,10*ROW('Sanitation Data'!G28))),'Data Summary'!DB34="Yes"),OFFSET('Sanitation Data'!$G$10,0,10*ROW('Sanitation Data'!G28)),NA())</f>
        <v>#N/A</v>
      </c>
      <c r="AN34" s="508" t="e">
        <f ca="1">+IF(AND(ISNUMBER(OFFSET('Sanitation Data'!$G$11,0,10*ROW('Sanitation Data'!G28))),'Data Summary'!DC34="Yes"),OFFSET('Sanitation Data'!$G$11,0,10*ROW('Sanitation Data'!G28)),NA())</f>
        <v>#N/A</v>
      </c>
      <c r="AO34" s="508" t="e">
        <f ca="1">+IF(AND(ISNUMBER(OFFSET('Sanitation Data'!$G$12,0,10*ROW('Sanitation Data'!G28))),'Data Summary'!DD34="Yes"),OFFSET('Sanitation Data'!$G$12,0,10*ROW('Sanitation Data'!G28)),NA())</f>
        <v>#N/A</v>
      </c>
      <c r="AP34" s="508" t="e">
        <f ca="1">+IF(AND(ISNUMBER(OFFSET('Sanitation Data'!$H$4,0,10*ROW('Sanitation Data'!H28))),'Data Summary'!DE34="Yes"),100-OFFSET('Sanitation Data'!$H$4,0,10*ROW('Sanitation Data'!H28)),NA())</f>
        <v>#N/A</v>
      </c>
      <c r="AQ34" s="508" t="e">
        <f ca="1">+IF(AND(ISNUMBER(OFFSET('Sanitation Data'!$H$6,0,10*ROW('Sanitation Data'!H28))),'Data Summary'!DF34="Yes"),OFFSET('Sanitation Data'!$H$6,0,10*ROW('Sanitation Data'!H28)),NA())</f>
        <v>#N/A</v>
      </c>
      <c r="AR34" s="508" t="e">
        <f ca="1">+IF(AND(ISNUMBER(OFFSET('Sanitation Data'!$H$10,0,10*ROW('Sanitation Data'!H28))),'Data Summary'!DG34="Yes"),OFFSET('Sanitation Data'!$H$10,0,10*ROW('Sanitation Data'!H28)),NA())</f>
        <v>#N/A</v>
      </c>
      <c r="AS34" s="508" t="e">
        <f ca="1">+IF(AND(ISNUMBER(OFFSET('Sanitation Data'!$H$11,0,10*ROW('Sanitation Data'!H28))),'Data Summary'!DH34="Yes"),OFFSET('Sanitation Data'!$H$11,0,10*ROW('Sanitation Data'!H28)),NA())</f>
        <v>#N/A</v>
      </c>
      <c r="AT34" s="508" t="e">
        <f ca="1">+IF(AND(ISNUMBER(OFFSET('Sanitation Data'!$H$12,0,10*ROW('Sanitation Data'!H28))),'Data Summary'!DI34="Yes"),OFFSET('Sanitation Data'!$H$12,0,10*ROW('Sanitation Data'!H28)),NA())</f>
        <v>#N/A</v>
      </c>
      <c r="AU34" s="508" t="e">
        <f ca="1">+IF(AND(ISNUMBER(OFFSET('Sanitation Data'!$I$4,0,10*ROW('Sanitation Data'!I28))),'Data Summary'!DJ34="Yes"),100-OFFSET('Sanitation Data'!$I$4,0,10*ROW('Sanitation Data'!I28)),NA())</f>
        <v>#N/A</v>
      </c>
      <c r="AV34" s="508" t="e">
        <f ca="1">+IF(AND(ISNUMBER(OFFSET('Sanitation Data'!$I$6,0,10*ROW('Sanitation Data'!I28))),'Data Summary'!DK34="Yes"),OFFSET('Sanitation Data'!$I$6,0,10*ROW('Sanitation Data'!I28)),NA())</f>
        <v>#N/A</v>
      </c>
      <c r="AW34" s="508" t="e">
        <f ca="1">+IF(AND(ISNUMBER(OFFSET('Sanitation Data'!$I$10,0,10*ROW('Sanitation Data'!I28))),'Data Summary'!DL34="Yes"),OFFSET('Sanitation Data'!$I$10,0,10*ROW('Sanitation Data'!I28)),NA())</f>
        <v>#N/A</v>
      </c>
      <c r="AX34" s="508" t="e">
        <f ca="1">+IF(AND(ISNUMBER(OFFSET('Sanitation Data'!$I$11,0,10*ROW('Sanitation Data'!I28))),'Data Summary'!DM34="Yes"),OFFSET('Sanitation Data'!$I$11,0,10*ROW('Sanitation Data'!I28)),NA())</f>
        <v>#N/A</v>
      </c>
      <c r="AY34" s="508" t="e">
        <f ca="1">+IF(AND(ISNUMBER(OFFSET('Sanitation Data'!$I$12,0,10*ROW('Sanitation Data'!I28))),'Data Summary'!DN34="Yes"),OFFSET('Sanitation Data'!$I$12,0,10*ROW('Sanitation Data'!I28)),NA())</f>
        <v>#N/A</v>
      </c>
      <c r="AZ34" s="509" t="e">
        <f ca="1">+IF(AND(ISNUMBER(OFFSET('Hygiene Data'!$D$5,0,10*ROW('Hygiene Data'!D28))),'Data Summary'!DO34="Yes"),OFFSET('Hygiene Data'!$D$5,0,10*ROW('Hygiene Data'!D28)),NA())</f>
        <v>#N/A</v>
      </c>
      <c r="BA34" s="509" t="e">
        <f ca="1">+IF(AND(ISNUMBER(OFFSET('Hygiene Data'!$D$7,0,10*ROW('Hygiene Data'!D28))),'Data Summary'!DP34="Yes"),OFFSET('Hygiene Data'!$D$7,0,10*ROW('Hygiene Data'!D28)),NA())</f>
        <v>#N/A</v>
      </c>
      <c r="BB34" s="509" t="e">
        <f ca="1">+IF(AND(ISNUMBER(OFFSET('Hygiene Data'!$D$9,0,10*ROW('Hygiene Data'!D28))),'Data Summary'!DQ34="Yes"),OFFSET('Hygiene Data'!$D$9,0,10*ROW('Hygiene Data'!D28)),NA())</f>
        <v>#N/A</v>
      </c>
      <c r="BC34" s="509" t="e">
        <f ca="1">+IF(AND(ISNUMBER(OFFSET('Hygiene Data'!$E$5,0,10*ROW('Hygiene Data'!E28))),'Data Summary'!DR34="Yes"),OFFSET('Hygiene Data'!$E$5,0,10*ROW('Hygiene Data'!E28)),NA())</f>
        <v>#N/A</v>
      </c>
      <c r="BD34" s="509" t="e">
        <f ca="1">+IF(AND(ISNUMBER(OFFSET('Hygiene Data'!$E$7,0,10*ROW('Hygiene Data'!E28))),'Data Summary'!DS34="Yes"),OFFSET('Hygiene Data'!$E$7,0,10*ROW('Hygiene Data'!E28)),NA())</f>
        <v>#N/A</v>
      </c>
      <c r="BE34" s="509" t="e">
        <f ca="1">+IF(AND(ISNUMBER(OFFSET('Hygiene Data'!$E$9,0,10*ROW('Hygiene Data'!E28))),'Data Summary'!DT34="Yes"),OFFSET('Hygiene Data'!$E$9,0,10*ROW('Hygiene Data'!E28)),NA())</f>
        <v>#N/A</v>
      </c>
      <c r="BF34" s="509" t="e">
        <f ca="1">+IF(AND(ISNUMBER(OFFSET('Hygiene Data'!$F$5,0,10*ROW('Hygiene Data'!F28))),'Data Summary'!DU34="Yes"),OFFSET('Hygiene Data'!$F$5,0,10*ROW('Hygiene Data'!F28)),NA())</f>
        <v>#N/A</v>
      </c>
      <c r="BG34" s="509" t="e">
        <f ca="1">+IF(AND(ISNUMBER(OFFSET('Hygiene Data'!$F$7,0,10*ROW('Hygiene Data'!F28))),'Data Summary'!DV34="Yes"),OFFSET('Hygiene Data'!$F$7,0,10*ROW('Hygiene Data'!F28)),NA())</f>
        <v>#N/A</v>
      </c>
      <c r="BH34" s="509" t="e">
        <f ca="1">+IF(AND(ISNUMBER(OFFSET('Hygiene Data'!$F$9,0,10*ROW('Hygiene Data'!F28))),'Data Summary'!DW34="Yes"),OFFSET('Hygiene Data'!$F$9,0,10*ROW('Hygiene Data'!F28)),NA())</f>
        <v>#N/A</v>
      </c>
      <c r="BI34" s="509" t="e">
        <f ca="1">+IF(AND(ISNUMBER(OFFSET('Hygiene Data'!$G$5,0,10*ROW('Hygiene Data'!G28))),'Data Summary'!DX34="Yes"),OFFSET('Hygiene Data'!$G$5,0,10*ROW('Hygiene Data'!G28)),NA())</f>
        <v>#N/A</v>
      </c>
      <c r="BJ34" s="509" t="e">
        <f ca="1">+IF(AND(ISNUMBER(OFFSET('Hygiene Data'!$G$7,0,10*ROW('Hygiene Data'!G28))),'Data Summary'!DY34="Yes"),OFFSET('Hygiene Data'!$G$7,0,10*ROW('Hygiene Data'!G28)),NA())</f>
        <v>#N/A</v>
      </c>
      <c r="BK34" s="509" t="e">
        <f ca="1">+IF(AND(ISNUMBER(OFFSET('Hygiene Data'!$G$9,0,10*ROW('Hygiene Data'!G28))),'Data Summary'!DZ34="Yes"),OFFSET('Hygiene Data'!$G$9,0,10*ROW('Hygiene Data'!G28)),NA())</f>
        <v>#N/A</v>
      </c>
      <c r="BL34" s="509" t="e">
        <f ca="1">+IF(AND(ISNUMBER(OFFSET('Hygiene Data'!$H$5,0,10*ROW('Hygiene Data'!H28))),'Data Summary'!EA34="Yes"),OFFSET('Hygiene Data'!$H$5,0,10*ROW('Hygiene Data'!H28)),NA())</f>
        <v>#N/A</v>
      </c>
      <c r="BM34" s="509" t="e">
        <f ca="1">+IF(AND(ISNUMBER(OFFSET('Hygiene Data'!$H$7,0,10*ROW('Hygiene Data'!H28))),'Data Summary'!EB34="Yes"),OFFSET('Hygiene Data'!$H$7,0,10*ROW('Hygiene Data'!H28)),NA())</f>
        <v>#N/A</v>
      </c>
      <c r="BN34" s="509" t="e">
        <f ca="1">+IF(AND(ISNUMBER(OFFSET('Hygiene Data'!$H$9,0,10*ROW('Hygiene Data'!H28))),'Data Summary'!EC34="Yes"),OFFSET('Hygiene Data'!$H$9,0,10*ROW('Hygiene Data'!H28)),NA())</f>
        <v>#N/A</v>
      </c>
      <c r="BO34" s="509" t="e">
        <f ca="1">+IF(AND(ISNUMBER(OFFSET('Hygiene Data'!$I$5,0,10*ROW('Hygiene Data'!I28))),'Data Summary'!ED34="Yes"),OFFSET('Hygiene Data'!$I$5,0,10*ROW('Hygiene Data'!I28)),NA())</f>
        <v>#N/A</v>
      </c>
      <c r="BP34" s="509" t="e">
        <f ca="1">+IF(AND(ISNUMBER(OFFSET('Hygiene Data'!$I$7,0,10*ROW('Hygiene Data'!I28))),'Data Summary'!EE34="Yes"),OFFSET('Hygiene Data'!$I$7,0,10*ROW('Hygiene Data'!I28)),NA())</f>
        <v>#N/A</v>
      </c>
      <c r="BQ34" s="509" t="e">
        <f ca="1">+IF(AND(ISNUMBER(OFFSET('Hygiene Data'!$I$9,0,10*ROW('Hygiene Data'!I28))),'Data Summary'!EF34="Yes"),OFFSET('Hygiene Data'!$I$9,0,10*ROW('Hygiene Data'!I28)),NA())</f>
        <v>#N/A</v>
      </c>
    </row>
    <row r="35" spans="1:69" x14ac:dyDescent="0.25">
      <c r="A35" s="505" t="e">
        <f ca="1">+RIGHT('Data Summary'!A35,LEN('Data Summary'!A35)-9)</f>
        <v>#VALUE!</v>
      </c>
      <c r="B35" s="479" t="str">
        <f ca="1">+IF(ISTEXT('Data Summary'!B35),'Data Summary'!B35,"")</f>
        <v/>
      </c>
      <c r="C35" s="506" t="e">
        <f ca="1">+VALUE('Data Summary'!C35)</f>
        <v>#VALUE!</v>
      </c>
      <c r="D35" s="507" t="e">
        <f ca="1">+IF(AND(ISNUMBER(OFFSET('Water Data'!$D$4,0,10*ROW('Water Data'!D29))),'Data Summary'!BS35="Yes"),100-OFFSET('Water Data'!$D$4,0,10*ROW('Water Data'!D29)),NA())</f>
        <v>#N/A</v>
      </c>
      <c r="E35" s="507" t="e">
        <f ca="1">+IF(AND(ISNUMBER(OFFSET('Water Data'!$D$6,0,10*ROW('Water Data'!D29))),'Data Summary'!BT35="Yes"),OFFSET('Water Data'!$D$6,0,10*ROW('Water Data'!D29)),NA())</f>
        <v>#N/A</v>
      </c>
      <c r="F35" s="507" t="e">
        <f ca="1">+IF(AND(ISNUMBER(OFFSET('Water Data'!$D$9,0,10*ROW('Water Data'!D29))),'Data Summary'!BU35="Yes"),OFFSET('Water Data'!$D$9,0,10*ROW('Water Data'!D29)),NA())</f>
        <v>#N/A</v>
      </c>
      <c r="G35" s="507" t="e">
        <f ca="1">+IF(AND(ISNUMBER(OFFSET('Water Data'!$E$4,0,10*ROW('Water Data'!E29))),'Data Summary'!BV35="Yes"),100-OFFSET('Water Data'!$E$4,0,10*ROW('Water Data'!E29)),NA())</f>
        <v>#N/A</v>
      </c>
      <c r="H35" s="507" t="e">
        <f ca="1">+IF(AND(ISNUMBER(OFFSET('Water Data'!$E$6,0,10*ROW('Water Data'!E29))),'Data Summary'!BW35="Yes"),OFFSET('Water Data'!$E$6,0,10*ROW('Water Data'!E29)),NA())</f>
        <v>#N/A</v>
      </c>
      <c r="I35" s="507" t="e">
        <f ca="1">+IF(AND(ISNUMBER(OFFSET('Water Data'!$E$9,0,10*ROW('Water Data'!E29))),'Data Summary'!BX35="Yes"),OFFSET('Water Data'!$E$9,0,10*ROW('Water Data'!E29)),NA())</f>
        <v>#N/A</v>
      </c>
      <c r="J35" s="507" t="e">
        <f ca="1">+IF(AND(ISNUMBER(OFFSET('Water Data'!$F$4,0,10*ROW('Water Data'!F29))),'Data Summary'!BY35="Yes"),100-OFFSET('Water Data'!$F$4,0,10*ROW('Water Data'!F29)),NA())</f>
        <v>#N/A</v>
      </c>
      <c r="K35" s="507" t="e">
        <f ca="1">+IF(AND(ISNUMBER(OFFSET('Water Data'!$F$6,0,10*ROW('Water Data'!F29))),'Data Summary'!BZ35="Yes"),OFFSET('Water Data'!$F$6,0,10*ROW('Water Data'!F29)),NA())</f>
        <v>#N/A</v>
      </c>
      <c r="L35" s="507" t="e">
        <f ca="1">+IF(AND(ISNUMBER(OFFSET('Water Data'!$F$9,0,10*ROW('Water Data'!F29))),'Data Summary'!CA35="Yes"),OFFSET('Water Data'!$F$9,0,10*ROW('Water Data'!F29)),NA())</f>
        <v>#N/A</v>
      </c>
      <c r="M35" s="507" t="e">
        <f ca="1">+IF(AND(ISNUMBER(OFFSET('Water Data'!$G$4,0,10*ROW('Water Data'!G29))),'Data Summary'!CB35="Yes"),100-OFFSET('Water Data'!$G$4,0,10*ROW('Water Data'!G29)),NA())</f>
        <v>#N/A</v>
      </c>
      <c r="N35" s="507" t="e">
        <f ca="1">+IF(AND(ISNUMBER(OFFSET('Water Data'!$G$6,0,10*ROW('Water Data'!G29))),'Data Summary'!CC35="Yes"),OFFSET('Water Data'!$G$6,0,10*ROW('Water Data'!G29)),NA())</f>
        <v>#N/A</v>
      </c>
      <c r="O35" s="507" t="e">
        <f ca="1">+IF(AND(ISNUMBER(OFFSET('Water Data'!$G$9,0,10*ROW('Water Data'!G29))),'Data Summary'!CD35="Yes"),OFFSET('Water Data'!$G$9,0,10*ROW('Water Data'!G29)),NA())</f>
        <v>#N/A</v>
      </c>
      <c r="P35" s="507" t="e">
        <f ca="1">+IF(AND(ISNUMBER(OFFSET('Water Data'!$H$4,0,10*ROW('Water Data'!H29))),'Data Summary'!CE35="Yes"),100-OFFSET('Water Data'!$H$4,0,10*ROW('Water Data'!H29)),NA())</f>
        <v>#N/A</v>
      </c>
      <c r="Q35" s="507" t="e">
        <f ca="1">+IF(AND(ISNUMBER(OFFSET('Water Data'!$H$6,0,10*ROW('Water Data'!H29))),'Data Summary'!CF35="Yes"),OFFSET('Water Data'!$H$6,0,10*ROW('Water Data'!H29)),NA())</f>
        <v>#N/A</v>
      </c>
      <c r="R35" s="507" t="e">
        <f ca="1">+IF(AND(ISNUMBER(OFFSET('Water Data'!$H$9,0,10*ROW('Water Data'!H29))),'Data Summary'!CG35="Yes"),OFFSET('Water Data'!$H$9,0,10*ROW('Water Data'!H29)),NA())</f>
        <v>#N/A</v>
      </c>
      <c r="S35" s="507" t="e">
        <f ca="1">+IF(AND(ISNUMBER(OFFSET('Water Data'!$I$4,0,10*ROW('Water Data'!I29))),'Data Summary'!CH35="Yes"),100-OFFSET('Water Data'!$I$4,0,10*ROW('Water Data'!I29)),NA())</f>
        <v>#N/A</v>
      </c>
      <c r="T35" s="507" t="e">
        <f ca="1">+IF(AND(ISNUMBER(OFFSET('Water Data'!$I$6,0,10*ROW('Water Data'!I29))),'Data Summary'!CI35="Yes"),OFFSET('Water Data'!$I$6,0,10*ROW('Water Data'!I29)),NA())</f>
        <v>#N/A</v>
      </c>
      <c r="U35" s="507" t="e">
        <f ca="1">+IF(AND(ISNUMBER(OFFSET('Water Data'!$I$9,0,10*ROW('Water Data'!I29))),'Data Summary'!CJ35="Yes"),OFFSET('Water Data'!$I$9,0,10*ROW('Water Data'!I29)),NA())</f>
        <v>#N/A</v>
      </c>
      <c r="V35" s="508" t="e">
        <f ca="1">+IF(AND(ISNUMBER(OFFSET('Sanitation Data'!$D$4,0,10*ROW('Sanitation Data'!D29))),'Data Summary'!CK35="Yes"),100-OFFSET('Sanitation Data'!$D$4,0,10*ROW('Sanitation Data'!D29)),NA())</f>
        <v>#N/A</v>
      </c>
      <c r="W35" s="508" t="e">
        <f ca="1">+IF(AND(ISNUMBER(OFFSET('Sanitation Data'!$D$6,0,10*ROW('Sanitation Data'!D29))),'Data Summary'!CL35="Yes"),OFFSET('Sanitation Data'!$D$6,0,10*ROW('Sanitation Data'!D29)),NA())</f>
        <v>#N/A</v>
      </c>
      <c r="X35" s="508" t="e">
        <f ca="1">+IF(AND(ISNUMBER(OFFSET('Sanitation Data'!$D$10,0,10*ROW('Sanitation Data'!D29))),'Data Summary'!CM35="Yes"),OFFSET('Sanitation Data'!$D$10,0,10*ROW('Sanitation Data'!D29)),NA())</f>
        <v>#N/A</v>
      </c>
      <c r="Y35" s="508" t="e">
        <f ca="1">+IF(AND(ISNUMBER(OFFSET('Sanitation Data'!$D$11,0,10*ROW('Sanitation Data'!D29))),'Data Summary'!CN35="Yes"),OFFSET('Sanitation Data'!$D$11,0,10*ROW('Sanitation Data'!D29)),NA())</f>
        <v>#N/A</v>
      </c>
      <c r="Z35" s="508" t="e">
        <f ca="1">+IF(AND(ISNUMBER(OFFSET('Sanitation Data'!$D$12,0,10*ROW('Sanitation Data'!D29))),'Data Summary'!CO35="Yes"),OFFSET('Sanitation Data'!$D$12,0,10*ROW('Sanitation Data'!D29)),NA())</f>
        <v>#N/A</v>
      </c>
      <c r="AA35" s="508" t="e">
        <f ca="1">+IF(AND(ISNUMBER(OFFSET('Sanitation Data'!$E$4,0,10*ROW('Sanitation Data'!E29))),'Data Summary'!CP35="Yes"),100-OFFSET('Sanitation Data'!$E$4,0,10*ROW('Sanitation Data'!E29)),NA())</f>
        <v>#N/A</v>
      </c>
      <c r="AB35" s="508" t="e">
        <f ca="1">+IF(AND(ISNUMBER(OFFSET('Sanitation Data'!$E$6,0,10*ROW('Sanitation Data'!E29))),'Data Summary'!CQ35="Yes"),OFFSET('Sanitation Data'!$E$6,0,10*ROW('Sanitation Data'!E29)),NA())</f>
        <v>#N/A</v>
      </c>
      <c r="AC35" s="508" t="e">
        <f ca="1">+IF(AND(ISNUMBER(OFFSET('Sanitation Data'!$E$10,0,10*ROW('Sanitation Data'!E29))),'Data Summary'!CR35="Yes"),OFFSET('Sanitation Data'!$E$10,0,10*ROW('Sanitation Data'!E29)),NA())</f>
        <v>#N/A</v>
      </c>
      <c r="AD35" s="508" t="e">
        <f ca="1">+IF(AND(ISNUMBER(OFFSET('Sanitation Data'!$E$11,0,10*ROW('Sanitation Data'!E29))),'Data Summary'!CS35="Yes"),OFFSET('Sanitation Data'!$E$11,0,10*ROW('Sanitation Data'!E29)),NA())</f>
        <v>#N/A</v>
      </c>
      <c r="AE35" s="508" t="e">
        <f ca="1">+IF(AND(ISNUMBER(OFFSET('Sanitation Data'!$E$12,0,10*ROW('Sanitation Data'!E29))),'Data Summary'!CT35="Yes"),OFFSET('Sanitation Data'!$E$12,0,10*ROW('Sanitation Data'!E29)),NA())</f>
        <v>#N/A</v>
      </c>
      <c r="AF35" s="508" t="e">
        <f ca="1">+IF(AND(ISNUMBER(OFFSET('Sanitation Data'!$F$4,0,10*ROW('Sanitation Data'!F29))),'Data Summary'!CU35="Yes"),100-OFFSET('Sanitation Data'!$F$4,0,10*ROW('Sanitation Data'!F29)),NA())</f>
        <v>#N/A</v>
      </c>
      <c r="AG35" s="508" t="e">
        <f ca="1">+IF(AND(ISNUMBER(OFFSET('Sanitation Data'!$F$6,0,10*ROW('Sanitation Data'!F29))),'Data Summary'!CV35="Yes"),OFFSET('Sanitation Data'!$F$6,0,10*ROW('Sanitation Data'!F29)),NA())</f>
        <v>#N/A</v>
      </c>
      <c r="AH35" s="508" t="e">
        <f ca="1">+IF(AND(ISNUMBER(OFFSET('Sanitation Data'!$F$10,0,10*ROW('Sanitation Data'!F29))),'Data Summary'!CW35="Yes"),OFFSET('Sanitation Data'!$F$10,0,10*ROW('Sanitation Data'!F29)),NA())</f>
        <v>#N/A</v>
      </c>
      <c r="AI35" s="508" t="e">
        <f ca="1">+IF(AND(ISNUMBER(OFFSET('Sanitation Data'!$F$11,0,10*ROW('Sanitation Data'!F29))),'Data Summary'!CX35="Yes"),OFFSET('Sanitation Data'!$F$11,0,10*ROW('Sanitation Data'!F29)),NA())</f>
        <v>#N/A</v>
      </c>
      <c r="AJ35" s="508" t="e">
        <f ca="1">+IF(AND(ISNUMBER(OFFSET('Sanitation Data'!$F$12,0,10*ROW('Sanitation Data'!F29))),'Data Summary'!CY35="Yes"),OFFSET('Sanitation Data'!$F$12,0,10*ROW('Sanitation Data'!F29)),NA())</f>
        <v>#N/A</v>
      </c>
      <c r="AK35" s="508" t="e">
        <f ca="1">+IF(AND(ISNUMBER(OFFSET('Sanitation Data'!$G$4,0,10*ROW('Sanitation Data'!G29))),'Data Summary'!CZ35="Yes"),100-OFFSET('Sanitation Data'!$G$4,0,10*ROW('Sanitation Data'!G29)),NA())</f>
        <v>#N/A</v>
      </c>
      <c r="AL35" s="508" t="e">
        <f ca="1">+IF(AND(ISNUMBER(OFFSET('Sanitation Data'!$G$6,0,10*ROW('Sanitation Data'!G29))),'Data Summary'!DA35="Yes"),OFFSET('Sanitation Data'!$G$6,0,10*ROW('Sanitation Data'!G29)),NA())</f>
        <v>#N/A</v>
      </c>
      <c r="AM35" s="508" t="e">
        <f ca="1">+IF(AND(ISNUMBER(OFFSET('Sanitation Data'!$G$10,0,10*ROW('Sanitation Data'!G29))),'Data Summary'!DB35="Yes"),OFFSET('Sanitation Data'!$G$10,0,10*ROW('Sanitation Data'!G29)),NA())</f>
        <v>#N/A</v>
      </c>
      <c r="AN35" s="508" t="e">
        <f ca="1">+IF(AND(ISNUMBER(OFFSET('Sanitation Data'!$G$11,0,10*ROW('Sanitation Data'!G29))),'Data Summary'!DC35="Yes"),OFFSET('Sanitation Data'!$G$11,0,10*ROW('Sanitation Data'!G29)),NA())</f>
        <v>#N/A</v>
      </c>
      <c r="AO35" s="508" t="e">
        <f ca="1">+IF(AND(ISNUMBER(OFFSET('Sanitation Data'!$G$12,0,10*ROW('Sanitation Data'!G29))),'Data Summary'!DD35="Yes"),OFFSET('Sanitation Data'!$G$12,0,10*ROW('Sanitation Data'!G29)),NA())</f>
        <v>#N/A</v>
      </c>
      <c r="AP35" s="508" t="e">
        <f ca="1">+IF(AND(ISNUMBER(OFFSET('Sanitation Data'!$H$4,0,10*ROW('Sanitation Data'!H29))),'Data Summary'!DE35="Yes"),100-OFFSET('Sanitation Data'!$H$4,0,10*ROW('Sanitation Data'!H29)),NA())</f>
        <v>#N/A</v>
      </c>
      <c r="AQ35" s="508" t="e">
        <f ca="1">+IF(AND(ISNUMBER(OFFSET('Sanitation Data'!$H$6,0,10*ROW('Sanitation Data'!H29))),'Data Summary'!DF35="Yes"),OFFSET('Sanitation Data'!$H$6,0,10*ROW('Sanitation Data'!H29)),NA())</f>
        <v>#N/A</v>
      </c>
      <c r="AR35" s="508" t="e">
        <f ca="1">+IF(AND(ISNUMBER(OFFSET('Sanitation Data'!$H$10,0,10*ROW('Sanitation Data'!H29))),'Data Summary'!DG35="Yes"),OFFSET('Sanitation Data'!$H$10,0,10*ROW('Sanitation Data'!H29)),NA())</f>
        <v>#N/A</v>
      </c>
      <c r="AS35" s="508" t="e">
        <f ca="1">+IF(AND(ISNUMBER(OFFSET('Sanitation Data'!$H$11,0,10*ROW('Sanitation Data'!H29))),'Data Summary'!DH35="Yes"),OFFSET('Sanitation Data'!$H$11,0,10*ROW('Sanitation Data'!H29)),NA())</f>
        <v>#N/A</v>
      </c>
      <c r="AT35" s="508" t="e">
        <f ca="1">+IF(AND(ISNUMBER(OFFSET('Sanitation Data'!$H$12,0,10*ROW('Sanitation Data'!H29))),'Data Summary'!DI35="Yes"),OFFSET('Sanitation Data'!$H$12,0,10*ROW('Sanitation Data'!H29)),NA())</f>
        <v>#N/A</v>
      </c>
      <c r="AU35" s="508" t="e">
        <f ca="1">+IF(AND(ISNUMBER(OFFSET('Sanitation Data'!$I$4,0,10*ROW('Sanitation Data'!I29))),'Data Summary'!DJ35="Yes"),100-OFFSET('Sanitation Data'!$I$4,0,10*ROW('Sanitation Data'!I29)),NA())</f>
        <v>#N/A</v>
      </c>
      <c r="AV35" s="508" t="e">
        <f ca="1">+IF(AND(ISNUMBER(OFFSET('Sanitation Data'!$I$6,0,10*ROW('Sanitation Data'!I29))),'Data Summary'!DK35="Yes"),OFFSET('Sanitation Data'!$I$6,0,10*ROW('Sanitation Data'!I29)),NA())</f>
        <v>#N/A</v>
      </c>
      <c r="AW35" s="508" t="e">
        <f ca="1">+IF(AND(ISNUMBER(OFFSET('Sanitation Data'!$I$10,0,10*ROW('Sanitation Data'!I29))),'Data Summary'!DL35="Yes"),OFFSET('Sanitation Data'!$I$10,0,10*ROW('Sanitation Data'!I29)),NA())</f>
        <v>#N/A</v>
      </c>
      <c r="AX35" s="508" t="e">
        <f ca="1">+IF(AND(ISNUMBER(OFFSET('Sanitation Data'!$I$11,0,10*ROW('Sanitation Data'!I29))),'Data Summary'!DM35="Yes"),OFFSET('Sanitation Data'!$I$11,0,10*ROW('Sanitation Data'!I29)),NA())</f>
        <v>#N/A</v>
      </c>
      <c r="AY35" s="508" t="e">
        <f ca="1">+IF(AND(ISNUMBER(OFFSET('Sanitation Data'!$I$12,0,10*ROW('Sanitation Data'!I29))),'Data Summary'!DN35="Yes"),OFFSET('Sanitation Data'!$I$12,0,10*ROW('Sanitation Data'!I29)),NA())</f>
        <v>#N/A</v>
      </c>
      <c r="AZ35" s="509" t="e">
        <f ca="1">+IF(AND(ISNUMBER(OFFSET('Hygiene Data'!$D$5,0,10*ROW('Hygiene Data'!D29))),'Data Summary'!DO35="Yes"),OFFSET('Hygiene Data'!$D$5,0,10*ROW('Hygiene Data'!D29)),NA())</f>
        <v>#N/A</v>
      </c>
      <c r="BA35" s="509" t="e">
        <f ca="1">+IF(AND(ISNUMBER(OFFSET('Hygiene Data'!$D$7,0,10*ROW('Hygiene Data'!D29))),'Data Summary'!DP35="Yes"),OFFSET('Hygiene Data'!$D$7,0,10*ROW('Hygiene Data'!D29)),NA())</f>
        <v>#N/A</v>
      </c>
      <c r="BB35" s="509" t="e">
        <f ca="1">+IF(AND(ISNUMBER(OFFSET('Hygiene Data'!$D$9,0,10*ROW('Hygiene Data'!D29))),'Data Summary'!DQ35="Yes"),OFFSET('Hygiene Data'!$D$9,0,10*ROW('Hygiene Data'!D29)),NA())</f>
        <v>#N/A</v>
      </c>
      <c r="BC35" s="509" t="e">
        <f ca="1">+IF(AND(ISNUMBER(OFFSET('Hygiene Data'!$E$5,0,10*ROW('Hygiene Data'!E29))),'Data Summary'!DR35="Yes"),OFFSET('Hygiene Data'!$E$5,0,10*ROW('Hygiene Data'!E29)),NA())</f>
        <v>#N/A</v>
      </c>
      <c r="BD35" s="509" t="e">
        <f ca="1">+IF(AND(ISNUMBER(OFFSET('Hygiene Data'!$E$7,0,10*ROW('Hygiene Data'!E29))),'Data Summary'!DS35="Yes"),OFFSET('Hygiene Data'!$E$7,0,10*ROW('Hygiene Data'!E29)),NA())</f>
        <v>#N/A</v>
      </c>
      <c r="BE35" s="509" t="e">
        <f ca="1">+IF(AND(ISNUMBER(OFFSET('Hygiene Data'!$E$9,0,10*ROW('Hygiene Data'!E29))),'Data Summary'!DT35="Yes"),OFFSET('Hygiene Data'!$E$9,0,10*ROW('Hygiene Data'!E29)),NA())</f>
        <v>#N/A</v>
      </c>
      <c r="BF35" s="509" t="e">
        <f ca="1">+IF(AND(ISNUMBER(OFFSET('Hygiene Data'!$F$5,0,10*ROW('Hygiene Data'!F29))),'Data Summary'!DU35="Yes"),OFFSET('Hygiene Data'!$F$5,0,10*ROW('Hygiene Data'!F29)),NA())</f>
        <v>#N/A</v>
      </c>
      <c r="BG35" s="509" t="e">
        <f ca="1">+IF(AND(ISNUMBER(OFFSET('Hygiene Data'!$F$7,0,10*ROW('Hygiene Data'!F29))),'Data Summary'!DV35="Yes"),OFFSET('Hygiene Data'!$F$7,0,10*ROW('Hygiene Data'!F29)),NA())</f>
        <v>#N/A</v>
      </c>
      <c r="BH35" s="509" t="e">
        <f ca="1">+IF(AND(ISNUMBER(OFFSET('Hygiene Data'!$F$9,0,10*ROW('Hygiene Data'!F29))),'Data Summary'!DW35="Yes"),OFFSET('Hygiene Data'!$F$9,0,10*ROW('Hygiene Data'!F29)),NA())</f>
        <v>#N/A</v>
      </c>
      <c r="BI35" s="509" t="e">
        <f ca="1">+IF(AND(ISNUMBER(OFFSET('Hygiene Data'!$G$5,0,10*ROW('Hygiene Data'!G29))),'Data Summary'!DX35="Yes"),OFFSET('Hygiene Data'!$G$5,0,10*ROW('Hygiene Data'!G29)),NA())</f>
        <v>#N/A</v>
      </c>
      <c r="BJ35" s="509" t="e">
        <f ca="1">+IF(AND(ISNUMBER(OFFSET('Hygiene Data'!$G$7,0,10*ROW('Hygiene Data'!G29))),'Data Summary'!DY35="Yes"),OFFSET('Hygiene Data'!$G$7,0,10*ROW('Hygiene Data'!G29)),NA())</f>
        <v>#N/A</v>
      </c>
      <c r="BK35" s="509" t="e">
        <f ca="1">+IF(AND(ISNUMBER(OFFSET('Hygiene Data'!$G$9,0,10*ROW('Hygiene Data'!G29))),'Data Summary'!DZ35="Yes"),OFFSET('Hygiene Data'!$G$9,0,10*ROW('Hygiene Data'!G29)),NA())</f>
        <v>#N/A</v>
      </c>
      <c r="BL35" s="509" t="e">
        <f ca="1">+IF(AND(ISNUMBER(OFFSET('Hygiene Data'!$H$5,0,10*ROW('Hygiene Data'!H29))),'Data Summary'!EA35="Yes"),OFFSET('Hygiene Data'!$H$5,0,10*ROW('Hygiene Data'!H29)),NA())</f>
        <v>#N/A</v>
      </c>
      <c r="BM35" s="509" t="e">
        <f ca="1">+IF(AND(ISNUMBER(OFFSET('Hygiene Data'!$H$7,0,10*ROW('Hygiene Data'!H29))),'Data Summary'!EB35="Yes"),OFFSET('Hygiene Data'!$H$7,0,10*ROW('Hygiene Data'!H29)),NA())</f>
        <v>#N/A</v>
      </c>
      <c r="BN35" s="509" t="e">
        <f ca="1">+IF(AND(ISNUMBER(OFFSET('Hygiene Data'!$H$9,0,10*ROW('Hygiene Data'!H29))),'Data Summary'!EC35="Yes"),OFFSET('Hygiene Data'!$H$9,0,10*ROW('Hygiene Data'!H29)),NA())</f>
        <v>#N/A</v>
      </c>
      <c r="BO35" s="509" t="e">
        <f ca="1">+IF(AND(ISNUMBER(OFFSET('Hygiene Data'!$I$5,0,10*ROW('Hygiene Data'!I29))),'Data Summary'!ED35="Yes"),OFFSET('Hygiene Data'!$I$5,0,10*ROW('Hygiene Data'!I29)),NA())</f>
        <v>#N/A</v>
      </c>
      <c r="BP35" s="509" t="e">
        <f ca="1">+IF(AND(ISNUMBER(OFFSET('Hygiene Data'!$I$7,0,10*ROW('Hygiene Data'!I29))),'Data Summary'!EE35="Yes"),OFFSET('Hygiene Data'!$I$7,0,10*ROW('Hygiene Data'!I29)),NA())</f>
        <v>#N/A</v>
      </c>
      <c r="BQ35" s="509" t="e">
        <f ca="1">+IF(AND(ISNUMBER(OFFSET('Hygiene Data'!$I$9,0,10*ROW('Hygiene Data'!I29))),'Data Summary'!EF35="Yes"),OFFSET('Hygiene Data'!$I$9,0,10*ROW('Hygiene Data'!I29)),NA())</f>
        <v>#N/A</v>
      </c>
    </row>
    <row r="36" spans="1:69" x14ac:dyDescent="0.25">
      <c r="A36" s="505" t="e">
        <f ca="1">+RIGHT('Data Summary'!A36,LEN('Data Summary'!A36)-9)</f>
        <v>#VALUE!</v>
      </c>
      <c r="B36" s="479" t="str">
        <f ca="1">+IF(ISTEXT('Data Summary'!B36),'Data Summary'!B36,"")</f>
        <v/>
      </c>
      <c r="C36" s="506" t="e">
        <f ca="1">+VALUE('Data Summary'!C36)</f>
        <v>#VALUE!</v>
      </c>
      <c r="D36" s="507" t="e">
        <f ca="1">+IF(AND(ISNUMBER(OFFSET('Water Data'!$D$4,0,10*ROW('Water Data'!D30))),'Data Summary'!BS36="Yes"),100-OFFSET('Water Data'!$D$4,0,10*ROW('Water Data'!D30)),NA())</f>
        <v>#N/A</v>
      </c>
      <c r="E36" s="507" t="e">
        <f ca="1">+IF(AND(ISNUMBER(OFFSET('Water Data'!$D$6,0,10*ROW('Water Data'!D30))),'Data Summary'!BT36="Yes"),OFFSET('Water Data'!$D$6,0,10*ROW('Water Data'!D30)),NA())</f>
        <v>#N/A</v>
      </c>
      <c r="F36" s="507" t="e">
        <f ca="1">+IF(AND(ISNUMBER(OFFSET('Water Data'!$D$9,0,10*ROW('Water Data'!D30))),'Data Summary'!BU36="Yes"),OFFSET('Water Data'!$D$9,0,10*ROW('Water Data'!D30)),NA())</f>
        <v>#N/A</v>
      </c>
      <c r="G36" s="507" t="e">
        <f ca="1">+IF(AND(ISNUMBER(OFFSET('Water Data'!$E$4,0,10*ROW('Water Data'!E30))),'Data Summary'!BV36="Yes"),100-OFFSET('Water Data'!$E$4,0,10*ROW('Water Data'!E30)),NA())</f>
        <v>#N/A</v>
      </c>
      <c r="H36" s="507" t="e">
        <f ca="1">+IF(AND(ISNUMBER(OFFSET('Water Data'!$E$6,0,10*ROW('Water Data'!E30))),'Data Summary'!BW36="Yes"),OFFSET('Water Data'!$E$6,0,10*ROW('Water Data'!E30)),NA())</f>
        <v>#N/A</v>
      </c>
      <c r="I36" s="507" t="e">
        <f ca="1">+IF(AND(ISNUMBER(OFFSET('Water Data'!$E$9,0,10*ROW('Water Data'!E30))),'Data Summary'!BX36="Yes"),OFFSET('Water Data'!$E$9,0,10*ROW('Water Data'!E30)),NA())</f>
        <v>#N/A</v>
      </c>
      <c r="J36" s="507" t="e">
        <f ca="1">+IF(AND(ISNUMBER(OFFSET('Water Data'!$F$4,0,10*ROW('Water Data'!F30))),'Data Summary'!BY36="Yes"),100-OFFSET('Water Data'!$F$4,0,10*ROW('Water Data'!F30)),NA())</f>
        <v>#N/A</v>
      </c>
      <c r="K36" s="507" t="e">
        <f ca="1">+IF(AND(ISNUMBER(OFFSET('Water Data'!$F$6,0,10*ROW('Water Data'!F30))),'Data Summary'!BZ36="Yes"),OFFSET('Water Data'!$F$6,0,10*ROW('Water Data'!F30)),NA())</f>
        <v>#N/A</v>
      </c>
      <c r="L36" s="507" t="e">
        <f ca="1">+IF(AND(ISNUMBER(OFFSET('Water Data'!$F$9,0,10*ROW('Water Data'!F30))),'Data Summary'!CA36="Yes"),OFFSET('Water Data'!$F$9,0,10*ROW('Water Data'!F30)),NA())</f>
        <v>#N/A</v>
      </c>
      <c r="M36" s="507" t="e">
        <f ca="1">+IF(AND(ISNUMBER(OFFSET('Water Data'!$G$4,0,10*ROW('Water Data'!G30))),'Data Summary'!CB36="Yes"),100-OFFSET('Water Data'!$G$4,0,10*ROW('Water Data'!G30)),NA())</f>
        <v>#N/A</v>
      </c>
      <c r="N36" s="507" t="e">
        <f ca="1">+IF(AND(ISNUMBER(OFFSET('Water Data'!$G$6,0,10*ROW('Water Data'!G30))),'Data Summary'!CC36="Yes"),OFFSET('Water Data'!$G$6,0,10*ROW('Water Data'!G30)),NA())</f>
        <v>#N/A</v>
      </c>
      <c r="O36" s="507" t="e">
        <f ca="1">+IF(AND(ISNUMBER(OFFSET('Water Data'!$G$9,0,10*ROW('Water Data'!G30))),'Data Summary'!CD36="Yes"),OFFSET('Water Data'!$G$9,0,10*ROW('Water Data'!G30)),NA())</f>
        <v>#N/A</v>
      </c>
      <c r="P36" s="507" t="e">
        <f ca="1">+IF(AND(ISNUMBER(OFFSET('Water Data'!$H$4,0,10*ROW('Water Data'!H30))),'Data Summary'!CE36="Yes"),100-OFFSET('Water Data'!$H$4,0,10*ROW('Water Data'!H30)),NA())</f>
        <v>#N/A</v>
      </c>
      <c r="Q36" s="507" t="e">
        <f ca="1">+IF(AND(ISNUMBER(OFFSET('Water Data'!$H$6,0,10*ROW('Water Data'!H30))),'Data Summary'!CF36="Yes"),OFFSET('Water Data'!$H$6,0,10*ROW('Water Data'!H30)),NA())</f>
        <v>#N/A</v>
      </c>
      <c r="R36" s="507" t="e">
        <f ca="1">+IF(AND(ISNUMBER(OFFSET('Water Data'!$H$9,0,10*ROW('Water Data'!H30))),'Data Summary'!CG36="Yes"),OFFSET('Water Data'!$H$9,0,10*ROW('Water Data'!H30)),NA())</f>
        <v>#N/A</v>
      </c>
      <c r="S36" s="507" t="e">
        <f ca="1">+IF(AND(ISNUMBER(OFFSET('Water Data'!$I$4,0,10*ROW('Water Data'!I30))),'Data Summary'!CH36="Yes"),100-OFFSET('Water Data'!$I$4,0,10*ROW('Water Data'!I30)),NA())</f>
        <v>#N/A</v>
      </c>
      <c r="T36" s="507" t="e">
        <f ca="1">+IF(AND(ISNUMBER(OFFSET('Water Data'!$I$6,0,10*ROW('Water Data'!I30))),'Data Summary'!CI36="Yes"),OFFSET('Water Data'!$I$6,0,10*ROW('Water Data'!I30)),NA())</f>
        <v>#N/A</v>
      </c>
      <c r="U36" s="507" t="e">
        <f ca="1">+IF(AND(ISNUMBER(OFFSET('Water Data'!$I$9,0,10*ROW('Water Data'!I30))),'Data Summary'!CJ36="Yes"),OFFSET('Water Data'!$I$9,0,10*ROW('Water Data'!I30)),NA())</f>
        <v>#N/A</v>
      </c>
      <c r="V36" s="508" t="e">
        <f ca="1">+IF(AND(ISNUMBER(OFFSET('Sanitation Data'!$D$4,0,10*ROW('Sanitation Data'!D30))),'Data Summary'!CK36="Yes"),100-OFFSET('Sanitation Data'!$D$4,0,10*ROW('Sanitation Data'!D30)),NA())</f>
        <v>#N/A</v>
      </c>
      <c r="W36" s="508" t="e">
        <f ca="1">+IF(AND(ISNUMBER(OFFSET('Sanitation Data'!$D$6,0,10*ROW('Sanitation Data'!D30))),'Data Summary'!CL36="Yes"),OFFSET('Sanitation Data'!$D$6,0,10*ROW('Sanitation Data'!D30)),NA())</f>
        <v>#N/A</v>
      </c>
      <c r="X36" s="508" t="e">
        <f ca="1">+IF(AND(ISNUMBER(OFFSET('Sanitation Data'!$D$10,0,10*ROW('Sanitation Data'!D30))),'Data Summary'!CM36="Yes"),OFFSET('Sanitation Data'!$D$10,0,10*ROW('Sanitation Data'!D30)),NA())</f>
        <v>#N/A</v>
      </c>
      <c r="Y36" s="508" t="e">
        <f ca="1">+IF(AND(ISNUMBER(OFFSET('Sanitation Data'!$D$11,0,10*ROW('Sanitation Data'!D30))),'Data Summary'!CN36="Yes"),OFFSET('Sanitation Data'!$D$11,0,10*ROW('Sanitation Data'!D30)),NA())</f>
        <v>#N/A</v>
      </c>
      <c r="Z36" s="508" t="e">
        <f ca="1">+IF(AND(ISNUMBER(OFFSET('Sanitation Data'!$D$12,0,10*ROW('Sanitation Data'!D30))),'Data Summary'!CO36="Yes"),OFFSET('Sanitation Data'!$D$12,0,10*ROW('Sanitation Data'!D30)),NA())</f>
        <v>#N/A</v>
      </c>
      <c r="AA36" s="508" t="e">
        <f ca="1">+IF(AND(ISNUMBER(OFFSET('Sanitation Data'!$E$4,0,10*ROW('Sanitation Data'!E30))),'Data Summary'!CP36="Yes"),100-OFFSET('Sanitation Data'!$E$4,0,10*ROW('Sanitation Data'!E30)),NA())</f>
        <v>#N/A</v>
      </c>
      <c r="AB36" s="508" t="e">
        <f ca="1">+IF(AND(ISNUMBER(OFFSET('Sanitation Data'!$E$6,0,10*ROW('Sanitation Data'!E30))),'Data Summary'!CQ36="Yes"),OFFSET('Sanitation Data'!$E$6,0,10*ROW('Sanitation Data'!E30)),NA())</f>
        <v>#N/A</v>
      </c>
      <c r="AC36" s="508" t="e">
        <f ca="1">+IF(AND(ISNUMBER(OFFSET('Sanitation Data'!$E$10,0,10*ROW('Sanitation Data'!E30))),'Data Summary'!CR36="Yes"),OFFSET('Sanitation Data'!$E$10,0,10*ROW('Sanitation Data'!E30)),NA())</f>
        <v>#N/A</v>
      </c>
      <c r="AD36" s="508" t="e">
        <f ca="1">+IF(AND(ISNUMBER(OFFSET('Sanitation Data'!$E$11,0,10*ROW('Sanitation Data'!E30))),'Data Summary'!CS36="Yes"),OFFSET('Sanitation Data'!$E$11,0,10*ROW('Sanitation Data'!E30)),NA())</f>
        <v>#N/A</v>
      </c>
      <c r="AE36" s="508" t="e">
        <f ca="1">+IF(AND(ISNUMBER(OFFSET('Sanitation Data'!$E$12,0,10*ROW('Sanitation Data'!E30))),'Data Summary'!CT36="Yes"),OFFSET('Sanitation Data'!$E$12,0,10*ROW('Sanitation Data'!E30)),NA())</f>
        <v>#N/A</v>
      </c>
      <c r="AF36" s="508" t="e">
        <f ca="1">+IF(AND(ISNUMBER(OFFSET('Sanitation Data'!$F$4,0,10*ROW('Sanitation Data'!F30))),'Data Summary'!CU36="Yes"),100-OFFSET('Sanitation Data'!$F$4,0,10*ROW('Sanitation Data'!F30)),NA())</f>
        <v>#N/A</v>
      </c>
      <c r="AG36" s="508" t="e">
        <f ca="1">+IF(AND(ISNUMBER(OFFSET('Sanitation Data'!$F$6,0,10*ROW('Sanitation Data'!F30))),'Data Summary'!CV36="Yes"),OFFSET('Sanitation Data'!$F$6,0,10*ROW('Sanitation Data'!F30)),NA())</f>
        <v>#N/A</v>
      </c>
      <c r="AH36" s="508" t="e">
        <f ca="1">+IF(AND(ISNUMBER(OFFSET('Sanitation Data'!$F$10,0,10*ROW('Sanitation Data'!F30))),'Data Summary'!CW36="Yes"),OFFSET('Sanitation Data'!$F$10,0,10*ROW('Sanitation Data'!F30)),NA())</f>
        <v>#N/A</v>
      </c>
      <c r="AI36" s="508" t="e">
        <f ca="1">+IF(AND(ISNUMBER(OFFSET('Sanitation Data'!$F$11,0,10*ROW('Sanitation Data'!F30))),'Data Summary'!CX36="Yes"),OFFSET('Sanitation Data'!$F$11,0,10*ROW('Sanitation Data'!F30)),NA())</f>
        <v>#N/A</v>
      </c>
      <c r="AJ36" s="508" t="e">
        <f ca="1">+IF(AND(ISNUMBER(OFFSET('Sanitation Data'!$F$12,0,10*ROW('Sanitation Data'!F30))),'Data Summary'!CY36="Yes"),OFFSET('Sanitation Data'!$F$12,0,10*ROW('Sanitation Data'!F30)),NA())</f>
        <v>#N/A</v>
      </c>
      <c r="AK36" s="508" t="e">
        <f ca="1">+IF(AND(ISNUMBER(OFFSET('Sanitation Data'!$G$4,0,10*ROW('Sanitation Data'!G30))),'Data Summary'!CZ36="Yes"),100-OFFSET('Sanitation Data'!$G$4,0,10*ROW('Sanitation Data'!G30)),NA())</f>
        <v>#N/A</v>
      </c>
      <c r="AL36" s="508" t="e">
        <f ca="1">+IF(AND(ISNUMBER(OFFSET('Sanitation Data'!$G$6,0,10*ROW('Sanitation Data'!G30))),'Data Summary'!DA36="Yes"),OFFSET('Sanitation Data'!$G$6,0,10*ROW('Sanitation Data'!G30)),NA())</f>
        <v>#N/A</v>
      </c>
      <c r="AM36" s="508" t="e">
        <f ca="1">+IF(AND(ISNUMBER(OFFSET('Sanitation Data'!$G$10,0,10*ROW('Sanitation Data'!G30))),'Data Summary'!DB36="Yes"),OFFSET('Sanitation Data'!$G$10,0,10*ROW('Sanitation Data'!G30)),NA())</f>
        <v>#N/A</v>
      </c>
      <c r="AN36" s="508" t="e">
        <f ca="1">+IF(AND(ISNUMBER(OFFSET('Sanitation Data'!$G$11,0,10*ROW('Sanitation Data'!G30))),'Data Summary'!DC36="Yes"),OFFSET('Sanitation Data'!$G$11,0,10*ROW('Sanitation Data'!G30)),NA())</f>
        <v>#N/A</v>
      </c>
      <c r="AO36" s="508" t="e">
        <f ca="1">+IF(AND(ISNUMBER(OFFSET('Sanitation Data'!$G$12,0,10*ROW('Sanitation Data'!G30))),'Data Summary'!DD36="Yes"),OFFSET('Sanitation Data'!$G$12,0,10*ROW('Sanitation Data'!G30)),NA())</f>
        <v>#N/A</v>
      </c>
      <c r="AP36" s="508" t="e">
        <f ca="1">+IF(AND(ISNUMBER(OFFSET('Sanitation Data'!$H$4,0,10*ROW('Sanitation Data'!H30))),'Data Summary'!DE36="Yes"),100-OFFSET('Sanitation Data'!$H$4,0,10*ROW('Sanitation Data'!H30)),NA())</f>
        <v>#N/A</v>
      </c>
      <c r="AQ36" s="508" t="e">
        <f ca="1">+IF(AND(ISNUMBER(OFFSET('Sanitation Data'!$H$6,0,10*ROW('Sanitation Data'!H30))),'Data Summary'!DF36="Yes"),OFFSET('Sanitation Data'!$H$6,0,10*ROW('Sanitation Data'!H30)),NA())</f>
        <v>#N/A</v>
      </c>
      <c r="AR36" s="508" t="e">
        <f ca="1">+IF(AND(ISNUMBER(OFFSET('Sanitation Data'!$H$10,0,10*ROW('Sanitation Data'!H30))),'Data Summary'!DG36="Yes"),OFFSET('Sanitation Data'!$H$10,0,10*ROW('Sanitation Data'!H30)),NA())</f>
        <v>#N/A</v>
      </c>
      <c r="AS36" s="508" t="e">
        <f ca="1">+IF(AND(ISNUMBER(OFFSET('Sanitation Data'!$H$11,0,10*ROW('Sanitation Data'!H30))),'Data Summary'!DH36="Yes"),OFFSET('Sanitation Data'!$H$11,0,10*ROW('Sanitation Data'!H30)),NA())</f>
        <v>#N/A</v>
      </c>
      <c r="AT36" s="508" t="e">
        <f ca="1">+IF(AND(ISNUMBER(OFFSET('Sanitation Data'!$H$12,0,10*ROW('Sanitation Data'!H30))),'Data Summary'!DI36="Yes"),OFFSET('Sanitation Data'!$H$12,0,10*ROW('Sanitation Data'!H30)),NA())</f>
        <v>#N/A</v>
      </c>
      <c r="AU36" s="508" t="e">
        <f ca="1">+IF(AND(ISNUMBER(OFFSET('Sanitation Data'!$I$4,0,10*ROW('Sanitation Data'!I30))),'Data Summary'!DJ36="Yes"),100-OFFSET('Sanitation Data'!$I$4,0,10*ROW('Sanitation Data'!I30)),NA())</f>
        <v>#N/A</v>
      </c>
      <c r="AV36" s="508" t="e">
        <f ca="1">+IF(AND(ISNUMBER(OFFSET('Sanitation Data'!$I$6,0,10*ROW('Sanitation Data'!I30))),'Data Summary'!DK36="Yes"),OFFSET('Sanitation Data'!$I$6,0,10*ROW('Sanitation Data'!I30)),NA())</f>
        <v>#N/A</v>
      </c>
      <c r="AW36" s="508" t="e">
        <f ca="1">+IF(AND(ISNUMBER(OFFSET('Sanitation Data'!$I$10,0,10*ROW('Sanitation Data'!I30))),'Data Summary'!DL36="Yes"),OFFSET('Sanitation Data'!$I$10,0,10*ROW('Sanitation Data'!I30)),NA())</f>
        <v>#N/A</v>
      </c>
      <c r="AX36" s="508" t="e">
        <f ca="1">+IF(AND(ISNUMBER(OFFSET('Sanitation Data'!$I$11,0,10*ROW('Sanitation Data'!I30))),'Data Summary'!DM36="Yes"),OFFSET('Sanitation Data'!$I$11,0,10*ROW('Sanitation Data'!I30)),NA())</f>
        <v>#N/A</v>
      </c>
      <c r="AY36" s="508" t="e">
        <f ca="1">+IF(AND(ISNUMBER(OFFSET('Sanitation Data'!$I$12,0,10*ROW('Sanitation Data'!I30))),'Data Summary'!DN36="Yes"),OFFSET('Sanitation Data'!$I$12,0,10*ROW('Sanitation Data'!I30)),NA())</f>
        <v>#N/A</v>
      </c>
      <c r="AZ36" s="509" t="e">
        <f ca="1">+IF(AND(ISNUMBER(OFFSET('Hygiene Data'!$D$5,0,10*ROW('Hygiene Data'!D30))),'Data Summary'!DO36="Yes"),OFFSET('Hygiene Data'!$D$5,0,10*ROW('Hygiene Data'!D30)),NA())</f>
        <v>#N/A</v>
      </c>
      <c r="BA36" s="509" t="e">
        <f ca="1">+IF(AND(ISNUMBER(OFFSET('Hygiene Data'!$D$7,0,10*ROW('Hygiene Data'!D30))),'Data Summary'!DP36="Yes"),OFFSET('Hygiene Data'!$D$7,0,10*ROW('Hygiene Data'!D30)),NA())</f>
        <v>#N/A</v>
      </c>
      <c r="BB36" s="509" t="e">
        <f ca="1">+IF(AND(ISNUMBER(OFFSET('Hygiene Data'!$D$9,0,10*ROW('Hygiene Data'!D30))),'Data Summary'!DQ36="Yes"),OFFSET('Hygiene Data'!$D$9,0,10*ROW('Hygiene Data'!D30)),NA())</f>
        <v>#N/A</v>
      </c>
      <c r="BC36" s="509" t="e">
        <f ca="1">+IF(AND(ISNUMBER(OFFSET('Hygiene Data'!$E$5,0,10*ROW('Hygiene Data'!E30))),'Data Summary'!DR36="Yes"),OFFSET('Hygiene Data'!$E$5,0,10*ROW('Hygiene Data'!E30)),NA())</f>
        <v>#N/A</v>
      </c>
      <c r="BD36" s="509" t="e">
        <f ca="1">+IF(AND(ISNUMBER(OFFSET('Hygiene Data'!$E$7,0,10*ROW('Hygiene Data'!E30))),'Data Summary'!DS36="Yes"),OFFSET('Hygiene Data'!$E$7,0,10*ROW('Hygiene Data'!E30)),NA())</f>
        <v>#N/A</v>
      </c>
      <c r="BE36" s="509" t="e">
        <f ca="1">+IF(AND(ISNUMBER(OFFSET('Hygiene Data'!$E$9,0,10*ROW('Hygiene Data'!E30))),'Data Summary'!DT36="Yes"),OFFSET('Hygiene Data'!$E$9,0,10*ROW('Hygiene Data'!E30)),NA())</f>
        <v>#N/A</v>
      </c>
      <c r="BF36" s="509" t="e">
        <f ca="1">+IF(AND(ISNUMBER(OFFSET('Hygiene Data'!$F$5,0,10*ROW('Hygiene Data'!F30))),'Data Summary'!DU36="Yes"),OFFSET('Hygiene Data'!$F$5,0,10*ROW('Hygiene Data'!F30)),NA())</f>
        <v>#N/A</v>
      </c>
      <c r="BG36" s="509" t="e">
        <f ca="1">+IF(AND(ISNUMBER(OFFSET('Hygiene Data'!$F$7,0,10*ROW('Hygiene Data'!F30))),'Data Summary'!DV36="Yes"),OFFSET('Hygiene Data'!$F$7,0,10*ROW('Hygiene Data'!F30)),NA())</f>
        <v>#N/A</v>
      </c>
      <c r="BH36" s="509" t="e">
        <f ca="1">+IF(AND(ISNUMBER(OFFSET('Hygiene Data'!$F$9,0,10*ROW('Hygiene Data'!F30))),'Data Summary'!DW36="Yes"),OFFSET('Hygiene Data'!$F$9,0,10*ROW('Hygiene Data'!F30)),NA())</f>
        <v>#N/A</v>
      </c>
      <c r="BI36" s="509" t="e">
        <f ca="1">+IF(AND(ISNUMBER(OFFSET('Hygiene Data'!$G$5,0,10*ROW('Hygiene Data'!G30))),'Data Summary'!DX36="Yes"),OFFSET('Hygiene Data'!$G$5,0,10*ROW('Hygiene Data'!G30)),NA())</f>
        <v>#N/A</v>
      </c>
      <c r="BJ36" s="509" t="e">
        <f ca="1">+IF(AND(ISNUMBER(OFFSET('Hygiene Data'!$G$7,0,10*ROW('Hygiene Data'!G30))),'Data Summary'!DY36="Yes"),OFFSET('Hygiene Data'!$G$7,0,10*ROW('Hygiene Data'!G30)),NA())</f>
        <v>#N/A</v>
      </c>
      <c r="BK36" s="509" t="e">
        <f ca="1">+IF(AND(ISNUMBER(OFFSET('Hygiene Data'!$G$9,0,10*ROW('Hygiene Data'!G30))),'Data Summary'!DZ36="Yes"),OFFSET('Hygiene Data'!$G$9,0,10*ROW('Hygiene Data'!G30)),NA())</f>
        <v>#N/A</v>
      </c>
      <c r="BL36" s="509" t="e">
        <f ca="1">+IF(AND(ISNUMBER(OFFSET('Hygiene Data'!$H$5,0,10*ROW('Hygiene Data'!H30))),'Data Summary'!EA36="Yes"),OFFSET('Hygiene Data'!$H$5,0,10*ROW('Hygiene Data'!H30)),NA())</f>
        <v>#N/A</v>
      </c>
      <c r="BM36" s="509" t="e">
        <f ca="1">+IF(AND(ISNUMBER(OFFSET('Hygiene Data'!$H$7,0,10*ROW('Hygiene Data'!H30))),'Data Summary'!EB36="Yes"),OFFSET('Hygiene Data'!$H$7,0,10*ROW('Hygiene Data'!H30)),NA())</f>
        <v>#N/A</v>
      </c>
      <c r="BN36" s="509" t="e">
        <f ca="1">+IF(AND(ISNUMBER(OFFSET('Hygiene Data'!$H$9,0,10*ROW('Hygiene Data'!H30))),'Data Summary'!EC36="Yes"),OFFSET('Hygiene Data'!$H$9,0,10*ROW('Hygiene Data'!H30)),NA())</f>
        <v>#N/A</v>
      </c>
      <c r="BO36" s="509" t="e">
        <f ca="1">+IF(AND(ISNUMBER(OFFSET('Hygiene Data'!$I$5,0,10*ROW('Hygiene Data'!I30))),'Data Summary'!ED36="Yes"),OFFSET('Hygiene Data'!$I$5,0,10*ROW('Hygiene Data'!I30)),NA())</f>
        <v>#N/A</v>
      </c>
      <c r="BP36" s="509" t="e">
        <f ca="1">+IF(AND(ISNUMBER(OFFSET('Hygiene Data'!$I$7,0,10*ROW('Hygiene Data'!I30))),'Data Summary'!EE36="Yes"),OFFSET('Hygiene Data'!$I$7,0,10*ROW('Hygiene Data'!I30)),NA())</f>
        <v>#N/A</v>
      </c>
      <c r="BQ36" s="509" t="e">
        <f ca="1">+IF(AND(ISNUMBER(OFFSET('Hygiene Data'!$I$9,0,10*ROW('Hygiene Data'!I30))),'Data Summary'!EF36="Yes"),OFFSET('Hygiene Data'!$I$9,0,10*ROW('Hygiene Data'!I30)),NA())</f>
        <v>#N/A</v>
      </c>
    </row>
    <row r="37" spans="1:69" x14ac:dyDescent="0.25">
      <c r="A37" s="505" t="e">
        <f ca="1">+RIGHT('Data Summary'!A37,LEN('Data Summary'!A37)-9)</f>
        <v>#VALUE!</v>
      </c>
      <c r="B37" s="479" t="str">
        <f ca="1">+IF(ISTEXT('Data Summary'!B37),'Data Summary'!B37,"")</f>
        <v/>
      </c>
      <c r="C37" s="506" t="e">
        <f ca="1">+VALUE('Data Summary'!C37)</f>
        <v>#VALUE!</v>
      </c>
      <c r="D37" s="507" t="e">
        <f ca="1">+IF(AND(ISNUMBER(OFFSET('Water Data'!$D$4,0,10*ROW('Water Data'!D31))),'Data Summary'!BS37="Yes"),100-OFFSET('Water Data'!$D$4,0,10*ROW('Water Data'!D31)),NA())</f>
        <v>#N/A</v>
      </c>
      <c r="E37" s="507" t="e">
        <f ca="1">+IF(AND(ISNUMBER(OFFSET('Water Data'!$D$6,0,10*ROW('Water Data'!D31))),'Data Summary'!BT37="Yes"),OFFSET('Water Data'!$D$6,0,10*ROW('Water Data'!D31)),NA())</f>
        <v>#N/A</v>
      </c>
      <c r="F37" s="507" t="e">
        <f ca="1">+IF(AND(ISNUMBER(OFFSET('Water Data'!$D$9,0,10*ROW('Water Data'!D31))),'Data Summary'!BU37="Yes"),OFFSET('Water Data'!$D$9,0,10*ROW('Water Data'!D31)),NA())</f>
        <v>#N/A</v>
      </c>
      <c r="G37" s="507" t="e">
        <f ca="1">+IF(AND(ISNUMBER(OFFSET('Water Data'!$E$4,0,10*ROW('Water Data'!E31))),'Data Summary'!BV37="Yes"),100-OFFSET('Water Data'!$E$4,0,10*ROW('Water Data'!E31)),NA())</f>
        <v>#N/A</v>
      </c>
      <c r="H37" s="507" t="e">
        <f ca="1">+IF(AND(ISNUMBER(OFFSET('Water Data'!$E$6,0,10*ROW('Water Data'!E31))),'Data Summary'!BW37="Yes"),OFFSET('Water Data'!$E$6,0,10*ROW('Water Data'!E31)),NA())</f>
        <v>#N/A</v>
      </c>
      <c r="I37" s="507" t="e">
        <f ca="1">+IF(AND(ISNUMBER(OFFSET('Water Data'!$E$9,0,10*ROW('Water Data'!E31))),'Data Summary'!BX37="Yes"),OFFSET('Water Data'!$E$9,0,10*ROW('Water Data'!E31)),NA())</f>
        <v>#N/A</v>
      </c>
      <c r="J37" s="507" t="e">
        <f ca="1">+IF(AND(ISNUMBER(OFFSET('Water Data'!$F$4,0,10*ROW('Water Data'!F31))),'Data Summary'!BY37="Yes"),100-OFFSET('Water Data'!$F$4,0,10*ROW('Water Data'!F31)),NA())</f>
        <v>#N/A</v>
      </c>
      <c r="K37" s="507" t="e">
        <f ca="1">+IF(AND(ISNUMBER(OFFSET('Water Data'!$F$6,0,10*ROW('Water Data'!F31))),'Data Summary'!BZ37="Yes"),OFFSET('Water Data'!$F$6,0,10*ROW('Water Data'!F31)),NA())</f>
        <v>#N/A</v>
      </c>
      <c r="L37" s="507" t="e">
        <f ca="1">+IF(AND(ISNUMBER(OFFSET('Water Data'!$F$9,0,10*ROW('Water Data'!F31))),'Data Summary'!CA37="Yes"),OFFSET('Water Data'!$F$9,0,10*ROW('Water Data'!F31)),NA())</f>
        <v>#N/A</v>
      </c>
      <c r="M37" s="507" t="e">
        <f ca="1">+IF(AND(ISNUMBER(OFFSET('Water Data'!$G$4,0,10*ROW('Water Data'!G31))),'Data Summary'!CB37="Yes"),100-OFFSET('Water Data'!$G$4,0,10*ROW('Water Data'!G31)),NA())</f>
        <v>#N/A</v>
      </c>
      <c r="N37" s="507" t="e">
        <f ca="1">+IF(AND(ISNUMBER(OFFSET('Water Data'!$G$6,0,10*ROW('Water Data'!G31))),'Data Summary'!CC37="Yes"),OFFSET('Water Data'!$G$6,0,10*ROW('Water Data'!G31)),NA())</f>
        <v>#N/A</v>
      </c>
      <c r="O37" s="507" t="e">
        <f ca="1">+IF(AND(ISNUMBER(OFFSET('Water Data'!$G$9,0,10*ROW('Water Data'!G31))),'Data Summary'!CD37="Yes"),OFFSET('Water Data'!$G$9,0,10*ROW('Water Data'!G31)),NA())</f>
        <v>#N/A</v>
      </c>
      <c r="P37" s="507" t="e">
        <f ca="1">+IF(AND(ISNUMBER(OFFSET('Water Data'!$H$4,0,10*ROW('Water Data'!H31))),'Data Summary'!CE37="Yes"),100-OFFSET('Water Data'!$H$4,0,10*ROW('Water Data'!H31)),NA())</f>
        <v>#N/A</v>
      </c>
      <c r="Q37" s="507" t="e">
        <f ca="1">+IF(AND(ISNUMBER(OFFSET('Water Data'!$H$6,0,10*ROW('Water Data'!H31))),'Data Summary'!CF37="Yes"),OFFSET('Water Data'!$H$6,0,10*ROW('Water Data'!H31)),NA())</f>
        <v>#N/A</v>
      </c>
      <c r="R37" s="507" t="e">
        <f ca="1">+IF(AND(ISNUMBER(OFFSET('Water Data'!$H$9,0,10*ROW('Water Data'!H31))),'Data Summary'!CG37="Yes"),OFFSET('Water Data'!$H$9,0,10*ROW('Water Data'!H31)),NA())</f>
        <v>#N/A</v>
      </c>
      <c r="S37" s="507" t="e">
        <f ca="1">+IF(AND(ISNUMBER(OFFSET('Water Data'!$I$4,0,10*ROW('Water Data'!I31))),'Data Summary'!CH37="Yes"),100-OFFSET('Water Data'!$I$4,0,10*ROW('Water Data'!I31)),NA())</f>
        <v>#N/A</v>
      </c>
      <c r="T37" s="507" t="e">
        <f ca="1">+IF(AND(ISNUMBER(OFFSET('Water Data'!$I$6,0,10*ROW('Water Data'!I31))),'Data Summary'!CI37="Yes"),OFFSET('Water Data'!$I$6,0,10*ROW('Water Data'!I31)),NA())</f>
        <v>#N/A</v>
      </c>
      <c r="U37" s="507" t="e">
        <f ca="1">+IF(AND(ISNUMBER(OFFSET('Water Data'!$I$9,0,10*ROW('Water Data'!I31))),'Data Summary'!CJ37="Yes"),OFFSET('Water Data'!$I$9,0,10*ROW('Water Data'!I31)),NA())</f>
        <v>#N/A</v>
      </c>
      <c r="V37" s="508" t="e">
        <f ca="1">+IF(AND(ISNUMBER(OFFSET('Sanitation Data'!$D$4,0,10*ROW('Sanitation Data'!D31))),'Data Summary'!CK37="Yes"),100-OFFSET('Sanitation Data'!$D$4,0,10*ROW('Sanitation Data'!D31)),NA())</f>
        <v>#N/A</v>
      </c>
      <c r="W37" s="508" t="e">
        <f ca="1">+IF(AND(ISNUMBER(OFFSET('Sanitation Data'!$D$6,0,10*ROW('Sanitation Data'!D31))),'Data Summary'!CL37="Yes"),OFFSET('Sanitation Data'!$D$6,0,10*ROW('Sanitation Data'!D31)),NA())</f>
        <v>#N/A</v>
      </c>
      <c r="X37" s="508" t="e">
        <f ca="1">+IF(AND(ISNUMBER(OFFSET('Sanitation Data'!$D$10,0,10*ROW('Sanitation Data'!D31))),'Data Summary'!CM37="Yes"),OFFSET('Sanitation Data'!$D$10,0,10*ROW('Sanitation Data'!D31)),NA())</f>
        <v>#N/A</v>
      </c>
      <c r="Y37" s="508" t="e">
        <f ca="1">+IF(AND(ISNUMBER(OFFSET('Sanitation Data'!$D$11,0,10*ROW('Sanitation Data'!D31))),'Data Summary'!CN37="Yes"),OFFSET('Sanitation Data'!$D$11,0,10*ROW('Sanitation Data'!D31)),NA())</f>
        <v>#N/A</v>
      </c>
      <c r="Z37" s="508" t="e">
        <f ca="1">+IF(AND(ISNUMBER(OFFSET('Sanitation Data'!$D$12,0,10*ROW('Sanitation Data'!D31))),'Data Summary'!CO37="Yes"),OFFSET('Sanitation Data'!$D$12,0,10*ROW('Sanitation Data'!D31)),NA())</f>
        <v>#N/A</v>
      </c>
      <c r="AA37" s="508" t="e">
        <f ca="1">+IF(AND(ISNUMBER(OFFSET('Sanitation Data'!$E$4,0,10*ROW('Sanitation Data'!E31))),'Data Summary'!CP37="Yes"),100-OFFSET('Sanitation Data'!$E$4,0,10*ROW('Sanitation Data'!E31)),NA())</f>
        <v>#N/A</v>
      </c>
      <c r="AB37" s="508" t="e">
        <f ca="1">+IF(AND(ISNUMBER(OFFSET('Sanitation Data'!$E$6,0,10*ROW('Sanitation Data'!E31))),'Data Summary'!CQ37="Yes"),OFFSET('Sanitation Data'!$E$6,0,10*ROW('Sanitation Data'!E31)),NA())</f>
        <v>#N/A</v>
      </c>
      <c r="AC37" s="508" t="e">
        <f ca="1">+IF(AND(ISNUMBER(OFFSET('Sanitation Data'!$E$10,0,10*ROW('Sanitation Data'!E31))),'Data Summary'!CR37="Yes"),OFFSET('Sanitation Data'!$E$10,0,10*ROW('Sanitation Data'!E31)),NA())</f>
        <v>#N/A</v>
      </c>
      <c r="AD37" s="508" t="e">
        <f ca="1">+IF(AND(ISNUMBER(OFFSET('Sanitation Data'!$E$11,0,10*ROW('Sanitation Data'!E31))),'Data Summary'!CS37="Yes"),OFFSET('Sanitation Data'!$E$11,0,10*ROW('Sanitation Data'!E31)),NA())</f>
        <v>#N/A</v>
      </c>
      <c r="AE37" s="508" t="e">
        <f ca="1">+IF(AND(ISNUMBER(OFFSET('Sanitation Data'!$E$12,0,10*ROW('Sanitation Data'!E31))),'Data Summary'!CT37="Yes"),OFFSET('Sanitation Data'!$E$12,0,10*ROW('Sanitation Data'!E31)),NA())</f>
        <v>#N/A</v>
      </c>
      <c r="AF37" s="508" t="e">
        <f ca="1">+IF(AND(ISNUMBER(OFFSET('Sanitation Data'!$F$4,0,10*ROW('Sanitation Data'!F31))),'Data Summary'!CU37="Yes"),100-OFFSET('Sanitation Data'!$F$4,0,10*ROW('Sanitation Data'!F31)),NA())</f>
        <v>#N/A</v>
      </c>
      <c r="AG37" s="508" t="e">
        <f ca="1">+IF(AND(ISNUMBER(OFFSET('Sanitation Data'!$F$6,0,10*ROW('Sanitation Data'!F31))),'Data Summary'!CV37="Yes"),OFFSET('Sanitation Data'!$F$6,0,10*ROW('Sanitation Data'!F31)),NA())</f>
        <v>#N/A</v>
      </c>
      <c r="AH37" s="508" t="e">
        <f ca="1">+IF(AND(ISNUMBER(OFFSET('Sanitation Data'!$F$10,0,10*ROW('Sanitation Data'!F31))),'Data Summary'!CW37="Yes"),OFFSET('Sanitation Data'!$F$10,0,10*ROW('Sanitation Data'!F31)),NA())</f>
        <v>#N/A</v>
      </c>
      <c r="AI37" s="508" t="e">
        <f ca="1">+IF(AND(ISNUMBER(OFFSET('Sanitation Data'!$F$11,0,10*ROW('Sanitation Data'!F31))),'Data Summary'!CX37="Yes"),OFFSET('Sanitation Data'!$F$11,0,10*ROW('Sanitation Data'!F31)),NA())</f>
        <v>#N/A</v>
      </c>
      <c r="AJ37" s="508" t="e">
        <f ca="1">+IF(AND(ISNUMBER(OFFSET('Sanitation Data'!$F$12,0,10*ROW('Sanitation Data'!F31))),'Data Summary'!CY37="Yes"),OFFSET('Sanitation Data'!$F$12,0,10*ROW('Sanitation Data'!F31)),NA())</f>
        <v>#N/A</v>
      </c>
      <c r="AK37" s="508" t="e">
        <f ca="1">+IF(AND(ISNUMBER(OFFSET('Sanitation Data'!$G$4,0,10*ROW('Sanitation Data'!G31))),'Data Summary'!CZ37="Yes"),100-OFFSET('Sanitation Data'!$G$4,0,10*ROW('Sanitation Data'!G31)),NA())</f>
        <v>#N/A</v>
      </c>
      <c r="AL37" s="508" t="e">
        <f ca="1">+IF(AND(ISNUMBER(OFFSET('Sanitation Data'!$G$6,0,10*ROW('Sanitation Data'!G31))),'Data Summary'!DA37="Yes"),OFFSET('Sanitation Data'!$G$6,0,10*ROW('Sanitation Data'!G31)),NA())</f>
        <v>#N/A</v>
      </c>
      <c r="AM37" s="508" t="e">
        <f ca="1">+IF(AND(ISNUMBER(OFFSET('Sanitation Data'!$G$10,0,10*ROW('Sanitation Data'!G31))),'Data Summary'!DB37="Yes"),OFFSET('Sanitation Data'!$G$10,0,10*ROW('Sanitation Data'!G31)),NA())</f>
        <v>#N/A</v>
      </c>
      <c r="AN37" s="508" t="e">
        <f ca="1">+IF(AND(ISNUMBER(OFFSET('Sanitation Data'!$G$11,0,10*ROW('Sanitation Data'!G31))),'Data Summary'!DC37="Yes"),OFFSET('Sanitation Data'!$G$11,0,10*ROW('Sanitation Data'!G31)),NA())</f>
        <v>#N/A</v>
      </c>
      <c r="AO37" s="508" t="e">
        <f ca="1">+IF(AND(ISNUMBER(OFFSET('Sanitation Data'!$G$12,0,10*ROW('Sanitation Data'!G31))),'Data Summary'!DD37="Yes"),OFFSET('Sanitation Data'!$G$12,0,10*ROW('Sanitation Data'!G31)),NA())</f>
        <v>#N/A</v>
      </c>
      <c r="AP37" s="508" t="e">
        <f ca="1">+IF(AND(ISNUMBER(OFFSET('Sanitation Data'!$H$4,0,10*ROW('Sanitation Data'!H31))),'Data Summary'!DE37="Yes"),100-OFFSET('Sanitation Data'!$H$4,0,10*ROW('Sanitation Data'!H31)),NA())</f>
        <v>#N/A</v>
      </c>
      <c r="AQ37" s="508" t="e">
        <f ca="1">+IF(AND(ISNUMBER(OFFSET('Sanitation Data'!$H$6,0,10*ROW('Sanitation Data'!H31))),'Data Summary'!DF37="Yes"),OFFSET('Sanitation Data'!$H$6,0,10*ROW('Sanitation Data'!H31)),NA())</f>
        <v>#N/A</v>
      </c>
      <c r="AR37" s="508" t="e">
        <f ca="1">+IF(AND(ISNUMBER(OFFSET('Sanitation Data'!$H$10,0,10*ROW('Sanitation Data'!H31))),'Data Summary'!DG37="Yes"),OFFSET('Sanitation Data'!$H$10,0,10*ROW('Sanitation Data'!H31)),NA())</f>
        <v>#N/A</v>
      </c>
      <c r="AS37" s="508" t="e">
        <f ca="1">+IF(AND(ISNUMBER(OFFSET('Sanitation Data'!$H$11,0,10*ROW('Sanitation Data'!H31))),'Data Summary'!DH37="Yes"),OFFSET('Sanitation Data'!$H$11,0,10*ROW('Sanitation Data'!H31)),NA())</f>
        <v>#N/A</v>
      </c>
      <c r="AT37" s="508" t="e">
        <f ca="1">+IF(AND(ISNUMBER(OFFSET('Sanitation Data'!$H$12,0,10*ROW('Sanitation Data'!H31))),'Data Summary'!DI37="Yes"),OFFSET('Sanitation Data'!$H$12,0,10*ROW('Sanitation Data'!H31)),NA())</f>
        <v>#N/A</v>
      </c>
      <c r="AU37" s="508" t="e">
        <f ca="1">+IF(AND(ISNUMBER(OFFSET('Sanitation Data'!$I$4,0,10*ROW('Sanitation Data'!I31))),'Data Summary'!DJ37="Yes"),100-OFFSET('Sanitation Data'!$I$4,0,10*ROW('Sanitation Data'!I31)),NA())</f>
        <v>#N/A</v>
      </c>
      <c r="AV37" s="508" t="e">
        <f ca="1">+IF(AND(ISNUMBER(OFFSET('Sanitation Data'!$I$6,0,10*ROW('Sanitation Data'!I31))),'Data Summary'!DK37="Yes"),OFFSET('Sanitation Data'!$I$6,0,10*ROW('Sanitation Data'!I31)),NA())</f>
        <v>#N/A</v>
      </c>
      <c r="AW37" s="508" t="e">
        <f ca="1">+IF(AND(ISNUMBER(OFFSET('Sanitation Data'!$I$10,0,10*ROW('Sanitation Data'!I31))),'Data Summary'!DL37="Yes"),OFFSET('Sanitation Data'!$I$10,0,10*ROW('Sanitation Data'!I31)),NA())</f>
        <v>#N/A</v>
      </c>
      <c r="AX37" s="508" t="e">
        <f ca="1">+IF(AND(ISNUMBER(OFFSET('Sanitation Data'!$I$11,0,10*ROW('Sanitation Data'!I31))),'Data Summary'!DM37="Yes"),OFFSET('Sanitation Data'!$I$11,0,10*ROW('Sanitation Data'!I31)),NA())</f>
        <v>#N/A</v>
      </c>
      <c r="AY37" s="508" t="e">
        <f ca="1">+IF(AND(ISNUMBER(OFFSET('Sanitation Data'!$I$12,0,10*ROW('Sanitation Data'!I31))),'Data Summary'!DN37="Yes"),OFFSET('Sanitation Data'!$I$12,0,10*ROW('Sanitation Data'!I31)),NA())</f>
        <v>#N/A</v>
      </c>
      <c r="AZ37" s="509" t="e">
        <f ca="1">+IF(AND(ISNUMBER(OFFSET('Hygiene Data'!$D$5,0,10*ROW('Hygiene Data'!D31))),'Data Summary'!DO37="Yes"),OFFSET('Hygiene Data'!$D$5,0,10*ROW('Hygiene Data'!D31)),NA())</f>
        <v>#N/A</v>
      </c>
      <c r="BA37" s="509" t="e">
        <f ca="1">+IF(AND(ISNUMBER(OFFSET('Hygiene Data'!$D$7,0,10*ROW('Hygiene Data'!D31))),'Data Summary'!DP37="Yes"),OFFSET('Hygiene Data'!$D$7,0,10*ROW('Hygiene Data'!D31)),NA())</f>
        <v>#N/A</v>
      </c>
      <c r="BB37" s="509" t="e">
        <f ca="1">+IF(AND(ISNUMBER(OFFSET('Hygiene Data'!$D$9,0,10*ROW('Hygiene Data'!D31))),'Data Summary'!DQ37="Yes"),OFFSET('Hygiene Data'!$D$9,0,10*ROW('Hygiene Data'!D31)),NA())</f>
        <v>#N/A</v>
      </c>
      <c r="BC37" s="509" t="e">
        <f ca="1">+IF(AND(ISNUMBER(OFFSET('Hygiene Data'!$E$5,0,10*ROW('Hygiene Data'!E31))),'Data Summary'!DR37="Yes"),OFFSET('Hygiene Data'!$E$5,0,10*ROW('Hygiene Data'!E31)),NA())</f>
        <v>#N/A</v>
      </c>
      <c r="BD37" s="509" t="e">
        <f ca="1">+IF(AND(ISNUMBER(OFFSET('Hygiene Data'!$E$7,0,10*ROW('Hygiene Data'!E31))),'Data Summary'!DS37="Yes"),OFFSET('Hygiene Data'!$E$7,0,10*ROW('Hygiene Data'!E31)),NA())</f>
        <v>#N/A</v>
      </c>
      <c r="BE37" s="509" t="e">
        <f ca="1">+IF(AND(ISNUMBER(OFFSET('Hygiene Data'!$E$9,0,10*ROW('Hygiene Data'!E31))),'Data Summary'!DT37="Yes"),OFFSET('Hygiene Data'!$E$9,0,10*ROW('Hygiene Data'!E31)),NA())</f>
        <v>#N/A</v>
      </c>
      <c r="BF37" s="509" t="e">
        <f ca="1">+IF(AND(ISNUMBER(OFFSET('Hygiene Data'!$F$5,0,10*ROW('Hygiene Data'!F31))),'Data Summary'!DU37="Yes"),OFFSET('Hygiene Data'!$F$5,0,10*ROW('Hygiene Data'!F31)),NA())</f>
        <v>#N/A</v>
      </c>
      <c r="BG37" s="509" t="e">
        <f ca="1">+IF(AND(ISNUMBER(OFFSET('Hygiene Data'!$F$7,0,10*ROW('Hygiene Data'!F31))),'Data Summary'!DV37="Yes"),OFFSET('Hygiene Data'!$F$7,0,10*ROW('Hygiene Data'!F31)),NA())</f>
        <v>#N/A</v>
      </c>
      <c r="BH37" s="509" t="e">
        <f ca="1">+IF(AND(ISNUMBER(OFFSET('Hygiene Data'!$F$9,0,10*ROW('Hygiene Data'!F31))),'Data Summary'!DW37="Yes"),OFFSET('Hygiene Data'!$F$9,0,10*ROW('Hygiene Data'!F31)),NA())</f>
        <v>#N/A</v>
      </c>
      <c r="BI37" s="509" t="e">
        <f ca="1">+IF(AND(ISNUMBER(OFFSET('Hygiene Data'!$G$5,0,10*ROW('Hygiene Data'!G31))),'Data Summary'!DX37="Yes"),OFFSET('Hygiene Data'!$G$5,0,10*ROW('Hygiene Data'!G31)),NA())</f>
        <v>#N/A</v>
      </c>
      <c r="BJ37" s="509" t="e">
        <f ca="1">+IF(AND(ISNUMBER(OFFSET('Hygiene Data'!$G$7,0,10*ROW('Hygiene Data'!G31))),'Data Summary'!DY37="Yes"),OFFSET('Hygiene Data'!$G$7,0,10*ROW('Hygiene Data'!G31)),NA())</f>
        <v>#N/A</v>
      </c>
      <c r="BK37" s="509" t="e">
        <f ca="1">+IF(AND(ISNUMBER(OFFSET('Hygiene Data'!$G$9,0,10*ROW('Hygiene Data'!G31))),'Data Summary'!DZ37="Yes"),OFFSET('Hygiene Data'!$G$9,0,10*ROW('Hygiene Data'!G31)),NA())</f>
        <v>#N/A</v>
      </c>
      <c r="BL37" s="509" t="e">
        <f ca="1">+IF(AND(ISNUMBER(OFFSET('Hygiene Data'!$H$5,0,10*ROW('Hygiene Data'!H31))),'Data Summary'!EA37="Yes"),OFFSET('Hygiene Data'!$H$5,0,10*ROW('Hygiene Data'!H31)),NA())</f>
        <v>#N/A</v>
      </c>
      <c r="BM37" s="509" t="e">
        <f ca="1">+IF(AND(ISNUMBER(OFFSET('Hygiene Data'!$H$7,0,10*ROW('Hygiene Data'!H31))),'Data Summary'!EB37="Yes"),OFFSET('Hygiene Data'!$H$7,0,10*ROW('Hygiene Data'!H31)),NA())</f>
        <v>#N/A</v>
      </c>
      <c r="BN37" s="509" t="e">
        <f ca="1">+IF(AND(ISNUMBER(OFFSET('Hygiene Data'!$H$9,0,10*ROW('Hygiene Data'!H31))),'Data Summary'!EC37="Yes"),OFFSET('Hygiene Data'!$H$9,0,10*ROW('Hygiene Data'!H31)),NA())</f>
        <v>#N/A</v>
      </c>
      <c r="BO37" s="509" t="e">
        <f ca="1">+IF(AND(ISNUMBER(OFFSET('Hygiene Data'!$I$5,0,10*ROW('Hygiene Data'!I31))),'Data Summary'!ED37="Yes"),OFFSET('Hygiene Data'!$I$5,0,10*ROW('Hygiene Data'!I31)),NA())</f>
        <v>#N/A</v>
      </c>
      <c r="BP37" s="509" t="e">
        <f ca="1">+IF(AND(ISNUMBER(OFFSET('Hygiene Data'!$I$7,0,10*ROW('Hygiene Data'!I31))),'Data Summary'!EE37="Yes"),OFFSET('Hygiene Data'!$I$7,0,10*ROW('Hygiene Data'!I31)),NA())</f>
        <v>#N/A</v>
      </c>
      <c r="BQ37" s="509" t="e">
        <f ca="1">+IF(AND(ISNUMBER(OFFSET('Hygiene Data'!$I$9,0,10*ROW('Hygiene Data'!I31))),'Data Summary'!EF37="Yes"),OFFSET('Hygiene Data'!$I$9,0,10*ROW('Hygiene Data'!I31)),NA())</f>
        <v>#N/A</v>
      </c>
    </row>
    <row r="38" spans="1:69" x14ac:dyDescent="0.25">
      <c r="A38" s="505" t="e">
        <f ca="1">+RIGHT('Data Summary'!A38,LEN('Data Summary'!A38)-9)</f>
        <v>#VALUE!</v>
      </c>
      <c r="B38" s="479" t="str">
        <f ca="1">+IF(ISTEXT('Data Summary'!B38),'Data Summary'!B38,"")</f>
        <v/>
      </c>
      <c r="C38" s="506" t="e">
        <f ca="1">+VALUE('Data Summary'!C38)</f>
        <v>#VALUE!</v>
      </c>
      <c r="D38" s="507" t="e">
        <f ca="1">+IF(AND(ISNUMBER(OFFSET('Water Data'!$D$4,0,10*ROW('Water Data'!D32))),'Data Summary'!BS38="Yes"),100-OFFSET('Water Data'!$D$4,0,10*ROW('Water Data'!D32)),NA())</f>
        <v>#N/A</v>
      </c>
      <c r="E38" s="507" t="e">
        <f ca="1">+IF(AND(ISNUMBER(OFFSET('Water Data'!$D$6,0,10*ROW('Water Data'!D32))),'Data Summary'!BT38="Yes"),OFFSET('Water Data'!$D$6,0,10*ROW('Water Data'!D32)),NA())</f>
        <v>#N/A</v>
      </c>
      <c r="F38" s="507" t="e">
        <f ca="1">+IF(AND(ISNUMBER(OFFSET('Water Data'!$D$9,0,10*ROW('Water Data'!D32))),'Data Summary'!BU38="Yes"),OFFSET('Water Data'!$D$9,0,10*ROW('Water Data'!D32)),NA())</f>
        <v>#N/A</v>
      </c>
      <c r="G38" s="507" t="e">
        <f ca="1">+IF(AND(ISNUMBER(OFFSET('Water Data'!$E$4,0,10*ROW('Water Data'!E32))),'Data Summary'!BV38="Yes"),100-OFFSET('Water Data'!$E$4,0,10*ROW('Water Data'!E32)),NA())</f>
        <v>#N/A</v>
      </c>
      <c r="H38" s="507" t="e">
        <f ca="1">+IF(AND(ISNUMBER(OFFSET('Water Data'!$E$6,0,10*ROW('Water Data'!E32))),'Data Summary'!BW38="Yes"),OFFSET('Water Data'!$E$6,0,10*ROW('Water Data'!E32)),NA())</f>
        <v>#N/A</v>
      </c>
      <c r="I38" s="507" t="e">
        <f ca="1">+IF(AND(ISNUMBER(OFFSET('Water Data'!$E$9,0,10*ROW('Water Data'!E32))),'Data Summary'!BX38="Yes"),OFFSET('Water Data'!$E$9,0,10*ROW('Water Data'!E32)),NA())</f>
        <v>#N/A</v>
      </c>
      <c r="J38" s="507" t="e">
        <f ca="1">+IF(AND(ISNUMBER(OFFSET('Water Data'!$F$4,0,10*ROW('Water Data'!F32))),'Data Summary'!BY38="Yes"),100-OFFSET('Water Data'!$F$4,0,10*ROW('Water Data'!F32)),NA())</f>
        <v>#N/A</v>
      </c>
      <c r="K38" s="507" t="e">
        <f ca="1">+IF(AND(ISNUMBER(OFFSET('Water Data'!$F$6,0,10*ROW('Water Data'!F32))),'Data Summary'!BZ38="Yes"),OFFSET('Water Data'!$F$6,0,10*ROW('Water Data'!F32)),NA())</f>
        <v>#N/A</v>
      </c>
      <c r="L38" s="507" t="e">
        <f ca="1">+IF(AND(ISNUMBER(OFFSET('Water Data'!$F$9,0,10*ROW('Water Data'!F32))),'Data Summary'!CA38="Yes"),OFFSET('Water Data'!$F$9,0,10*ROW('Water Data'!F32)),NA())</f>
        <v>#N/A</v>
      </c>
      <c r="M38" s="507" t="e">
        <f ca="1">+IF(AND(ISNUMBER(OFFSET('Water Data'!$G$4,0,10*ROW('Water Data'!G32))),'Data Summary'!CB38="Yes"),100-OFFSET('Water Data'!$G$4,0,10*ROW('Water Data'!G32)),NA())</f>
        <v>#N/A</v>
      </c>
      <c r="N38" s="507" t="e">
        <f ca="1">+IF(AND(ISNUMBER(OFFSET('Water Data'!$G$6,0,10*ROW('Water Data'!G32))),'Data Summary'!CC38="Yes"),OFFSET('Water Data'!$G$6,0,10*ROW('Water Data'!G32)),NA())</f>
        <v>#N/A</v>
      </c>
      <c r="O38" s="507" t="e">
        <f ca="1">+IF(AND(ISNUMBER(OFFSET('Water Data'!$G$9,0,10*ROW('Water Data'!G32))),'Data Summary'!CD38="Yes"),OFFSET('Water Data'!$G$9,0,10*ROW('Water Data'!G32)),NA())</f>
        <v>#N/A</v>
      </c>
      <c r="P38" s="507" t="e">
        <f ca="1">+IF(AND(ISNUMBER(OFFSET('Water Data'!$H$4,0,10*ROW('Water Data'!H32))),'Data Summary'!CE38="Yes"),100-OFFSET('Water Data'!$H$4,0,10*ROW('Water Data'!H32)),NA())</f>
        <v>#N/A</v>
      </c>
      <c r="Q38" s="507" t="e">
        <f ca="1">+IF(AND(ISNUMBER(OFFSET('Water Data'!$H$6,0,10*ROW('Water Data'!H32))),'Data Summary'!CF38="Yes"),OFFSET('Water Data'!$H$6,0,10*ROW('Water Data'!H32)),NA())</f>
        <v>#N/A</v>
      </c>
      <c r="R38" s="507" t="e">
        <f ca="1">+IF(AND(ISNUMBER(OFFSET('Water Data'!$H$9,0,10*ROW('Water Data'!H32))),'Data Summary'!CG38="Yes"),OFFSET('Water Data'!$H$9,0,10*ROW('Water Data'!H32)),NA())</f>
        <v>#N/A</v>
      </c>
      <c r="S38" s="507" t="e">
        <f ca="1">+IF(AND(ISNUMBER(OFFSET('Water Data'!$I$4,0,10*ROW('Water Data'!I32))),'Data Summary'!CH38="Yes"),100-OFFSET('Water Data'!$I$4,0,10*ROW('Water Data'!I32)),NA())</f>
        <v>#N/A</v>
      </c>
      <c r="T38" s="507" t="e">
        <f ca="1">+IF(AND(ISNUMBER(OFFSET('Water Data'!$I$6,0,10*ROW('Water Data'!I32))),'Data Summary'!CI38="Yes"),OFFSET('Water Data'!$I$6,0,10*ROW('Water Data'!I32)),NA())</f>
        <v>#N/A</v>
      </c>
      <c r="U38" s="507" t="e">
        <f ca="1">+IF(AND(ISNUMBER(OFFSET('Water Data'!$I$9,0,10*ROW('Water Data'!I32))),'Data Summary'!CJ38="Yes"),OFFSET('Water Data'!$I$9,0,10*ROW('Water Data'!I32)),NA())</f>
        <v>#N/A</v>
      </c>
      <c r="V38" s="508" t="e">
        <f ca="1">+IF(AND(ISNUMBER(OFFSET('Sanitation Data'!$D$4,0,10*ROW('Sanitation Data'!D32))),'Data Summary'!CK38="Yes"),100-OFFSET('Sanitation Data'!$D$4,0,10*ROW('Sanitation Data'!D32)),NA())</f>
        <v>#N/A</v>
      </c>
      <c r="W38" s="508" t="e">
        <f ca="1">+IF(AND(ISNUMBER(OFFSET('Sanitation Data'!$D$6,0,10*ROW('Sanitation Data'!D32))),'Data Summary'!CL38="Yes"),OFFSET('Sanitation Data'!$D$6,0,10*ROW('Sanitation Data'!D32)),NA())</f>
        <v>#N/A</v>
      </c>
      <c r="X38" s="508" t="e">
        <f ca="1">+IF(AND(ISNUMBER(OFFSET('Sanitation Data'!$D$10,0,10*ROW('Sanitation Data'!D32))),'Data Summary'!CM38="Yes"),OFFSET('Sanitation Data'!$D$10,0,10*ROW('Sanitation Data'!D32)),NA())</f>
        <v>#N/A</v>
      </c>
      <c r="Y38" s="508" t="e">
        <f ca="1">+IF(AND(ISNUMBER(OFFSET('Sanitation Data'!$D$11,0,10*ROW('Sanitation Data'!D32))),'Data Summary'!CN38="Yes"),OFFSET('Sanitation Data'!$D$11,0,10*ROW('Sanitation Data'!D32)),NA())</f>
        <v>#N/A</v>
      </c>
      <c r="Z38" s="508" t="e">
        <f ca="1">+IF(AND(ISNUMBER(OFFSET('Sanitation Data'!$D$12,0,10*ROW('Sanitation Data'!D32))),'Data Summary'!CO38="Yes"),OFFSET('Sanitation Data'!$D$12,0,10*ROW('Sanitation Data'!D32)),NA())</f>
        <v>#N/A</v>
      </c>
      <c r="AA38" s="508" t="e">
        <f ca="1">+IF(AND(ISNUMBER(OFFSET('Sanitation Data'!$E$4,0,10*ROW('Sanitation Data'!E32))),'Data Summary'!CP38="Yes"),100-OFFSET('Sanitation Data'!$E$4,0,10*ROW('Sanitation Data'!E32)),NA())</f>
        <v>#N/A</v>
      </c>
      <c r="AB38" s="508" t="e">
        <f ca="1">+IF(AND(ISNUMBER(OFFSET('Sanitation Data'!$E$6,0,10*ROW('Sanitation Data'!E32))),'Data Summary'!CQ38="Yes"),OFFSET('Sanitation Data'!$E$6,0,10*ROW('Sanitation Data'!E32)),NA())</f>
        <v>#N/A</v>
      </c>
      <c r="AC38" s="508" t="e">
        <f ca="1">+IF(AND(ISNUMBER(OFFSET('Sanitation Data'!$E$10,0,10*ROW('Sanitation Data'!E32))),'Data Summary'!CR38="Yes"),OFFSET('Sanitation Data'!$E$10,0,10*ROW('Sanitation Data'!E32)),NA())</f>
        <v>#N/A</v>
      </c>
      <c r="AD38" s="508" t="e">
        <f ca="1">+IF(AND(ISNUMBER(OFFSET('Sanitation Data'!$E$11,0,10*ROW('Sanitation Data'!E32))),'Data Summary'!CS38="Yes"),OFFSET('Sanitation Data'!$E$11,0,10*ROW('Sanitation Data'!E32)),NA())</f>
        <v>#N/A</v>
      </c>
      <c r="AE38" s="508" t="e">
        <f ca="1">+IF(AND(ISNUMBER(OFFSET('Sanitation Data'!$E$12,0,10*ROW('Sanitation Data'!E32))),'Data Summary'!CT38="Yes"),OFFSET('Sanitation Data'!$E$12,0,10*ROW('Sanitation Data'!E32)),NA())</f>
        <v>#N/A</v>
      </c>
      <c r="AF38" s="508" t="e">
        <f ca="1">+IF(AND(ISNUMBER(OFFSET('Sanitation Data'!$F$4,0,10*ROW('Sanitation Data'!F32))),'Data Summary'!CU38="Yes"),100-OFFSET('Sanitation Data'!$F$4,0,10*ROW('Sanitation Data'!F32)),NA())</f>
        <v>#N/A</v>
      </c>
      <c r="AG38" s="508" t="e">
        <f ca="1">+IF(AND(ISNUMBER(OFFSET('Sanitation Data'!$F$6,0,10*ROW('Sanitation Data'!F32))),'Data Summary'!CV38="Yes"),OFFSET('Sanitation Data'!$F$6,0,10*ROW('Sanitation Data'!F32)),NA())</f>
        <v>#N/A</v>
      </c>
      <c r="AH38" s="508" t="e">
        <f ca="1">+IF(AND(ISNUMBER(OFFSET('Sanitation Data'!$F$10,0,10*ROW('Sanitation Data'!F32))),'Data Summary'!CW38="Yes"),OFFSET('Sanitation Data'!$F$10,0,10*ROW('Sanitation Data'!F32)),NA())</f>
        <v>#N/A</v>
      </c>
      <c r="AI38" s="508" t="e">
        <f ca="1">+IF(AND(ISNUMBER(OFFSET('Sanitation Data'!$F$11,0,10*ROW('Sanitation Data'!F32))),'Data Summary'!CX38="Yes"),OFFSET('Sanitation Data'!$F$11,0,10*ROW('Sanitation Data'!F32)),NA())</f>
        <v>#N/A</v>
      </c>
      <c r="AJ38" s="508" t="e">
        <f ca="1">+IF(AND(ISNUMBER(OFFSET('Sanitation Data'!$F$12,0,10*ROW('Sanitation Data'!F32))),'Data Summary'!CY38="Yes"),OFFSET('Sanitation Data'!$F$12,0,10*ROW('Sanitation Data'!F32)),NA())</f>
        <v>#N/A</v>
      </c>
      <c r="AK38" s="508" t="e">
        <f ca="1">+IF(AND(ISNUMBER(OFFSET('Sanitation Data'!$G$4,0,10*ROW('Sanitation Data'!G32))),'Data Summary'!CZ38="Yes"),100-OFFSET('Sanitation Data'!$G$4,0,10*ROW('Sanitation Data'!G32)),NA())</f>
        <v>#N/A</v>
      </c>
      <c r="AL38" s="508" t="e">
        <f ca="1">+IF(AND(ISNUMBER(OFFSET('Sanitation Data'!$G$6,0,10*ROW('Sanitation Data'!G32))),'Data Summary'!DA38="Yes"),OFFSET('Sanitation Data'!$G$6,0,10*ROW('Sanitation Data'!G32)),NA())</f>
        <v>#N/A</v>
      </c>
      <c r="AM38" s="508" t="e">
        <f ca="1">+IF(AND(ISNUMBER(OFFSET('Sanitation Data'!$G$10,0,10*ROW('Sanitation Data'!G32))),'Data Summary'!DB38="Yes"),OFFSET('Sanitation Data'!$G$10,0,10*ROW('Sanitation Data'!G32)),NA())</f>
        <v>#N/A</v>
      </c>
      <c r="AN38" s="508" t="e">
        <f ca="1">+IF(AND(ISNUMBER(OFFSET('Sanitation Data'!$G$11,0,10*ROW('Sanitation Data'!G32))),'Data Summary'!DC38="Yes"),OFFSET('Sanitation Data'!$G$11,0,10*ROW('Sanitation Data'!G32)),NA())</f>
        <v>#N/A</v>
      </c>
      <c r="AO38" s="508" t="e">
        <f ca="1">+IF(AND(ISNUMBER(OFFSET('Sanitation Data'!$G$12,0,10*ROW('Sanitation Data'!G32))),'Data Summary'!DD38="Yes"),OFFSET('Sanitation Data'!$G$12,0,10*ROW('Sanitation Data'!G32)),NA())</f>
        <v>#N/A</v>
      </c>
      <c r="AP38" s="508" t="e">
        <f ca="1">+IF(AND(ISNUMBER(OFFSET('Sanitation Data'!$H$4,0,10*ROW('Sanitation Data'!H32))),'Data Summary'!DE38="Yes"),100-OFFSET('Sanitation Data'!$H$4,0,10*ROW('Sanitation Data'!H32)),NA())</f>
        <v>#N/A</v>
      </c>
      <c r="AQ38" s="508" t="e">
        <f ca="1">+IF(AND(ISNUMBER(OFFSET('Sanitation Data'!$H$6,0,10*ROW('Sanitation Data'!H32))),'Data Summary'!DF38="Yes"),OFFSET('Sanitation Data'!$H$6,0,10*ROW('Sanitation Data'!H32)),NA())</f>
        <v>#N/A</v>
      </c>
      <c r="AR38" s="508" t="e">
        <f ca="1">+IF(AND(ISNUMBER(OFFSET('Sanitation Data'!$H$10,0,10*ROW('Sanitation Data'!H32))),'Data Summary'!DG38="Yes"),OFFSET('Sanitation Data'!$H$10,0,10*ROW('Sanitation Data'!H32)),NA())</f>
        <v>#N/A</v>
      </c>
      <c r="AS38" s="508" t="e">
        <f ca="1">+IF(AND(ISNUMBER(OFFSET('Sanitation Data'!$H$11,0,10*ROW('Sanitation Data'!H32))),'Data Summary'!DH38="Yes"),OFFSET('Sanitation Data'!$H$11,0,10*ROW('Sanitation Data'!H32)),NA())</f>
        <v>#N/A</v>
      </c>
      <c r="AT38" s="508" t="e">
        <f ca="1">+IF(AND(ISNUMBER(OFFSET('Sanitation Data'!$H$12,0,10*ROW('Sanitation Data'!H32))),'Data Summary'!DI38="Yes"),OFFSET('Sanitation Data'!$H$12,0,10*ROW('Sanitation Data'!H32)),NA())</f>
        <v>#N/A</v>
      </c>
      <c r="AU38" s="508" t="e">
        <f ca="1">+IF(AND(ISNUMBER(OFFSET('Sanitation Data'!$I$4,0,10*ROW('Sanitation Data'!I32))),'Data Summary'!DJ38="Yes"),100-OFFSET('Sanitation Data'!$I$4,0,10*ROW('Sanitation Data'!I32)),NA())</f>
        <v>#N/A</v>
      </c>
      <c r="AV38" s="508" t="e">
        <f ca="1">+IF(AND(ISNUMBER(OFFSET('Sanitation Data'!$I$6,0,10*ROW('Sanitation Data'!I32))),'Data Summary'!DK38="Yes"),OFFSET('Sanitation Data'!$I$6,0,10*ROW('Sanitation Data'!I32)),NA())</f>
        <v>#N/A</v>
      </c>
      <c r="AW38" s="508" t="e">
        <f ca="1">+IF(AND(ISNUMBER(OFFSET('Sanitation Data'!$I$10,0,10*ROW('Sanitation Data'!I32))),'Data Summary'!DL38="Yes"),OFFSET('Sanitation Data'!$I$10,0,10*ROW('Sanitation Data'!I32)),NA())</f>
        <v>#N/A</v>
      </c>
      <c r="AX38" s="508" t="e">
        <f ca="1">+IF(AND(ISNUMBER(OFFSET('Sanitation Data'!$I$11,0,10*ROW('Sanitation Data'!I32))),'Data Summary'!DM38="Yes"),OFFSET('Sanitation Data'!$I$11,0,10*ROW('Sanitation Data'!I32)),NA())</f>
        <v>#N/A</v>
      </c>
      <c r="AY38" s="508" t="e">
        <f ca="1">+IF(AND(ISNUMBER(OFFSET('Sanitation Data'!$I$12,0,10*ROW('Sanitation Data'!I32))),'Data Summary'!DN38="Yes"),OFFSET('Sanitation Data'!$I$12,0,10*ROW('Sanitation Data'!I32)),NA())</f>
        <v>#N/A</v>
      </c>
      <c r="AZ38" s="509" t="e">
        <f ca="1">+IF(AND(ISNUMBER(OFFSET('Hygiene Data'!$D$5,0,10*ROW('Hygiene Data'!D32))),'Data Summary'!DO38="Yes"),OFFSET('Hygiene Data'!$D$5,0,10*ROW('Hygiene Data'!D32)),NA())</f>
        <v>#N/A</v>
      </c>
      <c r="BA38" s="509" t="e">
        <f ca="1">+IF(AND(ISNUMBER(OFFSET('Hygiene Data'!$D$7,0,10*ROW('Hygiene Data'!D32))),'Data Summary'!DP38="Yes"),OFFSET('Hygiene Data'!$D$7,0,10*ROW('Hygiene Data'!D32)),NA())</f>
        <v>#N/A</v>
      </c>
      <c r="BB38" s="509" t="e">
        <f ca="1">+IF(AND(ISNUMBER(OFFSET('Hygiene Data'!$D$9,0,10*ROW('Hygiene Data'!D32))),'Data Summary'!DQ38="Yes"),OFFSET('Hygiene Data'!$D$9,0,10*ROW('Hygiene Data'!D32)),NA())</f>
        <v>#N/A</v>
      </c>
      <c r="BC38" s="509" t="e">
        <f ca="1">+IF(AND(ISNUMBER(OFFSET('Hygiene Data'!$E$5,0,10*ROW('Hygiene Data'!E32))),'Data Summary'!DR38="Yes"),OFFSET('Hygiene Data'!$E$5,0,10*ROW('Hygiene Data'!E32)),NA())</f>
        <v>#N/A</v>
      </c>
      <c r="BD38" s="509" t="e">
        <f ca="1">+IF(AND(ISNUMBER(OFFSET('Hygiene Data'!$E$7,0,10*ROW('Hygiene Data'!E32))),'Data Summary'!DS38="Yes"),OFFSET('Hygiene Data'!$E$7,0,10*ROW('Hygiene Data'!E32)),NA())</f>
        <v>#N/A</v>
      </c>
      <c r="BE38" s="509" t="e">
        <f ca="1">+IF(AND(ISNUMBER(OFFSET('Hygiene Data'!$E$9,0,10*ROW('Hygiene Data'!E32))),'Data Summary'!DT38="Yes"),OFFSET('Hygiene Data'!$E$9,0,10*ROW('Hygiene Data'!E32)),NA())</f>
        <v>#N/A</v>
      </c>
      <c r="BF38" s="509" t="e">
        <f ca="1">+IF(AND(ISNUMBER(OFFSET('Hygiene Data'!$F$5,0,10*ROW('Hygiene Data'!F32))),'Data Summary'!DU38="Yes"),OFFSET('Hygiene Data'!$F$5,0,10*ROW('Hygiene Data'!F32)),NA())</f>
        <v>#N/A</v>
      </c>
      <c r="BG38" s="509" t="e">
        <f ca="1">+IF(AND(ISNUMBER(OFFSET('Hygiene Data'!$F$7,0,10*ROW('Hygiene Data'!F32))),'Data Summary'!DV38="Yes"),OFFSET('Hygiene Data'!$F$7,0,10*ROW('Hygiene Data'!F32)),NA())</f>
        <v>#N/A</v>
      </c>
      <c r="BH38" s="509" t="e">
        <f ca="1">+IF(AND(ISNUMBER(OFFSET('Hygiene Data'!$F$9,0,10*ROW('Hygiene Data'!F32))),'Data Summary'!DW38="Yes"),OFFSET('Hygiene Data'!$F$9,0,10*ROW('Hygiene Data'!F32)),NA())</f>
        <v>#N/A</v>
      </c>
      <c r="BI38" s="509" t="e">
        <f ca="1">+IF(AND(ISNUMBER(OFFSET('Hygiene Data'!$G$5,0,10*ROW('Hygiene Data'!G32))),'Data Summary'!DX38="Yes"),OFFSET('Hygiene Data'!$G$5,0,10*ROW('Hygiene Data'!G32)),NA())</f>
        <v>#N/A</v>
      </c>
      <c r="BJ38" s="509" t="e">
        <f ca="1">+IF(AND(ISNUMBER(OFFSET('Hygiene Data'!$G$7,0,10*ROW('Hygiene Data'!G32))),'Data Summary'!DY38="Yes"),OFFSET('Hygiene Data'!$G$7,0,10*ROW('Hygiene Data'!G32)),NA())</f>
        <v>#N/A</v>
      </c>
      <c r="BK38" s="509" t="e">
        <f ca="1">+IF(AND(ISNUMBER(OFFSET('Hygiene Data'!$G$9,0,10*ROW('Hygiene Data'!G32))),'Data Summary'!DZ38="Yes"),OFFSET('Hygiene Data'!$G$9,0,10*ROW('Hygiene Data'!G32)),NA())</f>
        <v>#N/A</v>
      </c>
      <c r="BL38" s="509" t="e">
        <f ca="1">+IF(AND(ISNUMBER(OFFSET('Hygiene Data'!$H$5,0,10*ROW('Hygiene Data'!H32))),'Data Summary'!EA38="Yes"),OFFSET('Hygiene Data'!$H$5,0,10*ROW('Hygiene Data'!H32)),NA())</f>
        <v>#N/A</v>
      </c>
      <c r="BM38" s="509" t="e">
        <f ca="1">+IF(AND(ISNUMBER(OFFSET('Hygiene Data'!$H$7,0,10*ROW('Hygiene Data'!H32))),'Data Summary'!EB38="Yes"),OFFSET('Hygiene Data'!$H$7,0,10*ROW('Hygiene Data'!H32)),NA())</f>
        <v>#N/A</v>
      </c>
      <c r="BN38" s="509" t="e">
        <f ca="1">+IF(AND(ISNUMBER(OFFSET('Hygiene Data'!$H$9,0,10*ROW('Hygiene Data'!H32))),'Data Summary'!EC38="Yes"),OFFSET('Hygiene Data'!$H$9,0,10*ROW('Hygiene Data'!H32)),NA())</f>
        <v>#N/A</v>
      </c>
      <c r="BO38" s="509" t="e">
        <f ca="1">+IF(AND(ISNUMBER(OFFSET('Hygiene Data'!$I$5,0,10*ROW('Hygiene Data'!I32))),'Data Summary'!ED38="Yes"),OFFSET('Hygiene Data'!$I$5,0,10*ROW('Hygiene Data'!I32)),NA())</f>
        <v>#N/A</v>
      </c>
      <c r="BP38" s="509" t="e">
        <f ca="1">+IF(AND(ISNUMBER(OFFSET('Hygiene Data'!$I$7,0,10*ROW('Hygiene Data'!I32))),'Data Summary'!EE38="Yes"),OFFSET('Hygiene Data'!$I$7,0,10*ROW('Hygiene Data'!I32)),NA())</f>
        <v>#N/A</v>
      </c>
      <c r="BQ38" s="509" t="e">
        <f ca="1">+IF(AND(ISNUMBER(OFFSET('Hygiene Data'!$I$9,0,10*ROW('Hygiene Data'!I32))),'Data Summary'!EF38="Yes"),OFFSET('Hygiene Data'!$I$9,0,10*ROW('Hygiene Data'!I32)),NA())</f>
        <v>#N/A</v>
      </c>
    </row>
    <row r="39" spans="1:69" x14ac:dyDescent="0.25">
      <c r="A39" s="505" t="e">
        <f ca="1">+RIGHT('Data Summary'!A39,LEN('Data Summary'!A39)-9)</f>
        <v>#VALUE!</v>
      </c>
      <c r="B39" s="479" t="str">
        <f ca="1">+IF(ISTEXT('Data Summary'!B39),'Data Summary'!B39,"")</f>
        <v/>
      </c>
      <c r="C39" s="506" t="e">
        <f ca="1">+VALUE('Data Summary'!C39)</f>
        <v>#VALUE!</v>
      </c>
      <c r="D39" s="507" t="e">
        <f ca="1">+IF(AND(ISNUMBER(OFFSET('Water Data'!$D$4,0,10*ROW('Water Data'!D33))),'Data Summary'!BS39="Yes"),100-OFFSET('Water Data'!$D$4,0,10*ROW('Water Data'!D33)),NA())</f>
        <v>#N/A</v>
      </c>
      <c r="E39" s="507" t="e">
        <f ca="1">+IF(AND(ISNUMBER(OFFSET('Water Data'!$D$6,0,10*ROW('Water Data'!D33))),'Data Summary'!BT39="Yes"),OFFSET('Water Data'!$D$6,0,10*ROW('Water Data'!D33)),NA())</f>
        <v>#N/A</v>
      </c>
      <c r="F39" s="507" t="e">
        <f ca="1">+IF(AND(ISNUMBER(OFFSET('Water Data'!$D$9,0,10*ROW('Water Data'!D33))),'Data Summary'!BU39="Yes"),OFFSET('Water Data'!$D$9,0,10*ROW('Water Data'!D33)),NA())</f>
        <v>#N/A</v>
      </c>
      <c r="G39" s="507" t="e">
        <f ca="1">+IF(AND(ISNUMBER(OFFSET('Water Data'!$E$4,0,10*ROW('Water Data'!E33))),'Data Summary'!BV39="Yes"),100-OFFSET('Water Data'!$E$4,0,10*ROW('Water Data'!E33)),NA())</f>
        <v>#N/A</v>
      </c>
      <c r="H39" s="507" t="e">
        <f ca="1">+IF(AND(ISNUMBER(OFFSET('Water Data'!$E$6,0,10*ROW('Water Data'!E33))),'Data Summary'!BW39="Yes"),OFFSET('Water Data'!$E$6,0,10*ROW('Water Data'!E33)),NA())</f>
        <v>#N/A</v>
      </c>
      <c r="I39" s="507" t="e">
        <f ca="1">+IF(AND(ISNUMBER(OFFSET('Water Data'!$E$9,0,10*ROW('Water Data'!E33))),'Data Summary'!BX39="Yes"),OFFSET('Water Data'!$E$9,0,10*ROW('Water Data'!E33)),NA())</f>
        <v>#N/A</v>
      </c>
      <c r="J39" s="507" t="e">
        <f ca="1">+IF(AND(ISNUMBER(OFFSET('Water Data'!$F$4,0,10*ROW('Water Data'!F33))),'Data Summary'!BY39="Yes"),100-OFFSET('Water Data'!$F$4,0,10*ROW('Water Data'!F33)),NA())</f>
        <v>#N/A</v>
      </c>
      <c r="K39" s="507" t="e">
        <f ca="1">+IF(AND(ISNUMBER(OFFSET('Water Data'!$F$6,0,10*ROW('Water Data'!F33))),'Data Summary'!BZ39="Yes"),OFFSET('Water Data'!$F$6,0,10*ROW('Water Data'!F33)),NA())</f>
        <v>#N/A</v>
      </c>
      <c r="L39" s="507" t="e">
        <f ca="1">+IF(AND(ISNUMBER(OFFSET('Water Data'!$F$9,0,10*ROW('Water Data'!F33))),'Data Summary'!CA39="Yes"),OFFSET('Water Data'!$F$9,0,10*ROW('Water Data'!F33)),NA())</f>
        <v>#N/A</v>
      </c>
      <c r="M39" s="507" t="e">
        <f ca="1">+IF(AND(ISNUMBER(OFFSET('Water Data'!$G$4,0,10*ROW('Water Data'!G33))),'Data Summary'!CB39="Yes"),100-OFFSET('Water Data'!$G$4,0,10*ROW('Water Data'!G33)),NA())</f>
        <v>#N/A</v>
      </c>
      <c r="N39" s="507" t="e">
        <f ca="1">+IF(AND(ISNUMBER(OFFSET('Water Data'!$G$6,0,10*ROW('Water Data'!G33))),'Data Summary'!CC39="Yes"),OFFSET('Water Data'!$G$6,0,10*ROW('Water Data'!G33)),NA())</f>
        <v>#N/A</v>
      </c>
      <c r="O39" s="507" t="e">
        <f ca="1">+IF(AND(ISNUMBER(OFFSET('Water Data'!$G$9,0,10*ROW('Water Data'!G33))),'Data Summary'!CD39="Yes"),OFFSET('Water Data'!$G$9,0,10*ROW('Water Data'!G33)),NA())</f>
        <v>#N/A</v>
      </c>
      <c r="P39" s="507" t="e">
        <f ca="1">+IF(AND(ISNUMBER(OFFSET('Water Data'!$H$4,0,10*ROW('Water Data'!H33))),'Data Summary'!CE39="Yes"),100-OFFSET('Water Data'!$H$4,0,10*ROW('Water Data'!H33)),NA())</f>
        <v>#N/A</v>
      </c>
      <c r="Q39" s="507" t="e">
        <f ca="1">+IF(AND(ISNUMBER(OFFSET('Water Data'!$H$6,0,10*ROW('Water Data'!H33))),'Data Summary'!CF39="Yes"),OFFSET('Water Data'!$H$6,0,10*ROW('Water Data'!H33)),NA())</f>
        <v>#N/A</v>
      </c>
      <c r="R39" s="507" t="e">
        <f ca="1">+IF(AND(ISNUMBER(OFFSET('Water Data'!$H$9,0,10*ROW('Water Data'!H33))),'Data Summary'!CG39="Yes"),OFFSET('Water Data'!$H$9,0,10*ROW('Water Data'!H33)),NA())</f>
        <v>#N/A</v>
      </c>
      <c r="S39" s="507" t="e">
        <f ca="1">+IF(AND(ISNUMBER(OFFSET('Water Data'!$I$4,0,10*ROW('Water Data'!I33))),'Data Summary'!CH39="Yes"),100-OFFSET('Water Data'!$I$4,0,10*ROW('Water Data'!I33)),NA())</f>
        <v>#N/A</v>
      </c>
      <c r="T39" s="507" t="e">
        <f ca="1">+IF(AND(ISNUMBER(OFFSET('Water Data'!$I$6,0,10*ROW('Water Data'!I33))),'Data Summary'!CI39="Yes"),OFFSET('Water Data'!$I$6,0,10*ROW('Water Data'!I33)),NA())</f>
        <v>#N/A</v>
      </c>
      <c r="U39" s="507" t="e">
        <f ca="1">+IF(AND(ISNUMBER(OFFSET('Water Data'!$I$9,0,10*ROW('Water Data'!I33))),'Data Summary'!CJ39="Yes"),OFFSET('Water Data'!$I$9,0,10*ROW('Water Data'!I33)),NA())</f>
        <v>#N/A</v>
      </c>
      <c r="V39" s="508" t="e">
        <f ca="1">+IF(AND(ISNUMBER(OFFSET('Sanitation Data'!$D$4,0,10*ROW('Sanitation Data'!D33))),'Data Summary'!CK39="Yes"),100-OFFSET('Sanitation Data'!$D$4,0,10*ROW('Sanitation Data'!D33)),NA())</f>
        <v>#N/A</v>
      </c>
      <c r="W39" s="508" t="e">
        <f ca="1">+IF(AND(ISNUMBER(OFFSET('Sanitation Data'!$D$6,0,10*ROW('Sanitation Data'!D33))),'Data Summary'!CL39="Yes"),OFFSET('Sanitation Data'!$D$6,0,10*ROW('Sanitation Data'!D33)),NA())</f>
        <v>#N/A</v>
      </c>
      <c r="X39" s="508" t="e">
        <f ca="1">+IF(AND(ISNUMBER(OFFSET('Sanitation Data'!$D$10,0,10*ROW('Sanitation Data'!D33))),'Data Summary'!CM39="Yes"),OFFSET('Sanitation Data'!$D$10,0,10*ROW('Sanitation Data'!D33)),NA())</f>
        <v>#N/A</v>
      </c>
      <c r="Y39" s="508" t="e">
        <f ca="1">+IF(AND(ISNUMBER(OFFSET('Sanitation Data'!$D$11,0,10*ROW('Sanitation Data'!D33))),'Data Summary'!CN39="Yes"),OFFSET('Sanitation Data'!$D$11,0,10*ROW('Sanitation Data'!D33)),NA())</f>
        <v>#N/A</v>
      </c>
      <c r="Z39" s="508" t="e">
        <f ca="1">+IF(AND(ISNUMBER(OFFSET('Sanitation Data'!$D$12,0,10*ROW('Sanitation Data'!D33))),'Data Summary'!CO39="Yes"),OFFSET('Sanitation Data'!$D$12,0,10*ROW('Sanitation Data'!D33)),NA())</f>
        <v>#N/A</v>
      </c>
      <c r="AA39" s="508" t="e">
        <f ca="1">+IF(AND(ISNUMBER(OFFSET('Sanitation Data'!$E$4,0,10*ROW('Sanitation Data'!E33))),'Data Summary'!CP39="Yes"),100-OFFSET('Sanitation Data'!$E$4,0,10*ROW('Sanitation Data'!E33)),NA())</f>
        <v>#N/A</v>
      </c>
      <c r="AB39" s="508" t="e">
        <f ca="1">+IF(AND(ISNUMBER(OFFSET('Sanitation Data'!$E$6,0,10*ROW('Sanitation Data'!E33))),'Data Summary'!CQ39="Yes"),OFFSET('Sanitation Data'!$E$6,0,10*ROW('Sanitation Data'!E33)),NA())</f>
        <v>#N/A</v>
      </c>
      <c r="AC39" s="508" t="e">
        <f ca="1">+IF(AND(ISNUMBER(OFFSET('Sanitation Data'!$E$10,0,10*ROW('Sanitation Data'!E33))),'Data Summary'!CR39="Yes"),OFFSET('Sanitation Data'!$E$10,0,10*ROW('Sanitation Data'!E33)),NA())</f>
        <v>#N/A</v>
      </c>
      <c r="AD39" s="508" t="e">
        <f ca="1">+IF(AND(ISNUMBER(OFFSET('Sanitation Data'!$E$11,0,10*ROW('Sanitation Data'!E33))),'Data Summary'!CS39="Yes"),OFFSET('Sanitation Data'!$E$11,0,10*ROW('Sanitation Data'!E33)),NA())</f>
        <v>#N/A</v>
      </c>
      <c r="AE39" s="508" t="e">
        <f ca="1">+IF(AND(ISNUMBER(OFFSET('Sanitation Data'!$E$12,0,10*ROW('Sanitation Data'!E33))),'Data Summary'!CT39="Yes"),OFFSET('Sanitation Data'!$E$12,0,10*ROW('Sanitation Data'!E33)),NA())</f>
        <v>#N/A</v>
      </c>
      <c r="AF39" s="508" t="e">
        <f ca="1">+IF(AND(ISNUMBER(OFFSET('Sanitation Data'!$F$4,0,10*ROW('Sanitation Data'!F33))),'Data Summary'!CU39="Yes"),100-OFFSET('Sanitation Data'!$F$4,0,10*ROW('Sanitation Data'!F33)),NA())</f>
        <v>#N/A</v>
      </c>
      <c r="AG39" s="508" t="e">
        <f ca="1">+IF(AND(ISNUMBER(OFFSET('Sanitation Data'!$F$6,0,10*ROW('Sanitation Data'!F33))),'Data Summary'!CV39="Yes"),OFFSET('Sanitation Data'!$F$6,0,10*ROW('Sanitation Data'!F33)),NA())</f>
        <v>#N/A</v>
      </c>
      <c r="AH39" s="508" t="e">
        <f ca="1">+IF(AND(ISNUMBER(OFFSET('Sanitation Data'!$F$10,0,10*ROW('Sanitation Data'!F33))),'Data Summary'!CW39="Yes"),OFFSET('Sanitation Data'!$F$10,0,10*ROW('Sanitation Data'!F33)),NA())</f>
        <v>#N/A</v>
      </c>
      <c r="AI39" s="508" t="e">
        <f ca="1">+IF(AND(ISNUMBER(OFFSET('Sanitation Data'!$F$11,0,10*ROW('Sanitation Data'!F33))),'Data Summary'!CX39="Yes"),OFFSET('Sanitation Data'!$F$11,0,10*ROW('Sanitation Data'!F33)),NA())</f>
        <v>#N/A</v>
      </c>
      <c r="AJ39" s="508" t="e">
        <f ca="1">+IF(AND(ISNUMBER(OFFSET('Sanitation Data'!$F$12,0,10*ROW('Sanitation Data'!F33))),'Data Summary'!CY39="Yes"),OFFSET('Sanitation Data'!$F$12,0,10*ROW('Sanitation Data'!F33)),NA())</f>
        <v>#N/A</v>
      </c>
      <c r="AK39" s="508" t="e">
        <f ca="1">+IF(AND(ISNUMBER(OFFSET('Sanitation Data'!$G$4,0,10*ROW('Sanitation Data'!G33))),'Data Summary'!CZ39="Yes"),100-OFFSET('Sanitation Data'!$G$4,0,10*ROW('Sanitation Data'!G33)),NA())</f>
        <v>#N/A</v>
      </c>
      <c r="AL39" s="508" t="e">
        <f ca="1">+IF(AND(ISNUMBER(OFFSET('Sanitation Data'!$G$6,0,10*ROW('Sanitation Data'!G33))),'Data Summary'!DA39="Yes"),OFFSET('Sanitation Data'!$G$6,0,10*ROW('Sanitation Data'!G33)),NA())</f>
        <v>#N/A</v>
      </c>
      <c r="AM39" s="508" t="e">
        <f ca="1">+IF(AND(ISNUMBER(OFFSET('Sanitation Data'!$G$10,0,10*ROW('Sanitation Data'!G33))),'Data Summary'!DB39="Yes"),OFFSET('Sanitation Data'!$G$10,0,10*ROW('Sanitation Data'!G33)),NA())</f>
        <v>#N/A</v>
      </c>
      <c r="AN39" s="508" t="e">
        <f ca="1">+IF(AND(ISNUMBER(OFFSET('Sanitation Data'!$G$11,0,10*ROW('Sanitation Data'!G33))),'Data Summary'!DC39="Yes"),OFFSET('Sanitation Data'!$G$11,0,10*ROW('Sanitation Data'!G33)),NA())</f>
        <v>#N/A</v>
      </c>
      <c r="AO39" s="508" t="e">
        <f ca="1">+IF(AND(ISNUMBER(OFFSET('Sanitation Data'!$G$12,0,10*ROW('Sanitation Data'!G33))),'Data Summary'!DD39="Yes"),OFFSET('Sanitation Data'!$G$12,0,10*ROW('Sanitation Data'!G33)),NA())</f>
        <v>#N/A</v>
      </c>
      <c r="AP39" s="508" t="e">
        <f ca="1">+IF(AND(ISNUMBER(OFFSET('Sanitation Data'!$H$4,0,10*ROW('Sanitation Data'!H33))),'Data Summary'!DE39="Yes"),100-OFFSET('Sanitation Data'!$H$4,0,10*ROW('Sanitation Data'!H33)),NA())</f>
        <v>#N/A</v>
      </c>
      <c r="AQ39" s="508" t="e">
        <f ca="1">+IF(AND(ISNUMBER(OFFSET('Sanitation Data'!$H$6,0,10*ROW('Sanitation Data'!H33))),'Data Summary'!DF39="Yes"),OFFSET('Sanitation Data'!$H$6,0,10*ROW('Sanitation Data'!H33)),NA())</f>
        <v>#N/A</v>
      </c>
      <c r="AR39" s="508" t="e">
        <f ca="1">+IF(AND(ISNUMBER(OFFSET('Sanitation Data'!$H$10,0,10*ROW('Sanitation Data'!H33))),'Data Summary'!DG39="Yes"),OFFSET('Sanitation Data'!$H$10,0,10*ROW('Sanitation Data'!H33)),NA())</f>
        <v>#N/A</v>
      </c>
      <c r="AS39" s="508" t="e">
        <f ca="1">+IF(AND(ISNUMBER(OFFSET('Sanitation Data'!$H$11,0,10*ROW('Sanitation Data'!H33))),'Data Summary'!DH39="Yes"),OFFSET('Sanitation Data'!$H$11,0,10*ROW('Sanitation Data'!H33)),NA())</f>
        <v>#N/A</v>
      </c>
      <c r="AT39" s="508" t="e">
        <f ca="1">+IF(AND(ISNUMBER(OFFSET('Sanitation Data'!$H$12,0,10*ROW('Sanitation Data'!H33))),'Data Summary'!DI39="Yes"),OFFSET('Sanitation Data'!$H$12,0,10*ROW('Sanitation Data'!H33)),NA())</f>
        <v>#N/A</v>
      </c>
      <c r="AU39" s="508" t="e">
        <f ca="1">+IF(AND(ISNUMBER(OFFSET('Sanitation Data'!$I$4,0,10*ROW('Sanitation Data'!I33))),'Data Summary'!DJ39="Yes"),100-OFFSET('Sanitation Data'!$I$4,0,10*ROW('Sanitation Data'!I33)),NA())</f>
        <v>#N/A</v>
      </c>
      <c r="AV39" s="508" t="e">
        <f ca="1">+IF(AND(ISNUMBER(OFFSET('Sanitation Data'!$I$6,0,10*ROW('Sanitation Data'!I33))),'Data Summary'!DK39="Yes"),OFFSET('Sanitation Data'!$I$6,0,10*ROW('Sanitation Data'!I33)),NA())</f>
        <v>#N/A</v>
      </c>
      <c r="AW39" s="508" t="e">
        <f ca="1">+IF(AND(ISNUMBER(OFFSET('Sanitation Data'!$I$10,0,10*ROW('Sanitation Data'!I33))),'Data Summary'!DL39="Yes"),OFFSET('Sanitation Data'!$I$10,0,10*ROW('Sanitation Data'!I33)),NA())</f>
        <v>#N/A</v>
      </c>
      <c r="AX39" s="508" t="e">
        <f ca="1">+IF(AND(ISNUMBER(OFFSET('Sanitation Data'!$I$11,0,10*ROW('Sanitation Data'!I33))),'Data Summary'!DM39="Yes"),OFFSET('Sanitation Data'!$I$11,0,10*ROW('Sanitation Data'!I33)),NA())</f>
        <v>#N/A</v>
      </c>
      <c r="AY39" s="508" t="e">
        <f ca="1">+IF(AND(ISNUMBER(OFFSET('Sanitation Data'!$I$12,0,10*ROW('Sanitation Data'!I33))),'Data Summary'!DN39="Yes"),OFFSET('Sanitation Data'!$I$12,0,10*ROW('Sanitation Data'!I33)),NA())</f>
        <v>#N/A</v>
      </c>
      <c r="AZ39" s="509" t="e">
        <f ca="1">+IF(AND(ISNUMBER(OFFSET('Hygiene Data'!$D$5,0,10*ROW('Hygiene Data'!D33))),'Data Summary'!DO39="Yes"),OFFSET('Hygiene Data'!$D$5,0,10*ROW('Hygiene Data'!D33)),NA())</f>
        <v>#N/A</v>
      </c>
      <c r="BA39" s="509" t="e">
        <f ca="1">+IF(AND(ISNUMBER(OFFSET('Hygiene Data'!$D$7,0,10*ROW('Hygiene Data'!D33))),'Data Summary'!DP39="Yes"),OFFSET('Hygiene Data'!$D$7,0,10*ROW('Hygiene Data'!D33)),NA())</f>
        <v>#N/A</v>
      </c>
      <c r="BB39" s="509" t="e">
        <f ca="1">+IF(AND(ISNUMBER(OFFSET('Hygiene Data'!$D$9,0,10*ROW('Hygiene Data'!D33))),'Data Summary'!DQ39="Yes"),OFFSET('Hygiene Data'!$D$9,0,10*ROW('Hygiene Data'!D33)),NA())</f>
        <v>#N/A</v>
      </c>
      <c r="BC39" s="509" t="e">
        <f ca="1">+IF(AND(ISNUMBER(OFFSET('Hygiene Data'!$E$5,0,10*ROW('Hygiene Data'!E33))),'Data Summary'!DR39="Yes"),OFFSET('Hygiene Data'!$E$5,0,10*ROW('Hygiene Data'!E33)),NA())</f>
        <v>#N/A</v>
      </c>
      <c r="BD39" s="509" t="e">
        <f ca="1">+IF(AND(ISNUMBER(OFFSET('Hygiene Data'!$E$7,0,10*ROW('Hygiene Data'!E33))),'Data Summary'!DS39="Yes"),OFFSET('Hygiene Data'!$E$7,0,10*ROW('Hygiene Data'!E33)),NA())</f>
        <v>#N/A</v>
      </c>
      <c r="BE39" s="509" t="e">
        <f ca="1">+IF(AND(ISNUMBER(OFFSET('Hygiene Data'!$E$9,0,10*ROW('Hygiene Data'!E33))),'Data Summary'!DT39="Yes"),OFFSET('Hygiene Data'!$E$9,0,10*ROW('Hygiene Data'!E33)),NA())</f>
        <v>#N/A</v>
      </c>
      <c r="BF39" s="509" t="e">
        <f ca="1">+IF(AND(ISNUMBER(OFFSET('Hygiene Data'!$F$5,0,10*ROW('Hygiene Data'!F33))),'Data Summary'!DU39="Yes"),OFFSET('Hygiene Data'!$F$5,0,10*ROW('Hygiene Data'!F33)),NA())</f>
        <v>#N/A</v>
      </c>
      <c r="BG39" s="509" t="e">
        <f ca="1">+IF(AND(ISNUMBER(OFFSET('Hygiene Data'!$F$7,0,10*ROW('Hygiene Data'!F33))),'Data Summary'!DV39="Yes"),OFFSET('Hygiene Data'!$F$7,0,10*ROW('Hygiene Data'!F33)),NA())</f>
        <v>#N/A</v>
      </c>
      <c r="BH39" s="509" t="e">
        <f ca="1">+IF(AND(ISNUMBER(OFFSET('Hygiene Data'!$F$9,0,10*ROW('Hygiene Data'!F33))),'Data Summary'!DW39="Yes"),OFFSET('Hygiene Data'!$F$9,0,10*ROW('Hygiene Data'!F33)),NA())</f>
        <v>#N/A</v>
      </c>
      <c r="BI39" s="509" t="e">
        <f ca="1">+IF(AND(ISNUMBER(OFFSET('Hygiene Data'!$G$5,0,10*ROW('Hygiene Data'!G33))),'Data Summary'!DX39="Yes"),OFFSET('Hygiene Data'!$G$5,0,10*ROW('Hygiene Data'!G33)),NA())</f>
        <v>#N/A</v>
      </c>
      <c r="BJ39" s="509" t="e">
        <f ca="1">+IF(AND(ISNUMBER(OFFSET('Hygiene Data'!$G$7,0,10*ROW('Hygiene Data'!G33))),'Data Summary'!DY39="Yes"),OFFSET('Hygiene Data'!$G$7,0,10*ROW('Hygiene Data'!G33)),NA())</f>
        <v>#N/A</v>
      </c>
      <c r="BK39" s="509" t="e">
        <f ca="1">+IF(AND(ISNUMBER(OFFSET('Hygiene Data'!$G$9,0,10*ROW('Hygiene Data'!G33))),'Data Summary'!DZ39="Yes"),OFFSET('Hygiene Data'!$G$9,0,10*ROW('Hygiene Data'!G33)),NA())</f>
        <v>#N/A</v>
      </c>
      <c r="BL39" s="509" t="e">
        <f ca="1">+IF(AND(ISNUMBER(OFFSET('Hygiene Data'!$H$5,0,10*ROW('Hygiene Data'!H33))),'Data Summary'!EA39="Yes"),OFFSET('Hygiene Data'!$H$5,0,10*ROW('Hygiene Data'!H33)),NA())</f>
        <v>#N/A</v>
      </c>
      <c r="BM39" s="509" t="e">
        <f ca="1">+IF(AND(ISNUMBER(OFFSET('Hygiene Data'!$H$7,0,10*ROW('Hygiene Data'!H33))),'Data Summary'!EB39="Yes"),OFFSET('Hygiene Data'!$H$7,0,10*ROW('Hygiene Data'!H33)),NA())</f>
        <v>#N/A</v>
      </c>
      <c r="BN39" s="509" t="e">
        <f ca="1">+IF(AND(ISNUMBER(OFFSET('Hygiene Data'!$H$9,0,10*ROW('Hygiene Data'!H33))),'Data Summary'!EC39="Yes"),OFFSET('Hygiene Data'!$H$9,0,10*ROW('Hygiene Data'!H33)),NA())</f>
        <v>#N/A</v>
      </c>
      <c r="BO39" s="509" t="e">
        <f ca="1">+IF(AND(ISNUMBER(OFFSET('Hygiene Data'!$I$5,0,10*ROW('Hygiene Data'!I33))),'Data Summary'!ED39="Yes"),OFFSET('Hygiene Data'!$I$5,0,10*ROW('Hygiene Data'!I33)),NA())</f>
        <v>#N/A</v>
      </c>
      <c r="BP39" s="509" t="e">
        <f ca="1">+IF(AND(ISNUMBER(OFFSET('Hygiene Data'!$I$7,0,10*ROW('Hygiene Data'!I33))),'Data Summary'!EE39="Yes"),OFFSET('Hygiene Data'!$I$7,0,10*ROW('Hygiene Data'!I33)),NA())</f>
        <v>#N/A</v>
      </c>
      <c r="BQ39" s="509" t="e">
        <f ca="1">+IF(AND(ISNUMBER(OFFSET('Hygiene Data'!$I$9,0,10*ROW('Hygiene Data'!I33))),'Data Summary'!EF39="Yes"),OFFSET('Hygiene Data'!$I$9,0,10*ROW('Hygiene Data'!I33)),NA())</f>
        <v>#N/A</v>
      </c>
    </row>
    <row r="40" spans="1:69" x14ac:dyDescent="0.25">
      <c r="A40" s="505" t="e">
        <f ca="1">+RIGHT('Data Summary'!A40,LEN('Data Summary'!A40)-9)</f>
        <v>#VALUE!</v>
      </c>
      <c r="B40" s="479" t="str">
        <f ca="1">+IF(ISTEXT('Data Summary'!B40),'Data Summary'!B40,"")</f>
        <v/>
      </c>
      <c r="C40" s="506" t="e">
        <f ca="1">+VALUE('Data Summary'!C40)</f>
        <v>#VALUE!</v>
      </c>
      <c r="D40" s="507" t="e">
        <f ca="1">+IF(AND(ISNUMBER(OFFSET('Water Data'!$D$4,0,10*ROW('Water Data'!D34))),'Data Summary'!BS40="Yes"),100-OFFSET('Water Data'!$D$4,0,10*ROW('Water Data'!D34)),NA())</f>
        <v>#N/A</v>
      </c>
      <c r="E40" s="507" t="e">
        <f ca="1">+IF(AND(ISNUMBER(OFFSET('Water Data'!$D$6,0,10*ROW('Water Data'!D34))),'Data Summary'!BT40="Yes"),OFFSET('Water Data'!$D$6,0,10*ROW('Water Data'!D34)),NA())</f>
        <v>#N/A</v>
      </c>
      <c r="F40" s="507" t="e">
        <f ca="1">+IF(AND(ISNUMBER(OFFSET('Water Data'!$D$9,0,10*ROW('Water Data'!D34))),'Data Summary'!BU40="Yes"),OFFSET('Water Data'!$D$9,0,10*ROW('Water Data'!D34)),NA())</f>
        <v>#N/A</v>
      </c>
      <c r="G40" s="507" t="e">
        <f ca="1">+IF(AND(ISNUMBER(OFFSET('Water Data'!$E$4,0,10*ROW('Water Data'!E34))),'Data Summary'!BV40="Yes"),100-OFFSET('Water Data'!$E$4,0,10*ROW('Water Data'!E34)),NA())</f>
        <v>#N/A</v>
      </c>
      <c r="H40" s="507" t="e">
        <f ca="1">+IF(AND(ISNUMBER(OFFSET('Water Data'!$E$6,0,10*ROW('Water Data'!E34))),'Data Summary'!BW40="Yes"),OFFSET('Water Data'!$E$6,0,10*ROW('Water Data'!E34)),NA())</f>
        <v>#N/A</v>
      </c>
      <c r="I40" s="507" t="e">
        <f ca="1">+IF(AND(ISNUMBER(OFFSET('Water Data'!$E$9,0,10*ROW('Water Data'!E34))),'Data Summary'!BX40="Yes"),OFFSET('Water Data'!$E$9,0,10*ROW('Water Data'!E34)),NA())</f>
        <v>#N/A</v>
      </c>
      <c r="J40" s="507" t="e">
        <f ca="1">+IF(AND(ISNUMBER(OFFSET('Water Data'!$F$4,0,10*ROW('Water Data'!F34))),'Data Summary'!BY40="Yes"),100-OFFSET('Water Data'!$F$4,0,10*ROW('Water Data'!F34)),NA())</f>
        <v>#N/A</v>
      </c>
      <c r="K40" s="507" t="e">
        <f ca="1">+IF(AND(ISNUMBER(OFFSET('Water Data'!$F$6,0,10*ROW('Water Data'!F34))),'Data Summary'!BZ40="Yes"),OFFSET('Water Data'!$F$6,0,10*ROW('Water Data'!F34)),NA())</f>
        <v>#N/A</v>
      </c>
      <c r="L40" s="507" t="e">
        <f ca="1">+IF(AND(ISNUMBER(OFFSET('Water Data'!$F$9,0,10*ROW('Water Data'!F34))),'Data Summary'!CA40="Yes"),OFFSET('Water Data'!$F$9,0,10*ROW('Water Data'!F34)),NA())</f>
        <v>#N/A</v>
      </c>
      <c r="M40" s="507" t="e">
        <f ca="1">+IF(AND(ISNUMBER(OFFSET('Water Data'!$G$4,0,10*ROW('Water Data'!G34))),'Data Summary'!CB40="Yes"),100-OFFSET('Water Data'!$G$4,0,10*ROW('Water Data'!G34)),NA())</f>
        <v>#N/A</v>
      </c>
      <c r="N40" s="507" t="e">
        <f ca="1">+IF(AND(ISNUMBER(OFFSET('Water Data'!$G$6,0,10*ROW('Water Data'!G34))),'Data Summary'!CC40="Yes"),OFFSET('Water Data'!$G$6,0,10*ROW('Water Data'!G34)),NA())</f>
        <v>#N/A</v>
      </c>
      <c r="O40" s="507" t="e">
        <f ca="1">+IF(AND(ISNUMBER(OFFSET('Water Data'!$G$9,0,10*ROW('Water Data'!G34))),'Data Summary'!CD40="Yes"),OFFSET('Water Data'!$G$9,0,10*ROW('Water Data'!G34)),NA())</f>
        <v>#N/A</v>
      </c>
      <c r="P40" s="507" t="e">
        <f ca="1">+IF(AND(ISNUMBER(OFFSET('Water Data'!$H$4,0,10*ROW('Water Data'!H34))),'Data Summary'!CE40="Yes"),100-OFFSET('Water Data'!$H$4,0,10*ROW('Water Data'!H34)),NA())</f>
        <v>#N/A</v>
      </c>
      <c r="Q40" s="507" t="e">
        <f ca="1">+IF(AND(ISNUMBER(OFFSET('Water Data'!$H$6,0,10*ROW('Water Data'!H34))),'Data Summary'!CF40="Yes"),OFFSET('Water Data'!$H$6,0,10*ROW('Water Data'!H34)),NA())</f>
        <v>#N/A</v>
      </c>
      <c r="R40" s="507" t="e">
        <f ca="1">+IF(AND(ISNUMBER(OFFSET('Water Data'!$H$9,0,10*ROW('Water Data'!H34))),'Data Summary'!CG40="Yes"),OFFSET('Water Data'!$H$9,0,10*ROW('Water Data'!H34)),NA())</f>
        <v>#N/A</v>
      </c>
      <c r="S40" s="507" t="e">
        <f ca="1">+IF(AND(ISNUMBER(OFFSET('Water Data'!$I$4,0,10*ROW('Water Data'!I34))),'Data Summary'!CH40="Yes"),100-OFFSET('Water Data'!$I$4,0,10*ROW('Water Data'!I34)),NA())</f>
        <v>#N/A</v>
      </c>
      <c r="T40" s="507" t="e">
        <f ca="1">+IF(AND(ISNUMBER(OFFSET('Water Data'!$I$6,0,10*ROW('Water Data'!I34))),'Data Summary'!CI40="Yes"),OFFSET('Water Data'!$I$6,0,10*ROW('Water Data'!I34)),NA())</f>
        <v>#N/A</v>
      </c>
      <c r="U40" s="507" t="e">
        <f ca="1">+IF(AND(ISNUMBER(OFFSET('Water Data'!$I$9,0,10*ROW('Water Data'!I34))),'Data Summary'!CJ40="Yes"),OFFSET('Water Data'!$I$9,0,10*ROW('Water Data'!I34)),NA())</f>
        <v>#N/A</v>
      </c>
      <c r="V40" s="508" t="e">
        <f ca="1">+IF(AND(ISNUMBER(OFFSET('Sanitation Data'!$D$4,0,10*ROW('Sanitation Data'!D34))),'Data Summary'!CK40="Yes"),100-OFFSET('Sanitation Data'!$D$4,0,10*ROW('Sanitation Data'!D34)),NA())</f>
        <v>#N/A</v>
      </c>
      <c r="W40" s="508" t="e">
        <f ca="1">+IF(AND(ISNUMBER(OFFSET('Sanitation Data'!$D$6,0,10*ROW('Sanitation Data'!D34))),'Data Summary'!CL40="Yes"),OFFSET('Sanitation Data'!$D$6,0,10*ROW('Sanitation Data'!D34)),NA())</f>
        <v>#N/A</v>
      </c>
      <c r="X40" s="508" t="e">
        <f ca="1">+IF(AND(ISNUMBER(OFFSET('Sanitation Data'!$D$10,0,10*ROW('Sanitation Data'!D34))),'Data Summary'!CM40="Yes"),OFFSET('Sanitation Data'!$D$10,0,10*ROW('Sanitation Data'!D34)),NA())</f>
        <v>#N/A</v>
      </c>
      <c r="Y40" s="508" t="e">
        <f ca="1">+IF(AND(ISNUMBER(OFFSET('Sanitation Data'!$D$11,0,10*ROW('Sanitation Data'!D34))),'Data Summary'!CN40="Yes"),OFFSET('Sanitation Data'!$D$11,0,10*ROW('Sanitation Data'!D34)),NA())</f>
        <v>#N/A</v>
      </c>
      <c r="Z40" s="508" t="e">
        <f ca="1">+IF(AND(ISNUMBER(OFFSET('Sanitation Data'!$D$12,0,10*ROW('Sanitation Data'!D34))),'Data Summary'!CO40="Yes"),OFFSET('Sanitation Data'!$D$12,0,10*ROW('Sanitation Data'!D34)),NA())</f>
        <v>#N/A</v>
      </c>
      <c r="AA40" s="508" t="e">
        <f ca="1">+IF(AND(ISNUMBER(OFFSET('Sanitation Data'!$E$4,0,10*ROW('Sanitation Data'!E34))),'Data Summary'!CP40="Yes"),100-OFFSET('Sanitation Data'!$E$4,0,10*ROW('Sanitation Data'!E34)),NA())</f>
        <v>#N/A</v>
      </c>
      <c r="AB40" s="508" t="e">
        <f ca="1">+IF(AND(ISNUMBER(OFFSET('Sanitation Data'!$E$6,0,10*ROW('Sanitation Data'!E34))),'Data Summary'!CQ40="Yes"),OFFSET('Sanitation Data'!$E$6,0,10*ROW('Sanitation Data'!E34)),NA())</f>
        <v>#N/A</v>
      </c>
      <c r="AC40" s="508" t="e">
        <f ca="1">+IF(AND(ISNUMBER(OFFSET('Sanitation Data'!$E$10,0,10*ROW('Sanitation Data'!E34))),'Data Summary'!CR40="Yes"),OFFSET('Sanitation Data'!$E$10,0,10*ROW('Sanitation Data'!E34)),NA())</f>
        <v>#N/A</v>
      </c>
      <c r="AD40" s="508" t="e">
        <f ca="1">+IF(AND(ISNUMBER(OFFSET('Sanitation Data'!$E$11,0,10*ROW('Sanitation Data'!E34))),'Data Summary'!CS40="Yes"),OFFSET('Sanitation Data'!$E$11,0,10*ROW('Sanitation Data'!E34)),NA())</f>
        <v>#N/A</v>
      </c>
      <c r="AE40" s="508" t="e">
        <f ca="1">+IF(AND(ISNUMBER(OFFSET('Sanitation Data'!$E$12,0,10*ROW('Sanitation Data'!E34))),'Data Summary'!CT40="Yes"),OFFSET('Sanitation Data'!$E$12,0,10*ROW('Sanitation Data'!E34)),NA())</f>
        <v>#N/A</v>
      </c>
      <c r="AF40" s="508" t="e">
        <f ca="1">+IF(AND(ISNUMBER(OFFSET('Sanitation Data'!$F$4,0,10*ROW('Sanitation Data'!F34))),'Data Summary'!CU40="Yes"),100-OFFSET('Sanitation Data'!$F$4,0,10*ROW('Sanitation Data'!F34)),NA())</f>
        <v>#N/A</v>
      </c>
      <c r="AG40" s="508" t="e">
        <f ca="1">+IF(AND(ISNUMBER(OFFSET('Sanitation Data'!$F$6,0,10*ROW('Sanitation Data'!F34))),'Data Summary'!CV40="Yes"),OFFSET('Sanitation Data'!$F$6,0,10*ROW('Sanitation Data'!F34)),NA())</f>
        <v>#N/A</v>
      </c>
      <c r="AH40" s="508" t="e">
        <f ca="1">+IF(AND(ISNUMBER(OFFSET('Sanitation Data'!$F$10,0,10*ROW('Sanitation Data'!F34))),'Data Summary'!CW40="Yes"),OFFSET('Sanitation Data'!$F$10,0,10*ROW('Sanitation Data'!F34)),NA())</f>
        <v>#N/A</v>
      </c>
      <c r="AI40" s="508" t="e">
        <f ca="1">+IF(AND(ISNUMBER(OFFSET('Sanitation Data'!$F$11,0,10*ROW('Sanitation Data'!F34))),'Data Summary'!CX40="Yes"),OFFSET('Sanitation Data'!$F$11,0,10*ROW('Sanitation Data'!F34)),NA())</f>
        <v>#N/A</v>
      </c>
      <c r="AJ40" s="508" t="e">
        <f ca="1">+IF(AND(ISNUMBER(OFFSET('Sanitation Data'!$F$12,0,10*ROW('Sanitation Data'!F34))),'Data Summary'!CY40="Yes"),OFFSET('Sanitation Data'!$F$12,0,10*ROW('Sanitation Data'!F34)),NA())</f>
        <v>#N/A</v>
      </c>
      <c r="AK40" s="508" t="e">
        <f ca="1">+IF(AND(ISNUMBER(OFFSET('Sanitation Data'!$G$4,0,10*ROW('Sanitation Data'!G34))),'Data Summary'!CZ40="Yes"),100-OFFSET('Sanitation Data'!$G$4,0,10*ROW('Sanitation Data'!G34)),NA())</f>
        <v>#N/A</v>
      </c>
      <c r="AL40" s="508" t="e">
        <f ca="1">+IF(AND(ISNUMBER(OFFSET('Sanitation Data'!$G$6,0,10*ROW('Sanitation Data'!G34))),'Data Summary'!DA40="Yes"),OFFSET('Sanitation Data'!$G$6,0,10*ROW('Sanitation Data'!G34)),NA())</f>
        <v>#N/A</v>
      </c>
      <c r="AM40" s="508" t="e">
        <f ca="1">+IF(AND(ISNUMBER(OFFSET('Sanitation Data'!$G$10,0,10*ROW('Sanitation Data'!G34))),'Data Summary'!DB40="Yes"),OFFSET('Sanitation Data'!$G$10,0,10*ROW('Sanitation Data'!G34)),NA())</f>
        <v>#N/A</v>
      </c>
      <c r="AN40" s="508" t="e">
        <f ca="1">+IF(AND(ISNUMBER(OFFSET('Sanitation Data'!$G$11,0,10*ROW('Sanitation Data'!G34))),'Data Summary'!DC40="Yes"),OFFSET('Sanitation Data'!$G$11,0,10*ROW('Sanitation Data'!G34)),NA())</f>
        <v>#N/A</v>
      </c>
      <c r="AO40" s="508" t="e">
        <f ca="1">+IF(AND(ISNUMBER(OFFSET('Sanitation Data'!$G$12,0,10*ROW('Sanitation Data'!G34))),'Data Summary'!DD40="Yes"),OFFSET('Sanitation Data'!$G$12,0,10*ROW('Sanitation Data'!G34)),NA())</f>
        <v>#N/A</v>
      </c>
      <c r="AP40" s="508" t="e">
        <f ca="1">+IF(AND(ISNUMBER(OFFSET('Sanitation Data'!$H$4,0,10*ROW('Sanitation Data'!H34))),'Data Summary'!DE40="Yes"),100-OFFSET('Sanitation Data'!$H$4,0,10*ROW('Sanitation Data'!H34)),NA())</f>
        <v>#N/A</v>
      </c>
      <c r="AQ40" s="508" t="e">
        <f ca="1">+IF(AND(ISNUMBER(OFFSET('Sanitation Data'!$H$6,0,10*ROW('Sanitation Data'!H34))),'Data Summary'!DF40="Yes"),OFFSET('Sanitation Data'!$H$6,0,10*ROW('Sanitation Data'!H34)),NA())</f>
        <v>#N/A</v>
      </c>
      <c r="AR40" s="508" t="e">
        <f ca="1">+IF(AND(ISNUMBER(OFFSET('Sanitation Data'!$H$10,0,10*ROW('Sanitation Data'!H34))),'Data Summary'!DG40="Yes"),OFFSET('Sanitation Data'!$H$10,0,10*ROW('Sanitation Data'!H34)),NA())</f>
        <v>#N/A</v>
      </c>
      <c r="AS40" s="508" t="e">
        <f ca="1">+IF(AND(ISNUMBER(OFFSET('Sanitation Data'!$H$11,0,10*ROW('Sanitation Data'!H34))),'Data Summary'!DH40="Yes"),OFFSET('Sanitation Data'!$H$11,0,10*ROW('Sanitation Data'!H34)),NA())</f>
        <v>#N/A</v>
      </c>
      <c r="AT40" s="508" t="e">
        <f ca="1">+IF(AND(ISNUMBER(OFFSET('Sanitation Data'!$H$12,0,10*ROW('Sanitation Data'!H34))),'Data Summary'!DI40="Yes"),OFFSET('Sanitation Data'!$H$12,0,10*ROW('Sanitation Data'!H34)),NA())</f>
        <v>#N/A</v>
      </c>
      <c r="AU40" s="508" t="e">
        <f ca="1">+IF(AND(ISNUMBER(OFFSET('Sanitation Data'!$I$4,0,10*ROW('Sanitation Data'!I34))),'Data Summary'!DJ40="Yes"),100-OFFSET('Sanitation Data'!$I$4,0,10*ROW('Sanitation Data'!I34)),NA())</f>
        <v>#N/A</v>
      </c>
      <c r="AV40" s="508" t="e">
        <f ca="1">+IF(AND(ISNUMBER(OFFSET('Sanitation Data'!$I$6,0,10*ROW('Sanitation Data'!I34))),'Data Summary'!DK40="Yes"),OFFSET('Sanitation Data'!$I$6,0,10*ROW('Sanitation Data'!I34)),NA())</f>
        <v>#N/A</v>
      </c>
      <c r="AW40" s="508" t="e">
        <f ca="1">+IF(AND(ISNUMBER(OFFSET('Sanitation Data'!$I$10,0,10*ROW('Sanitation Data'!I34))),'Data Summary'!DL40="Yes"),OFFSET('Sanitation Data'!$I$10,0,10*ROW('Sanitation Data'!I34)),NA())</f>
        <v>#N/A</v>
      </c>
      <c r="AX40" s="508" t="e">
        <f ca="1">+IF(AND(ISNUMBER(OFFSET('Sanitation Data'!$I$11,0,10*ROW('Sanitation Data'!I34))),'Data Summary'!DM40="Yes"),OFFSET('Sanitation Data'!$I$11,0,10*ROW('Sanitation Data'!I34)),NA())</f>
        <v>#N/A</v>
      </c>
      <c r="AY40" s="508" t="e">
        <f ca="1">+IF(AND(ISNUMBER(OFFSET('Sanitation Data'!$I$12,0,10*ROW('Sanitation Data'!I34))),'Data Summary'!DN40="Yes"),OFFSET('Sanitation Data'!$I$12,0,10*ROW('Sanitation Data'!I34)),NA())</f>
        <v>#N/A</v>
      </c>
      <c r="AZ40" s="509" t="e">
        <f ca="1">+IF(AND(ISNUMBER(OFFSET('Hygiene Data'!$D$5,0,10*ROW('Hygiene Data'!D34))),'Data Summary'!DO40="Yes"),OFFSET('Hygiene Data'!$D$5,0,10*ROW('Hygiene Data'!D34)),NA())</f>
        <v>#N/A</v>
      </c>
      <c r="BA40" s="509" t="e">
        <f ca="1">+IF(AND(ISNUMBER(OFFSET('Hygiene Data'!$D$7,0,10*ROW('Hygiene Data'!D34))),'Data Summary'!DP40="Yes"),OFFSET('Hygiene Data'!$D$7,0,10*ROW('Hygiene Data'!D34)),NA())</f>
        <v>#N/A</v>
      </c>
      <c r="BB40" s="509" t="e">
        <f ca="1">+IF(AND(ISNUMBER(OFFSET('Hygiene Data'!$D$9,0,10*ROW('Hygiene Data'!D34))),'Data Summary'!DQ40="Yes"),OFFSET('Hygiene Data'!$D$9,0,10*ROW('Hygiene Data'!D34)),NA())</f>
        <v>#N/A</v>
      </c>
      <c r="BC40" s="509" t="e">
        <f ca="1">+IF(AND(ISNUMBER(OFFSET('Hygiene Data'!$E$5,0,10*ROW('Hygiene Data'!E34))),'Data Summary'!DR40="Yes"),OFFSET('Hygiene Data'!$E$5,0,10*ROW('Hygiene Data'!E34)),NA())</f>
        <v>#N/A</v>
      </c>
      <c r="BD40" s="509" t="e">
        <f ca="1">+IF(AND(ISNUMBER(OFFSET('Hygiene Data'!$E$7,0,10*ROW('Hygiene Data'!E34))),'Data Summary'!DS40="Yes"),OFFSET('Hygiene Data'!$E$7,0,10*ROW('Hygiene Data'!E34)),NA())</f>
        <v>#N/A</v>
      </c>
      <c r="BE40" s="509" t="e">
        <f ca="1">+IF(AND(ISNUMBER(OFFSET('Hygiene Data'!$E$9,0,10*ROW('Hygiene Data'!E34))),'Data Summary'!DT40="Yes"),OFFSET('Hygiene Data'!$E$9,0,10*ROW('Hygiene Data'!E34)),NA())</f>
        <v>#N/A</v>
      </c>
      <c r="BF40" s="509" t="e">
        <f ca="1">+IF(AND(ISNUMBER(OFFSET('Hygiene Data'!$F$5,0,10*ROW('Hygiene Data'!F34))),'Data Summary'!DU40="Yes"),OFFSET('Hygiene Data'!$F$5,0,10*ROW('Hygiene Data'!F34)),NA())</f>
        <v>#N/A</v>
      </c>
      <c r="BG40" s="509" t="e">
        <f ca="1">+IF(AND(ISNUMBER(OFFSET('Hygiene Data'!$F$7,0,10*ROW('Hygiene Data'!F34))),'Data Summary'!DV40="Yes"),OFFSET('Hygiene Data'!$F$7,0,10*ROW('Hygiene Data'!F34)),NA())</f>
        <v>#N/A</v>
      </c>
      <c r="BH40" s="509" t="e">
        <f ca="1">+IF(AND(ISNUMBER(OFFSET('Hygiene Data'!$F$9,0,10*ROW('Hygiene Data'!F34))),'Data Summary'!DW40="Yes"),OFFSET('Hygiene Data'!$F$9,0,10*ROW('Hygiene Data'!F34)),NA())</f>
        <v>#N/A</v>
      </c>
      <c r="BI40" s="509" t="e">
        <f ca="1">+IF(AND(ISNUMBER(OFFSET('Hygiene Data'!$G$5,0,10*ROW('Hygiene Data'!G34))),'Data Summary'!DX40="Yes"),OFFSET('Hygiene Data'!$G$5,0,10*ROW('Hygiene Data'!G34)),NA())</f>
        <v>#N/A</v>
      </c>
      <c r="BJ40" s="509" t="e">
        <f ca="1">+IF(AND(ISNUMBER(OFFSET('Hygiene Data'!$G$7,0,10*ROW('Hygiene Data'!G34))),'Data Summary'!DY40="Yes"),OFFSET('Hygiene Data'!$G$7,0,10*ROW('Hygiene Data'!G34)),NA())</f>
        <v>#N/A</v>
      </c>
      <c r="BK40" s="509" t="e">
        <f ca="1">+IF(AND(ISNUMBER(OFFSET('Hygiene Data'!$G$9,0,10*ROW('Hygiene Data'!G34))),'Data Summary'!DZ40="Yes"),OFFSET('Hygiene Data'!$G$9,0,10*ROW('Hygiene Data'!G34)),NA())</f>
        <v>#N/A</v>
      </c>
      <c r="BL40" s="509" t="e">
        <f ca="1">+IF(AND(ISNUMBER(OFFSET('Hygiene Data'!$H$5,0,10*ROW('Hygiene Data'!H34))),'Data Summary'!EA40="Yes"),OFFSET('Hygiene Data'!$H$5,0,10*ROW('Hygiene Data'!H34)),NA())</f>
        <v>#N/A</v>
      </c>
      <c r="BM40" s="509" t="e">
        <f ca="1">+IF(AND(ISNUMBER(OFFSET('Hygiene Data'!$H$7,0,10*ROW('Hygiene Data'!H34))),'Data Summary'!EB40="Yes"),OFFSET('Hygiene Data'!$H$7,0,10*ROW('Hygiene Data'!H34)),NA())</f>
        <v>#N/A</v>
      </c>
      <c r="BN40" s="509" t="e">
        <f ca="1">+IF(AND(ISNUMBER(OFFSET('Hygiene Data'!$H$9,0,10*ROW('Hygiene Data'!H34))),'Data Summary'!EC40="Yes"),OFFSET('Hygiene Data'!$H$9,0,10*ROW('Hygiene Data'!H34)),NA())</f>
        <v>#N/A</v>
      </c>
      <c r="BO40" s="509" t="e">
        <f ca="1">+IF(AND(ISNUMBER(OFFSET('Hygiene Data'!$I$5,0,10*ROW('Hygiene Data'!I34))),'Data Summary'!ED40="Yes"),OFFSET('Hygiene Data'!$I$5,0,10*ROW('Hygiene Data'!I34)),NA())</f>
        <v>#N/A</v>
      </c>
      <c r="BP40" s="509" t="e">
        <f ca="1">+IF(AND(ISNUMBER(OFFSET('Hygiene Data'!$I$7,0,10*ROW('Hygiene Data'!I34))),'Data Summary'!EE40="Yes"),OFFSET('Hygiene Data'!$I$7,0,10*ROW('Hygiene Data'!I34)),NA())</f>
        <v>#N/A</v>
      </c>
      <c r="BQ40" s="509" t="e">
        <f ca="1">+IF(AND(ISNUMBER(OFFSET('Hygiene Data'!$I$9,0,10*ROW('Hygiene Data'!I34))),'Data Summary'!EF40="Yes"),OFFSET('Hygiene Data'!$I$9,0,10*ROW('Hygiene Data'!I34)),NA())</f>
        <v>#N/A</v>
      </c>
    </row>
    <row r="41" spans="1:69" x14ac:dyDescent="0.25">
      <c r="A41" s="505" t="e">
        <f ca="1">+RIGHT('Data Summary'!A41,LEN('Data Summary'!A41)-9)</f>
        <v>#VALUE!</v>
      </c>
      <c r="B41" s="479" t="str">
        <f ca="1">+IF(ISTEXT('Data Summary'!B41),'Data Summary'!B41,"")</f>
        <v/>
      </c>
      <c r="C41" s="506" t="e">
        <f ca="1">+VALUE('Data Summary'!C41)</f>
        <v>#VALUE!</v>
      </c>
      <c r="D41" s="507" t="e">
        <f ca="1">+IF(AND(ISNUMBER(OFFSET('Water Data'!$D$4,0,10*ROW('Water Data'!D35))),'Data Summary'!BS41="Yes"),100-OFFSET('Water Data'!$D$4,0,10*ROW('Water Data'!D35)),NA())</f>
        <v>#N/A</v>
      </c>
      <c r="E41" s="507" t="e">
        <f ca="1">+IF(AND(ISNUMBER(OFFSET('Water Data'!$D$6,0,10*ROW('Water Data'!D35))),'Data Summary'!BT41="Yes"),OFFSET('Water Data'!$D$6,0,10*ROW('Water Data'!D35)),NA())</f>
        <v>#N/A</v>
      </c>
      <c r="F41" s="507" t="e">
        <f ca="1">+IF(AND(ISNUMBER(OFFSET('Water Data'!$D$9,0,10*ROW('Water Data'!D35))),'Data Summary'!BU41="Yes"),OFFSET('Water Data'!$D$9,0,10*ROW('Water Data'!D35)),NA())</f>
        <v>#N/A</v>
      </c>
      <c r="G41" s="507" t="e">
        <f ca="1">+IF(AND(ISNUMBER(OFFSET('Water Data'!$E$4,0,10*ROW('Water Data'!E35))),'Data Summary'!BV41="Yes"),100-OFFSET('Water Data'!$E$4,0,10*ROW('Water Data'!E35)),NA())</f>
        <v>#N/A</v>
      </c>
      <c r="H41" s="507" t="e">
        <f ca="1">+IF(AND(ISNUMBER(OFFSET('Water Data'!$E$6,0,10*ROW('Water Data'!E35))),'Data Summary'!BW41="Yes"),OFFSET('Water Data'!$E$6,0,10*ROW('Water Data'!E35)),NA())</f>
        <v>#N/A</v>
      </c>
      <c r="I41" s="507" t="e">
        <f ca="1">+IF(AND(ISNUMBER(OFFSET('Water Data'!$E$9,0,10*ROW('Water Data'!E35))),'Data Summary'!BX41="Yes"),OFFSET('Water Data'!$E$9,0,10*ROW('Water Data'!E35)),NA())</f>
        <v>#N/A</v>
      </c>
      <c r="J41" s="507" t="e">
        <f ca="1">+IF(AND(ISNUMBER(OFFSET('Water Data'!$F$4,0,10*ROW('Water Data'!F35))),'Data Summary'!BY41="Yes"),100-OFFSET('Water Data'!$F$4,0,10*ROW('Water Data'!F35)),NA())</f>
        <v>#N/A</v>
      </c>
      <c r="K41" s="507" t="e">
        <f ca="1">+IF(AND(ISNUMBER(OFFSET('Water Data'!$F$6,0,10*ROW('Water Data'!F35))),'Data Summary'!BZ41="Yes"),OFFSET('Water Data'!$F$6,0,10*ROW('Water Data'!F35)),NA())</f>
        <v>#N/A</v>
      </c>
      <c r="L41" s="507" t="e">
        <f ca="1">+IF(AND(ISNUMBER(OFFSET('Water Data'!$F$9,0,10*ROW('Water Data'!F35))),'Data Summary'!CA41="Yes"),OFFSET('Water Data'!$F$9,0,10*ROW('Water Data'!F35)),NA())</f>
        <v>#N/A</v>
      </c>
      <c r="M41" s="507" t="e">
        <f ca="1">+IF(AND(ISNUMBER(OFFSET('Water Data'!$G$4,0,10*ROW('Water Data'!G35))),'Data Summary'!CB41="Yes"),100-OFFSET('Water Data'!$G$4,0,10*ROW('Water Data'!G35)),NA())</f>
        <v>#N/A</v>
      </c>
      <c r="N41" s="507" t="e">
        <f ca="1">+IF(AND(ISNUMBER(OFFSET('Water Data'!$G$6,0,10*ROW('Water Data'!G35))),'Data Summary'!CC41="Yes"),OFFSET('Water Data'!$G$6,0,10*ROW('Water Data'!G35)),NA())</f>
        <v>#N/A</v>
      </c>
      <c r="O41" s="507" t="e">
        <f ca="1">+IF(AND(ISNUMBER(OFFSET('Water Data'!$G$9,0,10*ROW('Water Data'!G35))),'Data Summary'!CD41="Yes"),OFFSET('Water Data'!$G$9,0,10*ROW('Water Data'!G35)),NA())</f>
        <v>#N/A</v>
      </c>
      <c r="P41" s="507" t="e">
        <f ca="1">+IF(AND(ISNUMBER(OFFSET('Water Data'!$H$4,0,10*ROW('Water Data'!H35))),'Data Summary'!CE41="Yes"),100-OFFSET('Water Data'!$H$4,0,10*ROW('Water Data'!H35)),NA())</f>
        <v>#N/A</v>
      </c>
      <c r="Q41" s="507" t="e">
        <f ca="1">+IF(AND(ISNUMBER(OFFSET('Water Data'!$H$6,0,10*ROW('Water Data'!H35))),'Data Summary'!CF41="Yes"),OFFSET('Water Data'!$H$6,0,10*ROW('Water Data'!H35)),NA())</f>
        <v>#N/A</v>
      </c>
      <c r="R41" s="507" t="e">
        <f ca="1">+IF(AND(ISNUMBER(OFFSET('Water Data'!$H$9,0,10*ROW('Water Data'!H35))),'Data Summary'!CG41="Yes"),OFFSET('Water Data'!$H$9,0,10*ROW('Water Data'!H35)),NA())</f>
        <v>#N/A</v>
      </c>
      <c r="S41" s="507" t="e">
        <f ca="1">+IF(AND(ISNUMBER(OFFSET('Water Data'!$I$4,0,10*ROW('Water Data'!I35))),'Data Summary'!CH41="Yes"),100-OFFSET('Water Data'!$I$4,0,10*ROW('Water Data'!I35)),NA())</f>
        <v>#N/A</v>
      </c>
      <c r="T41" s="507" t="e">
        <f ca="1">+IF(AND(ISNUMBER(OFFSET('Water Data'!$I$6,0,10*ROW('Water Data'!I35))),'Data Summary'!CI41="Yes"),OFFSET('Water Data'!$I$6,0,10*ROW('Water Data'!I35)),NA())</f>
        <v>#N/A</v>
      </c>
      <c r="U41" s="507" t="e">
        <f ca="1">+IF(AND(ISNUMBER(OFFSET('Water Data'!$I$9,0,10*ROW('Water Data'!I35))),'Data Summary'!CJ41="Yes"),OFFSET('Water Data'!$I$9,0,10*ROW('Water Data'!I35)),NA())</f>
        <v>#N/A</v>
      </c>
      <c r="V41" s="508" t="e">
        <f ca="1">+IF(AND(ISNUMBER(OFFSET('Sanitation Data'!$D$4,0,10*ROW('Sanitation Data'!D35))),'Data Summary'!CK41="Yes"),100-OFFSET('Sanitation Data'!$D$4,0,10*ROW('Sanitation Data'!D35)),NA())</f>
        <v>#N/A</v>
      </c>
      <c r="W41" s="508" t="e">
        <f ca="1">+IF(AND(ISNUMBER(OFFSET('Sanitation Data'!$D$6,0,10*ROW('Sanitation Data'!D35))),'Data Summary'!CL41="Yes"),OFFSET('Sanitation Data'!$D$6,0,10*ROW('Sanitation Data'!D35)),NA())</f>
        <v>#N/A</v>
      </c>
      <c r="X41" s="508" t="e">
        <f ca="1">+IF(AND(ISNUMBER(OFFSET('Sanitation Data'!$D$10,0,10*ROW('Sanitation Data'!D35))),'Data Summary'!CM41="Yes"),OFFSET('Sanitation Data'!$D$10,0,10*ROW('Sanitation Data'!D35)),NA())</f>
        <v>#N/A</v>
      </c>
      <c r="Y41" s="508" t="e">
        <f ca="1">+IF(AND(ISNUMBER(OFFSET('Sanitation Data'!$D$11,0,10*ROW('Sanitation Data'!D35))),'Data Summary'!CN41="Yes"),OFFSET('Sanitation Data'!$D$11,0,10*ROW('Sanitation Data'!D35)),NA())</f>
        <v>#N/A</v>
      </c>
      <c r="Z41" s="508" t="e">
        <f ca="1">+IF(AND(ISNUMBER(OFFSET('Sanitation Data'!$D$12,0,10*ROW('Sanitation Data'!D35))),'Data Summary'!CO41="Yes"),OFFSET('Sanitation Data'!$D$12,0,10*ROW('Sanitation Data'!D35)),NA())</f>
        <v>#N/A</v>
      </c>
      <c r="AA41" s="508" t="e">
        <f ca="1">+IF(AND(ISNUMBER(OFFSET('Sanitation Data'!$E$4,0,10*ROW('Sanitation Data'!E35))),'Data Summary'!CP41="Yes"),100-OFFSET('Sanitation Data'!$E$4,0,10*ROW('Sanitation Data'!E35)),NA())</f>
        <v>#N/A</v>
      </c>
      <c r="AB41" s="508" t="e">
        <f ca="1">+IF(AND(ISNUMBER(OFFSET('Sanitation Data'!$E$6,0,10*ROW('Sanitation Data'!E35))),'Data Summary'!CQ41="Yes"),OFFSET('Sanitation Data'!$E$6,0,10*ROW('Sanitation Data'!E35)),NA())</f>
        <v>#N/A</v>
      </c>
      <c r="AC41" s="508" t="e">
        <f ca="1">+IF(AND(ISNUMBER(OFFSET('Sanitation Data'!$E$10,0,10*ROW('Sanitation Data'!E35))),'Data Summary'!CR41="Yes"),OFFSET('Sanitation Data'!$E$10,0,10*ROW('Sanitation Data'!E35)),NA())</f>
        <v>#N/A</v>
      </c>
      <c r="AD41" s="508" t="e">
        <f ca="1">+IF(AND(ISNUMBER(OFFSET('Sanitation Data'!$E$11,0,10*ROW('Sanitation Data'!E35))),'Data Summary'!CS41="Yes"),OFFSET('Sanitation Data'!$E$11,0,10*ROW('Sanitation Data'!E35)),NA())</f>
        <v>#N/A</v>
      </c>
      <c r="AE41" s="508" t="e">
        <f ca="1">+IF(AND(ISNUMBER(OFFSET('Sanitation Data'!$E$12,0,10*ROW('Sanitation Data'!E35))),'Data Summary'!CT41="Yes"),OFFSET('Sanitation Data'!$E$12,0,10*ROW('Sanitation Data'!E35)),NA())</f>
        <v>#N/A</v>
      </c>
      <c r="AF41" s="508" t="e">
        <f ca="1">+IF(AND(ISNUMBER(OFFSET('Sanitation Data'!$F$4,0,10*ROW('Sanitation Data'!F35))),'Data Summary'!CU41="Yes"),100-OFFSET('Sanitation Data'!$F$4,0,10*ROW('Sanitation Data'!F35)),NA())</f>
        <v>#N/A</v>
      </c>
      <c r="AG41" s="508" t="e">
        <f ca="1">+IF(AND(ISNUMBER(OFFSET('Sanitation Data'!$F$6,0,10*ROW('Sanitation Data'!F35))),'Data Summary'!CV41="Yes"),OFFSET('Sanitation Data'!$F$6,0,10*ROW('Sanitation Data'!F35)),NA())</f>
        <v>#N/A</v>
      </c>
      <c r="AH41" s="508" t="e">
        <f ca="1">+IF(AND(ISNUMBER(OFFSET('Sanitation Data'!$F$10,0,10*ROW('Sanitation Data'!F35))),'Data Summary'!CW41="Yes"),OFFSET('Sanitation Data'!$F$10,0,10*ROW('Sanitation Data'!F35)),NA())</f>
        <v>#N/A</v>
      </c>
      <c r="AI41" s="508" t="e">
        <f ca="1">+IF(AND(ISNUMBER(OFFSET('Sanitation Data'!$F$11,0,10*ROW('Sanitation Data'!F35))),'Data Summary'!CX41="Yes"),OFFSET('Sanitation Data'!$F$11,0,10*ROW('Sanitation Data'!F35)),NA())</f>
        <v>#N/A</v>
      </c>
      <c r="AJ41" s="508" t="e">
        <f ca="1">+IF(AND(ISNUMBER(OFFSET('Sanitation Data'!$F$12,0,10*ROW('Sanitation Data'!F35))),'Data Summary'!CY41="Yes"),OFFSET('Sanitation Data'!$F$12,0,10*ROW('Sanitation Data'!F35)),NA())</f>
        <v>#N/A</v>
      </c>
      <c r="AK41" s="508" t="e">
        <f ca="1">+IF(AND(ISNUMBER(OFFSET('Sanitation Data'!$G$4,0,10*ROW('Sanitation Data'!G35))),'Data Summary'!CZ41="Yes"),100-OFFSET('Sanitation Data'!$G$4,0,10*ROW('Sanitation Data'!G35)),NA())</f>
        <v>#N/A</v>
      </c>
      <c r="AL41" s="508" t="e">
        <f ca="1">+IF(AND(ISNUMBER(OFFSET('Sanitation Data'!$G$6,0,10*ROW('Sanitation Data'!G35))),'Data Summary'!DA41="Yes"),OFFSET('Sanitation Data'!$G$6,0,10*ROW('Sanitation Data'!G35)),NA())</f>
        <v>#N/A</v>
      </c>
      <c r="AM41" s="508" t="e">
        <f ca="1">+IF(AND(ISNUMBER(OFFSET('Sanitation Data'!$G$10,0,10*ROW('Sanitation Data'!G35))),'Data Summary'!DB41="Yes"),OFFSET('Sanitation Data'!$G$10,0,10*ROW('Sanitation Data'!G35)),NA())</f>
        <v>#N/A</v>
      </c>
      <c r="AN41" s="508" t="e">
        <f ca="1">+IF(AND(ISNUMBER(OFFSET('Sanitation Data'!$G$11,0,10*ROW('Sanitation Data'!G35))),'Data Summary'!DC41="Yes"),OFFSET('Sanitation Data'!$G$11,0,10*ROW('Sanitation Data'!G35)),NA())</f>
        <v>#N/A</v>
      </c>
      <c r="AO41" s="508" t="e">
        <f ca="1">+IF(AND(ISNUMBER(OFFSET('Sanitation Data'!$G$12,0,10*ROW('Sanitation Data'!G35))),'Data Summary'!DD41="Yes"),OFFSET('Sanitation Data'!$G$12,0,10*ROW('Sanitation Data'!G35)),NA())</f>
        <v>#N/A</v>
      </c>
      <c r="AP41" s="508" t="e">
        <f ca="1">+IF(AND(ISNUMBER(OFFSET('Sanitation Data'!$H$4,0,10*ROW('Sanitation Data'!H35))),'Data Summary'!DE41="Yes"),100-OFFSET('Sanitation Data'!$H$4,0,10*ROW('Sanitation Data'!H35)),NA())</f>
        <v>#N/A</v>
      </c>
      <c r="AQ41" s="508" t="e">
        <f ca="1">+IF(AND(ISNUMBER(OFFSET('Sanitation Data'!$H$6,0,10*ROW('Sanitation Data'!H35))),'Data Summary'!DF41="Yes"),OFFSET('Sanitation Data'!$H$6,0,10*ROW('Sanitation Data'!H35)),NA())</f>
        <v>#N/A</v>
      </c>
      <c r="AR41" s="508" t="e">
        <f ca="1">+IF(AND(ISNUMBER(OFFSET('Sanitation Data'!$H$10,0,10*ROW('Sanitation Data'!H35))),'Data Summary'!DG41="Yes"),OFFSET('Sanitation Data'!$H$10,0,10*ROW('Sanitation Data'!H35)),NA())</f>
        <v>#N/A</v>
      </c>
      <c r="AS41" s="508" t="e">
        <f ca="1">+IF(AND(ISNUMBER(OFFSET('Sanitation Data'!$H$11,0,10*ROW('Sanitation Data'!H35))),'Data Summary'!DH41="Yes"),OFFSET('Sanitation Data'!$H$11,0,10*ROW('Sanitation Data'!H35)),NA())</f>
        <v>#N/A</v>
      </c>
      <c r="AT41" s="508" t="e">
        <f ca="1">+IF(AND(ISNUMBER(OFFSET('Sanitation Data'!$H$12,0,10*ROW('Sanitation Data'!H35))),'Data Summary'!DI41="Yes"),OFFSET('Sanitation Data'!$H$12,0,10*ROW('Sanitation Data'!H35)),NA())</f>
        <v>#N/A</v>
      </c>
      <c r="AU41" s="508" t="e">
        <f ca="1">+IF(AND(ISNUMBER(OFFSET('Sanitation Data'!$I$4,0,10*ROW('Sanitation Data'!I35))),'Data Summary'!DJ41="Yes"),100-OFFSET('Sanitation Data'!$I$4,0,10*ROW('Sanitation Data'!I35)),NA())</f>
        <v>#N/A</v>
      </c>
      <c r="AV41" s="508" t="e">
        <f ca="1">+IF(AND(ISNUMBER(OFFSET('Sanitation Data'!$I$6,0,10*ROW('Sanitation Data'!I35))),'Data Summary'!DK41="Yes"),OFFSET('Sanitation Data'!$I$6,0,10*ROW('Sanitation Data'!I35)),NA())</f>
        <v>#N/A</v>
      </c>
      <c r="AW41" s="508" t="e">
        <f ca="1">+IF(AND(ISNUMBER(OFFSET('Sanitation Data'!$I$10,0,10*ROW('Sanitation Data'!I35))),'Data Summary'!DL41="Yes"),OFFSET('Sanitation Data'!$I$10,0,10*ROW('Sanitation Data'!I35)),NA())</f>
        <v>#N/A</v>
      </c>
      <c r="AX41" s="508" t="e">
        <f ca="1">+IF(AND(ISNUMBER(OFFSET('Sanitation Data'!$I$11,0,10*ROW('Sanitation Data'!I35))),'Data Summary'!DM41="Yes"),OFFSET('Sanitation Data'!$I$11,0,10*ROW('Sanitation Data'!I35)),NA())</f>
        <v>#N/A</v>
      </c>
      <c r="AY41" s="508" t="e">
        <f ca="1">+IF(AND(ISNUMBER(OFFSET('Sanitation Data'!$I$12,0,10*ROW('Sanitation Data'!I35))),'Data Summary'!DN41="Yes"),OFFSET('Sanitation Data'!$I$12,0,10*ROW('Sanitation Data'!I35)),NA())</f>
        <v>#N/A</v>
      </c>
      <c r="AZ41" s="509" t="e">
        <f ca="1">+IF(AND(ISNUMBER(OFFSET('Hygiene Data'!$D$5,0,10*ROW('Hygiene Data'!D35))),'Data Summary'!DO41="Yes"),OFFSET('Hygiene Data'!$D$5,0,10*ROW('Hygiene Data'!D35)),NA())</f>
        <v>#N/A</v>
      </c>
      <c r="BA41" s="509" t="e">
        <f ca="1">+IF(AND(ISNUMBER(OFFSET('Hygiene Data'!$D$7,0,10*ROW('Hygiene Data'!D35))),'Data Summary'!DP41="Yes"),OFFSET('Hygiene Data'!$D$7,0,10*ROW('Hygiene Data'!D35)),NA())</f>
        <v>#N/A</v>
      </c>
      <c r="BB41" s="509" t="e">
        <f ca="1">+IF(AND(ISNUMBER(OFFSET('Hygiene Data'!$D$9,0,10*ROW('Hygiene Data'!D35))),'Data Summary'!DQ41="Yes"),OFFSET('Hygiene Data'!$D$9,0,10*ROW('Hygiene Data'!D35)),NA())</f>
        <v>#N/A</v>
      </c>
      <c r="BC41" s="509" t="e">
        <f ca="1">+IF(AND(ISNUMBER(OFFSET('Hygiene Data'!$E$5,0,10*ROW('Hygiene Data'!E35))),'Data Summary'!DR41="Yes"),OFFSET('Hygiene Data'!$E$5,0,10*ROW('Hygiene Data'!E35)),NA())</f>
        <v>#N/A</v>
      </c>
      <c r="BD41" s="509" t="e">
        <f ca="1">+IF(AND(ISNUMBER(OFFSET('Hygiene Data'!$E$7,0,10*ROW('Hygiene Data'!E35))),'Data Summary'!DS41="Yes"),OFFSET('Hygiene Data'!$E$7,0,10*ROW('Hygiene Data'!E35)),NA())</f>
        <v>#N/A</v>
      </c>
      <c r="BE41" s="509" t="e">
        <f ca="1">+IF(AND(ISNUMBER(OFFSET('Hygiene Data'!$E$9,0,10*ROW('Hygiene Data'!E35))),'Data Summary'!DT41="Yes"),OFFSET('Hygiene Data'!$E$9,0,10*ROW('Hygiene Data'!E35)),NA())</f>
        <v>#N/A</v>
      </c>
      <c r="BF41" s="509" t="e">
        <f ca="1">+IF(AND(ISNUMBER(OFFSET('Hygiene Data'!$F$5,0,10*ROW('Hygiene Data'!F35))),'Data Summary'!DU41="Yes"),OFFSET('Hygiene Data'!$F$5,0,10*ROW('Hygiene Data'!F35)),NA())</f>
        <v>#N/A</v>
      </c>
      <c r="BG41" s="509" t="e">
        <f ca="1">+IF(AND(ISNUMBER(OFFSET('Hygiene Data'!$F$7,0,10*ROW('Hygiene Data'!F35))),'Data Summary'!DV41="Yes"),OFFSET('Hygiene Data'!$F$7,0,10*ROW('Hygiene Data'!F35)),NA())</f>
        <v>#N/A</v>
      </c>
      <c r="BH41" s="509" t="e">
        <f ca="1">+IF(AND(ISNUMBER(OFFSET('Hygiene Data'!$F$9,0,10*ROW('Hygiene Data'!F35))),'Data Summary'!DW41="Yes"),OFFSET('Hygiene Data'!$F$9,0,10*ROW('Hygiene Data'!F35)),NA())</f>
        <v>#N/A</v>
      </c>
      <c r="BI41" s="509" t="e">
        <f ca="1">+IF(AND(ISNUMBER(OFFSET('Hygiene Data'!$G$5,0,10*ROW('Hygiene Data'!G35))),'Data Summary'!DX41="Yes"),OFFSET('Hygiene Data'!$G$5,0,10*ROW('Hygiene Data'!G35)),NA())</f>
        <v>#N/A</v>
      </c>
      <c r="BJ41" s="509" t="e">
        <f ca="1">+IF(AND(ISNUMBER(OFFSET('Hygiene Data'!$G$7,0,10*ROW('Hygiene Data'!G35))),'Data Summary'!DY41="Yes"),OFFSET('Hygiene Data'!$G$7,0,10*ROW('Hygiene Data'!G35)),NA())</f>
        <v>#N/A</v>
      </c>
      <c r="BK41" s="509" t="e">
        <f ca="1">+IF(AND(ISNUMBER(OFFSET('Hygiene Data'!$G$9,0,10*ROW('Hygiene Data'!G35))),'Data Summary'!DZ41="Yes"),OFFSET('Hygiene Data'!$G$9,0,10*ROW('Hygiene Data'!G35)),NA())</f>
        <v>#N/A</v>
      </c>
      <c r="BL41" s="509" t="e">
        <f ca="1">+IF(AND(ISNUMBER(OFFSET('Hygiene Data'!$H$5,0,10*ROW('Hygiene Data'!H35))),'Data Summary'!EA41="Yes"),OFFSET('Hygiene Data'!$H$5,0,10*ROW('Hygiene Data'!H35)),NA())</f>
        <v>#N/A</v>
      </c>
      <c r="BM41" s="509" t="e">
        <f ca="1">+IF(AND(ISNUMBER(OFFSET('Hygiene Data'!$H$7,0,10*ROW('Hygiene Data'!H35))),'Data Summary'!EB41="Yes"),OFFSET('Hygiene Data'!$H$7,0,10*ROW('Hygiene Data'!H35)),NA())</f>
        <v>#N/A</v>
      </c>
      <c r="BN41" s="509" t="e">
        <f ca="1">+IF(AND(ISNUMBER(OFFSET('Hygiene Data'!$H$9,0,10*ROW('Hygiene Data'!H35))),'Data Summary'!EC41="Yes"),OFFSET('Hygiene Data'!$H$9,0,10*ROW('Hygiene Data'!H35)),NA())</f>
        <v>#N/A</v>
      </c>
      <c r="BO41" s="509" t="e">
        <f ca="1">+IF(AND(ISNUMBER(OFFSET('Hygiene Data'!$I$5,0,10*ROW('Hygiene Data'!I35))),'Data Summary'!ED41="Yes"),OFFSET('Hygiene Data'!$I$5,0,10*ROW('Hygiene Data'!I35)),NA())</f>
        <v>#N/A</v>
      </c>
      <c r="BP41" s="509" t="e">
        <f ca="1">+IF(AND(ISNUMBER(OFFSET('Hygiene Data'!$I$7,0,10*ROW('Hygiene Data'!I35))),'Data Summary'!EE41="Yes"),OFFSET('Hygiene Data'!$I$7,0,10*ROW('Hygiene Data'!I35)),NA())</f>
        <v>#N/A</v>
      </c>
      <c r="BQ41" s="509" t="e">
        <f ca="1">+IF(AND(ISNUMBER(OFFSET('Hygiene Data'!$I$9,0,10*ROW('Hygiene Data'!I35))),'Data Summary'!EF41="Yes"),OFFSET('Hygiene Data'!$I$9,0,10*ROW('Hygiene Data'!I35)),NA())</f>
        <v>#N/A</v>
      </c>
    </row>
    <row r="42" spans="1:69" x14ac:dyDescent="0.25">
      <c r="A42" s="505" t="e">
        <f ca="1">+RIGHT('Data Summary'!A42,LEN('Data Summary'!A42)-9)</f>
        <v>#VALUE!</v>
      </c>
      <c r="B42" s="479" t="str">
        <f ca="1">+IF(ISTEXT('Data Summary'!B42),'Data Summary'!B42,"")</f>
        <v/>
      </c>
      <c r="C42" s="506" t="e">
        <f ca="1">+VALUE('Data Summary'!C42)</f>
        <v>#VALUE!</v>
      </c>
      <c r="D42" s="507" t="e">
        <f ca="1">+IF(AND(ISNUMBER(OFFSET('Water Data'!$D$4,0,10*ROW('Water Data'!D36))),'Data Summary'!BS42="Yes"),100-OFFSET('Water Data'!$D$4,0,10*ROW('Water Data'!D36)),NA())</f>
        <v>#N/A</v>
      </c>
      <c r="E42" s="507" t="e">
        <f ca="1">+IF(AND(ISNUMBER(OFFSET('Water Data'!$D$6,0,10*ROW('Water Data'!D36))),'Data Summary'!BT42="Yes"),OFFSET('Water Data'!$D$6,0,10*ROW('Water Data'!D36)),NA())</f>
        <v>#N/A</v>
      </c>
      <c r="F42" s="507" t="e">
        <f ca="1">+IF(AND(ISNUMBER(OFFSET('Water Data'!$D$9,0,10*ROW('Water Data'!D36))),'Data Summary'!BU42="Yes"),OFFSET('Water Data'!$D$9,0,10*ROW('Water Data'!D36)),NA())</f>
        <v>#N/A</v>
      </c>
      <c r="G42" s="507" t="e">
        <f ca="1">+IF(AND(ISNUMBER(OFFSET('Water Data'!$E$4,0,10*ROW('Water Data'!E36))),'Data Summary'!BV42="Yes"),100-OFFSET('Water Data'!$E$4,0,10*ROW('Water Data'!E36)),NA())</f>
        <v>#N/A</v>
      </c>
      <c r="H42" s="507" t="e">
        <f ca="1">+IF(AND(ISNUMBER(OFFSET('Water Data'!$E$6,0,10*ROW('Water Data'!E36))),'Data Summary'!BW42="Yes"),OFFSET('Water Data'!$E$6,0,10*ROW('Water Data'!E36)),NA())</f>
        <v>#N/A</v>
      </c>
      <c r="I42" s="507" t="e">
        <f ca="1">+IF(AND(ISNUMBER(OFFSET('Water Data'!$E$9,0,10*ROW('Water Data'!E36))),'Data Summary'!BX42="Yes"),OFFSET('Water Data'!$E$9,0,10*ROW('Water Data'!E36)),NA())</f>
        <v>#N/A</v>
      </c>
      <c r="J42" s="507" t="e">
        <f ca="1">+IF(AND(ISNUMBER(OFFSET('Water Data'!$F$4,0,10*ROW('Water Data'!F36))),'Data Summary'!BY42="Yes"),100-OFFSET('Water Data'!$F$4,0,10*ROW('Water Data'!F36)),NA())</f>
        <v>#N/A</v>
      </c>
      <c r="K42" s="507" t="e">
        <f ca="1">+IF(AND(ISNUMBER(OFFSET('Water Data'!$F$6,0,10*ROW('Water Data'!F36))),'Data Summary'!BZ42="Yes"),OFFSET('Water Data'!$F$6,0,10*ROW('Water Data'!F36)),NA())</f>
        <v>#N/A</v>
      </c>
      <c r="L42" s="507" t="e">
        <f ca="1">+IF(AND(ISNUMBER(OFFSET('Water Data'!$F$9,0,10*ROW('Water Data'!F36))),'Data Summary'!CA42="Yes"),OFFSET('Water Data'!$F$9,0,10*ROW('Water Data'!F36)),NA())</f>
        <v>#N/A</v>
      </c>
      <c r="M42" s="507" t="e">
        <f ca="1">+IF(AND(ISNUMBER(OFFSET('Water Data'!$G$4,0,10*ROW('Water Data'!G36))),'Data Summary'!CB42="Yes"),100-OFFSET('Water Data'!$G$4,0,10*ROW('Water Data'!G36)),NA())</f>
        <v>#N/A</v>
      </c>
      <c r="N42" s="507" t="e">
        <f ca="1">+IF(AND(ISNUMBER(OFFSET('Water Data'!$G$6,0,10*ROW('Water Data'!G36))),'Data Summary'!CC42="Yes"),OFFSET('Water Data'!$G$6,0,10*ROW('Water Data'!G36)),NA())</f>
        <v>#N/A</v>
      </c>
      <c r="O42" s="507" t="e">
        <f ca="1">+IF(AND(ISNUMBER(OFFSET('Water Data'!$G$9,0,10*ROW('Water Data'!G36))),'Data Summary'!CD42="Yes"),OFFSET('Water Data'!$G$9,0,10*ROW('Water Data'!G36)),NA())</f>
        <v>#N/A</v>
      </c>
      <c r="P42" s="507" t="e">
        <f ca="1">+IF(AND(ISNUMBER(OFFSET('Water Data'!$H$4,0,10*ROW('Water Data'!H36))),'Data Summary'!CE42="Yes"),100-OFFSET('Water Data'!$H$4,0,10*ROW('Water Data'!H36)),NA())</f>
        <v>#N/A</v>
      </c>
      <c r="Q42" s="507" t="e">
        <f ca="1">+IF(AND(ISNUMBER(OFFSET('Water Data'!$H$6,0,10*ROW('Water Data'!H36))),'Data Summary'!CF42="Yes"),OFFSET('Water Data'!$H$6,0,10*ROW('Water Data'!H36)),NA())</f>
        <v>#N/A</v>
      </c>
      <c r="R42" s="507" t="e">
        <f ca="1">+IF(AND(ISNUMBER(OFFSET('Water Data'!$H$9,0,10*ROW('Water Data'!H36))),'Data Summary'!CG42="Yes"),OFFSET('Water Data'!$H$9,0,10*ROW('Water Data'!H36)),NA())</f>
        <v>#N/A</v>
      </c>
      <c r="S42" s="507" t="e">
        <f ca="1">+IF(AND(ISNUMBER(OFFSET('Water Data'!$I$4,0,10*ROW('Water Data'!I36))),'Data Summary'!CH42="Yes"),100-OFFSET('Water Data'!$I$4,0,10*ROW('Water Data'!I36)),NA())</f>
        <v>#N/A</v>
      </c>
      <c r="T42" s="507" t="e">
        <f ca="1">+IF(AND(ISNUMBER(OFFSET('Water Data'!$I$6,0,10*ROW('Water Data'!I36))),'Data Summary'!CI42="Yes"),OFFSET('Water Data'!$I$6,0,10*ROW('Water Data'!I36)),NA())</f>
        <v>#N/A</v>
      </c>
      <c r="U42" s="507" t="e">
        <f ca="1">+IF(AND(ISNUMBER(OFFSET('Water Data'!$I$9,0,10*ROW('Water Data'!I36))),'Data Summary'!CJ42="Yes"),OFFSET('Water Data'!$I$9,0,10*ROW('Water Data'!I36)),NA())</f>
        <v>#N/A</v>
      </c>
      <c r="V42" s="508" t="e">
        <f ca="1">+IF(AND(ISNUMBER(OFFSET('Sanitation Data'!$D$4,0,10*ROW('Sanitation Data'!D36))),'Data Summary'!CK42="Yes"),100-OFFSET('Sanitation Data'!$D$4,0,10*ROW('Sanitation Data'!D36)),NA())</f>
        <v>#N/A</v>
      </c>
      <c r="W42" s="508" t="e">
        <f ca="1">+IF(AND(ISNUMBER(OFFSET('Sanitation Data'!$D$6,0,10*ROW('Sanitation Data'!D36))),'Data Summary'!CL42="Yes"),OFFSET('Sanitation Data'!$D$6,0,10*ROW('Sanitation Data'!D36)),NA())</f>
        <v>#N/A</v>
      </c>
      <c r="X42" s="508" t="e">
        <f ca="1">+IF(AND(ISNUMBER(OFFSET('Sanitation Data'!$D$10,0,10*ROW('Sanitation Data'!D36))),'Data Summary'!CM42="Yes"),OFFSET('Sanitation Data'!$D$10,0,10*ROW('Sanitation Data'!D36)),NA())</f>
        <v>#N/A</v>
      </c>
      <c r="Y42" s="508" t="e">
        <f ca="1">+IF(AND(ISNUMBER(OFFSET('Sanitation Data'!$D$11,0,10*ROW('Sanitation Data'!D36))),'Data Summary'!CN42="Yes"),OFFSET('Sanitation Data'!$D$11,0,10*ROW('Sanitation Data'!D36)),NA())</f>
        <v>#N/A</v>
      </c>
      <c r="Z42" s="508" t="e">
        <f ca="1">+IF(AND(ISNUMBER(OFFSET('Sanitation Data'!$D$12,0,10*ROW('Sanitation Data'!D36))),'Data Summary'!CO42="Yes"),OFFSET('Sanitation Data'!$D$12,0,10*ROW('Sanitation Data'!D36)),NA())</f>
        <v>#N/A</v>
      </c>
      <c r="AA42" s="508" t="e">
        <f ca="1">+IF(AND(ISNUMBER(OFFSET('Sanitation Data'!$E$4,0,10*ROW('Sanitation Data'!E36))),'Data Summary'!CP42="Yes"),100-OFFSET('Sanitation Data'!$E$4,0,10*ROW('Sanitation Data'!E36)),NA())</f>
        <v>#N/A</v>
      </c>
      <c r="AB42" s="508" t="e">
        <f ca="1">+IF(AND(ISNUMBER(OFFSET('Sanitation Data'!$E$6,0,10*ROW('Sanitation Data'!E36))),'Data Summary'!CQ42="Yes"),OFFSET('Sanitation Data'!$E$6,0,10*ROW('Sanitation Data'!E36)),NA())</f>
        <v>#N/A</v>
      </c>
      <c r="AC42" s="508" t="e">
        <f ca="1">+IF(AND(ISNUMBER(OFFSET('Sanitation Data'!$E$10,0,10*ROW('Sanitation Data'!E36))),'Data Summary'!CR42="Yes"),OFFSET('Sanitation Data'!$E$10,0,10*ROW('Sanitation Data'!E36)),NA())</f>
        <v>#N/A</v>
      </c>
      <c r="AD42" s="508" t="e">
        <f ca="1">+IF(AND(ISNUMBER(OFFSET('Sanitation Data'!$E$11,0,10*ROW('Sanitation Data'!E36))),'Data Summary'!CS42="Yes"),OFFSET('Sanitation Data'!$E$11,0,10*ROW('Sanitation Data'!E36)),NA())</f>
        <v>#N/A</v>
      </c>
      <c r="AE42" s="508" t="e">
        <f ca="1">+IF(AND(ISNUMBER(OFFSET('Sanitation Data'!$E$12,0,10*ROW('Sanitation Data'!E36))),'Data Summary'!CT42="Yes"),OFFSET('Sanitation Data'!$E$12,0,10*ROW('Sanitation Data'!E36)),NA())</f>
        <v>#N/A</v>
      </c>
      <c r="AF42" s="508" t="e">
        <f ca="1">+IF(AND(ISNUMBER(OFFSET('Sanitation Data'!$F$4,0,10*ROW('Sanitation Data'!F36))),'Data Summary'!CU42="Yes"),100-OFFSET('Sanitation Data'!$F$4,0,10*ROW('Sanitation Data'!F36)),NA())</f>
        <v>#N/A</v>
      </c>
      <c r="AG42" s="508" t="e">
        <f ca="1">+IF(AND(ISNUMBER(OFFSET('Sanitation Data'!$F$6,0,10*ROW('Sanitation Data'!F36))),'Data Summary'!CV42="Yes"),OFFSET('Sanitation Data'!$F$6,0,10*ROW('Sanitation Data'!F36)),NA())</f>
        <v>#N/A</v>
      </c>
      <c r="AH42" s="508" t="e">
        <f ca="1">+IF(AND(ISNUMBER(OFFSET('Sanitation Data'!$F$10,0,10*ROW('Sanitation Data'!F36))),'Data Summary'!CW42="Yes"),OFFSET('Sanitation Data'!$F$10,0,10*ROW('Sanitation Data'!F36)),NA())</f>
        <v>#N/A</v>
      </c>
      <c r="AI42" s="508" t="e">
        <f ca="1">+IF(AND(ISNUMBER(OFFSET('Sanitation Data'!$F$11,0,10*ROW('Sanitation Data'!F36))),'Data Summary'!CX42="Yes"),OFFSET('Sanitation Data'!$F$11,0,10*ROW('Sanitation Data'!F36)),NA())</f>
        <v>#N/A</v>
      </c>
      <c r="AJ42" s="508" t="e">
        <f ca="1">+IF(AND(ISNUMBER(OFFSET('Sanitation Data'!$F$12,0,10*ROW('Sanitation Data'!F36))),'Data Summary'!CY42="Yes"),OFFSET('Sanitation Data'!$F$12,0,10*ROW('Sanitation Data'!F36)),NA())</f>
        <v>#N/A</v>
      </c>
      <c r="AK42" s="508" t="e">
        <f ca="1">+IF(AND(ISNUMBER(OFFSET('Sanitation Data'!$G$4,0,10*ROW('Sanitation Data'!G36))),'Data Summary'!CZ42="Yes"),100-OFFSET('Sanitation Data'!$G$4,0,10*ROW('Sanitation Data'!G36)),NA())</f>
        <v>#N/A</v>
      </c>
      <c r="AL42" s="508" t="e">
        <f ca="1">+IF(AND(ISNUMBER(OFFSET('Sanitation Data'!$G$6,0,10*ROW('Sanitation Data'!G36))),'Data Summary'!DA42="Yes"),OFFSET('Sanitation Data'!$G$6,0,10*ROW('Sanitation Data'!G36)),NA())</f>
        <v>#N/A</v>
      </c>
      <c r="AM42" s="508" t="e">
        <f ca="1">+IF(AND(ISNUMBER(OFFSET('Sanitation Data'!$G$10,0,10*ROW('Sanitation Data'!G36))),'Data Summary'!DB42="Yes"),OFFSET('Sanitation Data'!$G$10,0,10*ROW('Sanitation Data'!G36)),NA())</f>
        <v>#N/A</v>
      </c>
      <c r="AN42" s="508" t="e">
        <f ca="1">+IF(AND(ISNUMBER(OFFSET('Sanitation Data'!$G$11,0,10*ROW('Sanitation Data'!G36))),'Data Summary'!DC42="Yes"),OFFSET('Sanitation Data'!$G$11,0,10*ROW('Sanitation Data'!G36)),NA())</f>
        <v>#N/A</v>
      </c>
      <c r="AO42" s="508" t="e">
        <f ca="1">+IF(AND(ISNUMBER(OFFSET('Sanitation Data'!$G$12,0,10*ROW('Sanitation Data'!G36))),'Data Summary'!DD42="Yes"),OFFSET('Sanitation Data'!$G$12,0,10*ROW('Sanitation Data'!G36)),NA())</f>
        <v>#N/A</v>
      </c>
      <c r="AP42" s="508" t="e">
        <f ca="1">+IF(AND(ISNUMBER(OFFSET('Sanitation Data'!$H$4,0,10*ROW('Sanitation Data'!H36))),'Data Summary'!DE42="Yes"),100-OFFSET('Sanitation Data'!$H$4,0,10*ROW('Sanitation Data'!H36)),NA())</f>
        <v>#N/A</v>
      </c>
      <c r="AQ42" s="508" t="e">
        <f ca="1">+IF(AND(ISNUMBER(OFFSET('Sanitation Data'!$H$6,0,10*ROW('Sanitation Data'!H36))),'Data Summary'!DF42="Yes"),OFFSET('Sanitation Data'!$H$6,0,10*ROW('Sanitation Data'!H36)),NA())</f>
        <v>#N/A</v>
      </c>
      <c r="AR42" s="508" t="e">
        <f ca="1">+IF(AND(ISNUMBER(OFFSET('Sanitation Data'!$H$10,0,10*ROW('Sanitation Data'!H36))),'Data Summary'!DG42="Yes"),OFFSET('Sanitation Data'!$H$10,0,10*ROW('Sanitation Data'!H36)),NA())</f>
        <v>#N/A</v>
      </c>
      <c r="AS42" s="508" t="e">
        <f ca="1">+IF(AND(ISNUMBER(OFFSET('Sanitation Data'!$H$11,0,10*ROW('Sanitation Data'!H36))),'Data Summary'!DH42="Yes"),OFFSET('Sanitation Data'!$H$11,0,10*ROW('Sanitation Data'!H36)),NA())</f>
        <v>#N/A</v>
      </c>
      <c r="AT42" s="508" t="e">
        <f ca="1">+IF(AND(ISNUMBER(OFFSET('Sanitation Data'!$H$12,0,10*ROW('Sanitation Data'!H36))),'Data Summary'!DI42="Yes"),OFFSET('Sanitation Data'!$H$12,0,10*ROW('Sanitation Data'!H36)),NA())</f>
        <v>#N/A</v>
      </c>
      <c r="AU42" s="508" t="e">
        <f ca="1">+IF(AND(ISNUMBER(OFFSET('Sanitation Data'!$I$4,0,10*ROW('Sanitation Data'!I36))),'Data Summary'!DJ42="Yes"),100-OFFSET('Sanitation Data'!$I$4,0,10*ROW('Sanitation Data'!I36)),NA())</f>
        <v>#N/A</v>
      </c>
      <c r="AV42" s="508" t="e">
        <f ca="1">+IF(AND(ISNUMBER(OFFSET('Sanitation Data'!$I$6,0,10*ROW('Sanitation Data'!I36))),'Data Summary'!DK42="Yes"),OFFSET('Sanitation Data'!$I$6,0,10*ROW('Sanitation Data'!I36)),NA())</f>
        <v>#N/A</v>
      </c>
      <c r="AW42" s="508" t="e">
        <f ca="1">+IF(AND(ISNUMBER(OFFSET('Sanitation Data'!$I$10,0,10*ROW('Sanitation Data'!I36))),'Data Summary'!DL42="Yes"),OFFSET('Sanitation Data'!$I$10,0,10*ROW('Sanitation Data'!I36)),NA())</f>
        <v>#N/A</v>
      </c>
      <c r="AX42" s="508" t="e">
        <f ca="1">+IF(AND(ISNUMBER(OFFSET('Sanitation Data'!$I$11,0,10*ROW('Sanitation Data'!I36))),'Data Summary'!DM42="Yes"),OFFSET('Sanitation Data'!$I$11,0,10*ROW('Sanitation Data'!I36)),NA())</f>
        <v>#N/A</v>
      </c>
      <c r="AY42" s="508" t="e">
        <f ca="1">+IF(AND(ISNUMBER(OFFSET('Sanitation Data'!$I$12,0,10*ROW('Sanitation Data'!I36))),'Data Summary'!DN42="Yes"),OFFSET('Sanitation Data'!$I$12,0,10*ROW('Sanitation Data'!I36)),NA())</f>
        <v>#N/A</v>
      </c>
      <c r="AZ42" s="509" t="e">
        <f ca="1">+IF(AND(ISNUMBER(OFFSET('Hygiene Data'!$D$5,0,10*ROW('Hygiene Data'!D36))),'Data Summary'!DO42="Yes"),OFFSET('Hygiene Data'!$D$5,0,10*ROW('Hygiene Data'!D36)),NA())</f>
        <v>#N/A</v>
      </c>
      <c r="BA42" s="509" t="e">
        <f ca="1">+IF(AND(ISNUMBER(OFFSET('Hygiene Data'!$D$7,0,10*ROW('Hygiene Data'!D36))),'Data Summary'!DP42="Yes"),OFFSET('Hygiene Data'!$D$7,0,10*ROW('Hygiene Data'!D36)),NA())</f>
        <v>#N/A</v>
      </c>
      <c r="BB42" s="509" t="e">
        <f ca="1">+IF(AND(ISNUMBER(OFFSET('Hygiene Data'!$D$9,0,10*ROW('Hygiene Data'!D36))),'Data Summary'!DQ42="Yes"),OFFSET('Hygiene Data'!$D$9,0,10*ROW('Hygiene Data'!D36)),NA())</f>
        <v>#N/A</v>
      </c>
      <c r="BC42" s="509" t="e">
        <f ca="1">+IF(AND(ISNUMBER(OFFSET('Hygiene Data'!$E$5,0,10*ROW('Hygiene Data'!E36))),'Data Summary'!DR42="Yes"),OFFSET('Hygiene Data'!$E$5,0,10*ROW('Hygiene Data'!E36)),NA())</f>
        <v>#N/A</v>
      </c>
      <c r="BD42" s="509" t="e">
        <f ca="1">+IF(AND(ISNUMBER(OFFSET('Hygiene Data'!$E$7,0,10*ROW('Hygiene Data'!E36))),'Data Summary'!DS42="Yes"),OFFSET('Hygiene Data'!$E$7,0,10*ROW('Hygiene Data'!E36)),NA())</f>
        <v>#N/A</v>
      </c>
      <c r="BE42" s="509" t="e">
        <f ca="1">+IF(AND(ISNUMBER(OFFSET('Hygiene Data'!$E$9,0,10*ROW('Hygiene Data'!E36))),'Data Summary'!DT42="Yes"),OFFSET('Hygiene Data'!$E$9,0,10*ROW('Hygiene Data'!E36)),NA())</f>
        <v>#N/A</v>
      </c>
      <c r="BF42" s="509" t="e">
        <f ca="1">+IF(AND(ISNUMBER(OFFSET('Hygiene Data'!$F$5,0,10*ROW('Hygiene Data'!F36))),'Data Summary'!DU42="Yes"),OFFSET('Hygiene Data'!$F$5,0,10*ROW('Hygiene Data'!F36)),NA())</f>
        <v>#N/A</v>
      </c>
      <c r="BG42" s="509" t="e">
        <f ca="1">+IF(AND(ISNUMBER(OFFSET('Hygiene Data'!$F$7,0,10*ROW('Hygiene Data'!F36))),'Data Summary'!DV42="Yes"),OFFSET('Hygiene Data'!$F$7,0,10*ROW('Hygiene Data'!F36)),NA())</f>
        <v>#N/A</v>
      </c>
      <c r="BH42" s="509" t="e">
        <f ca="1">+IF(AND(ISNUMBER(OFFSET('Hygiene Data'!$F$9,0,10*ROW('Hygiene Data'!F36))),'Data Summary'!DW42="Yes"),OFFSET('Hygiene Data'!$F$9,0,10*ROW('Hygiene Data'!F36)),NA())</f>
        <v>#N/A</v>
      </c>
      <c r="BI42" s="509" t="e">
        <f ca="1">+IF(AND(ISNUMBER(OFFSET('Hygiene Data'!$G$5,0,10*ROW('Hygiene Data'!G36))),'Data Summary'!DX42="Yes"),OFFSET('Hygiene Data'!$G$5,0,10*ROW('Hygiene Data'!G36)),NA())</f>
        <v>#N/A</v>
      </c>
      <c r="BJ42" s="509" t="e">
        <f ca="1">+IF(AND(ISNUMBER(OFFSET('Hygiene Data'!$G$7,0,10*ROW('Hygiene Data'!G36))),'Data Summary'!DY42="Yes"),OFFSET('Hygiene Data'!$G$7,0,10*ROW('Hygiene Data'!G36)),NA())</f>
        <v>#N/A</v>
      </c>
      <c r="BK42" s="509" t="e">
        <f ca="1">+IF(AND(ISNUMBER(OFFSET('Hygiene Data'!$G$9,0,10*ROW('Hygiene Data'!G36))),'Data Summary'!DZ42="Yes"),OFFSET('Hygiene Data'!$G$9,0,10*ROW('Hygiene Data'!G36)),NA())</f>
        <v>#N/A</v>
      </c>
      <c r="BL42" s="509" t="e">
        <f ca="1">+IF(AND(ISNUMBER(OFFSET('Hygiene Data'!$H$5,0,10*ROW('Hygiene Data'!H36))),'Data Summary'!EA42="Yes"),OFFSET('Hygiene Data'!$H$5,0,10*ROW('Hygiene Data'!H36)),NA())</f>
        <v>#N/A</v>
      </c>
      <c r="BM42" s="509" t="e">
        <f ca="1">+IF(AND(ISNUMBER(OFFSET('Hygiene Data'!$H$7,0,10*ROW('Hygiene Data'!H36))),'Data Summary'!EB42="Yes"),OFFSET('Hygiene Data'!$H$7,0,10*ROW('Hygiene Data'!H36)),NA())</f>
        <v>#N/A</v>
      </c>
      <c r="BN42" s="509" t="e">
        <f ca="1">+IF(AND(ISNUMBER(OFFSET('Hygiene Data'!$H$9,0,10*ROW('Hygiene Data'!H36))),'Data Summary'!EC42="Yes"),OFFSET('Hygiene Data'!$H$9,0,10*ROW('Hygiene Data'!H36)),NA())</f>
        <v>#N/A</v>
      </c>
      <c r="BO42" s="509" t="e">
        <f ca="1">+IF(AND(ISNUMBER(OFFSET('Hygiene Data'!$I$5,0,10*ROW('Hygiene Data'!I36))),'Data Summary'!ED42="Yes"),OFFSET('Hygiene Data'!$I$5,0,10*ROW('Hygiene Data'!I36)),NA())</f>
        <v>#N/A</v>
      </c>
      <c r="BP42" s="509" t="e">
        <f ca="1">+IF(AND(ISNUMBER(OFFSET('Hygiene Data'!$I$7,0,10*ROW('Hygiene Data'!I36))),'Data Summary'!EE42="Yes"),OFFSET('Hygiene Data'!$I$7,0,10*ROW('Hygiene Data'!I36)),NA())</f>
        <v>#N/A</v>
      </c>
      <c r="BQ42" s="509" t="e">
        <f ca="1">+IF(AND(ISNUMBER(OFFSET('Hygiene Data'!$I$9,0,10*ROW('Hygiene Data'!I36))),'Data Summary'!EF42="Yes"),OFFSET('Hygiene Data'!$I$9,0,10*ROW('Hygiene Data'!I36)),NA())</f>
        <v>#N/A</v>
      </c>
    </row>
    <row r="43" spans="1:69" x14ac:dyDescent="0.25">
      <c r="A43" s="505" t="e">
        <f ca="1">+RIGHT('Data Summary'!A43,LEN('Data Summary'!A43)-9)</f>
        <v>#VALUE!</v>
      </c>
      <c r="B43" s="479" t="str">
        <f ca="1">+IF(ISTEXT('Data Summary'!B43),'Data Summary'!B43,"")</f>
        <v/>
      </c>
      <c r="C43" s="506" t="e">
        <f ca="1">+VALUE('Data Summary'!C43)</f>
        <v>#VALUE!</v>
      </c>
      <c r="D43" s="507" t="e">
        <f ca="1">+IF(AND(ISNUMBER(OFFSET('Water Data'!$D$4,0,10*ROW('Water Data'!D37))),'Data Summary'!BS43="Yes"),100-OFFSET('Water Data'!$D$4,0,10*ROW('Water Data'!D37)),NA())</f>
        <v>#N/A</v>
      </c>
      <c r="E43" s="507" t="e">
        <f ca="1">+IF(AND(ISNUMBER(OFFSET('Water Data'!$D$6,0,10*ROW('Water Data'!D37))),'Data Summary'!BT43="Yes"),OFFSET('Water Data'!$D$6,0,10*ROW('Water Data'!D37)),NA())</f>
        <v>#N/A</v>
      </c>
      <c r="F43" s="507" t="e">
        <f ca="1">+IF(AND(ISNUMBER(OFFSET('Water Data'!$D$9,0,10*ROW('Water Data'!D37))),'Data Summary'!BU43="Yes"),OFFSET('Water Data'!$D$9,0,10*ROW('Water Data'!D37)),NA())</f>
        <v>#N/A</v>
      </c>
      <c r="G43" s="507" t="e">
        <f ca="1">+IF(AND(ISNUMBER(OFFSET('Water Data'!$E$4,0,10*ROW('Water Data'!E37))),'Data Summary'!BV43="Yes"),100-OFFSET('Water Data'!$E$4,0,10*ROW('Water Data'!E37)),NA())</f>
        <v>#N/A</v>
      </c>
      <c r="H43" s="507" t="e">
        <f ca="1">+IF(AND(ISNUMBER(OFFSET('Water Data'!$E$6,0,10*ROW('Water Data'!E37))),'Data Summary'!BW43="Yes"),OFFSET('Water Data'!$E$6,0,10*ROW('Water Data'!E37)),NA())</f>
        <v>#N/A</v>
      </c>
      <c r="I43" s="507" t="e">
        <f ca="1">+IF(AND(ISNUMBER(OFFSET('Water Data'!$E$9,0,10*ROW('Water Data'!E37))),'Data Summary'!BX43="Yes"),OFFSET('Water Data'!$E$9,0,10*ROW('Water Data'!E37)),NA())</f>
        <v>#N/A</v>
      </c>
      <c r="J43" s="507" t="e">
        <f ca="1">+IF(AND(ISNUMBER(OFFSET('Water Data'!$F$4,0,10*ROW('Water Data'!F37))),'Data Summary'!BY43="Yes"),100-OFFSET('Water Data'!$F$4,0,10*ROW('Water Data'!F37)),NA())</f>
        <v>#N/A</v>
      </c>
      <c r="K43" s="507" t="e">
        <f ca="1">+IF(AND(ISNUMBER(OFFSET('Water Data'!$F$6,0,10*ROW('Water Data'!F37))),'Data Summary'!BZ43="Yes"),OFFSET('Water Data'!$F$6,0,10*ROW('Water Data'!F37)),NA())</f>
        <v>#N/A</v>
      </c>
      <c r="L43" s="507" t="e">
        <f ca="1">+IF(AND(ISNUMBER(OFFSET('Water Data'!$F$9,0,10*ROW('Water Data'!F37))),'Data Summary'!CA43="Yes"),OFFSET('Water Data'!$F$9,0,10*ROW('Water Data'!F37)),NA())</f>
        <v>#N/A</v>
      </c>
      <c r="M43" s="507" t="e">
        <f ca="1">+IF(AND(ISNUMBER(OFFSET('Water Data'!$G$4,0,10*ROW('Water Data'!G37))),'Data Summary'!CB43="Yes"),100-OFFSET('Water Data'!$G$4,0,10*ROW('Water Data'!G37)),NA())</f>
        <v>#N/A</v>
      </c>
      <c r="N43" s="507" t="e">
        <f ca="1">+IF(AND(ISNUMBER(OFFSET('Water Data'!$G$6,0,10*ROW('Water Data'!G37))),'Data Summary'!CC43="Yes"),OFFSET('Water Data'!$G$6,0,10*ROW('Water Data'!G37)),NA())</f>
        <v>#N/A</v>
      </c>
      <c r="O43" s="507" t="e">
        <f ca="1">+IF(AND(ISNUMBER(OFFSET('Water Data'!$G$9,0,10*ROW('Water Data'!G37))),'Data Summary'!CD43="Yes"),OFFSET('Water Data'!$G$9,0,10*ROW('Water Data'!G37)),NA())</f>
        <v>#N/A</v>
      </c>
      <c r="P43" s="507" t="e">
        <f ca="1">+IF(AND(ISNUMBER(OFFSET('Water Data'!$H$4,0,10*ROW('Water Data'!H37))),'Data Summary'!CE43="Yes"),100-OFFSET('Water Data'!$H$4,0,10*ROW('Water Data'!H37)),NA())</f>
        <v>#N/A</v>
      </c>
      <c r="Q43" s="507" t="e">
        <f ca="1">+IF(AND(ISNUMBER(OFFSET('Water Data'!$H$6,0,10*ROW('Water Data'!H37))),'Data Summary'!CF43="Yes"),OFFSET('Water Data'!$H$6,0,10*ROW('Water Data'!H37)),NA())</f>
        <v>#N/A</v>
      </c>
      <c r="R43" s="507" t="e">
        <f ca="1">+IF(AND(ISNUMBER(OFFSET('Water Data'!$H$9,0,10*ROW('Water Data'!H37))),'Data Summary'!CG43="Yes"),OFFSET('Water Data'!$H$9,0,10*ROW('Water Data'!H37)),NA())</f>
        <v>#N/A</v>
      </c>
      <c r="S43" s="507" t="e">
        <f ca="1">+IF(AND(ISNUMBER(OFFSET('Water Data'!$I$4,0,10*ROW('Water Data'!I37))),'Data Summary'!CH43="Yes"),100-OFFSET('Water Data'!$I$4,0,10*ROW('Water Data'!I37)),NA())</f>
        <v>#N/A</v>
      </c>
      <c r="T43" s="507" t="e">
        <f ca="1">+IF(AND(ISNUMBER(OFFSET('Water Data'!$I$6,0,10*ROW('Water Data'!I37))),'Data Summary'!CI43="Yes"),OFFSET('Water Data'!$I$6,0,10*ROW('Water Data'!I37)),NA())</f>
        <v>#N/A</v>
      </c>
      <c r="U43" s="507" t="e">
        <f ca="1">+IF(AND(ISNUMBER(OFFSET('Water Data'!$I$9,0,10*ROW('Water Data'!I37))),'Data Summary'!CJ43="Yes"),OFFSET('Water Data'!$I$9,0,10*ROW('Water Data'!I37)),NA())</f>
        <v>#N/A</v>
      </c>
      <c r="V43" s="508" t="e">
        <f ca="1">+IF(AND(ISNUMBER(OFFSET('Sanitation Data'!$D$4,0,10*ROW('Sanitation Data'!D37))),'Data Summary'!CK43="Yes"),100-OFFSET('Sanitation Data'!$D$4,0,10*ROW('Sanitation Data'!D37)),NA())</f>
        <v>#N/A</v>
      </c>
      <c r="W43" s="508" t="e">
        <f ca="1">+IF(AND(ISNUMBER(OFFSET('Sanitation Data'!$D$6,0,10*ROW('Sanitation Data'!D37))),'Data Summary'!CL43="Yes"),OFFSET('Sanitation Data'!$D$6,0,10*ROW('Sanitation Data'!D37)),NA())</f>
        <v>#N/A</v>
      </c>
      <c r="X43" s="508" t="e">
        <f ca="1">+IF(AND(ISNUMBER(OFFSET('Sanitation Data'!$D$10,0,10*ROW('Sanitation Data'!D37))),'Data Summary'!CM43="Yes"),OFFSET('Sanitation Data'!$D$10,0,10*ROW('Sanitation Data'!D37)),NA())</f>
        <v>#N/A</v>
      </c>
      <c r="Y43" s="508" t="e">
        <f ca="1">+IF(AND(ISNUMBER(OFFSET('Sanitation Data'!$D$11,0,10*ROW('Sanitation Data'!D37))),'Data Summary'!CN43="Yes"),OFFSET('Sanitation Data'!$D$11,0,10*ROW('Sanitation Data'!D37)),NA())</f>
        <v>#N/A</v>
      </c>
      <c r="Z43" s="508" t="e">
        <f ca="1">+IF(AND(ISNUMBER(OFFSET('Sanitation Data'!$D$12,0,10*ROW('Sanitation Data'!D37))),'Data Summary'!CO43="Yes"),OFFSET('Sanitation Data'!$D$12,0,10*ROW('Sanitation Data'!D37)),NA())</f>
        <v>#N/A</v>
      </c>
      <c r="AA43" s="508" t="e">
        <f ca="1">+IF(AND(ISNUMBER(OFFSET('Sanitation Data'!$E$4,0,10*ROW('Sanitation Data'!E37))),'Data Summary'!CP43="Yes"),100-OFFSET('Sanitation Data'!$E$4,0,10*ROW('Sanitation Data'!E37)),NA())</f>
        <v>#N/A</v>
      </c>
      <c r="AB43" s="508" t="e">
        <f ca="1">+IF(AND(ISNUMBER(OFFSET('Sanitation Data'!$E$6,0,10*ROW('Sanitation Data'!E37))),'Data Summary'!CQ43="Yes"),OFFSET('Sanitation Data'!$E$6,0,10*ROW('Sanitation Data'!E37)),NA())</f>
        <v>#N/A</v>
      </c>
      <c r="AC43" s="508" t="e">
        <f ca="1">+IF(AND(ISNUMBER(OFFSET('Sanitation Data'!$E$10,0,10*ROW('Sanitation Data'!E37))),'Data Summary'!CR43="Yes"),OFFSET('Sanitation Data'!$E$10,0,10*ROW('Sanitation Data'!E37)),NA())</f>
        <v>#N/A</v>
      </c>
      <c r="AD43" s="508" t="e">
        <f ca="1">+IF(AND(ISNUMBER(OFFSET('Sanitation Data'!$E$11,0,10*ROW('Sanitation Data'!E37))),'Data Summary'!CS43="Yes"),OFFSET('Sanitation Data'!$E$11,0,10*ROW('Sanitation Data'!E37)),NA())</f>
        <v>#N/A</v>
      </c>
      <c r="AE43" s="508" t="e">
        <f ca="1">+IF(AND(ISNUMBER(OFFSET('Sanitation Data'!$E$12,0,10*ROW('Sanitation Data'!E37))),'Data Summary'!CT43="Yes"),OFFSET('Sanitation Data'!$E$12,0,10*ROW('Sanitation Data'!E37)),NA())</f>
        <v>#N/A</v>
      </c>
      <c r="AF43" s="508" t="e">
        <f ca="1">+IF(AND(ISNUMBER(OFFSET('Sanitation Data'!$F$4,0,10*ROW('Sanitation Data'!F37))),'Data Summary'!CU43="Yes"),100-OFFSET('Sanitation Data'!$F$4,0,10*ROW('Sanitation Data'!F37)),NA())</f>
        <v>#N/A</v>
      </c>
      <c r="AG43" s="508" t="e">
        <f ca="1">+IF(AND(ISNUMBER(OFFSET('Sanitation Data'!$F$6,0,10*ROW('Sanitation Data'!F37))),'Data Summary'!CV43="Yes"),OFFSET('Sanitation Data'!$F$6,0,10*ROW('Sanitation Data'!F37)),NA())</f>
        <v>#N/A</v>
      </c>
      <c r="AH43" s="508" t="e">
        <f ca="1">+IF(AND(ISNUMBER(OFFSET('Sanitation Data'!$F$10,0,10*ROW('Sanitation Data'!F37))),'Data Summary'!CW43="Yes"),OFFSET('Sanitation Data'!$F$10,0,10*ROW('Sanitation Data'!F37)),NA())</f>
        <v>#N/A</v>
      </c>
      <c r="AI43" s="508" t="e">
        <f ca="1">+IF(AND(ISNUMBER(OFFSET('Sanitation Data'!$F$11,0,10*ROW('Sanitation Data'!F37))),'Data Summary'!CX43="Yes"),OFFSET('Sanitation Data'!$F$11,0,10*ROW('Sanitation Data'!F37)),NA())</f>
        <v>#N/A</v>
      </c>
      <c r="AJ43" s="508" t="e">
        <f ca="1">+IF(AND(ISNUMBER(OFFSET('Sanitation Data'!$F$12,0,10*ROW('Sanitation Data'!F37))),'Data Summary'!CY43="Yes"),OFFSET('Sanitation Data'!$F$12,0,10*ROW('Sanitation Data'!F37)),NA())</f>
        <v>#N/A</v>
      </c>
      <c r="AK43" s="508" t="e">
        <f ca="1">+IF(AND(ISNUMBER(OFFSET('Sanitation Data'!$G$4,0,10*ROW('Sanitation Data'!G37))),'Data Summary'!CZ43="Yes"),100-OFFSET('Sanitation Data'!$G$4,0,10*ROW('Sanitation Data'!G37)),NA())</f>
        <v>#N/A</v>
      </c>
      <c r="AL43" s="508" t="e">
        <f ca="1">+IF(AND(ISNUMBER(OFFSET('Sanitation Data'!$G$6,0,10*ROW('Sanitation Data'!G37))),'Data Summary'!DA43="Yes"),OFFSET('Sanitation Data'!$G$6,0,10*ROW('Sanitation Data'!G37)),NA())</f>
        <v>#N/A</v>
      </c>
      <c r="AM43" s="508" t="e">
        <f ca="1">+IF(AND(ISNUMBER(OFFSET('Sanitation Data'!$G$10,0,10*ROW('Sanitation Data'!G37))),'Data Summary'!DB43="Yes"),OFFSET('Sanitation Data'!$G$10,0,10*ROW('Sanitation Data'!G37)),NA())</f>
        <v>#N/A</v>
      </c>
      <c r="AN43" s="508" t="e">
        <f ca="1">+IF(AND(ISNUMBER(OFFSET('Sanitation Data'!$G$11,0,10*ROW('Sanitation Data'!G37))),'Data Summary'!DC43="Yes"),OFFSET('Sanitation Data'!$G$11,0,10*ROW('Sanitation Data'!G37)),NA())</f>
        <v>#N/A</v>
      </c>
      <c r="AO43" s="508" t="e">
        <f ca="1">+IF(AND(ISNUMBER(OFFSET('Sanitation Data'!$G$12,0,10*ROW('Sanitation Data'!G37))),'Data Summary'!DD43="Yes"),OFFSET('Sanitation Data'!$G$12,0,10*ROW('Sanitation Data'!G37)),NA())</f>
        <v>#N/A</v>
      </c>
      <c r="AP43" s="508" t="e">
        <f ca="1">+IF(AND(ISNUMBER(OFFSET('Sanitation Data'!$H$4,0,10*ROW('Sanitation Data'!H37))),'Data Summary'!DE43="Yes"),100-OFFSET('Sanitation Data'!$H$4,0,10*ROW('Sanitation Data'!H37)),NA())</f>
        <v>#N/A</v>
      </c>
      <c r="AQ43" s="508" t="e">
        <f ca="1">+IF(AND(ISNUMBER(OFFSET('Sanitation Data'!$H$6,0,10*ROW('Sanitation Data'!H37))),'Data Summary'!DF43="Yes"),OFFSET('Sanitation Data'!$H$6,0,10*ROW('Sanitation Data'!H37)),NA())</f>
        <v>#N/A</v>
      </c>
      <c r="AR43" s="508" t="e">
        <f ca="1">+IF(AND(ISNUMBER(OFFSET('Sanitation Data'!$H$10,0,10*ROW('Sanitation Data'!H37))),'Data Summary'!DG43="Yes"),OFFSET('Sanitation Data'!$H$10,0,10*ROW('Sanitation Data'!H37)),NA())</f>
        <v>#N/A</v>
      </c>
      <c r="AS43" s="508" t="e">
        <f ca="1">+IF(AND(ISNUMBER(OFFSET('Sanitation Data'!$H$11,0,10*ROW('Sanitation Data'!H37))),'Data Summary'!DH43="Yes"),OFFSET('Sanitation Data'!$H$11,0,10*ROW('Sanitation Data'!H37)),NA())</f>
        <v>#N/A</v>
      </c>
      <c r="AT43" s="508" t="e">
        <f ca="1">+IF(AND(ISNUMBER(OFFSET('Sanitation Data'!$H$12,0,10*ROW('Sanitation Data'!H37))),'Data Summary'!DI43="Yes"),OFFSET('Sanitation Data'!$H$12,0,10*ROW('Sanitation Data'!H37)),NA())</f>
        <v>#N/A</v>
      </c>
      <c r="AU43" s="508" t="e">
        <f ca="1">+IF(AND(ISNUMBER(OFFSET('Sanitation Data'!$I$4,0,10*ROW('Sanitation Data'!I37))),'Data Summary'!DJ43="Yes"),100-OFFSET('Sanitation Data'!$I$4,0,10*ROW('Sanitation Data'!I37)),NA())</f>
        <v>#N/A</v>
      </c>
      <c r="AV43" s="508" t="e">
        <f ca="1">+IF(AND(ISNUMBER(OFFSET('Sanitation Data'!$I$6,0,10*ROW('Sanitation Data'!I37))),'Data Summary'!DK43="Yes"),OFFSET('Sanitation Data'!$I$6,0,10*ROW('Sanitation Data'!I37)),NA())</f>
        <v>#N/A</v>
      </c>
      <c r="AW43" s="508" t="e">
        <f ca="1">+IF(AND(ISNUMBER(OFFSET('Sanitation Data'!$I$10,0,10*ROW('Sanitation Data'!I37))),'Data Summary'!DL43="Yes"),OFFSET('Sanitation Data'!$I$10,0,10*ROW('Sanitation Data'!I37)),NA())</f>
        <v>#N/A</v>
      </c>
      <c r="AX43" s="508" t="e">
        <f ca="1">+IF(AND(ISNUMBER(OFFSET('Sanitation Data'!$I$11,0,10*ROW('Sanitation Data'!I37))),'Data Summary'!DM43="Yes"),OFFSET('Sanitation Data'!$I$11,0,10*ROW('Sanitation Data'!I37)),NA())</f>
        <v>#N/A</v>
      </c>
      <c r="AY43" s="508" t="e">
        <f ca="1">+IF(AND(ISNUMBER(OFFSET('Sanitation Data'!$I$12,0,10*ROW('Sanitation Data'!I37))),'Data Summary'!DN43="Yes"),OFFSET('Sanitation Data'!$I$12,0,10*ROW('Sanitation Data'!I37)),NA())</f>
        <v>#N/A</v>
      </c>
      <c r="AZ43" s="509" t="e">
        <f ca="1">+IF(AND(ISNUMBER(OFFSET('Hygiene Data'!$D$5,0,10*ROW('Hygiene Data'!D37))),'Data Summary'!DO43="Yes"),OFFSET('Hygiene Data'!$D$5,0,10*ROW('Hygiene Data'!D37)),NA())</f>
        <v>#N/A</v>
      </c>
      <c r="BA43" s="509" t="e">
        <f ca="1">+IF(AND(ISNUMBER(OFFSET('Hygiene Data'!$D$7,0,10*ROW('Hygiene Data'!D37))),'Data Summary'!DP43="Yes"),OFFSET('Hygiene Data'!$D$7,0,10*ROW('Hygiene Data'!D37)),NA())</f>
        <v>#N/A</v>
      </c>
      <c r="BB43" s="509" t="e">
        <f ca="1">+IF(AND(ISNUMBER(OFFSET('Hygiene Data'!$D$9,0,10*ROW('Hygiene Data'!D37))),'Data Summary'!DQ43="Yes"),OFFSET('Hygiene Data'!$D$9,0,10*ROW('Hygiene Data'!D37)),NA())</f>
        <v>#N/A</v>
      </c>
      <c r="BC43" s="509" t="e">
        <f ca="1">+IF(AND(ISNUMBER(OFFSET('Hygiene Data'!$E$5,0,10*ROW('Hygiene Data'!E37))),'Data Summary'!DR43="Yes"),OFFSET('Hygiene Data'!$E$5,0,10*ROW('Hygiene Data'!E37)),NA())</f>
        <v>#N/A</v>
      </c>
      <c r="BD43" s="509" t="e">
        <f ca="1">+IF(AND(ISNUMBER(OFFSET('Hygiene Data'!$E$7,0,10*ROW('Hygiene Data'!E37))),'Data Summary'!DS43="Yes"),OFFSET('Hygiene Data'!$E$7,0,10*ROW('Hygiene Data'!E37)),NA())</f>
        <v>#N/A</v>
      </c>
      <c r="BE43" s="509" t="e">
        <f ca="1">+IF(AND(ISNUMBER(OFFSET('Hygiene Data'!$E$9,0,10*ROW('Hygiene Data'!E37))),'Data Summary'!DT43="Yes"),OFFSET('Hygiene Data'!$E$9,0,10*ROW('Hygiene Data'!E37)),NA())</f>
        <v>#N/A</v>
      </c>
      <c r="BF43" s="509" t="e">
        <f ca="1">+IF(AND(ISNUMBER(OFFSET('Hygiene Data'!$F$5,0,10*ROW('Hygiene Data'!F37))),'Data Summary'!DU43="Yes"),OFFSET('Hygiene Data'!$F$5,0,10*ROW('Hygiene Data'!F37)),NA())</f>
        <v>#N/A</v>
      </c>
      <c r="BG43" s="509" t="e">
        <f ca="1">+IF(AND(ISNUMBER(OFFSET('Hygiene Data'!$F$7,0,10*ROW('Hygiene Data'!F37))),'Data Summary'!DV43="Yes"),OFFSET('Hygiene Data'!$F$7,0,10*ROW('Hygiene Data'!F37)),NA())</f>
        <v>#N/A</v>
      </c>
      <c r="BH43" s="509" t="e">
        <f ca="1">+IF(AND(ISNUMBER(OFFSET('Hygiene Data'!$F$9,0,10*ROW('Hygiene Data'!F37))),'Data Summary'!DW43="Yes"),OFFSET('Hygiene Data'!$F$9,0,10*ROW('Hygiene Data'!F37)),NA())</f>
        <v>#N/A</v>
      </c>
      <c r="BI43" s="509" t="e">
        <f ca="1">+IF(AND(ISNUMBER(OFFSET('Hygiene Data'!$G$5,0,10*ROW('Hygiene Data'!G37))),'Data Summary'!DX43="Yes"),OFFSET('Hygiene Data'!$G$5,0,10*ROW('Hygiene Data'!G37)),NA())</f>
        <v>#N/A</v>
      </c>
      <c r="BJ43" s="509" t="e">
        <f ca="1">+IF(AND(ISNUMBER(OFFSET('Hygiene Data'!$G$7,0,10*ROW('Hygiene Data'!G37))),'Data Summary'!DY43="Yes"),OFFSET('Hygiene Data'!$G$7,0,10*ROW('Hygiene Data'!G37)),NA())</f>
        <v>#N/A</v>
      </c>
      <c r="BK43" s="509" t="e">
        <f ca="1">+IF(AND(ISNUMBER(OFFSET('Hygiene Data'!$G$9,0,10*ROW('Hygiene Data'!G37))),'Data Summary'!DZ43="Yes"),OFFSET('Hygiene Data'!$G$9,0,10*ROW('Hygiene Data'!G37)),NA())</f>
        <v>#N/A</v>
      </c>
      <c r="BL43" s="509" t="e">
        <f ca="1">+IF(AND(ISNUMBER(OFFSET('Hygiene Data'!$H$5,0,10*ROW('Hygiene Data'!H37))),'Data Summary'!EA43="Yes"),OFFSET('Hygiene Data'!$H$5,0,10*ROW('Hygiene Data'!H37)),NA())</f>
        <v>#N/A</v>
      </c>
      <c r="BM43" s="509" t="e">
        <f ca="1">+IF(AND(ISNUMBER(OFFSET('Hygiene Data'!$H$7,0,10*ROW('Hygiene Data'!H37))),'Data Summary'!EB43="Yes"),OFFSET('Hygiene Data'!$H$7,0,10*ROW('Hygiene Data'!H37)),NA())</f>
        <v>#N/A</v>
      </c>
      <c r="BN43" s="509" t="e">
        <f ca="1">+IF(AND(ISNUMBER(OFFSET('Hygiene Data'!$H$9,0,10*ROW('Hygiene Data'!H37))),'Data Summary'!EC43="Yes"),OFFSET('Hygiene Data'!$H$9,0,10*ROW('Hygiene Data'!H37)),NA())</f>
        <v>#N/A</v>
      </c>
      <c r="BO43" s="509" t="e">
        <f ca="1">+IF(AND(ISNUMBER(OFFSET('Hygiene Data'!$I$5,0,10*ROW('Hygiene Data'!I37))),'Data Summary'!ED43="Yes"),OFFSET('Hygiene Data'!$I$5,0,10*ROW('Hygiene Data'!I37)),NA())</f>
        <v>#N/A</v>
      </c>
      <c r="BP43" s="509" t="e">
        <f ca="1">+IF(AND(ISNUMBER(OFFSET('Hygiene Data'!$I$7,0,10*ROW('Hygiene Data'!I37))),'Data Summary'!EE43="Yes"),OFFSET('Hygiene Data'!$I$7,0,10*ROW('Hygiene Data'!I37)),NA())</f>
        <v>#N/A</v>
      </c>
      <c r="BQ43" s="509" t="e">
        <f ca="1">+IF(AND(ISNUMBER(OFFSET('Hygiene Data'!$I$9,0,10*ROW('Hygiene Data'!I37))),'Data Summary'!EF43="Yes"),OFFSET('Hygiene Data'!$I$9,0,10*ROW('Hygiene Data'!I37)),NA())</f>
        <v>#N/A</v>
      </c>
    </row>
    <row r="44" spans="1:69" x14ac:dyDescent="0.25">
      <c r="A44" s="505" t="e">
        <f ca="1">+RIGHT('Data Summary'!A44,LEN('Data Summary'!A44)-9)</f>
        <v>#VALUE!</v>
      </c>
      <c r="B44" s="479" t="str">
        <f ca="1">+IF(ISTEXT('Data Summary'!B44),'Data Summary'!B44,"")</f>
        <v/>
      </c>
      <c r="C44" s="506" t="e">
        <f ca="1">+VALUE('Data Summary'!C44)</f>
        <v>#VALUE!</v>
      </c>
      <c r="D44" s="507" t="e">
        <f ca="1">+IF(AND(ISNUMBER(OFFSET('Water Data'!$D$4,0,10*ROW('Water Data'!D38))),'Data Summary'!BS44="Yes"),100-OFFSET('Water Data'!$D$4,0,10*ROW('Water Data'!D38)),NA())</f>
        <v>#N/A</v>
      </c>
      <c r="E44" s="507" t="e">
        <f ca="1">+IF(AND(ISNUMBER(OFFSET('Water Data'!$D$6,0,10*ROW('Water Data'!D38))),'Data Summary'!BT44="Yes"),OFFSET('Water Data'!$D$6,0,10*ROW('Water Data'!D38)),NA())</f>
        <v>#N/A</v>
      </c>
      <c r="F44" s="507" t="e">
        <f ca="1">+IF(AND(ISNUMBER(OFFSET('Water Data'!$D$9,0,10*ROW('Water Data'!D38))),'Data Summary'!BU44="Yes"),OFFSET('Water Data'!$D$9,0,10*ROW('Water Data'!D38)),NA())</f>
        <v>#N/A</v>
      </c>
      <c r="G44" s="507" t="e">
        <f ca="1">+IF(AND(ISNUMBER(OFFSET('Water Data'!$E$4,0,10*ROW('Water Data'!E38))),'Data Summary'!BV44="Yes"),100-OFFSET('Water Data'!$E$4,0,10*ROW('Water Data'!E38)),NA())</f>
        <v>#N/A</v>
      </c>
      <c r="H44" s="507" t="e">
        <f ca="1">+IF(AND(ISNUMBER(OFFSET('Water Data'!$E$6,0,10*ROW('Water Data'!E38))),'Data Summary'!BW44="Yes"),OFFSET('Water Data'!$E$6,0,10*ROW('Water Data'!E38)),NA())</f>
        <v>#N/A</v>
      </c>
      <c r="I44" s="507" t="e">
        <f ca="1">+IF(AND(ISNUMBER(OFFSET('Water Data'!$E$9,0,10*ROW('Water Data'!E38))),'Data Summary'!BX44="Yes"),OFFSET('Water Data'!$E$9,0,10*ROW('Water Data'!E38)),NA())</f>
        <v>#N/A</v>
      </c>
      <c r="J44" s="507" t="e">
        <f ca="1">+IF(AND(ISNUMBER(OFFSET('Water Data'!$F$4,0,10*ROW('Water Data'!F38))),'Data Summary'!BY44="Yes"),100-OFFSET('Water Data'!$F$4,0,10*ROW('Water Data'!F38)),NA())</f>
        <v>#N/A</v>
      </c>
      <c r="K44" s="507" t="e">
        <f ca="1">+IF(AND(ISNUMBER(OFFSET('Water Data'!$F$6,0,10*ROW('Water Data'!F38))),'Data Summary'!BZ44="Yes"),OFFSET('Water Data'!$F$6,0,10*ROW('Water Data'!F38)),NA())</f>
        <v>#N/A</v>
      </c>
      <c r="L44" s="507" t="e">
        <f ca="1">+IF(AND(ISNUMBER(OFFSET('Water Data'!$F$9,0,10*ROW('Water Data'!F38))),'Data Summary'!CA44="Yes"),OFFSET('Water Data'!$F$9,0,10*ROW('Water Data'!F38)),NA())</f>
        <v>#N/A</v>
      </c>
      <c r="M44" s="507" t="e">
        <f ca="1">+IF(AND(ISNUMBER(OFFSET('Water Data'!$G$4,0,10*ROW('Water Data'!G38))),'Data Summary'!CB44="Yes"),100-OFFSET('Water Data'!$G$4,0,10*ROW('Water Data'!G38)),NA())</f>
        <v>#N/A</v>
      </c>
      <c r="N44" s="507" t="e">
        <f ca="1">+IF(AND(ISNUMBER(OFFSET('Water Data'!$G$6,0,10*ROW('Water Data'!G38))),'Data Summary'!CC44="Yes"),OFFSET('Water Data'!$G$6,0,10*ROW('Water Data'!G38)),NA())</f>
        <v>#N/A</v>
      </c>
      <c r="O44" s="507" t="e">
        <f ca="1">+IF(AND(ISNUMBER(OFFSET('Water Data'!$G$9,0,10*ROW('Water Data'!G38))),'Data Summary'!CD44="Yes"),OFFSET('Water Data'!$G$9,0,10*ROW('Water Data'!G38)),NA())</f>
        <v>#N/A</v>
      </c>
      <c r="P44" s="507" t="e">
        <f ca="1">+IF(AND(ISNUMBER(OFFSET('Water Data'!$H$4,0,10*ROW('Water Data'!H38))),'Data Summary'!CE44="Yes"),100-OFFSET('Water Data'!$H$4,0,10*ROW('Water Data'!H38)),NA())</f>
        <v>#N/A</v>
      </c>
      <c r="Q44" s="507" t="e">
        <f ca="1">+IF(AND(ISNUMBER(OFFSET('Water Data'!$H$6,0,10*ROW('Water Data'!H38))),'Data Summary'!CF44="Yes"),OFFSET('Water Data'!$H$6,0,10*ROW('Water Data'!H38)),NA())</f>
        <v>#N/A</v>
      </c>
      <c r="R44" s="507" t="e">
        <f ca="1">+IF(AND(ISNUMBER(OFFSET('Water Data'!$H$9,0,10*ROW('Water Data'!H38))),'Data Summary'!CG44="Yes"),OFFSET('Water Data'!$H$9,0,10*ROW('Water Data'!H38)),NA())</f>
        <v>#N/A</v>
      </c>
      <c r="S44" s="507" t="e">
        <f ca="1">+IF(AND(ISNUMBER(OFFSET('Water Data'!$I$4,0,10*ROW('Water Data'!I38))),'Data Summary'!CH44="Yes"),100-OFFSET('Water Data'!$I$4,0,10*ROW('Water Data'!I38)),NA())</f>
        <v>#N/A</v>
      </c>
      <c r="T44" s="507" t="e">
        <f ca="1">+IF(AND(ISNUMBER(OFFSET('Water Data'!$I$6,0,10*ROW('Water Data'!I38))),'Data Summary'!CI44="Yes"),OFFSET('Water Data'!$I$6,0,10*ROW('Water Data'!I38)),NA())</f>
        <v>#N/A</v>
      </c>
      <c r="U44" s="507" t="e">
        <f ca="1">+IF(AND(ISNUMBER(OFFSET('Water Data'!$I$9,0,10*ROW('Water Data'!I38))),'Data Summary'!CJ44="Yes"),OFFSET('Water Data'!$I$9,0,10*ROW('Water Data'!I38)),NA())</f>
        <v>#N/A</v>
      </c>
      <c r="V44" s="508" t="e">
        <f ca="1">+IF(AND(ISNUMBER(OFFSET('Sanitation Data'!$D$4,0,10*ROW('Sanitation Data'!D38))),'Data Summary'!CK44="Yes"),100-OFFSET('Sanitation Data'!$D$4,0,10*ROW('Sanitation Data'!D38)),NA())</f>
        <v>#N/A</v>
      </c>
      <c r="W44" s="508" t="e">
        <f ca="1">+IF(AND(ISNUMBER(OFFSET('Sanitation Data'!$D$6,0,10*ROW('Sanitation Data'!D38))),'Data Summary'!CL44="Yes"),OFFSET('Sanitation Data'!$D$6,0,10*ROW('Sanitation Data'!D38)),NA())</f>
        <v>#N/A</v>
      </c>
      <c r="X44" s="508" t="e">
        <f ca="1">+IF(AND(ISNUMBER(OFFSET('Sanitation Data'!$D$10,0,10*ROW('Sanitation Data'!D38))),'Data Summary'!CM44="Yes"),OFFSET('Sanitation Data'!$D$10,0,10*ROW('Sanitation Data'!D38)),NA())</f>
        <v>#N/A</v>
      </c>
      <c r="Y44" s="508" t="e">
        <f ca="1">+IF(AND(ISNUMBER(OFFSET('Sanitation Data'!$D$11,0,10*ROW('Sanitation Data'!D38))),'Data Summary'!CN44="Yes"),OFFSET('Sanitation Data'!$D$11,0,10*ROW('Sanitation Data'!D38)),NA())</f>
        <v>#N/A</v>
      </c>
      <c r="Z44" s="508" t="e">
        <f ca="1">+IF(AND(ISNUMBER(OFFSET('Sanitation Data'!$D$12,0,10*ROW('Sanitation Data'!D38))),'Data Summary'!CO44="Yes"),OFFSET('Sanitation Data'!$D$12,0,10*ROW('Sanitation Data'!D38)),NA())</f>
        <v>#N/A</v>
      </c>
      <c r="AA44" s="508" t="e">
        <f ca="1">+IF(AND(ISNUMBER(OFFSET('Sanitation Data'!$E$4,0,10*ROW('Sanitation Data'!E38))),'Data Summary'!CP44="Yes"),100-OFFSET('Sanitation Data'!$E$4,0,10*ROW('Sanitation Data'!E38)),NA())</f>
        <v>#N/A</v>
      </c>
      <c r="AB44" s="508" t="e">
        <f ca="1">+IF(AND(ISNUMBER(OFFSET('Sanitation Data'!$E$6,0,10*ROW('Sanitation Data'!E38))),'Data Summary'!CQ44="Yes"),OFFSET('Sanitation Data'!$E$6,0,10*ROW('Sanitation Data'!E38)),NA())</f>
        <v>#N/A</v>
      </c>
      <c r="AC44" s="508" t="e">
        <f ca="1">+IF(AND(ISNUMBER(OFFSET('Sanitation Data'!$E$10,0,10*ROW('Sanitation Data'!E38))),'Data Summary'!CR44="Yes"),OFFSET('Sanitation Data'!$E$10,0,10*ROW('Sanitation Data'!E38)),NA())</f>
        <v>#N/A</v>
      </c>
      <c r="AD44" s="508" t="e">
        <f ca="1">+IF(AND(ISNUMBER(OFFSET('Sanitation Data'!$E$11,0,10*ROW('Sanitation Data'!E38))),'Data Summary'!CS44="Yes"),OFFSET('Sanitation Data'!$E$11,0,10*ROW('Sanitation Data'!E38)),NA())</f>
        <v>#N/A</v>
      </c>
      <c r="AE44" s="508" t="e">
        <f ca="1">+IF(AND(ISNUMBER(OFFSET('Sanitation Data'!$E$12,0,10*ROW('Sanitation Data'!E38))),'Data Summary'!CT44="Yes"),OFFSET('Sanitation Data'!$E$12,0,10*ROW('Sanitation Data'!E38)),NA())</f>
        <v>#N/A</v>
      </c>
      <c r="AF44" s="508" t="e">
        <f ca="1">+IF(AND(ISNUMBER(OFFSET('Sanitation Data'!$F$4,0,10*ROW('Sanitation Data'!F38))),'Data Summary'!CU44="Yes"),100-OFFSET('Sanitation Data'!$F$4,0,10*ROW('Sanitation Data'!F38)),NA())</f>
        <v>#N/A</v>
      </c>
      <c r="AG44" s="508" t="e">
        <f ca="1">+IF(AND(ISNUMBER(OFFSET('Sanitation Data'!$F$6,0,10*ROW('Sanitation Data'!F38))),'Data Summary'!CV44="Yes"),OFFSET('Sanitation Data'!$F$6,0,10*ROW('Sanitation Data'!F38)),NA())</f>
        <v>#N/A</v>
      </c>
      <c r="AH44" s="508" t="e">
        <f ca="1">+IF(AND(ISNUMBER(OFFSET('Sanitation Data'!$F$10,0,10*ROW('Sanitation Data'!F38))),'Data Summary'!CW44="Yes"),OFFSET('Sanitation Data'!$F$10,0,10*ROW('Sanitation Data'!F38)),NA())</f>
        <v>#N/A</v>
      </c>
      <c r="AI44" s="508" t="e">
        <f ca="1">+IF(AND(ISNUMBER(OFFSET('Sanitation Data'!$F$11,0,10*ROW('Sanitation Data'!F38))),'Data Summary'!CX44="Yes"),OFFSET('Sanitation Data'!$F$11,0,10*ROW('Sanitation Data'!F38)),NA())</f>
        <v>#N/A</v>
      </c>
      <c r="AJ44" s="508" t="e">
        <f ca="1">+IF(AND(ISNUMBER(OFFSET('Sanitation Data'!$F$12,0,10*ROW('Sanitation Data'!F38))),'Data Summary'!CY44="Yes"),OFFSET('Sanitation Data'!$F$12,0,10*ROW('Sanitation Data'!F38)),NA())</f>
        <v>#N/A</v>
      </c>
      <c r="AK44" s="508" t="e">
        <f ca="1">+IF(AND(ISNUMBER(OFFSET('Sanitation Data'!$G$4,0,10*ROW('Sanitation Data'!G38))),'Data Summary'!CZ44="Yes"),100-OFFSET('Sanitation Data'!$G$4,0,10*ROW('Sanitation Data'!G38)),NA())</f>
        <v>#N/A</v>
      </c>
      <c r="AL44" s="508" t="e">
        <f ca="1">+IF(AND(ISNUMBER(OFFSET('Sanitation Data'!$G$6,0,10*ROW('Sanitation Data'!G38))),'Data Summary'!DA44="Yes"),OFFSET('Sanitation Data'!$G$6,0,10*ROW('Sanitation Data'!G38)),NA())</f>
        <v>#N/A</v>
      </c>
      <c r="AM44" s="508" t="e">
        <f ca="1">+IF(AND(ISNUMBER(OFFSET('Sanitation Data'!$G$10,0,10*ROW('Sanitation Data'!G38))),'Data Summary'!DB44="Yes"),OFFSET('Sanitation Data'!$G$10,0,10*ROW('Sanitation Data'!G38)),NA())</f>
        <v>#N/A</v>
      </c>
      <c r="AN44" s="508" t="e">
        <f ca="1">+IF(AND(ISNUMBER(OFFSET('Sanitation Data'!$G$11,0,10*ROW('Sanitation Data'!G38))),'Data Summary'!DC44="Yes"),OFFSET('Sanitation Data'!$G$11,0,10*ROW('Sanitation Data'!G38)),NA())</f>
        <v>#N/A</v>
      </c>
      <c r="AO44" s="508" t="e">
        <f ca="1">+IF(AND(ISNUMBER(OFFSET('Sanitation Data'!$G$12,0,10*ROW('Sanitation Data'!G38))),'Data Summary'!DD44="Yes"),OFFSET('Sanitation Data'!$G$12,0,10*ROW('Sanitation Data'!G38)),NA())</f>
        <v>#N/A</v>
      </c>
      <c r="AP44" s="508" t="e">
        <f ca="1">+IF(AND(ISNUMBER(OFFSET('Sanitation Data'!$H$4,0,10*ROW('Sanitation Data'!H38))),'Data Summary'!DE44="Yes"),100-OFFSET('Sanitation Data'!$H$4,0,10*ROW('Sanitation Data'!H38)),NA())</f>
        <v>#N/A</v>
      </c>
      <c r="AQ44" s="508" t="e">
        <f ca="1">+IF(AND(ISNUMBER(OFFSET('Sanitation Data'!$H$6,0,10*ROW('Sanitation Data'!H38))),'Data Summary'!DF44="Yes"),OFFSET('Sanitation Data'!$H$6,0,10*ROW('Sanitation Data'!H38)),NA())</f>
        <v>#N/A</v>
      </c>
      <c r="AR44" s="508" t="e">
        <f ca="1">+IF(AND(ISNUMBER(OFFSET('Sanitation Data'!$H$10,0,10*ROW('Sanitation Data'!H38))),'Data Summary'!DG44="Yes"),OFFSET('Sanitation Data'!$H$10,0,10*ROW('Sanitation Data'!H38)),NA())</f>
        <v>#N/A</v>
      </c>
      <c r="AS44" s="508" t="e">
        <f ca="1">+IF(AND(ISNUMBER(OFFSET('Sanitation Data'!$H$11,0,10*ROW('Sanitation Data'!H38))),'Data Summary'!DH44="Yes"),OFFSET('Sanitation Data'!$H$11,0,10*ROW('Sanitation Data'!H38)),NA())</f>
        <v>#N/A</v>
      </c>
      <c r="AT44" s="508" t="e">
        <f ca="1">+IF(AND(ISNUMBER(OFFSET('Sanitation Data'!$H$12,0,10*ROW('Sanitation Data'!H38))),'Data Summary'!DI44="Yes"),OFFSET('Sanitation Data'!$H$12,0,10*ROW('Sanitation Data'!H38)),NA())</f>
        <v>#N/A</v>
      </c>
      <c r="AU44" s="508" t="e">
        <f ca="1">+IF(AND(ISNUMBER(OFFSET('Sanitation Data'!$I$4,0,10*ROW('Sanitation Data'!I38))),'Data Summary'!DJ44="Yes"),100-OFFSET('Sanitation Data'!$I$4,0,10*ROW('Sanitation Data'!I38)),NA())</f>
        <v>#N/A</v>
      </c>
      <c r="AV44" s="508" t="e">
        <f ca="1">+IF(AND(ISNUMBER(OFFSET('Sanitation Data'!$I$6,0,10*ROW('Sanitation Data'!I38))),'Data Summary'!DK44="Yes"),OFFSET('Sanitation Data'!$I$6,0,10*ROW('Sanitation Data'!I38)),NA())</f>
        <v>#N/A</v>
      </c>
      <c r="AW44" s="508" t="e">
        <f ca="1">+IF(AND(ISNUMBER(OFFSET('Sanitation Data'!$I$10,0,10*ROW('Sanitation Data'!I38))),'Data Summary'!DL44="Yes"),OFFSET('Sanitation Data'!$I$10,0,10*ROW('Sanitation Data'!I38)),NA())</f>
        <v>#N/A</v>
      </c>
      <c r="AX44" s="508" t="e">
        <f ca="1">+IF(AND(ISNUMBER(OFFSET('Sanitation Data'!$I$11,0,10*ROW('Sanitation Data'!I38))),'Data Summary'!DM44="Yes"),OFFSET('Sanitation Data'!$I$11,0,10*ROW('Sanitation Data'!I38)),NA())</f>
        <v>#N/A</v>
      </c>
      <c r="AY44" s="508" t="e">
        <f ca="1">+IF(AND(ISNUMBER(OFFSET('Sanitation Data'!$I$12,0,10*ROW('Sanitation Data'!I38))),'Data Summary'!DN44="Yes"),OFFSET('Sanitation Data'!$I$12,0,10*ROW('Sanitation Data'!I38)),NA())</f>
        <v>#N/A</v>
      </c>
      <c r="AZ44" s="509" t="e">
        <f ca="1">+IF(AND(ISNUMBER(OFFSET('Hygiene Data'!$D$5,0,10*ROW('Hygiene Data'!D38))),'Data Summary'!DO44="Yes"),OFFSET('Hygiene Data'!$D$5,0,10*ROW('Hygiene Data'!D38)),NA())</f>
        <v>#N/A</v>
      </c>
      <c r="BA44" s="509" t="e">
        <f ca="1">+IF(AND(ISNUMBER(OFFSET('Hygiene Data'!$D$7,0,10*ROW('Hygiene Data'!D38))),'Data Summary'!DP44="Yes"),OFFSET('Hygiene Data'!$D$7,0,10*ROW('Hygiene Data'!D38)),NA())</f>
        <v>#N/A</v>
      </c>
      <c r="BB44" s="509" t="e">
        <f ca="1">+IF(AND(ISNUMBER(OFFSET('Hygiene Data'!$D$9,0,10*ROW('Hygiene Data'!D38))),'Data Summary'!DQ44="Yes"),OFFSET('Hygiene Data'!$D$9,0,10*ROW('Hygiene Data'!D38)),NA())</f>
        <v>#N/A</v>
      </c>
      <c r="BC44" s="509" t="e">
        <f ca="1">+IF(AND(ISNUMBER(OFFSET('Hygiene Data'!$E$5,0,10*ROW('Hygiene Data'!E38))),'Data Summary'!DR44="Yes"),OFFSET('Hygiene Data'!$E$5,0,10*ROW('Hygiene Data'!E38)),NA())</f>
        <v>#N/A</v>
      </c>
      <c r="BD44" s="509" t="e">
        <f ca="1">+IF(AND(ISNUMBER(OFFSET('Hygiene Data'!$E$7,0,10*ROW('Hygiene Data'!E38))),'Data Summary'!DS44="Yes"),OFFSET('Hygiene Data'!$E$7,0,10*ROW('Hygiene Data'!E38)),NA())</f>
        <v>#N/A</v>
      </c>
      <c r="BE44" s="509" t="e">
        <f ca="1">+IF(AND(ISNUMBER(OFFSET('Hygiene Data'!$E$9,0,10*ROW('Hygiene Data'!E38))),'Data Summary'!DT44="Yes"),OFFSET('Hygiene Data'!$E$9,0,10*ROW('Hygiene Data'!E38)),NA())</f>
        <v>#N/A</v>
      </c>
      <c r="BF44" s="509" t="e">
        <f ca="1">+IF(AND(ISNUMBER(OFFSET('Hygiene Data'!$F$5,0,10*ROW('Hygiene Data'!F38))),'Data Summary'!DU44="Yes"),OFFSET('Hygiene Data'!$F$5,0,10*ROW('Hygiene Data'!F38)),NA())</f>
        <v>#N/A</v>
      </c>
      <c r="BG44" s="509" t="e">
        <f ca="1">+IF(AND(ISNUMBER(OFFSET('Hygiene Data'!$F$7,0,10*ROW('Hygiene Data'!F38))),'Data Summary'!DV44="Yes"),OFFSET('Hygiene Data'!$F$7,0,10*ROW('Hygiene Data'!F38)),NA())</f>
        <v>#N/A</v>
      </c>
      <c r="BH44" s="509" t="e">
        <f ca="1">+IF(AND(ISNUMBER(OFFSET('Hygiene Data'!$F$9,0,10*ROW('Hygiene Data'!F38))),'Data Summary'!DW44="Yes"),OFFSET('Hygiene Data'!$F$9,0,10*ROW('Hygiene Data'!F38)),NA())</f>
        <v>#N/A</v>
      </c>
      <c r="BI44" s="509" t="e">
        <f ca="1">+IF(AND(ISNUMBER(OFFSET('Hygiene Data'!$G$5,0,10*ROW('Hygiene Data'!G38))),'Data Summary'!DX44="Yes"),OFFSET('Hygiene Data'!$G$5,0,10*ROW('Hygiene Data'!G38)),NA())</f>
        <v>#N/A</v>
      </c>
      <c r="BJ44" s="509" t="e">
        <f ca="1">+IF(AND(ISNUMBER(OFFSET('Hygiene Data'!$G$7,0,10*ROW('Hygiene Data'!G38))),'Data Summary'!DY44="Yes"),OFFSET('Hygiene Data'!$G$7,0,10*ROW('Hygiene Data'!G38)),NA())</f>
        <v>#N/A</v>
      </c>
      <c r="BK44" s="509" t="e">
        <f ca="1">+IF(AND(ISNUMBER(OFFSET('Hygiene Data'!$G$9,0,10*ROW('Hygiene Data'!G38))),'Data Summary'!DZ44="Yes"),OFFSET('Hygiene Data'!$G$9,0,10*ROW('Hygiene Data'!G38)),NA())</f>
        <v>#N/A</v>
      </c>
      <c r="BL44" s="509" t="e">
        <f ca="1">+IF(AND(ISNUMBER(OFFSET('Hygiene Data'!$H$5,0,10*ROW('Hygiene Data'!H38))),'Data Summary'!EA44="Yes"),OFFSET('Hygiene Data'!$H$5,0,10*ROW('Hygiene Data'!H38)),NA())</f>
        <v>#N/A</v>
      </c>
      <c r="BM44" s="509" t="e">
        <f ca="1">+IF(AND(ISNUMBER(OFFSET('Hygiene Data'!$H$7,0,10*ROW('Hygiene Data'!H38))),'Data Summary'!EB44="Yes"),OFFSET('Hygiene Data'!$H$7,0,10*ROW('Hygiene Data'!H38)),NA())</f>
        <v>#N/A</v>
      </c>
      <c r="BN44" s="509" t="e">
        <f ca="1">+IF(AND(ISNUMBER(OFFSET('Hygiene Data'!$H$9,0,10*ROW('Hygiene Data'!H38))),'Data Summary'!EC44="Yes"),OFFSET('Hygiene Data'!$H$9,0,10*ROW('Hygiene Data'!H38)),NA())</f>
        <v>#N/A</v>
      </c>
      <c r="BO44" s="509" t="e">
        <f ca="1">+IF(AND(ISNUMBER(OFFSET('Hygiene Data'!$I$5,0,10*ROW('Hygiene Data'!I38))),'Data Summary'!ED44="Yes"),OFFSET('Hygiene Data'!$I$5,0,10*ROW('Hygiene Data'!I38)),NA())</f>
        <v>#N/A</v>
      </c>
      <c r="BP44" s="509" t="e">
        <f ca="1">+IF(AND(ISNUMBER(OFFSET('Hygiene Data'!$I$7,0,10*ROW('Hygiene Data'!I38))),'Data Summary'!EE44="Yes"),OFFSET('Hygiene Data'!$I$7,0,10*ROW('Hygiene Data'!I38)),NA())</f>
        <v>#N/A</v>
      </c>
      <c r="BQ44" s="509" t="e">
        <f ca="1">+IF(AND(ISNUMBER(OFFSET('Hygiene Data'!$I$9,0,10*ROW('Hygiene Data'!I38))),'Data Summary'!EF44="Yes"),OFFSET('Hygiene Data'!$I$9,0,10*ROW('Hygiene Data'!I38)),NA())</f>
        <v>#N/A</v>
      </c>
    </row>
    <row r="45" spans="1:69" x14ac:dyDescent="0.25">
      <c r="A45" s="505" t="e">
        <f ca="1">+RIGHT('Data Summary'!A45,LEN('Data Summary'!A45)-9)</f>
        <v>#VALUE!</v>
      </c>
      <c r="B45" s="479" t="str">
        <f ca="1">+IF(ISTEXT('Data Summary'!B45),'Data Summary'!B45,"")</f>
        <v/>
      </c>
      <c r="C45" s="506" t="e">
        <f ca="1">+VALUE('Data Summary'!C45)</f>
        <v>#VALUE!</v>
      </c>
      <c r="D45" s="507" t="e">
        <f ca="1">+IF(AND(ISNUMBER(OFFSET('Water Data'!$D$4,0,10*ROW('Water Data'!D39))),'Data Summary'!BS45="Yes"),100-OFFSET('Water Data'!$D$4,0,10*ROW('Water Data'!D39)),NA())</f>
        <v>#N/A</v>
      </c>
      <c r="E45" s="507" t="e">
        <f ca="1">+IF(AND(ISNUMBER(OFFSET('Water Data'!$D$6,0,10*ROW('Water Data'!D39))),'Data Summary'!BT45="Yes"),OFFSET('Water Data'!$D$6,0,10*ROW('Water Data'!D39)),NA())</f>
        <v>#N/A</v>
      </c>
      <c r="F45" s="507" t="e">
        <f ca="1">+IF(AND(ISNUMBER(OFFSET('Water Data'!$D$9,0,10*ROW('Water Data'!D39))),'Data Summary'!BU45="Yes"),OFFSET('Water Data'!$D$9,0,10*ROW('Water Data'!D39)),NA())</f>
        <v>#N/A</v>
      </c>
      <c r="G45" s="507" t="e">
        <f ca="1">+IF(AND(ISNUMBER(OFFSET('Water Data'!$E$4,0,10*ROW('Water Data'!E39))),'Data Summary'!BV45="Yes"),100-OFFSET('Water Data'!$E$4,0,10*ROW('Water Data'!E39)),NA())</f>
        <v>#N/A</v>
      </c>
      <c r="H45" s="507" t="e">
        <f ca="1">+IF(AND(ISNUMBER(OFFSET('Water Data'!$E$6,0,10*ROW('Water Data'!E39))),'Data Summary'!BW45="Yes"),OFFSET('Water Data'!$E$6,0,10*ROW('Water Data'!E39)),NA())</f>
        <v>#N/A</v>
      </c>
      <c r="I45" s="507" t="e">
        <f ca="1">+IF(AND(ISNUMBER(OFFSET('Water Data'!$E$9,0,10*ROW('Water Data'!E39))),'Data Summary'!BX45="Yes"),OFFSET('Water Data'!$E$9,0,10*ROW('Water Data'!E39)),NA())</f>
        <v>#N/A</v>
      </c>
      <c r="J45" s="507" t="e">
        <f ca="1">+IF(AND(ISNUMBER(OFFSET('Water Data'!$F$4,0,10*ROW('Water Data'!F39))),'Data Summary'!BY45="Yes"),100-OFFSET('Water Data'!$F$4,0,10*ROW('Water Data'!F39)),NA())</f>
        <v>#N/A</v>
      </c>
      <c r="K45" s="507" t="e">
        <f ca="1">+IF(AND(ISNUMBER(OFFSET('Water Data'!$F$6,0,10*ROW('Water Data'!F39))),'Data Summary'!BZ45="Yes"),OFFSET('Water Data'!$F$6,0,10*ROW('Water Data'!F39)),NA())</f>
        <v>#N/A</v>
      </c>
      <c r="L45" s="507" t="e">
        <f ca="1">+IF(AND(ISNUMBER(OFFSET('Water Data'!$F$9,0,10*ROW('Water Data'!F39))),'Data Summary'!CA45="Yes"),OFFSET('Water Data'!$F$9,0,10*ROW('Water Data'!F39)),NA())</f>
        <v>#N/A</v>
      </c>
      <c r="M45" s="507" t="e">
        <f ca="1">+IF(AND(ISNUMBER(OFFSET('Water Data'!$G$4,0,10*ROW('Water Data'!G39))),'Data Summary'!CB45="Yes"),100-OFFSET('Water Data'!$G$4,0,10*ROW('Water Data'!G39)),NA())</f>
        <v>#N/A</v>
      </c>
      <c r="N45" s="507" t="e">
        <f ca="1">+IF(AND(ISNUMBER(OFFSET('Water Data'!$G$6,0,10*ROW('Water Data'!G39))),'Data Summary'!CC45="Yes"),OFFSET('Water Data'!$G$6,0,10*ROW('Water Data'!G39)),NA())</f>
        <v>#N/A</v>
      </c>
      <c r="O45" s="507" t="e">
        <f ca="1">+IF(AND(ISNUMBER(OFFSET('Water Data'!$G$9,0,10*ROW('Water Data'!G39))),'Data Summary'!CD45="Yes"),OFFSET('Water Data'!$G$9,0,10*ROW('Water Data'!G39)),NA())</f>
        <v>#N/A</v>
      </c>
      <c r="P45" s="507" t="e">
        <f ca="1">+IF(AND(ISNUMBER(OFFSET('Water Data'!$H$4,0,10*ROW('Water Data'!H39))),'Data Summary'!CE45="Yes"),100-OFFSET('Water Data'!$H$4,0,10*ROW('Water Data'!H39)),NA())</f>
        <v>#N/A</v>
      </c>
      <c r="Q45" s="507" t="e">
        <f ca="1">+IF(AND(ISNUMBER(OFFSET('Water Data'!$H$6,0,10*ROW('Water Data'!H39))),'Data Summary'!CF45="Yes"),OFFSET('Water Data'!$H$6,0,10*ROW('Water Data'!H39)),NA())</f>
        <v>#N/A</v>
      </c>
      <c r="R45" s="507" t="e">
        <f ca="1">+IF(AND(ISNUMBER(OFFSET('Water Data'!$H$9,0,10*ROW('Water Data'!H39))),'Data Summary'!CG45="Yes"),OFFSET('Water Data'!$H$9,0,10*ROW('Water Data'!H39)),NA())</f>
        <v>#N/A</v>
      </c>
      <c r="S45" s="507" t="e">
        <f ca="1">+IF(AND(ISNUMBER(OFFSET('Water Data'!$I$4,0,10*ROW('Water Data'!I39))),'Data Summary'!CH45="Yes"),100-OFFSET('Water Data'!$I$4,0,10*ROW('Water Data'!I39)),NA())</f>
        <v>#N/A</v>
      </c>
      <c r="T45" s="507" t="e">
        <f ca="1">+IF(AND(ISNUMBER(OFFSET('Water Data'!$I$6,0,10*ROW('Water Data'!I39))),'Data Summary'!CI45="Yes"),OFFSET('Water Data'!$I$6,0,10*ROW('Water Data'!I39)),NA())</f>
        <v>#N/A</v>
      </c>
      <c r="U45" s="507" t="e">
        <f ca="1">+IF(AND(ISNUMBER(OFFSET('Water Data'!$I$9,0,10*ROW('Water Data'!I39))),'Data Summary'!CJ45="Yes"),OFFSET('Water Data'!$I$9,0,10*ROW('Water Data'!I39)),NA())</f>
        <v>#N/A</v>
      </c>
      <c r="V45" s="508" t="e">
        <f ca="1">+IF(AND(ISNUMBER(OFFSET('Sanitation Data'!$D$4,0,10*ROW('Sanitation Data'!D39))),'Data Summary'!CK45="Yes"),100-OFFSET('Sanitation Data'!$D$4,0,10*ROW('Sanitation Data'!D39)),NA())</f>
        <v>#N/A</v>
      </c>
      <c r="W45" s="508" t="e">
        <f ca="1">+IF(AND(ISNUMBER(OFFSET('Sanitation Data'!$D$6,0,10*ROW('Sanitation Data'!D39))),'Data Summary'!CL45="Yes"),OFFSET('Sanitation Data'!$D$6,0,10*ROW('Sanitation Data'!D39)),NA())</f>
        <v>#N/A</v>
      </c>
      <c r="X45" s="508" t="e">
        <f ca="1">+IF(AND(ISNUMBER(OFFSET('Sanitation Data'!$D$10,0,10*ROW('Sanitation Data'!D39))),'Data Summary'!CM45="Yes"),OFFSET('Sanitation Data'!$D$10,0,10*ROW('Sanitation Data'!D39)),NA())</f>
        <v>#N/A</v>
      </c>
      <c r="Y45" s="508" t="e">
        <f ca="1">+IF(AND(ISNUMBER(OFFSET('Sanitation Data'!$D$11,0,10*ROW('Sanitation Data'!D39))),'Data Summary'!CN45="Yes"),OFFSET('Sanitation Data'!$D$11,0,10*ROW('Sanitation Data'!D39)),NA())</f>
        <v>#N/A</v>
      </c>
      <c r="Z45" s="508" t="e">
        <f ca="1">+IF(AND(ISNUMBER(OFFSET('Sanitation Data'!$D$12,0,10*ROW('Sanitation Data'!D39))),'Data Summary'!CO45="Yes"),OFFSET('Sanitation Data'!$D$12,0,10*ROW('Sanitation Data'!D39)),NA())</f>
        <v>#N/A</v>
      </c>
      <c r="AA45" s="508" t="e">
        <f ca="1">+IF(AND(ISNUMBER(OFFSET('Sanitation Data'!$E$4,0,10*ROW('Sanitation Data'!E39))),'Data Summary'!CP45="Yes"),100-OFFSET('Sanitation Data'!$E$4,0,10*ROW('Sanitation Data'!E39)),NA())</f>
        <v>#N/A</v>
      </c>
      <c r="AB45" s="508" t="e">
        <f ca="1">+IF(AND(ISNUMBER(OFFSET('Sanitation Data'!$E$6,0,10*ROW('Sanitation Data'!E39))),'Data Summary'!CQ45="Yes"),OFFSET('Sanitation Data'!$E$6,0,10*ROW('Sanitation Data'!E39)),NA())</f>
        <v>#N/A</v>
      </c>
      <c r="AC45" s="508" t="e">
        <f ca="1">+IF(AND(ISNUMBER(OFFSET('Sanitation Data'!$E$10,0,10*ROW('Sanitation Data'!E39))),'Data Summary'!CR45="Yes"),OFFSET('Sanitation Data'!$E$10,0,10*ROW('Sanitation Data'!E39)),NA())</f>
        <v>#N/A</v>
      </c>
      <c r="AD45" s="508" t="e">
        <f ca="1">+IF(AND(ISNUMBER(OFFSET('Sanitation Data'!$E$11,0,10*ROW('Sanitation Data'!E39))),'Data Summary'!CS45="Yes"),OFFSET('Sanitation Data'!$E$11,0,10*ROW('Sanitation Data'!E39)),NA())</f>
        <v>#N/A</v>
      </c>
      <c r="AE45" s="508" t="e">
        <f ca="1">+IF(AND(ISNUMBER(OFFSET('Sanitation Data'!$E$12,0,10*ROW('Sanitation Data'!E39))),'Data Summary'!CT45="Yes"),OFFSET('Sanitation Data'!$E$12,0,10*ROW('Sanitation Data'!E39)),NA())</f>
        <v>#N/A</v>
      </c>
      <c r="AF45" s="508" t="e">
        <f ca="1">+IF(AND(ISNUMBER(OFFSET('Sanitation Data'!$F$4,0,10*ROW('Sanitation Data'!F39))),'Data Summary'!CU45="Yes"),100-OFFSET('Sanitation Data'!$F$4,0,10*ROW('Sanitation Data'!F39)),NA())</f>
        <v>#N/A</v>
      </c>
      <c r="AG45" s="508" t="e">
        <f ca="1">+IF(AND(ISNUMBER(OFFSET('Sanitation Data'!$F$6,0,10*ROW('Sanitation Data'!F39))),'Data Summary'!CV45="Yes"),OFFSET('Sanitation Data'!$F$6,0,10*ROW('Sanitation Data'!F39)),NA())</f>
        <v>#N/A</v>
      </c>
      <c r="AH45" s="508" t="e">
        <f ca="1">+IF(AND(ISNUMBER(OFFSET('Sanitation Data'!$F$10,0,10*ROW('Sanitation Data'!F39))),'Data Summary'!CW45="Yes"),OFFSET('Sanitation Data'!$F$10,0,10*ROW('Sanitation Data'!F39)),NA())</f>
        <v>#N/A</v>
      </c>
      <c r="AI45" s="508" t="e">
        <f ca="1">+IF(AND(ISNUMBER(OFFSET('Sanitation Data'!$F$11,0,10*ROW('Sanitation Data'!F39))),'Data Summary'!CX45="Yes"),OFFSET('Sanitation Data'!$F$11,0,10*ROW('Sanitation Data'!F39)),NA())</f>
        <v>#N/A</v>
      </c>
      <c r="AJ45" s="508" t="e">
        <f ca="1">+IF(AND(ISNUMBER(OFFSET('Sanitation Data'!$F$12,0,10*ROW('Sanitation Data'!F39))),'Data Summary'!CY45="Yes"),OFFSET('Sanitation Data'!$F$12,0,10*ROW('Sanitation Data'!F39)),NA())</f>
        <v>#N/A</v>
      </c>
      <c r="AK45" s="508" t="e">
        <f ca="1">+IF(AND(ISNUMBER(OFFSET('Sanitation Data'!$G$4,0,10*ROW('Sanitation Data'!G39))),'Data Summary'!CZ45="Yes"),100-OFFSET('Sanitation Data'!$G$4,0,10*ROW('Sanitation Data'!G39)),NA())</f>
        <v>#N/A</v>
      </c>
      <c r="AL45" s="508" t="e">
        <f ca="1">+IF(AND(ISNUMBER(OFFSET('Sanitation Data'!$G$6,0,10*ROW('Sanitation Data'!G39))),'Data Summary'!DA45="Yes"),OFFSET('Sanitation Data'!$G$6,0,10*ROW('Sanitation Data'!G39)),NA())</f>
        <v>#N/A</v>
      </c>
      <c r="AM45" s="508" t="e">
        <f ca="1">+IF(AND(ISNUMBER(OFFSET('Sanitation Data'!$G$10,0,10*ROW('Sanitation Data'!G39))),'Data Summary'!DB45="Yes"),OFFSET('Sanitation Data'!$G$10,0,10*ROW('Sanitation Data'!G39)),NA())</f>
        <v>#N/A</v>
      </c>
      <c r="AN45" s="508" t="e">
        <f ca="1">+IF(AND(ISNUMBER(OFFSET('Sanitation Data'!$G$11,0,10*ROW('Sanitation Data'!G39))),'Data Summary'!DC45="Yes"),OFFSET('Sanitation Data'!$G$11,0,10*ROW('Sanitation Data'!G39)),NA())</f>
        <v>#N/A</v>
      </c>
      <c r="AO45" s="508" t="e">
        <f ca="1">+IF(AND(ISNUMBER(OFFSET('Sanitation Data'!$G$12,0,10*ROW('Sanitation Data'!G39))),'Data Summary'!DD45="Yes"),OFFSET('Sanitation Data'!$G$12,0,10*ROW('Sanitation Data'!G39)),NA())</f>
        <v>#N/A</v>
      </c>
      <c r="AP45" s="508" t="e">
        <f ca="1">+IF(AND(ISNUMBER(OFFSET('Sanitation Data'!$H$4,0,10*ROW('Sanitation Data'!H39))),'Data Summary'!DE45="Yes"),100-OFFSET('Sanitation Data'!$H$4,0,10*ROW('Sanitation Data'!H39)),NA())</f>
        <v>#N/A</v>
      </c>
      <c r="AQ45" s="508" t="e">
        <f ca="1">+IF(AND(ISNUMBER(OFFSET('Sanitation Data'!$H$6,0,10*ROW('Sanitation Data'!H39))),'Data Summary'!DF45="Yes"),OFFSET('Sanitation Data'!$H$6,0,10*ROW('Sanitation Data'!H39)),NA())</f>
        <v>#N/A</v>
      </c>
      <c r="AR45" s="508" t="e">
        <f ca="1">+IF(AND(ISNUMBER(OFFSET('Sanitation Data'!$H$10,0,10*ROW('Sanitation Data'!H39))),'Data Summary'!DG45="Yes"),OFFSET('Sanitation Data'!$H$10,0,10*ROW('Sanitation Data'!H39)),NA())</f>
        <v>#N/A</v>
      </c>
      <c r="AS45" s="508" t="e">
        <f ca="1">+IF(AND(ISNUMBER(OFFSET('Sanitation Data'!$H$11,0,10*ROW('Sanitation Data'!H39))),'Data Summary'!DH45="Yes"),OFFSET('Sanitation Data'!$H$11,0,10*ROW('Sanitation Data'!H39)),NA())</f>
        <v>#N/A</v>
      </c>
      <c r="AT45" s="508" t="e">
        <f ca="1">+IF(AND(ISNUMBER(OFFSET('Sanitation Data'!$H$12,0,10*ROW('Sanitation Data'!H39))),'Data Summary'!DI45="Yes"),OFFSET('Sanitation Data'!$H$12,0,10*ROW('Sanitation Data'!H39)),NA())</f>
        <v>#N/A</v>
      </c>
      <c r="AU45" s="508" t="e">
        <f ca="1">+IF(AND(ISNUMBER(OFFSET('Sanitation Data'!$I$4,0,10*ROW('Sanitation Data'!I39))),'Data Summary'!DJ45="Yes"),100-OFFSET('Sanitation Data'!$I$4,0,10*ROW('Sanitation Data'!I39)),NA())</f>
        <v>#N/A</v>
      </c>
      <c r="AV45" s="508" t="e">
        <f ca="1">+IF(AND(ISNUMBER(OFFSET('Sanitation Data'!$I$6,0,10*ROW('Sanitation Data'!I39))),'Data Summary'!DK45="Yes"),OFFSET('Sanitation Data'!$I$6,0,10*ROW('Sanitation Data'!I39)),NA())</f>
        <v>#N/A</v>
      </c>
      <c r="AW45" s="508" t="e">
        <f ca="1">+IF(AND(ISNUMBER(OFFSET('Sanitation Data'!$I$10,0,10*ROW('Sanitation Data'!I39))),'Data Summary'!DL45="Yes"),OFFSET('Sanitation Data'!$I$10,0,10*ROW('Sanitation Data'!I39)),NA())</f>
        <v>#N/A</v>
      </c>
      <c r="AX45" s="508" t="e">
        <f ca="1">+IF(AND(ISNUMBER(OFFSET('Sanitation Data'!$I$11,0,10*ROW('Sanitation Data'!I39))),'Data Summary'!DM45="Yes"),OFFSET('Sanitation Data'!$I$11,0,10*ROW('Sanitation Data'!I39)),NA())</f>
        <v>#N/A</v>
      </c>
      <c r="AY45" s="508" t="e">
        <f ca="1">+IF(AND(ISNUMBER(OFFSET('Sanitation Data'!$I$12,0,10*ROW('Sanitation Data'!I39))),'Data Summary'!DN45="Yes"),OFFSET('Sanitation Data'!$I$12,0,10*ROW('Sanitation Data'!I39)),NA())</f>
        <v>#N/A</v>
      </c>
      <c r="AZ45" s="509" t="e">
        <f ca="1">+IF(AND(ISNUMBER(OFFSET('Hygiene Data'!$D$5,0,10*ROW('Hygiene Data'!D39))),'Data Summary'!DO45="Yes"),OFFSET('Hygiene Data'!$D$5,0,10*ROW('Hygiene Data'!D39)),NA())</f>
        <v>#N/A</v>
      </c>
      <c r="BA45" s="509" t="e">
        <f ca="1">+IF(AND(ISNUMBER(OFFSET('Hygiene Data'!$D$7,0,10*ROW('Hygiene Data'!D39))),'Data Summary'!DP45="Yes"),OFFSET('Hygiene Data'!$D$7,0,10*ROW('Hygiene Data'!D39)),NA())</f>
        <v>#N/A</v>
      </c>
      <c r="BB45" s="509" t="e">
        <f ca="1">+IF(AND(ISNUMBER(OFFSET('Hygiene Data'!$D$9,0,10*ROW('Hygiene Data'!D39))),'Data Summary'!DQ45="Yes"),OFFSET('Hygiene Data'!$D$9,0,10*ROW('Hygiene Data'!D39)),NA())</f>
        <v>#N/A</v>
      </c>
      <c r="BC45" s="509" t="e">
        <f ca="1">+IF(AND(ISNUMBER(OFFSET('Hygiene Data'!$E$5,0,10*ROW('Hygiene Data'!E39))),'Data Summary'!DR45="Yes"),OFFSET('Hygiene Data'!$E$5,0,10*ROW('Hygiene Data'!E39)),NA())</f>
        <v>#N/A</v>
      </c>
      <c r="BD45" s="509" t="e">
        <f ca="1">+IF(AND(ISNUMBER(OFFSET('Hygiene Data'!$E$7,0,10*ROW('Hygiene Data'!E39))),'Data Summary'!DS45="Yes"),OFFSET('Hygiene Data'!$E$7,0,10*ROW('Hygiene Data'!E39)),NA())</f>
        <v>#N/A</v>
      </c>
      <c r="BE45" s="509" t="e">
        <f ca="1">+IF(AND(ISNUMBER(OFFSET('Hygiene Data'!$E$9,0,10*ROW('Hygiene Data'!E39))),'Data Summary'!DT45="Yes"),OFFSET('Hygiene Data'!$E$9,0,10*ROW('Hygiene Data'!E39)),NA())</f>
        <v>#N/A</v>
      </c>
      <c r="BF45" s="509" t="e">
        <f ca="1">+IF(AND(ISNUMBER(OFFSET('Hygiene Data'!$F$5,0,10*ROW('Hygiene Data'!F39))),'Data Summary'!DU45="Yes"),OFFSET('Hygiene Data'!$F$5,0,10*ROW('Hygiene Data'!F39)),NA())</f>
        <v>#N/A</v>
      </c>
      <c r="BG45" s="509" t="e">
        <f ca="1">+IF(AND(ISNUMBER(OFFSET('Hygiene Data'!$F$7,0,10*ROW('Hygiene Data'!F39))),'Data Summary'!DV45="Yes"),OFFSET('Hygiene Data'!$F$7,0,10*ROW('Hygiene Data'!F39)),NA())</f>
        <v>#N/A</v>
      </c>
      <c r="BH45" s="509" t="e">
        <f ca="1">+IF(AND(ISNUMBER(OFFSET('Hygiene Data'!$F$9,0,10*ROW('Hygiene Data'!F39))),'Data Summary'!DW45="Yes"),OFFSET('Hygiene Data'!$F$9,0,10*ROW('Hygiene Data'!F39)),NA())</f>
        <v>#N/A</v>
      </c>
      <c r="BI45" s="509" t="e">
        <f ca="1">+IF(AND(ISNUMBER(OFFSET('Hygiene Data'!$G$5,0,10*ROW('Hygiene Data'!G39))),'Data Summary'!DX45="Yes"),OFFSET('Hygiene Data'!$G$5,0,10*ROW('Hygiene Data'!G39)),NA())</f>
        <v>#N/A</v>
      </c>
      <c r="BJ45" s="509" t="e">
        <f ca="1">+IF(AND(ISNUMBER(OFFSET('Hygiene Data'!$G$7,0,10*ROW('Hygiene Data'!G39))),'Data Summary'!DY45="Yes"),OFFSET('Hygiene Data'!$G$7,0,10*ROW('Hygiene Data'!G39)),NA())</f>
        <v>#N/A</v>
      </c>
      <c r="BK45" s="509" t="e">
        <f ca="1">+IF(AND(ISNUMBER(OFFSET('Hygiene Data'!$G$9,0,10*ROW('Hygiene Data'!G39))),'Data Summary'!DZ45="Yes"),OFFSET('Hygiene Data'!$G$9,0,10*ROW('Hygiene Data'!G39)),NA())</f>
        <v>#N/A</v>
      </c>
      <c r="BL45" s="509" t="e">
        <f ca="1">+IF(AND(ISNUMBER(OFFSET('Hygiene Data'!$H$5,0,10*ROW('Hygiene Data'!H39))),'Data Summary'!EA45="Yes"),OFFSET('Hygiene Data'!$H$5,0,10*ROW('Hygiene Data'!H39)),NA())</f>
        <v>#N/A</v>
      </c>
      <c r="BM45" s="509" t="e">
        <f ca="1">+IF(AND(ISNUMBER(OFFSET('Hygiene Data'!$H$7,0,10*ROW('Hygiene Data'!H39))),'Data Summary'!EB45="Yes"),OFFSET('Hygiene Data'!$H$7,0,10*ROW('Hygiene Data'!H39)),NA())</f>
        <v>#N/A</v>
      </c>
      <c r="BN45" s="509" t="e">
        <f ca="1">+IF(AND(ISNUMBER(OFFSET('Hygiene Data'!$H$9,0,10*ROW('Hygiene Data'!H39))),'Data Summary'!EC45="Yes"),OFFSET('Hygiene Data'!$H$9,0,10*ROW('Hygiene Data'!H39)),NA())</f>
        <v>#N/A</v>
      </c>
      <c r="BO45" s="509" t="e">
        <f ca="1">+IF(AND(ISNUMBER(OFFSET('Hygiene Data'!$I$5,0,10*ROW('Hygiene Data'!I39))),'Data Summary'!ED45="Yes"),OFFSET('Hygiene Data'!$I$5,0,10*ROW('Hygiene Data'!I39)),NA())</f>
        <v>#N/A</v>
      </c>
      <c r="BP45" s="509" t="e">
        <f ca="1">+IF(AND(ISNUMBER(OFFSET('Hygiene Data'!$I$7,0,10*ROW('Hygiene Data'!I39))),'Data Summary'!EE45="Yes"),OFFSET('Hygiene Data'!$I$7,0,10*ROW('Hygiene Data'!I39)),NA())</f>
        <v>#N/A</v>
      </c>
      <c r="BQ45" s="509" t="e">
        <f ca="1">+IF(AND(ISNUMBER(OFFSET('Hygiene Data'!$I$9,0,10*ROW('Hygiene Data'!I39))),'Data Summary'!EF45="Yes"),OFFSET('Hygiene Data'!$I$9,0,10*ROW('Hygiene Data'!I39)),NA())</f>
        <v>#N/A</v>
      </c>
    </row>
    <row r="46" spans="1:69" x14ac:dyDescent="0.25">
      <c r="A46" s="505" t="e">
        <f ca="1">+RIGHT('Data Summary'!A46,LEN('Data Summary'!A46)-9)</f>
        <v>#VALUE!</v>
      </c>
      <c r="B46" s="479" t="str">
        <f ca="1">+IF(ISTEXT('Data Summary'!B46),'Data Summary'!B46,"")</f>
        <v/>
      </c>
      <c r="C46" s="506" t="e">
        <f ca="1">+VALUE('Data Summary'!C46)</f>
        <v>#VALUE!</v>
      </c>
      <c r="D46" s="507" t="e">
        <f ca="1">+IF(AND(ISNUMBER(OFFSET('Water Data'!$D$4,0,10*ROW('Water Data'!D40))),'Data Summary'!BS46="Yes"),100-OFFSET('Water Data'!$D$4,0,10*ROW('Water Data'!D40)),NA())</f>
        <v>#N/A</v>
      </c>
      <c r="E46" s="507" t="e">
        <f ca="1">+IF(AND(ISNUMBER(OFFSET('Water Data'!$D$6,0,10*ROW('Water Data'!D40))),'Data Summary'!BT46="Yes"),OFFSET('Water Data'!$D$6,0,10*ROW('Water Data'!D40)),NA())</f>
        <v>#N/A</v>
      </c>
      <c r="F46" s="507" t="e">
        <f ca="1">+IF(AND(ISNUMBER(OFFSET('Water Data'!$D$9,0,10*ROW('Water Data'!D40))),'Data Summary'!BU46="Yes"),OFFSET('Water Data'!$D$9,0,10*ROW('Water Data'!D40)),NA())</f>
        <v>#N/A</v>
      </c>
      <c r="G46" s="507" t="e">
        <f ca="1">+IF(AND(ISNUMBER(OFFSET('Water Data'!$E$4,0,10*ROW('Water Data'!E40))),'Data Summary'!BV46="Yes"),100-OFFSET('Water Data'!$E$4,0,10*ROW('Water Data'!E40)),NA())</f>
        <v>#N/A</v>
      </c>
      <c r="H46" s="507" t="e">
        <f ca="1">+IF(AND(ISNUMBER(OFFSET('Water Data'!$E$6,0,10*ROW('Water Data'!E40))),'Data Summary'!BW46="Yes"),OFFSET('Water Data'!$E$6,0,10*ROW('Water Data'!E40)),NA())</f>
        <v>#N/A</v>
      </c>
      <c r="I46" s="507" t="e">
        <f ca="1">+IF(AND(ISNUMBER(OFFSET('Water Data'!$E$9,0,10*ROW('Water Data'!E40))),'Data Summary'!BX46="Yes"),OFFSET('Water Data'!$E$9,0,10*ROW('Water Data'!E40)),NA())</f>
        <v>#N/A</v>
      </c>
      <c r="J46" s="507" t="e">
        <f ca="1">+IF(AND(ISNUMBER(OFFSET('Water Data'!$F$4,0,10*ROW('Water Data'!F40))),'Data Summary'!BY46="Yes"),100-OFFSET('Water Data'!$F$4,0,10*ROW('Water Data'!F40)),NA())</f>
        <v>#N/A</v>
      </c>
      <c r="K46" s="507" t="e">
        <f ca="1">+IF(AND(ISNUMBER(OFFSET('Water Data'!$F$6,0,10*ROW('Water Data'!F40))),'Data Summary'!BZ46="Yes"),OFFSET('Water Data'!$F$6,0,10*ROW('Water Data'!F40)),NA())</f>
        <v>#N/A</v>
      </c>
      <c r="L46" s="507" t="e">
        <f ca="1">+IF(AND(ISNUMBER(OFFSET('Water Data'!$F$9,0,10*ROW('Water Data'!F40))),'Data Summary'!CA46="Yes"),OFFSET('Water Data'!$F$9,0,10*ROW('Water Data'!F40)),NA())</f>
        <v>#N/A</v>
      </c>
      <c r="M46" s="507" t="e">
        <f ca="1">+IF(AND(ISNUMBER(OFFSET('Water Data'!$G$4,0,10*ROW('Water Data'!G40))),'Data Summary'!CB46="Yes"),100-OFFSET('Water Data'!$G$4,0,10*ROW('Water Data'!G40)),NA())</f>
        <v>#N/A</v>
      </c>
      <c r="N46" s="507" t="e">
        <f ca="1">+IF(AND(ISNUMBER(OFFSET('Water Data'!$G$6,0,10*ROW('Water Data'!G40))),'Data Summary'!CC46="Yes"),OFFSET('Water Data'!$G$6,0,10*ROW('Water Data'!G40)),NA())</f>
        <v>#N/A</v>
      </c>
      <c r="O46" s="507" t="e">
        <f ca="1">+IF(AND(ISNUMBER(OFFSET('Water Data'!$G$9,0,10*ROW('Water Data'!G40))),'Data Summary'!CD46="Yes"),OFFSET('Water Data'!$G$9,0,10*ROW('Water Data'!G40)),NA())</f>
        <v>#N/A</v>
      </c>
      <c r="P46" s="507" t="e">
        <f ca="1">+IF(AND(ISNUMBER(OFFSET('Water Data'!$H$4,0,10*ROW('Water Data'!H40))),'Data Summary'!CE46="Yes"),100-OFFSET('Water Data'!$H$4,0,10*ROW('Water Data'!H40)),NA())</f>
        <v>#N/A</v>
      </c>
      <c r="Q46" s="507" t="e">
        <f ca="1">+IF(AND(ISNUMBER(OFFSET('Water Data'!$H$6,0,10*ROW('Water Data'!H40))),'Data Summary'!CF46="Yes"),OFFSET('Water Data'!$H$6,0,10*ROW('Water Data'!H40)),NA())</f>
        <v>#N/A</v>
      </c>
      <c r="R46" s="507" t="e">
        <f ca="1">+IF(AND(ISNUMBER(OFFSET('Water Data'!$H$9,0,10*ROW('Water Data'!H40))),'Data Summary'!CG46="Yes"),OFFSET('Water Data'!$H$9,0,10*ROW('Water Data'!H40)),NA())</f>
        <v>#N/A</v>
      </c>
      <c r="S46" s="507" t="e">
        <f ca="1">+IF(AND(ISNUMBER(OFFSET('Water Data'!$I$4,0,10*ROW('Water Data'!I40))),'Data Summary'!CH46="Yes"),100-OFFSET('Water Data'!$I$4,0,10*ROW('Water Data'!I40)),NA())</f>
        <v>#N/A</v>
      </c>
      <c r="T46" s="507" t="e">
        <f ca="1">+IF(AND(ISNUMBER(OFFSET('Water Data'!$I$6,0,10*ROW('Water Data'!I40))),'Data Summary'!CI46="Yes"),OFFSET('Water Data'!$I$6,0,10*ROW('Water Data'!I40)),NA())</f>
        <v>#N/A</v>
      </c>
      <c r="U46" s="507" t="e">
        <f ca="1">+IF(AND(ISNUMBER(OFFSET('Water Data'!$I$9,0,10*ROW('Water Data'!I40))),'Data Summary'!CJ46="Yes"),OFFSET('Water Data'!$I$9,0,10*ROW('Water Data'!I40)),NA())</f>
        <v>#N/A</v>
      </c>
      <c r="V46" s="508" t="e">
        <f ca="1">+IF(AND(ISNUMBER(OFFSET('Sanitation Data'!$D$4,0,10*ROW('Sanitation Data'!D40))),'Data Summary'!CK46="Yes"),100-OFFSET('Sanitation Data'!$D$4,0,10*ROW('Sanitation Data'!D40)),NA())</f>
        <v>#N/A</v>
      </c>
      <c r="W46" s="508" t="e">
        <f ca="1">+IF(AND(ISNUMBER(OFFSET('Sanitation Data'!$D$6,0,10*ROW('Sanitation Data'!D40))),'Data Summary'!CL46="Yes"),OFFSET('Sanitation Data'!$D$6,0,10*ROW('Sanitation Data'!D40)),NA())</f>
        <v>#N/A</v>
      </c>
      <c r="X46" s="508" t="e">
        <f ca="1">+IF(AND(ISNUMBER(OFFSET('Sanitation Data'!$D$10,0,10*ROW('Sanitation Data'!D40))),'Data Summary'!CM46="Yes"),OFFSET('Sanitation Data'!$D$10,0,10*ROW('Sanitation Data'!D40)),NA())</f>
        <v>#N/A</v>
      </c>
      <c r="Y46" s="508" t="e">
        <f ca="1">+IF(AND(ISNUMBER(OFFSET('Sanitation Data'!$D$11,0,10*ROW('Sanitation Data'!D40))),'Data Summary'!CN46="Yes"),OFFSET('Sanitation Data'!$D$11,0,10*ROW('Sanitation Data'!D40)),NA())</f>
        <v>#N/A</v>
      </c>
      <c r="Z46" s="508" t="e">
        <f ca="1">+IF(AND(ISNUMBER(OFFSET('Sanitation Data'!$D$12,0,10*ROW('Sanitation Data'!D40))),'Data Summary'!CO46="Yes"),OFFSET('Sanitation Data'!$D$12,0,10*ROW('Sanitation Data'!D40)),NA())</f>
        <v>#N/A</v>
      </c>
      <c r="AA46" s="508" t="e">
        <f ca="1">+IF(AND(ISNUMBER(OFFSET('Sanitation Data'!$E$4,0,10*ROW('Sanitation Data'!E40))),'Data Summary'!CP46="Yes"),100-OFFSET('Sanitation Data'!$E$4,0,10*ROW('Sanitation Data'!E40)),NA())</f>
        <v>#N/A</v>
      </c>
      <c r="AB46" s="508" t="e">
        <f ca="1">+IF(AND(ISNUMBER(OFFSET('Sanitation Data'!$E$6,0,10*ROW('Sanitation Data'!E40))),'Data Summary'!CQ46="Yes"),OFFSET('Sanitation Data'!$E$6,0,10*ROW('Sanitation Data'!E40)),NA())</f>
        <v>#N/A</v>
      </c>
      <c r="AC46" s="508" t="e">
        <f ca="1">+IF(AND(ISNUMBER(OFFSET('Sanitation Data'!$E$10,0,10*ROW('Sanitation Data'!E40))),'Data Summary'!CR46="Yes"),OFFSET('Sanitation Data'!$E$10,0,10*ROW('Sanitation Data'!E40)),NA())</f>
        <v>#N/A</v>
      </c>
      <c r="AD46" s="508" t="e">
        <f ca="1">+IF(AND(ISNUMBER(OFFSET('Sanitation Data'!$E$11,0,10*ROW('Sanitation Data'!E40))),'Data Summary'!CS46="Yes"),OFFSET('Sanitation Data'!$E$11,0,10*ROW('Sanitation Data'!E40)),NA())</f>
        <v>#N/A</v>
      </c>
      <c r="AE46" s="508" t="e">
        <f ca="1">+IF(AND(ISNUMBER(OFFSET('Sanitation Data'!$E$12,0,10*ROW('Sanitation Data'!E40))),'Data Summary'!CT46="Yes"),OFFSET('Sanitation Data'!$E$12,0,10*ROW('Sanitation Data'!E40)),NA())</f>
        <v>#N/A</v>
      </c>
      <c r="AF46" s="508" t="e">
        <f ca="1">+IF(AND(ISNUMBER(OFFSET('Sanitation Data'!$F$4,0,10*ROW('Sanitation Data'!F40))),'Data Summary'!CU46="Yes"),100-OFFSET('Sanitation Data'!$F$4,0,10*ROW('Sanitation Data'!F40)),NA())</f>
        <v>#N/A</v>
      </c>
      <c r="AG46" s="508" t="e">
        <f ca="1">+IF(AND(ISNUMBER(OFFSET('Sanitation Data'!$F$6,0,10*ROW('Sanitation Data'!F40))),'Data Summary'!CV46="Yes"),OFFSET('Sanitation Data'!$F$6,0,10*ROW('Sanitation Data'!F40)),NA())</f>
        <v>#N/A</v>
      </c>
      <c r="AH46" s="508" t="e">
        <f ca="1">+IF(AND(ISNUMBER(OFFSET('Sanitation Data'!$F$10,0,10*ROW('Sanitation Data'!F40))),'Data Summary'!CW46="Yes"),OFFSET('Sanitation Data'!$F$10,0,10*ROW('Sanitation Data'!F40)),NA())</f>
        <v>#N/A</v>
      </c>
      <c r="AI46" s="508" t="e">
        <f ca="1">+IF(AND(ISNUMBER(OFFSET('Sanitation Data'!$F$11,0,10*ROW('Sanitation Data'!F40))),'Data Summary'!CX46="Yes"),OFFSET('Sanitation Data'!$F$11,0,10*ROW('Sanitation Data'!F40)),NA())</f>
        <v>#N/A</v>
      </c>
      <c r="AJ46" s="508" t="e">
        <f ca="1">+IF(AND(ISNUMBER(OFFSET('Sanitation Data'!$F$12,0,10*ROW('Sanitation Data'!F40))),'Data Summary'!CY46="Yes"),OFFSET('Sanitation Data'!$F$12,0,10*ROW('Sanitation Data'!F40)),NA())</f>
        <v>#N/A</v>
      </c>
      <c r="AK46" s="508" t="e">
        <f ca="1">+IF(AND(ISNUMBER(OFFSET('Sanitation Data'!$G$4,0,10*ROW('Sanitation Data'!G40))),'Data Summary'!CZ46="Yes"),100-OFFSET('Sanitation Data'!$G$4,0,10*ROW('Sanitation Data'!G40)),NA())</f>
        <v>#N/A</v>
      </c>
      <c r="AL46" s="508" t="e">
        <f ca="1">+IF(AND(ISNUMBER(OFFSET('Sanitation Data'!$G$6,0,10*ROW('Sanitation Data'!G40))),'Data Summary'!DA46="Yes"),OFFSET('Sanitation Data'!$G$6,0,10*ROW('Sanitation Data'!G40)),NA())</f>
        <v>#N/A</v>
      </c>
      <c r="AM46" s="508" t="e">
        <f ca="1">+IF(AND(ISNUMBER(OFFSET('Sanitation Data'!$G$10,0,10*ROW('Sanitation Data'!G40))),'Data Summary'!DB46="Yes"),OFFSET('Sanitation Data'!$G$10,0,10*ROW('Sanitation Data'!G40)),NA())</f>
        <v>#N/A</v>
      </c>
      <c r="AN46" s="508" t="e">
        <f ca="1">+IF(AND(ISNUMBER(OFFSET('Sanitation Data'!$G$11,0,10*ROW('Sanitation Data'!G40))),'Data Summary'!DC46="Yes"),OFFSET('Sanitation Data'!$G$11,0,10*ROW('Sanitation Data'!G40)),NA())</f>
        <v>#N/A</v>
      </c>
      <c r="AO46" s="508" t="e">
        <f ca="1">+IF(AND(ISNUMBER(OFFSET('Sanitation Data'!$G$12,0,10*ROW('Sanitation Data'!G40))),'Data Summary'!DD46="Yes"),OFFSET('Sanitation Data'!$G$12,0,10*ROW('Sanitation Data'!G40)),NA())</f>
        <v>#N/A</v>
      </c>
      <c r="AP46" s="508" t="e">
        <f ca="1">+IF(AND(ISNUMBER(OFFSET('Sanitation Data'!$H$4,0,10*ROW('Sanitation Data'!H40))),'Data Summary'!DE46="Yes"),100-OFFSET('Sanitation Data'!$H$4,0,10*ROW('Sanitation Data'!H40)),NA())</f>
        <v>#N/A</v>
      </c>
      <c r="AQ46" s="508" t="e">
        <f ca="1">+IF(AND(ISNUMBER(OFFSET('Sanitation Data'!$H$6,0,10*ROW('Sanitation Data'!H40))),'Data Summary'!DF46="Yes"),OFFSET('Sanitation Data'!$H$6,0,10*ROW('Sanitation Data'!H40)),NA())</f>
        <v>#N/A</v>
      </c>
      <c r="AR46" s="508" t="e">
        <f ca="1">+IF(AND(ISNUMBER(OFFSET('Sanitation Data'!$H$10,0,10*ROW('Sanitation Data'!H40))),'Data Summary'!DG46="Yes"),OFFSET('Sanitation Data'!$H$10,0,10*ROW('Sanitation Data'!H40)),NA())</f>
        <v>#N/A</v>
      </c>
      <c r="AS46" s="508" t="e">
        <f ca="1">+IF(AND(ISNUMBER(OFFSET('Sanitation Data'!$H$11,0,10*ROW('Sanitation Data'!H40))),'Data Summary'!DH46="Yes"),OFFSET('Sanitation Data'!$H$11,0,10*ROW('Sanitation Data'!H40)),NA())</f>
        <v>#N/A</v>
      </c>
      <c r="AT46" s="508" t="e">
        <f ca="1">+IF(AND(ISNUMBER(OFFSET('Sanitation Data'!$H$12,0,10*ROW('Sanitation Data'!H40))),'Data Summary'!DI46="Yes"),OFFSET('Sanitation Data'!$H$12,0,10*ROW('Sanitation Data'!H40)),NA())</f>
        <v>#N/A</v>
      </c>
      <c r="AU46" s="508" t="e">
        <f ca="1">+IF(AND(ISNUMBER(OFFSET('Sanitation Data'!$I$4,0,10*ROW('Sanitation Data'!I40))),'Data Summary'!DJ46="Yes"),100-OFFSET('Sanitation Data'!$I$4,0,10*ROW('Sanitation Data'!I40)),NA())</f>
        <v>#N/A</v>
      </c>
      <c r="AV46" s="508" t="e">
        <f ca="1">+IF(AND(ISNUMBER(OFFSET('Sanitation Data'!$I$6,0,10*ROW('Sanitation Data'!I40))),'Data Summary'!DK46="Yes"),OFFSET('Sanitation Data'!$I$6,0,10*ROW('Sanitation Data'!I40)),NA())</f>
        <v>#N/A</v>
      </c>
      <c r="AW46" s="508" t="e">
        <f ca="1">+IF(AND(ISNUMBER(OFFSET('Sanitation Data'!$I$10,0,10*ROW('Sanitation Data'!I40))),'Data Summary'!DL46="Yes"),OFFSET('Sanitation Data'!$I$10,0,10*ROW('Sanitation Data'!I40)),NA())</f>
        <v>#N/A</v>
      </c>
      <c r="AX46" s="508" t="e">
        <f ca="1">+IF(AND(ISNUMBER(OFFSET('Sanitation Data'!$I$11,0,10*ROW('Sanitation Data'!I40))),'Data Summary'!DM46="Yes"),OFFSET('Sanitation Data'!$I$11,0,10*ROW('Sanitation Data'!I40)),NA())</f>
        <v>#N/A</v>
      </c>
      <c r="AY46" s="508" t="e">
        <f ca="1">+IF(AND(ISNUMBER(OFFSET('Sanitation Data'!$I$12,0,10*ROW('Sanitation Data'!I40))),'Data Summary'!DN46="Yes"),OFFSET('Sanitation Data'!$I$12,0,10*ROW('Sanitation Data'!I40)),NA())</f>
        <v>#N/A</v>
      </c>
      <c r="AZ46" s="509" t="e">
        <f ca="1">+IF(AND(ISNUMBER(OFFSET('Hygiene Data'!$D$5,0,10*ROW('Hygiene Data'!D40))),'Data Summary'!DO46="Yes"),OFFSET('Hygiene Data'!$D$5,0,10*ROW('Hygiene Data'!D40)),NA())</f>
        <v>#N/A</v>
      </c>
      <c r="BA46" s="509" t="e">
        <f ca="1">+IF(AND(ISNUMBER(OFFSET('Hygiene Data'!$D$7,0,10*ROW('Hygiene Data'!D40))),'Data Summary'!DP46="Yes"),OFFSET('Hygiene Data'!$D$7,0,10*ROW('Hygiene Data'!D40)),NA())</f>
        <v>#N/A</v>
      </c>
      <c r="BB46" s="509" t="e">
        <f ca="1">+IF(AND(ISNUMBER(OFFSET('Hygiene Data'!$D$9,0,10*ROW('Hygiene Data'!D40))),'Data Summary'!DQ46="Yes"),OFFSET('Hygiene Data'!$D$9,0,10*ROW('Hygiene Data'!D40)),NA())</f>
        <v>#N/A</v>
      </c>
      <c r="BC46" s="509" t="e">
        <f ca="1">+IF(AND(ISNUMBER(OFFSET('Hygiene Data'!$E$5,0,10*ROW('Hygiene Data'!E40))),'Data Summary'!DR46="Yes"),OFFSET('Hygiene Data'!$E$5,0,10*ROW('Hygiene Data'!E40)),NA())</f>
        <v>#N/A</v>
      </c>
      <c r="BD46" s="509" t="e">
        <f ca="1">+IF(AND(ISNUMBER(OFFSET('Hygiene Data'!$E$7,0,10*ROW('Hygiene Data'!E40))),'Data Summary'!DS46="Yes"),OFFSET('Hygiene Data'!$E$7,0,10*ROW('Hygiene Data'!E40)),NA())</f>
        <v>#N/A</v>
      </c>
      <c r="BE46" s="509" t="e">
        <f ca="1">+IF(AND(ISNUMBER(OFFSET('Hygiene Data'!$E$9,0,10*ROW('Hygiene Data'!E40))),'Data Summary'!DT46="Yes"),OFFSET('Hygiene Data'!$E$9,0,10*ROW('Hygiene Data'!E40)),NA())</f>
        <v>#N/A</v>
      </c>
      <c r="BF46" s="509" t="e">
        <f ca="1">+IF(AND(ISNUMBER(OFFSET('Hygiene Data'!$F$5,0,10*ROW('Hygiene Data'!F40))),'Data Summary'!DU46="Yes"),OFFSET('Hygiene Data'!$F$5,0,10*ROW('Hygiene Data'!F40)),NA())</f>
        <v>#N/A</v>
      </c>
      <c r="BG46" s="509" t="e">
        <f ca="1">+IF(AND(ISNUMBER(OFFSET('Hygiene Data'!$F$7,0,10*ROW('Hygiene Data'!F40))),'Data Summary'!DV46="Yes"),OFFSET('Hygiene Data'!$F$7,0,10*ROW('Hygiene Data'!F40)),NA())</f>
        <v>#N/A</v>
      </c>
      <c r="BH46" s="509" t="e">
        <f ca="1">+IF(AND(ISNUMBER(OFFSET('Hygiene Data'!$F$9,0,10*ROW('Hygiene Data'!F40))),'Data Summary'!DW46="Yes"),OFFSET('Hygiene Data'!$F$9,0,10*ROW('Hygiene Data'!F40)),NA())</f>
        <v>#N/A</v>
      </c>
      <c r="BI46" s="509" t="e">
        <f ca="1">+IF(AND(ISNUMBER(OFFSET('Hygiene Data'!$G$5,0,10*ROW('Hygiene Data'!G40))),'Data Summary'!DX46="Yes"),OFFSET('Hygiene Data'!$G$5,0,10*ROW('Hygiene Data'!G40)),NA())</f>
        <v>#N/A</v>
      </c>
      <c r="BJ46" s="509" t="e">
        <f ca="1">+IF(AND(ISNUMBER(OFFSET('Hygiene Data'!$G$7,0,10*ROW('Hygiene Data'!G40))),'Data Summary'!DY46="Yes"),OFFSET('Hygiene Data'!$G$7,0,10*ROW('Hygiene Data'!G40)),NA())</f>
        <v>#N/A</v>
      </c>
      <c r="BK46" s="509" t="e">
        <f ca="1">+IF(AND(ISNUMBER(OFFSET('Hygiene Data'!$G$9,0,10*ROW('Hygiene Data'!G40))),'Data Summary'!DZ46="Yes"),OFFSET('Hygiene Data'!$G$9,0,10*ROW('Hygiene Data'!G40)),NA())</f>
        <v>#N/A</v>
      </c>
      <c r="BL46" s="509" t="e">
        <f ca="1">+IF(AND(ISNUMBER(OFFSET('Hygiene Data'!$H$5,0,10*ROW('Hygiene Data'!H40))),'Data Summary'!EA46="Yes"),OFFSET('Hygiene Data'!$H$5,0,10*ROW('Hygiene Data'!H40)),NA())</f>
        <v>#N/A</v>
      </c>
      <c r="BM46" s="509" t="e">
        <f ca="1">+IF(AND(ISNUMBER(OFFSET('Hygiene Data'!$H$7,0,10*ROW('Hygiene Data'!H40))),'Data Summary'!EB46="Yes"),OFFSET('Hygiene Data'!$H$7,0,10*ROW('Hygiene Data'!H40)),NA())</f>
        <v>#N/A</v>
      </c>
      <c r="BN46" s="509" t="e">
        <f ca="1">+IF(AND(ISNUMBER(OFFSET('Hygiene Data'!$H$9,0,10*ROW('Hygiene Data'!H40))),'Data Summary'!EC46="Yes"),OFFSET('Hygiene Data'!$H$9,0,10*ROW('Hygiene Data'!H40)),NA())</f>
        <v>#N/A</v>
      </c>
      <c r="BO46" s="509" t="e">
        <f ca="1">+IF(AND(ISNUMBER(OFFSET('Hygiene Data'!$I$5,0,10*ROW('Hygiene Data'!I40))),'Data Summary'!ED46="Yes"),OFFSET('Hygiene Data'!$I$5,0,10*ROW('Hygiene Data'!I40)),NA())</f>
        <v>#N/A</v>
      </c>
      <c r="BP46" s="509" t="e">
        <f ca="1">+IF(AND(ISNUMBER(OFFSET('Hygiene Data'!$I$7,0,10*ROW('Hygiene Data'!I40))),'Data Summary'!EE46="Yes"),OFFSET('Hygiene Data'!$I$7,0,10*ROW('Hygiene Data'!I40)),NA())</f>
        <v>#N/A</v>
      </c>
      <c r="BQ46" s="509" t="e">
        <f ca="1">+IF(AND(ISNUMBER(OFFSET('Hygiene Data'!$I$9,0,10*ROW('Hygiene Data'!I40))),'Data Summary'!EF46="Yes"),OFFSET('Hygiene Data'!$I$9,0,10*ROW('Hygiene Data'!I40)),NA())</f>
        <v>#N/A</v>
      </c>
    </row>
    <row r="47" spans="1:69" x14ac:dyDescent="0.25">
      <c r="A47" s="505" t="e">
        <f ca="1">+RIGHT('Data Summary'!A47,LEN('Data Summary'!A47)-9)</f>
        <v>#VALUE!</v>
      </c>
      <c r="B47" s="479" t="str">
        <f ca="1">+IF(ISTEXT('Data Summary'!B47),'Data Summary'!B47,"")</f>
        <v/>
      </c>
      <c r="C47" s="506" t="e">
        <f ca="1">+VALUE('Data Summary'!C47)</f>
        <v>#VALUE!</v>
      </c>
      <c r="D47" s="507" t="e">
        <f ca="1">+IF(AND(ISNUMBER(OFFSET('Water Data'!$D$4,0,10*ROW('Water Data'!D41))),'Data Summary'!BS47="Yes"),100-OFFSET('Water Data'!$D$4,0,10*ROW('Water Data'!D41)),NA())</f>
        <v>#N/A</v>
      </c>
      <c r="E47" s="507" t="e">
        <f ca="1">+IF(AND(ISNUMBER(OFFSET('Water Data'!$D$6,0,10*ROW('Water Data'!D41))),'Data Summary'!BT47="Yes"),OFFSET('Water Data'!$D$6,0,10*ROW('Water Data'!D41)),NA())</f>
        <v>#N/A</v>
      </c>
      <c r="F47" s="507" t="e">
        <f ca="1">+IF(AND(ISNUMBER(OFFSET('Water Data'!$D$9,0,10*ROW('Water Data'!D41))),'Data Summary'!BU47="Yes"),OFFSET('Water Data'!$D$9,0,10*ROW('Water Data'!D41)),NA())</f>
        <v>#N/A</v>
      </c>
      <c r="G47" s="507" t="e">
        <f ca="1">+IF(AND(ISNUMBER(OFFSET('Water Data'!$E$4,0,10*ROW('Water Data'!E41))),'Data Summary'!BV47="Yes"),100-OFFSET('Water Data'!$E$4,0,10*ROW('Water Data'!E41)),NA())</f>
        <v>#N/A</v>
      </c>
      <c r="H47" s="507" t="e">
        <f ca="1">+IF(AND(ISNUMBER(OFFSET('Water Data'!$E$6,0,10*ROW('Water Data'!E41))),'Data Summary'!BW47="Yes"),OFFSET('Water Data'!$E$6,0,10*ROW('Water Data'!E41)),NA())</f>
        <v>#N/A</v>
      </c>
      <c r="I47" s="507" t="e">
        <f ca="1">+IF(AND(ISNUMBER(OFFSET('Water Data'!$E$9,0,10*ROW('Water Data'!E41))),'Data Summary'!BX47="Yes"),OFFSET('Water Data'!$E$9,0,10*ROW('Water Data'!E41)),NA())</f>
        <v>#N/A</v>
      </c>
      <c r="J47" s="507" t="e">
        <f ca="1">+IF(AND(ISNUMBER(OFFSET('Water Data'!$F$4,0,10*ROW('Water Data'!F41))),'Data Summary'!BY47="Yes"),100-OFFSET('Water Data'!$F$4,0,10*ROW('Water Data'!F41)),NA())</f>
        <v>#N/A</v>
      </c>
      <c r="K47" s="507" t="e">
        <f ca="1">+IF(AND(ISNUMBER(OFFSET('Water Data'!$F$6,0,10*ROW('Water Data'!F41))),'Data Summary'!BZ47="Yes"),OFFSET('Water Data'!$F$6,0,10*ROW('Water Data'!F41)),NA())</f>
        <v>#N/A</v>
      </c>
      <c r="L47" s="507" t="e">
        <f ca="1">+IF(AND(ISNUMBER(OFFSET('Water Data'!$F$9,0,10*ROW('Water Data'!F41))),'Data Summary'!CA47="Yes"),OFFSET('Water Data'!$F$9,0,10*ROW('Water Data'!F41)),NA())</f>
        <v>#N/A</v>
      </c>
      <c r="M47" s="507" t="e">
        <f ca="1">+IF(AND(ISNUMBER(OFFSET('Water Data'!$G$4,0,10*ROW('Water Data'!G41))),'Data Summary'!CB47="Yes"),100-OFFSET('Water Data'!$G$4,0,10*ROW('Water Data'!G41)),NA())</f>
        <v>#N/A</v>
      </c>
      <c r="N47" s="507" t="e">
        <f ca="1">+IF(AND(ISNUMBER(OFFSET('Water Data'!$G$6,0,10*ROW('Water Data'!G41))),'Data Summary'!CC47="Yes"),OFFSET('Water Data'!$G$6,0,10*ROW('Water Data'!G41)),NA())</f>
        <v>#N/A</v>
      </c>
      <c r="O47" s="507" t="e">
        <f ca="1">+IF(AND(ISNUMBER(OFFSET('Water Data'!$G$9,0,10*ROW('Water Data'!G41))),'Data Summary'!CD47="Yes"),OFFSET('Water Data'!$G$9,0,10*ROW('Water Data'!G41)),NA())</f>
        <v>#N/A</v>
      </c>
      <c r="P47" s="507" t="e">
        <f ca="1">+IF(AND(ISNUMBER(OFFSET('Water Data'!$H$4,0,10*ROW('Water Data'!H41))),'Data Summary'!CE47="Yes"),100-OFFSET('Water Data'!$H$4,0,10*ROW('Water Data'!H41)),NA())</f>
        <v>#N/A</v>
      </c>
      <c r="Q47" s="507" t="e">
        <f ca="1">+IF(AND(ISNUMBER(OFFSET('Water Data'!$H$6,0,10*ROW('Water Data'!H41))),'Data Summary'!CF47="Yes"),OFFSET('Water Data'!$H$6,0,10*ROW('Water Data'!H41)),NA())</f>
        <v>#N/A</v>
      </c>
      <c r="R47" s="507" t="e">
        <f ca="1">+IF(AND(ISNUMBER(OFFSET('Water Data'!$H$9,0,10*ROW('Water Data'!H41))),'Data Summary'!CG47="Yes"),OFFSET('Water Data'!$H$9,0,10*ROW('Water Data'!H41)),NA())</f>
        <v>#N/A</v>
      </c>
      <c r="S47" s="507" t="e">
        <f ca="1">+IF(AND(ISNUMBER(OFFSET('Water Data'!$I$4,0,10*ROW('Water Data'!I41))),'Data Summary'!CH47="Yes"),100-OFFSET('Water Data'!$I$4,0,10*ROW('Water Data'!I41)),NA())</f>
        <v>#N/A</v>
      </c>
      <c r="T47" s="507" t="e">
        <f ca="1">+IF(AND(ISNUMBER(OFFSET('Water Data'!$I$6,0,10*ROW('Water Data'!I41))),'Data Summary'!CI47="Yes"),OFFSET('Water Data'!$I$6,0,10*ROW('Water Data'!I41)),NA())</f>
        <v>#N/A</v>
      </c>
      <c r="U47" s="507" t="e">
        <f ca="1">+IF(AND(ISNUMBER(OFFSET('Water Data'!$I$9,0,10*ROW('Water Data'!I41))),'Data Summary'!CJ47="Yes"),OFFSET('Water Data'!$I$9,0,10*ROW('Water Data'!I41)),NA())</f>
        <v>#N/A</v>
      </c>
      <c r="V47" s="508" t="e">
        <f ca="1">+IF(AND(ISNUMBER(OFFSET('Sanitation Data'!$D$4,0,10*ROW('Sanitation Data'!D41))),'Data Summary'!CK47="Yes"),100-OFFSET('Sanitation Data'!$D$4,0,10*ROW('Sanitation Data'!D41)),NA())</f>
        <v>#N/A</v>
      </c>
      <c r="W47" s="508" t="e">
        <f ca="1">+IF(AND(ISNUMBER(OFFSET('Sanitation Data'!$D$6,0,10*ROW('Sanitation Data'!D41))),'Data Summary'!CL47="Yes"),OFFSET('Sanitation Data'!$D$6,0,10*ROW('Sanitation Data'!D41)),NA())</f>
        <v>#N/A</v>
      </c>
      <c r="X47" s="508" t="e">
        <f ca="1">+IF(AND(ISNUMBER(OFFSET('Sanitation Data'!$D$10,0,10*ROW('Sanitation Data'!D41))),'Data Summary'!CM47="Yes"),OFFSET('Sanitation Data'!$D$10,0,10*ROW('Sanitation Data'!D41)),NA())</f>
        <v>#N/A</v>
      </c>
      <c r="Y47" s="508" t="e">
        <f ca="1">+IF(AND(ISNUMBER(OFFSET('Sanitation Data'!$D$11,0,10*ROW('Sanitation Data'!D41))),'Data Summary'!CN47="Yes"),OFFSET('Sanitation Data'!$D$11,0,10*ROW('Sanitation Data'!D41)),NA())</f>
        <v>#N/A</v>
      </c>
      <c r="Z47" s="508" t="e">
        <f ca="1">+IF(AND(ISNUMBER(OFFSET('Sanitation Data'!$D$12,0,10*ROW('Sanitation Data'!D41))),'Data Summary'!CO47="Yes"),OFFSET('Sanitation Data'!$D$12,0,10*ROW('Sanitation Data'!D41)),NA())</f>
        <v>#N/A</v>
      </c>
      <c r="AA47" s="508" t="e">
        <f ca="1">+IF(AND(ISNUMBER(OFFSET('Sanitation Data'!$E$4,0,10*ROW('Sanitation Data'!E41))),'Data Summary'!CP47="Yes"),100-OFFSET('Sanitation Data'!$E$4,0,10*ROW('Sanitation Data'!E41)),NA())</f>
        <v>#N/A</v>
      </c>
      <c r="AB47" s="508" t="e">
        <f ca="1">+IF(AND(ISNUMBER(OFFSET('Sanitation Data'!$E$6,0,10*ROW('Sanitation Data'!E41))),'Data Summary'!CQ47="Yes"),OFFSET('Sanitation Data'!$E$6,0,10*ROW('Sanitation Data'!E41)),NA())</f>
        <v>#N/A</v>
      </c>
      <c r="AC47" s="508" t="e">
        <f ca="1">+IF(AND(ISNUMBER(OFFSET('Sanitation Data'!$E$10,0,10*ROW('Sanitation Data'!E41))),'Data Summary'!CR47="Yes"),OFFSET('Sanitation Data'!$E$10,0,10*ROW('Sanitation Data'!E41)),NA())</f>
        <v>#N/A</v>
      </c>
      <c r="AD47" s="508" t="e">
        <f ca="1">+IF(AND(ISNUMBER(OFFSET('Sanitation Data'!$E$11,0,10*ROW('Sanitation Data'!E41))),'Data Summary'!CS47="Yes"),OFFSET('Sanitation Data'!$E$11,0,10*ROW('Sanitation Data'!E41)),NA())</f>
        <v>#N/A</v>
      </c>
      <c r="AE47" s="508" t="e">
        <f ca="1">+IF(AND(ISNUMBER(OFFSET('Sanitation Data'!$E$12,0,10*ROW('Sanitation Data'!E41))),'Data Summary'!CT47="Yes"),OFFSET('Sanitation Data'!$E$12,0,10*ROW('Sanitation Data'!E41)),NA())</f>
        <v>#N/A</v>
      </c>
      <c r="AF47" s="508" t="e">
        <f ca="1">+IF(AND(ISNUMBER(OFFSET('Sanitation Data'!$F$4,0,10*ROW('Sanitation Data'!F41))),'Data Summary'!CU47="Yes"),100-OFFSET('Sanitation Data'!$F$4,0,10*ROW('Sanitation Data'!F41)),NA())</f>
        <v>#N/A</v>
      </c>
      <c r="AG47" s="508" t="e">
        <f ca="1">+IF(AND(ISNUMBER(OFFSET('Sanitation Data'!$F$6,0,10*ROW('Sanitation Data'!F41))),'Data Summary'!CV47="Yes"),OFFSET('Sanitation Data'!$F$6,0,10*ROW('Sanitation Data'!F41)),NA())</f>
        <v>#N/A</v>
      </c>
      <c r="AH47" s="508" t="e">
        <f ca="1">+IF(AND(ISNUMBER(OFFSET('Sanitation Data'!$F$10,0,10*ROW('Sanitation Data'!F41))),'Data Summary'!CW47="Yes"),OFFSET('Sanitation Data'!$F$10,0,10*ROW('Sanitation Data'!F41)),NA())</f>
        <v>#N/A</v>
      </c>
      <c r="AI47" s="508" t="e">
        <f ca="1">+IF(AND(ISNUMBER(OFFSET('Sanitation Data'!$F$11,0,10*ROW('Sanitation Data'!F41))),'Data Summary'!CX47="Yes"),OFFSET('Sanitation Data'!$F$11,0,10*ROW('Sanitation Data'!F41)),NA())</f>
        <v>#N/A</v>
      </c>
      <c r="AJ47" s="508" t="e">
        <f ca="1">+IF(AND(ISNUMBER(OFFSET('Sanitation Data'!$F$12,0,10*ROW('Sanitation Data'!F41))),'Data Summary'!CY47="Yes"),OFFSET('Sanitation Data'!$F$12,0,10*ROW('Sanitation Data'!F41)),NA())</f>
        <v>#N/A</v>
      </c>
      <c r="AK47" s="508" t="e">
        <f ca="1">+IF(AND(ISNUMBER(OFFSET('Sanitation Data'!$G$4,0,10*ROW('Sanitation Data'!G41))),'Data Summary'!CZ47="Yes"),100-OFFSET('Sanitation Data'!$G$4,0,10*ROW('Sanitation Data'!G41)),NA())</f>
        <v>#N/A</v>
      </c>
      <c r="AL47" s="508" t="e">
        <f ca="1">+IF(AND(ISNUMBER(OFFSET('Sanitation Data'!$G$6,0,10*ROW('Sanitation Data'!G41))),'Data Summary'!DA47="Yes"),OFFSET('Sanitation Data'!$G$6,0,10*ROW('Sanitation Data'!G41)),NA())</f>
        <v>#N/A</v>
      </c>
      <c r="AM47" s="508" t="e">
        <f ca="1">+IF(AND(ISNUMBER(OFFSET('Sanitation Data'!$G$10,0,10*ROW('Sanitation Data'!G41))),'Data Summary'!DB47="Yes"),OFFSET('Sanitation Data'!$G$10,0,10*ROW('Sanitation Data'!G41)),NA())</f>
        <v>#N/A</v>
      </c>
      <c r="AN47" s="508" t="e">
        <f ca="1">+IF(AND(ISNUMBER(OFFSET('Sanitation Data'!$G$11,0,10*ROW('Sanitation Data'!G41))),'Data Summary'!DC47="Yes"),OFFSET('Sanitation Data'!$G$11,0,10*ROW('Sanitation Data'!G41)),NA())</f>
        <v>#N/A</v>
      </c>
      <c r="AO47" s="508" t="e">
        <f ca="1">+IF(AND(ISNUMBER(OFFSET('Sanitation Data'!$G$12,0,10*ROW('Sanitation Data'!G41))),'Data Summary'!DD47="Yes"),OFFSET('Sanitation Data'!$G$12,0,10*ROW('Sanitation Data'!G41)),NA())</f>
        <v>#N/A</v>
      </c>
      <c r="AP47" s="508" t="e">
        <f ca="1">+IF(AND(ISNUMBER(OFFSET('Sanitation Data'!$H$4,0,10*ROW('Sanitation Data'!H41))),'Data Summary'!DE47="Yes"),100-OFFSET('Sanitation Data'!$H$4,0,10*ROW('Sanitation Data'!H41)),NA())</f>
        <v>#N/A</v>
      </c>
      <c r="AQ47" s="508" t="e">
        <f ca="1">+IF(AND(ISNUMBER(OFFSET('Sanitation Data'!$H$6,0,10*ROW('Sanitation Data'!H41))),'Data Summary'!DF47="Yes"),OFFSET('Sanitation Data'!$H$6,0,10*ROW('Sanitation Data'!H41)),NA())</f>
        <v>#N/A</v>
      </c>
      <c r="AR47" s="508" t="e">
        <f ca="1">+IF(AND(ISNUMBER(OFFSET('Sanitation Data'!$H$10,0,10*ROW('Sanitation Data'!H41))),'Data Summary'!DG47="Yes"),OFFSET('Sanitation Data'!$H$10,0,10*ROW('Sanitation Data'!H41)),NA())</f>
        <v>#N/A</v>
      </c>
      <c r="AS47" s="508" t="e">
        <f ca="1">+IF(AND(ISNUMBER(OFFSET('Sanitation Data'!$H$11,0,10*ROW('Sanitation Data'!H41))),'Data Summary'!DH47="Yes"),OFFSET('Sanitation Data'!$H$11,0,10*ROW('Sanitation Data'!H41)),NA())</f>
        <v>#N/A</v>
      </c>
      <c r="AT47" s="508" t="e">
        <f ca="1">+IF(AND(ISNUMBER(OFFSET('Sanitation Data'!$H$12,0,10*ROW('Sanitation Data'!H41))),'Data Summary'!DI47="Yes"),OFFSET('Sanitation Data'!$H$12,0,10*ROW('Sanitation Data'!H41)),NA())</f>
        <v>#N/A</v>
      </c>
      <c r="AU47" s="508" t="e">
        <f ca="1">+IF(AND(ISNUMBER(OFFSET('Sanitation Data'!$I$4,0,10*ROW('Sanitation Data'!I41))),'Data Summary'!DJ47="Yes"),100-OFFSET('Sanitation Data'!$I$4,0,10*ROW('Sanitation Data'!I41)),NA())</f>
        <v>#N/A</v>
      </c>
      <c r="AV47" s="508" t="e">
        <f ca="1">+IF(AND(ISNUMBER(OFFSET('Sanitation Data'!$I$6,0,10*ROW('Sanitation Data'!I41))),'Data Summary'!DK47="Yes"),OFFSET('Sanitation Data'!$I$6,0,10*ROW('Sanitation Data'!I41)),NA())</f>
        <v>#N/A</v>
      </c>
      <c r="AW47" s="508" t="e">
        <f ca="1">+IF(AND(ISNUMBER(OFFSET('Sanitation Data'!$I$10,0,10*ROW('Sanitation Data'!I41))),'Data Summary'!DL47="Yes"),OFFSET('Sanitation Data'!$I$10,0,10*ROW('Sanitation Data'!I41)),NA())</f>
        <v>#N/A</v>
      </c>
      <c r="AX47" s="508" t="e">
        <f ca="1">+IF(AND(ISNUMBER(OFFSET('Sanitation Data'!$I$11,0,10*ROW('Sanitation Data'!I41))),'Data Summary'!DM47="Yes"),OFFSET('Sanitation Data'!$I$11,0,10*ROW('Sanitation Data'!I41)),NA())</f>
        <v>#N/A</v>
      </c>
      <c r="AY47" s="508" t="e">
        <f ca="1">+IF(AND(ISNUMBER(OFFSET('Sanitation Data'!$I$12,0,10*ROW('Sanitation Data'!I41))),'Data Summary'!DN47="Yes"),OFFSET('Sanitation Data'!$I$12,0,10*ROW('Sanitation Data'!I41)),NA())</f>
        <v>#N/A</v>
      </c>
      <c r="AZ47" s="509" t="e">
        <f ca="1">+IF(AND(ISNUMBER(OFFSET('Hygiene Data'!$D$5,0,10*ROW('Hygiene Data'!D41))),'Data Summary'!DO47="Yes"),OFFSET('Hygiene Data'!$D$5,0,10*ROW('Hygiene Data'!D41)),NA())</f>
        <v>#N/A</v>
      </c>
      <c r="BA47" s="509" t="e">
        <f ca="1">+IF(AND(ISNUMBER(OFFSET('Hygiene Data'!$D$7,0,10*ROW('Hygiene Data'!D41))),'Data Summary'!DP47="Yes"),OFFSET('Hygiene Data'!$D$7,0,10*ROW('Hygiene Data'!D41)),NA())</f>
        <v>#N/A</v>
      </c>
      <c r="BB47" s="509" t="e">
        <f ca="1">+IF(AND(ISNUMBER(OFFSET('Hygiene Data'!$D$9,0,10*ROW('Hygiene Data'!D41))),'Data Summary'!DQ47="Yes"),OFFSET('Hygiene Data'!$D$9,0,10*ROW('Hygiene Data'!D41)),NA())</f>
        <v>#N/A</v>
      </c>
      <c r="BC47" s="509" t="e">
        <f ca="1">+IF(AND(ISNUMBER(OFFSET('Hygiene Data'!$E$5,0,10*ROW('Hygiene Data'!E41))),'Data Summary'!DR47="Yes"),OFFSET('Hygiene Data'!$E$5,0,10*ROW('Hygiene Data'!E41)),NA())</f>
        <v>#N/A</v>
      </c>
      <c r="BD47" s="509" t="e">
        <f ca="1">+IF(AND(ISNUMBER(OFFSET('Hygiene Data'!$E$7,0,10*ROW('Hygiene Data'!E41))),'Data Summary'!DS47="Yes"),OFFSET('Hygiene Data'!$E$7,0,10*ROW('Hygiene Data'!E41)),NA())</f>
        <v>#N/A</v>
      </c>
      <c r="BE47" s="509" t="e">
        <f ca="1">+IF(AND(ISNUMBER(OFFSET('Hygiene Data'!$E$9,0,10*ROW('Hygiene Data'!E41))),'Data Summary'!DT47="Yes"),OFFSET('Hygiene Data'!$E$9,0,10*ROW('Hygiene Data'!E41)),NA())</f>
        <v>#N/A</v>
      </c>
      <c r="BF47" s="509" t="e">
        <f ca="1">+IF(AND(ISNUMBER(OFFSET('Hygiene Data'!$F$5,0,10*ROW('Hygiene Data'!F41))),'Data Summary'!DU47="Yes"),OFFSET('Hygiene Data'!$F$5,0,10*ROW('Hygiene Data'!F41)),NA())</f>
        <v>#N/A</v>
      </c>
      <c r="BG47" s="509" t="e">
        <f ca="1">+IF(AND(ISNUMBER(OFFSET('Hygiene Data'!$F$7,0,10*ROW('Hygiene Data'!F41))),'Data Summary'!DV47="Yes"),OFFSET('Hygiene Data'!$F$7,0,10*ROW('Hygiene Data'!F41)),NA())</f>
        <v>#N/A</v>
      </c>
      <c r="BH47" s="509" t="e">
        <f ca="1">+IF(AND(ISNUMBER(OFFSET('Hygiene Data'!$F$9,0,10*ROW('Hygiene Data'!F41))),'Data Summary'!DW47="Yes"),OFFSET('Hygiene Data'!$F$9,0,10*ROW('Hygiene Data'!F41)),NA())</f>
        <v>#N/A</v>
      </c>
      <c r="BI47" s="509" t="e">
        <f ca="1">+IF(AND(ISNUMBER(OFFSET('Hygiene Data'!$G$5,0,10*ROW('Hygiene Data'!G41))),'Data Summary'!DX47="Yes"),OFFSET('Hygiene Data'!$G$5,0,10*ROW('Hygiene Data'!G41)),NA())</f>
        <v>#N/A</v>
      </c>
      <c r="BJ47" s="509" t="e">
        <f ca="1">+IF(AND(ISNUMBER(OFFSET('Hygiene Data'!$G$7,0,10*ROW('Hygiene Data'!G41))),'Data Summary'!DY47="Yes"),OFFSET('Hygiene Data'!$G$7,0,10*ROW('Hygiene Data'!G41)),NA())</f>
        <v>#N/A</v>
      </c>
      <c r="BK47" s="509" t="e">
        <f ca="1">+IF(AND(ISNUMBER(OFFSET('Hygiene Data'!$G$9,0,10*ROW('Hygiene Data'!G41))),'Data Summary'!DZ47="Yes"),OFFSET('Hygiene Data'!$G$9,0,10*ROW('Hygiene Data'!G41)),NA())</f>
        <v>#N/A</v>
      </c>
      <c r="BL47" s="509" t="e">
        <f ca="1">+IF(AND(ISNUMBER(OFFSET('Hygiene Data'!$H$5,0,10*ROW('Hygiene Data'!H41))),'Data Summary'!EA47="Yes"),OFFSET('Hygiene Data'!$H$5,0,10*ROW('Hygiene Data'!H41)),NA())</f>
        <v>#N/A</v>
      </c>
      <c r="BM47" s="509" t="e">
        <f ca="1">+IF(AND(ISNUMBER(OFFSET('Hygiene Data'!$H$7,0,10*ROW('Hygiene Data'!H41))),'Data Summary'!EB47="Yes"),OFFSET('Hygiene Data'!$H$7,0,10*ROW('Hygiene Data'!H41)),NA())</f>
        <v>#N/A</v>
      </c>
      <c r="BN47" s="509" t="e">
        <f ca="1">+IF(AND(ISNUMBER(OFFSET('Hygiene Data'!$H$9,0,10*ROW('Hygiene Data'!H41))),'Data Summary'!EC47="Yes"),OFFSET('Hygiene Data'!$H$9,0,10*ROW('Hygiene Data'!H41)),NA())</f>
        <v>#N/A</v>
      </c>
      <c r="BO47" s="509" t="e">
        <f ca="1">+IF(AND(ISNUMBER(OFFSET('Hygiene Data'!$I$5,0,10*ROW('Hygiene Data'!I41))),'Data Summary'!ED47="Yes"),OFFSET('Hygiene Data'!$I$5,0,10*ROW('Hygiene Data'!I41)),NA())</f>
        <v>#N/A</v>
      </c>
      <c r="BP47" s="509" t="e">
        <f ca="1">+IF(AND(ISNUMBER(OFFSET('Hygiene Data'!$I$7,0,10*ROW('Hygiene Data'!I41))),'Data Summary'!EE47="Yes"),OFFSET('Hygiene Data'!$I$7,0,10*ROW('Hygiene Data'!I41)),NA())</f>
        <v>#N/A</v>
      </c>
      <c r="BQ47" s="509" t="e">
        <f ca="1">+IF(AND(ISNUMBER(OFFSET('Hygiene Data'!$I$9,0,10*ROW('Hygiene Data'!I41))),'Data Summary'!EF47="Yes"),OFFSET('Hygiene Data'!$I$9,0,10*ROW('Hygiene Data'!I41)),NA())</f>
        <v>#N/A</v>
      </c>
    </row>
    <row r="48" spans="1:69" x14ac:dyDescent="0.25">
      <c r="A48" s="505" t="e">
        <f ca="1">+RIGHT('Data Summary'!A48,LEN('Data Summary'!A48)-9)</f>
        <v>#VALUE!</v>
      </c>
      <c r="B48" s="479" t="str">
        <f ca="1">+IF(ISTEXT('Data Summary'!B48),'Data Summary'!B48,"")</f>
        <v/>
      </c>
      <c r="C48" s="506" t="e">
        <f ca="1">+VALUE('Data Summary'!C48)</f>
        <v>#VALUE!</v>
      </c>
      <c r="D48" s="507" t="e">
        <f ca="1">+IF(AND(ISNUMBER(OFFSET('Water Data'!$D$4,0,10*ROW('Water Data'!D42))),'Data Summary'!BS48="Yes"),100-OFFSET('Water Data'!$D$4,0,10*ROW('Water Data'!D42)),NA())</f>
        <v>#N/A</v>
      </c>
      <c r="E48" s="507" t="e">
        <f ca="1">+IF(AND(ISNUMBER(OFFSET('Water Data'!$D$6,0,10*ROW('Water Data'!D42))),'Data Summary'!BT48="Yes"),OFFSET('Water Data'!$D$6,0,10*ROW('Water Data'!D42)),NA())</f>
        <v>#N/A</v>
      </c>
      <c r="F48" s="507" t="e">
        <f ca="1">+IF(AND(ISNUMBER(OFFSET('Water Data'!$D$9,0,10*ROW('Water Data'!D42))),'Data Summary'!BU48="Yes"),OFFSET('Water Data'!$D$9,0,10*ROW('Water Data'!D42)),NA())</f>
        <v>#N/A</v>
      </c>
      <c r="G48" s="507" t="e">
        <f ca="1">+IF(AND(ISNUMBER(OFFSET('Water Data'!$E$4,0,10*ROW('Water Data'!E42))),'Data Summary'!BV48="Yes"),100-OFFSET('Water Data'!$E$4,0,10*ROW('Water Data'!E42)),NA())</f>
        <v>#N/A</v>
      </c>
      <c r="H48" s="507" t="e">
        <f ca="1">+IF(AND(ISNUMBER(OFFSET('Water Data'!$E$6,0,10*ROW('Water Data'!E42))),'Data Summary'!BW48="Yes"),OFFSET('Water Data'!$E$6,0,10*ROW('Water Data'!E42)),NA())</f>
        <v>#N/A</v>
      </c>
      <c r="I48" s="507" t="e">
        <f ca="1">+IF(AND(ISNUMBER(OFFSET('Water Data'!$E$9,0,10*ROW('Water Data'!E42))),'Data Summary'!BX48="Yes"),OFFSET('Water Data'!$E$9,0,10*ROW('Water Data'!E42)),NA())</f>
        <v>#N/A</v>
      </c>
      <c r="J48" s="507" t="e">
        <f ca="1">+IF(AND(ISNUMBER(OFFSET('Water Data'!$F$4,0,10*ROW('Water Data'!F42))),'Data Summary'!BY48="Yes"),100-OFFSET('Water Data'!$F$4,0,10*ROW('Water Data'!F42)),NA())</f>
        <v>#N/A</v>
      </c>
      <c r="K48" s="507" t="e">
        <f ca="1">+IF(AND(ISNUMBER(OFFSET('Water Data'!$F$6,0,10*ROW('Water Data'!F42))),'Data Summary'!BZ48="Yes"),OFFSET('Water Data'!$F$6,0,10*ROW('Water Data'!F42)),NA())</f>
        <v>#N/A</v>
      </c>
      <c r="L48" s="507" t="e">
        <f ca="1">+IF(AND(ISNUMBER(OFFSET('Water Data'!$F$9,0,10*ROW('Water Data'!F42))),'Data Summary'!CA48="Yes"),OFFSET('Water Data'!$F$9,0,10*ROW('Water Data'!F42)),NA())</f>
        <v>#N/A</v>
      </c>
      <c r="M48" s="507" t="e">
        <f ca="1">+IF(AND(ISNUMBER(OFFSET('Water Data'!$G$4,0,10*ROW('Water Data'!G42))),'Data Summary'!CB48="Yes"),100-OFFSET('Water Data'!$G$4,0,10*ROW('Water Data'!G42)),NA())</f>
        <v>#N/A</v>
      </c>
      <c r="N48" s="507" t="e">
        <f ca="1">+IF(AND(ISNUMBER(OFFSET('Water Data'!$G$6,0,10*ROW('Water Data'!G42))),'Data Summary'!CC48="Yes"),OFFSET('Water Data'!$G$6,0,10*ROW('Water Data'!G42)),NA())</f>
        <v>#N/A</v>
      </c>
      <c r="O48" s="507" t="e">
        <f ca="1">+IF(AND(ISNUMBER(OFFSET('Water Data'!$G$9,0,10*ROW('Water Data'!G42))),'Data Summary'!CD48="Yes"),OFFSET('Water Data'!$G$9,0,10*ROW('Water Data'!G42)),NA())</f>
        <v>#N/A</v>
      </c>
      <c r="P48" s="507" t="e">
        <f ca="1">+IF(AND(ISNUMBER(OFFSET('Water Data'!$H$4,0,10*ROW('Water Data'!H42))),'Data Summary'!CE48="Yes"),100-OFFSET('Water Data'!$H$4,0,10*ROW('Water Data'!H42)),NA())</f>
        <v>#N/A</v>
      </c>
      <c r="Q48" s="507" t="e">
        <f ca="1">+IF(AND(ISNUMBER(OFFSET('Water Data'!$H$6,0,10*ROW('Water Data'!H42))),'Data Summary'!CF48="Yes"),OFFSET('Water Data'!$H$6,0,10*ROW('Water Data'!H42)),NA())</f>
        <v>#N/A</v>
      </c>
      <c r="R48" s="507" t="e">
        <f ca="1">+IF(AND(ISNUMBER(OFFSET('Water Data'!$H$9,0,10*ROW('Water Data'!H42))),'Data Summary'!CG48="Yes"),OFFSET('Water Data'!$H$9,0,10*ROW('Water Data'!H42)),NA())</f>
        <v>#N/A</v>
      </c>
      <c r="S48" s="507" t="e">
        <f ca="1">+IF(AND(ISNUMBER(OFFSET('Water Data'!$I$4,0,10*ROW('Water Data'!I42))),'Data Summary'!CH48="Yes"),100-OFFSET('Water Data'!$I$4,0,10*ROW('Water Data'!I42)),NA())</f>
        <v>#N/A</v>
      </c>
      <c r="T48" s="507" t="e">
        <f ca="1">+IF(AND(ISNUMBER(OFFSET('Water Data'!$I$6,0,10*ROW('Water Data'!I42))),'Data Summary'!CI48="Yes"),OFFSET('Water Data'!$I$6,0,10*ROW('Water Data'!I42)),NA())</f>
        <v>#N/A</v>
      </c>
      <c r="U48" s="507" t="e">
        <f ca="1">+IF(AND(ISNUMBER(OFFSET('Water Data'!$I$9,0,10*ROW('Water Data'!I42))),'Data Summary'!CJ48="Yes"),OFFSET('Water Data'!$I$9,0,10*ROW('Water Data'!I42)),NA())</f>
        <v>#N/A</v>
      </c>
      <c r="V48" s="508" t="e">
        <f ca="1">+IF(AND(ISNUMBER(OFFSET('Sanitation Data'!$D$4,0,10*ROW('Sanitation Data'!D42))),'Data Summary'!CK48="Yes"),100-OFFSET('Sanitation Data'!$D$4,0,10*ROW('Sanitation Data'!D42)),NA())</f>
        <v>#N/A</v>
      </c>
      <c r="W48" s="508" t="e">
        <f ca="1">+IF(AND(ISNUMBER(OFFSET('Sanitation Data'!$D$6,0,10*ROW('Sanitation Data'!D42))),'Data Summary'!CL48="Yes"),OFFSET('Sanitation Data'!$D$6,0,10*ROW('Sanitation Data'!D42)),NA())</f>
        <v>#N/A</v>
      </c>
      <c r="X48" s="508" t="e">
        <f ca="1">+IF(AND(ISNUMBER(OFFSET('Sanitation Data'!$D$10,0,10*ROW('Sanitation Data'!D42))),'Data Summary'!CM48="Yes"),OFFSET('Sanitation Data'!$D$10,0,10*ROW('Sanitation Data'!D42)),NA())</f>
        <v>#N/A</v>
      </c>
      <c r="Y48" s="508" t="e">
        <f ca="1">+IF(AND(ISNUMBER(OFFSET('Sanitation Data'!$D$11,0,10*ROW('Sanitation Data'!D42))),'Data Summary'!CN48="Yes"),OFFSET('Sanitation Data'!$D$11,0,10*ROW('Sanitation Data'!D42)),NA())</f>
        <v>#N/A</v>
      </c>
      <c r="Z48" s="508" t="e">
        <f ca="1">+IF(AND(ISNUMBER(OFFSET('Sanitation Data'!$D$12,0,10*ROW('Sanitation Data'!D42))),'Data Summary'!CO48="Yes"),OFFSET('Sanitation Data'!$D$12,0,10*ROW('Sanitation Data'!D42)),NA())</f>
        <v>#N/A</v>
      </c>
      <c r="AA48" s="508" t="e">
        <f ca="1">+IF(AND(ISNUMBER(OFFSET('Sanitation Data'!$E$4,0,10*ROW('Sanitation Data'!E42))),'Data Summary'!CP48="Yes"),100-OFFSET('Sanitation Data'!$E$4,0,10*ROW('Sanitation Data'!E42)),NA())</f>
        <v>#N/A</v>
      </c>
      <c r="AB48" s="508" t="e">
        <f ca="1">+IF(AND(ISNUMBER(OFFSET('Sanitation Data'!$E$6,0,10*ROW('Sanitation Data'!E42))),'Data Summary'!CQ48="Yes"),OFFSET('Sanitation Data'!$E$6,0,10*ROW('Sanitation Data'!E42)),NA())</f>
        <v>#N/A</v>
      </c>
      <c r="AC48" s="508" t="e">
        <f ca="1">+IF(AND(ISNUMBER(OFFSET('Sanitation Data'!$E$10,0,10*ROW('Sanitation Data'!E42))),'Data Summary'!CR48="Yes"),OFFSET('Sanitation Data'!$E$10,0,10*ROW('Sanitation Data'!E42)),NA())</f>
        <v>#N/A</v>
      </c>
      <c r="AD48" s="508" t="e">
        <f ca="1">+IF(AND(ISNUMBER(OFFSET('Sanitation Data'!$E$11,0,10*ROW('Sanitation Data'!E42))),'Data Summary'!CS48="Yes"),OFFSET('Sanitation Data'!$E$11,0,10*ROW('Sanitation Data'!E42)),NA())</f>
        <v>#N/A</v>
      </c>
      <c r="AE48" s="508" t="e">
        <f ca="1">+IF(AND(ISNUMBER(OFFSET('Sanitation Data'!$E$12,0,10*ROW('Sanitation Data'!E42))),'Data Summary'!CT48="Yes"),OFFSET('Sanitation Data'!$E$12,0,10*ROW('Sanitation Data'!E42)),NA())</f>
        <v>#N/A</v>
      </c>
      <c r="AF48" s="508" t="e">
        <f ca="1">+IF(AND(ISNUMBER(OFFSET('Sanitation Data'!$F$4,0,10*ROW('Sanitation Data'!F42))),'Data Summary'!CU48="Yes"),100-OFFSET('Sanitation Data'!$F$4,0,10*ROW('Sanitation Data'!F42)),NA())</f>
        <v>#N/A</v>
      </c>
      <c r="AG48" s="508" t="e">
        <f ca="1">+IF(AND(ISNUMBER(OFFSET('Sanitation Data'!$F$6,0,10*ROW('Sanitation Data'!F42))),'Data Summary'!CV48="Yes"),OFFSET('Sanitation Data'!$F$6,0,10*ROW('Sanitation Data'!F42)),NA())</f>
        <v>#N/A</v>
      </c>
      <c r="AH48" s="508" t="e">
        <f ca="1">+IF(AND(ISNUMBER(OFFSET('Sanitation Data'!$F$10,0,10*ROW('Sanitation Data'!F42))),'Data Summary'!CW48="Yes"),OFFSET('Sanitation Data'!$F$10,0,10*ROW('Sanitation Data'!F42)),NA())</f>
        <v>#N/A</v>
      </c>
      <c r="AI48" s="508" t="e">
        <f ca="1">+IF(AND(ISNUMBER(OFFSET('Sanitation Data'!$F$11,0,10*ROW('Sanitation Data'!F42))),'Data Summary'!CX48="Yes"),OFFSET('Sanitation Data'!$F$11,0,10*ROW('Sanitation Data'!F42)),NA())</f>
        <v>#N/A</v>
      </c>
      <c r="AJ48" s="508" t="e">
        <f ca="1">+IF(AND(ISNUMBER(OFFSET('Sanitation Data'!$F$12,0,10*ROW('Sanitation Data'!F42))),'Data Summary'!CY48="Yes"),OFFSET('Sanitation Data'!$F$12,0,10*ROW('Sanitation Data'!F42)),NA())</f>
        <v>#N/A</v>
      </c>
      <c r="AK48" s="508" t="e">
        <f ca="1">+IF(AND(ISNUMBER(OFFSET('Sanitation Data'!$G$4,0,10*ROW('Sanitation Data'!G42))),'Data Summary'!CZ48="Yes"),100-OFFSET('Sanitation Data'!$G$4,0,10*ROW('Sanitation Data'!G42)),NA())</f>
        <v>#N/A</v>
      </c>
      <c r="AL48" s="508" t="e">
        <f ca="1">+IF(AND(ISNUMBER(OFFSET('Sanitation Data'!$G$6,0,10*ROW('Sanitation Data'!G42))),'Data Summary'!DA48="Yes"),OFFSET('Sanitation Data'!$G$6,0,10*ROW('Sanitation Data'!G42)),NA())</f>
        <v>#N/A</v>
      </c>
      <c r="AM48" s="508" t="e">
        <f ca="1">+IF(AND(ISNUMBER(OFFSET('Sanitation Data'!$G$10,0,10*ROW('Sanitation Data'!G42))),'Data Summary'!DB48="Yes"),OFFSET('Sanitation Data'!$G$10,0,10*ROW('Sanitation Data'!G42)),NA())</f>
        <v>#N/A</v>
      </c>
      <c r="AN48" s="508" t="e">
        <f ca="1">+IF(AND(ISNUMBER(OFFSET('Sanitation Data'!$G$11,0,10*ROW('Sanitation Data'!G42))),'Data Summary'!DC48="Yes"),OFFSET('Sanitation Data'!$G$11,0,10*ROW('Sanitation Data'!G42)),NA())</f>
        <v>#N/A</v>
      </c>
      <c r="AO48" s="508" t="e">
        <f ca="1">+IF(AND(ISNUMBER(OFFSET('Sanitation Data'!$G$12,0,10*ROW('Sanitation Data'!G42))),'Data Summary'!DD48="Yes"),OFFSET('Sanitation Data'!$G$12,0,10*ROW('Sanitation Data'!G42)),NA())</f>
        <v>#N/A</v>
      </c>
      <c r="AP48" s="508" t="e">
        <f ca="1">+IF(AND(ISNUMBER(OFFSET('Sanitation Data'!$H$4,0,10*ROW('Sanitation Data'!H42))),'Data Summary'!DE48="Yes"),100-OFFSET('Sanitation Data'!$H$4,0,10*ROW('Sanitation Data'!H42)),NA())</f>
        <v>#N/A</v>
      </c>
      <c r="AQ48" s="508" t="e">
        <f ca="1">+IF(AND(ISNUMBER(OFFSET('Sanitation Data'!$H$6,0,10*ROW('Sanitation Data'!H42))),'Data Summary'!DF48="Yes"),OFFSET('Sanitation Data'!$H$6,0,10*ROW('Sanitation Data'!H42)),NA())</f>
        <v>#N/A</v>
      </c>
      <c r="AR48" s="508" t="e">
        <f ca="1">+IF(AND(ISNUMBER(OFFSET('Sanitation Data'!$H$10,0,10*ROW('Sanitation Data'!H42))),'Data Summary'!DG48="Yes"),OFFSET('Sanitation Data'!$H$10,0,10*ROW('Sanitation Data'!H42)),NA())</f>
        <v>#N/A</v>
      </c>
      <c r="AS48" s="508" t="e">
        <f ca="1">+IF(AND(ISNUMBER(OFFSET('Sanitation Data'!$H$11,0,10*ROW('Sanitation Data'!H42))),'Data Summary'!DH48="Yes"),OFFSET('Sanitation Data'!$H$11,0,10*ROW('Sanitation Data'!H42)),NA())</f>
        <v>#N/A</v>
      </c>
      <c r="AT48" s="508" t="e">
        <f ca="1">+IF(AND(ISNUMBER(OFFSET('Sanitation Data'!$H$12,0,10*ROW('Sanitation Data'!H42))),'Data Summary'!DI48="Yes"),OFFSET('Sanitation Data'!$H$12,0,10*ROW('Sanitation Data'!H42)),NA())</f>
        <v>#N/A</v>
      </c>
      <c r="AU48" s="508" t="e">
        <f ca="1">+IF(AND(ISNUMBER(OFFSET('Sanitation Data'!$I$4,0,10*ROW('Sanitation Data'!I42))),'Data Summary'!DJ48="Yes"),100-OFFSET('Sanitation Data'!$I$4,0,10*ROW('Sanitation Data'!I42)),NA())</f>
        <v>#N/A</v>
      </c>
      <c r="AV48" s="508" t="e">
        <f ca="1">+IF(AND(ISNUMBER(OFFSET('Sanitation Data'!$I$6,0,10*ROW('Sanitation Data'!I42))),'Data Summary'!DK48="Yes"),OFFSET('Sanitation Data'!$I$6,0,10*ROW('Sanitation Data'!I42)),NA())</f>
        <v>#N/A</v>
      </c>
      <c r="AW48" s="508" t="e">
        <f ca="1">+IF(AND(ISNUMBER(OFFSET('Sanitation Data'!$I$10,0,10*ROW('Sanitation Data'!I42))),'Data Summary'!DL48="Yes"),OFFSET('Sanitation Data'!$I$10,0,10*ROW('Sanitation Data'!I42)),NA())</f>
        <v>#N/A</v>
      </c>
      <c r="AX48" s="508" t="e">
        <f ca="1">+IF(AND(ISNUMBER(OFFSET('Sanitation Data'!$I$11,0,10*ROW('Sanitation Data'!I42))),'Data Summary'!DM48="Yes"),OFFSET('Sanitation Data'!$I$11,0,10*ROW('Sanitation Data'!I42)),NA())</f>
        <v>#N/A</v>
      </c>
      <c r="AY48" s="508" t="e">
        <f ca="1">+IF(AND(ISNUMBER(OFFSET('Sanitation Data'!$I$12,0,10*ROW('Sanitation Data'!I42))),'Data Summary'!DN48="Yes"),OFFSET('Sanitation Data'!$I$12,0,10*ROW('Sanitation Data'!I42)),NA())</f>
        <v>#N/A</v>
      </c>
      <c r="AZ48" s="509" t="e">
        <f ca="1">+IF(AND(ISNUMBER(OFFSET('Hygiene Data'!$D$5,0,10*ROW('Hygiene Data'!D42))),'Data Summary'!DO48="Yes"),OFFSET('Hygiene Data'!$D$5,0,10*ROW('Hygiene Data'!D42)),NA())</f>
        <v>#N/A</v>
      </c>
      <c r="BA48" s="509" t="e">
        <f ca="1">+IF(AND(ISNUMBER(OFFSET('Hygiene Data'!$D$7,0,10*ROW('Hygiene Data'!D42))),'Data Summary'!DP48="Yes"),OFFSET('Hygiene Data'!$D$7,0,10*ROW('Hygiene Data'!D42)),NA())</f>
        <v>#N/A</v>
      </c>
      <c r="BB48" s="509" t="e">
        <f ca="1">+IF(AND(ISNUMBER(OFFSET('Hygiene Data'!$D$9,0,10*ROW('Hygiene Data'!D42))),'Data Summary'!DQ48="Yes"),OFFSET('Hygiene Data'!$D$9,0,10*ROW('Hygiene Data'!D42)),NA())</f>
        <v>#N/A</v>
      </c>
      <c r="BC48" s="509" t="e">
        <f ca="1">+IF(AND(ISNUMBER(OFFSET('Hygiene Data'!$E$5,0,10*ROW('Hygiene Data'!E42))),'Data Summary'!DR48="Yes"),OFFSET('Hygiene Data'!$E$5,0,10*ROW('Hygiene Data'!E42)),NA())</f>
        <v>#N/A</v>
      </c>
      <c r="BD48" s="509" t="e">
        <f ca="1">+IF(AND(ISNUMBER(OFFSET('Hygiene Data'!$E$7,0,10*ROW('Hygiene Data'!E42))),'Data Summary'!DS48="Yes"),OFFSET('Hygiene Data'!$E$7,0,10*ROW('Hygiene Data'!E42)),NA())</f>
        <v>#N/A</v>
      </c>
      <c r="BE48" s="509" t="e">
        <f ca="1">+IF(AND(ISNUMBER(OFFSET('Hygiene Data'!$E$9,0,10*ROW('Hygiene Data'!E42))),'Data Summary'!DT48="Yes"),OFFSET('Hygiene Data'!$E$9,0,10*ROW('Hygiene Data'!E42)),NA())</f>
        <v>#N/A</v>
      </c>
      <c r="BF48" s="509" t="e">
        <f ca="1">+IF(AND(ISNUMBER(OFFSET('Hygiene Data'!$F$5,0,10*ROW('Hygiene Data'!F42))),'Data Summary'!DU48="Yes"),OFFSET('Hygiene Data'!$F$5,0,10*ROW('Hygiene Data'!F42)),NA())</f>
        <v>#N/A</v>
      </c>
      <c r="BG48" s="509" t="e">
        <f ca="1">+IF(AND(ISNUMBER(OFFSET('Hygiene Data'!$F$7,0,10*ROW('Hygiene Data'!F42))),'Data Summary'!DV48="Yes"),OFFSET('Hygiene Data'!$F$7,0,10*ROW('Hygiene Data'!F42)),NA())</f>
        <v>#N/A</v>
      </c>
      <c r="BH48" s="509" t="e">
        <f ca="1">+IF(AND(ISNUMBER(OFFSET('Hygiene Data'!$F$9,0,10*ROW('Hygiene Data'!F42))),'Data Summary'!DW48="Yes"),OFFSET('Hygiene Data'!$F$9,0,10*ROW('Hygiene Data'!F42)),NA())</f>
        <v>#N/A</v>
      </c>
      <c r="BI48" s="509" t="e">
        <f ca="1">+IF(AND(ISNUMBER(OFFSET('Hygiene Data'!$G$5,0,10*ROW('Hygiene Data'!G42))),'Data Summary'!DX48="Yes"),OFFSET('Hygiene Data'!$G$5,0,10*ROW('Hygiene Data'!G42)),NA())</f>
        <v>#N/A</v>
      </c>
      <c r="BJ48" s="509" t="e">
        <f ca="1">+IF(AND(ISNUMBER(OFFSET('Hygiene Data'!$G$7,0,10*ROW('Hygiene Data'!G42))),'Data Summary'!DY48="Yes"),OFFSET('Hygiene Data'!$G$7,0,10*ROW('Hygiene Data'!G42)),NA())</f>
        <v>#N/A</v>
      </c>
      <c r="BK48" s="509" t="e">
        <f ca="1">+IF(AND(ISNUMBER(OFFSET('Hygiene Data'!$G$9,0,10*ROW('Hygiene Data'!G42))),'Data Summary'!DZ48="Yes"),OFFSET('Hygiene Data'!$G$9,0,10*ROW('Hygiene Data'!G42)),NA())</f>
        <v>#N/A</v>
      </c>
      <c r="BL48" s="509" t="e">
        <f ca="1">+IF(AND(ISNUMBER(OFFSET('Hygiene Data'!$H$5,0,10*ROW('Hygiene Data'!H42))),'Data Summary'!EA48="Yes"),OFFSET('Hygiene Data'!$H$5,0,10*ROW('Hygiene Data'!H42)),NA())</f>
        <v>#N/A</v>
      </c>
      <c r="BM48" s="509" t="e">
        <f ca="1">+IF(AND(ISNUMBER(OFFSET('Hygiene Data'!$H$7,0,10*ROW('Hygiene Data'!H42))),'Data Summary'!EB48="Yes"),OFFSET('Hygiene Data'!$H$7,0,10*ROW('Hygiene Data'!H42)),NA())</f>
        <v>#N/A</v>
      </c>
      <c r="BN48" s="509" t="e">
        <f ca="1">+IF(AND(ISNUMBER(OFFSET('Hygiene Data'!$H$9,0,10*ROW('Hygiene Data'!H42))),'Data Summary'!EC48="Yes"),OFFSET('Hygiene Data'!$H$9,0,10*ROW('Hygiene Data'!H42)),NA())</f>
        <v>#N/A</v>
      </c>
      <c r="BO48" s="509" t="e">
        <f ca="1">+IF(AND(ISNUMBER(OFFSET('Hygiene Data'!$I$5,0,10*ROW('Hygiene Data'!I42))),'Data Summary'!ED48="Yes"),OFFSET('Hygiene Data'!$I$5,0,10*ROW('Hygiene Data'!I42)),NA())</f>
        <v>#N/A</v>
      </c>
      <c r="BP48" s="509" t="e">
        <f ca="1">+IF(AND(ISNUMBER(OFFSET('Hygiene Data'!$I$7,0,10*ROW('Hygiene Data'!I42))),'Data Summary'!EE48="Yes"),OFFSET('Hygiene Data'!$I$7,0,10*ROW('Hygiene Data'!I42)),NA())</f>
        <v>#N/A</v>
      </c>
      <c r="BQ48" s="509" t="e">
        <f ca="1">+IF(AND(ISNUMBER(OFFSET('Hygiene Data'!$I$9,0,10*ROW('Hygiene Data'!I42))),'Data Summary'!EF48="Yes"),OFFSET('Hygiene Data'!$I$9,0,10*ROW('Hygiene Data'!I42)),NA())</f>
        <v>#N/A</v>
      </c>
    </row>
    <row r="49" spans="1:69" x14ac:dyDescent="0.25">
      <c r="A49" s="505" t="e">
        <f ca="1">+RIGHT('Data Summary'!A49,LEN('Data Summary'!A49)-9)</f>
        <v>#VALUE!</v>
      </c>
      <c r="B49" s="479" t="str">
        <f ca="1">+IF(ISTEXT('Data Summary'!B49),'Data Summary'!B49,"")</f>
        <v/>
      </c>
      <c r="C49" s="506" t="e">
        <f ca="1">+VALUE('Data Summary'!C49)</f>
        <v>#VALUE!</v>
      </c>
      <c r="D49" s="507" t="e">
        <f ca="1">+IF(AND(ISNUMBER(OFFSET('Water Data'!$D$4,0,10*ROW('Water Data'!D43))),'Data Summary'!BS49="Yes"),100-OFFSET('Water Data'!$D$4,0,10*ROW('Water Data'!D43)),NA())</f>
        <v>#N/A</v>
      </c>
      <c r="E49" s="507" t="e">
        <f ca="1">+IF(AND(ISNUMBER(OFFSET('Water Data'!$D$6,0,10*ROW('Water Data'!D43))),'Data Summary'!BT49="Yes"),OFFSET('Water Data'!$D$6,0,10*ROW('Water Data'!D43)),NA())</f>
        <v>#N/A</v>
      </c>
      <c r="F49" s="507" t="e">
        <f ca="1">+IF(AND(ISNUMBER(OFFSET('Water Data'!$D$9,0,10*ROW('Water Data'!D43))),'Data Summary'!BU49="Yes"),OFFSET('Water Data'!$D$9,0,10*ROW('Water Data'!D43)),NA())</f>
        <v>#N/A</v>
      </c>
      <c r="G49" s="507" t="e">
        <f ca="1">+IF(AND(ISNUMBER(OFFSET('Water Data'!$E$4,0,10*ROW('Water Data'!E43))),'Data Summary'!BV49="Yes"),100-OFFSET('Water Data'!$E$4,0,10*ROW('Water Data'!E43)),NA())</f>
        <v>#N/A</v>
      </c>
      <c r="H49" s="507" t="e">
        <f ca="1">+IF(AND(ISNUMBER(OFFSET('Water Data'!$E$6,0,10*ROW('Water Data'!E43))),'Data Summary'!BW49="Yes"),OFFSET('Water Data'!$E$6,0,10*ROW('Water Data'!E43)),NA())</f>
        <v>#N/A</v>
      </c>
      <c r="I49" s="507" t="e">
        <f ca="1">+IF(AND(ISNUMBER(OFFSET('Water Data'!$E$9,0,10*ROW('Water Data'!E43))),'Data Summary'!BX49="Yes"),OFFSET('Water Data'!$E$9,0,10*ROW('Water Data'!E43)),NA())</f>
        <v>#N/A</v>
      </c>
      <c r="J49" s="507" t="e">
        <f ca="1">+IF(AND(ISNUMBER(OFFSET('Water Data'!$F$4,0,10*ROW('Water Data'!F43))),'Data Summary'!BY49="Yes"),100-OFFSET('Water Data'!$F$4,0,10*ROW('Water Data'!F43)),NA())</f>
        <v>#N/A</v>
      </c>
      <c r="K49" s="507" t="e">
        <f ca="1">+IF(AND(ISNUMBER(OFFSET('Water Data'!$F$6,0,10*ROW('Water Data'!F43))),'Data Summary'!BZ49="Yes"),OFFSET('Water Data'!$F$6,0,10*ROW('Water Data'!F43)),NA())</f>
        <v>#N/A</v>
      </c>
      <c r="L49" s="507" t="e">
        <f ca="1">+IF(AND(ISNUMBER(OFFSET('Water Data'!$F$9,0,10*ROW('Water Data'!F43))),'Data Summary'!CA49="Yes"),OFFSET('Water Data'!$F$9,0,10*ROW('Water Data'!F43)),NA())</f>
        <v>#N/A</v>
      </c>
      <c r="M49" s="507" t="e">
        <f ca="1">+IF(AND(ISNUMBER(OFFSET('Water Data'!$G$4,0,10*ROW('Water Data'!G43))),'Data Summary'!CB49="Yes"),100-OFFSET('Water Data'!$G$4,0,10*ROW('Water Data'!G43)),NA())</f>
        <v>#N/A</v>
      </c>
      <c r="N49" s="507" t="e">
        <f ca="1">+IF(AND(ISNUMBER(OFFSET('Water Data'!$G$6,0,10*ROW('Water Data'!G43))),'Data Summary'!CC49="Yes"),OFFSET('Water Data'!$G$6,0,10*ROW('Water Data'!G43)),NA())</f>
        <v>#N/A</v>
      </c>
      <c r="O49" s="507" t="e">
        <f ca="1">+IF(AND(ISNUMBER(OFFSET('Water Data'!$G$9,0,10*ROW('Water Data'!G43))),'Data Summary'!CD49="Yes"),OFFSET('Water Data'!$G$9,0,10*ROW('Water Data'!G43)),NA())</f>
        <v>#N/A</v>
      </c>
      <c r="P49" s="507" t="e">
        <f ca="1">+IF(AND(ISNUMBER(OFFSET('Water Data'!$H$4,0,10*ROW('Water Data'!H43))),'Data Summary'!CE49="Yes"),100-OFFSET('Water Data'!$H$4,0,10*ROW('Water Data'!H43)),NA())</f>
        <v>#N/A</v>
      </c>
      <c r="Q49" s="507" t="e">
        <f ca="1">+IF(AND(ISNUMBER(OFFSET('Water Data'!$H$6,0,10*ROW('Water Data'!H43))),'Data Summary'!CF49="Yes"),OFFSET('Water Data'!$H$6,0,10*ROW('Water Data'!H43)),NA())</f>
        <v>#N/A</v>
      </c>
      <c r="R49" s="507" t="e">
        <f ca="1">+IF(AND(ISNUMBER(OFFSET('Water Data'!$H$9,0,10*ROW('Water Data'!H43))),'Data Summary'!CG49="Yes"),OFFSET('Water Data'!$H$9,0,10*ROW('Water Data'!H43)),NA())</f>
        <v>#N/A</v>
      </c>
      <c r="S49" s="507" t="e">
        <f ca="1">+IF(AND(ISNUMBER(OFFSET('Water Data'!$I$4,0,10*ROW('Water Data'!I43))),'Data Summary'!CH49="Yes"),100-OFFSET('Water Data'!$I$4,0,10*ROW('Water Data'!I43)),NA())</f>
        <v>#N/A</v>
      </c>
      <c r="T49" s="507" t="e">
        <f ca="1">+IF(AND(ISNUMBER(OFFSET('Water Data'!$I$6,0,10*ROW('Water Data'!I43))),'Data Summary'!CI49="Yes"),OFFSET('Water Data'!$I$6,0,10*ROW('Water Data'!I43)),NA())</f>
        <v>#N/A</v>
      </c>
      <c r="U49" s="507" t="e">
        <f ca="1">+IF(AND(ISNUMBER(OFFSET('Water Data'!$I$9,0,10*ROW('Water Data'!I43))),'Data Summary'!CJ49="Yes"),OFFSET('Water Data'!$I$9,0,10*ROW('Water Data'!I43)),NA())</f>
        <v>#N/A</v>
      </c>
      <c r="V49" s="508" t="e">
        <f ca="1">+IF(AND(ISNUMBER(OFFSET('Sanitation Data'!$D$4,0,10*ROW('Sanitation Data'!D43))),'Data Summary'!CK49="Yes"),100-OFFSET('Sanitation Data'!$D$4,0,10*ROW('Sanitation Data'!D43)),NA())</f>
        <v>#N/A</v>
      </c>
      <c r="W49" s="508" t="e">
        <f ca="1">+IF(AND(ISNUMBER(OFFSET('Sanitation Data'!$D$6,0,10*ROW('Sanitation Data'!D43))),'Data Summary'!CL49="Yes"),OFFSET('Sanitation Data'!$D$6,0,10*ROW('Sanitation Data'!D43)),NA())</f>
        <v>#N/A</v>
      </c>
      <c r="X49" s="508" t="e">
        <f ca="1">+IF(AND(ISNUMBER(OFFSET('Sanitation Data'!$D$10,0,10*ROW('Sanitation Data'!D43))),'Data Summary'!CM49="Yes"),OFFSET('Sanitation Data'!$D$10,0,10*ROW('Sanitation Data'!D43)),NA())</f>
        <v>#N/A</v>
      </c>
      <c r="Y49" s="508" t="e">
        <f ca="1">+IF(AND(ISNUMBER(OFFSET('Sanitation Data'!$D$11,0,10*ROW('Sanitation Data'!D43))),'Data Summary'!CN49="Yes"),OFFSET('Sanitation Data'!$D$11,0,10*ROW('Sanitation Data'!D43)),NA())</f>
        <v>#N/A</v>
      </c>
      <c r="Z49" s="508" t="e">
        <f ca="1">+IF(AND(ISNUMBER(OFFSET('Sanitation Data'!$D$12,0,10*ROW('Sanitation Data'!D43))),'Data Summary'!CO49="Yes"),OFFSET('Sanitation Data'!$D$12,0,10*ROW('Sanitation Data'!D43)),NA())</f>
        <v>#N/A</v>
      </c>
      <c r="AA49" s="508" t="e">
        <f ca="1">+IF(AND(ISNUMBER(OFFSET('Sanitation Data'!$E$4,0,10*ROW('Sanitation Data'!E43))),'Data Summary'!CP49="Yes"),100-OFFSET('Sanitation Data'!$E$4,0,10*ROW('Sanitation Data'!E43)),NA())</f>
        <v>#N/A</v>
      </c>
      <c r="AB49" s="508" t="e">
        <f ca="1">+IF(AND(ISNUMBER(OFFSET('Sanitation Data'!$E$6,0,10*ROW('Sanitation Data'!E43))),'Data Summary'!CQ49="Yes"),OFFSET('Sanitation Data'!$E$6,0,10*ROW('Sanitation Data'!E43)),NA())</f>
        <v>#N/A</v>
      </c>
      <c r="AC49" s="508" t="e">
        <f ca="1">+IF(AND(ISNUMBER(OFFSET('Sanitation Data'!$E$10,0,10*ROW('Sanitation Data'!E43))),'Data Summary'!CR49="Yes"),OFFSET('Sanitation Data'!$E$10,0,10*ROW('Sanitation Data'!E43)),NA())</f>
        <v>#N/A</v>
      </c>
      <c r="AD49" s="508" t="e">
        <f ca="1">+IF(AND(ISNUMBER(OFFSET('Sanitation Data'!$E$11,0,10*ROW('Sanitation Data'!E43))),'Data Summary'!CS49="Yes"),OFFSET('Sanitation Data'!$E$11,0,10*ROW('Sanitation Data'!E43)),NA())</f>
        <v>#N/A</v>
      </c>
      <c r="AE49" s="508" t="e">
        <f ca="1">+IF(AND(ISNUMBER(OFFSET('Sanitation Data'!$E$12,0,10*ROW('Sanitation Data'!E43))),'Data Summary'!CT49="Yes"),OFFSET('Sanitation Data'!$E$12,0,10*ROW('Sanitation Data'!E43)),NA())</f>
        <v>#N/A</v>
      </c>
      <c r="AF49" s="508" t="e">
        <f ca="1">+IF(AND(ISNUMBER(OFFSET('Sanitation Data'!$F$4,0,10*ROW('Sanitation Data'!F43))),'Data Summary'!CU49="Yes"),100-OFFSET('Sanitation Data'!$F$4,0,10*ROW('Sanitation Data'!F43)),NA())</f>
        <v>#N/A</v>
      </c>
      <c r="AG49" s="508" t="e">
        <f ca="1">+IF(AND(ISNUMBER(OFFSET('Sanitation Data'!$F$6,0,10*ROW('Sanitation Data'!F43))),'Data Summary'!CV49="Yes"),OFFSET('Sanitation Data'!$F$6,0,10*ROW('Sanitation Data'!F43)),NA())</f>
        <v>#N/A</v>
      </c>
      <c r="AH49" s="508" t="e">
        <f ca="1">+IF(AND(ISNUMBER(OFFSET('Sanitation Data'!$F$10,0,10*ROW('Sanitation Data'!F43))),'Data Summary'!CW49="Yes"),OFFSET('Sanitation Data'!$F$10,0,10*ROW('Sanitation Data'!F43)),NA())</f>
        <v>#N/A</v>
      </c>
      <c r="AI49" s="508" t="e">
        <f ca="1">+IF(AND(ISNUMBER(OFFSET('Sanitation Data'!$F$11,0,10*ROW('Sanitation Data'!F43))),'Data Summary'!CX49="Yes"),OFFSET('Sanitation Data'!$F$11,0,10*ROW('Sanitation Data'!F43)),NA())</f>
        <v>#N/A</v>
      </c>
      <c r="AJ49" s="508" t="e">
        <f ca="1">+IF(AND(ISNUMBER(OFFSET('Sanitation Data'!$F$12,0,10*ROW('Sanitation Data'!F43))),'Data Summary'!CY49="Yes"),OFFSET('Sanitation Data'!$F$12,0,10*ROW('Sanitation Data'!F43)),NA())</f>
        <v>#N/A</v>
      </c>
      <c r="AK49" s="508" t="e">
        <f ca="1">+IF(AND(ISNUMBER(OFFSET('Sanitation Data'!$G$4,0,10*ROW('Sanitation Data'!G43))),'Data Summary'!CZ49="Yes"),100-OFFSET('Sanitation Data'!$G$4,0,10*ROW('Sanitation Data'!G43)),NA())</f>
        <v>#N/A</v>
      </c>
      <c r="AL49" s="508" t="e">
        <f ca="1">+IF(AND(ISNUMBER(OFFSET('Sanitation Data'!$G$6,0,10*ROW('Sanitation Data'!G43))),'Data Summary'!DA49="Yes"),OFFSET('Sanitation Data'!$G$6,0,10*ROW('Sanitation Data'!G43)),NA())</f>
        <v>#N/A</v>
      </c>
      <c r="AM49" s="508" t="e">
        <f ca="1">+IF(AND(ISNUMBER(OFFSET('Sanitation Data'!$G$10,0,10*ROW('Sanitation Data'!G43))),'Data Summary'!DB49="Yes"),OFFSET('Sanitation Data'!$G$10,0,10*ROW('Sanitation Data'!G43)),NA())</f>
        <v>#N/A</v>
      </c>
      <c r="AN49" s="508" t="e">
        <f ca="1">+IF(AND(ISNUMBER(OFFSET('Sanitation Data'!$G$11,0,10*ROW('Sanitation Data'!G43))),'Data Summary'!DC49="Yes"),OFFSET('Sanitation Data'!$G$11,0,10*ROW('Sanitation Data'!G43)),NA())</f>
        <v>#N/A</v>
      </c>
      <c r="AO49" s="508" t="e">
        <f ca="1">+IF(AND(ISNUMBER(OFFSET('Sanitation Data'!$G$12,0,10*ROW('Sanitation Data'!G43))),'Data Summary'!DD49="Yes"),OFFSET('Sanitation Data'!$G$12,0,10*ROW('Sanitation Data'!G43)),NA())</f>
        <v>#N/A</v>
      </c>
      <c r="AP49" s="508" t="e">
        <f ca="1">+IF(AND(ISNUMBER(OFFSET('Sanitation Data'!$H$4,0,10*ROW('Sanitation Data'!H43))),'Data Summary'!DE49="Yes"),100-OFFSET('Sanitation Data'!$H$4,0,10*ROW('Sanitation Data'!H43)),NA())</f>
        <v>#N/A</v>
      </c>
      <c r="AQ49" s="508" t="e">
        <f ca="1">+IF(AND(ISNUMBER(OFFSET('Sanitation Data'!$H$6,0,10*ROW('Sanitation Data'!H43))),'Data Summary'!DF49="Yes"),OFFSET('Sanitation Data'!$H$6,0,10*ROW('Sanitation Data'!H43)),NA())</f>
        <v>#N/A</v>
      </c>
      <c r="AR49" s="508" t="e">
        <f ca="1">+IF(AND(ISNUMBER(OFFSET('Sanitation Data'!$H$10,0,10*ROW('Sanitation Data'!H43))),'Data Summary'!DG49="Yes"),OFFSET('Sanitation Data'!$H$10,0,10*ROW('Sanitation Data'!H43)),NA())</f>
        <v>#N/A</v>
      </c>
      <c r="AS49" s="508" t="e">
        <f ca="1">+IF(AND(ISNUMBER(OFFSET('Sanitation Data'!$H$11,0,10*ROW('Sanitation Data'!H43))),'Data Summary'!DH49="Yes"),OFFSET('Sanitation Data'!$H$11,0,10*ROW('Sanitation Data'!H43)),NA())</f>
        <v>#N/A</v>
      </c>
      <c r="AT49" s="508" t="e">
        <f ca="1">+IF(AND(ISNUMBER(OFFSET('Sanitation Data'!$H$12,0,10*ROW('Sanitation Data'!H43))),'Data Summary'!DI49="Yes"),OFFSET('Sanitation Data'!$H$12,0,10*ROW('Sanitation Data'!H43)),NA())</f>
        <v>#N/A</v>
      </c>
      <c r="AU49" s="508" t="e">
        <f ca="1">+IF(AND(ISNUMBER(OFFSET('Sanitation Data'!$I$4,0,10*ROW('Sanitation Data'!I43))),'Data Summary'!DJ49="Yes"),100-OFFSET('Sanitation Data'!$I$4,0,10*ROW('Sanitation Data'!I43)),NA())</f>
        <v>#N/A</v>
      </c>
      <c r="AV49" s="508" t="e">
        <f ca="1">+IF(AND(ISNUMBER(OFFSET('Sanitation Data'!$I$6,0,10*ROW('Sanitation Data'!I43))),'Data Summary'!DK49="Yes"),OFFSET('Sanitation Data'!$I$6,0,10*ROW('Sanitation Data'!I43)),NA())</f>
        <v>#N/A</v>
      </c>
      <c r="AW49" s="508" t="e">
        <f ca="1">+IF(AND(ISNUMBER(OFFSET('Sanitation Data'!$I$10,0,10*ROW('Sanitation Data'!I43))),'Data Summary'!DL49="Yes"),OFFSET('Sanitation Data'!$I$10,0,10*ROW('Sanitation Data'!I43)),NA())</f>
        <v>#N/A</v>
      </c>
      <c r="AX49" s="508" t="e">
        <f ca="1">+IF(AND(ISNUMBER(OFFSET('Sanitation Data'!$I$11,0,10*ROW('Sanitation Data'!I43))),'Data Summary'!DM49="Yes"),OFFSET('Sanitation Data'!$I$11,0,10*ROW('Sanitation Data'!I43)),NA())</f>
        <v>#N/A</v>
      </c>
      <c r="AY49" s="508" t="e">
        <f ca="1">+IF(AND(ISNUMBER(OFFSET('Sanitation Data'!$I$12,0,10*ROW('Sanitation Data'!I43))),'Data Summary'!DN49="Yes"),OFFSET('Sanitation Data'!$I$12,0,10*ROW('Sanitation Data'!I43)),NA())</f>
        <v>#N/A</v>
      </c>
      <c r="AZ49" s="509" t="e">
        <f ca="1">+IF(AND(ISNUMBER(OFFSET('Hygiene Data'!$D$5,0,10*ROW('Hygiene Data'!D43))),'Data Summary'!DO49="Yes"),OFFSET('Hygiene Data'!$D$5,0,10*ROW('Hygiene Data'!D43)),NA())</f>
        <v>#N/A</v>
      </c>
      <c r="BA49" s="509" t="e">
        <f ca="1">+IF(AND(ISNUMBER(OFFSET('Hygiene Data'!$D$7,0,10*ROW('Hygiene Data'!D43))),'Data Summary'!DP49="Yes"),OFFSET('Hygiene Data'!$D$7,0,10*ROW('Hygiene Data'!D43)),NA())</f>
        <v>#N/A</v>
      </c>
      <c r="BB49" s="509" t="e">
        <f ca="1">+IF(AND(ISNUMBER(OFFSET('Hygiene Data'!$D$9,0,10*ROW('Hygiene Data'!D43))),'Data Summary'!DQ49="Yes"),OFFSET('Hygiene Data'!$D$9,0,10*ROW('Hygiene Data'!D43)),NA())</f>
        <v>#N/A</v>
      </c>
      <c r="BC49" s="509" t="e">
        <f ca="1">+IF(AND(ISNUMBER(OFFSET('Hygiene Data'!$E$5,0,10*ROW('Hygiene Data'!E43))),'Data Summary'!DR49="Yes"),OFFSET('Hygiene Data'!$E$5,0,10*ROW('Hygiene Data'!E43)),NA())</f>
        <v>#N/A</v>
      </c>
      <c r="BD49" s="509" t="e">
        <f ca="1">+IF(AND(ISNUMBER(OFFSET('Hygiene Data'!$E$7,0,10*ROW('Hygiene Data'!E43))),'Data Summary'!DS49="Yes"),OFFSET('Hygiene Data'!$E$7,0,10*ROW('Hygiene Data'!E43)),NA())</f>
        <v>#N/A</v>
      </c>
      <c r="BE49" s="509" t="e">
        <f ca="1">+IF(AND(ISNUMBER(OFFSET('Hygiene Data'!$E$9,0,10*ROW('Hygiene Data'!E43))),'Data Summary'!DT49="Yes"),OFFSET('Hygiene Data'!$E$9,0,10*ROW('Hygiene Data'!E43)),NA())</f>
        <v>#N/A</v>
      </c>
      <c r="BF49" s="509" t="e">
        <f ca="1">+IF(AND(ISNUMBER(OFFSET('Hygiene Data'!$F$5,0,10*ROW('Hygiene Data'!F43))),'Data Summary'!DU49="Yes"),OFFSET('Hygiene Data'!$F$5,0,10*ROW('Hygiene Data'!F43)),NA())</f>
        <v>#N/A</v>
      </c>
      <c r="BG49" s="509" t="e">
        <f ca="1">+IF(AND(ISNUMBER(OFFSET('Hygiene Data'!$F$7,0,10*ROW('Hygiene Data'!F43))),'Data Summary'!DV49="Yes"),OFFSET('Hygiene Data'!$F$7,0,10*ROW('Hygiene Data'!F43)),NA())</f>
        <v>#N/A</v>
      </c>
      <c r="BH49" s="509" t="e">
        <f ca="1">+IF(AND(ISNUMBER(OFFSET('Hygiene Data'!$F$9,0,10*ROW('Hygiene Data'!F43))),'Data Summary'!DW49="Yes"),OFFSET('Hygiene Data'!$F$9,0,10*ROW('Hygiene Data'!F43)),NA())</f>
        <v>#N/A</v>
      </c>
      <c r="BI49" s="509" t="e">
        <f ca="1">+IF(AND(ISNUMBER(OFFSET('Hygiene Data'!$G$5,0,10*ROW('Hygiene Data'!G43))),'Data Summary'!DX49="Yes"),OFFSET('Hygiene Data'!$G$5,0,10*ROW('Hygiene Data'!G43)),NA())</f>
        <v>#N/A</v>
      </c>
      <c r="BJ49" s="509" t="e">
        <f ca="1">+IF(AND(ISNUMBER(OFFSET('Hygiene Data'!$G$7,0,10*ROW('Hygiene Data'!G43))),'Data Summary'!DY49="Yes"),OFFSET('Hygiene Data'!$G$7,0,10*ROW('Hygiene Data'!G43)),NA())</f>
        <v>#N/A</v>
      </c>
      <c r="BK49" s="509" t="e">
        <f ca="1">+IF(AND(ISNUMBER(OFFSET('Hygiene Data'!$G$9,0,10*ROW('Hygiene Data'!G43))),'Data Summary'!DZ49="Yes"),OFFSET('Hygiene Data'!$G$9,0,10*ROW('Hygiene Data'!G43)),NA())</f>
        <v>#N/A</v>
      </c>
      <c r="BL49" s="509" t="e">
        <f ca="1">+IF(AND(ISNUMBER(OFFSET('Hygiene Data'!$H$5,0,10*ROW('Hygiene Data'!H43))),'Data Summary'!EA49="Yes"),OFFSET('Hygiene Data'!$H$5,0,10*ROW('Hygiene Data'!H43)),NA())</f>
        <v>#N/A</v>
      </c>
      <c r="BM49" s="509" t="e">
        <f ca="1">+IF(AND(ISNUMBER(OFFSET('Hygiene Data'!$H$7,0,10*ROW('Hygiene Data'!H43))),'Data Summary'!EB49="Yes"),OFFSET('Hygiene Data'!$H$7,0,10*ROW('Hygiene Data'!H43)),NA())</f>
        <v>#N/A</v>
      </c>
      <c r="BN49" s="509" t="e">
        <f ca="1">+IF(AND(ISNUMBER(OFFSET('Hygiene Data'!$H$9,0,10*ROW('Hygiene Data'!H43))),'Data Summary'!EC49="Yes"),OFFSET('Hygiene Data'!$H$9,0,10*ROW('Hygiene Data'!H43)),NA())</f>
        <v>#N/A</v>
      </c>
      <c r="BO49" s="509" t="e">
        <f ca="1">+IF(AND(ISNUMBER(OFFSET('Hygiene Data'!$I$5,0,10*ROW('Hygiene Data'!I43))),'Data Summary'!ED49="Yes"),OFFSET('Hygiene Data'!$I$5,0,10*ROW('Hygiene Data'!I43)),NA())</f>
        <v>#N/A</v>
      </c>
      <c r="BP49" s="509" t="e">
        <f ca="1">+IF(AND(ISNUMBER(OFFSET('Hygiene Data'!$I$7,0,10*ROW('Hygiene Data'!I43))),'Data Summary'!EE49="Yes"),OFFSET('Hygiene Data'!$I$7,0,10*ROW('Hygiene Data'!I43)),NA())</f>
        <v>#N/A</v>
      </c>
      <c r="BQ49" s="509" t="e">
        <f ca="1">+IF(AND(ISNUMBER(OFFSET('Hygiene Data'!$I$9,0,10*ROW('Hygiene Data'!I43))),'Data Summary'!EF49="Yes"),OFFSET('Hygiene Data'!$I$9,0,10*ROW('Hygiene Data'!I43)),NA())</f>
        <v>#N/A</v>
      </c>
    </row>
    <row r="50" spans="1:69" x14ac:dyDescent="0.25">
      <c r="A50" s="505" t="e">
        <f ca="1">+RIGHT('Data Summary'!A50,LEN('Data Summary'!A50)-9)</f>
        <v>#VALUE!</v>
      </c>
      <c r="B50" s="479" t="str">
        <f ca="1">+IF(ISTEXT('Data Summary'!B50),'Data Summary'!B50,"")</f>
        <v/>
      </c>
      <c r="C50" s="506" t="e">
        <f ca="1">+VALUE('Data Summary'!C50)</f>
        <v>#VALUE!</v>
      </c>
      <c r="D50" s="507" t="e">
        <f ca="1">+IF(AND(ISNUMBER(OFFSET('Water Data'!$D$4,0,10*ROW('Water Data'!D44))),'Data Summary'!BS50="Yes"),100-OFFSET('Water Data'!$D$4,0,10*ROW('Water Data'!D44)),NA())</f>
        <v>#N/A</v>
      </c>
      <c r="E50" s="507" t="e">
        <f ca="1">+IF(AND(ISNUMBER(OFFSET('Water Data'!$D$6,0,10*ROW('Water Data'!D44))),'Data Summary'!BT50="Yes"),OFFSET('Water Data'!$D$6,0,10*ROW('Water Data'!D44)),NA())</f>
        <v>#N/A</v>
      </c>
      <c r="F50" s="507" t="e">
        <f ca="1">+IF(AND(ISNUMBER(OFFSET('Water Data'!$D$9,0,10*ROW('Water Data'!D44))),'Data Summary'!BU50="Yes"),OFFSET('Water Data'!$D$9,0,10*ROW('Water Data'!D44)),NA())</f>
        <v>#N/A</v>
      </c>
      <c r="G50" s="507" t="e">
        <f ca="1">+IF(AND(ISNUMBER(OFFSET('Water Data'!$E$4,0,10*ROW('Water Data'!E44))),'Data Summary'!BV50="Yes"),100-OFFSET('Water Data'!$E$4,0,10*ROW('Water Data'!E44)),NA())</f>
        <v>#N/A</v>
      </c>
      <c r="H50" s="507" t="e">
        <f ca="1">+IF(AND(ISNUMBER(OFFSET('Water Data'!$E$6,0,10*ROW('Water Data'!E44))),'Data Summary'!BW50="Yes"),OFFSET('Water Data'!$E$6,0,10*ROW('Water Data'!E44)),NA())</f>
        <v>#N/A</v>
      </c>
      <c r="I50" s="507" t="e">
        <f ca="1">+IF(AND(ISNUMBER(OFFSET('Water Data'!$E$9,0,10*ROW('Water Data'!E44))),'Data Summary'!BX50="Yes"),OFFSET('Water Data'!$E$9,0,10*ROW('Water Data'!E44)),NA())</f>
        <v>#N/A</v>
      </c>
      <c r="J50" s="507" t="e">
        <f ca="1">+IF(AND(ISNUMBER(OFFSET('Water Data'!$F$4,0,10*ROW('Water Data'!F44))),'Data Summary'!BY50="Yes"),100-OFFSET('Water Data'!$F$4,0,10*ROW('Water Data'!F44)),NA())</f>
        <v>#N/A</v>
      </c>
      <c r="K50" s="507" t="e">
        <f ca="1">+IF(AND(ISNUMBER(OFFSET('Water Data'!$F$6,0,10*ROW('Water Data'!F44))),'Data Summary'!BZ50="Yes"),OFFSET('Water Data'!$F$6,0,10*ROW('Water Data'!F44)),NA())</f>
        <v>#N/A</v>
      </c>
      <c r="L50" s="507" t="e">
        <f ca="1">+IF(AND(ISNUMBER(OFFSET('Water Data'!$F$9,0,10*ROW('Water Data'!F44))),'Data Summary'!CA50="Yes"),OFFSET('Water Data'!$F$9,0,10*ROW('Water Data'!F44)),NA())</f>
        <v>#N/A</v>
      </c>
      <c r="M50" s="507" t="e">
        <f ca="1">+IF(AND(ISNUMBER(OFFSET('Water Data'!$G$4,0,10*ROW('Water Data'!G44))),'Data Summary'!CB50="Yes"),100-OFFSET('Water Data'!$G$4,0,10*ROW('Water Data'!G44)),NA())</f>
        <v>#N/A</v>
      </c>
      <c r="N50" s="507" t="e">
        <f ca="1">+IF(AND(ISNUMBER(OFFSET('Water Data'!$G$6,0,10*ROW('Water Data'!G44))),'Data Summary'!CC50="Yes"),OFFSET('Water Data'!$G$6,0,10*ROW('Water Data'!G44)),NA())</f>
        <v>#N/A</v>
      </c>
      <c r="O50" s="507" t="e">
        <f ca="1">+IF(AND(ISNUMBER(OFFSET('Water Data'!$G$9,0,10*ROW('Water Data'!G44))),'Data Summary'!CD50="Yes"),OFFSET('Water Data'!$G$9,0,10*ROW('Water Data'!G44)),NA())</f>
        <v>#N/A</v>
      </c>
      <c r="P50" s="507" t="e">
        <f ca="1">+IF(AND(ISNUMBER(OFFSET('Water Data'!$H$4,0,10*ROW('Water Data'!H44))),'Data Summary'!CE50="Yes"),100-OFFSET('Water Data'!$H$4,0,10*ROW('Water Data'!H44)),NA())</f>
        <v>#N/A</v>
      </c>
      <c r="Q50" s="507" t="e">
        <f ca="1">+IF(AND(ISNUMBER(OFFSET('Water Data'!$H$6,0,10*ROW('Water Data'!H44))),'Data Summary'!CF50="Yes"),OFFSET('Water Data'!$H$6,0,10*ROW('Water Data'!H44)),NA())</f>
        <v>#N/A</v>
      </c>
      <c r="R50" s="507" t="e">
        <f ca="1">+IF(AND(ISNUMBER(OFFSET('Water Data'!$H$9,0,10*ROW('Water Data'!H44))),'Data Summary'!CG50="Yes"),OFFSET('Water Data'!$H$9,0,10*ROW('Water Data'!H44)),NA())</f>
        <v>#N/A</v>
      </c>
      <c r="S50" s="507" t="e">
        <f ca="1">+IF(AND(ISNUMBER(OFFSET('Water Data'!$I$4,0,10*ROW('Water Data'!I44))),'Data Summary'!CH50="Yes"),100-OFFSET('Water Data'!$I$4,0,10*ROW('Water Data'!I44)),NA())</f>
        <v>#N/A</v>
      </c>
      <c r="T50" s="507" t="e">
        <f ca="1">+IF(AND(ISNUMBER(OFFSET('Water Data'!$I$6,0,10*ROW('Water Data'!I44))),'Data Summary'!CI50="Yes"),OFFSET('Water Data'!$I$6,0,10*ROW('Water Data'!I44)),NA())</f>
        <v>#N/A</v>
      </c>
      <c r="U50" s="507" t="e">
        <f ca="1">+IF(AND(ISNUMBER(OFFSET('Water Data'!$I$9,0,10*ROW('Water Data'!I44))),'Data Summary'!CJ50="Yes"),OFFSET('Water Data'!$I$9,0,10*ROW('Water Data'!I44)),NA())</f>
        <v>#N/A</v>
      </c>
      <c r="V50" s="508" t="e">
        <f ca="1">+IF(AND(ISNUMBER(OFFSET('Sanitation Data'!$D$4,0,10*ROW('Sanitation Data'!D44))),'Data Summary'!CK50="Yes"),100-OFFSET('Sanitation Data'!$D$4,0,10*ROW('Sanitation Data'!D44)),NA())</f>
        <v>#N/A</v>
      </c>
      <c r="W50" s="508" t="e">
        <f ca="1">+IF(AND(ISNUMBER(OFFSET('Sanitation Data'!$D$6,0,10*ROW('Sanitation Data'!D44))),'Data Summary'!CL50="Yes"),OFFSET('Sanitation Data'!$D$6,0,10*ROW('Sanitation Data'!D44)),NA())</f>
        <v>#N/A</v>
      </c>
      <c r="X50" s="508" t="e">
        <f ca="1">+IF(AND(ISNUMBER(OFFSET('Sanitation Data'!$D$10,0,10*ROW('Sanitation Data'!D44))),'Data Summary'!CM50="Yes"),OFFSET('Sanitation Data'!$D$10,0,10*ROW('Sanitation Data'!D44)),NA())</f>
        <v>#N/A</v>
      </c>
      <c r="Y50" s="508" t="e">
        <f ca="1">+IF(AND(ISNUMBER(OFFSET('Sanitation Data'!$D$11,0,10*ROW('Sanitation Data'!D44))),'Data Summary'!CN50="Yes"),OFFSET('Sanitation Data'!$D$11,0,10*ROW('Sanitation Data'!D44)),NA())</f>
        <v>#N/A</v>
      </c>
      <c r="Z50" s="508" t="e">
        <f ca="1">+IF(AND(ISNUMBER(OFFSET('Sanitation Data'!$D$12,0,10*ROW('Sanitation Data'!D44))),'Data Summary'!CO50="Yes"),OFFSET('Sanitation Data'!$D$12,0,10*ROW('Sanitation Data'!D44)),NA())</f>
        <v>#N/A</v>
      </c>
      <c r="AA50" s="508" t="e">
        <f ca="1">+IF(AND(ISNUMBER(OFFSET('Sanitation Data'!$E$4,0,10*ROW('Sanitation Data'!E44))),'Data Summary'!CP50="Yes"),100-OFFSET('Sanitation Data'!$E$4,0,10*ROW('Sanitation Data'!E44)),NA())</f>
        <v>#N/A</v>
      </c>
      <c r="AB50" s="508" t="e">
        <f ca="1">+IF(AND(ISNUMBER(OFFSET('Sanitation Data'!$E$6,0,10*ROW('Sanitation Data'!E44))),'Data Summary'!CQ50="Yes"),OFFSET('Sanitation Data'!$E$6,0,10*ROW('Sanitation Data'!E44)),NA())</f>
        <v>#N/A</v>
      </c>
      <c r="AC50" s="508" t="e">
        <f ca="1">+IF(AND(ISNUMBER(OFFSET('Sanitation Data'!$E$10,0,10*ROW('Sanitation Data'!E44))),'Data Summary'!CR50="Yes"),OFFSET('Sanitation Data'!$E$10,0,10*ROW('Sanitation Data'!E44)),NA())</f>
        <v>#N/A</v>
      </c>
      <c r="AD50" s="508" t="e">
        <f ca="1">+IF(AND(ISNUMBER(OFFSET('Sanitation Data'!$E$11,0,10*ROW('Sanitation Data'!E44))),'Data Summary'!CS50="Yes"),OFFSET('Sanitation Data'!$E$11,0,10*ROW('Sanitation Data'!E44)),NA())</f>
        <v>#N/A</v>
      </c>
      <c r="AE50" s="508" t="e">
        <f ca="1">+IF(AND(ISNUMBER(OFFSET('Sanitation Data'!$E$12,0,10*ROW('Sanitation Data'!E44))),'Data Summary'!CT50="Yes"),OFFSET('Sanitation Data'!$E$12,0,10*ROW('Sanitation Data'!E44)),NA())</f>
        <v>#N/A</v>
      </c>
      <c r="AF50" s="508" t="e">
        <f ca="1">+IF(AND(ISNUMBER(OFFSET('Sanitation Data'!$F$4,0,10*ROW('Sanitation Data'!F44))),'Data Summary'!CU50="Yes"),100-OFFSET('Sanitation Data'!$F$4,0,10*ROW('Sanitation Data'!F44)),NA())</f>
        <v>#N/A</v>
      </c>
      <c r="AG50" s="508" t="e">
        <f ca="1">+IF(AND(ISNUMBER(OFFSET('Sanitation Data'!$F$6,0,10*ROW('Sanitation Data'!F44))),'Data Summary'!CV50="Yes"),OFFSET('Sanitation Data'!$F$6,0,10*ROW('Sanitation Data'!F44)),NA())</f>
        <v>#N/A</v>
      </c>
      <c r="AH50" s="508" t="e">
        <f ca="1">+IF(AND(ISNUMBER(OFFSET('Sanitation Data'!$F$10,0,10*ROW('Sanitation Data'!F44))),'Data Summary'!CW50="Yes"),OFFSET('Sanitation Data'!$F$10,0,10*ROW('Sanitation Data'!F44)),NA())</f>
        <v>#N/A</v>
      </c>
      <c r="AI50" s="508" t="e">
        <f ca="1">+IF(AND(ISNUMBER(OFFSET('Sanitation Data'!$F$11,0,10*ROW('Sanitation Data'!F44))),'Data Summary'!CX50="Yes"),OFFSET('Sanitation Data'!$F$11,0,10*ROW('Sanitation Data'!F44)),NA())</f>
        <v>#N/A</v>
      </c>
      <c r="AJ50" s="508" t="e">
        <f ca="1">+IF(AND(ISNUMBER(OFFSET('Sanitation Data'!$F$12,0,10*ROW('Sanitation Data'!F44))),'Data Summary'!CY50="Yes"),OFFSET('Sanitation Data'!$F$12,0,10*ROW('Sanitation Data'!F44)),NA())</f>
        <v>#N/A</v>
      </c>
      <c r="AK50" s="508" t="e">
        <f ca="1">+IF(AND(ISNUMBER(OFFSET('Sanitation Data'!$G$4,0,10*ROW('Sanitation Data'!G44))),'Data Summary'!CZ50="Yes"),100-OFFSET('Sanitation Data'!$G$4,0,10*ROW('Sanitation Data'!G44)),NA())</f>
        <v>#N/A</v>
      </c>
      <c r="AL50" s="508" t="e">
        <f ca="1">+IF(AND(ISNUMBER(OFFSET('Sanitation Data'!$G$6,0,10*ROW('Sanitation Data'!G44))),'Data Summary'!DA50="Yes"),OFFSET('Sanitation Data'!$G$6,0,10*ROW('Sanitation Data'!G44)),NA())</f>
        <v>#N/A</v>
      </c>
      <c r="AM50" s="508" t="e">
        <f ca="1">+IF(AND(ISNUMBER(OFFSET('Sanitation Data'!$G$10,0,10*ROW('Sanitation Data'!G44))),'Data Summary'!DB50="Yes"),OFFSET('Sanitation Data'!$G$10,0,10*ROW('Sanitation Data'!G44)),NA())</f>
        <v>#N/A</v>
      </c>
      <c r="AN50" s="508" t="e">
        <f ca="1">+IF(AND(ISNUMBER(OFFSET('Sanitation Data'!$G$11,0,10*ROW('Sanitation Data'!G44))),'Data Summary'!DC50="Yes"),OFFSET('Sanitation Data'!$G$11,0,10*ROW('Sanitation Data'!G44)),NA())</f>
        <v>#N/A</v>
      </c>
      <c r="AO50" s="508" t="e">
        <f ca="1">+IF(AND(ISNUMBER(OFFSET('Sanitation Data'!$G$12,0,10*ROW('Sanitation Data'!G44))),'Data Summary'!DD50="Yes"),OFFSET('Sanitation Data'!$G$12,0,10*ROW('Sanitation Data'!G44)),NA())</f>
        <v>#N/A</v>
      </c>
      <c r="AP50" s="508" t="e">
        <f ca="1">+IF(AND(ISNUMBER(OFFSET('Sanitation Data'!$H$4,0,10*ROW('Sanitation Data'!H44))),'Data Summary'!DE50="Yes"),100-OFFSET('Sanitation Data'!$H$4,0,10*ROW('Sanitation Data'!H44)),NA())</f>
        <v>#N/A</v>
      </c>
      <c r="AQ50" s="508" t="e">
        <f ca="1">+IF(AND(ISNUMBER(OFFSET('Sanitation Data'!$H$6,0,10*ROW('Sanitation Data'!H44))),'Data Summary'!DF50="Yes"),OFFSET('Sanitation Data'!$H$6,0,10*ROW('Sanitation Data'!H44)),NA())</f>
        <v>#N/A</v>
      </c>
      <c r="AR50" s="508" t="e">
        <f ca="1">+IF(AND(ISNUMBER(OFFSET('Sanitation Data'!$H$10,0,10*ROW('Sanitation Data'!H44))),'Data Summary'!DG50="Yes"),OFFSET('Sanitation Data'!$H$10,0,10*ROW('Sanitation Data'!H44)),NA())</f>
        <v>#N/A</v>
      </c>
      <c r="AS50" s="508" t="e">
        <f ca="1">+IF(AND(ISNUMBER(OFFSET('Sanitation Data'!$H$11,0,10*ROW('Sanitation Data'!H44))),'Data Summary'!DH50="Yes"),OFFSET('Sanitation Data'!$H$11,0,10*ROW('Sanitation Data'!H44)),NA())</f>
        <v>#N/A</v>
      </c>
      <c r="AT50" s="508" t="e">
        <f ca="1">+IF(AND(ISNUMBER(OFFSET('Sanitation Data'!$H$12,0,10*ROW('Sanitation Data'!H44))),'Data Summary'!DI50="Yes"),OFFSET('Sanitation Data'!$H$12,0,10*ROW('Sanitation Data'!H44)),NA())</f>
        <v>#N/A</v>
      </c>
      <c r="AU50" s="508" t="e">
        <f ca="1">+IF(AND(ISNUMBER(OFFSET('Sanitation Data'!$I$4,0,10*ROW('Sanitation Data'!I44))),'Data Summary'!DJ50="Yes"),100-OFFSET('Sanitation Data'!$I$4,0,10*ROW('Sanitation Data'!I44)),NA())</f>
        <v>#N/A</v>
      </c>
      <c r="AV50" s="508" t="e">
        <f ca="1">+IF(AND(ISNUMBER(OFFSET('Sanitation Data'!$I$6,0,10*ROW('Sanitation Data'!I44))),'Data Summary'!DK50="Yes"),OFFSET('Sanitation Data'!$I$6,0,10*ROW('Sanitation Data'!I44)),NA())</f>
        <v>#N/A</v>
      </c>
      <c r="AW50" s="508" t="e">
        <f ca="1">+IF(AND(ISNUMBER(OFFSET('Sanitation Data'!$I$10,0,10*ROW('Sanitation Data'!I44))),'Data Summary'!DL50="Yes"),OFFSET('Sanitation Data'!$I$10,0,10*ROW('Sanitation Data'!I44)),NA())</f>
        <v>#N/A</v>
      </c>
      <c r="AX50" s="508" t="e">
        <f ca="1">+IF(AND(ISNUMBER(OFFSET('Sanitation Data'!$I$11,0,10*ROW('Sanitation Data'!I44))),'Data Summary'!DM50="Yes"),OFFSET('Sanitation Data'!$I$11,0,10*ROW('Sanitation Data'!I44)),NA())</f>
        <v>#N/A</v>
      </c>
      <c r="AY50" s="508" t="e">
        <f ca="1">+IF(AND(ISNUMBER(OFFSET('Sanitation Data'!$I$12,0,10*ROW('Sanitation Data'!I44))),'Data Summary'!DN50="Yes"),OFFSET('Sanitation Data'!$I$12,0,10*ROW('Sanitation Data'!I44)),NA())</f>
        <v>#N/A</v>
      </c>
      <c r="AZ50" s="509" t="e">
        <f ca="1">+IF(AND(ISNUMBER(OFFSET('Hygiene Data'!$D$5,0,10*ROW('Hygiene Data'!D44))),'Data Summary'!DO50="Yes"),OFFSET('Hygiene Data'!$D$5,0,10*ROW('Hygiene Data'!D44)),NA())</f>
        <v>#N/A</v>
      </c>
      <c r="BA50" s="509" t="e">
        <f ca="1">+IF(AND(ISNUMBER(OFFSET('Hygiene Data'!$D$7,0,10*ROW('Hygiene Data'!D44))),'Data Summary'!DP50="Yes"),OFFSET('Hygiene Data'!$D$7,0,10*ROW('Hygiene Data'!D44)),NA())</f>
        <v>#N/A</v>
      </c>
      <c r="BB50" s="509" t="e">
        <f ca="1">+IF(AND(ISNUMBER(OFFSET('Hygiene Data'!$D$9,0,10*ROW('Hygiene Data'!D44))),'Data Summary'!DQ50="Yes"),OFFSET('Hygiene Data'!$D$9,0,10*ROW('Hygiene Data'!D44)),NA())</f>
        <v>#N/A</v>
      </c>
      <c r="BC50" s="509" t="e">
        <f ca="1">+IF(AND(ISNUMBER(OFFSET('Hygiene Data'!$E$5,0,10*ROW('Hygiene Data'!E44))),'Data Summary'!DR50="Yes"),OFFSET('Hygiene Data'!$E$5,0,10*ROW('Hygiene Data'!E44)),NA())</f>
        <v>#N/A</v>
      </c>
      <c r="BD50" s="509" t="e">
        <f ca="1">+IF(AND(ISNUMBER(OFFSET('Hygiene Data'!$E$7,0,10*ROW('Hygiene Data'!E44))),'Data Summary'!DS50="Yes"),OFFSET('Hygiene Data'!$E$7,0,10*ROW('Hygiene Data'!E44)),NA())</f>
        <v>#N/A</v>
      </c>
      <c r="BE50" s="509" t="e">
        <f ca="1">+IF(AND(ISNUMBER(OFFSET('Hygiene Data'!$E$9,0,10*ROW('Hygiene Data'!E44))),'Data Summary'!DT50="Yes"),OFFSET('Hygiene Data'!$E$9,0,10*ROW('Hygiene Data'!E44)),NA())</f>
        <v>#N/A</v>
      </c>
      <c r="BF50" s="509" t="e">
        <f ca="1">+IF(AND(ISNUMBER(OFFSET('Hygiene Data'!$F$5,0,10*ROW('Hygiene Data'!F44))),'Data Summary'!DU50="Yes"),OFFSET('Hygiene Data'!$F$5,0,10*ROW('Hygiene Data'!F44)),NA())</f>
        <v>#N/A</v>
      </c>
      <c r="BG50" s="509" t="e">
        <f ca="1">+IF(AND(ISNUMBER(OFFSET('Hygiene Data'!$F$7,0,10*ROW('Hygiene Data'!F44))),'Data Summary'!DV50="Yes"),OFFSET('Hygiene Data'!$F$7,0,10*ROW('Hygiene Data'!F44)),NA())</f>
        <v>#N/A</v>
      </c>
      <c r="BH50" s="509" t="e">
        <f ca="1">+IF(AND(ISNUMBER(OFFSET('Hygiene Data'!$F$9,0,10*ROW('Hygiene Data'!F44))),'Data Summary'!DW50="Yes"),OFFSET('Hygiene Data'!$F$9,0,10*ROW('Hygiene Data'!F44)),NA())</f>
        <v>#N/A</v>
      </c>
      <c r="BI50" s="509" t="e">
        <f ca="1">+IF(AND(ISNUMBER(OFFSET('Hygiene Data'!$G$5,0,10*ROW('Hygiene Data'!G44))),'Data Summary'!DX50="Yes"),OFFSET('Hygiene Data'!$G$5,0,10*ROW('Hygiene Data'!G44)),NA())</f>
        <v>#N/A</v>
      </c>
      <c r="BJ50" s="509" t="e">
        <f ca="1">+IF(AND(ISNUMBER(OFFSET('Hygiene Data'!$G$7,0,10*ROW('Hygiene Data'!G44))),'Data Summary'!DY50="Yes"),OFFSET('Hygiene Data'!$G$7,0,10*ROW('Hygiene Data'!G44)),NA())</f>
        <v>#N/A</v>
      </c>
      <c r="BK50" s="509" t="e">
        <f ca="1">+IF(AND(ISNUMBER(OFFSET('Hygiene Data'!$G$9,0,10*ROW('Hygiene Data'!G44))),'Data Summary'!DZ50="Yes"),OFFSET('Hygiene Data'!$G$9,0,10*ROW('Hygiene Data'!G44)),NA())</f>
        <v>#N/A</v>
      </c>
      <c r="BL50" s="509" t="e">
        <f ca="1">+IF(AND(ISNUMBER(OFFSET('Hygiene Data'!$H$5,0,10*ROW('Hygiene Data'!H44))),'Data Summary'!EA50="Yes"),OFFSET('Hygiene Data'!$H$5,0,10*ROW('Hygiene Data'!H44)),NA())</f>
        <v>#N/A</v>
      </c>
      <c r="BM50" s="509" t="e">
        <f ca="1">+IF(AND(ISNUMBER(OFFSET('Hygiene Data'!$H$7,0,10*ROW('Hygiene Data'!H44))),'Data Summary'!EB50="Yes"),OFFSET('Hygiene Data'!$H$7,0,10*ROW('Hygiene Data'!H44)),NA())</f>
        <v>#N/A</v>
      </c>
      <c r="BN50" s="509" t="e">
        <f ca="1">+IF(AND(ISNUMBER(OFFSET('Hygiene Data'!$H$9,0,10*ROW('Hygiene Data'!H44))),'Data Summary'!EC50="Yes"),OFFSET('Hygiene Data'!$H$9,0,10*ROW('Hygiene Data'!H44)),NA())</f>
        <v>#N/A</v>
      </c>
      <c r="BO50" s="509" t="e">
        <f ca="1">+IF(AND(ISNUMBER(OFFSET('Hygiene Data'!$I$5,0,10*ROW('Hygiene Data'!I44))),'Data Summary'!ED50="Yes"),OFFSET('Hygiene Data'!$I$5,0,10*ROW('Hygiene Data'!I44)),NA())</f>
        <v>#N/A</v>
      </c>
      <c r="BP50" s="509" t="e">
        <f ca="1">+IF(AND(ISNUMBER(OFFSET('Hygiene Data'!$I$7,0,10*ROW('Hygiene Data'!I44))),'Data Summary'!EE50="Yes"),OFFSET('Hygiene Data'!$I$7,0,10*ROW('Hygiene Data'!I44)),NA())</f>
        <v>#N/A</v>
      </c>
      <c r="BQ50" s="509" t="e">
        <f ca="1">+IF(AND(ISNUMBER(OFFSET('Hygiene Data'!$I$9,0,10*ROW('Hygiene Data'!I44))),'Data Summary'!EF50="Yes"),OFFSET('Hygiene Data'!$I$9,0,10*ROW('Hygiene Data'!I44)),NA())</f>
        <v>#N/A</v>
      </c>
    </row>
    <row r="51" spans="1:69" x14ac:dyDescent="0.25">
      <c r="A51" s="505" t="e">
        <f ca="1">+RIGHT('Data Summary'!A51,LEN('Data Summary'!A51)-9)</f>
        <v>#VALUE!</v>
      </c>
      <c r="B51" s="479" t="str">
        <f ca="1">+IF(ISTEXT('Data Summary'!B51),'Data Summary'!B51,"")</f>
        <v/>
      </c>
      <c r="C51" s="506" t="e">
        <f ca="1">+VALUE('Data Summary'!C51)</f>
        <v>#VALUE!</v>
      </c>
      <c r="D51" s="507" t="e">
        <f ca="1">+IF(AND(ISNUMBER(OFFSET('Water Data'!$D$4,0,10*ROW('Water Data'!D45))),'Data Summary'!BS51="Yes"),100-OFFSET('Water Data'!$D$4,0,10*ROW('Water Data'!D45)),NA())</f>
        <v>#N/A</v>
      </c>
      <c r="E51" s="507" t="e">
        <f ca="1">+IF(AND(ISNUMBER(OFFSET('Water Data'!$D$6,0,10*ROW('Water Data'!D45))),'Data Summary'!BT51="Yes"),OFFSET('Water Data'!$D$6,0,10*ROW('Water Data'!D45)),NA())</f>
        <v>#N/A</v>
      </c>
      <c r="F51" s="507" t="e">
        <f ca="1">+IF(AND(ISNUMBER(OFFSET('Water Data'!$D$9,0,10*ROW('Water Data'!D45))),'Data Summary'!BU51="Yes"),OFFSET('Water Data'!$D$9,0,10*ROW('Water Data'!D45)),NA())</f>
        <v>#N/A</v>
      </c>
      <c r="G51" s="507" t="e">
        <f ca="1">+IF(AND(ISNUMBER(OFFSET('Water Data'!$E$4,0,10*ROW('Water Data'!E45))),'Data Summary'!BV51="Yes"),100-OFFSET('Water Data'!$E$4,0,10*ROW('Water Data'!E45)),NA())</f>
        <v>#N/A</v>
      </c>
      <c r="H51" s="507" t="e">
        <f ca="1">+IF(AND(ISNUMBER(OFFSET('Water Data'!$E$6,0,10*ROW('Water Data'!E45))),'Data Summary'!BW51="Yes"),OFFSET('Water Data'!$E$6,0,10*ROW('Water Data'!E45)),NA())</f>
        <v>#N/A</v>
      </c>
      <c r="I51" s="507" t="e">
        <f ca="1">+IF(AND(ISNUMBER(OFFSET('Water Data'!$E$9,0,10*ROW('Water Data'!E45))),'Data Summary'!BX51="Yes"),OFFSET('Water Data'!$E$9,0,10*ROW('Water Data'!E45)),NA())</f>
        <v>#N/A</v>
      </c>
      <c r="J51" s="507" t="e">
        <f ca="1">+IF(AND(ISNUMBER(OFFSET('Water Data'!$F$4,0,10*ROW('Water Data'!F45))),'Data Summary'!BY51="Yes"),100-OFFSET('Water Data'!$F$4,0,10*ROW('Water Data'!F45)),NA())</f>
        <v>#N/A</v>
      </c>
      <c r="K51" s="507" t="e">
        <f ca="1">+IF(AND(ISNUMBER(OFFSET('Water Data'!$F$6,0,10*ROW('Water Data'!F45))),'Data Summary'!BZ51="Yes"),OFFSET('Water Data'!$F$6,0,10*ROW('Water Data'!F45)),NA())</f>
        <v>#N/A</v>
      </c>
      <c r="L51" s="507" t="e">
        <f ca="1">+IF(AND(ISNUMBER(OFFSET('Water Data'!$F$9,0,10*ROW('Water Data'!F45))),'Data Summary'!CA51="Yes"),OFFSET('Water Data'!$F$9,0,10*ROW('Water Data'!F45)),NA())</f>
        <v>#N/A</v>
      </c>
      <c r="M51" s="507" t="e">
        <f ca="1">+IF(AND(ISNUMBER(OFFSET('Water Data'!$G$4,0,10*ROW('Water Data'!G45))),'Data Summary'!CB51="Yes"),100-OFFSET('Water Data'!$G$4,0,10*ROW('Water Data'!G45)),NA())</f>
        <v>#N/A</v>
      </c>
      <c r="N51" s="507" t="e">
        <f ca="1">+IF(AND(ISNUMBER(OFFSET('Water Data'!$G$6,0,10*ROW('Water Data'!G45))),'Data Summary'!CC51="Yes"),OFFSET('Water Data'!$G$6,0,10*ROW('Water Data'!G45)),NA())</f>
        <v>#N/A</v>
      </c>
      <c r="O51" s="507" t="e">
        <f ca="1">+IF(AND(ISNUMBER(OFFSET('Water Data'!$G$9,0,10*ROW('Water Data'!G45))),'Data Summary'!CD51="Yes"),OFFSET('Water Data'!$G$9,0,10*ROW('Water Data'!G45)),NA())</f>
        <v>#N/A</v>
      </c>
      <c r="P51" s="507" t="e">
        <f ca="1">+IF(AND(ISNUMBER(OFFSET('Water Data'!$H$4,0,10*ROW('Water Data'!H45))),'Data Summary'!CE51="Yes"),100-OFFSET('Water Data'!$H$4,0,10*ROW('Water Data'!H45)),NA())</f>
        <v>#N/A</v>
      </c>
      <c r="Q51" s="507" t="e">
        <f ca="1">+IF(AND(ISNUMBER(OFFSET('Water Data'!$H$6,0,10*ROW('Water Data'!H45))),'Data Summary'!CF51="Yes"),OFFSET('Water Data'!$H$6,0,10*ROW('Water Data'!H45)),NA())</f>
        <v>#N/A</v>
      </c>
      <c r="R51" s="507" t="e">
        <f ca="1">+IF(AND(ISNUMBER(OFFSET('Water Data'!$H$9,0,10*ROW('Water Data'!H45))),'Data Summary'!CG51="Yes"),OFFSET('Water Data'!$H$9,0,10*ROW('Water Data'!H45)),NA())</f>
        <v>#N/A</v>
      </c>
      <c r="S51" s="507" t="e">
        <f ca="1">+IF(AND(ISNUMBER(OFFSET('Water Data'!$I$4,0,10*ROW('Water Data'!I45))),'Data Summary'!CH51="Yes"),100-OFFSET('Water Data'!$I$4,0,10*ROW('Water Data'!I45)),NA())</f>
        <v>#N/A</v>
      </c>
      <c r="T51" s="507" t="e">
        <f ca="1">+IF(AND(ISNUMBER(OFFSET('Water Data'!$I$6,0,10*ROW('Water Data'!I45))),'Data Summary'!CI51="Yes"),OFFSET('Water Data'!$I$6,0,10*ROW('Water Data'!I45)),NA())</f>
        <v>#N/A</v>
      </c>
      <c r="U51" s="507" t="e">
        <f ca="1">+IF(AND(ISNUMBER(OFFSET('Water Data'!$I$9,0,10*ROW('Water Data'!I45))),'Data Summary'!CJ51="Yes"),OFFSET('Water Data'!$I$9,0,10*ROW('Water Data'!I45)),NA())</f>
        <v>#N/A</v>
      </c>
      <c r="V51" s="508" t="e">
        <f ca="1">+IF(AND(ISNUMBER(OFFSET('Sanitation Data'!$D$4,0,10*ROW('Sanitation Data'!D45))),'Data Summary'!CK51="Yes"),100-OFFSET('Sanitation Data'!$D$4,0,10*ROW('Sanitation Data'!D45)),NA())</f>
        <v>#N/A</v>
      </c>
      <c r="W51" s="508" t="e">
        <f ca="1">+IF(AND(ISNUMBER(OFFSET('Sanitation Data'!$D$6,0,10*ROW('Sanitation Data'!D45))),'Data Summary'!CL51="Yes"),OFFSET('Sanitation Data'!$D$6,0,10*ROW('Sanitation Data'!D45)),NA())</f>
        <v>#N/A</v>
      </c>
      <c r="X51" s="508" t="e">
        <f ca="1">+IF(AND(ISNUMBER(OFFSET('Sanitation Data'!$D$10,0,10*ROW('Sanitation Data'!D45))),'Data Summary'!CM51="Yes"),OFFSET('Sanitation Data'!$D$10,0,10*ROW('Sanitation Data'!D45)),NA())</f>
        <v>#N/A</v>
      </c>
      <c r="Y51" s="508" t="e">
        <f ca="1">+IF(AND(ISNUMBER(OFFSET('Sanitation Data'!$D$11,0,10*ROW('Sanitation Data'!D45))),'Data Summary'!CN51="Yes"),OFFSET('Sanitation Data'!$D$11,0,10*ROW('Sanitation Data'!D45)),NA())</f>
        <v>#N/A</v>
      </c>
      <c r="Z51" s="508" t="e">
        <f ca="1">+IF(AND(ISNUMBER(OFFSET('Sanitation Data'!$D$12,0,10*ROW('Sanitation Data'!D45))),'Data Summary'!CO51="Yes"),OFFSET('Sanitation Data'!$D$12,0,10*ROW('Sanitation Data'!D45)),NA())</f>
        <v>#N/A</v>
      </c>
      <c r="AA51" s="508" t="e">
        <f ca="1">+IF(AND(ISNUMBER(OFFSET('Sanitation Data'!$E$4,0,10*ROW('Sanitation Data'!E45))),'Data Summary'!CP51="Yes"),100-OFFSET('Sanitation Data'!$E$4,0,10*ROW('Sanitation Data'!E45)),NA())</f>
        <v>#N/A</v>
      </c>
      <c r="AB51" s="508" t="e">
        <f ca="1">+IF(AND(ISNUMBER(OFFSET('Sanitation Data'!$E$6,0,10*ROW('Sanitation Data'!E45))),'Data Summary'!CQ51="Yes"),OFFSET('Sanitation Data'!$E$6,0,10*ROW('Sanitation Data'!E45)),NA())</f>
        <v>#N/A</v>
      </c>
      <c r="AC51" s="508" t="e">
        <f ca="1">+IF(AND(ISNUMBER(OFFSET('Sanitation Data'!$E$10,0,10*ROW('Sanitation Data'!E45))),'Data Summary'!CR51="Yes"),OFFSET('Sanitation Data'!$E$10,0,10*ROW('Sanitation Data'!E45)),NA())</f>
        <v>#N/A</v>
      </c>
      <c r="AD51" s="508" t="e">
        <f ca="1">+IF(AND(ISNUMBER(OFFSET('Sanitation Data'!$E$11,0,10*ROW('Sanitation Data'!E45))),'Data Summary'!CS51="Yes"),OFFSET('Sanitation Data'!$E$11,0,10*ROW('Sanitation Data'!E45)),NA())</f>
        <v>#N/A</v>
      </c>
      <c r="AE51" s="508" t="e">
        <f ca="1">+IF(AND(ISNUMBER(OFFSET('Sanitation Data'!$E$12,0,10*ROW('Sanitation Data'!E45))),'Data Summary'!CT51="Yes"),OFFSET('Sanitation Data'!$E$12,0,10*ROW('Sanitation Data'!E45)),NA())</f>
        <v>#N/A</v>
      </c>
      <c r="AF51" s="508" t="e">
        <f ca="1">+IF(AND(ISNUMBER(OFFSET('Sanitation Data'!$F$4,0,10*ROW('Sanitation Data'!F45))),'Data Summary'!CU51="Yes"),100-OFFSET('Sanitation Data'!$F$4,0,10*ROW('Sanitation Data'!F45)),NA())</f>
        <v>#N/A</v>
      </c>
      <c r="AG51" s="508" t="e">
        <f ca="1">+IF(AND(ISNUMBER(OFFSET('Sanitation Data'!$F$6,0,10*ROW('Sanitation Data'!F45))),'Data Summary'!CV51="Yes"),OFFSET('Sanitation Data'!$F$6,0,10*ROW('Sanitation Data'!F45)),NA())</f>
        <v>#N/A</v>
      </c>
      <c r="AH51" s="508" t="e">
        <f ca="1">+IF(AND(ISNUMBER(OFFSET('Sanitation Data'!$F$10,0,10*ROW('Sanitation Data'!F45))),'Data Summary'!CW51="Yes"),OFFSET('Sanitation Data'!$F$10,0,10*ROW('Sanitation Data'!F45)),NA())</f>
        <v>#N/A</v>
      </c>
      <c r="AI51" s="508" t="e">
        <f ca="1">+IF(AND(ISNUMBER(OFFSET('Sanitation Data'!$F$11,0,10*ROW('Sanitation Data'!F45))),'Data Summary'!CX51="Yes"),OFFSET('Sanitation Data'!$F$11,0,10*ROW('Sanitation Data'!F45)),NA())</f>
        <v>#N/A</v>
      </c>
      <c r="AJ51" s="508" t="e">
        <f ca="1">+IF(AND(ISNUMBER(OFFSET('Sanitation Data'!$F$12,0,10*ROW('Sanitation Data'!F45))),'Data Summary'!CY51="Yes"),OFFSET('Sanitation Data'!$F$12,0,10*ROW('Sanitation Data'!F45)),NA())</f>
        <v>#N/A</v>
      </c>
      <c r="AK51" s="508" t="e">
        <f ca="1">+IF(AND(ISNUMBER(OFFSET('Sanitation Data'!$G$4,0,10*ROW('Sanitation Data'!G45))),'Data Summary'!CZ51="Yes"),100-OFFSET('Sanitation Data'!$G$4,0,10*ROW('Sanitation Data'!G45)),NA())</f>
        <v>#N/A</v>
      </c>
      <c r="AL51" s="508" t="e">
        <f ca="1">+IF(AND(ISNUMBER(OFFSET('Sanitation Data'!$G$6,0,10*ROW('Sanitation Data'!G45))),'Data Summary'!DA51="Yes"),OFFSET('Sanitation Data'!$G$6,0,10*ROW('Sanitation Data'!G45)),NA())</f>
        <v>#N/A</v>
      </c>
      <c r="AM51" s="508" t="e">
        <f ca="1">+IF(AND(ISNUMBER(OFFSET('Sanitation Data'!$G$10,0,10*ROW('Sanitation Data'!G45))),'Data Summary'!DB51="Yes"),OFFSET('Sanitation Data'!$G$10,0,10*ROW('Sanitation Data'!G45)),NA())</f>
        <v>#N/A</v>
      </c>
      <c r="AN51" s="508" t="e">
        <f ca="1">+IF(AND(ISNUMBER(OFFSET('Sanitation Data'!$G$11,0,10*ROW('Sanitation Data'!G45))),'Data Summary'!DC51="Yes"),OFFSET('Sanitation Data'!$G$11,0,10*ROW('Sanitation Data'!G45)),NA())</f>
        <v>#N/A</v>
      </c>
      <c r="AO51" s="508" t="e">
        <f ca="1">+IF(AND(ISNUMBER(OFFSET('Sanitation Data'!$G$12,0,10*ROW('Sanitation Data'!G45))),'Data Summary'!DD51="Yes"),OFFSET('Sanitation Data'!$G$12,0,10*ROW('Sanitation Data'!G45)),NA())</f>
        <v>#N/A</v>
      </c>
      <c r="AP51" s="508" t="e">
        <f ca="1">+IF(AND(ISNUMBER(OFFSET('Sanitation Data'!$H$4,0,10*ROW('Sanitation Data'!H45))),'Data Summary'!DE51="Yes"),100-OFFSET('Sanitation Data'!$H$4,0,10*ROW('Sanitation Data'!H45)),NA())</f>
        <v>#N/A</v>
      </c>
      <c r="AQ51" s="508" t="e">
        <f ca="1">+IF(AND(ISNUMBER(OFFSET('Sanitation Data'!$H$6,0,10*ROW('Sanitation Data'!H45))),'Data Summary'!DF51="Yes"),OFFSET('Sanitation Data'!$H$6,0,10*ROW('Sanitation Data'!H45)),NA())</f>
        <v>#N/A</v>
      </c>
      <c r="AR51" s="508" t="e">
        <f ca="1">+IF(AND(ISNUMBER(OFFSET('Sanitation Data'!$H$10,0,10*ROW('Sanitation Data'!H45))),'Data Summary'!DG51="Yes"),OFFSET('Sanitation Data'!$H$10,0,10*ROW('Sanitation Data'!H45)),NA())</f>
        <v>#N/A</v>
      </c>
      <c r="AS51" s="508" t="e">
        <f ca="1">+IF(AND(ISNUMBER(OFFSET('Sanitation Data'!$H$11,0,10*ROW('Sanitation Data'!H45))),'Data Summary'!DH51="Yes"),OFFSET('Sanitation Data'!$H$11,0,10*ROW('Sanitation Data'!H45)),NA())</f>
        <v>#N/A</v>
      </c>
      <c r="AT51" s="508" t="e">
        <f ca="1">+IF(AND(ISNUMBER(OFFSET('Sanitation Data'!$H$12,0,10*ROW('Sanitation Data'!H45))),'Data Summary'!DI51="Yes"),OFFSET('Sanitation Data'!$H$12,0,10*ROW('Sanitation Data'!H45)),NA())</f>
        <v>#N/A</v>
      </c>
      <c r="AU51" s="508" t="e">
        <f ca="1">+IF(AND(ISNUMBER(OFFSET('Sanitation Data'!$I$4,0,10*ROW('Sanitation Data'!I45))),'Data Summary'!DJ51="Yes"),100-OFFSET('Sanitation Data'!$I$4,0,10*ROW('Sanitation Data'!I45)),NA())</f>
        <v>#N/A</v>
      </c>
      <c r="AV51" s="508" t="e">
        <f ca="1">+IF(AND(ISNUMBER(OFFSET('Sanitation Data'!$I$6,0,10*ROW('Sanitation Data'!I45))),'Data Summary'!DK51="Yes"),OFFSET('Sanitation Data'!$I$6,0,10*ROW('Sanitation Data'!I45)),NA())</f>
        <v>#N/A</v>
      </c>
      <c r="AW51" s="508" t="e">
        <f ca="1">+IF(AND(ISNUMBER(OFFSET('Sanitation Data'!$I$10,0,10*ROW('Sanitation Data'!I45))),'Data Summary'!DL51="Yes"),OFFSET('Sanitation Data'!$I$10,0,10*ROW('Sanitation Data'!I45)),NA())</f>
        <v>#N/A</v>
      </c>
      <c r="AX51" s="508" t="e">
        <f ca="1">+IF(AND(ISNUMBER(OFFSET('Sanitation Data'!$I$11,0,10*ROW('Sanitation Data'!I45))),'Data Summary'!DM51="Yes"),OFFSET('Sanitation Data'!$I$11,0,10*ROW('Sanitation Data'!I45)),NA())</f>
        <v>#N/A</v>
      </c>
      <c r="AY51" s="508" t="e">
        <f ca="1">+IF(AND(ISNUMBER(OFFSET('Sanitation Data'!$I$12,0,10*ROW('Sanitation Data'!I45))),'Data Summary'!DN51="Yes"),OFFSET('Sanitation Data'!$I$12,0,10*ROW('Sanitation Data'!I45)),NA())</f>
        <v>#N/A</v>
      </c>
      <c r="AZ51" s="509" t="e">
        <f ca="1">+IF(AND(ISNUMBER(OFFSET('Hygiene Data'!$D$5,0,10*ROW('Hygiene Data'!D45))),'Data Summary'!DO51="Yes"),OFFSET('Hygiene Data'!$D$5,0,10*ROW('Hygiene Data'!D45)),NA())</f>
        <v>#N/A</v>
      </c>
      <c r="BA51" s="509" t="e">
        <f ca="1">+IF(AND(ISNUMBER(OFFSET('Hygiene Data'!$D$7,0,10*ROW('Hygiene Data'!D45))),'Data Summary'!DP51="Yes"),OFFSET('Hygiene Data'!$D$7,0,10*ROW('Hygiene Data'!D45)),NA())</f>
        <v>#N/A</v>
      </c>
      <c r="BB51" s="509" t="e">
        <f ca="1">+IF(AND(ISNUMBER(OFFSET('Hygiene Data'!$D$9,0,10*ROW('Hygiene Data'!D45))),'Data Summary'!DQ51="Yes"),OFFSET('Hygiene Data'!$D$9,0,10*ROW('Hygiene Data'!D45)),NA())</f>
        <v>#N/A</v>
      </c>
      <c r="BC51" s="509" t="e">
        <f ca="1">+IF(AND(ISNUMBER(OFFSET('Hygiene Data'!$E$5,0,10*ROW('Hygiene Data'!E45))),'Data Summary'!DR51="Yes"),OFFSET('Hygiene Data'!$E$5,0,10*ROW('Hygiene Data'!E45)),NA())</f>
        <v>#N/A</v>
      </c>
      <c r="BD51" s="509" t="e">
        <f ca="1">+IF(AND(ISNUMBER(OFFSET('Hygiene Data'!$E$7,0,10*ROW('Hygiene Data'!E45))),'Data Summary'!DS51="Yes"),OFFSET('Hygiene Data'!$E$7,0,10*ROW('Hygiene Data'!E45)),NA())</f>
        <v>#N/A</v>
      </c>
      <c r="BE51" s="509" t="e">
        <f ca="1">+IF(AND(ISNUMBER(OFFSET('Hygiene Data'!$E$9,0,10*ROW('Hygiene Data'!E45))),'Data Summary'!DT51="Yes"),OFFSET('Hygiene Data'!$E$9,0,10*ROW('Hygiene Data'!E45)),NA())</f>
        <v>#N/A</v>
      </c>
      <c r="BF51" s="509" t="e">
        <f ca="1">+IF(AND(ISNUMBER(OFFSET('Hygiene Data'!$F$5,0,10*ROW('Hygiene Data'!F45))),'Data Summary'!DU51="Yes"),OFFSET('Hygiene Data'!$F$5,0,10*ROW('Hygiene Data'!F45)),NA())</f>
        <v>#N/A</v>
      </c>
      <c r="BG51" s="509" t="e">
        <f ca="1">+IF(AND(ISNUMBER(OFFSET('Hygiene Data'!$F$7,0,10*ROW('Hygiene Data'!F45))),'Data Summary'!DV51="Yes"),OFFSET('Hygiene Data'!$F$7,0,10*ROW('Hygiene Data'!F45)),NA())</f>
        <v>#N/A</v>
      </c>
      <c r="BH51" s="509" t="e">
        <f ca="1">+IF(AND(ISNUMBER(OFFSET('Hygiene Data'!$F$9,0,10*ROW('Hygiene Data'!F45))),'Data Summary'!DW51="Yes"),OFFSET('Hygiene Data'!$F$9,0,10*ROW('Hygiene Data'!F45)),NA())</f>
        <v>#N/A</v>
      </c>
      <c r="BI51" s="509" t="e">
        <f ca="1">+IF(AND(ISNUMBER(OFFSET('Hygiene Data'!$G$5,0,10*ROW('Hygiene Data'!G45))),'Data Summary'!DX51="Yes"),OFFSET('Hygiene Data'!$G$5,0,10*ROW('Hygiene Data'!G45)),NA())</f>
        <v>#N/A</v>
      </c>
      <c r="BJ51" s="509" t="e">
        <f ca="1">+IF(AND(ISNUMBER(OFFSET('Hygiene Data'!$G$7,0,10*ROW('Hygiene Data'!G45))),'Data Summary'!DY51="Yes"),OFFSET('Hygiene Data'!$G$7,0,10*ROW('Hygiene Data'!G45)),NA())</f>
        <v>#N/A</v>
      </c>
      <c r="BK51" s="509" t="e">
        <f ca="1">+IF(AND(ISNUMBER(OFFSET('Hygiene Data'!$G$9,0,10*ROW('Hygiene Data'!G45))),'Data Summary'!DZ51="Yes"),OFFSET('Hygiene Data'!$G$9,0,10*ROW('Hygiene Data'!G45)),NA())</f>
        <v>#N/A</v>
      </c>
      <c r="BL51" s="509" t="e">
        <f ca="1">+IF(AND(ISNUMBER(OFFSET('Hygiene Data'!$H$5,0,10*ROW('Hygiene Data'!H45))),'Data Summary'!EA51="Yes"),OFFSET('Hygiene Data'!$H$5,0,10*ROW('Hygiene Data'!H45)),NA())</f>
        <v>#N/A</v>
      </c>
      <c r="BM51" s="509" t="e">
        <f ca="1">+IF(AND(ISNUMBER(OFFSET('Hygiene Data'!$H$7,0,10*ROW('Hygiene Data'!H45))),'Data Summary'!EB51="Yes"),OFFSET('Hygiene Data'!$H$7,0,10*ROW('Hygiene Data'!H45)),NA())</f>
        <v>#N/A</v>
      </c>
      <c r="BN51" s="509" t="e">
        <f ca="1">+IF(AND(ISNUMBER(OFFSET('Hygiene Data'!$H$9,0,10*ROW('Hygiene Data'!H45))),'Data Summary'!EC51="Yes"),OFFSET('Hygiene Data'!$H$9,0,10*ROW('Hygiene Data'!H45)),NA())</f>
        <v>#N/A</v>
      </c>
      <c r="BO51" s="509" t="e">
        <f ca="1">+IF(AND(ISNUMBER(OFFSET('Hygiene Data'!$I$5,0,10*ROW('Hygiene Data'!I45))),'Data Summary'!ED51="Yes"),OFFSET('Hygiene Data'!$I$5,0,10*ROW('Hygiene Data'!I45)),NA())</f>
        <v>#N/A</v>
      </c>
      <c r="BP51" s="509" t="e">
        <f ca="1">+IF(AND(ISNUMBER(OFFSET('Hygiene Data'!$I$7,0,10*ROW('Hygiene Data'!I45))),'Data Summary'!EE51="Yes"),OFFSET('Hygiene Data'!$I$7,0,10*ROW('Hygiene Data'!I45)),NA())</f>
        <v>#N/A</v>
      </c>
      <c r="BQ51" s="509" t="e">
        <f ca="1">+IF(AND(ISNUMBER(OFFSET('Hygiene Data'!$I$9,0,10*ROW('Hygiene Data'!I45))),'Data Summary'!EF51="Yes"),OFFSET('Hygiene Data'!$I$9,0,10*ROW('Hygiene Data'!I45)),NA())</f>
        <v>#N/A</v>
      </c>
    </row>
    <row r="52" spans="1:69" x14ac:dyDescent="0.25">
      <c r="A52" s="505" t="e">
        <f ca="1">+RIGHT('Data Summary'!A52,LEN('Data Summary'!A52)-9)</f>
        <v>#VALUE!</v>
      </c>
      <c r="B52" s="479" t="str">
        <f ca="1">+IF(ISTEXT('Data Summary'!B52),'Data Summary'!B52,"")</f>
        <v/>
      </c>
      <c r="C52" s="506" t="e">
        <f ca="1">+VALUE('Data Summary'!C52)</f>
        <v>#VALUE!</v>
      </c>
      <c r="D52" s="507" t="e">
        <f ca="1">+IF(AND(ISNUMBER(OFFSET('Water Data'!$D$4,0,10*ROW('Water Data'!D46))),'Data Summary'!BS52="Yes"),100-OFFSET('Water Data'!$D$4,0,10*ROW('Water Data'!D46)),NA())</f>
        <v>#N/A</v>
      </c>
      <c r="E52" s="507" t="e">
        <f ca="1">+IF(AND(ISNUMBER(OFFSET('Water Data'!$D$6,0,10*ROW('Water Data'!D46))),'Data Summary'!BT52="Yes"),OFFSET('Water Data'!$D$6,0,10*ROW('Water Data'!D46)),NA())</f>
        <v>#N/A</v>
      </c>
      <c r="F52" s="507" t="e">
        <f ca="1">+IF(AND(ISNUMBER(OFFSET('Water Data'!$D$9,0,10*ROW('Water Data'!D46))),'Data Summary'!BU52="Yes"),OFFSET('Water Data'!$D$9,0,10*ROW('Water Data'!D46)),NA())</f>
        <v>#N/A</v>
      </c>
      <c r="G52" s="507" t="e">
        <f ca="1">+IF(AND(ISNUMBER(OFFSET('Water Data'!$E$4,0,10*ROW('Water Data'!E46))),'Data Summary'!BV52="Yes"),100-OFFSET('Water Data'!$E$4,0,10*ROW('Water Data'!E46)),NA())</f>
        <v>#N/A</v>
      </c>
      <c r="H52" s="507" t="e">
        <f ca="1">+IF(AND(ISNUMBER(OFFSET('Water Data'!$E$6,0,10*ROW('Water Data'!E46))),'Data Summary'!BW52="Yes"),OFFSET('Water Data'!$E$6,0,10*ROW('Water Data'!E46)),NA())</f>
        <v>#N/A</v>
      </c>
      <c r="I52" s="507" t="e">
        <f ca="1">+IF(AND(ISNUMBER(OFFSET('Water Data'!$E$9,0,10*ROW('Water Data'!E46))),'Data Summary'!BX52="Yes"),OFFSET('Water Data'!$E$9,0,10*ROW('Water Data'!E46)),NA())</f>
        <v>#N/A</v>
      </c>
      <c r="J52" s="507" t="e">
        <f ca="1">+IF(AND(ISNUMBER(OFFSET('Water Data'!$F$4,0,10*ROW('Water Data'!F46))),'Data Summary'!BY52="Yes"),100-OFFSET('Water Data'!$F$4,0,10*ROW('Water Data'!F46)),NA())</f>
        <v>#N/A</v>
      </c>
      <c r="K52" s="507" t="e">
        <f ca="1">+IF(AND(ISNUMBER(OFFSET('Water Data'!$F$6,0,10*ROW('Water Data'!F46))),'Data Summary'!BZ52="Yes"),OFFSET('Water Data'!$F$6,0,10*ROW('Water Data'!F46)),NA())</f>
        <v>#N/A</v>
      </c>
      <c r="L52" s="507" t="e">
        <f ca="1">+IF(AND(ISNUMBER(OFFSET('Water Data'!$F$9,0,10*ROW('Water Data'!F46))),'Data Summary'!CA52="Yes"),OFFSET('Water Data'!$F$9,0,10*ROW('Water Data'!F46)),NA())</f>
        <v>#N/A</v>
      </c>
      <c r="M52" s="507" t="e">
        <f ca="1">+IF(AND(ISNUMBER(OFFSET('Water Data'!$G$4,0,10*ROW('Water Data'!G46))),'Data Summary'!CB52="Yes"),100-OFFSET('Water Data'!$G$4,0,10*ROW('Water Data'!G46)),NA())</f>
        <v>#N/A</v>
      </c>
      <c r="N52" s="507" t="e">
        <f ca="1">+IF(AND(ISNUMBER(OFFSET('Water Data'!$G$6,0,10*ROW('Water Data'!G46))),'Data Summary'!CC52="Yes"),OFFSET('Water Data'!$G$6,0,10*ROW('Water Data'!G46)),NA())</f>
        <v>#N/A</v>
      </c>
      <c r="O52" s="507" t="e">
        <f ca="1">+IF(AND(ISNUMBER(OFFSET('Water Data'!$G$9,0,10*ROW('Water Data'!G46))),'Data Summary'!CD52="Yes"),OFFSET('Water Data'!$G$9,0,10*ROW('Water Data'!G46)),NA())</f>
        <v>#N/A</v>
      </c>
      <c r="P52" s="507" t="e">
        <f ca="1">+IF(AND(ISNUMBER(OFFSET('Water Data'!$H$4,0,10*ROW('Water Data'!H46))),'Data Summary'!CE52="Yes"),100-OFFSET('Water Data'!$H$4,0,10*ROW('Water Data'!H46)),NA())</f>
        <v>#N/A</v>
      </c>
      <c r="Q52" s="507" t="e">
        <f ca="1">+IF(AND(ISNUMBER(OFFSET('Water Data'!$H$6,0,10*ROW('Water Data'!H46))),'Data Summary'!CF52="Yes"),OFFSET('Water Data'!$H$6,0,10*ROW('Water Data'!H46)),NA())</f>
        <v>#N/A</v>
      </c>
      <c r="R52" s="507" t="e">
        <f ca="1">+IF(AND(ISNUMBER(OFFSET('Water Data'!$H$9,0,10*ROW('Water Data'!H46))),'Data Summary'!CG52="Yes"),OFFSET('Water Data'!$H$9,0,10*ROW('Water Data'!H46)),NA())</f>
        <v>#N/A</v>
      </c>
      <c r="S52" s="507" t="e">
        <f ca="1">+IF(AND(ISNUMBER(OFFSET('Water Data'!$I$4,0,10*ROW('Water Data'!I46))),'Data Summary'!CH52="Yes"),100-OFFSET('Water Data'!$I$4,0,10*ROW('Water Data'!I46)),NA())</f>
        <v>#N/A</v>
      </c>
      <c r="T52" s="507" t="e">
        <f ca="1">+IF(AND(ISNUMBER(OFFSET('Water Data'!$I$6,0,10*ROW('Water Data'!I46))),'Data Summary'!CI52="Yes"),OFFSET('Water Data'!$I$6,0,10*ROW('Water Data'!I46)),NA())</f>
        <v>#N/A</v>
      </c>
      <c r="U52" s="507" t="e">
        <f ca="1">+IF(AND(ISNUMBER(OFFSET('Water Data'!$I$9,0,10*ROW('Water Data'!I46))),'Data Summary'!CJ52="Yes"),OFFSET('Water Data'!$I$9,0,10*ROW('Water Data'!I46)),NA())</f>
        <v>#N/A</v>
      </c>
      <c r="V52" s="508" t="e">
        <f ca="1">+IF(AND(ISNUMBER(OFFSET('Sanitation Data'!$D$4,0,10*ROW('Sanitation Data'!D46))),'Data Summary'!CK52="Yes"),100-OFFSET('Sanitation Data'!$D$4,0,10*ROW('Sanitation Data'!D46)),NA())</f>
        <v>#N/A</v>
      </c>
      <c r="W52" s="508" t="e">
        <f ca="1">+IF(AND(ISNUMBER(OFFSET('Sanitation Data'!$D$6,0,10*ROW('Sanitation Data'!D46))),'Data Summary'!CL52="Yes"),OFFSET('Sanitation Data'!$D$6,0,10*ROW('Sanitation Data'!D46)),NA())</f>
        <v>#N/A</v>
      </c>
      <c r="X52" s="508" t="e">
        <f ca="1">+IF(AND(ISNUMBER(OFFSET('Sanitation Data'!$D$10,0,10*ROW('Sanitation Data'!D46))),'Data Summary'!CM52="Yes"),OFFSET('Sanitation Data'!$D$10,0,10*ROW('Sanitation Data'!D46)),NA())</f>
        <v>#N/A</v>
      </c>
      <c r="Y52" s="508" t="e">
        <f ca="1">+IF(AND(ISNUMBER(OFFSET('Sanitation Data'!$D$11,0,10*ROW('Sanitation Data'!D46))),'Data Summary'!CN52="Yes"),OFFSET('Sanitation Data'!$D$11,0,10*ROW('Sanitation Data'!D46)),NA())</f>
        <v>#N/A</v>
      </c>
      <c r="Z52" s="508" t="e">
        <f ca="1">+IF(AND(ISNUMBER(OFFSET('Sanitation Data'!$D$12,0,10*ROW('Sanitation Data'!D46))),'Data Summary'!CO52="Yes"),OFFSET('Sanitation Data'!$D$12,0,10*ROW('Sanitation Data'!D46)),NA())</f>
        <v>#N/A</v>
      </c>
      <c r="AA52" s="508" t="e">
        <f ca="1">+IF(AND(ISNUMBER(OFFSET('Sanitation Data'!$E$4,0,10*ROW('Sanitation Data'!E46))),'Data Summary'!CP52="Yes"),100-OFFSET('Sanitation Data'!$E$4,0,10*ROW('Sanitation Data'!E46)),NA())</f>
        <v>#N/A</v>
      </c>
      <c r="AB52" s="508" t="e">
        <f ca="1">+IF(AND(ISNUMBER(OFFSET('Sanitation Data'!$E$6,0,10*ROW('Sanitation Data'!E46))),'Data Summary'!CQ52="Yes"),OFFSET('Sanitation Data'!$E$6,0,10*ROW('Sanitation Data'!E46)),NA())</f>
        <v>#N/A</v>
      </c>
      <c r="AC52" s="508" t="e">
        <f ca="1">+IF(AND(ISNUMBER(OFFSET('Sanitation Data'!$E$10,0,10*ROW('Sanitation Data'!E46))),'Data Summary'!CR52="Yes"),OFFSET('Sanitation Data'!$E$10,0,10*ROW('Sanitation Data'!E46)),NA())</f>
        <v>#N/A</v>
      </c>
      <c r="AD52" s="508" t="e">
        <f ca="1">+IF(AND(ISNUMBER(OFFSET('Sanitation Data'!$E$11,0,10*ROW('Sanitation Data'!E46))),'Data Summary'!CS52="Yes"),OFFSET('Sanitation Data'!$E$11,0,10*ROW('Sanitation Data'!E46)),NA())</f>
        <v>#N/A</v>
      </c>
      <c r="AE52" s="508" t="e">
        <f ca="1">+IF(AND(ISNUMBER(OFFSET('Sanitation Data'!$E$12,0,10*ROW('Sanitation Data'!E46))),'Data Summary'!CT52="Yes"),OFFSET('Sanitation Data'!$E$12,0,10*ROW('Sanitation Data'!E46)),NA())</f>
        <v>#N/A</v>
      </c>
      <c r="AF52" s="508" t="e">
        <f ca="1">+IF(AND(ISNUMBER(OFFSET('Sanitation Data'!$F$4,0,10*ROW('Sanitation Data'!F46))),'Data Summary'!CU52="Yes"),100-OFFSET('Sanitation Data'!$F$4,0,10*ROW('Sanitation Data'!F46)),NA())</f>
        <v>#N/A</v>
      </c>
      <c r="AG52" s="508" t="e">
        <f ca="1">+IF(AND(ISNUMBER(OFFSET('Sanitation Data'!$F$6,0,10*ROW('Sanitation Data'!F46))),'Data Summary'!CV52="Yes"),OFFSET('Sanitation Data'!$F$6,0,10*ROW('Sanitation Data'!F46)),NA())</f>
        <v>#N/A</v>
      </c>
      <c r="AH52" s="508" t="e">
        <f ca="1">+IF(AND(ISNUMBER(OFFSET('Sanitation Data'!$F$10,0,10*ROW('Sanitation Data'!F46))),'Data Summary'!CW52="Yes"),OFFSET('Sanitation Data'!$F$10,0,10*ROW('Sanitation Data'!F46)),NA())</f>
        <v>#N/A</v>
      </c>
      <c r="AI52" s="508" t="e">
        <f ca="1">+IF(AND(ISNUMBER(OFFSET('Sanitation Data'!$F$11,0,10*ROW('Sanitation Data'!F46))),'Data Summary'!CX52="Yes"),OFFSET('Sanitation Data'!$F$11,0,10*ROW('Sanitation Data'!F46)),NA())</f>
        <v>#N/A</v>
      </c>
      <c r="AJ52" s="508" t="e">
        <f ca="1">+IF(AND(ISNUMBER(OFFSET('Sanitation Data'!$F$12,0,10*ROW('Sanitation Data'!F46))),'Data Summary'!CY52="Yes"),OFFSET('Sanitation Data'!$F$12,0,10*ROW('Sanitation Data'!F46)),NA())</f>
        <v>#N/A</v>
      </c>
      <c r="AK52" s="508" t="e">
        <f ca="1">+IF(AND(ISNUMBER(OFFSET('Sanitation Data'!$G$4,0,10*ROW('Sanitation Data'!G46))),'Data Summary'!CZ52="Yes"),100-OFFSET('Sanitation Data'!$G$4,0,10*ROW('Sanitation Data'!G46)),NA())</f>
        <v>#N/A</v>
      </c>
      <c r="AL52" s="508" t="e">
        <f ca="1">+IF(AND(ISNUMBER(OFFSET('Sanitation Data'!$G$6,0,10*ROW('Sanitation Data'!G46))),'Data Summary'!DA52="Yes"),OFFSET('Sanitation Data'!$G$6,0,10*ROW('Sanitation Data'!G46)),NA())</f>
        <v>#N/A</v>
      </c>
      <c r="AM52" s="508" t="e">
        <f ca="1">+IF(AND(ISNUMBER(OFFSET('Sanitation Data'!$G$10,0,10*ROW('Sanitation Data'!G46))),'Data Summary'!DB52="Yes"),OFFSET('Sanitation Data'!$G$10,0,10*ROW('Sanitation Data'!G46)),NA())</f>
        <v>#N/A</v>
      </c>
      <c r="AN52" s="508" t="e">
        <f ca="1">+IF(AND(ISNUMBER(OFFSET('Sanitation Data'!$G$11,0,10*ROW('Sanitation Data'!G46))),'Data Summary'!DC52="Yes"),OFFSET('Sanitation Data'!$G$11,0,10*ROW('Sanitation Data'!G46)),NA())</f>
        <v>#N/A</v>
      </c>
      <c r="AO52" s="508" t="e">
        <f ca="1">+IF(AND(ISNUMBER(OFFSET('Sanitation Data'!$G$12,0,10*ROW('Sanitation Data'!G46))),'Data Summary'!DD52="Yes"),OFFSET('Sanitation Data'!$G$12,0,10*ROW('Sanitation Data'!G46)),NA())</f>
        <v>#N/A</v>
      </c>
      <c r="AP52" s="508" t="e">
        <f ca="1">+IF(AND(ISNUMBER(OFFSET('Sanitation Data'!$H$4,0,10*ROW('Sanitation Data'!H46))),'Data Summary'!DE52="Yes"),100-OFFSET('Sanitation Data'!$H$4,0,10*ROW('Sanitation Data'!H46)),NA())</f>
        <v>#N/A</v>
      </c>
      <c r="AQ52" s="508" t="e">
        <f ca="1">+IF(AND(ISNUMBER(OFFSET('Sanitation Data'!$H$6,0,10*ROW('Sanitation Data'!H46))),'Data Summary'!DF52="Yes"),OFFSET('Sanitation Data'!$H$6,0,10*ROW('Sanitation Data'!H46)),NA())</f>
        <v>#N/A</v>
      </c>
      <c r="AR52" s="508" t="e">
        <f ca="1">+IF(AND(ISNUMBER(OFFSET('Sanitation Data'!$H$10,0,10*ROW('Sanitation Data'!H46))),'Data Summary'!DG52="Yes"),OFFSET('Sanitation Data'!$H$10,0,10*ROW('Sanitation Data'!H46)),NA())</f>
        <v>#N/A</v>
      </c>
      <c r="AS52" s="508" t="e">
        <f ca="1">+IF(AND(ISNUMBER(OFFSET('Sanitation Data'!$H$11,0,10*ROW('Sanitation Data'!H46))),'Data Summary'!DH52="Yes"),OFFSET('Sanitation Data'!$H$11,0,10*ROW('Sanitation Data'!H46)),NA())</f>
        <v>#N/A</v>
      </c>
      <c r="AT52" s="508" t="e">
        <f ca="1">+IF(AND(ISNUMBER(OFFSET('Sanitation Data'!$H$12,0,10*ROW('Sanitation Data'!H46))),'Data Summary'!DI52="Yes"),OFFSET('Sanitation Data'!$H$12,0,10*ROW('Sanitation Data'!H46)),NA())</f>
        <v>#N/A</v>
      </c>
      <c r="AU52" s="508" t="e">
        <f ca="1">+IF(AND(ISNUMBER(OFFSET('Sanitation Data'!$I$4,0,10*ROW('Sanitation Data'!I46))),'Data Summary'!DJ52="Yes"),100-OFFSET('Sanitation Data'!$I$4,0,10*ROW('Sanitation Data'!I46)),NA())</f>
        <v>#N/A</v>
      </c>
      <c r="AV52" s="508" t="e">
        <f ca="1">+IF(AND(ISNUMBER(OFFSET('Sanitation Data'!$I$6,0,10*ROW('Sanitation Data'!I46))),'Data Summary'!DK52="Yes"),OFFSET('Sanitation Data'!$I$6,0,10*ROW('Sanitation Data'!I46)),NA())</f>
        <v>#N/A</v>
      </c>
      <c r="AW52" s="508" t="e">
        <f ca="1">+IF(AND(ISNUMBER(OFFSET('Sanitation Data'!$I$10,0,10*ROW('Sanitation Data'!I46))),'Data Summary'!DL52="Yes"),OFFSET('Sanitation Data'!$I$10,0,10*ROW('Sanitation Data'!I46)),NA())</f>
        <v>#N/A</v>
      </c>
      <c r="AX52" s="508" t="e">
        <f ca="1">+IF(AND(ISNUMBER(OFFSET('Sanitation Data'!$I$11,0,10*ROW('Sanitation Data'!I46))),'Data Summary'!DM52="Yes"),OFFSET('Sanitation Data'!$I$11,0,10*ROW('Sanitation Data'!I46)),NA())</f>
        <v>#N/A</v>
      </c>
      <c r="AY52" s="508" t="e">
        <f ca="1">+IF(AND(ISNUMBER(OFFSET('Sanitation Data'!$I$12,0,10*ROW('Sanitation Data'!I46))),'Data Summary'!DN52="Yes"),OFFSET('Sanitation Data'!$I$12,0,10*ROW('Sanitation Data'!I46)),NA())</f>
        <v>#N/A</v>
      </c>
      <c r="AZ52" s="509" t="e">
        <f ca="1">+IF(AND(ISNUMBER(OFFSET('Hygiene Data'!$D$5,0,10*ROW('Hygiene Data'!D46))),'Data Summary'!DO52="Yes"),OFFSET('Hygiene Data'!$D$5,0,10*ROW('Hygiene Data'!D46)),NA())</f>
        <v>#N/A</v>
      </c>
      <c r="BA52" s="509" t="e">
        <f ca="1">+IF(AND(ISNUMBER(OFFSET('Hygiene Data'!$D$7,0,10*ROW('Hygiene Data'!D46))),'Data Summary'!DP52="Yes"),OFFSET('Hygiene Data'!$D$7,0,10*ROW('Hygiene Data'!D46)),NA())</f>
        <v>#N/A</v>
      </c>
      <c r="BB52" s="509" t="e">
        <f ca="1">+IF(AND(ISNUMBER(OFFSET('Hygiene Data'!$D$9,0,10*ROW('Hygiene Data'!D46))),'Data Summary'!DQ52="Yes"),OFFSET('Hygiene Data'!$D$9,0,10*ROW('Hygiene Data'!D46)),NA())</f>
        <v>#N/A</v>
      </c>
      <c r="BC52" s="509" t="e">
        <f ca="1">+IF(AND(ISNUMBER(OFFSET('Hygiene Data'!$E$5,0,10*ROW('Hygiene Data'!E46))),'Data Summary'!DR52="Yes"),OFFSET('Hygiene Data'!$E$5,0,10*ROW('Hygiene Data'!E46)),NA())</f>
        <v>#N/A</v>
      </c>
      <c r="BD52" s="509" t="e">
        <f ca="1">+IF(AND(ISNUMBER(OFFSET('Hygiene Data'!$E$7,0,10*ROW('Hygiene Data'!E46))),'Data Summary'!DS52="Yes"),OFFSET('Hygiene Data'!$E$7,0,10*ROW('Hygiene Data'!E46)),NA())</f>
        <v>#N/A</v>
      </c>
      <c r="BE52" s="509" t="e">
        <f ca="1">+IF(AND(ISNUMBER(OFFSET('Hygiene Data'!$E$9,0,10*ROW('Hygiene Data'!E46))),'Data Summary'!DT52="Yes"),OFFSET('Hygiene Data'!$E$9,0,10*ROW('Hygiene Data'!E46)),NA())</f>
        <v>#N/A</v>
      </c>
      <c r="BF52" s="509" t="e">
        <f ca="1">+IF(AND(ISNUMBER(OFFSET('Hygiene Data'!$F$5,0,10*ROW('Hygiene Data'!F46))),'Data Summary'!DU52="Yes"),OFFSET('Hygiene Data'!$F$5,0,10*ROW('Hygiene Data'!F46)),NA())</f>
        <v>#N/A</v>
      </c>
      <c r="BG52" s="509" t="e">
        <f ca="1">+IF(AND(ISNUMBER(OFFSET('Hygiene Data'!$F$7,0,10*ROW('Hygiene Data'!F46))),'Data Summary'!DV52="Yes"),OFFSET('Hygiene Data'!$F$7,0,10*ROW('Hygiene Data'!F46)),NA())</f>
        <v>#N/A</v>
      </c>
      <c r="BH52" s="509" t="e">
        <f ca="1">+IF(AND(ISNUMBER(OFFSET('Hygiene Data'!$F$9,0,10*ROW('Hygiene Data'!F46))),'Data Summary'!DW52="Yes"),OFFSET('Hygiene Data'!$F$9,0,10*ROW('Hygiene Data'!F46)),NA())</f>
        <v>#N/A</v>
      </c>
      <c r="BI52" s="509" t="e">
        <f ca="1">+IF(AND(ISNUMBER(OFFSET('Hygiene Data'!$G$5,0,10*ROW('Hygiene Data'!G46))),'Data Summary'!DX52="Yes"),OFFSET('Hygiene Data'!$G$5,0,10*ROW('Hygiene Data'!G46)),NA())</f>
        <v>#N/A</v>
      </c>
      <c r="BJ52" s="509" t="e">
        <f ca="1">+IF(AND(ISNUMBER(OFFSET('Hygiene Data'!$G$7,0,10*ROW('Hygiene Data'!G46))),'Data Summary'!DY52="Yes"),OFFSET('Hygiene Data'!$G$7,0,10*ROW('Hygiene Data'!G46)),NA())</f>
        <v>#N/A</v>
      </c>
      <c r="BK52" s="509" t="e">
        <f ca="1">+IF(AND(ISNUMBER(OFFSET('Hygiene Data'!$G$9,0,10*ROW('Hygiene Data'!G46))),'Data Summary'!DZ52="Yes"),OFFSET('Hygiene Data'!$G$9,0,10*ROW('Hygiene Data'!G46)),NA())</f>
        <v>#N/A</v>
      </c>
      <c r="BL52" s="509" t="e">
        <f ca="1">+IF(AND(ISNUMBER(OFFSET('Hygiene Data'!$H$5,0,10*ROW('Hygiene Data'!H46))),'Data Summary'!EA52="Yes"),OFFSET('Hygiene Data'!$H$5,0,10*ROW('Hygiene Data'!H46)),NA())</f>
        <v>#N/A</v>
      </c>
      <c r="BM52" s="509" t="e">
        <f ca="1">+IF(AND(ISNUMBER(OFFSET('Hygiene Data'!$H$7,0,10*ROW('Hygiene Data'!H46))),'Data Summary'!EB52="Yes"),OFFSET('Hygiene Data'!$H$7,0,10*ROW('Hygiene Data'!H46)),NA())</f>
        <v>#N/A</v>
      </c>
      <c r="BN52" s="509" t="e">
        <f ca="1">+IF(AND(ISNUMBER(OFFSET('Hygiene Data'!$H$9,0,10*ROW('Hygiene Data'!H46))),'Data Summary'!EC52="Yes"),OFFSET('Hygiene Data'!$H$9,0,10*ROW('Hygiene Data'!H46)),NA())</f>
        <v>#N/A</v>
      </c>
      <c r="BO52" s="509" t="e">
        <f ca="1">+IF(AND(ISNUMBER(OFFSET('Hygiene Data'!$I$5,0,10*ROW('Hygiene Data'!I46))),'Data Summary'!ED52="Yes"),OFFSET('Hygiene Data'!$I$5,0,10*ROW('Hygiene Data'!I46)),NA())</f>
        <v>#N/A</v>
      </c>
      <c r="BP52" s="509" t="e">
        <f ca="1">+IF(AND(ISNUMBER(OFFSET('Hygiene Data'!$I$7,0,10*ROW('Hygiene Data'!I46))),'Data Summary'!EE52="Yes"),OFFSET('Hygiene Data'!$I$7,0,10*ROW('Hygiene Data'!I46)),NA())</f>
        <v>#N/A</v>
      </c>
      <c r="BQ52" s="509" t="e">
        <f ca="1">+IF(AND(ISNUMBER(OFFSET('Hygiene Data'!$I$9,0,10*ROW('Hygiene Data'!I46))),'Data Summary'!EF52="Yes"),OFFSET('Hygiene Data'!$I$9,0,10*ROW('Hygiene Data'!I46)),NA())</f>
        <v>#N/A</v>
      </c>
    </row>
    <row r="53" spans="1:69" x14ac:dyDescent="0.25">
      <c r="A53" s="505" t="e">
        <f ca="1">+RIGHT('Data Summary'!A53,LEN('Data Summary'!A53)-9)</f>
        <v>#VALUE!</v>
      </c>
      <c r="B53" s="479" t="str">
        <f ca="1">+IF(ISTEXT('Data Summary'!B53),'Data Summary'!B53,"")</f>
        <v/>
      </c>
      <c r="C53" s="506" t="e">
        <f ca="1">+VALUE('Data Summary'!C53)</f>
        <v>#VALUE!</v>
      </c>
      <c r="D53" s="507" t="e">
        <f ca="1">+IF(AND(ISNUMBER(OFFSET('Water Data'!$D$4,0,10*ROW('Water Data'!D47))),'Data Summary'!BS53="Yes"),100-OFFSET('Water Data'!$D$4,0,10*ROW('Water Data'!D47)),NA())</f>
        <v>#N/A</v>
      </c>
      <c r="E53" s="507" t="e">
        <f ca="1">+IF(AND(ISNUMBER(OFFSET('Water Data'!$D$6,0,10*ROW('Water Data'!D47))),'Data Summary'!BT53="Yes"),OFFSET('Water Data'!$D$6,0,10*ROW('Water Data'!D47)),NA())</f>
        <v>#N/A</v>
      </c>
      <c r="F53" s="507" t="e">
        <f ca="1">+IF(AND(ISNUMBER(OFFSET('Water Data'!$D$9,0,10*ROW('Water Data'!D47))),'Data Summary'!BU53="Yes"),OFFSET('Water Data'!$D$9,0,10*ROW('Water Data'!D47)),NA())</f>
        <v>#N/A</v>
      </c>
      <c r="G53" s="507" t="e">
        <f ca="1">+IF(AND(ISNUMBER(OFFSET('Water Data'!$E$4,0,10*ROW('Water Data'!E47))),'Data Summary'!BV53="Yes"),100-OFFSET('Water Data'!$E$4,0,10*ROW('Water Data'!E47)),NA())</f>
        <v>#N/A</v>
      </c>
      <c r="H53" s="507" t="e">
        <f ca="1">+IF(AND(ISNUMBER(OFFSET('Water Data'!$E$6,0,10*ROW('Water Data'!E47))),'Data Summary'!BW53="Yes"),OFFSET('Water Data'!$E$6,0,10*ROW('Water Data'!E47)),NA())</f>
        <v>#N/A</v>
      </c>
      <c r="I53" s="507" t="e">
        <f ca="1">+IF(AND(ISNUMBER(OFFSET('Water Data'!$E$9,0,10*ROW('Water Data'!E47))),'Data Summary'!BX53="Yes"),OFFSET('Water Data'!$E$9,0,10*ROW('Water Data'!E47)),NA())</f>
        <v>#N/A</v>
      </c>
      <c r="J53" s="507" t="e">
        <f ca="1">+IF(AND(ISNUMBER(OFFSET('Water Data'!$F$4,0,10*ROW('Water Data'!F47))),'Data Summary'!BY53="Yes"),100-OFFSET('Water Data'!$F$4,0,10*ROW('Water Data'!F47)),NA())</f>
        <v>#N/A</v>
      </c>
      <c r="K53" s="507" t="e">
        <f ca="1">+IF(AND(ISNUMBER(OFFSET('Water Data'!$F$6,0,10*ROW('Water Data'!F47))),'Data Summary'!BZ53="Yes"),OFFSET('Water Data'!$F$6,0,10*ROW('Water Data'!F47)),NA())</f>
        <v>#N/A</v>
      </c>
      <c r="L53" s="507" t="e">
        <f ca="1">+IF(AND(ISNUMBER(OFFSET('Water Data'!$F$9,0,10*ROW('Water Data'!F47))),'Data Summary'!CA53="Yes"),OFFSET('Water Data'!$F$9,0,10*ROW('Water Data'!F47)),NA())</f>
        <v>#N/A</v>
      </c>
      <c r="M53" s="507" t="e">
        <f ca="1">+IF(AND(ISNUMBER(OFFSET('Water Data'!$G$4,0,10*ROW('Water Data'!G47))),'Data Summary'!CB53="Yes"),100-OFFSET('Water Data'!$G$4,0,10*ROW('Water Data'!G47)),NA())</f>
        <v>#N/A</v>
      </c>
      <c r="N53" s="507" t="e">
        <f ca="1">+IF(AND(ISNUMBER(OFFSET('Water Data'!$G$6,0,10*ROW('Water Data'!G47))),'Data Summary'!CC53="Yes"),OFFSET('Water Data'!$G$6,0,10*ROW('Water Data'!G47)),NA())</f>
        <v>#N/A</v>
      </c>
      <c r="O53" s="507" t="e">
        <f ca="1">+IF(AND(ISNUMBER(OFFSET('Water Data'!$G$9,0,10*ROW('Water Data'!G47))),'Data Summary'!CD53="Yes"),OFFSET('Water Data'!$G$9,0,10*ROW('Water Data'!G47)),NA())</f>
        <v>#N/A</v>
      </c>
      <c r="P53" s="507" t="e">
        <f ca="1">+IF(AND(ISNUMBER(OFFSET('Water Data'!$H$4,0,10*ROW('Water Data'!H47))),'Data Summary'!CE53="Yes"),100-OFFSET('Water Data'!$H$4,0,10*ROW('Water Data'!H47)),NA())</f>
        <v>#N/A</v>
      </c>
      <c r="Q53" s="507" t="e">
        <f ca="1">+IF(AND(ISNUMBER(OFFSET('Water Data'!$H$6,0,10*ROW('Water Data'!H47))),'Data Summary'!CF53="Yes"),OFFSET('Water Data'!$H$6,0,10*ROW('Water Data'!H47)),NA())</f>
        <v>#N/A</v>
      </c>
      <c r="R53" s="507" t="e">
        <f ca="1">+IF(AND(ISNUMBER(OFFSET('Water Data'!$H$9,0,10*ROW('Water Data'!H47))),'Data Summary'!CG53="Yes"),OFFSET('Water Data'!$H$9,0,10*ROW('Water Data'!H47)),NA())</f>
        <v>#N/A</v>
      </c>
      <c r="S53" s="507" t="e">
        <f ca="1">+IF(AND(ISNUMBER(OFFSET('Water Data'!$I$4,0,10*ROW('Water Data'!I47))),'Data Summary'!CH53="Yes"),100-OFFSET('Water Data'!$I$4,0,10*ROW('Water Data'!I47)),NA())</f>
        <v>#N/A</v>
      </c>
      <c r="T53" s="507" t="e">
        <f ca="1">+IF(AND(ISNUMBER(OFFSET('Water Data'!$I$6,0,10*ROW('Water Data'!I47))),'Data Summary'!CI53="Yes"),OFFSET('Water Data'!$I$6,0,10*ROW('Water Data'!I47)),NA())</f>
        <v>#N/A</v>
      </c>
      <c r="U53" s="507" t="e">
        <f ca="1">+IF(AND(ISNUMBER(OFFSET('Water Data'!$I$9,0,10*ROW('Water Data'!I47))),'Data Summary'!CJ53="Yes"),OFFSET('Water Data'!$I$9,0,10*ROW('Water Data'!I47)),NA())</f>
        <v>#N/A</v>
      </c>
      <c r="V53" s="508" t="e">
        <f ca="1">+IF(AND(ISNUMBER(OFFSET('Sanitation Data'!$D$4,0,10*ROW('Sanitation Data'!D47))),'Data Summary'!CK53="Yes"),100-OFFSET('Sanitation Data'!$D$4,0,10*ROW('Sanitation Data'!D47)),NA())</f>
        <v>#N/A</v>
      </c>
      <c r="W53" s="508" t="e">
        <f ca="1">+IF(AND(ISNUMBER(OFFSET('Sanitation Data'!$D$6,0,10*ROW('Sanitation Data'!D47))),'Data Summary'!CL53="Yes"),OFFSET('Sanitation Data'!$D$6,0,10*ROW('Sanitation Data'!D47)),NA())</f>
        <v>#N/A</v>
      </c>
      <c r="X53" s="508" t="e">
        <f ca="1">+IF(AND(ISNUMBER(OFFSET('Sanitation Data'!$D$10,0,10*ROW('Sanitation Data'!D47))),'Data Summary'!CM53="Yes"),OFFSET('Sanitation Data'!$D$10,0,10*ROW('Sanitation Data'!D47)),NA())</f>
        <v>#N/A</v>
      </c>
      <c r="Y53" s="508" t="e">
        <f ca="1">+IF(AND(ISNUMBER(OFFSET('Sanitation Data'!$D$11,0,10*ROW('Sanitation Data'!D47))),'Data Summary'!CN53="Yes"),OFFSET('Sanitation Data'!$D$11,0,10*ROW('Sanitation Data'!D47)),NA())</f>
        <v>#N/A</v>
      </c>
      <c r="Z53" s="508" t="e">
        <f ca="1">+IF(AND(ISNUMBER(OFFSET('Sanitation Data'!$D$12,0,10*ROW('Sanitation Data'!D47))),'Data Summary'!CO53="Yes"),OFFSET('Sanitation Data'!$D$12,0,10*ROW('Sanitation Data'!D47)),NA())</f>
        <v>#N/A</v>
      </c>
      <c r="AA53" s="508" t="e">
        <f ca="1">+IF(AND(ISNUMBER(OFFSET('Sanitation Data'!$E$4,0,10*ROW('Sanitation Data'!E47))),'Data Summary'!CP53="Yes"),100-OFFSET('Sanitation Data'!$E$4,0,10*ROW('Sanitation Data'!E47)),NA())</f>
        <v>#N/A</v>
      </c>
      <c r="AB53" s="508" t="e">
        <f ca="1">+IF(AND(ISNUMBER(OFFSET('Sanitation Data'!$E$6,0,10*ROW('Sanitation Data'!E47))),'Data Summary'!CQ53="Yes"),OFFSET('Sanitation Data'!$E$6,0,10*ROW('Sanitation Data'!E47)),NA())</f>
        <v>#N/A</v>
      </c>
      <c r="AC53" s="508" t="e">
        <f ca="1">+IF(AND(ISNUMBER(OFFSET('Sanitation Data'!$E$10,0,10*ROW('Sanitation Data'!E47))),'Data Summary'!CR53="Yes"),OFFSET('Sanitation Data'!$E$10,0,10*ROW('Sanitation Data'!E47)),NA())</f>
        <v>#N/A</v>
      </c>
      <c r="AD53" s="508" t="e">
        <f ca="1">+IF(AND(ISNUMBER(OFFSET('Sanitation Data'!$E$11,0,10*ROW('Sanitation Data'!E47))),'Data Summary'!CS53="Yes"),OFFSET('Sanitation Data'!$E$11,0,10*ROW('Sanitation Data'!E47)),NA())</f>
        <v>#N/A</v>
      </c>
      <c r="AE53" s="508" t="e">
        <f ca="1">+IF(AND(ISNUMBER(OFFSET('Sanitation Data'!$E$12,0,10*ROW('Sanitation Data'!E47))),'Data Summary'!CT53="Yes"),OFFSET('Sanitation Data'!$E$12,0,10*ROW('Sanitation Data'!E47)),NA())</f>
        <v>#N/A</v>
      </c>
      <c r="AF53" s="508" t="e">
        <f ca="1">+IF(AND(ISNUMBER(OFFSET('Sanitation Data'!$F$4,0,10*ROW('Sanitation Data'!F47))),'Data Summary'!CU53="Yes"),100-OFFSET('Sanitation Data'!$F$4,0,10*ROW('Sanitation Data'!F47)),NA())</f>
        <v>#N/A</v>
      </c>
      <c r="AG53" s="508" t="e">
        <f ca="1">+IF(AND(ISNUMBER(OFFSET('Sanitation Data'!$F$6,0,10*ROW('Sanitation Data'!F47))),'Data Summary'!CV53="Yes"),OFFSET('Sanitation Data'!$F$6,0,10*ROW('Sanitation Data'!F47)),NA())</f>
        <v>#N/A</v>
      </c>
      <c r="AH53" s="508" t="e">
        <f ca="1">+IF(AND(ISNUMBER(OFFSET('Sanitation Data'!$F$10,0,10*ROW('Sanitation Data'!F47))),'Data Summary'!CW53="Yes"),OFFSET('Sanitation Data'!$F$10,0,10*ROW('Sanitation Data'!F47)),NA())</f>
        <v>#N/A</v>
      </c>
      <c r="AI53" s="508" t="e">
        <f ca="1">+IF(AND(ISNUMBER(OFFSET('Sanitation Data'!$F$11,0,10*ROW('Sanitation Data'!F47))),'Data Summary'!CX53="Yes"),OFFSET('Sanitation Data'!$F$11,0,10*ROW('Sanitation Data'!F47)),NA())</f>
        <v>#N/A</v>
      </c>
      <c r="AJ53" s="508" t="e">
        <f ca="1">+IF(AND(ISNUMBER(OFFSET('Sanitation Data'!$F$12,0,10*ROW('Sanitation Data'!F47))),'Data Summary'!CY53="Yes"),OFFSET('Sanitation Data'!$F$12,0,10*ROW('Sanitation Data'!F47)),NA())</f>
        <v>#N/A</v>
      </c>
      <c r="AK53" s="508" t="e">
        <f ca="1">+IF(AND(ISNUMBER(OFFSET('Sanitation Data'!$G$4,0,10*ROW('Sanitation Data'!G47))),'Data Summary'!CZ53="Yes"),100-OFFSET('Sanitation Data'!$G$4,0,10*ROW('Sanitation Data'!G47)),NA())</f>
        <v>#N/A</v>
      </c>
      <c r="AL53" s="508" t="e">
        <f ca="1">+IF(AND(ISNUMBER(OFFSET('Sanitation Data'!$G$6,0,10*ROW('Sanitation Data'!G47))),'Data Summary'!DA53="Yes"),OFFSET('Sanitation Data'!$G$6,0,10*ROW('Sanitation Data'!G47)),NA())</f>
        <v>#N/A</v>
      </c>
      <c r="AM53" s="508" t="e">
        <f ca="1">+IF(AND(ISNUMBER(OFFSET('Sanitation Data'!$G$10,0,10*ROW('Sanitation Data'!G47))),'Data Summary'!DB53="Yes"),OFFSET('Sanitation Data'!$G$10,0,10*ROW('Sanitation Data'!G47)),NA())</f>
        <v>#N/A</v>
      </c>
      <c r="AN53" s="508" t="e">
        <f ca="1">+IF(AND(ISNUMBER(OFFSET('Sanitation Data'!$G$11,0,10*ROW('Sanitation Data'!G47))),'Data Summary'!DC53="Yes"),OFFSET('Sanitation Data'!$G$11,0,10*ROW('Sanitation Data'!G47)),NA())</f>
        <v>#N/A</v>
      </c>
      <c r="AO53" s="508" t="e">
        <f ca="1">+IF(AND(ISNUMBER(OFFSET('Sanitation Data'!$G$12,0,10*ROW('Sanitation Data'!G47))),'Data Summary'!DD53="Yes"),OFFSET('Sanitation Data'!$G$12,0,10*ROW('Sanitation Data'!G47)),NA())</f>
        <v>#N/A</v>
      </c>
      <c r="AP53" s="508" t="e">
        <f ca="1">+IF(AND(ISNUMBER(OFFSET('Sanitation Data'!$H$4,0,10*ROW('Sanitation Data'!H47))),'Data Summary'!DE53="Yes"),100-OFFSET('Sanitation Data'!$H$4,0,10*ROW('Sanitation Data'!H47)),NA())</f>
        <v>#N/A</v>
      </c>
      <c r="AQ53" s="508" t="e">
        <f ca="1">+IF(AND(ISNUMBER(OFFSET('Sanitation Data'!$H$6,0,10*ROW('Sanitation Data'!H47))),'Data Summary'!DF53="Yes"),OFFSET('Sanitation Data'!$H$6,0,10*ROW('Sanitation Data'!H47)),NA())</f>
        <v>#N/A</v>
      </c>
      <c r="AR53" s="508" t="e">
        <f ca="1">+IF(AND(ISNUMBER(OFFSET('Sanitation Data'!$H$10,0,10*ROW('Sanitation Data'!H47))),'Data Summary'!DG53="Yes"),OFFSET('Sanitation Data'!$H$10,0,10*ROW('Sanitation Data'!H47)),NA())</f>
        <v>#N/A</v>
      </c>
      <c r="AS53" s="508" t="e">
        <f ca="1">+IF(AND(ISNUMBER(OFFSET('Sanitation Data'!$H$11,0,10*ROW('Sanitation Data'!H47))),'Data Summary'!DH53="Yes"),OFFSET('Sanitation Data'!$H$11,0,10*ROW('Sanitation Data'!H47)),NA())</f>
        <v>#N/A</v>
      </c>
      <c r="AT53" s="508" t="e">
        <f ca="1">+IF(AND(ISNUMBER(OFFSET('Sanitation Data'!$H$12,0,10*ROW('Sanitation Data'!H47))),'Data Summary'!DI53="Yes"),OFFSET('Sanitation Data'!$H$12,0,10*ROW('Sanitation Data'!H47)),NA())</f>
        <v>#N/A</v>
      </c>
      <c r="AU53" s="508" t="e">
        <f ca="1">+IF(AND(ISNUMBER(OFFSET('Sanitation Data'!$I$4,0,10*ROW('Sanitation Data'!I47))),'Data Summary'!DJ53="Yes"),100-OFFSET('Sanitation Data'!$I$4,0,10*ROW('Sanitation Data'!I47)),NA())</f>
        <v>#N/A</v>
      </c>
      <c r="AV53" s="508" t="e">
        <f ca="1">+IF(AND(ISNUMBER(OFFSET('Sanitation Data'!$I$6,0,10*ROW('Sanitation Data'!I47))),'Data Summary'!DK53="Yes"),OFFSET('Sanitation Data'!$I$6,0,10*ROW('Sanitation Data'!I47)),NA())</f>
        <v>#N/A</v>
      </c>
      <c r="AW53" s="508" t="e">
        <f ca="1">+IF(AND(ISNUMBER(OFFSET('Sanitation Data'!$I$10,0,10*ROW('Sanitation Data'!I47))),'Data Summary'!DL53="Yes"),OFFSET('Sanitation Data'!$I$10,0,10*ROW('Sanitation Data'!I47)),NA())</f>
        <v>#N/A</v>
      </c>
      <c r="AX53" s="508" t="e">
        <f ca="1">+IF(AND(ISNUMBER(OFFSET('Sanitation Data'!$I$11,0,10*ROW('Sanitation Data'!I47))),'Data Summary'!DM53="Yes"),OFFSET('Sanitation Data'!$I$11,0,10*ROW('Sanitation Data'!I47)),NA())</f>
        <v>#N/A</v>
      </c>
      <c r="AY53" s="508" t="e">
        <f ca="1">+IF(AND(ISNUMBER(OFFSET('Sanitation Data'!$I$12,0,10*ROW('Sanitation Data'!I47))),'Data Summary'!DN53="Yes"),OFFSET('Sanitation Data'!$I$12,0,10*ROW('Sanitation Data'!I47)),NA())</f>
        <v>#N/A</v>
      </c>
      <c r="AZ53" s="509" t="e">
        <f ca="1">+IF(AND(ISNUMBER(OFFSET('Hygiene Data'!$D$5,0,10*ROW('Hygiene Data'!D47))),'Data Summary'!DO53="Yes"),OFFSET('Hygiene Data'!$D$5,0,10*ROW('Hygiene Data'!D47)),NA())</f>
        <v>#N/A</v>
      </c>
      <c r="BA53" s="509" t="e">
        <f ca="1">+IF(AND(ISNUMBER(OFFSET('Hygiene Data'!$D$7,0,10*ROW('Hygiene Data'!D47))),'Data Summary'!DP53="Yes"),OFFSET('Hygiene Data'!$D$7,0,10*ROW('Hygiene Data'!D47)),NA())</f>
        <v>#N/A</v>
      </c>
      <c r="BB53" s="509" t="e">
        <f ca="1">+IF(AND(ISNUMBER(OFFSET('Hygiene Data'!$D$9,0,10*ROW('Hygiene Data'!D47))),'Data Summary'!DQ53="Yes"),OFFSET('Hygiene Data'!$D$9,0,10*ROW('Hygiene Data'!D47)),NA())</f>
        <v>#N/A</v>
      </c>
      <c r="BC53" s="509" t="e">
        <f ca="1">+IF(AND(ISNUMBER(OFFSET('Hygiene Data'!$E$5,0,10*ROW('Hygiene Data'!E47))),'Data Summary'!DR53="Yes"),OFFSET('Hygiene Data'!$E$5,0,10*ROW('Hygiene Data'!E47)),NA())</f>
        <v>#N/A</v>
      </c>
      <c r="BD53" s="509" t="e">
        <f ca="1">+IF(AND(ISNUMBER(OFFSET('Hygiene Data'!$E$7,0,10*ROW('Hygiene Data'!E47))),'Data Summary'!DS53="Yes"),OFFSET('Hygiene Data'!$E$7,0,10*ROW('Hygiene Data'!E47)),NA())</f>
        <v>#N/A</v>
      </c>
      <c r="BE53" s="509" t="e">
        <f ca="1">+IF(AND(ISNUMBER(OFFSET('Hygiene Data'!$E$9,0,10*ROW('Hygiene Data'!E47))),'Data Summary'!DT53="Yes"),OFFSET('Hygiene Data'!$E$9,0,10*ROW('Hygiene Data'!E47)),NA())</f>
        <v>#N/A</v>
      </c>
      <c r="BF53" s="509" t="e">
        <f ca="1">+IF(AND(ISNUMBER(OFFSET('Hygiene Data'!$F$5,0,10*ROW('Hygiene Data'!F47))),'Data Summary'!DU53="Yes"),OFFSET('Hygiene Data'!$F$5,0,10*ROW('Hygiene Data'!F47)),NA())</f>
        <v>#N/A</v>
      </c>
      <c r="BG53" s="509" t="e">
        <f ca="1">+IF(AND(ISNUMBER(OFFSET('Hygiene Data'!$F$7,0,10*ROW('Hygiene Data'!F47))),'Data Summary'!DV53="Yes"),OFFSET('Hygiene Data'!$F$7,0,10*ROW('Hygiene Data'!F47)),NA())</f>
        <v>#N/A</v>
      </c>
      <c r="BH53" s="509" t="e">
        <f ca="1">+IF(AND(ISNUMBER(OFFSET('Hygiene Data'!$F$9,0,10*ROW('Hygiene Data'!F47))),'Data Summary'!DW53="Yes"),OFFSET('Hygiene Data'!$F$9,0,10*ROW('Hygiene Data'!F47)),NA())</f>
        <v>#N/A</v>
      </c>
      <c r="BI53" s="509" t="e">
        <f ca="1">+IF(AND(ISNUMBER(OFFSET('Hygiene Data'!$G$5,0,10*ROW('Hygiene Data'!G47))),'Data Summary'!DX53="Yes"),OFFSET('Hygiene Data'!$G$5,0,10*ROW('Hygiene Data'!G47)),NA())</f>
        <v>#N/A</v>
      </c>
      <c r="BJ53" s="509" t="e">
        <f ca="1">+IF(AND(ISNUMBER(OFFSET('Hygiene Data'!$G$7,0,10*ROW('Hygiene Data'!G47))),'Data Summary'!DY53="Yes"),OFFSET('Hygiene Data'!$G$7,0,10*ROW('Hygiene Data'!G47)),NA())</f>
        <v>#N/A</v>
      </c>
      <c r="BK53" s="509" t="e">
        <f ca="1">+IF(AND(ISNUMBER(OFFSET('Hygiene Data'!$G$9,0,10*ROW('Hygiene Data'!G47))),'Data Summary'!DZ53="Yes"),OFFSET('Hygiene Data'!$G$9,0,10*ROW('Hygiene Data'!G47)),NA())</f>
        <v>#N/A</v>
      </c>
      <c r="BL53" s="509" t="e">
        <f ca="1">+IF(AND(ISNUMBER(OFFSET('Hygiene Data'!$H$5,0,10*ROW('Hygiene Data'!H47))),'Data Summary'!EA53="Yes"),OFFSET('Hygiene Data'!$H$5,0,10*ROW('Hygiene Data'!H47)),NA())</f>
        <v>#N/A</v>
      </c>
      <c r="BM53" s="509" t="e">
        <f ca="1">+IF(AND(ISNUMBER(OFFSET('Hygiene Data'!$H$7,0,10*ROW('Hygiene Data'!H47))),'Data Summary'!EB53="Yes"),OFFSET('Hygiene Data'!$H$7,0,10*ROW('Hygiene Data'!H47)),NA())</f>
        <v>#N/A</v>
      </c>
      <c r="BN53" s="509" t="e">
        <f ca="1">+IF(AND(ISNUMBER(OFFSET('Hygiene Data'!$H$9,0,10*ROW('Hygiene Data'!H47))),'Data Summary'!EC53="Yes"),OFFSET('Hygiene Data'!$H$9,0,10*ROW('Hygiene Data'!H47)),NA())</f>
        <v>#N/A</v>
      </c>
      <c r="BO53" s="509" t="e">
        <f ca="1">+IF(AND(ISNUMBER(OFFSET('Hygiene Data'!$I$5,0,10*ROW('Hygiene Data'!I47))),'Data Summary'!ED53="Yes"),OFFSET('Hygiene Data'!$I$5,0,10*ROW('Hygiene Data'!I47)),NA())</f>
        <v>#N/A</v>
      </c>
      <c r="BP53" s="509" t="e">
        <f ca="1">+IF(AND(ISNUMBER(OFFSET('Hygiene Data'!$I$7,0,10*ROW('Hygiene Data'!I47))),'Data Summary'!EE53="Yes"),OFFSET('Hygiene Data'!$I$7,0,10*ROW('Hygiene Data'!I47)),NA())</f>
        <v>#N/A</v>
      </c>
      <c r="BQ53" s="509" t="e">
        <f ca="1">+IF(AND(ISNUMBER(OFFSET('Hygiene Data'!$I$9,0,10*ROW('Hygiene Data'!I47))),'Data Summary'!EF53="Yes"),OFFSET('Hygiene Data'!$I$9,0,10*ROW('Hygiene Data'!I47)),NA())</f>
        <v>#N/A</v>
      </c>
    </row>
    <row r="54" spans="1:69" x14ac:dyDescent="0.25">
      <c r="A54" s="505" t="e">
        <f ca="1">+RIGHT('Data Summary'!A54,LEN('Data Summary'!A54)-9)</f>
        <v>#VALUE!</v>
      </c>
      <c r="B54" s="479" t="str">
        <f ca="1">+IF(ISTEXT('Data Summary'!B54),'Data Summary'!B54,"")</f>
        <v/>
      </c>
      <c r="C54" s="506" t="e">
        <f ca="1">+VALUE('Data Summary'!C54)</f>
        <v>#VALUE!</v>
      </c>
      <c r="D54" s="507" t="e">
        <f ca="1">+IF(AND(ISNUMBER(OFFSET('Water Data'!$D$4,0,10*ROW('Water Data'!D48))),'Data Summary'!BS54="Yes"),100-OFFSET('Water Data'!$D$4,0,10*ROW('Water Data'!D48)),NA())</f>
        <v>#N/A</v>
      </c>
      <c r="E54" s="507" t="e">
        <f ca="1">+IF(AND(ISNUMBER(OFFSET('Water Data'!$D$6,0,10*ROW('Water Data'!D48))),'Data Summary'!BT54="Yes"),OFFSET('Water Data'!$D$6,0,10*ROW('Water Data'!D48)),NA())</f>
        <v>#N/A</v>
      </c>
      <c r="F54" s="507" t="e">
        <f ca="1">+IF(AND(ISNUMBER(OFFSET('Water Data'!$D$9,0,10*ROW('Water Data'!D48))),'Data Summary'!BU54="Yes"),OFFSET('Water Data'!$D$9,0,10*ROW('Water Data'!D48)),NA())</f>
        <v>#N/A</v>
      </c>
      <c r="G54" s="507" t="e">
        <f ca="1">+IF(AND(ISNUMBER(OFFSET('Water Data'!$E$4,0,10*ROW('Water Data'!E48))),'Data Summary'!BV54="Yes"),100-OFFSET('Water Data'!$E$4,0,10*ROW('Water Data'!E48)),NA())</f>
        <v>#N/A</v>
      </c>
      <c r="H54" s="507" t="e">
        <f ca="1">+IF(AND(ISNUMBER(OFFSET('Water Data'!$E$6,0,10*ROW('Water Data'!E48))),'Data Summary'!BW54="Yes"),OFFSET('Water Data'!$E$6,0,10*ROW('Water Data'!E48)),NA())</f>
        <v>#N/A</v>
      </c>
      <c r="I54" s="507" t="e">
        <f ca="1">+IF(AND(ISNUMBER(OFFSET('Water Data'!$E$9,0,10*ROW('Water Data'!E48))),'Data Summary'!BX54="Yes"),OFFSET('Water Data'!$E$9,0,10*ROW('Water Data'!E48)),NA())</f>
        <v>#N/A</v>
      </c>
      <c r="J54" s="507" t="e">
        <f ca="1">+IF(AND(ISNUMBER(OFFSET('Water Data'!$F$4,0,10*ROW('Water Data'!F48))),'Data Summary'!BY54="Yes"),100-OFFSET('Water Data'!$F$4,0,10*ROW('Water Data'!F48)),NA())</f>
        <v>#N/A</v>
      </c>
      <c r="K54" s="507" t="e">
        <f ca="1">+IF(AND(ISNUMBER(OFFSET('Water Data'!$F$6,0,10*ROW('Water Data'!F48))),'Data Summary'!BZ54="Yes"),OFFSET('Water Data'!$F$6,0,10*ROW('Water Data'!F48)),NA())</f>
        <v>#N/A</v>
      </c>
      <c r="L54" s="507" t="e">
        <f ca="1">+IF(AND(ISNUMBER(OFFSET('Water Data'!$F$9,0,10*ROW('Water Data'!F48))),'Data Summary'!CA54="Yes"),OFFSET('Water Data'!$F$9,0,10*ROW('Water Data'!F48)),NA())</f>
        <v>#N/A</v>
      </c>
      <c r="M54" s="507" t="e">
        <f ca="1">+IF(AND(ISNUMBER(OFFSET('Water Data'!$G$4,0,10*ROW('Water Data'!G48))),'Data Summary'!CB54="Yes"),100-OFFSET('Water Data'!$G$4,0,10*ROW('Water Data'!G48)),NA())</f>
        <v>#N/A</v>
      </c>
      <c r="N54" s="507" t="e">
        <f ca="1">+IF(AND(ISNUMBER(OFFSET('Water Data'!$G$6,0,10*ROW('Water Data'!G48))),'Data Summary'!CC54="Yes"),OFFSET('Water Data'!$G$6,0,10*ROW('Water Data'!G48)),NA())</f>
        <v>#N/A</v>
      </c>
      <c r="O54" s="507" t="e">
        <f ca="1">+IF(AND(ISNUMBER(OFFSET('Water Data'!$G$9,0,10*ROW('Water Data'!G48))),'Data Summary'!CD54="Yes"),OFFSET('Water Data'!$G$9,0,10*ROW('Water Data'!G48)),NA())</f>
        <v>#N/A</v>
      </c>
      <c r="P54" s="507" t="e">
        <f ca="1">+IF(AND(ISNUMBER(OFFSET('Water Data'!$H$4,0,10*ROW('Water Data'!H48))),'Data Summary'!CE54="Yes"),100-OFFSET('Water Data'!$H$4,0,10*ROW('Water Data'!H48)),NA())</f>
        <v>#N/A</v>
      </c>
      <c r="Q54" s="507" t="e">
        <f ca="1">+IF(AND(ISNUMBER(OFFSET('Water Data'!$H$6,0,10*ROW('Water Data'!H48))),'Data Summary'!CF54="Yes"),OFFSET('Water Data'!$H$6,0,10*ROW('Water Data'!H48)),NA())</f>
        <v>#N/A</v>
      </c>
      <c r="R54" s="507" t="e">
        <f ca="1">+IF(AND(ISNUMBER(OFFSET('Water Data'!$H$9,0,10*ROW('Water Data'!H48))),'Data Summary'!CG54="Yes"),OFFSET('Water Data'!$H$9,0,10*ROW('Water Data'!H48)),NA())</f>
        <v>#N/A</v>
      </c>
      <c r="S54" s="507" t="e">
        <f ca="1">+IF(AND(ISNUMBER(OFFSET('Water Data'!$I$4,0,10*ROW('Water Data'!I48))),'Data Summary'!CH54="Yes"),100-OFFSET('Water Data'!$I$4,0,10*ROW('Water Data'!I48)),NA())</f>
        <v>#N/A</v>
      </c>
      <c r="T54" s="507" t="e">
        <f ca="1">+IF(AND(ISNUMBER(OFFSET('Water Data'!$I$6,0,10*ROW('Water Data'!I48))),'Data Summary'!CI54="Yes"),OFFSET('Water Data'!$I$6,0,10*ROW('Water Data'!I48)),NA())</f>
        <v>#N/A</v>
      </c>
      <c r="U54" s="507" t="e">
        <f ca="1">+IF(AND(ISNUMBER(OFFSET('Water Data'!$I$9,0,10*ROW('Water Data'!I48))),'Data Summary'!CJ54="Yes"),OFFSET('Water Data'!$I$9,0,10*ROW('Water Data'!I48)),NA())</f>
        <v>#N/A</v>
      </c>
      <c r="V54" s="508" t="e">
        <f ca="1">+IF(AND(ISNUMBER(OFFSET('Sanitation Data'!$D$4,0,10*ROW('Sanitation Data'!D48))),'Data Summary'!CK54="Yes"),100-OFFSET('Sanitation Data'!$D$4,0,10*ROW('Sanitation Data'!D48)),NA())</f>
        <v>#N/A</v>
      </c>
      <c r="W54" s="508" t="e">
        <f ca="1">+IF(AND(ISNUMBER(OFFSET('Sanitation Data'!$D$6,0,10*ROW('Sanitation Data'!D48))),'Data Summary'!CL54="Yes"),OFFSET('Sanitation Data'!$D$6,0,10*ROW('Sanitation Data'!D48)),NA())</f>
        <v>#N/A</v>
      </c>
      <c r="X54" s="508" t="e">
        <f ca="1">+IF(AND(ISNUMBER(OFFSET('Sanitation Data'!$D$10,0,10*ROW('Sanitation Data'!D48))),'Data Summary'!CM54="Yes"),OFFSET('Sanitation Data'!$D$10,0,10*ROW('Sanitation Data'!D48)),NA())</f>
        <v>#N/A</v>
      </c>
      <c r="Y54" s="508" t="e">
        <f ca="1">+IF(AND(ISNUMBER(OFFSET('Sanitation Data'!$D$11,0,10*ROW('Sanitation Data'!D48))),'Data Summary'!CN54="Yes"),OFFSET('Sanitation Data'!$D$11,0,10*ROW('Sanitation Data'!D48)),NA())</f>
        <v>#N/A</v>
      </c>
      <c r="Z54" s="508" t="e">
        <f ca="1">+IF(AND(ISNUMBER(OFFSET('Sanitation Data'!$D$12,0,10*ROW('Sanitation Data'!D48))),'Data Summary'!CO54="Yes"),OFFSET('Sanitation Data'!$D$12,0,10*ROW('Sanitation Data'!D48)),NA())</f>
        <v>#N/A</v>
      </c>
      <c r="AA54" s="508" t="e">
        <f ca="1">+IF(AND(ISNUMBER(OFFSET('Sanitation Data'!$E$4,0,10*ROW('Sanitation Data'!E48))),'Data Summary'!CP54="Yes"),100-OFFSET('Sanitation Data'!$E$4,0,10*ROW('Sanitation Data'!E48)),NA())</f>
        <v>#N/A</v>
      </c>
      <c r="AB54" s="508" t="e">
        <f ca="1">+IF(AND(ISNUMBER(OFFSET('Sanitation Data'!$E$6,0,10*ROW('Sanitation Data'!E48))),'Data Summary'!CQ54="Yes"),OFFSET('Sanitation Data'!$E$6,0,10*ROW('Sanitation Data'!E48)),NA())</f>
        <v>#N/A</v>
      </c>
      <c r="AC54" s="508" t="e">
        <f ca="1">+IF(AND(ISNUMBER(OFFSET('Sanitation Data'!$E$10,0,10*ROW('Sanitation Data'!E48))),'Data Summary'!CR54="Yes"),OFFSET('Sanitation Data'!$E$10,0,10*ROW('Sanitation Data'!E48)),NA())</f>
        <v>#N/A</v>
      </c>
      <c r="AD54" s="508" t="e">
        <f ca="1">+IF(AND(ISNUMBER(OFFSET('Sanitation Data'!$E$11,0,10*ROW('Sanitation Data'!E48))),'Data Summary'!CS54="Yes"),OFFSET('Sanitation Data'!$E$11,0,10*ROW('Sanitation Data'!E48)),NA())</f>
        <v>#N/A</v>
      </c>
      <c r="AE54" s="508" t="e">
        <f ca="1">+IF(AND(ISNUMBER(OFFSET('Sanitation Data'!$E$12,0,10*ROW('Sanitation Data'!E48))),'Data Summary'!CT54="Yes"),OFFSET('Sanitation Data'!$E$12,0,10*ROW('Sanitation Data'!E48)),NA())</f>
        <v>#N/A</v>
      </c>
      <c r="AF54" s="508" t="e">
        <f ca="1">+IF(AND(ISNUMBER(OFFSET('Sanitation Data'!$F$4,0,10*ROW('Sanitation Data'!F48))),'Data Summary'!CU54="Yes"),100-OFFSET('Sanitation Data'!$F$4,0,10*ROW('Sanitation Data'!F48)),NA())</f>
        <v>#N/A</v>
      </c>
      <c r="AG54" s="508" t="e">
        <f ca="1">+IF(AND(ISNUMBER(OFFSET('Sanitation Data'!$F$6,0,10*ROW('Sanitation Data'!F48))),'Data Summary'!CV54="Yes"),OFFSET('Sanitation Data'!$F$6,0,10*ROW('Sanitation Data'!F48)),NA())</f>
        <v>#N/A</v>
      </c>
      <c r="AH54" s="508" t="e">
        <f ca="1">+IF(AND(ISNUMBER(OFFSET('Sanitation Data'!$F$10,0,10*ROW('Sanitation Data'!F48))),'Data Summary'!CW54="Yes"),OFFSET('Sanitation Data'!$F$10,0,10*ROW('Sanitation Data'!F48)),NA())</f>
        <v>#N/A</v>
      </c>
      <c r="AI54" s="508" t="e">
        <f ca="1">+IF(AND(ISNUMBER(OFFSET('Sanitation Data'!$F$11,0,10*ROW('Sanitation Data'!F48))),'Data Summary'!CX54="Yes"),OFFSET('Sanitation Data'!$F$11,0,10*ROW('Sanitation Data'!F48)),NA())</f>
        <v>#N/A</v>
      </c>
      <c r="AJ54" s="508" t="e">
        <f ca="1">+IF(AND(ISNUMBER(OFFSET('Sanitation Data'!$F$12,0,10*ROW('Sanitation Data'!F48))),'Data Summary'!CY54="Yes"),OFFSET('Sanitation Data'!$F$12,0,10*ROW('Sanitation Data'!F48)),NA())</f>
        <v>#N/A</v>
      </c>
      <c r="AK54" s="508" t="e">
        <f ca="1">+IF(AND(ISNUMBER(OFFSET('Sanitation Data'!$G$4,0,10*ROW('Sanitation Data'!G48))),'Data Summary'!CZ54="Yes"),100-OFFSET('Sanitation Data'!$G$4,0,10*ROW('Sanitation Data'!G48)),NA())</f>
        <v>#N/A</v>
      </c>
      <c r="AL54" s="508" t="e">
        <f ca="1">+IF(AND(ISNUMBER(OFFSET('Sanitation Data'!$G$6,0,10*ROW('Sanitation Data'!G48))),'Data Summary'!DA54="Yes"),OFFSET('Sanitation Data'!$G$6,0,10*ROW('Sanitation Data'!G48)),NA())</f>
        <v>#N/A</v>
      </c>
      <c r="AM54" s="508" t="e">
        <f ca="1">+IF(AND(ISNUMBER(OFFSET('Sanitation Data'!$G$10,0,10*ROW('Sanitation Data'!G48))),'Data Summary'!DB54="Yes"),OFFSET('Sanitation Data'!$G$10,0,10*ROW('Sanitation Data'!G48)),NA())</f>
        <v>#N/A</v>
      </c>
      <c r="AN54" s="508" t="e">
        <f ca="1">+IF(AND(ISNUMBER(OFFSET('Sanitation Data'!$G$11,0,10*ROW('Sanitation Data'!G48))),'Data Summary'!DC54="Yes"),OFFSET('Sanitation Data'!$G$11,0,10*ROW('Sanitation Data'!G48)),NA())</f>
        <v>#N/A</v>
      </c>
      <c r="AO54" s="508" t="e">
        <f ca="1">+IF(AND(ISNUMBER(OFFSET('Sanitation Data'!$G$12,0,10*ROW('Sanitation Data'!G48))),'Data Summary'!DD54="Yes"),OFFSET('Sanitation Data'!$G$12,0,10*ROW('Sanitation Data'!G48)),NA())</f>
        <v>#N/A</v>
      </c>
      <c r="AP54" s="508" t="e">
        <f ca="1">+IF(AND(ISNUMBER(OFFSET('Sanitation Data'!$H$4,0,10*ROW('Sanitation Data'!H48))),'Data Summary'!DE54="Yes"),100-OFFSET('Sanitation Data'!$H$4,0,10*ROW('Sanitation Data'!H48)),NA())</f>
        <v>#N/A</v>
      </c>
      <c r="AQ54" s="508" t="e">
        <f ca="1">+IF(AND(ISNUMBER(OFFSET('Sanitation Data'!$H$6,0,10*ROW('Sanitation Data'!H48))),'Data Summary'!DF54="Yes"),OFFSET('Sanitation Data'!$H$6,0,10*ROW('Sanitation Data'!H48)),NA())</f>
        <v>#N/A</v>
      </c>
      <c r="AR54" s="508" t="e">
        <f ca="1">+IF(AND(ISNUMBER(OFFSET('Sanitation Data'!$H$10,0,10*ROW('Sanitation Data'!H48))),'Data Summary'!DG54="Yes"),OFFSET('Sanitation Data'!$H$10,0,10*ROW('Sanitation Data'!H48)),NA())</f>
        <v>#N/A</v>
      </c>
      <c r="AS54" s="508" t="e">
        <f ca="1">+IF(AND(ISNUMBER(OFFSET('Sanitation Data'!$H$11,0,10*ROW('Sanitation Data'!H48))),'Data Summary'!DH54="Yes"),OFFSET('Sanitation Data'!$H$11,0,10*ROW('Sanitation Data'!H48)),NA())</f>
        <v>#N/A</v>
      </c>
      <c r="AT54" s="508" t="e">
        <f ca="1">+IF(AND(ISNUMBER(OFFSET('Sanitation Data'!$H$12,0,10*ROW('Sanitation Data'!H48))),'Data Summary'!DI54="Yes"),OFFSET('Sanitation Data'!$H$12,0,10*ROW('Sanitation Data'!H48)),NA())</f>
        <v>#N/A</v>
      </c>
      <c r="AU54" s="508" t="e">
        <f ca="1">+IF(AND(ISNUMBER(OFFSET('Sanitation Data'!$I$4,0,10*ROW('Sanitation Data'!I48))),'Data Summary'!DJ54="Yes"),100-OFFSET('Sanitation Data'!$I$4,0,10*ROW('Sanitation Data'!I48)),NA())</f>
        <v>#N/A</v>
      </c>
      <c r="AV54" s="508" t="e">
        <f ca="1">+IF(AND(ISNUMBER(OFFSET('Sanitation Data'!$I$6,0,10*ROW('Sanitation Data'!I48))),'Data Summary'!DK54="Yes"),OFFSET('Sanitation Data'!$I$6,0,10*ROW('Sanitation Data'!I48)),NA())</f>
        <v>#N/A</v>
      </c>
      <c r="AW54" s="508" t="e">
        <f ca="1">+IF(AND(ISNUMBER(OFFSET('Sanitation Data'!$I$10,0,10*ROW('Sanitation Data'!I48))),'Data Summary'!DL54="Yes"),OFFSET('Sanitation Data'!$I$10,0,10*ROW('Sanitation Data'!I48)),NA())</f>
        <v>#N/A</v>
      </c>
      <c r="AX54" s="508" t="e">
        <f ca="1">+IF(AND(ISNUMBER(OFFSET('Sanitation Data'!$I$11,0,10*ROW('Sanitation Data'!I48))),'Data Summary'!DM54="Yes"),OFFSET('Sanitation Data'!$I$11,0,10*ROW('Sanitation Data'!I48)),NA())</f>
        <v>#N/A</v>
      </c>
      <c r="AY54" s="508" t="e">
        <f ca="1">+IF(AND(ISNUMBER(OFFSET('Sanitation Data'!$I$12,0,10*ROW('Sanitation Data'!I48))),'Data Summary'!DN54="Yes"),OFFSET('Sanitation Data'!$I$12,0,10*ROW('Sanitation Data'!I48)),NA())</f>
        <v>#N/A</v>
      </c>
      <c r="AZ54" s="509" t="e">
        <f ca="1">+IF(AND(ISNUMBER(OFFSET('Hygiene Data'!$D$5,0,10*ROW('Hygiene Data'!D48))),'Data Summary'!DO54="Yes"),OFFSET('Hygiene Data'!$D$5,0,10*ROW('Hygiene Data'!D48)),NA())</f>
        <v>#N/A</v>
      </c>
      <c r="BA54" s="509" t="e">
        <f ca="1">+IF(AND(ISNUMBER(OFFSET('Hygiene Data'!$D$7,0,10*ROW('Hygiene Data'!D48))),'Data Summary'!DP54="Yes"),OFFSET('Hygiene Data'!$D$7,0,10*ROW('Hygiene Data'!D48)),NA())</f>
        <v>#N/A</v>
      </c>
      <c r="BB54" s="509" t="e">
        <f ca="1">+IF(AND(ISNUMBER(OFFSET('Hygiene Data'!$D$9,0,10*ROW('Hygiene Data'!D48))),'Data Summary'!DQ54="Yes"),OFFSET('Hygiene Data'!$D$9,0,10*ROW('Hygiene Data'!D48)),NA())</f>
        <v>#N/A</v>
      </c>
      <c r="BC54" s="509" t="e">
        <f ca="1">+IF(AND(ISNUMBER(OFFSET('Hygiene Data'!$E$5,0,10*ROW('Hygiene Data'!E48))),'Data Summary'!DR54="Yes"),OFFSET('Hygiene Data'!$E$5,0,10*ROW('Hygiene Data'!E48)),NA())</f>
        <v>#N/A</v>
      </c>
      <c r="BD54" s="509" t="e">
        <f ca="1">+IF(AND(ISNUMBER(OFFSET('Hygiene Data'!$E$7,0,10*ROW('Hygiene Data'!E48))),'Data Summary'!DS54="Yes"),OFFSET('Hygiene Data'!$E$7,0,10*ROW('Hygiene Data'!E48)),NA())</f>
        <v>#N/A</v>
      </c>
      <c r="BE54" s="509" t="e">
        <f ca="1">+IF(AND(ISNUMBER(OFFSET('Hygiene Data'!$E$9,0,10*ROW('Hygiene Data'!E48))),'Data Summary'!DT54="Yes"),OFFSET('Hygiene Data'!$E$9,0,10*ROW('Hygiene Data'!E48)),NA())</f>
        <v>#N/A</v>
      </c>
      <c r="BF54" s="509" t="e">
        <f ca="1">+IF(AND(ISNUMBER(OFFSET('Hygiene Data'!$F$5,0,10*ROW('Hygiene Data'!F48))),'Data Summary'!DU54="Yes"),OFFSET('Hygiene Data'!$F$5,0,10*ROW('Hygiene Data'!F48)),NA())</f>
        <v>#N/A</v>
      </c>
      <c r="BG54" s="509" t="e">
        <f ca="1">+IF(AND(ISNUMBER(OFFSET('Hygiene Data'!$F$7,0,10*ROW('Hygiene Data'!F48))),'Data Summary'!DV54="Yes"),OFFSET('Hygiene Data'!$F$7,0,10*ROW('Hygiene Data'!F48)),NA())</f>
        <v>#N/A</v>
      </c>
      <c r="BH54" s="509" t="e">
        <f ca="1">+IF(AND(ISNUMBER(OFFSET('Hygiene Data'!$F$9,0,10*ROW('Hygiene Data'!F48))),'Data Summary'!DW54="Yes"),OFFSET('Hygiene Data'!$F$9,0,10*ROW('Hygiene Data'!F48)),NA())</f>
        <v>#N/A</v>
      </c>
      <c r="BI54" s="509" t="e">
        <f ca="1">+IF(AND(ISNUMBER(OFFSET('Hygiene Data'!$G$5,0,10*ROW('Hygiene Data'!G48))),'Data Summary'!DX54="Yes"),OFFSET('Hygiene Data'!$G$5,0,10*ROW('Hygiene Data'!G48)),NA())</f>
        <v>#N/A</v>
      </c>
      <c r="BJ54" s="509" t="e">
        <f ca="1">+IF(AND(ISNUMBER(OFFSET('Hygiene Data'!$G$7,0,10*ROW('Hygiene Data'!G48))),'Data Summary'!DY54="Yes"),OFFSET('Hygiene Data'!$G$7,0,10*ROW('Hygiene Data'!G48)),NA())</f>
        <v>#N/A</v>
      </c>
      <c r="BK54" s="509" t="e">
        <f ca="1">+IF(AND(ISNUMBER(OFFSET('Hygiene Data'!$G$9,0,10*ROW('Hygiene Data'!G48))),'Data Summary'!DZ54="Yes"),OFFSET('Hygiene Data'!$G$9,0,10*ROW('Hygiene Data'!G48)),NA())</f>
        <v>#N/A</v>
      </c>
      <c r="BL54" s="509" t="e">
        <f ca="1">+IF(AND(ISNUMBER(OFFSET('Hygiene Data'!$H$5,0,10*ROW('Hygiene Data'!H48))),'Data Summary'!EA54="Yes"),OFFSET('Hygiene Data'!$H$5,0,10*ROW('Hygiene Data'!H48)),NA())</f>
        <v>#N/A</v>
      </c>
      <c r="BM54" s="509" t="e">
        <f ca="1">+IF(AND(ISNUMBER(OFFSET('Hygiene Data'!$H$7,0,10*ROW('Hygiene Data'!H48))),'Data Summary'!EB54="Yes"),OFFSET('Hygiene Data'!$H$7,0,10*ROW('Hygiene Data'!H48)),NA())</f>
        <v>#N/A</v>
      </c>
      <c r="BN54" s="509" t="e">
        <f ca="1">+IF(AND(ISNUMBER(OFFSET('Hygiene Data'!$H$9,0,10*ROW('Hygiene Data'!H48))),'Data Summary'!EC54="Yes"),OFFSET('Hygiene Data'!$H$9,0,10*ROW('Hygiene Data'!H48)),NA())</f>
        <v>#N/A</v>
      </c>
      <c r="BO54" s="509" t="e">
        <f ca="1">+IF(AND(ISNUMBER(OFFSET('Hygiene Data'!$I$5,0,10*ROW('Hygiene Data'!I48))),'Data Summary'!ED54="Yes"),OFFSET('Hygiene Data'!$I$5,0,10*ROW('Hygiene Data'!I48)),NA())</f>
        <v>#N/A</v>
      </c>
      <c r="BP54" s="509" t="e">
        <f ca="1">+IF(AND(ISNUMBER(OFFSET('Hygiene Data'!$I$7,0,10*ROW('Hygiene Data'!I48))),'Data Summary'!EE54="Yes"),OFFSET('Hygiene Data'!$I$7,0,10*ROW('Hygiene Data'!I48)),NA())</f>
        <v>#N/A</v>
      </c>
      <c r="BQ54" s="509" t="e">
        <f ca="1">+IF(AND(ISNUMBER(OFFSET('Hygiene Data'!$I$9,0,10*ROW('Hygiene Data'!I48))),'Data Summary'!EF54="Yes"),OFFSET('Hygiene Data'!$I$9,0,10*ROW('Hygiene Data'!I48)),NA())</f>
        <v>#N/A</v>
      </c>
    </row>
    <row r="55" spans="1:69" x14ac:dyDescent="0.25">
      <c r="A55" s="505" t="e">
        <f ca="1">+RIGHT('Data Summary'!A55,LEN('Data Summary'!A55)-9)</f>
        <v>#VALUE!</v>
      </c>
      <c r="B55" s="479" t="str">
        <f ca="1">+IF(ISTEXT('Data Summary'!B55),'Data Summary'!B55,"")</f>
        <v/>
      </c>
      <c r="C55" s="506" t="e">
        <f ca="1">+VALUE('Data Summary'!C55)</f>
        <v>#VALUE!</v>
      </c>
      <c r="D55" s="507" t="e">
        <f ca="1">+IF(AND(ISNUMBER(OFFSET('Water Data'!$D$4,0,10*ROW('Water Data'!D49))),'Data Summary'!BS55="Yes"),100-OFFSET('Water Data'!$D$4,0,10*ROW('Water Data'!D49)),NA())</f>
        <v>#N/A</v>
      </c>
      <c r="E55" s="507" t="e">
        <f ca="1">+IF(AND(ISNUMBER(OFFSET('Water Data'!$D$6,0,10*ROW('Water Data'!D49))),'Data Summary'!BT55="Yes"),OFFSET('Water Data'!$D$6,0,10*ROW('Water Data'!D49)),NA())</f>
        <v>#N/A</v>
      </c>
      <c r="F55" s="507" t="e">
        <f ca="1">+IF(AND(ISNUMBER(OFFSET('Water Data'!$D$9,0,10*ROW('Water Data'!D49))),'Data Summary'!BU55="Yes"),OFFSET('Water Data'!$D$9,0,10*ROW('Water Data'!D49)),NA())</f>
        <v>#N/A</v>
      </c>
      <c r="G55" s="507" t="e">
        <f ca="1">+IF(AND(ISNUMBER(OFFSET('Water Data'!$E$4,0,10*ROW('Water Data'!E49))),'Data Summary'!BV55="Yes"),100-OFFSET('Water Data'!$E$4,0,10*ROW('Water Data'!E49)),NA())</f>
        <v>#N/A</v>
      </c>
      <c r="H55" s="507" t="e">
        <f ca="1">+IF(AND(ISNUMBER(OFFSET('Water Data'!$E$6,0,10*ROW('Water Data'!E49))),'Data Summary'!BW55="Yes"),OFFSET('Water Data'!$E$6,0,10*ROW('Water Data'!E49)),NA())</f>
        <v>#N/A</v>
      </c>
      <c r="I55" s="507" t="e">
        <f ca="1">+IF(AND(ISNUMBER(OFFSET('Water Data'!$E$9,0,10*ROW('Water Data'!E49))),'Data Summary'!BX55="Yes"),OFFSET('Water Data'!$E$9,0,10*ROW('Water Data'!E49)),NA())</f>
        <v>#N/A</v>
      </c>
      <c r="J55" s="507" t="e">
        <f ca="1">+IF(AND(ISNUMBER(OFFSET('Water Data'!$F$4,0,10*ROW('Water Data'!F49))),'Data Summary'!BY55="Yes"),100-OFFSET('Water Data'!$F$4,0,10*ROW('Water Data'!F49)),NA())</f>
        <v>#N/A</v>
      </c>
      <c r="K55" s="507" t="e">
        <f ca="1">+IF(AND(ISNUMBER(OFFSET('Water Data'!$F$6,0,10*ROW('Water Data'!F49))),'Data Summary'!BZ55="Yes"),OFFSET('Water Data'!$F$6,0,10*ROW('Water Data'!F49)),NA())</f>
        <v>#N/A</v>
      </c>
      <c r="L55" s="507" t="e">
        <f ca="1">+IF(AND(ISNUMBER(OFFSET('Water Data'!$F$9,0,10*ROW('Water Data'!F49))),'Data Summary'!CA55="Yes"),OFFSET('Water Data'!$F$9,0,10*ROW('Water Data'!F49)),NA())</f>
        <v>#N/A</v>
      </c>
      <c r="M55" s="507" t="e">
        <f ca="1">+IF(AND(ISNUMBER(OFFSET('Water Data'!$G$4,0,10*ROW('Water Data'!G49))),'Data Summary'!CB55="Yes"),100-OFFSET('Water Data'!$G$4,0,10*ROW('Water Data'!G49)),NA())</f>
        <v>#N/A</v>
      </c>
      <c r="N55" s="507" t="e">
        <f ca="1">+IF(AND(ISNUMBER(OFFSET('Water Data'!$G$6,0,10*ROW('Water Data'!G49))),'Data Summary'!CC55="Yes"),OFFSET('Water Data'!$G$6,0,10*ROW('Water Data'!G49)),NA())</f>
        <v>#N/A</v>
      </c>
      <c r="O55" s="507" t="e">
        <f ca="1">+IF(AND(ISNUMBER(OFFSET('Water Data'!$G$9,0,10*ROW('Water Data'!G49))),'Data Summary'!CD55="Yes"),OFFSET('Water Data'!$G$9,0,10*ROW('Water Data'!G49)),NA())</f>
        <v>#N/A</v>
      </c>
      <c r="P55" s="507" t="e">
        <f ca="1">+IF(AND(ISNUMBER(OFFSET('Water Data'!$H$4,0,10*ROW('Water Data'!H49))),'Data Summary'!CE55="Yes"),100-OFFSET('Water Data'!$H$4,0,10*ROW('Water Data'!H49)),NA())</f>
        <v>#N/A</v>
      </c>
      <c r="Q55" s="507" t="e">
        <f ca="1">+IF(AND(ISNUMBER(OFFSET('Water Data'!$H$6,0,10*ROW('Water Data'!H49))),'Data Summary'!CF55="Yes"),OFFSET('Water Data'!$H$6,0,10*ROW('Water Data'!H49)),NA())</f>
        <v>#N/A</v>
      </c>
      <c r="R55" s="507" t="e">
        <f ca="1">+IF(AND(ISNUMBER(OFFSET('Water Data'!$H$9,0,10*ROW('Water Data'!H49))),'Data Summary'!CG55="Yes"),OFFSET('Water Data'!$H$9,0,10*ROW('Water Data'!H49)),NA())</f>
        <v>#N/A</v>
      </c>
      <c r="S55" s="507" t="e">
        <f ca="1">+IF(AND(ISNUMBER(OFFSET('Water Data'!$I$4,0,10*ROW('Water Data'!I49))),'Data Summary'!CH55="Yes"),100-OFFSET('Water Data'!$I$4,0,10*ROW('Water Data'!I49)),NA())</f>
        <v>#N/A</v>
      </c>
      <c r="T55" s="507" t="e">
        <f ca="1">+IF(AND(ISNUMBER(OFFSET('Water Data'!$I$6,0,10*ROW('Water Data'!I49))),'Data Summary'!CI55="Yes"),OFFSET('Water Data'!$I$6,0,10*ROW('Water Data'!I49)),NA())</f>
        <v>#N/A</v>
      </c>
      <c r="U55" s="507" t="e">
        <f ca="1">+IF(AND(ISNUMBER(OFFSET('Water Data'!$I$9,0,10*ROW('Water Data'!I49))),'Data Summary'!CJ55="Yes"),OFFSET('Water Data'!$I$9,0,10*ROW('Water Data'!I49)),NA())</f>
        <v>#N/A</v>
      </c>
      <c r="V55" s="508" t="e">
        <f ca="1">+IF(AND(ISNUMBER(OFFSET('Sanitation Data'!$D$4,0,10*ROW('Sanitation Data'!D49))),'Data Summary'!CK55="Yes"),100-OFFSET('Sanitation Data'!$D$4,0,10*ROW('Sanitation Data'!D49)),NA())</f>
        <v>#N/A</v>
      </c>
      <c r="W55" s="508" t="e">
        <f ca="1">+IF(AND(ISNUMBER(OFFSET('Sanitation Data'!$D$6,0,10*ROW('Sanitation Data'!D49))),'Data Summary'!CL55="Yes"),OFFSET('Sanitation Data'!$D$6,0,10*ROW('Sanitation Data'!D49)),NA())</f>
        <v>#N/A</v>
      </c>
      <c r="X55" s="508" t="e">
        <f ca="1">+IF(AND(ISNUMBER(OFFSET('Sanitation Data'!$D$10,0,10*ROW('Sanitation Data'!D49))),'Data Summary'!CM55="Yes"),OFFSET('Sanitation Data'!$D$10,0,10*ROW('Sanitation Data'!D49)),NA())</f>
        <v>#N/A</v>
      </c>
      <c r="Y55" s="508" t="e">
        <f ca="1">+IF(AND(ISNUMBER(OFFSET('Sanitation Data'!$D$11,0,10*ROW('Sanitation Data'!D49))),'Data Summary'!CN55="Yes"),OFFSET('Sanitation Data'!$D$11,0,10*ROW('Sanitation Data'!D49)),NA())</f>
        <v>#N/A</v>
      </c>
      <c r="Z55" s="508" t="e">
        <f ca="1">+IF(AND(ISNUMBER(OFFSET('Sanitation Data'!$D$12,0,10*ROW('Sanitation Data'!D49))),'Data Summary'!CO55="Yes"),OFFSET('Sanitation Data'!$D$12,0,10*ROW('Sanitation Data'!D49)),NA())</f>
        <v>#N/A</v>
      </c>
      <c r="AA55" s="508" t="e">
        <f ca="1">+IF(AND(ISNUMBER(OFFSET('Sanitation Data'!$E$4,0,10*ROW('Sanitation Data'!E49))),'Data Summary'!CP55="Yes"),100-OFFSET('Sanitation Data'!$E$4,0,10*ROW('Sanitation Data'!E49)),NA())</f>
        <v>#N/A</v>
      </c>
      <c r="AB55" s="508" t="e">
        <f ca="1">+IF(AND(ISNUMBER(OFFSET('Sanitation Data'!$E$6,0,10*ROW('Sanitation Data'!E49))),'Data Summary'!CQ55="Yes"),OFFSET('Sanitation Data'!$E$6,0,10*ROW('Sanitation Data'!E49)),NA())</f>
        <v>#N/A</v>
      </c>
      <c r="AC55" s="508" t="e">
        <f ca="1">+IF(AND(ISNUMBER(OFFSET('Sanitation Data'!$E$10,0,10*ROW('Sanitation Data'!E49))),'Data Summary'!CR55="Yes"),OFFSET('Sanitation Data'!$E$10,0,10*ROW('Sanitation Data'!E49)),NA())</f>
        <v>#N/A</v>
      </c>
      <c r="AD55" s="508" t="e">
        <f ca="1">+IF(AND(ISNUMBER(OFFSET('Sanitation Data'!$E$11,0,10*ROW('Sanitation Data'!E49))),'Data Summary'!CS55="Yes"),OFFSET('Sanitation Data'!$E$11,0,10*ROW('Sanitation Data'!E49)),NA())</f>
        <v>#N/A</v>
      </c>
      <c r="AE55" s="508" t="e">
        <f ca="1">+IF(AND(ISNUMBER(OFFSET('Sanitation Data'!$E$12,0,10*ROW('Sanitation Data'!E49))),'Data Summary'!CT55="Yes"),OFFSET('Sanitation Data'!$E$12,0,10*ROW('Sanitation Data'!E49)),NA())</f>
        <v>#N/A</v>
      </c>
      <c r="AF55" s="508" t="e">
        <f ca="1">+IF(AND(ISNUMBER(OFFSET('Sanitation Data'!$F$4,0,10*ROW('Sanitation Data'!F49))),'Data Summary'!CU55="Yes"),100-OFFSET('Sanitation Data'!$F$4,0,10*ROW('Sanitation Data'!F49)),NA())</f>
        <v>#N/A</v>
      </c>
      <c r="AG55" s="508" t="e">
        <f ca="1">+IF(AND(ISNUMBER(OFFSET('Sanitation Data'!$F$6,0,10*ROW('Sanitation Data'!F49))),'Data Summary'!CV55="Yes"),OFFSET('Sanitation Data'!$F$6,0,10*ROW('Sanitation Data'!F49)),NA())</f>
        <v>#N/A</v>
      </c>
      <c r="AH55" s="508" t="e">
        <f ca="1">+IF(AND(ISNUMBER(OFFSET('Sanitation Data'!$F$10,0,10*ROW('Sanitation Data'!F49))),'Data Summary'!CW55="Yes"),OFFSET('Sanitation Data'!$F$10,0,10*ROW('Sanitation Data'!F49)),NA())</f>
        <v>#N/A</v>
      </c>
      <c r="AI55" s="508" t="e">
        <f ca="1">+IF(AND(ISNUMBER(OFFSET('Sanitation Data'!$F$11,0,10*ROW('Sanitation Data'!F49))),'Data Summary'!CX55="Yes"),OFFSET('Sanitation Data'!$F$11,0,10*ROW('Sanitation Data'!F49)),NA())</f>
        <v>#N/A</v>
      </c>
      <c r="AJ55" s="508" t="e">
        <f ca="1">+IF(AND(ISNUMBER(OFFSET('Sanitation Data'!$F$12,0,10*ROW('Sanitation Data'!F49))),'Data Summary'!CY55="Yes"),OFFSET('Sanitation Data'!$F$12,0,10*ROW('Sanitation Data'!F49)),NA())</f>
        <v>#N/A</v>
      </c>
      <c r="AK55" s="508" t="e">
        <f ca="1">+IF(AND(ISNUMBER(OFFSET('Sanitation Data'!$G$4,0,10*ROW('Sanitation Data'!G49))),'Data Summary'!CZ55="Yes"),100-OFFSET('Sanitation Data'!$G$4,0,10*ROW('Sanitation Data'!G49)),NA())</f>
        <v>#N/A</v>
      </c>
      <c r="AL55" s="508" t="e">
        <f ca="1">+IF(AND(ISNUMBER(OFFSET('Sanitation Data'!$G$6,0,10*ROW('Sanitation Data'!G49))),'Data Summary'!DA55="Yes"),OFFSET('Sanitation Data'!$G$6,0,10*ROW('Sanitation Data'!G49)),NA())</f>
        <v>#N/A</v>
      </c>
      <c r="AM55" s="508" t="e">
        <f ca="1">+IF(AND(ISNUMBER(OFFSET('Sanitation Data'!$G$10,0,10*ROW('Sanitation Data'!G49))),'Data Summary'!DB55="Yes"),OFFSET('Sanitation Data'!$G$10,0,10*ROW('Sanitation Data'!G49)),NA())</f>
        <v>#N/A</v>
      </c>
      <c r="AN55" s="508" t="e">
        <f ca="1">+IF(AND(ISNUMBER(OFFSET('Sanitation Data'!$G$11,0,10*ROW('Sanitation Data'!G49))),'Data Summary'!DC55="Yes"),OFFSET('Sanitation Data'!$G$11,0,10*ROW('Sanitation Data'!G49)),NA())</f>
        <v>#N/A</v>
      </c>
      <c r="AO55" s="508" t="e">
        <f ca="1">+IF(AND(ISNUMBER(OFFSET('Sanitation Data'!$G$12,0,10*ROW('Sanitation Data'!G49))),'Data Summary'!DD55="Yes"),OFFSET('Sanitation Data'!$G$12,0,10*ROW('Sanitation Data'!G49)),NA())</f>
        <v>#N/A</v>
      </c>
      <c r="AP55" s="508" t="e">
        <f ca="1">+IF(AND(ISNUMBER(OFFSET('Sanitation Data'!$H$4,0,10*ROW('Sanitation Data'!H49))),'Data Summary'!DE55="Yes"),100-OFFSET('Sanitation Data'!$H$4,0,10*ROW('Sanitation Data'!H49)),NA())</f>
        <v>#N/A</v>
      </c>
      <c r="AQ55" s="508" t="e">
        <f ca="1">+IF(AND(ISNUMBER(OFFSET('Sanitation Data'!$H$6,0,10*ROW('Sanitation Data'!H49))),'Data Summary'!DF55="Yes"),OFFSET('Sanitation Data'!$H$6,0,10*ROW('Sanitation Data'!H49)),NA())</f>
        <v>#N/A</v>
      </c>
      <c r="AR55" s="508" t="e">
        <f ca="1">+IF(AND(ISNUMBER(OFFSET('Sanitation Data'!$H$10,0,10*ROW('Sanitation Data'!H49))),'Data Summary'!DG55="Yes"),OFFSET('Sanitation Data'!$H$10,0,10*ROW('Sanitation Data'!H49)),NA())</f>
        <v>#N/A</v>
      </c>
      <c r="AS55" s="508" t="e">
        <f ca="1">+IF(AND(ISNUMBER(OFFSET('Sanitation Data'!$H$11,0,10*ROW('Sanitation Data'!H49))),'Data Summary'!DH55="Yes"),OFFSET('Sanitation Data'!$H$11,0,10*ROW('Sanitation Data'!H49)),NA())</f>
        <v>#N/A</v>
      </c>
      <c r="AT55" s="508" t="e">
        <f ca="1">+IF(AND(ISNUMBER(OFFSET('Sanitation Data'!$H$12,0,10*ROW('Sanitation Data'!H49))),'Data Summary'!DI55="Yes"),OFFSET('Sanitation Data'!$H$12,0,10*ROW('Sanitation Data'!H49)),NA())</f>
        <v>#N/A</v>
      </c>
      <c r="AU55" s="508" t="e">
        <f ca="1">+IF(AND(ISNUMBER(OFFSET('Sanitation Data'!$I$4,0,10*ROW('Sanitation Data'!I49))),'Data Summary'!DJ55="Yes"),100-OFFSET('Sanitation Data'!$I$4,0,10*ROW('Sanitation Data'!I49)),NA())</f>
        <v>#N/A</v>
      </c>
      <c r="AV55" s="508" t="e">
        <f ca="1">+IF(AND(ISNUMBER(OFFSET('Sanitation Data'!$I$6,0,10*ROW('Sanitation Data'!I49))),'Data Summary'!DK55="Yes"),OFFSET('Sanitation Data'!$I$6,0,10*ROW('Sanitation Data'!I49)),NA())</f>
        <v>#N/A</v>
      </c>
      <c r="AW55" s="508" t="e">
        <f ca="1">+IF(AND(ISNUMBER(OFFSET('Sanitation Data'!$I$10,0,10*ROW('Sanitation Data'!I49))),'Data Summary'!DL55="Yes"),OFFSET('Sanitation Data'!$I$10,0,10*ROW('Sanitation Data'!I49)),NA())</f>
        <v>#N/A</v>
      </c>
      <c r="AX55" s="508" t="e">
        <f ca="1">+IF(AND(ISNUMBER(OFFSET('Sanitation Data'!$I$11,0,10*ROW('Sanitation Data'!I49))),'Data Summary'!DM55="Yes"),OFFSET('Sanitation Data'!$I$11,0,10*ROW('Sanitation Data'!I49)),NA())</f>
        <v>#N/A</v>
      </c>
      <c r="AY55" s="508" t="e">
        <f ca="1">+IF(AND(ISNUMBER(OFFSET('Sanitation Data'!$I$12,0,10*ROW('Sanitation Data'!I49))),'Data Summary'!DN55="Yes"),OFFSET('Sanitation Data'!$I$12,0,10*ROW('Sanitation Data'!I49)),NA())</f>
        <v>#N/A</v>
      </c>
      <c r="AZ55" s="509" t="e">
        <f ca="1">+IF(AND(ISNUMBER(OFFSET('Hygiene Data'!$D$5,0,10*ROW('Hygiene Data'!D49))),'Data Summary'!DO55="Yes"),OFFSET('Hygiene Data'!$D$5,0,10*ROW('Hygiene Data'!D49)),NA())</f>
        <v>#N/A</v>
      </c>
      <c r="BA55" s="509" t="e">
        <f ca="1">+IF(AND(ISNUMBER(OFFSET('Hygiene Data'!$D$7,0,10*ROW('Hygiene Data'!D49))),'Data Summary'!DP55="Yes"),OFFSET('Hygiene Data'!$D$7,0,10*ROW('Hygiene Data'!D49)),NA())</f>
        <v>#N/A</v>
      </c>
      <c r="BB55" s="509" t="e">
        <f ca="1">+IF(AND(ISNUMBER(OFFSET('Hygiene Data'!$D$9,0,10*ROW('Hygiene Data'!D49))),'Data Summary'!DQ55="Yes"),OFFSET('Hygiene Data'!$D$9,0,10*ROW('Hygiene Data'!D49)),NA())</f>
        <v>#N/A</v>
      </c>
      <c r="BC55" s="509" t="e">
        <f ca="1">+IF(AND(ISNUMBER(OFFSET('Hygiene Data'!$E$5,0,10*ROW('Hygiene Data'!E49))),'Data Summary'!DR55="Yes"),OFFSET('Hygiene Data'!$E$5,0,10*ROW('Hygiene Data'!E49)),NA())</f>
        <v>#N/A</v>
      </c>
      <c r="BD55" s="509" t="e">
        <f ca="1">+IF(AND(ISNUMBER(OFFSET('Hygiene Data'!$E$7,0,10*ROW('Hygiene Data'!E49))),'Data Summary'!DS55="Yes"),OFFSET('Hygiene Data'!$E$7,0,10*ROW('Hygiene Data'!E49)),NA())</f>
        <v>#N/A</v>
      </c>
      <c r="BE55" s="509" t="e">
        <f ca="1">+IF(AND(ISNUMBER(OFFSET('Hygiene Data'!$E$9,0,10*ROW('Hygiene Data'!E49))),'Data Summary'!DT55="Yes"),OFFSET('Hygiene Data'!$E$9,0,10*ROW('Hygiene Data'!E49)),NA())</f>
        <v>#N/A</v>
      </c>
      <c r="BF55" s="509" t="e">
        <f ca="1">+IF(AND(ISNUMBER(OFFSET('Hygiene Data'!$F$5,0,10*ROW('Hygiene Data'!F49))),'Data Summary'!DU55="Yes"),OFFSET('Hygiene Data'!$F$5,0,10*ROW('Hygiene Data'!F49)),NA())</f>
        <v>#N/A</v>
      </c>
      <c r="BG55" s="509" t="e">
        <f ca="1">+IF(AND(ISNUMBER(OFFSET('Hygiene Data'!$F$7,0,10*ROW('Hygiene Data'!F49))),'Data Summary'!DV55="Yes"),OFFSET('Hygiene Data'!$F$7,0,10*ROW('Hygiene Data'!F49)),NA())</f>
        <v>#N/A</v>
      </c>
      <c r="BH55" s="509" t="e">
        <f ca="1">+IF(AND(ISNUMBER(OFFSET('Hygiene Data'!$F$9,0,10*ROW('Hygiene Data'!F49))),'Data Summary'!DW55="Yes"),OFFSET('Hygiene Data'!$F$9,0,10*ROW('Hygiene Data'!F49)),NA())</f>
        <v>#N/A</v>
      </c>
      <c r="BI55" s="509" t="e">
        <f ca="1">+IF(AND(ISNUMBER(OFFSET('Hygiene Data'!$G$5,0,10*ROW('Hygiene Data'!G49))),'Data Summary'!DX55="Yes"),OFFSET('Hygiene Data'!$G$5,0,10*ROW('Hygiene Data'!G49)),NA())</f>
        <v>#N/A</v>
      </c>
      <c r="BJ55" s="509" t="e">
        <f ca="1">+IF(AND(ISNUMBER(OFFSET('Hygiene Data'!$G$7,0,10*ROW('Hygiene Data'!G49))),'Data Summary'!DY55="Yes"),OFFSET('Hygiene Data'!$G$7,0,10*ROW('Hygiene Data'!G49)),NA())</f>
        <v>#N/A</v>
      </c>
      <c r="BK55" s="509" t="e">
        <f ca="1">+IF(AND(ISNUMBER(OFFSET('Hygiene Data'!$G$9,0,10*ROW('Hygiene Data'!G49))),'Data Summary'!DZ55="Yes"),OFFSET('Hygiene Data'!$G$9,0,10*ROW('Hygiene Data'!G49)),NA())</f>
        <v>#N/A</v>
      </c>
      <c r="BL55" s="509" t="e">
        <f ca="1">+IF(AND(ISNUMBER(OFFSET('Hygiene Data'!$H$5,0,10*ROW('Hygiene Data'!H49))),'Data Summary'!EA55="Yes"),OFFSET('Hygiene Data'!$H$5,0,10*ROW('Hygiene Data'!H49)),NA())</f>
        <v>#N/A</v>
      </c>
      <c r="BM55" s="509" t="e">
        <f ca="1">+IF(AND(ISNUMBER(OFFSET('Hygiene Data'!$H$7,0,10*ROW('Hygiene Data'!H49))),'Data Summary'!EB55="Yes"),OFFSET('Hygiene Data'!$H$7,0,10*ROW('Hygiene Data'!H49)),NA())</f>
        <v>#N/A</v>
      </c>
      <c r="BN55" s="509" t="e">
        <f ca="1">+IF(AND(ISNUMBER(OFFSET('Hygiene Data'!$H$9,0,10*ROW('Hygiene Data'!H49))),'Data Summary'!EC55="Yes"),OFFSET('Hygiene Data'!$H$9,0,10*ROW('Hygiene Data'!H49)),NA())</f>
        <v>#N/A</v>
      </c>
      <c r="BO55" s="509" t="e">
        <f ca="1">+IF(AND(ISNUMBER(OFFSET('Hygiene Data'!$I$5,0,10*ROW('Hygiene Data'!I49))),'Data Summary'!ED55="Yes"),OFFSET('Hygiene Data'!$I$5,0,10*ROW('Hygiene Data'!I49)),NA())</f>
        <v>#N/A</v>
      </c>
      <c r="BP55" s="509" t="e">
        <f ca="1">+IF(AND(ISNUMBER(OFFSET('Hygiene Data'!$I$7,0,10*ROW('Hygiene Data'!I49))),'Data Summary'!EE55="Yes"),OFFSET('Hygiene Data'!$I$7,0,10*ROW('Hygiene Data'!I49)),NA())</f>
        <v>#N/A</v>
      </c>
      <c r="BQ55" s="509" t="e">
        <f ca="1">+IF(AND(ISNUMBER(OFFSET('Hygiene Data'!$I$9,0,10*ROW('Hygiene Data'!I49))),'Data Summary'!EF55="Yes"),OFFSET('Hygiene Data'!$I$9,0,10*ROW('Hygiene Data'!I49)),NA())</f>
        <v>#N/A</v>
      </c>
    </row>
    <row r="56" spans="1:69" x14ac:dyDescent="0.25">
      <c r="A56" s="505" t="e">
        <f ca="1">+RIGHT('Data Summary'!A56,LEN('Data Summary'!A56)-9)</f>
        <v>#VALUE!</v>
      </c>
      <c r="B56" s="479" t="str">
        <f ca="1">+IF(ISTEXT('Data Summary'!B56),'Data Summary'!B56,"")</f>
        <v/>
      </c>
      <c r="C56" s="506" t="e">
        <f ca="1">+VALUE('Data Summary'!C56)</f>
        <v>#VALUE!</v>
      </c>
      <c r="D56" s="507" t="e">
        <f ca="1">+IF(AND(ISNUMBER(OFFSET('Water Data'!$D$4,0,10*ROW('Water Data'!D50))),'Data Summary'!BS56="Yes"),100-OFFSET('Water Data'!$D$4,0,10*ROW('Water Data'!D50)),NA())</f>
        <v>#N/A</v>
      </c>
      <c r="E56" s="507" t="e">
        <f ca="1">+IF(AND(ISNUMBER(OFFSET('Water Data'!$D$6,0,10*ROW('Water Data'!D50))),'Data Summary'!BT56="Yes"),OFFSET('Water Data'!$D$6,0,10*ROW('Water Data'!D50)),NA())</f>
        <v>#N/A</v>
      </c>
      <c r="F56" s="507" t="e">
        <f ca="1">+IF(AND(ISNUMBER(OFFSET('Water Data'!$D$9,0,10*ROW('Water Data'!D50))),'Data Summary'!BU56="Yes"),OFFSET('Water Data'!$D$9,0,10*ROW('Water Data'!D50)),NA())</f>
        <v>#N/A</v>
      </c>
      <c r="G56" s="507" t="e">
        <f ca="1">+IF(AND(ISNUMBER(OFFSET('Water Data'!$E$4,0,10*ROW('Water Data'!E50))),'Data Summary'!BV56="Yes"),100-OFFSET('Water Data'!$E$4,0,10*ROW('Water Data'!E50)),NA())</f>
        <v>#N/A</v>
      </c>
      <c r="H56" s="507" t="e">
        <f ca="1">+IF(AND(ISNUMBER(OFFSET('Water Data'!$E$6,0,10*ROW('Water Data'!E50))),'Data Summary'!BW56="Yes"),OFFSET('Water Data'!$E$6,0,10*ROW('Water Data'!E50)),NA())</f>
        <v>#N/A</v>
      </c>
      <c r="I56" s="507" t="e">
        <f ca="1">+IF(AND(ISNUMBER(OFFSET('Water Data'!$E$9,0,10*ROW('Water Data'!E50))),'Data Summary'!BX56="Yes"),OFFSET('Water Data'!$E$9,0,10*ROW('Water Data'!E50)),NA())</f>
        <v>#N/A</v>
      </c>
      <c r="J56" s="507" t="e">
        <f ca="1">+IF(AND(ISNUMBER(OFFSET('Water Data'!$F$4,0,10*ROW('Water Data'!F50))),'Data Summary'!BY56="Yes"),100-OFFSET('Water Data'!$F$4,0,10*ROW('Water Data'!F50)),NA())</f>
        <v>#N/A</v>
      </c>
      <c r="K56" s="507" t="e">
        <f ca="1">+IF(AND(ISNUMBER(OFFSET('Water Data'!$F$6,0,10*ROW('Water Data'!F50))),'Data Summary'!BZ56="Yes"),OFFSET('Water Data'!$F$6,0,10*ROW('Water Data'!F50)),NA())</f>
        <v>#N/A</v>
      </c>
      <c r="L56" s="507" t="e">
        <f ca="1">+IF(AND(ISNUMBER(OFFSET('Water Data'!$F$9,0,10*ROW('Water Data'!F50))),'Data Summary'!CA56="Yes"),OFFSET('Water Data'!$F$9,0,10*ROW('Water Data'!F50)),NA())</f>
        <v>#N/A</v>
      </c>
      <c r="M56" s="507" t="e">
        <f ca="1">+IF(AND(ISNUMBER(OFFSET('Water Data'!$G$4,0,10*ROW('Water Data'!G50))),'Data Summary'!CB56="Yes"),100-OFFSET('Water Data'!$G$4,0,10*ROW('Water Data'!G50)),NA())</f>
        <v>#N/A</v>
      </c>
      <c r="N56" s="507" t="e">
        <f ca="1">+IF(AND(ISNUMBER(OFFSET('Water Data'!$G$6,0,10*ROW('Water Data'!G50))),'Data Summary'!CC56="Yes"),OFFSET('Water Data'!$G$6,0,10*ROW('Water Data'!G50)),NA())</f>
        <v>#N/A</v>
      </c>
      <c r="O56" s="507" t="e">
        <f ca="1">+IF(AND(ISNUMBER(OFFSET('Water Data'!$G$9,0,10*ROW('Water Data'!G50))),'Data Summary'!CD56="Yes"),OFFSET('Water Data'!$G$9,0,10*ROW('Water Data'!G50)),NA())</f>
        <v>#N/A</v>
      </c>
      <c r="P56" s="507" t="e">
        <f ca="1">+IF(AND(ISNUMBER(OFFSET('Water Data'!$H$4,0,10*ROW('Water Data'!H50))),'Data Summary'!CE56="Yes"),100-OFFSET('Water Data'!$H$4,0,10*ROW('Water Data'!H50)),NA())</f>
        <v>#N/A</v>
      </c>
      <c r="Q56" s="507" t="e">
        <f ca="1">+IF(AND(ISNUMBER(OFFSET('Water Data'!$H$6,0,10*ROW('Water Data'!H50))),'Data Summary'!CF56="Yes"),OFFSET('Water Data'!$H$6,0,10*ROW('Water Data'!H50)),NA())</f>
        <v>#N/A</v>
      </c>
      <c r="R56" s="507" t="e">
        <f ca="1">+IF(AND(ISNUMBER(OFFSET('Water Data'!$H$9,0,10*ROW('Water Data'!H50))),'Data Summary'!CG56="Yes"),OFFSET('Water Data'!$H$9,0,10*ROW('Water Data'!H50)),NA())</f>
        <v>#N/A</v>
      </c>
      <c r="S56" s="507" t="e">
        <f ca="1">+IF(AND(ISNUMBER(OFFSET('Water Data'!$I$4,0,10*ROW('Water Data'!I50))),'Data Summary'!CH56="Yes"),100-OFFSET('Water Data'!$I$4,0,10*ROW('Water Data'!I50)),NA())</f>
        <v>#N/A</v>
      </c>
      <c r="T56" s="507" t="e">
        <f ca="1">+IF(AND(ISNUMBER(OFFSET('Water Data'!$I$6,0,10*ROW('Water Data'!I50))),'Data Summary'!CI56="Yes"),OFFSET('Water Data'!$I$6,0,10*ROW('Water Data'!I50)),NA())</f>
        <v>#N/A</v>
      </c>
      <c r="U56" s="507" t="e">
        <f ca="1">+IF(AND(ISNUMBER(OFFSET('Water Data'!$I$9,0,10*ROW('Water Data'!I50))),'Data Summary'!CJ56="Yes"),OFFSET('Water Data'!$I$9,0,10*ROW('Water Data'!I50)),NA())</f>
        <v>#N/A</v>
      </c>
      <c r="V56" s="508" t="e">
        <f ca="1">+IF(AND(ISNUMBER(OFFSET('Sanitation Data'!$D$4,0,10*ROW('Sanitation Data'!D50))),'Data Summary'!CK56="Yes"),100-OFFSET('Sanitation Data'!$D$4,0,10*ROW('Sanitation Data'!D50)),NA())</f>
        <v>#N/A</v>
      </c>
      <c r="W56" s="508" t="e">
        <f ca="1">+IF(AND(ISNUMBER(OFFSET('Sanitation Data'!$D$6,0,10*ROW('Sanitation Data'!D50))),'Data Summary'!CL56="Yes"),OFFSET('Sanitation Data'!$D$6,0,10*ROW('Sanitation Data'!D50)),NA())</f>
        <v>#N/A</v>
      </c>
      <c r="X56" s="508" t="e">
        <f ca="1">+IF(AND(ISNUMBER(OFFSET('Sanitation Data'!$D$10,0,10*ROW('Sanitation Data'!D50))),'Data Summary'!CM56="Yes"),OFFSET('Sanitation Data'!$D$10,0,10*ROW('Sanitation Data'!D50)),NA())</f>
        <v>#N/A</v>
      </c>
      <c r="Y56" s="508" t="e">
        <f ca="1">+IF(AND(ISNUMBER(OFFSET('Sanitation Data'!$D$11,0,10*ROW('Sanitation Data'!D50))),'Data Summary'!CN56="Yes"),OFFSET('Sanitation Data'!$D$11,0,10*ROW('Sanitation Data'!D50)),NA())</f>
        <v>#N/A</v>
      </c>
      <c r="Z56" s="508" t="e">
        <f ca="1">+IF(AND(ISNUMBER(OFFSET('Sanitation Data'!$D$12,0,10*ROW('Sanitation Data'!D50))),'Data Summary'!CO56="Yes"),OFFSET('Sanitation Data'!$D$12,0,10*ROW('Sanitation Data'!D50)),NA())</f>
        <v>#N/A</v>
      </c>
      <c r="AA56" s="508" t="e">
        <f ca="1">+IF(AND(ISNUMBER(OFFSET('Sanitation Data'!$E$4,0,10*ROW('Sanitation Data'!E50))),'Data Summary'!CP56="Yes"),100-OFFSET('Sanitation Data'!$E$4,0,10*ROW('Sanitation Data'!E50)),NA())</f>
        <v>#N/A</v>
      </c>
      <c r="AB56" s="508" t="e">
        <f ca="1">+IF(AND(ISNUMBER(OFFSET('Sanitation Data'!$E$6,0,10*ROW('Sanitation Data'!E50))),'Data Summary'!CQ56="Yes"),OFFSET('Sanitation Data'!$E$6,0,10*ROW('Sanitation Data'!E50)),NA())</f>
        <v>#N/A</v>
      </c>
      <c r="AC56" s="508" t="e">
        <f ca="1">+IF(AND(ISNUMBER(OFFSET('Sanitation Data'!$E$10,0,10*ROW('Sanitation Data'!E50))),'Data Summary'!CR56="Yes"),OFFSET('Sanitation Data'!$E$10,0,10*ROW('Sanitation Data'!E50)),NA())</f>
        <v>#N/A</v>
      </c>
      <c r="AD56" s="508" t="e">
        <f ca="1">+IF(AND(ISNUMBER(OFFSET('Sanitation Data'!$E$11,0,10*ROW('Sanitation Data'!E50))),'Data Summary'!CS56="Yes"),OFFSET('Sanitation Data'!$E$11,0,10*ROW('Sanitation Data'!E50)),NA())</f>
        <v>#N/A</v>
      </c>
      <c r="AE56" s="508" t="e">
        <f ca="1">+IF(AND(ISNUMBER(OFFSET('Sanitation Data'!$E$12,0,10*ROW('Sanitation Data'!E50))),'Data Summary'!CT56="Yes"),OFFSET('Sanitation Data'!$E$12,0,10*ROW('Sanitation Data'!E50)),NA())</f>
        <v>#N/A</v>
      </c>
      <c r="AF56" s="508" t="e">
        <f ca="1">+IF(AND(ISNUMBER(OFFSET('Sanitation Data'!$F$4,0,10*ROW('Sanitation Data'!F50))),'Data Summary'!CU56="Yes"),100-OFFSET('Sanitation Data'!$F$4,0,10*ROW('Sanitation Data'!F50)),NA())</f>
        <v>#N/A</v>
      </c>
      <c r="AG56" s="508" t="e">
        <f ca="1">+IF(AND(ISNUMBER(OFFSET('Sanitation Data'!$F$6,0,10*ROW('Sanitation Data'!F50))),'Data Summary'!CV56="Yes"),OFFSET('Sanitation Data'!$F$6,0,10*ROW('Sanitation Data'!F50)),NA())</f>
        <v>#N/A</v>
      </c>
      <c r="AH56" s="508" t="e">
        <f ca="1">+IF(AND(ISNUMBER(OFFSET('Sanitation Data'!$F$10,0,10*ROW('Sanitation Data'!F50))),'Data Summary'!CW56="Yes"),OFFSET('Sanitation Data'!$F$10,0,10*ROW('Sanitation Data'!F50)),NA())</f>
        <v>#N/A</v>
      </c>
      <c r="AI56" s="508" t="e">
        <f ca="1">+IF(AND(ISNUMBER(OFFSET('Sanitation Data'!$F$11,0,10*ROW('Sanitation Data'!F50))),'Data Summary'!CX56="Yes"),OFFSET('Sanitation Data'!$F$11,0,10*ROW('Sanitation Data'!F50)),NA())</f>
        <v>#N/A</v>
      </c>
      <c r="AJ56" s="508" t="e">
        <f ca="1">+IF(AND(ISNUMBER(OFFSET('Sanitation Data'!$F$12,0,10*ROW('Sanitation Data'!F50))),'Data Summary'!CY56="Yes"),OFFSET('Sanitation Data'!$F$12,0,10*ROW('Sanitation Data'!F50)),NA())</f>
        <v>#N/A</v>
      </c>
      <c r="AK56" s="508" t="e">
        <f ca="1">+IF(AND(ISNUMBER(OFFSET('Sanitation Data'!$G$4,0,10*ROW('Sanitation Data'!G50))),'Data Summary'!CZ56="Yes"),100-OFFSET('Sanitation Data'!$G$4,0,10*ROW('Sanitation Data'!G50)),NA())</f>
        <v>#N/A</v>
      </c>
      <c r="AL56" s="508" t="e">
        <f ca="1">+IF(AND(ISNUMBER(OFFSET('Sanitation Data'!$G$6,0,10*ROW('Sanitation Data'!G50))),'Data Summary'!DA56="Yes"),OFFSET('Sanitation Data'!$G$6,0,10*ROW('Sanitation Data'!G50)),NA())</f>
        <v>#N/A</v>
      </c>
      <c r="AM56" s="508" t="e">
        <f ca="1">+IF(AND(ISNUMBER(OFFSET('Sanitation Data'!$G$10,0,10*ROW('Sanitation Data'!G50))),'Data Summary'!DB56="Yes"),OFFSET('Sanitation Data'!$G$10,0,10*ROW('Sanitation Data'!G50)),NA())</f>
        <v>#N/A</v>
      </c>
      <c r="AN56" s="508" t="e">
        <f ca="1">+IF(AND(ISNUMBER(OFFSET('Sanitation Data'!$G$11,0,10*ROW('Sanitation Data'!G50))),'Data Summary'!DC56="Yes"),OFFSET('Sanitation Data'!$G$11,0,10*ROW('Sanitation Data'!G50)),NA())</f>
        <v>#N/A</v>
      </c>
      <c r="AO56" s="508" t="e">
        <f ca="1">+IF(AND(ISNUMBER(OFFSET('Sanitation Data'!$G$12,0,10*ROW('Sanitation Data'!G50))),'Data Summary'!DD56="Yes"),OFFSET('Sanitation Data'!$G$12,0,10*ROW('Sanitation Data'!G50)),NA())</f>
        <v>#N/A</v>
      </c>
      <c r="AP56" s="508" t="e">
        <f ca="1">+IF(AND(ISNUMBER(OFFSET('Sanitation Data'!$H$4,0,10*ROW('Sanitation Data'!H50))),'Data Summary'!DE56="Yes"),100-OFFSET('Sanitation Data'!$H$4,0,10*ROW('Sanitation Data'!H50)),NA())</f>
        <v>#N/A</v>
      </c>
      <c r="AQ56" s="508" t="e">
        <f ca="1">+IF(AND(ISNUMBER(OFFSET('Sanitation Data'!$H$6,0,10*ROW('Sanitation Data'!H50))),'Data Summary'!DF56="Yes"),OFFSET('Sanitation Data'!$H$6,0,10*ROW('Sanitation Data'!H50)),NA())</f>
        <v>#N/A</v>
      </c>
      <c r="AR56" s="508" t="e">
        <f ca="1">+IF(AND(ISNUMBER(OFFSET('Sanitation Data'!$H$10,0,10*ROW('Sanitation Data'!H50))),'Data Summary'!DG56="Yes"),OFFSET('Sanitation Data'!$H$10,0,10*ROW('Sanitation Data'!H50)),NA())</f>
        <v>#N/A</v>
      </c>
      <c r="AS56" s="508" t="e">
        <f ca="1">+IF(AND(ISNUMBER(OFFSET('Sanitation Data'!$H$11,0,10*ROW('Sanitation Data'!H50))),'Data Summary'!DH56="Yes"),OFFSET('Sanitation Data'!$H$11,0,10*ROW('Sanitation Data'!H50)),NA())</f>
        <v>#N/A</v>
      </c>
      <c r="AT56" s="508" t="e">
        <f ca="1">+IF(AND(ISNUMBER(OFFSET('Sanitation Data'!$H$12,0,10*ROW('Sanitation Data'!H50))),'Data Summary'!DI56="Yes"),OFFSET('Sanitation Data'!$H$12,0,10*ROW('Sanitation Data'!H50)),NA())</f>
        <v>#N/A</v>
      </c>
      <c r="AU56" s="508" t="e">
        <f ca="1">+IF(AND(ISNUMBER(OFFSET('Sanitation Data'!$I$4,0,10*ROW('Sanitation Data'!I50))),'Data Summary'!DJ56="Yes"),100-OFFSET('Sanitation Data'!$I$4,0,10*ROW('Sanitation Data'!I50)),NA())</f>
        <v>#N/A</v>
      </c>
      <c r="AV56" s="508" t="e">
        <f ca="1">+IF(AND(ISNUMBER(OFFSET('Sanitation Data'!$I$6,0,10*ROW('Sanitation Data'!I50))),'Data Summary'!DK56="Yes"),OFFSET('Sanitation Data'!$I$6,0,10*ROW('Sanitation Data'!I50)),NA())</f>
        <v>#N/A</v>
      </c>
      <c r="AW56" s="508" t="e">
        <f ca="1">+IF(AND(ISNUMBER(OFFSET('Sanitation Data'!$I$10,0,10*ROW('Sanitation Data'!I50))),'Data Summary'!DL56="Yes"),OFFSET('Sanitation Data'!$I$10,0,10*ROW('Sanitation Data'!I50)),NA())</f>
        <v>#N/A</v>
      </c>
      <c r="AX56" s="508" t="e">
        <f ca="1">+IF(AND(ISNUMBER(OFFSET('Sanitation Data'!$I$11,0,10*ROW('Sanitation Data'!I50))),'Data Summary'!DM56="Yes"),OFFSET('Sanitation Data'!$I$11,0,10*ROW('Sanitation Data'!I50)),NA())</f>
        <v>#N/A</v>
      </c>
      <c r="AY56" s="508" t="e">
        <f ca="1">+IF(AND(ISNUMBER(OFFSET('Sanitation Data'!$I$12,0,10*ROW('Sanitation Data'!I50))),'Data Summary'!DN56="Yes"),OFFSET('Sanitation Data'!$I$12,0,10*ROW('Sanitation Data'!I50)),NA())</f>
        <v>#N/A</v>
      </c>
      <c r="AZ56" s="509" t="e">
        <f ca="1">+IF(AND(ISNUMBER(OFFSET('Hygiene Data'!$D$5,0,10*ROW('Hygiene Data'!D50))),'Data Summary'!DO56="Yes"),OFFSET('Hygiene Data'!$D$5,0,10*ROW('Hygiene Data'!D50)),NA())</f>
        <v>#N/A</v>
      </c>
      <c r="BA56" s="509" t="e">
        <f ca="1">+IF(AND(ISNUMBER(OFFSET('Hygiene Data'!$D$7,0,10*ROW('Hygiene Data'!D50))),'Data Summary'!DP56="Yes"),OFFSET('Hygiene Data'!$D$7,0,10*ROW('Hygiene Data'!D50)),NA())</f>
        <v>#N/A</v>
      </c>
      <c r="BB56" s="509" t="e">
        <f ca="1">+IF(AND(ISNUMBER(OFFSET('Hygiene Data'!$D$9,0,10*ROW('Hygiene Data'!D50))),'Data Summary'!DQ56="Yes"),OFFSET('Hygiene Data'!$D$9,0,10*ROW('Hygiene Data'!D50)),NA())</f>
        <v>#N/A</v>
      </c>
      <c r="BC56" s="509" t="e">
        <f ca="1">+IF(AND(ISNUMBER(OFFSET('Hygiene Data'!$E$5,0,10*ROW('Hygiene Data'!E50))),'Data Summary'!DR56="Yes"),OFFSET('Hygiene Data'!$E$5,0,10*ROW('Hygiene Data'!E50)),NA())</f>
        <v>#N/A</v>
      </c>
      <c r="BD56" s="509" t="e">
        <f ca="1">+IF(AND(ISNUMBER(OFFSET('Hygiene Data'!$E$7,0,10*ROW('Hygiene Data'!E50))),'Data Summary'!DS56="Yes"),OFFSET('Hygiene Data'!$E$7,0,10*ROW('Hygiene Data'!E50)),NA())</f>
        <v>#N/A</v>
      </c>
      <c r="BE56" s="509" t="e">
        <f ca="1">+IF(AND(ISNUMBER(OFFSET('Hygiene Data'!$E$9,0,10*ROW('Hygiene Data'!E50))),'Data Summary'!DT56="Yes"),OFFSET('Hygiene Data'!$E$9,0,10*ROW('Hygiene Data'!E50)),NA())</f>
        <v>#N/A</v>
      </c>
      <c r="BF56" s="509" t="e">
        <f ca="1">+IF(AND(ISNUMBER(OFFSET('Hygiene Data'!$F$5,0,10*ROW('Hygiene Data'!F50))),'Data Summary'!DU56="Yes"),OFFSET('Hygiene Data'!$F$5,0,10*ROW('Hygiene Data'!F50)),NA())</f>
        <v>#N/A</v>
      </c>
      <c r="BG56" s="509" t="e">
        <f ca="1">+IF(AND(ISNUMBER(OFFSET('Hygiene Data'!$F$7,0,10*ROW('Hygiene Data'!F50))),'Data Summary'!DV56="Yes"),OFFSET('Hygiene Data'!$F$7,0,10*ROW('Hygiene Data'!F50)),NA())</f>
        <v>#N/A</v>
      </c>
      <c r="BH56" s="509" t="e">
        <f ca="1">+IF(AND(ISNUMBER(OFFSET('Hygiene Data'!$F$9,0,10*ROW('Hygiene Data'!F50))),'Data Summary'!DW56="Yes"),OFFSET('Hygiene Data'!$F$9,0,10*ROW('Hygiene Data'!F50)),NA())</f>
        <v>#N/A</v>
      </c>
      <c r="BI56" s="509" t="e">
        <f ca="1">+IF(AND(ISNUMBER(OFFSET('Hygiene Data'!$G$5,0,10*ROW('Hygiene Data'!G50))),'Data Summary'!DX56="Yes"),OFFSET('Hygiene Data'!$G$5,0,10*ROW('Hygiene Data'!G50)),NA())</f>
        <v>#N/A</v>
      </c>
      <c r="BJ56" s="509" t="e">
        <f ca="1">+IF(AND(ISNUMBER(OFFSET('Hygiene Data'!$G$7,0,10*ROW('Hygiene Data'!G50))),'Data Summary'!DY56="Yes"),OFFSET('Hygiene Data'!$G$7,0,10*ROW('Hygiene Data'!G50)),NA())</f>
        <v>#N/A</v>
      </c>
      <c r="BK56" s="509" t="e">
        <f ca="1">+IF(AND(ISNUMBER(OFFSET('Hygiene Data'!$G$9,0,10*ROW('Hygiene Data'!G50))),'Data Summary'!DZ56="Yes"),OFFSET('Hygiene Data'!$G$9,0,10*ROW('Hygiene Data'!G50)),NA())</f>
        <v>#N/A</v>
      </c>
      <c r="BL56" s="509" t="e">
        <f ca="1">+IF(AND(ISNUMBER(OFFSET('Hygiene Data'!$H$5,0,10*ROW('Hygiene Data'!H50))),'Data Summary'!EA56="Yes"),OFFSET('Hygiene Data'!$H$5,0,10*ROW('Hygiene Data'!H50)),NA())</f>
        <v>#N/A</v>
      </c>
      <c r="BM56" s="509" t="e">
        <f ca="1">+IF(AND(ISNUMBER(OFFSET('Hygiene Data'!$H$7,0,10*ROW('Hygiene Data'!H50))),'Data Summary'!EB56="Yes"),OFFSET('Hygiene Data'!$H$7,0,10*ROW('Hygiene Data'!H50)),NA())</f>
        <v>#N/A</v>
      </c>
      <c r="BN56" s="509" t="e">
        <f ca="1">+IF(AND(ISNUMBER(OFFSET('Hygiene Data'!$H$9,0,10*ROW('Hygiene Data'!H50))),'Data Summary'!EC56="Yes"),OFFSET('Hygiene Data'!$H$9,0,10*ROW('Hygiene Data'!H50)),NA())</f>
        <v>#N/A</v>
      </c>
      <c r="BO56" s="509" t="e">
        <f ca="1">+IF(AND(ISNUMBER(OFFSET('Hygiene Data'!$I$5,0,10*ROW('Hygiene Data'!I50))),'Data Summary'!ED56="Yes"),OFFSET('Hygiene Data'!$I$5,0,10*ROW('Hygiene Data'!I50)),NA())</f>
        <v>#N/A</v>
      </c>
      <c r="BP56" s="509" t="e">
        <f ca="1">+IF(AND(ISNUMBER(OFFSET('Hygiene Data'!$I$7,0,10*ROW('Hygiene Data'!I50))),'Data Summary'!EE56="Yes"),OFFSET('Hygiene Data'!$I$7,0,10*ROW('Hygiene Data'!I50)),NA())</f>
        <v>#N/A</v>
      </c>
      <c r="BQ56" s="509" t="e">
        <f ca="1">+IF(AND(ISNUMBER(OFFSET('Hygiene Data'!$I$9,0,10*ROW('Hygiene Data'!I50))),'Data Summary'!EF56="Yes"),OFFSET('Hygiene Data'!$I$9,0,10*ROW('Hygiene Data'!I50)),NA())</f>
        <v>#N/A</v>
      </c>
    </row>
    <row r="57" spans="1:69" x14ac:dyDescent="0.25">
      <c r="A57" s="505" t="e">
        <f ca="1">+RIGHT('Data Summary'!A57,LEN('Data Summary'!A57)-9)</f>
        <v>#VALUE!</v>
      </c>
      <c r="B57" s="479" t="str">
        <f ca="1">+IF(ISTEXT('Data Summary'!B57),'Data Summary'!B57,"")</f>
        <v/>
      </c>
      <c r="C57" s="506" t="e">
        <f ca="1">+VALUE('Data Summary'!C57)</f>
        <v>#VALUE!</v>
      </c>
      <c r="D57" s="507" t="e">
        <f ca="1">+IF(AND(ISNUMBER(OFFSET('Water Data'!$D$4,0,10*ROW('Water Data'!D51))),'Data Summary'!BS57="Yes"),100-OFFSET('Water Data'!$D$4,0,10*ROW('Water Data'!D51)),NA())</f>
        <v>#N/A</v>
      </c>
      <c r="E57" s="507" t="e">
        <f ca="1">+IF(AND(ISNUMBER(OFFSET('Water Data'!$D$6,0,10*ROW('Water Data'!D51))),'Data Summary'!BT57="Yes"),OFFSET('Water Data'!$D$6,0,10*ROW('Water Data'!D51)),NA())</f>
        <v>#N/A</v>
      </c>
      <c r="F57" s="507" t="e">
        <f ca="1">+IF(AND(ISNUMBER(OFFSET('Water Data'!$D$9,0,10*ROW('Water Data'!D51))),'Data Summary'!BU57="Yes"),OFFSET('Water Data'!$D$9,0,10*ROW('Water Data'!D51)),NA())</f>
        <v>#N/A</v>
      </c>
      <c r="G57" s="507" t="e">
        <f ca="1">+IF(AND(ISNUMBER(OFFSET('Water Data'!$E$4,0,10*ROW('Water Data'!E51))),'Data Summary'!BV57="Yes"),100-OFFSET('Water Data'!$E$4,0,10*ROW('Water Data'!E51)),NA())</f>
        <v>#N/A</v>
      </c>
      <c r="H57" s="507" t="e">
        <f ca="1">+IF(AND(ISNUMBER(OFFSET('Water Data'!$E$6,0,10*ROW('Water Data'!E51))),'Data Summary'!BW57="Yes"),OFFSET('Water Data'!$E$6,0,10*ROW('Water Data'!E51)),NA())</f>
        <v>#N/A</v>
      </c>
      <c r="I57" s="507" t="e">
        <f ca="1">+IF(AND(ISNUMBER(OFFSET('Water Data'!$E$9,0,10*ROW('Water Data'!E51))),'Data Summary'!BX57="Yes"),OFFSET('Water Data'!$E$9,0,10*ROW('Water Data'!E51)),NA())</f>
        <v>#N/A</v>
      </c>
      <c r="J57" s="507" t="e">
        <f ca="1">+IF(AND(ISNUMBER(OFFSET('Water Data'!$F$4,0,10*ROW('Water Data'!F51))),'Data Summary'!BY57="Yes"),100-OFFSET('Water Data'!$F$4,0,10*ROW('Water Data'!F51)),NA())</f>
        <v>#N/A</v>
      </c>
      <c r="K57" s="507" t="e">
        <f ca="1">+IF(AND(ISNUMBER(OFFSET('Water Data'!$F$6,0,10*ROW('Water Data'!F51))),'Data Summary'!BZ57="Yes"),OFFSET('Water Data'!$F$6,0,10*ROW('Water Data'!F51)),NA())</f>
        <v>#N/A</v>
      </c>
      <c r="L57" s="507" t="e">
        <f ca="1">+IF(AND(ISNUMBER(OFFSET('Water Data'!$F$9,0,10*ROW('Water Data'!F51))),'Data Summary'!CA57="Yes"),OFFSET('Water Data'!$F$9,0,10*ROW('Water Data'!F51)),NA())</f>
        <v>#N/A</v>
      </c>
      <c r="M57" s="507" t="e">
        <f ca="1">+IF(AND(ISNUMBER(OFFSET('Water Data'!$G$4,0,10*ROW('Water Data'!G51))),'Data Summary'!CB57="Yes"),100-OFFSET('Water Data'!$G$4,0,10*ROW('Water Data'!G51)),NA())</f>
        <v>#N/A</v>
      </c>
      <c r="N57" s="507" t="e">
        <f ca="1">+IF(AND(ISNUMBER(OFFSET('Water Data'!$G$6,0,10*ROW('Water Data'!G51))),'Data Summary'!CC57="Yes"),OFFSET('Water Data'!$G$6,0,10*ROW('Water Data'!G51)),NA())</f>
        <v>#N/A</v>
      </c>
      <c r="O57" s="507" t="e">
        <f ca="1">+IF(AND(ISNUMBER(OFFSET('Water Data'!$G$9,0,10*ROW('Water Data'!G51))),'Data Summary'!CD57="Yes"),OFFSET('Water Data'!$G$9,0,10*ROW('Water Data'!G51)),NA())</f>
        <v>#N/A</v>
      </c>
      <c r="P57" s="507" t="e">
        <f ca="1">+IF(AND(ISNUMBER(OFFSET('Water Data'!$H$4,0,10*ROW('Water Data'!H51))),'Data Summary'!CE57="Yes"),100-OFFSET('Water Data'!$H$4,0,10*ROW('Water Data'!H51)),NA())</f>
        <v>#N/A</v>
      </c>
      <c r="Q57" s="507" t="e">
        <f ca="1">+IF(AND(ISNUMBER(OFFSET('Water Data'!$H$6,0,10*ROW('Water Data'!H51))),'Data Summary'!CF57="Yes"),OFFSET('Water Data'!$H$6,0,10*ROW('Water Data'!H51)),NA())</f>
        <v>#N/A</v>
      </c>
      <c r="R57" s="507" t="e">
        <f ca="1">+IF(AND(ISNUMBER(OFFSET('Water Data'!$H$9,0,10*ROW('Water Data'!H51))),'Data Summary'!CG57="Yes"),OFFSET('Water Data'!$H$9,0,10*ROW('Water Data'!H51)),NA())</f>
        <v>#N/A</v>
      </c>
      <c r="S57" s="507" t="e">
        <f ca="1">+IF(AND(ISNUMBER(OFFSET('Water Data'!$I$4,0,10*ROW('Water Data'!I51))),'Data Summary'!CH57="Yes"),100-OFFSET('Water Data'!$I$4,0,10*ROW('Water Data'!I51)),NA())</f>
        <v>#N/A</v>
      </c>
      <c r="T57" s="507" t="e">
        <f ca="1">+IF(AND(ISNUMBER(OFFSET('Water Data'!$I$6,0,10*ROW('Water Data'!I51))),'Data Summary'!CI57="Yes"),OFFSET('Water Data'!$I$6,0,10*ROW('Water Data'!I51)),NA())</f>
        <v>#N/A</v>
      </c>
      <c r="U57" s="507" t="e">
        <f ca="1">+IF(AND(ISNUMBER(OFFSET('Water Data'!$I$9,0,10*ROW('Water Data'!I51))),'Data Summary'!CJ57="Yes"),OFFSET('Water Data'!$I$9,0,10*ROW('Water Data'!I51)),NA())</f>
        <v>#N/A</v>
      </c>
      <c r="V57" s="508" t="e">
        <f ca="1">+IF(AND(ISNUMBER(OFFSET('Sanitation Data'!$D$4,0,10*ROW('Sanitation Data'!D51))),'Data Summary'!CK57="Yes"),100-OFFSET('Sanitation Data'!$D$4,0,10*ROW('Sanitation Data'!D51)),NA())</f>
        <v>#N/A</v>
      </c>
      <c r="W57" s="508" t="e">
        <f ca="1">+IF(AND(ISNUMBER(OFFSET('Sanitation Data'!$D$6,0,10*ROW('Sanitation Data'!D51))),'Data Summary'!CL57="Yes"),OFFSET('Sanitation Data'!$D$6,0,10*ROW('Sanitation Data'!D51)),NA())</f>
        <v>#N/A</v>
      </c>
      <c r="X57" s="508" t="e">
        <f ca="1">+IF(AND(ISNUMBER(OFFSET('Sanitation Data'!$D$10,0,10*ROW('Sanitation Data'!D51))),'Data Summary'!CM57="Yes"),OFFSET('Sanitation Data'!$D$10,0,10*ROW('Sanitation Data'!D51)),NA())</f>
        <v>#N/A</v>
      </c>
      <c r="Y57" s="508" t="e">
        <f ca="1">+IF(AND(ISNUMBER(OFFSET('Sanitation Data'!$D$11,0,10*ROW('Sanitation Data'!D51))),'Data Summary'!CN57="Yes"),OFFSET('Sanitation Data'!$D$11,0,10*ROW('Sanitation Data'!D51)),NA())</f>
        <v>#N/A</v>
      </c>
      <c r="Z57" s="508" t="e">
        <f ca="1">+IF(AND(ISNUMBER(OFFSET('Sanitation Data'!$D$12,0,10*ROW('Sanitation Data'!D51))),'Data Summary'!CO57="Yes"),OFFSET('Sanitation Data'!$D$12,0,10*ROW('Sanitation Data'!D51)),NA())</f>
        <v>#N/A</v>
      </c>
      <c r="AA57" s="508" t="e">
        <f ca="1">+IF(AND(ISNUMBER(OFFSET('Sanitation Data'!$E$4,0,10*ROW('Sanitation Data'!E51))),'Data Summary'!CP57="Yes"),100-OFFSET('Sanitation Data'!$E$4,0,10*ROW('Sanitation Data'!E51)),NA())</f>
        <v>#N/A</v>
      </c>
      <c r="AB57" s="508" t="e">
        <f ca="1">+IF(AND(ISNUMBER(OFFSET('Sanitation Data'!$E$6,0,10*ROW('Sanitation Data'!E51))),'Data Summary'!CQ57="Yes"),OFFSET('Sanitation Data'!$E$6,0,10*ROW('Sanitation Data'!E51)),NA())</f>
        <v>#N/A</v>
      </c>
      <c r="AC57" s="508" t="e">
        <f ca="1">+IF(AND(ISNUMBER(OFFSET('Sanitation Data'!$E$10,0,10*ROW('Sanitation Data'!E51))),'Data Summary'!CR57="Yes"),OFFSET('Sanitation Data'!$E$10,0,10*ROW('Sanitation Data'!E51)),NA())</f>
        <v>#N/A</v>
      </c>
      <c r="AD57" s="508" t="e">
        <f ca="1">+IF(AND(ISNUMBER(OFFSET('Sanitation Data'!$E$11,0,10*ROW('Sanitation Data'!E51))),'Data Summary'!CS57="Yes"),OFFSET('Sanitation Data'!$E$11,0,10*ROW('Sanitation Data'!E51)),NA())</f>
        <v>#N/A</v>
      </c>
      <c r="AE57" s="508" t="e">
        <f ca="1">+IF(AND(ISNUMBER(OFFSET('Sanitation Data'!$E$12,0,10*ROW('Sanitation Data'!E51))),'Data Summary'!CT57="Yes"),OFFSET('Sanitation Data'!$E$12,0,10*ROW('Sanitation Data'!E51)),NA())</f>
        <v>#N/A</v>
      </c>
      <c r="AF57" s="508" t="e">
        <f ca="1">+IF(AND(ISNUMBER(OFFSET('Sanitation Data'!$F$4,0,10*ROW('Sanitation Data'!F51))),'Data Summary'!CU57="Yes"),100-OFFSET('Sanitation Data'!$F$4,0,10*ROW('Sanitation Data'!F51)),NA())</f>
        <v>#N/A</v>
      </c>
      <c r="AG57" s="508" t="e">
        <f ca="1">+IF(AND(ISNUMBER(OFFSET('Sanitation Data'!$F$6,0,10*ROW('Sanitation Data'!F51))),'Data Summary'!CV57="Yes"),OFFSET('Sanitation Data'!$F$6,0,10*ROW('Sanitation Data'!F51)),NA())</f>
        <v>#N/A</v>
      </c>
      <c r="AH57" s="508" t="e">
        <f ca="1">+IF(AND(ISNUMBER(OFFSET('Sanitation Data'!$F$10,0,10*ROW('Sanitation Data'!F51))),'Data Summary'!CW57="Yes"),OFFSET('Sanitation Data'!$F$10,0,10*ROW('Sanitation Data'!F51)),NA())</f>
        <v>#N/A</v>
      </c>
      <c r="AI57" s="508" t="e">
        <f ca="1">+IF(AND(ISNUMBER(OFFSET('Sanitation Data'!$F$11,0,10*ROW('Sanitation Data'!F51))),'Data Summary'!CX57="Yes"),OFFSET('Sanitation Data'!$F$11,0,10*ROW('Sanitation Data'!F51)),NA())</f>
        <v>#N/A</v>
      </c>
      <c r="AJ57" s="508" t="e">
        <f ca="1">+IF(AND(ISNUMBER(OFFSET('Sanitation Data'!$F$12,0,10*ROW('Sanitation Data'!F51))),'Data Summary'!CY57="Yes"),OFFSET('Sanitation Data'!$F$12,0,10*ROW('Sanitation Data'!F51)),NA())</f>
        <v>#N/A</v>
      </c>
      <c r="AK57" s="508" t="e">
        <f ca="1">+IF(AND(ISNUMBER(OFFSET('Sanitation Data'!$G$4,0,10*ROW('Sanitation Data'!G51))),'Data Summary'!CZ57="Yes"),100-OFFSET('Sanitation Data'!$G$4,0,10*ROW('Sanitation Data'!G51)),NA())</f>
        <v>#N/A</v>
      </c>
      <c r="AL57" s="508" t="e">
        <f ca="1">+IF(AND(ISNUMBER(OFFSET('Sanitation Data'!$G$6,0,10*ROW('Sanitation Data'!G51))),'Data Summary'!DA57="Yes"),OFFSET('Sanitation Data'!$G$6,0,10*ROW('Sanitation Data'!G51)),NA())</f>
        <v>#N/A</v>
      </c>
      <c r="AM57" s="508" t="e">
        <f ca="1">+IF(AND(ISNUMBER(OFFSET('Sanitation Data'!$G$10,0,10*ROW('Sanitation Data'!G51))),'Data Summary'!DB57="Yes"),OFFSET('Sanitation Data'!$G$10,0,10*ROW('Sanitation Data'!G51)),NA())</f>
        <v>#N/A</v>
      </c>
      <c r="AN57" s="508" t="e">
        <f ca="1">+IF(AND(ISNUMBER(OFFSET('Sanitation Data'!$G$11,0,10*ROW('Sanitation Data'!G51))),'Data Summary'!DC57="Yes"),OFFSET('Sanitation Data'!$G$11,0,10*ROW('Sanitation Data'!G51)),NA())</f>
        <v>#N/A</v>
      </c>
      <c r="AO57" s="508" t="e">
        <f ca="1">+IF(AND(ISNUMBER(OFFSET('Sanitation Data'!$G$12,0,10*ROW('Sanitation Data'!G51))),'Data Summary'!DD57="Yes"),OFFSET('Sanitation Data'!$G$12,0,10*ROW('Sanitation Data'!G51)),NA())</f>
        <v>#N/A</v>
      </c>
      <c r="AP57" s="508" t="e">
        <f ca="1">+IF(AND(ISNUMBER(OFFSET('Sanitation Data'!$H$4,0,10*ROW('Sanitation Data'!H51))),'Data Summary'!DE57="Yes"),100-OFFSET('Sanitation Data'!$H$4,0,10*ROW('Sanitation Data'!H51)),NA())</f>
        <v>#N/A</v>
      </c>
      <c r="AQ57" s="508" t="e">
        <f ca="1">+IF(AND(ISNUMBER(OFFSET('Sanitation Data'!$H$6,0,10*ROW('Sanitation Data'!H51))),'Data Summary'!DF57="Yes"),OFFSET('Sanitation Data'!$H$6,0,10*ROW('Sanitation Data'!H51)),NA())</f>
        <v>#N/A</v>
      </c>
      <c r="AR57" s="508" t="e">
        <f ca="1">+IF(AND(ISNUMBER(OFFSET('Sanitation Data'!$H$10,0,10*ROW('Sanitation Data'!H51))),'Data Summary'!DG57="Yes"),OFFSET('Sanitation Data'!$H$10,0,10*ROW('Sanitation Data'!H51)),NA())</f>
        <v>#N/A</v>
      </c>
      <c r="AS57" s="508" t="e">
        <f ca="1">+IF(AND(ISNUMBER(OFFSET('Sanitation Data'!$H$11,0,10*ROW('Sanitation Data'!H51))),'Data Summary'!DH57="Yes"),OFFSET('Sanitation Data'!$H$11,0,10*ROW('Sanitation Data'!H51)),NA())</f>
        <v>#N/A</v>
      </c>
      <c r="AT57" s="508" t="e">
        <f ca="1">+IF(AND(ISNUMBER(OFFSET('Sanitation Data'!$H$12,0,10*ROW('Sanitation Data'!H51))),'Data Summary'!DI57="Yes"),OFFSET('Sanitation Data'!$H$12,0,10*ROW('Sanitation Data'!H51)),NA())</f>
        <v>#N/A</v>
      </c>
      <c r="AU57" s="508" t="e">
        <f ca="1">+IF(AND(ISNUMBER(OFFSET('Sanitation Data'!$I$4,0,10*ROW('Sanitation Data'!I51))),'Data Summary'!DJ57="Yes"),100-OFFSET('Sanitation Data'!$I$4,0,10*ROW('Sanitation Data'!I51)),NA())</f>
        <v>#N/A</v>
      </c>
      <c r="AV57" s="508" t="e">
        <f ca="1">+IF(AND(ISNUMBER(OFFSET('Sanitation Data'!$I$6,0,10*ROW('Sanitation Data'!I51))),'Data Summary'!DK57="Yes"),OFFSET('Sanitation Data'!$I$6,0,10*ROW('Sanitation Data'!I51)),NA())</f>
        <v>#N/A</v>
      </c>
      <c r="AW57" s="508" t="e">
        <f ca="1">+IF(AND(ISNUMBER(OFFSET('Sanitation Data'!$I$10,0,10*ROW('Sanitation Data'!I51))),'Data Summary'!DL57="Yes"),OFFSET('Sanitation Data'!$I$10,0,10*ROW('Sanitation Data'!I51)),NA())</f>
        <v>#N/A</v>
      </c>
      <c r="AX57" s="508" t="e">
        <f ca="1">+IF(AND(ISNUMBER(OFFSET('Sanitation Data'!$I$11,0,10*ROW('Sanitation Data'!I51))),'Data Summary'!DM57="Yes"),OFFSET('Sanitation Data'!$I$11,0,10*ROW('Sanitation Data'!I51)),NA())</f>
        <v>#N/A</v>
      </c>
      <c r="AY57" s="508" t="e">
        <f ca="1">+IF(AND(ISNUMBER(OFFSET('Sanitation Data'!$I$12,0,10*ROW('Sanitation Data'!I51))),'Data Summary'!DN57="Yes"),OFFSET('Sanitation Data'!$I$12,0,10*ROW('Sanitation Data'!I51)),NA())</f>
        <v>#N/A</v>
      </c>
      <c r="AZ57" s="509" t="e">
        <f ca="1">+IF(AND(ISNUMBER(OFFSET('Hygiene Data'!$D$5,0,10*ROW('Hygiene Data'!D51))),'Data Summary'!DO57="Yes"),OFFSET('Hygiene Data'!$D$5,0,10*ROW('Hygiene Data'!D51)),NA())</f>
        <v>#N/A</v>
      </c>
      <c r="BA57" s="509" t="e">
        <f ca="1">+IF(AND(ISNUMBER(OFFSET('Hygiene Data'!$D$7,0,10*ROW('Hygiene Data'!D51))),'Data Summary'!DP57="Yes"),OFFSET('Hygiene Data'!$D$7,0,10*ROW('Hygiene Data'!D51)),NA())</f>
        <v>#N/A</v>
      </c>
      <c r="BB57" s="509" t="e">
        <f ca="1">+IF(AND(ISNUMBER(OFFSET('Hygiene Data'!$D$9,0,10*ROW('Hygiene Data'!D51))),'Data Summary'!DQ57="Yes"),OFFSET('Hygiene Data'!$D$9,0,10*ROW('Hygiene Data'!D51)),NA())</f>
        <v>#N/A</v>
      </c>
      <c r="BC57" s="509" t="e">
        <f ca="1">+IF(AND(ISNUMBER(OFFSET('Hygiene Data'!$E$5,0,10*ROW('Hygiene Data'!E51))),'Data Summary'!DR57="Yes"),OFFSET('Hygiene Data'!$E$5,0,10*ROW('Hygiene Data'!E51)),NA())</f>
        <v>#N/A</v>
      </c>
      <c r="BD57" s="509" t="e">
        <f ca="1">+IF(AND(ISNUMBER(OFFSET('Hygiene Data'!$E$7,0,10*ROW('Hygiene Data'!E51))),'Data Summary'!DS57="Yes"),OFFSET('Hygiene Data'!$E$7,0,10*ROW('Hygiene Data'!E51)),NA())</f>
        <v>#N/A</v>
      </c>
      <c r="BE57" s="509" t="e">
        <f ca="1">+IF(AND(ISNUMBER(OFFSET('Hygiene Data'!$E$9,0,10*ROW('Hygiene Data'!E51))),'Data Summary'!DT57="Yes"),OFFSET('Hygiene Data'!$E$9,0,10*ROW('Hygiene Data'!E51)),NA())</f>
        <v>#N/A</v>
      </c>
      <c r="BF57" s="509" t="e">
        <f ca="1">+IF(AND(ISNUMBER(OFFSET('Hygiene Data'!$F$5,0,10*ROW('Hygiene Data'!F51))),'Data Summary'!DU57="Yes"),OFFSET('Hygiene Data'!$F$5,0,10*ROW('Hygiene Data'!F51)),NA())</f>
        <v>#N/A</v>
      </c>
      <c r="BG57" s="509" t="e">
        <f ca="1">+IF(AND(ISNUMBER(OFFSET('Hygiene Data'!$F$7,0,10*ROW('Hygiene Data'!F51))),'Data Summary'!DV57="Yes"),OFFSET('Hygiene Data'!$F$7,0,10*ROW('Hygiene Data'!F51)),NA())</f>
        <v>#N/A</v>
      </c>
      <c r="BH57" s="509" t="e">
        <f ca="1">+IF(AND(ISNUMBER(OFFSET('Hygiene Data'!$F$9,0,10*ROW('Hygiene Data'!F51))),'Data Summary'!DW57="Yes"),OFFSET('Hygiene Data'!$F$9,0,10*ROW('Hygiene Data'!F51)),NA())</f>
        <v>#N/A</v>
      </c>
      <c r="BI57" s="509" t="e">
        <f ca="1">+IF(AND(ISNUMBER(OFFSET('Hygiene Data'!$G$5,0,10*ROW('Hygiene Data'!G51))),'Data Summary'!DX57="Yes"),OFFSET('Hygiene Data'!$G$5,0,10*ROW('Hygiene Data'!G51)),NA())</f>
        <v>#N/A</v>
      </c>
      <c r="BJ57" s="509" t="e">
        <f ca="1">+IF(AND(ISNUMBER(OFFSET('Hygiene Data'!$G$7,0,10*ROW('Hygiene Data'!G51))),'Data Summary'!DY57="Yes"),OFFSET('Hygiene Data'!$G$7,0,10*ROW('Hygiene Data'!G51)),NA())</f>
        <v>#N/A</v>
      </c>
      <c r="BK57" s="509" t="e">
        <f ca="1">+IF(AND(ISNUMBER(OFFSET('Hygiene Data'!$G$9,0,10*ROW('Hygiene Data'!G51))),'Data Summary'!DZ57="Yes"),OFFSET('Hygiene Data'!$G$9,0,10*ROW('Hygiene Data'!G51)),NA())</f>
        <v>#N/A</v>
      </c>
      <c r="BL57" s="509" t="e">
        <f ca="1">+IF(AND(ISNUMBER(OFFSET('Hygiene Data'!$H$5,0,10*ROW('Hygiene Data'!H51))),'Data Summary'!EA57="Yes"),OFFSET('Hygiene Data'!$H$5,0,10*ROW('Hygiene Data'!H51)),NA())</f>
        <v>#N/A</v>
      </c>
      <c r="BM57" s="509" t="e">
        <f ca="1">+IF(AND(ISNUMBER(OFFSET('Hygiene Data'!$H$7,0,10*ROW('Hygiene Data'!H51))),'Data Summary'!EB57="Yes"),OFFSET('Hygiene Data'!$H$7,0,10*ROW('Hygiene Data'!H51)),NA())</f>
        <v>#N/A</v>
      </c>
      <c r="BN57" s="509" t="e">
        <f ca="1">+IF(AND(ISNUMBER(OFFSET('Hygiene Data'!$H$9,0,10*ROW('Hygiene Data'!H51))),'Data Summary'!EC57="Yes"),OFFSET('Hygiene Data'!$H$9,0,10*ROW('Hygiene Data'!H51)),NA())</f>
        <v>#N/A</v>
      </c>
      <c r="BO57" s="509" t="e">
        <f ca="1">+IF(AND(ISNUMBER(OFFSET('Hygiene Data'!$I$5,0,10*ROW('Hygiene Data'!I51))),'Data Summary'!ED57="Yes"),OFFSET('Hygiene Data'!$I$5,0,10*ROW('Hygiene Data'!I51)),NA())</f>
        <v>#N/A</v>
      </c>
      <c r="BP57" s="509" t="e">
        <f ca="1">+IF(AND(ISNUMBER(OFFSET('Hygiene Data'!$I$7,0,10*ROW('Hygiene Data'!I51))),'Data Summary'!EE57="Yes"),OFFSET('Hygiene Data'!$I$7,0,10*ROW('Hygiene Data'!I51)),NA())</f>
        <v>#N/A</v>
      </c>
      <c r="BQ57" s="509" t="e">
        <f ca="1">+IF(AND(ISNUMBER(OFFSET('Hygiene Data'!$I$9,0,10*ROW('Hygiene Data'!I51))),'Data Summary'!EF57="Yes"),OFFSET('Hygiene Data'!$I$9,0,10*ROW('Hygiene Data'!I51)),NA())</f>
        <v>#N/A</v>
      </c>
    </row>
    <row r="58" spans="1:69" x14ac:dyDescent="0.25">
      <c r="A58" s="505" t="e">
        <f ca="1">+RIGHT('Data Summary'!A58,LEN('Data Summary'!A58)-9)</f>
        <v>#VALUE!</v>
      </c>
      <c r="B58" s="479" t="str">
        <f ca="1">+IF(ISTEXT('Data Summary'!B58),'Data Summary'!B58,"")</f>
        <v/>
      </c>
      <c r="C58" s="506" t="e">
        <f ca="1">+VALUE('Data Summary'!C58)</f>
        <v>#VALUE!</v>
      </c>
      <c r="D58" s="507" t="e">
        <f ca="1">+IF(AND(ISNUMBER(OFFSET('Water Data'!$D$4,0,10*ROW('Water Data'!D52))),'Data Summary'!BS58="Yes"),100-OFFSET('Water Data'!$D$4,0,10*ROW('Water Data'!D52)),NA())</f>
        <v>#N/A</v>
      </c>
      <c r="E58" s="507" t="e">
        <f ca="1">+IF(AND(ISNUMBER(OFFSET('Water Data'!$D$6,0,10*ROW('Water Data'!D52))),'Data Summary'!BT58="Yes"),OFFSET('Water Data'!$D$6,0,10*ROW('Water Data'!D52)),NA())</f>
        <v>#N/A</v>
      </c>
      <c r="F58" s="507" t="e">
        <f ca="1">+IF(AND(ISNUMBER(OFFSET('Water Data'!$D$9,0,10*ROW('Water Data'!D52))),'Data Summary'!BU58="Yes"),OFFSET('Water Data'!$D$9,0,10*ROW('Water Data'!D52)),NA())</f>
        <v>#N/A</v>
      </c>
      <c r="G58" s="507" t="e">
        <f ca="1">+IF(AND(ISNUMBER(OFFSET('Water Data'!$E$4,0,10*ROW('Water Data'!E52))),'Data Summary'!BV58="Yes"),100-OFFSET('Water Data'!$E$4,0,10*ROW('Water Data'!E52)),NA())</f>
        <v>#N/A</v>
      </c>
      <c r="H58" s="507" t="e">
        <f ca="1">+IF(AND(ISNUMBER(OFFSET('Water Data'!$E$6,0,10*ROW('Water Data'!E52))),'Data Summary'!BW58="Yes"),OFFSET('Water Data'!$E$6,0,10*ROW('Water Data'!E52)),NA())</f>
        <v>#N/A</v>
      </c>
      <c r="I58" s="507" t="e">
        <f ca="1">+IF(AND(ISNUMBER(OFFSET('Water Data'!$E$9,0,10*ROW('Water Data'!E52))),'Data Summary'!BX58="Yes"),OFFSET('Water Data'!$E$9,0,10*ROW('Water Data'!E52)),NA())</f>
        <v>#N/A</v>
      </c>
      <c r="J58" s="507" t="e">
        <f ca="1">+IF(AND(ISNUMBER(OFFSET('Water Data'!$F$4,0,10*ROW('Water Data'!F52))),'Data Summary'!BY58="Yes"),100-OFFSET('Water Data'!$F$4,0,10*ROW('Water Data'!F52)),NA())</f>
        <v>#N/A</v>
      </c>
      <c r="K58" s="507" t="e">
        <f ca="1">+IF(AND(ISNUMBER(OFFSET('Water Data'!$F$6,0,10*ROW('Water Data'!F52))),'Data Summary'!BZ58="Yes"),OFFSET('Water Data'!$F$6,0,10*ROW('Water Data'!F52)),NA())</f>
        <v>#N/A</v>
      </c>
      <c r="L58" s="507" t="e">
        <f ca="1">+IF(AND(ISNUMBER(OFFSET('Water Data'!$F$9,0,10*ROW('Water Data'!F52))),'Data Summary'!CA58="Yes"),OFFSET('Water Data'!$F$9,0,10*ROW('Water Data'!F52)),NA())</f>
        <v>#N/A</v>
      </c>
      <c r="M58" s="507" t="e">
        <f ca="1">+IF(AND(ISNUMBER(OFFSET('Water Data'!$G$4,0,10*ROW('Water Data'!G52))),'Data Summary'!CB58="Yes"),100-OFFSET('Water Data'!$G$4,0,10*ROW('Water Data'!G52)),NA())</f>
        <v>#N/A</v>
      </c>
      <c r="N58" s="507" t="e">
        <f ca="1">+IF(AND(ISNUMBER(OFFSET('Water Data'!$G$6,0,10*ROW('Water Data'!G52))),'Data Summary'!CC58="Yes"),OFFSET('Water Data'!$G$6,0,10*ROW('Water Data'!G52)),NA())</f>
        <v>#N/A</v>
      </c>
      <c r="O58" s="507" t="e">
        <f ca="1">+IF(AND(ISNUMBER(OFFSET('Water Data'!$G$9,0,10*ROW('Water Data'!G52))),'Data Summary'!CD58="Yes"),OFFSET('Water Data'!$G$9,0,10*ROW('Water Data'!G52)),NA())</f>
        <v>#N/A</v>
      </c>
      <c r="P58" s="507" t="e">
        <f ca="1">+IF(AND(ISNUMBER(OFFSET('Water Data'!$H$4,0,10*ROW('Water Data'!H52))),'Data Summary'!CE58="Yes"),100-OFFSET('Water Data'!$H$4,0,10*ROW('Water Data'!H52)),NA())</f>
        <v>#N/A</v>
      </c>
      <c r="Q58" s="507" t="e">
        <f ca="1">+IF(AND(ISNUMBER(OFFSET('Water Data'!$H$6,0,10*ROW('Water Data'!H52))),'Data Summary'!CF58="Yes"),OFFSET('Water Data'!$H$6,0,10*ROW('Water Data'!H52)),NA())</f>
        <v>#N/A</v>
      </c>
      <c r="R58" s="507" t="e">
        <f ca="1">+IF(AND(ISNUMBER(OFFSET('Water Data'!$H$9,0,10*ROW('Water Data'!H52))),'Data Summary'!CG58="Yes"),OFFSET('Water Data'!$H$9,0,10*ROW('Water Data'!H52)),NA())</f>
        <v>#N/A</v>
      </c>
      <c r="S58" s="507" t="e">
        <f ca="1">+IF(AND(ISNUMBER(OFFSET('Water Data'!$I$4,0,10*ROW('Water Data'!I52))),'Data Summary'!CH58="Yes"),100-OFFSET('Water Data'!$I$4,0,10*ROW('Water Data'!I52)),NA())</f>
        <v>#N/A</v>
      </c>
      <c r="T58" s="507" t="e">
        <f ca="1">+IF(AND(ISNUMBER(OFFSET('Water Data'!$I$6,0,10*ROW('Water Data'!I52))),'Data Summary'!CI58="Yes"),OFFSET('Water Data'!$I$6,0,10*ROW('Water Data'!I52)),NA())</f>
        <v>#N/A</v>
      </c>
      <c r="U58" s="507" t="e">
        <f ca="1">+IF(AND(ISNUMBER(OFFSET('Water Data'!$I$9,0,10*ROW('Water Data'!I52))),'Data Summary'!CJ58="Yes"),OFFSET('Water Data'!$I$9,0,10*ROW('Water Data'!I52)),NA())</f>
        <v>#N/A</v>
      </c>
      <c r="V58" s="508" t="e">
        <f ca="1">+IF(AND(ISNUMBER(OFFSET('Sanitation Data'!$D$4,0,10*ROW('Sanitation Data'!D52))),'Data Summary'!CK58="Yes"),100-OFFSET('Sanitation Data'!$D$4,0,10*ROW('Sanitation Data'!D52)),NA())</f>
        <v>#N/A</v>
      </c>
      <c r="W58" s="508" t="e">
        <f ca="1">+IF(AND(ISNUMBER(OFFSET('Sanitation Data'!$D$6,0,10*ROW('Sanitation Data'!D52))),'Data Summary'!CL58="Yes"),OFFSET('Sanitation Data'!$D$6,0,10*ROW('Sanitation Data'!D52)),NA())</f>
        <v>#N/A</v>
      </c>
      <c r="X58" s="508" t="e">
        <f ca="1">+IF(AND(ISNUMBER(OFFSET('Sanitation Data'!$D$10,0,10*ROW('Sanitation Data'!D52))),'Data Summary'!CM58="Yes"),OFFSET('Sanitation Data'!$D$10,0,10*ROW('Sanitation Data'!D52)),NA())</f>
        <v>#N/A</v>
      </c>
      <c r="Y58" s="508" t="e">
        <f ca="1">+IF(AND(ISNUMBER(OFFSET('Sanitation Data'!$D$11,0,10*ROW('Sanitation Data'!D52))),'Data Summary'!CN58="Yes"),OFFSET('Sanitation Data'!$D$11,0,10*ROW('Sanitation Data'!D52)),NA())</f>
        <v>#N/A</v>
      </c>
      <c r="Z58" s="508" t="e">
        <f ca="1">+IF(AND(ISNUMBER(OFFSET('Sanitation Data'!$D$12,0,10*ROW('Sanitation Data'!D52))),'Data Summary'!CO58="Yes"),OFFSET('Sanitation Data'!$D$12,0,10*ROW('Sanitation Data'!D52)),NA())</f>
        <v>#N/A</v>
      </c>
      <c r="AA58" s="508" t="e">
        <f ca="1">+IF(AND(ISNUMBER(OFFSET('Sanitation Data'!$E$4,0,10*ROW('Sanitation Data'!E52))),'Data Summary'!CP58="Yes"),100-OFFSET('Sanitation Data'!$E$4,0,10*ROW('Sanitation Data'!E52)),NA())</f>
        <v>#N/A</v>
      </c>
      <c r="AB58" s="508" t="e">
        <f ca="1">+IF(AND(ISNUMBER(OFFSET('Sanitation Data'!$E$6,0,10*ROW('Sanitation Data'!E52))),'Data Summary'!CQ58="Yes"),OFFSET('Sanitation Data'!$E$6,0,10*ROW('Sanitation Data'!E52)),NA())</f>
        <v>#N/A</v>
      </c>
      <c r="AC58" s="508" t="e">
        <f ca="1">+IF(AND(ISNUMBER(OFFSET('Sanitation Data'!$E$10,0,10*ROW('Sanitation Data'!E52))),'Data Summary'!CR58="Yes"),OFFSET('Sanitation Data'!$E$10,0,10*ROW('Sanitation Data'!E52)),NA())</f>
        <v>#N/A</v>
      </c>
      <c r="AD58" s="508" t="e">
        <f ca="1">+IF(AND(ISNUMBER(OFFSET('Sanitation Data'!$E$11,0,10*ROW('Sanitation Data'!E52))),'Data Summary'!CS58="Yes"),OFFSET('Sanitation Data'!$E$11,0,10*ROW('Sanitation Data'!E52)),NA())</f>
        <v>#N/A</v>
      </c>
      <c r="AE58" s="508" t="e">
        <f ca="1">+IF(AND(ISNUMBER(OFFSET('Sanitation Data'!$E$12,0,10*ROW('Sanitation Data'!E52))),'Data Summary'!CT58="Yes"),OFFSET('Sanitation Data'!$E$12,0,10*ROW('Sanitation Data'!E52)),NA())</f>
        <v>#N/A</v>
      </c>
      <c r="AF58" s="508" t="e">
        <f ca="1">+IF(AND(ISNUMBER(OFFSET('Sanitation Data'!$F$4,0,10*ROW('Sanitation Data'!F52))),'Data Summary'!CU58="Yes"),100-OFFSET('Sanitation Data'!$F$4,0,10*ROW('Sanitation Data'!F52)),NA())</f>
        <v>#N/A</v>
      </c>
      <c r="AG58" s="508" t="e">
        <f ca="1">+IF(AND(ISNUMBER(OFFSET('Sanitation Data'!$F$6,0,10*ROW('Sanitation Data'!F52))),'Data Summary'!CV58="Yes"),OFFSET('Sanitation Data'!$F$6,0,10*ROW('Sanitation Data'!F52)),NA())</f>
        <v>#N/A</v>
      </c>
      <c r="AH58" s="508" t="e">
        <f ca="1">+IF(AND(ISNUMBER(OFFSET('Sanitation Data'!$F$10,0,10*ROW('Sanitation Data'!F52))),'Data Summary'!CW58="Yes"),OFFSET('Sanitation Data'!$F$10,0,10*ROW('Sanitation Data'!F52)),NA())</f>
        <v>#N/A</v>
      </c>
      <c r="AI58" s="508" t="e">
        <f ca="1">+IF(AND(ISNUMBER(OFFSET('Sanitation Data'!$F$11,0,10*ROW('Sanitation Data'!F52))),'Data Summary'!CX58="Yes"),OFFSET('Sanitation Data'!$F$11,0,10*ROW('Sanitation Data'!F52)),NA())</f>
        <v>#N/A</v>
      </c>
      <c r="AJ58" s="508" t="e">
        <f ca="1">+IF(AND(ISNUMBER(OFFSET('Sanitation Data'!$F$12,0,10*ROW('Sanitation Data'!F52))),'Data Summary'!CY58="Yes"),OFFSET('Sanitation Data'!$F$12,0,10*ROW('Sanitation Data'!F52)),NA())</f>
        <v>#N/A</v>
      </c>
      <c r="AK58" s="508" t="e">
        <f ca="1">+IF(AND(ISNUMBER(OFFSET('Sanitation Data'!$G$4,0,10*ROW('Sanitation Data'!G52))),'Data Summary'!CZ58="Yes"),100-OFFSET('Sanitation Data'!$G$4,0,10*ROW('Sanitation Data'!G52)),NA())</f>
        <v>#N/A</v>
      </c>
      <c r="AL58" s="508" t="e">
        <f ca="1">+IF(AND(ISNUMBER(OFFSET('Sanitation Data'!$G$6,0,10*ROW('Sanitation Data'!G52))),'Data Summary'!DA58="Yes"),OFFSET('Sanitation Data'!$G$6,0,10*ROW('Sanitation Data'!G52)),NA())</f>
        <v>#N/A</v>
      </c>
      <c r="AM58" s="508" t="e">
        <f ca="1">+IF(AND(ISNUMBER(OFFSET('Sanitation Data'!$G$10,0,10*ROW('Sanitation Data'!G52))),'Data Summary'!DB58="Yes"),OFFSET('Sanitation Data'!$G$10,0,10*ROW('Sanitation Data'!G52)),NA())</f>
        <v>#N/A</v>
      </c>
      <c r="AN58" s="508" t="e">
        <f ca="1">+IF(AND(ISNUMBER(OFFSET('Sanitation Data'!$G$11,0,10*ROW('Sanitation Data'!G52))),'Data Summary'!DC58="Yes"),OFFSET('Sanitation Data'!$G$11,0,10*ROW('Sanitation Data'!G52)),NA())</f>
        <v>#N/A</v>
      </c>
      <c r="AO58" s="508" t="e">
        <f ca="1">+IF(AND(ISNUMBER(OFFSET('Sanitation Data'!$G$12,0,10*ROW('Sanitation Data'!G52))),'Data Summary'!DD58="Yes"),OFFSET('Sanitation Data'!$G$12,0,10*ROW('Sanitation Data'!G52)),NA())</f>
        <v>#N/A</v>
      </c>
      <c r="AP58" s="508" t="e">
        <f ca="1">+IF(AND(ISNUMBER(OFFSET('Sanitation Data'!$H$4,0,10*ROW('Sanitation Data'!H52))),'Data Summary'!DE58="Yes"),100-OFFSET('Sanitation Data'!$H$4,0,10*ROW('Sanitation Data'!H52)),NA())</f>
        <v>#N/A</v>
      </c>
      <c r="AQ58" s="508" t="e">
        <f ca="1">+IF(AND(ISNUMBER(OFFSET('Sanitation Data'!$H$6,0,10*ROW('Sanitation Data'!H52))),'Data Summary'!DF58="Yes"),OFFSET('Sanitation Data'!$H$6,0,10*ROW('Sanitation Data'!H52)),NA())</f>
        <v>#N/A</v>
      </c>
      <c r="AR58" s="508" t="e">
        <f ca="1">+IF(AND(ISNUMBER(OFFSET('Sanitation Data'!$H$10,0,10*ROW('Sanitation Data'!H52))),'Data Summary'!DG58="Yes"),OFFSET('Sanitation Data'!$H$10,0,10*ROW('Sanitation Data'!H52)),NA())</f>
        <v>#N/A</v>
      </c>
      <c r="AS58" s="508" t="e">
        <f ca="1">+IF(AND(ISNUMBER(OFFSET('Sanitation Data'!$H$11,0,10*ROW('Sanitation Data'!H52))),'Data Summary'!DH58="Yes"),OFFSET('Sanitation Data'!$H$11,0,10*ROW('Sanitation Data'!H52)),NA())</f>
        <v>#N/A</v>
      </c>
      <c r="AT58" s="508" t="e">
        <f ca="1">+IF(AND(ISNUMBER(OFFSET('Sanitation Data'!$H$12,0,10*ROW('Sanitation Data'!H52))),'Data Summary'!DI58="Yes"),OFFSET('Sanitation Data'!$H$12,0,10*ROW('Sanitation Data'!H52)),NA())</f>
        <v>#N/A</v>
      </c>
      <c r="AU58" s="508" t="e">
        <f ca="1">+IF(AND(ISNUMBER(OFFSET('Sanitation Data'!$I$4,0,10*ROW('Sanitation Data'!I52))),'Data Summary'!DJ58="Yes"),100-OFFSET('Sanitation Data'!$I$4,0,10*ROW('Sanitation Data'!I52)),NA())</f>
        <v>#N/A</v>
      </c>
      <c r="AV58" s="508" t="e">
        <f ca="1">+IF(AND(ISNUMBER(OFFSET('Sanitation Data'!$I$6,0,10*ROW('Sanitation Data'!I52))),'Data Summary'!DK58="Yes"),OFFSET('Sanitation Data'!$I$6,0,10*ROW('Sanitation Data'!I52)),NA())</f>
        <v>#N/A</v>
      </c>
      <c r="AW58" s="508" t="e">
        <f ca="1">+IF(AND(ISNUMBER(OFFSET('Sanitation Data'!$I$10,0,10*ROW('Sanitation Data'!I52))),'Data Summary'!DL58="Yes"),OFFSET('Sanitation Data'!$I$10,0,10*ROW('Sanitation Data'!I52)),NA())</f>
        <v>#N/A</v>
      </c>
      <c r="AX58" s="508" t="e">
        <f ca="1">+IF(AND(ISNUMBER(OFFSET('Sanitation Data'!$I$11,0,10*ROW('Sanitation Data'!I52))),'Data Summary'!DM58="Yes"),OFFSET('Sanitation Data'!$I$11,0,10*ROW('Sanitation Data'!I52)),NA())</f>
        <v>#N/A</v>
      </c>
      <c r="AY58" s="508" t="e">
        <f ca="1">+IF(AND(ISNUMBER(OFFSET('Sanitation Data'!$I$12,0,10*ROW('Sanitation Data'!I52))),'Data Summary'!DN58="Yes"),OFFSET('Sanitation Data'!$I$12,0,10*ROW('Sanitation Data'!I52)),NA())</f>
        <v>#N/A</v>
      </c>
      <c r="AZ58" s="509" t="e">
        <f ca="1">+IF(AND(ISNUMBER(OFFSET('Hygiene Data'!$D$5,0,10*ROW('Hygiene Data'!D52))),'Data Summary'!DO58="Yes"),OFFSET('Hygiene Data'!$D$5,0,10*ROW('Hygiene Data'!D52)),NA())</f>
        <v>#N/A</v>
      </c>
      <c r="BA58" s="509" t="e">
        <f ca="1">+IF(AND(ISNUMBER(OFFSET('Hygiene Data'!$D$7,0,10*ROW('Hygiene Data'!D52))),'Data Summary'!DP58="Yes"),OFFSET('Hygiene Data'!$D$7,0,10*ROW('Hygiene Data'!D52)),NA())</f>
        <v>#N/A</v>
      </c>
      <c r="BB58" s="509" t="e">
        <f ca="1">+IF(AND(ISNUMBER(OFFSET('Hygiene Data'!$D$9,0,10*ROW('Hygiene Data'!D52))),'Data Summary'!DQ58="Yes"),OFFSET('Hygiene Data'!$D$9,0,10*ROW('Hygiene Data'!D52)),NA())</f>
        <v>#N/A</v>
      </c>
      <c r="BC58" s="509" t="e">
        <f ca="1">+IF(AND(ISNUMBER(OFFSET('Hygiene Data'!$E$5,0,10*ROW('Hygiene Data'!E52))),'Data Summary'!DR58="Yes"),OFFSET('Hygiene Data'!$E$5,0,10*ROW('Hygiene Data'!E52)),NA())</f>
        <v>#N/A</v>
      </c>
      <c r="BD58" s="509" t="e">
        <f ca="1">+IF(AND(ISNUMBER(OFFSET('Hygiene Data'!$E$7,0,10*ROW('Hygiene Data'!E52))),'Data Summary'!DS58="Yes"),OFFSET('Hygiene Data'!$E$7,0,10*ROW('Hygiene Data'!E52)),NA())</f>
        <v>#N/A</v>
      </c>
      <c r="BE58" s="509" t="e">
        <f ca="1">+IF(AND(ISNUMBER(OFFSET('Hygiene Data'!$E$9,0,10*ROW('Hygiene Data'!E52))),'Data Summary'!DT58="Yes"),OFFSET('Hygiene Data'!$E$9,0,10*ROW('Hygiene Data'!E52)),NA())</f>
        <v>#N/A</v>
      </c>
      <c r="BF58" s="509" t="e">
        <f ca="1">+IF(AND(ISNUMBER(OFFSET('Hygiene Data'!$F$5,0,10*ROW('Hygiene Data'!F52))),'Data Summary'!DU58="Yes"),OFFSET('Hygiene Data'!$F$5,0,10*ROW('Hygiene Data'!F52)),NA())</f>
        <v>#N/A</v>
      </c>
      <c r="BG58" s="509" t="e">
        <f ca="1">+IF(AND(ISNUMBER(OFFSET('Hygiene Data'!$F$7,0,10*ROW('Hygiene Data'!F52))),'Data Summary'!DV58="Yes"),OFFSET('Hygiene Data'!$F$7,0,10*ROW('Hygiene Data'!F52)),NA())</f>
        <v>#N/A</v>
      </c>
      <c r="BH58" s="509" t="e">
        <f ca="1">+IF(AND(ISNUMBER(OFFSET('Hygiene Data'!$F$9,0,10*ROW('Hygiene Data'!F52))),'Data Summary'!DW58="Yes"),OFFSET('Hygiene Data'!$F$9,0,10*ROW('Hygiene Data'!F52)),NA())</f>
        <v>#N/A</v>
      </c>
      <c r="BI58" s="509" t="e">
        <f ca="1">+IF(AND(ISNUMBER(OFFSET('Hygiene Data'!$G$5,0,10*ROW('Hygiene Data'!G52))),'Data Summary'!DX58="Yes"),OFFSET('Hygiene Data'!$G$5,0,10*ROW('Hygiene Data'!G52)),NA())</f>
        <v>#N/A</v>
      </c>
      <c r="BJ58" s="509" t="e">
        <f ca="1">+IF(AND(ISNUMBER(OFFSET('Hygiene Data'!$G$7,0,10*ROW('Hygiene Data'!G52))),'Data Summary'!DY58="Yes"),OFFSET('Hygiene Data'!$G$7,0,10*ROW('Hygiene Data'!G52)),NA())</f>
        <v>#N/A</v>
      </c>
      <c r="BK58" s="509" t="e">
        <f ca="1">+IF(AND(ISNUMBER(OFFSET('Hygiene Data'!$G$9,0,10*ROW('Hygiene Data'!G52))),'Data Summary'!DZ58="Yes"),OFFSET('Hygiene Data'!$G$9,0,10*ROW('Hygiene Data'!G52)),NA())</f>
        <v>#N/A</v>
      </c>
      <c r="BL58" s="509" t="e">
        <f ca="1">+IF(AND(ISNUMBER(OFFSET('Hygiene Data'!$H$5,0,10*ROW('Hygiene Data'!H52))),'Data Summary'!EA58="Yes"),OFFSET('Hygiene Data'!$H$5,0,10*ROW('Hygiene Data'!H52)),NA())</f>
        <v>#N/A</v>
      </c>
      <c r="BM58" s="509" t="e">
        <f ca="1">+IF(AND(ISNUMBER(OFFSET('Hygiene Data'!$H$7,0,10*ROW('Hygiene Data'!H52))),'Data Summary'!EB58="Yes"),OFFSET('Hygiene Data'!$H$7,0,10*ROW('Hygiene Data'!H52)),NA())</f>
        <v>#N/A</v>
      </c>
      <c r="BN58" s="509" t="e">
        <f ca="1">+IF(AND(ISNUMBER(OFFSET('Hygiene Data'!$H$9,0,10*ROW('Hygiene Data'!H52))),'Data Summary'!EC58="Yes"),OFFSET('Hygiene Data'!$H$9,0,10*ROW('Hygiene Data'!H52)),NA())</f>
        <v>#N/A</v>
      </c>
      <c r="BO58" s="509" t="e">
        <f ca="1">+IF(AND(ISNUMBER(OFFSET('Hygiene Data'!$I$5,0,10*ROW('Hygiene Data'!I52))),'Data Summary'!ED58="Yes"),OFFSET('Hygiene Data'!$I$5,0,10*ROW('Hygiene Data'!I52)),NA())</f>
        <v>#N/A</v>
      </c>
      <c r="BP58" s="509" t="e">
        <f ca="1">+IF(AND(ISNUMBER(OFFSET('Hygiene Data'!$I$7,0,10*ROW('Hygiene Data'!I52))),'Data Summary'!EE58="Yes"),OFFSET('Hygiene Data'!$I$7,0,10*ROW('Hygiene Data'!I52)),NA())</f>
        <v>#N/A</v>
      </c>
      <c r="BQ58" s="509" t="e">
        <f ca="1">+IF(AND(ISNUMBER(OFFSET('Hygiene Data'!$I$9,0,10*ROW('Hygiene Data'!I52))),'Data Summary'!EF58="Yes"),OFFSET('Hygiene Data'!$I$9,0,10*ROW('Hygiene Data'!I52)),NA())</f>
        <v>#N/A</v>
      </c>
    </row>
    <row r="59" spans="1:69" x14ac:dyDescent="0.25">
      <c r="A59" s="505" t="e">
        <f ca="1">+RIGHT('Data Summary'!A59,LEN('Data Summary'!A59)-9)</f>
        <v>#VALUE!</v>
      </c>
      <c r="B59" s="479" t="str">
        <f ca="1">+IF(ISTEXT('Data Summary'!B59),'Data Summary'!B59,"")</f>
        <v/>
      </c>
      <c r="C59" s="506" t="e">
        <f ca="1">+VALUE('Data Summary'!C59)</f>
        <v>#VALUE!</v>
      </c>
      <c r="D59" s="507" t="e">
        <f ca="1">+IF(AND(ISNUMBER(OFFSET('Water Data'!$D$4,0,10*ROW('Water Data'!D53))),'Data Summary'!BS59="Yes"),100-OFFSET('Water Data'!$D$4,0,10*ROW('Water Data'!D53)),NA())</f>
        <v>#N/A</v>
      </c>
      <c r="E59" s="507" t="e">
        <f ca="1">+IF(AND(ISNUMBER(OFFSET('Water Data'!$D$6,0,10*ROW('Water Data'!D53))),'Data Summary'!BT59="Yes"),OFFSET('Water Data'!$D$6,0,10*ROW('Water Data'!D53)),NA())</f>
        <v>#N/A</v>
      </c>
      <c r="F59" s="507" t="e">
        <f ca="1">+IF(AND(ISNUMBER(OFFSET('Water Data'!$D$9,0,10*ROW('Water Data'!D53))),'Data Summary'!BU59="Yes"),OFFSET('Water Data'!$D$9,0,10*ROW('Water Data'!D53)),NA())</f>
        <v>#N/A</v>
      </c>
      <c r="G59" s="507" t="e">
        <f ca="1">+IF(AND(ISNUMBER(OFFSET('Water Data'!$E$4,0,10*ROW('Water Data'!E53))),'Data Summary'!BV59="Yes"),100-OFFSET('Water Data'!$E$4,0,10*ROW('Water Data'!E53)),NA())</f>
        <v>#N/A</v>
      </c>
      <c r="H59" s="507" t="e">
        <f ca="1">+IF(AND(ISNUMBER(OFFSET('Water Data'!$E$6,0,10*ROW('Water Data'!E53))),'Data Summary'!BW59="Yes"),OFFSET('Water Data'!$E$6,0,10*ROW('Water Data'!E53)),NA())</f>
        <v>#N/A</v>
      </c>
      <c r="I59" s="507" t="e">
        <f ca="1">+IF(AND(ISNUMBER(OFFSET('Water Data'!$E$9,0,10*ROW('Water Data'!E53))),'Data Summary'!BX59="Yes"),OFFSET('Water Data'!$E$9,0,10*ROW('Water Data'!E53)),NA())</f>
        <v>#N/A</v>
      </c>
      <c r="J59" s="507" t="e">
        <f ca="1">+IF(AND(ISNUMBER(OFFSET('Water Data'!$F$4,0,10*ROW('Water Data'!F53))),'Data Summary'!BY59="Yes"),100-OFFSET('Water Data'!$F$4,0,10*ROW('Water Data'!F53)),NA())</f>
        <v>#N/A</v>
      </c>
      <c r="K59" s="507" t="e">
        <f ca="1">+IF(AND(ISNUMBER(OFFSET('Water Data'!$F$6,0,10*ROW('Water Data'!F53))),'Data Summary'!BZ59="Yes"),OFFSET('Water Data'!$F$6,0,10*ROW('Water Data'!F53)),NA())</f>
        <v>#N/A</v>
      </c>
      <c r="L59" s="507" t="e">
        <f ca="1">+IF(AND(ISNUMBER(OFFSET('Water Data'!$F$9,0,10*ROW('Water Data'!F53))),'Data Summary'!CA59="Yes"),OFFSET('Water Data'!$F$9,0,10*ROW('Water Data'!F53)),NA())</f>
        <v>#N/A</v>
      </c>
      <c r="M59" s="507" t="e">
        <f ca="1">+IF(AND(ISNUMBER(OFFSET('Water Data'!$G$4,0,10*ROW('Water Data'!G53))),'Data Summary'!CB59="Yes"),100-OFFSET('Water Data'!$G$4,0,10*ROW('Water Data'!G53)),NA())</f>
        <v>#N/A</v>
      </c>
      <c r="N59" s="507" t="e">
        <f ca="1">+IF(AND(ISNUMBER(OFFSET('Water Data'!$G$6,0,10*ROW('Water Data'!G53))),'Data Summary'!CC59="Yes"),OFFSET('Water Data'!$G$6,0,10*ROW('Water Data'!G53)),NA())</f>
        <v>#N/A</v>
      </c>
      <c r="O59" s="507" t="e">
        <f ca="1">+IF(AND(ISNUMBER(OFFSET('Water Data'!$G$9,0,10*ROW('Water Data'!G53))),'Data Summary'!CD59="Yes"),OFFSET('Water Data'!$G$9,0,10*ROW('Water Data'!G53)),NA())</f>
        <v>#N/A</v>
      </c>
      <c r="P59" s="507" t="e">
        <f ca="1">+IF(AND(ISNUMBER(OFFSET('Water Data'!$H$4,0,10*ROW('Water Data'!H53))),'Data Summary'!CE59="Yes"),100-OFFSET('Water Data'!$H$4,0,10*ROW('Water Data'!H53)),NA())</f>
        <v>#N/A</v>
      </c>
      <c r="Q59" s="507" t="e">
        <f ca="1">+IF(AND(ISNUMBER(OFFSET('Water Data'!$H$6,0,10*ROW('Water Data'!H53))),'Data Summary'!CF59="Yes"),OFFSET('Water Data'!$H$6,0,10*ROW('Water Data'!H53)),NA())</f>
        <v>#N/A</v>
      </c>
      <c r="R59" s="507" t="e">
        <f ca="1">+IF(AND(ISNUMBER(OFFSET('Water Data'!$H$9,0,10*ROW('Water Data'!H53))),'Data Summary'!CG59="Yes"),OFFSET('Water Data'!$H$9,0,10*ROW('Water Data'!H53)),NA())</f>
        <v>#N/A</v>
      </c>
      <c r="S59" s="507" t="e">
        <f ca="1">+IF(AND(ISNUMBER(OFFSET('Water Data'!$I$4,0,10*ROW('Water Data'!I53))),'Data Summary'!CH59="Yes"),100-OFFSET('Water Data'!$I$4,0,10*ROW('Water Data'!I53)),NA())</f>
        <v>#N/A</v>
      </c>
      <c r="T59" s="507" t="e">
        <f ca="1">+IF(AND(ISNUMBER(OFFSET('Water Data'!$I$6,0,10*ROW('Water Data'!I53))),'Data Summary'!CI59="Yes"),OFFSET('Water Data'!$I$6,0,10*ROW('Water Data'!I53)),NA())</f>
        <v>#N/A</v>
      </c>
      <c r="U59" s="507" t="e">
        <f ca="1">+IF(AND(ISNUMBER(OFFSET('Water Data'!$I$9,0,10*ROW('Water Data'!I53))),'Data Summary'!CJ59="Yes"),OFFSET('Water Data'!$I$9,0,10*ROW('Water Data'!I53)),NA())</f>
        <v>#N/A</v>
      </c>
      <c r="V59" s="508" t="e">
        <f ca="1">+IF(AND(ISNUMBER(OFFSET('Sanitation Data'!$D$4,0,10*ROW('Sanitation Data'!D53))),'Data Summary'!CK59="Yes"),100-OFFSET('Sanitation Data'!$D$4,0,10*ROW('Sanitation Data'!D53)),NA())</f>
        <v>#N/A</v>
      </c>
      <c r="W59" s="508" t="e">
        <f ca="1">+IF(AND(ISNUMBER(OFFSET('Sanitation Data'!$D$6,0,10*ROW('Sanitation Data'!D53))),'Data Summary'!CL59="Yes"),OFFSET('Sanitation Data'!$D$6,0,10*ROW('Sanitation Data'!D53)),NA())</f>
        <v>#N/A</v>
      </c>
      <c r="X59" s="508" t="e">
        <f ca="1">+IF(AND(ISNUMBER(OFFSET('Sanitation Data'!$D$10,0,10*ROW('Sanitation Data'!D53))),'Data Summary'!CM59="Yes"),OFFSET('Sanitation Data'!$D$10,0,10*ROW('Sanitation Data'!D53)),NA())</f>
        <v>#N/A</v>
      </c>
      <c r="Y59" s="508" t="e">
        <f ca="1">+IF(AND(ISNUMBER(OFFSET('Sanitation Data'!$D$11,0,10*ROW('Sanitation Data'!D53))),'Data Summary'!CN59="Yes"),OFFSET('Sanitation Data'!$D$11,0,10*ROW('Sanitation Data'!D53)),NA())</f>
        <v>#N/A</v>
      </c>
      <c r="Z59" s="508" t="e">
        <f ca="1">+IF(AND(ISNUMBER(OFFSET('Sanitation Data'!$D$12,0,10*ROW('Sanitation Data'!D53))),'Data Summary'!CO59="Yes"),OFFSET('Sanitation Data'!$D$12,0,10*ROW('Sanitation Data'!D53)),NA())</f>
        <v>#N/A</v>
      </c>
      <c r="AA59" s="508" t="e">
        <f ca="1">+IF(AND(ISNUMBER(OFFSET('Sanitation Data'!$E$4,0,10*ROW('Sanitation Data'!E53))),'Data Summary'!CP59="Yes"),100-OFFSET('Sanitation Data'!$E$4,0,10*ROW('Sanitation Data'!E53)),NA())</f>
        <v>#N/A</v>
      </c>
      <c r="AB59" s="508" t="e">
        <f ca="1">+IF(AND(ISNUMBER(OFFSET('Sanitation Data'!$E$6,0,10*ROW('Sanitation Data'!E53))),'Data Summary'!CQ59="Yes"),OFFSET('Sanitation Data'!$E$6,0,10*ROW('Sanitation Data'!E53)),NA())</f>
        <v>#N/A</v>
      </c>
      <c r="AC59" s="508" t="e">
        <f ca="1">+IF(AND(ISNUMBER(OFFSET('Sanitation Data'!$E$10,0,10*ROW('Sanitation Data'!E53))),'Data Summary'!CR59="Yes"),OFFSET('Sanitation Data'!$E$10,0,10*ROW('Sanitation Data'!E53)),NA())</f>
        <v>#N/A</v>
      </c>
      <c r="AD59" s="508" t="e">
        <f ca="1">+IF(AND(ISNUMBER(OFFSET('Sanitation Data'!$E$11,0,10*ROW('Sanitation Data'!E53))),'Data Summary'!CS59="Yes"),OFFSET('Sanitation Data'!$E$11,0,10*ROW('Sanitation Data'!E53)),NA())</f>
        <v>#N/A</v>
      </c>
      <c r="AE59" s="508" t="e">
        <f ca="1">+IF(AND(ISNUMBER(OFFSET('Sanitation Data'!$E$12,0,10*ROW('Sanitation Data'!E53))),'Data Summary'!CT59="Yes"),OFFSET('Sanitation Data'!$E$12,0,10*ROW('Sanitation Data'!E53)),NA())</f>
        <v>#N/A</v>
      </c>
      <c r="AF59" s="508" t="e">
        <f ca="1">+IF(AND(ISNUMBER(OFFSET('Sanitation Data'!$F$4,0,10*ROW('Sanitation Data'!F53))),'Data Summary'!CU59="Yes"),100-OFFSET('Sanitation Data'!$F$4,0,10*ROW('Sanitation Data'!F53)),NA())</f>
        <v>#N/A</v>
      </c>
      <c r="AG59" s="508" t="e">
        <f ca="1">+IF(AND(ISNUMBER(OFFSET('Sanitation Data'!$F$6,0,10*ROW('Sanitation Data'!F53))),'Data Summary'!CV59="Yes"),OFFSET('Sanitation Data'!$F$6,0,10*ROW('Sanitation Data'!F53)),NA())</f>
        <v>#N/A</v>
      </c>
      <c r="AH59" s="508" t="e">
        <f ca="1">+IF(AND(ISNUMBER(OFFSET('Sanitation Data'!$F$10,0,10*ROW('Sanitation Data'!F53))),'Data Summary'!CW59="Yes"),OFFSET('Sanitation Data'!$F$10,0,10*ROW('Sanitation Data'!F53)),NA())</f>
        <v>#N/A</v>
      </c>
      <c r="AI59" s="508" t="e">
        <f ca="1">+IF(AND(ISNUMBER(OFFSET('Sanitation Data'!$F$11,0,10*ROW('Sanitation Data'!F53))),'Data Summary'!CX59="Yes"),OFFSET('Sanitation Data'!$F$11,0,10*ROW('Sanitation Data'!F53)),NA())</f>
        <v>#N/A</v>
      </c>
      <c r="AJ59" s="508" t="e">
        <f ca="1">+IF(AND(ISNUMBER(OFFSET('Sanitation Data'!$F$12,0,10*ROW('Sanitation Data'!F53))),'Data Summary'!CY59="Yes"),OFFSET('Sanitation Data'!$F$12,0,10*ROW('Sanitation Data'!F53)),NA())</f>
        <v>#N/A</v>
      </c>
      <c r="AK59" s="508" t="e">
        <f ca="1">+IF(AND(ISNUMBER(OFFSET('Sanitation Data'!$G$4,0,10*ROW('Sanitation Data'!G53))),'Data Summary'!CZ59="Yes"),100-OFFSET('Sanitation Data'!$G$4,0,10*ROW('Sanitation Data'!G53)),NA())</f>
        <v>#N/A</v>
      </c>
      <c r="AL59" s="508" t="e">
        <f ca="1">+IF(AND(ISNUMBER(OFFSET('Sanitation Data'!$G$6,0,10*ROW('Sanitation Data'!G53))),'Data Summary'!DA59="Yes"),OFFSET('Sanitation Data'!$G$6,0,10*ROW('Sanitation Data'!G53)),NA())</f>
        <v>#N/A</v>
      </c>
      <c r="AM59" s="508" t="e">
        <f ca="1">+IF(AND(ISNUMBER(OFFSET('Sanitation Data'!$G$10,0,10*ROW('Sanitation Data'!G53))),'Data Summary'!DB59="Yes"),OFFSET('Sanitation Data'!$G$10,0,10*ROW('Sanitation Data'!G53)),NA())</f>
        <v>#N/A</v>
      </c>
      <c r="AN59" s="508" t="e">
        <f ca="1">+IF(AND(ISNUMBER(OFFSET('Sanitation Data'!$G$11,0,10*ROW('Sanitation Data'!G53))),'Data Summary'!DC59="Yes"),OFFSET('Sanitation Data'!$G$11,0,10*ROW('Sanitation Data'!G53)),NA())</f>
        <v>#N/A</v>
      </c>
      <c r="AO59" s="508" t="e">
        <f ca="1">+IF(AND(ISNUMBER(OFFSET('Sanitation Data'!$G$12,0,10*ROW('Sanitation Data'!G53))),'Data Summary'!DD59="Yes"),OFFSET('Sanitation Data'!$G$12,0,10*ROW('Sanitation Data'!G53)),NA())</f>
        <v>#N/A</v>
      </c>
      <c r="AP59" s="508" t="e">
        <f ca="1">+IF(AND(ISNUMBER(OFFSET('Sanitation Data'!$H$4,0,10*ROW('Sanitation Data'!H53))),'Data Summary'!DE59="Yes"),100-OFFSET('Sanitation Data'!$H$4,0,10*ROW('Sanitation Data'!H53)),NA())</f>
        <v>#N/A</v>
      </c>
      <c r="AQ59" s="508" t="e">
        <f ca="1">+IF(AND(ISNUMBER(OFFSET('Sanitation Data'!$H$6,0,10*ROW('Sanitation Data'!H53))),'Data Summary'!DF59="Yes"),OFFSET('Sanitation Data'!$H$6,0,10*ROW('Sanitation Data'!H53)),NA())</f>
        <v>#N/A</v>
      </c>
      <c r="AR59" s="508" t="e">
        <f ca="1">+IF(AND(ISNUMBER(OFFSET('Sanitation Data'!$H$10,0,10*ROW('Sanitation Data'!H53))),'Data Summary'!DG59="Yes"),OFFSET('Sanitation Data'!$H$10,0,10*ROW('Sanitation Data'!H53)),NA())</f>
        <v>#N/A</v>
      </c>
      <c r="AS59" s="508" t="e">
        <f ca="1">+IF(AND(ISNUMBER(OFFSET('Sanitation Data'!$H$11,0,10*ROW('Sanitation Data'!H53))),'Data Summary'!DH59="Yes"),OFFSET('Sanitation Data'!$H$11,0,10*ROW('Sanitation Data'!H53)),NA())</f>
        <v>#N/A</v>
      </c>
      <c r="AT59" s="508" t="e">
        <f ca="1">+IF(AND(ISNUMBER(OFFSET('Sanitation Data'!$H$12,0,10*ROW('Sanitation Data'!H53))),'Data Summary'!DI59="Yes"),OFFSET('Sanitation Data'!$H$12,0,10*ROW('Sanitation Data'!H53)),NA())</f>
        <v>#N/A</v>
      </c>
      <c r="AU59" s="508" t="e">
        <f ca="1">+IF(AND(ISNUMBER(OFFSET('Sanitation Data'!$I$4,0,10*ROW('Sanitation Data'!I53))),'Data Summary'!DJ59="Yes"),100-OFFSET('Sanitation Data'!$I$4,0,10*ROW('Sanitation Data'!I53)),NA())</f>
        <v>#N/A</v>
      </c>
      <c r="AV59" s="508" t="e">
        <f ca="1">+IF(AND(ISNUMBER(OFFSET('Sanitation Data'!$I$6,0,10*ROW('Sanitation Data'!I53))),'Data Summary'!DK59="Yes"),OFFSET('Sanitation Data'!$I$6,0,10*ROW('Sanitation Data'!I53)),NA())</f>
        <v>#N/A</v>
      </c>
      <c r="AW59" s="508" t="e">
        <f ca="1">+IF(AND(ISNUMBER(OFFSET('Sanitation Data'!$I$10,0,10*ROW('Sanitation Data'!I53))),'Data Summary'!DL59="Yes"),OFFSET('Sanitation Data'!$I$10,0,10*ROW('Sanitation Data'!I53)),NA())</f>
        <v>#N/A</v>
      </c>
      <c r="AX59" s="508" t="e">
        <f ca="1">+IF(AND(ISNUMBER(OFFSET('Sanitation Data'!$I$11,0,10*ROW('Sanitation Data'!I53))),'Data Summary'!DM59="Yes"),OFFSET('Sanitation Data'!$I$11,0,10*ROW('Sanitation Data'!I53)),NA())</f>
        <v>#N/A</v>
      </c>
      <c r="AY59" s="508" t="e">
        <f ca="1">+IF(AND(ISNUMBER(OFFSET('Sanitation Data'!$I$12,0,10*ROW('Sanitation Data'!I53))),'Data Summary'!DN59="Yes"),OFFSET('Sanitation Data'!$I$12,0,10*ROW('Sanitation Data'!I53)),NA())</f>
        <v>#N/A</v>
      </c>
      <c r="AZ59" s="509" t="e">
        <f ca="1">+IF(AND(ISNUMBER(OFFSET('Hygiene Data'!$D$5,0,10*ROW('Hygiene Data'!D53))),'Data Summary'!DO59="Yes"),OFFSET('Hygiene Data'!$D$5,0,10*ROW('Hygiene Data'!D53)),NA())</f>
        <v>#N/A</v>
      </c>
      <c r="BA59" s="509" t="e">
        <f ca="1">+IF(AND(ISNUMBER(OFFSET('Hygiene Data'!$D$7,0,10*ROW('Hygiene Data'!D53))),'Data Summary'!DP59="Yes"),OFFSET('Hygiene Data'!$D$7,0,10*ROW('Hygiene Data'!D53)),NA())</f>
        <v>#N/A</v>
      </c>
      <c r="BB59" s="509" t="e">
        <f ca="1">+IF(AND(ISNUMBER(OFFSET('Hygiene Data'!$D$9,0,10*ROW('Hygiene Data'!D53))),'Data Summary'!DQ59="Yes"),OFFSET('Hygiene Data'!$D$9,0,10*ROW('Hygiene Data'!D53)),NA())</f>
        <v>#N/A</v>
      </c>
      <c r="BC59" s="509" t="e">
        <f ca="1">+IF(AND(ISNUMBER(OFFSET('Hygiene Data'!$E$5,0,10*ROW('Hygiene Data'!E53))),'Data Summary'!DR59="Yes"),OFFSET('Hygiene Data'!$E$5,0,10*ROW('Hygiene Data'!E53)),NA())</f>
        <v>#N/A</v>
      </c>
      <c r="BD59" s="509" t="e">
        <f ca="1">+IF(AND(ISNUMBER(OFFSET('Hygiene Data'!$E$7,0,10*ROW('Hygiene Data'!E53))),'Data Summary'!DS59="Yes"),OFFSET('Hygiene Data'!$E$7,0,10*ROW('Hygiene Data'!E53)),NA())</f>
        <v>#N/A</v>
      </c>
      <c r="BE59" s="509" t="e">
        <f ca="1">+IF(AND(ISNUMBER(OFFSET('Hygiene Data'!$E$9,0,10*ROW('Hygiene Data'!E53))),'Data Summary'!DT59="Yes"),OFFSET('Hygiene Data'!$E$9,0,10*ROW('Hygiene Data'!E53)),NA())</f>
        <v>#N/A</v>
      </c>
      <c r="BF59" s="509" t="e">
        <f ca="1">+IF(AND(ISNUMBER(OFFSET('Hygiene Data'!$F$5,0,10*ROW('Hygiene Data'!F53))),'Data Summary'!DU59="Yes"),OFFSET('Hygiene Data'!$F$5,0,10*ROW('Hygiene Data'!F53)),NA())</f>
        <v>#N/A</v>
      </c>
      <c r="BG59" s="509" t="e">
        <f ca="1">+IF(AND(ISNUMBER(OFFSET('Hygiene Data'!$F$7,0,10*ROW('Hygiene Data'!F53))),'Data Summary'!DV59="Yes"),OFFSET('Hygiene Data'!$F$7,0,10*ROW('Hygiene Data'!F53)),NA())</f>
        <v>#N/A</v>
      </c>
      <c r="BH59" s="509" t="e">
        <f ca="1">+IF(AND(ISNUMBER(OFFSET('Hygiene Data'!$F$9,0,10*ROW('Hygiene Data'!F53))),'Data Summary'!DW59="Yes"),OFFSET('Hygiene Data'!$F$9,0,10*ROW('Hygiene Data'!F53)),NA())</f>
        <v>#N/A</v>
      </c>
      <c r="BI59" s="509" t="e">
        <f ca="1">+IF(AND(ISNUMBER(OFFSET('Hygiene Data'!$G$5,0,10*ROW('Hygiene Data'!G53))),'Data Summary'!DX59="Yes"),OFFSET('Hygiene Data'!$G$5,0,10*ROW('Hygiene Data'!G53)),NA())</f>
        <v>#N/A</v>
      </c>
      <c r="BJ59" s="509" t="e">
        <f ca="1">+IF(AND(ISNUMBER(OFFSET('Hygiene Data'!$G$7,0,10*ROW('Hygiene Data'!G53))),'Data Summary'!DY59="Yes"),OFFSET('Hygiene Data'!$G$7,0,10*ROW('Hygiene Data'!G53)),NA())</f>
        <v>#N/A</v>
      </c>
      <c r="BK59" s="509" t="e">
        <f ca="1">+IF(AND(ISNUMBER(OFFSET('Hygiene Data'!$G$9,0,10*ROW('Hygiene Data'!G53))),'Data Summary'!DZ59="Yes"),OFFSET('Hygiene Data'!$G$9,0,10*ROW('Hygiene Data'!G53)),NA())</f>
        <v>#N/A</v>
      </c>
      <c r="BL59" s="509" t="e">
        <f ca="1">+IF(AND(ISNUMBER(OFFSET('Hygiene Data'!$H$5,0,10*ROW('Hygiene Data'!H53))),'Data Summary'!EA59="Yes"),OFFSET('Hygiene Data'!$H$5,0,10*ROW('Hygiene Data'!H53)),NA())</f>
        <v>#N/A</v>
      </c>
      <c r="BM59" s="509" t="e">
        <f ca="1">+IF(AND(ISNUMBER(OFFSET('Hygiene Data'!$H$7,0,10*ROW('Hygiene Data'!H53))),'Data Summary'!EB59="Yes"),OFFSET('Hygiene Data'!$H$7,0,10*ROW('Hygiene Data'!H53)),NA())</f>
        <v>#N/A</v>
      </c>
      <c r="BN59" s="509" t="e">
        <f ca="1">+IF(AND(ISNUMBER(OFFSET('Hygiene Data'!$H$9,0,10*ROW('Hygiene Data'!H53))),'Data Summary'!EC59="Yes"),OFFSET('Hygiene Data'!$H$9,0,10*ROW('Hygiene Data'!H53)),NA())</f>
        <v>#N/A</v>
      </c>
      <c r="BO59" s="509" t="e">
        <f ca="1">+IF(AND(ISNUMBER(OFFSET('Hygiene Data'!$I$5,0,10*ROW('Hygiene Data'!I53))),'Data Summary'!ED59="Yes"),OFFSET('Hygiene Data'!$I$5,0,10*ROW('Hygiene Data'!I53)),NA())</f>
        <v>#N/A</v>
      </c>
      <c r="BP59" s="509" t="e">
        <f ca="1">+IF(AND(ISNUMBER(OFFSET('Hygiene Data'!$I$7,0,10*ROW('Hygiene Data'!I53))),'Data Summary'!EE59="Yes"),OFFSET('Hygiene Data'!$I$7,0,10*ROW('Hygiene Data'!I53)),NA())</f>
        <v>#N/A</v>
      </c>
      <c r="BQ59" s="509" t="e">
        <f ca="1">+IF(AND(ISNUMBER(OFFSET('Hygiene Data'!$I$9,0,10*ROW('Hygiene Data'!I53))),'Data Summary'!EF59="Yes"),OFFSET('Hygiene Data'!$I$9,0,10*ROW('Hygiene Data'!I53)),NA())</f>
        <v>#N/A</v>
      </c>
    </row>
    <row r="60" spans="1:69" x14ac:dyDescent="0.25">
      <c r="A60" s="505" t="e">
        <f ca="1">+RIGHT('Data Summary'!A60,LEN('Data Summary'!A60)-9)</f>
        <v>#VALUE!</v>
      </c>
      <c r="B60" s="479" t="str">
        <f ca="1">+IF(ISTEXT('Data Summary'!B60),'Data Summary'!B60,"")</f>
        <v/>
      </c>
      <c r="C60" s="506" t="e">
        <f ca="1">+VALUE('Data Summary'!C60)</f>
        <v>#VALUE!</v>
      </c>
      <c r="D60" s="507" t="e">
        <f ca="1">+IF(AND(ISNUMBER(OFFSET('Water Data'!$D$4,0,10*ROW('Water Data'!D54))),'Data Summary'!BS60="Yes"),100-OFFSET('Water Data'!$D$4,0,10*ROW('Water Data'!D54)),NA())</f>
        <v>#N/A</v>
      </c>
      <c r="E60" s="507" t="e">
        <f ca="1">+IF(AND(ISNUMBER(OFFSET('Water Data'!$D$6,0,10*ROW('Water Data'!D54))),'Data Summary'!BT60="Yes"),OFFSET('Water Data'!$D$6,0,10*ROW('Water Data'!D54)),NA())</f>
        <v>#N/A</v>
      </c>
      <c r="F60" s="507" t="e">
        <f ca="1">+IF(AND(ISNUMBER(OFFSET('Water Data'!$D$9,0,10*ROW('Water Data'!D54))),'Data Summary'!BU60="Yes"),OFFSET('Water Data'!$D$9,0,10*ROW('Water Data'!D54)),NA())</f>
        <v>#N/A</v>
      </c>
      <c r="G60" s="507" t="e">
        <f ca="1">+IF(AND(ISNUMBER(OFFSET('Water Data'!$E$4,0,10*ROW('Water Data'!E54))),'Data Summary'!BV60="Yes"),100-OFFSET('Water Data'!$E$4,0,10*ROW('Water Data'!E54)),NA())</f>
        <v>#N/A</v>
      </c>
      <c r="H60" s="507" t="e">
        <f ca="1">+IF(AND(ISNUMBER(OFFSET('Water Data'!$E$6,0,10*ROW('Water Data'!E54))),'Data Summary'!BW60="Yes"),OFFSET('Water Data'!$E$6,0,10*ROW('Water Data'!E54)),NA())</f>
        <v>#N/A</v>
      </c>
      <c r="I60" s="507" t="e">
        <f ca="1">+IF(AND(ISNUMBER(OFFSET('Water Data'!$E$9,0,10*ROW('Water Data'!E54))),'Data Summary'!BX60="Yes"),OFFSET('Water Data'!$E$9,0,10*ROW('Water Data'!E54)),NA())</f>
        <v>#N/A</v>
      </c>
      <c r="J60" s="507" t="e">
        <f ca="1">+IF(AND(ISNUMBER(OFFSET('Water Data'!$F$4,0,10*ROW('Water Data'!F54))),'Data Summary'!BY60="Yes"),100-OFFSET('Water Data'!$F$4,0,10*ROW('Water Data'!F54)),NA())</f>
        <v>#N/A</v>
      </c>
      <c r="K60" s="507" t="e">
        <f ca="1">+IF(AND(ISNUMBER(OFFSET('Water Data'!$F$6,0,10*ROW('Water Data'!F54))),'Data Summary'!BZ60="Yes"),OFFSET('Water Data'!$F$6,0,10*ROW('Water Data'!F54)),NA())</f>
        <v>#N/A</v>
      </c>
      <c r="L60" s="507" t="e">
        <f ca="1">+IF(AND(ISNUMBER(OFFSET('Water Data'!$F$9,0,10*ROW('Water Data'!F54))),'Data Summary'!CA60="Yes"),OFFSET('Water Data'!$F$9,0,10*ROW('Water Data'!F54)),NA())</f>
        <v>#N/A</v>
      </c>
      <c r="M60" s="507" t="e">
        <f ca="1">+IF(AND(ISNUMBER(OFFSET('Water Data'!$G$4,0,10*ROW('Water Data'!G54))),'Data Summary'!CB60="Yes"),100-OFFSET('Water Data'!$G$4,0,10*ROW('Water Data'!G54)),NA())</f>
        <v>#N/A</v>
      </c>
      <c r="N60" s="507" t="e">
        <f ca="1">+IF(AND(ISNUMBER(OFFSET('Water Data'!$G$6,0,10*ROW('Water Data'!G54))),'Data Summary'!CC60="Yes"),OFFSET('Water Data'!$G$6,0,10*ROW('Water Data'!G54)),NA())</f>
        <v>#N/A</v>
      </c>
      <c r="O60" s="507" t="e">
        <f ca="1">+IF(AND(ISNUMBER(OFFSET('Water Data'!$G$9,0,10*ROW('Water Data'!G54))),'Data Summary'!CD60="Yes"),OFFSET('Water Data'!$G$9,0,10*ROW('Water Data'!G54)),NA())</f>
        <v>#N/A</v>
      </c>
      <c r="P60" s="507" t="e">
        <f ca="1">+IF(AND(ISNUMBER(OFFSET('Water Data'!$H$4,0,10*ROW('Water Data'!H54))),'Data Summary'!CE60="Yes"),100-OFFSET('Water Data'!$H$4,0,10*ROW('Water Data'!H54)),NA())</f>
        <v>#N/A</v>
      </c>
      <c r="Q60" s="507" t="e">
        <f ca="1">+IF(AND(ISNUMBER(OFFSET('Water Data'!$H$6,0,10*ROW('Water Data'!H54))),'Data Summary'!CF60="Yes"),OFFSET('Water Data'!$H$6,0,10*ROW('Water Data'!H54)),NA())</f>
        <v>#N/A</v>
      </c>
      <c r="R60" s="507" t="e">
        <f ca="1">+IF(AND(ISNUMBER(OFFSET('Water Data'!$H$9,0,10*ROW('Water Data'!H54))),'Data Summary'!CG60="Yes"),OFFSET('Water Data'!$H$9,0,10*ROW('Water Data'!H54)),NA())</f>
        <v>#N/A</v>
      </c>
      <c r="S60" s="507" t="e">
        <f ca="1">+IF(AND(ISNUMBER(OFFSET('Water Data'!$I$4,0,10*ROW('Water Data'!I54))),'Data Summary'!CH60="Yes"),100-OFFSET('Water Data'!$I$4,0,10*ROW('Water Data'!I54)),NA())</f>
        <v>#N/A</v>
      </c>
      <c r="T60" s="507" t="e">
        <f ca="1">+IF(AND(ISNUMBER(OFFSET('Water Data'!$I$6,0,10*ROW('Water Data'!I54))),'Data Summary'!CI60="Yes"),OFFSET('Water Data'!$I$6,0,10*ROW('Water Data'!I54)),NA())</f>
        <v>#N/A</v>
      </c>
      <c r="U60" s="507" t="e">
        <f ca="1">+IF(AND(ISNUMBER(OFFSET('Water Data'!$I$9,0,10*ROW('Water Data'!I54))),'Data Summary'!CJ60="Yes"),OFFSET('Water Data'!$I$9,0,10*ROW('Water Data'!I54)),NA())</f>
        <v>#N/A</v>
      </c>
      <c r="V60" s="508" t="e">
        <f ca="1">+IF(AND(ISNUMBER(OFFSET('Sanitation Data'!$D$4,0,10*ROW('Sanitation Data'!D54))),'Data Summary'!CK60="Yes"),100-OFFSET('Sanitation Data'!$D$4,0,10*ROW('Sanitation Data'!D54)),NA())</f>
        <v>#N/A</v>
      </c>
      <c r="W60" s="508" t="e">
        <f ca="1">+IF(AND(ISNUMBER(OFFSET('Sanitation Data'!$D$6,0,10*ROW('Sanitation Data'!D54))),'Data Summary'!CL60="Yes"),OFFSET('Sanitation Data'!$D$6,0,10*ROW('Sanitation Data'!D54)),NA())</f>
        <v>#N/A</v>
      </c>
      <c r="X60" s="508" t="e">
        <f ca="1">+IF(AND(ISNUMBER(OFFSET('Sanitation Data'!$D$10,0,10*ROW('Sanitation Data'!D54))),'Data Summary'!CM60="Yes"),OFFSET('Sanitation Data'!$D$10,0,10*ROW('Sanitation Data'!D54)),NA())</f>
        <v>#N/A</v>
      </c>
      <c r="Y60" s="508" t="e">
        <f ca="1">+IF(AND(ISNUMBER(OFFSET('Sanitation Data'!$D$11,0,10*ROW('Sanitation Data'!D54))),'Data Summary'!CN60="Yes"),OFFSET('Sanitation Data'!$D$11,0,10*ROW('Sanitation Data'!D54)),NA())</f>
        <v>#N/A</v>
      </c>
      <c r="Z60" s="508" t="e">
        <f ca="1">+IF(AND(ISNUMBER(OFFSET('Sanitation Data'!$D$12,0,10*ROW('Sanitation Data'!D54))),'Data Summary'!CO60="Yes"),OFFSET('Sanitation Data'!$D$12,0,10*ROW('Sanitation Data'!D54)),NA())</f>
        <v>#N/A</v>
      </c>
      <c r="AA60" s="508" t="e">
        <f ca="1">+IF(AND(ISNUMBER(OFFSET('Sanitation Data'!$E$4,0,10*ROW('Sanitation Data'!E54))),'Data Summary'!CP60="Yes"),100-OFFSET('Sanitation Data'!$E$4,0,10*ROW('Sanitation Data'!E54)),NA())</f>
        <v>#N/A</v>
      </c>
      <c r="AB60" s="508" t="e">
        <f ca="1">+IF(AND(ISNUMBER(OFFSET('Sanitation Data'!$E$6,0,10*ROW('Sanitation Data'!E54))),'Data Summary'!CQ60="Yes"),OFFSET('Sanitation Data'!$E$6,0,10*ROW('Sanitation Data'!E54)),NA())</f>
        <v>#N/A</v>
      </c>
      <c r="AC60" s="508" t="e">
        <f ca="1">+IF(AND(ISNUMBER(OFFSET('Sanitation Data'!$E$10,0,10*ROW('Sanitation Data'!E54))),'Data Summary'!CR60="Yes"),OFFSET('Sanitation Data'!$E$10,0,10*ROW('Sanitation Data'!E54)),NA())</f>
        <v>#N/A</v>
      </c>
      <c r="AD60" s="508" t="e">
        <f ca="1">+IF(AND(ISNUMBER(OFFSET('Sanitation Data'!$E$11,0,10*ROW('Sanitation Data'!E54))),'Data Summary'!CS60="Yes"),OFFSET('Sanitation Data'!$E$11,0,10*ROW('Sanitation Data'!E54)),NA())</f>
        <v>#N/A</v>
      </c>
      <c r="AE60" s="508" t="e">
        <f ca="1">+IF(AND(ISNUMBER(OFFSET('Sanitation Data'!$E$12,0,10*ROW('Sanitation Data'!E54))),'Data Summary'!CT60="Yes"),OFFSET('Sanitation Data'!$E$12,0,10*ROW('Sanitation Data'!E54)),NA())</f>
        <v>#N/A</v>
      </c>
      <c r="AF60" s="508" t="e">
        <f ca="1">+IF(AND(ISNUMBER(OFFSET('Sanitation Data'!$F$4,0,10*ROW('Sanitation Data'!F54))),'Data Summary'!CU60="Yes"),100-OFFSET('Sanitation Data'!$F$4,0,10*ROW('Sanitation Data'!F54)),NA())</f>
        <v>#N/A</v>
      </c>
      <c r="AG60" s="508" t="e">
        <f ca="1">+IF(AND(ISNUMBER(OFFSET('Sanitation Data'!$F$6,0,10*ROW('Sanitation Data'!F54))),'Data Summary'!CV60="Yes"),OFFSET('Sanitation Data'!$F$6,0,10*ROW('Sanitation Data'!F54)),NA())</f>
        <v>#N/A</v>
      </c>
      <c r="AH60" s="508" t="e">
        <f ca="1">+IF(AND(ISNUMBER(OFFSET('Sanitation Data'!$F$10,0,10*ROW('Sanitation Data'!F54))),'Data Summary'!CW60="Yes"),OFFSET('Sanitation Data'!$F$10,0,10*ROW('Sanitation Data'!F54)),NA())</f>
        <v>#N/A</v>
      </c>
      <c r="AI60" s="508" t="e">
        <f ca="1">+IF(AND(ISNUMBER(OFFSET('Sanitation Data'!$F$11,0,10*ROW('Sanitation Data'!F54))),'Data Summary'!CX60="Yes"),OFFSET('Sanitation Data'!$F$11,0,10*ROW('Sanitation Data'!F54)),NA())</f>
        <v>#N/A</v>
      </c>
      <c r="AJ60" s="508" t="e">
        <f ca="1">+IF(AND(ISNUMBER(OFFSET('Sanitation Data'!$F$12,0,10*ROW('Sanitation Data'!F54))),'Data Summary'!CY60="Yes"),OFFSET('Sanitation Data'!$F$12,0,10*ROW('Sanitation Data'!F54)),NA())</f>
        <v>#N/A</v>
      </c>
      <c r="AK60" s="508" t="e">
        <f ca="1">+IF(AND(ISNUMBER(OFFSET('Sanitation Data'!$G$4,0,10*ROW('Sanitation Data'!G54))),'Data Summary'!CZ60="Yes"),100-OFFSET('Sanitation Data'!$G$4,0,10*ROW('Sanitation Data'!G54)),NA())</f>
        <v>#N/A</v>
      </c>
      <c r="AL60" s="508" t="e">
        <f ca="1">+IF(AND(ISNUMBER(OFFSET('Sanitation Data'!$G$6,0,10*ROW('Sanitation Data'!G54))),'Data Summary'!DA60="Yes"),OFFSET('Sanitation Data'!$G$6,0,10*ROW('Sanitation Data'!G54)),NA())</f>
        <v>#N/A</v>
      </c>
      <c r="AM60" s="508" t="e">
        <f ca="1">+IF(AND(ISNUMBER(OFFSET('Sanitation Data'!$G$10,0,10*ROW('Sanitation Data'!G54))),'Data Summary'!DB60="Yes"),OFFSET('Sanitation Data'!$G$10,0,10*ROW('Sanitation Data'!G54)),NA())</f>
        <v>#N/A</v>
      </c>
      <c r="AN60" s="508" t="e">
        <f ca="1">+IF(AND(ISNUMBER(OFFSET('Sanitation Data'!$G$11,0,10*ROW('Sanitation Data'!G54))),'Data Summary'!DC60="Yes"),OFFSET('Sanitation Data'!$G$11,0,10*ROW('Sanitation Data'!G54)),NA())</f>
        <v>#N/A</v>
      </c>
      <c r="AO60" s="508" t="e">
        <f ca="1">+IF(AND(ISNUMBER(OFFSET('Sanitation Data'!$G$12,0,10*ROW('Sanitation Data'!G54))),'Data Summary'!DD60="Yes"),OFFSET('Sanitation Data'!$G$12,0,10*ROW('Sanitation Data'!G54)),NA())</f>
        <v>#N/A</v>
      </c>
      <c r="AP60" s="508" t="e">
        <f ca="1">+IF(AND(ISNUMBER(OFFSET('Sanitation Data'!$H$4,0,10*ROW('Sanitation Data'!H54))),'Data Summary'!DE60="Yes"),100-OFFSET('Sanitation Data'!$H$4,0,10*ROW('Sanitation Data'!H54)),NA())</f>
        <v>#N/A</v>
      </c>
      <c r="AQ60" s="508" t="e">
        <f ca="1">+IF(AND(ISNUMBER(OFFSET('Sanitation Data'!$H$6,0,10*ROW('Sanitation Data'!H54))),'Data Summary'!DF60="Yes"),OFFSET('Sanitation Data'!$H$6,0,10*ROW('Sanitation Data'!H54)),NA())</f>
        <v>#N/A</v>
      </c>
      <c r="AR60" s="508" t="e">
        <f ca="1">+IF(AND(ISNUMBER(OFFSET('Sanitation Data'!$H$10,0,10*ROW('Sanitation Data'!H54))),'Data Summary'!DG60="Yes"),OFFSET('Sanitation Data'!$H$10,0,10*ROW('Sanitation Data'!H54)),NA())</f>
        <v>#N/A</v>
      </c>
      <c r="AS60" s="508" t="e">
        <f ca="1">+IF(AND(ISNUMBER(OFFSET('Sanitation Data'!$H$11,0,10*ROW('Sanitation Data'!H54))),'Data Summary'!DH60="Yes"),OFFSET('Sanitation Data'!$H$11,0,10*ROW('Sanitation Data'!H54)),NA())</f>
        <v>#N/A</v>
      </c>
      <c r="AT60" s="508" t="e">
        <f ca="1">+IF(AND(ISNUMBER(OFFSET('Sanitation Data'!$H$12,0,10*ROW('Sanitation Data'!H54))),'Data Summary'!DI60="Yes"),OFFSET('Sanitation Data'!$H$12,0,10*ROW('Sanitation Data'!H54)),NA())</f>
        <v>#N/A</v>
      </c>
      <c r="AU60" s="508" t="e">
        <f ca="1">+IF(AND(ISNUMBER(OFFSET('Sanitation Data'!$I$4,0,10*ROW('Sanitation Data'!I54))),'Data Summary'!DJ60="Yes"),100-OFFSET('Sanitation Data'!$I$4,0,10*ROW('Sanitation Data'!I54)),NA())</f>
        <v>#N/A</v>
      </c>
      <c r="AV60" s="508" t="e">
        <f ca="1">+IF(AND(ISNUMBER(OFFSET('Sanitation Data'!$I$6,0,10*ROW('Sanitation Data'!I54))),'Data Summary'!DK60="Yes"),OFFSET('Sanitation Data'!$I$6,0,10*ROW('Sanitation Data'!I54)),NA())</f>
        <v>#N/A</v>
      </c>
      <c r="AW60" s="508" t="e">
        <f ca="1">+IF(AND(ISNUMBER(OFFSET('Sanitation Data'!$I$10,0,10*ROW('Sanitation Data'!I54))),'Data Summary'!DL60="Yes"),OFFSET('Sanitation Data'!$I$10,0,10*ROW('Sanitation Data'!I54)),NA())</f>
        <v>#N/A</v>
      </c>
      <c r="AX60" s="508" t="e">
        <f ca="1">+IF(AND(ISNUMBER(OFFSET('Sanitation Data'!$I$11,0,10*ROW('Sanitation Data'!I54))),'Data Summary'!DM60="Yes"),OFFSET('Sanitation Data'!$I$11,0,10*ROW('Sanitation Data'!I54)),NA())</f>
        <v>#N/A</v>
      </c>
      <c r="AY60" s="508" t="e">
        <f ca="1">+IF(AND(ISNUMBER(OFFSET('Sanitation Data'!$I$12,0,10*ROW('Sanitation Data'!I54))),'Data Summary'!DN60="Yes"),OFFSET('Sanitation Data'!$I$12,0,10*ROW('Sanitation Data'!I54)),NA())</f>
        <v>#N/A</v>
      </c>
      <c r="AZ60" s="509" t="e">
        <f ca="1">+IF(AND(ISNUMBER(OFFSET('Hygiene Data'!$D$5,0,10*ROW('Hygiene Data'!D54))),'Data Summary'!DO60="Yes"),OFFSET('Hygiene Data'!$D$5,0,10*ROW('Hygiene Data'!D54)),NA())</f>
        <v>#N/A</v>
      </c>
      <c r="BA60" s="509" t="e">
        <f ca="1">+IF(AND(ISNUMBER(OFFSET('Hygiene Data'!$D$7,0,10*ROW('Hygiene Data'!D54))),'Data Summary'!DP60="Yes"),OFFSET('Hygiene Data'!$D$7,0,10*ROW('Hygiene Data'!D54)),NA())</f>
        <v>#N/A</v>
      </c>
      <c r="BB60" s="509" t="e">
        <f ca="1">+IF(AND(ISNUMBER(OFFSET('Hygiene Data'!$D$9,0,10*ROW('Hygiene Data'!D54))),'Data Summary'!DQ60="Yes"),OFFSET('Hygiene Data'!$D$9,0,10*ROW('Hygiene Data'!D54)),NA())</f>
        <v>#N/A</v>
      </c>
      <c r="BC60" s="509" t="e">
        <f ca="1">+IF(AND(ISNUMBER(OFFSET('Hygiene Data'!$E$5,0,10*ROW('Hygiene Data'!E54))),'Data Summary'!DR60="Yes"),OFFSET('Hygiene Data'!$E$5,0,10*ROW('Hygiene Data'!E54)),NA())</f>
        <v>#N/A</v>
      </c>
      <c r="BD60" s="509" t="e">
        <f ca="1">+IF(AND(ISNUMBER(OFFSET('Hygiene Data'!$E$7,0,10*ROW('Hygiene Data'!E54))),'Data Summary'!DS60="Yes"),OFFSET('Hygiene Data'!$E$7,0,10*ROW('Hygiene Data'!E54)),NA())</f>
        <v>#N/A</v>
      </c>
      <c r="BE60" s="509" t="e">
        <f ca="1">+IF(AND(ISNUMBER(OFFSET('Hygiene Data'!$E$9,0,10*ROW('Hygiene Data'!E54))),'Data Summary'!DT60="Yes"),OFFSET('Hygiene Data'!$E$9,0,10*ROW('Hygiene Data'!E54)),NA())</f>
        <v>#N/A</v>
      </c>
      <c r="BF60" s="509" t="e">
        <f ca="1">+IF(AND(ISNUMBER(OFFSET('Hygiene Data'!$F$5,0,10*ROW('Hygiene Data'!F54))),'Data Summary'!DU60="Yes"),OFFSET('Hygiene Data'!$F$5,0,10*ROW('Hygiene Data'!F54)),NA())</f>
        <v>#N/A</v>
      </c>
      <c r="BG60" s="509" t="e">
        <f ca="1">+IF(AND(ISNUMBER(OFFSET('Hygiene Data'!$F$7,0,10*ROW('Hygiene Data'!F54))),'Data Summary'!DV60="Yes"),OFFSET('Hygiene Data'!$F$7,0,10*ROW('Hygiene Data'!F54)),NA())</f>
        <v>#N/A</v>
      </c>
      <c r="BH60" s="509" t="e">
        <f ca="1">+IF(AND(ISNUMBER(OFFSET('Hygiene Data'!$F$9,0,10*ROW('Hygiene Data'!F54))),'Data Summary'!DW60="Yes"),OFFSET('Hygiene Data'!$F$9,0,10*ROW('Hygiene Data'!F54)),NA())</f>
        <v>#N/A</v>
      </c>
      <c r="BI60" s="509" t="e">
        <f ca="1">+IF(AND(ISNUMBER(OFFSET('Hygiene Data'!$G$5,0,10*ROW('Hygiene Data'!G54))),'Data Summary'!DX60="Yes"),OFFSET('Hygiene Data'!$G$5,0,10*ROW('Hygiene Data'!G54)),NA())</f>
        <v>#N/A</v>
      </c>
      <c r="BJ60" s="509" t="e">
        <f ca="1">+IF(AND(ISNUMBER(OFFSET('Hygiene Data'!$G$7,0,10*ROW('Hygiene Data'!G54))),'Data Summary'!DY60="Yes"),OFFSET('Hygiene Data'!$G$7,0,10*ROW('Hygiene Data'!G54)),NA())</f>
        <v>#N/A</v>
      </c>
      <c r="BK60" s="509" t="e">
        <f ca="1">+IF(AND(ISNUMBER(OFFSET('Hygiene Data'!$G$9,0,10*ROW('Hygiene Data'!G54))),'Data Summary'!DZ60="Yes"),OFFSET('Hygiene Data'!$G$9,0,10*ROW('Hygiene Data'!G54)),NA())</f>
        <v>#N/A</v>
      </c>
      <c r="BL60" s="509" t="e">
        <f ca="1">+IF(AND(ISNUMBER(OFFSET('Hygiene Data'!$H$5,0,10*ROW('Hygiene Data'!H54))),'Data Summary'!EA60="Yes"),OFFSET('Hygiene Data'!$H$5,0,10*ROW('Hygiene Data'!H54)),NA())</f>
        <v>#N/A</v>
      </c>
      <c r="BM60" s="509" t="e">
        <f ca="1">+IF(AND(ISNUMBER(OFFSET('Hygiene Data'!$H$7,0,10*ROW('Hygiene Data'!H54))),'Data Summary'!EB60="Yes"),OFFSET('Hygiene Data'!$H$7,0,10*ROW('Hygiene Data'!H54)),NA())</f>
        <v>#N/A</v>
      </c>
      <c r="BN60" s="509" t="e">
        <f ca="1">+IF(AND(ISNUMBER(OFFSET('Hygiene Data'!$H$9,0,10*ROW('Hygiene Data'!H54))),'Data Summary'!EC60="Yes"),OFFSET('Hygiene Data'!$H$9,0,10*ROW('Hygiene Data'!H54)),NA())</f>
        <v>#N/A</v>
      </c>
      <c r="BO60" s="509" t="e">
        <f ca="1">+IF(AND(ISNUMBER(OFFSET('Hygiene Data'!$I$5,0,10*ROW('Hygiene Data'!I54))),'Data Summary'!ED60="Yes"),OFFSET('Hygiene Data'!$I$5,0,10*ROW('Hygiene Data'!I54)),NA())</f>
        <v>#N/A</v>
      </c>
      <c r="BP60" s="509" t="e">
        <f ca="1">+IF(AND(ISNUMBER(OFFSET('Hygiene Data'!$I$7,0,10*ROW('Hygiene Data'!I54))),'Data Summary'!EE60="Yes"),OFFSET('Hygiene Data'!$I$7,0,10*ROW('Hygiene Data'!I54)),NA())</f>
        <v>#N/A</v>
      </c>
      <c r="BQ60" s="509" t="e">
        <f ca="1">+IF(AND(ISNUMBER(OFFSET('Hygiene Data'!$I$9,0,10*ROW('Hygiene Data'!I54))),'Data Summary'!EF60="Yes"),OFFSET('Hygiene Data'!$I$9,0,10*ROW('Hygiene Data'!I54)),NA())</f>
        <v>#N/A</v>
      </c>
    </row>
    <row r="61" spans="1:69" x14ac:dyDescent="0.25">
      <c r="A61" s="505" t="e">
        <f ca="1">+RIGHT('Data Summary'!A61,LEN('Data Summary'!A61)-9)</f>
        <v>#VALUE!</v>
      </c>
      <c r="B61" s="479" t="str">
        <f ca="1">+IF(ISTEXT('Data Summary'!B61),'Data Summary'!B61,"")</f>
        <v/>
      </c>
      <c r="C61" s="506" t="e">
        <f ca="1">+VALUE('Data Summary'!C61)</f>
        <v>#VALUE!</v>
      </c>
      <c r="D61" s="507" t="e">
        <f ca="1">+IF(AND(ISNUMBER(OFFSET('Water Data'!$D$4,0,10*ROW('Water Data'!D55))),'Data Summary'!BS61="Yes"),100-OFFSET('Water Data'!$D$4,0,10*ROW('Water Data'!D55)),NA())</f>
        <v>#N/A</v>
      </c>
      <c r="E61" s="507" t="e">
        <f ca="1">+IF(AND(ISNUMBER(OFFSET('Water Data'!$D$6,0,10*ROW('Water Data'!D55))),'Data Summary'!BT61="Yes"),OFFSET('Water Data'!$D$6,0,10*ROW('Water Data'!D55)),NA())</f>
        <v>#N/A</v>
      </c>
      <c r="F61" s="507" t="e">
        <f ca="1">+IF(AND(ISNUMBER(OFFSET('Water Data'!$D$9,0,10*ROW('Water Data'!D55))),'Data Summary'!BU61="Yes"),OFFSET('Water Data'!$D$9,0,10*ROW('Water Data'!D55)),NA())</f>
        <v>#N/A</v>
      </c>
      <c r="G61" s="507" t="e">
        <f ca="1">+IF(AND(ISNUMBER(OFFSET('Water Data'!$E$4,0,10*ROW('Water Data'!E55))),'Data Summary'!BV61="Yes"),100-OFFSET('Water Data'!$E$4,0,10*ROW('Water Data'!E55)),NA())</f>
        <v>#N/A</v>
      </c>
      <c r="H61" s="507" t="e">
        <f ca="1">+IF(AND(ISNUMBER(OFFSET('Water Data'!$E$6,0,10*ROW('Water Data'!E55))),'Data Summary'!BW61="Yes"),OFFSET('Water Data'!$E$6,0,10*ROW('Water Data'!E55)),NA())</f>
        <v>#N/A</v>
      </c>
      <c r="I61" s="507" t="e">
        <f ca="1">+IF(AND(ISNUMBER(OFFSET('Water Data'!$E$9,0,10*ROW('Water Data'!E55))),'Data Summary'!BX61="Yes"),OFFSET('Water Data'!$E$9,0,10*ROW('Water Data'!E55)),NA())</f>
        <v>#N/A</v>
      </c>
      <c r="J61" s="507" t="e">
        <f ca="1">+IF(AND(ISNUMBER(OFFSET('Water Data'!$F$4,0,10*ROW('Water Data'!F55))),'Data Summary'!BY61="Yes"),100-OFFSET('Water Data'!$F$4,0,10*ROW('Water Data'!F55)),NA())</f>
        <v>#N/A</v>
      </c>
      <c r="K61" s="507" t="e">
        <f ca="1">+IF(AND(ISNUMBER(OFFSET('Water Data'!$F$6,0,10*ROW('Water Data'!F55))),'Data Summary'!BZ61="Yes"),OFFSET('Water Data'!$F$6,0,10*ROW('Water Data'!F55)),NA())</f>
        <v>#N/A</v>
      </c>
      <c r="L61" s="507" t="e">
        <f ca="1">+IF(AND(ISNUMBER(OFFSET('Water Data'!$F$9,0,10*ROW('Water Data'!F55))),'Data Summary'!CA61="Yes"),OFFSET('Water Data'!$F$9,0,10*ROW('Water Data'!F55)),NA())</f>
        <v>#N/A</v>
      </c>
      <c r="M61" s="507" t="e">
        <f ca="1">+IF(AND(ISNUMBER(OFFSET('Water Data'!$G$4,0,10*ROW('Water Data'!G55))),'Data Summary'!CB61="Yes"),100-OFFSET('Water Data'!$G$4,0,10*ROW('Water Data'!G55)),NA())</f>
        <v>#N/A</v>
      </c>
      <c r="N61" s="507" t="e">
        <f ca="1">+IF(AND(ISNUMBER(OFFSET('Water Data'!$G$6,0,10*ROW('Water Data'!G55))),'Data Summary'!CC61="Yes"),OFFSET('Water Data'!$G$6,0,10*ROW('Water Data'!G55)),NA())</f>
        <v>#N/A</v>
      </c>
      <c r="O61" s="507" t="e">
        <f ca="1">+IF(AND(ISNUMBER(OFFSET('Water Data'!$G$9,0,10*ROW('Water Data'!G55))),'Data Summary'!CD61="Yes"),OFFSET('Water Data'!$G$9,0,10*ROW('Water Data'!G55)),NA())</f>
        <v>#N/A</v>
      </c>
      <c r="P61" s="507" t="e">
        <f ca="1">+IF(AND(ISNUMBER(OFFSET('Water Data'!$H$4,0,10*ROW('Water Data'!H55))),'Data Summary'!CE61="Yes"),100-OFFSET('Water Data'!$H$4,0,10*ROW('Water Data'!H55)),NA())</f>
        <v>#N/A</v>
      </c>
      <c r="Q61" s="507" t="e">
        <f ca="1">+IF(AND(ISNUMBER(OFFSET('Water Data'!$H$6,0,10*ROW('Water Data'!H55))),'Data Summary'!CF61="Yes"),OFFSET('Water Data'!$H$6,0,10*ROW('Water Data'!H55)),NA())</f>
        <v>#N/A</v>
      </c>
      <c r="R61" s="507" t="e">
        <f ca="1">+IF(AND(ISNUMBER(OFFSET('Water Data'!$H$9,0,10*ROW('Water Data'!H55))),'Data Summary'!CG61="Yes"),OFFSET('Water Data'!$H$9,0,10*ROW('Water Data'!H55)),NA())</f>
        <v>#N/A</v>
      </c>
      <c r="S61" s="507" t="e">
        <f ca="1">+IF(AND(ISNUMBER(OFFSET('Water Data'!$I$4,0,10*ROW('Water Data'!I55))),'Data Summary'!CH61="Yes"),100-OFFSET('Water Data'!$I$4,0,10*ROW('Water Data'!I55)),NA())</f>
        <v>#N/A</v>
      </c>
      <c r="T61" s="507" t="e">
        <f ca="1">+IF(AND(ISNUMBER(OFFSET('Water Data'!$I$6,0,10*ROW('Water Data'!I55))),'Data Summary'!CI61="Yes"),OFFSET('Water Data'!$I$6,0,10*ROW('Water Data'!I55)),NA())</f>
        <v>#N/A</v>
      </c>
      <c r="U61" s="507" t="e">
        <f ca="1">+IF(AND(ISNUMBER(OFFSET('Water Data'!$I$9,0,10*ROW('Water Data'!I55))),'Data Summary'!CJ61="Yes"),OFFSET('Water Data'!$I$9,0,10*ROW('Water Data'!I55)),NA())</f>
        <v>#N/A</v>
      </c>
      <c r="V61" s="508" t="e">
        <f ca="1">+IF(AND(ISNUMBER(OFFSET('Sanitation Data'!$D$4,0,10*ROW('Sanitation Data'!D55))),'Data Summary'!CK61="Yes"),100-OFFSET('Sanitation Data'!$D$4,0,10*ROW('Sanitation Data'!D55)),NA())</f>
        <v>#N/A</v>
      </c>
      <c r="W61" s="508" t="e">
        <f ca="1">+IF(AND(ISNUMBER(OFFSET('Sanitation Data'!$D$6,0,10*ROW('Sanitation Data'!D55))),'Data Summary'!CL61="Yes"),OFFSET('Sanitation Data'!$D$6,0,10*ROW('Sanitation Data'!D55)),NA())</f>
        <v>#N/A</v>
      </c>
      <c r="X61" s="508" t="e">
        <f ca="1">+IF(AND(ISNUMBER(OFFSET('Sanitation Data'!$D$10,0,10*ROW('Sanitation Data'!D55))),'Data Summary'!CM61="Yes"),OFFSET('Sanitation Data'!$D$10,0,10*ROW('Sanitation Data'!D55)),NA())</f>
        <v>#N/A</v>
      </c>
      <c r="Y61" s="508" t="e">
        <f ca="1">+IF(AND(ISNUMBER(OFFSET('Sanitation Data'!$D$11,0,10*ROW('Sanitation Data'!D55))),'Data Summary'!CN61="Yes"),OFFSET('Sanitation Data'!$D$11,0,10*ROW('Sanitation Data'!D55)),NA())</f>
        <v>#N/A</v>
      </c>
      <c r="Z61" s="508" t="e">
        <f ca="1">+IF(AND(ISNUMBER(OFFSET('Sanitation Data'!$D$12,0,10*ROW('Sanitation Data'!D55))),'Data Summary'!CO61="Yes"),OFFSET('Sanitation Data'!$D$12,0,10*ROW('Sanitation Data'!D55)),NA())</f>
        <v>#N/A</v>
      </c>
      <c r="AA61" s="508" t="e">
        <f ca="1">+IF(AND(ISNUMBER(OFFSET('Sanitation Data'!$E$4,0,10*ROW('Sanitation Data'!E55))),'Data Summary'!CP61="Yes"),100-OFFSET('Sanitation Data'!$E$4,0,10*ROW('Sanitation Data'!E55)),NA())</f>
        <v>#N/A</v>
      </c>
      <c r="AB61" s="508" t="e">
        <f ca="1">+IF(AND(ISNUMBER(OFFSET('Sanitation Data'!$E$6,0,10*ROW('Sanitation Data'!E55))),'Data Summary'!CQ61="Yes"),OFFSET('Sanitation Data'!$E$6,0,10*ROW('Sanitation Data'!E55)),NA())</f>
        <v>#N/A</v>
      </c>
      <c r="AC61" s="508" t="e">
        <f ca="1">+IF(AND(ISNUMBER(OFFSET('Sanitation Data'!$E$10,0,10*ROW('Sanitation Data'!E55))),'Data Summary'!CR61="Yes"),OFFSET('Sanitation Data'!$E$10,0,10*ROW('Sanitation Data'!E55)),NA())</f>
        <v>#N/A</v>
      </c>
      <c r="AD61" s="508" t="e">
        <f ca="1">+IF(AND(ISNUMBER(OFFSET('Sanitation Data'!$E$11,0,10*ROW('Sanitation Data'!E55))),'Data Summary'!CS61="Yes"),OFFSET('Sanitation Data'!$E$11,0,10*ROW('Sanitation Data'!E55)),NA())</f>
        <v>#N/A</v>
      </c>
      <c r="AE61" s="508" t="e">
        <f ca="1">+IF(AND(ISNUMBER(OFFSET('Sanitation Data'!$E$12,0,10*ROW('Sanitation Data'!E55))),'Data Summary'!CT61="Yes"),OFFSET('Sanitation Data'!$E$12,0,10*ROW('Sanitation Data'!E55)),NA())</f>
        <v>#N/A</v>
      </c>
      <c r="AF61" s="508" t="e">
        <f ca="1">+IF(AND(ISNUMBER(OFFSET('Sanitation Data'!$F$4,0,10*ROW('Sanitation Data'!F55))),'Data Summary'!CU61="Yes"),100-OFFSET('Sanitation Data'!$F$4,0,10*ROW('Sanitation Data'!F55)),NA())</f>
        <v>#N/A</v>
      </c>
      <c r="AG61" s="508" t="e">
        <f ca="1">+IF(AND(ISNUMBER(OFFSET('Sanitation Data'!$F$6,0,10*ROW('Sanitation Data'!F55))),'Data Summary'!CV61="Yes"),OFFSET('Sanitation Data'!$F$6,0,10*ROW('Sanitation Data'!F55)),NA())</f>
        <v>#N/A</v>
      </c>
      <c r="AH61" s="508" t="e">
        <f ca="1">+IF(AND(ISNUMBER(OFFSET('Sanitation Data'!$F$10,0,10*ROW('Sanitation Data'!F55))),'Data Summary'!CW61="Yes"),OFFSET('Sanitation Data'!$F$10,0,10*ROW('Sanitation Data'!F55)),NA())</f>
        <v>#N/A</v>
      </c>
      <c r="AI61" s="508" t="e">
        <f ca="1">+IF(AND(ISNUMBER(OFFSET('Sanitation Data'!$F$11,0,10*ROW('Sanitation Data'!F55))),'Data Summary'!CX61="Yes"),OFFSET('Sanitation Data'!$F$11,0,10*ROW('Sanitation Data'!F55)),NA())</f>
        <v>#N/A</v>
      </c>
      <c r="AJ61" s="508" t="e">
        <f ca="1">+IF(AND(ISNUMBER(OFFSET('Sanitation Data'!$F$12,0,10*ROW('Sanitation Data'!F55))),'Data Summary'!CY61="Yes"),OFFSET('Sanitation Data'!$F$12,0,10*ROW('Sanitation Data'!F55)),NA())</f>
        <v>#N/A</v>
      </c>
      <c r="AK61" s="508" t="e">
        <f ca="1">+IF(AND(ISNUMBER(OFFSET('Sanitation Data'!$G$4,0,10*ROW('Sanitation Data'!G55))),'Data Summary'!CZ61="Yes"),100-OFFSET('Sanitation Data'!$G$4,0,10*ROW('Sanitation Data'!G55)),NA())</f>
        <v>#N/A</v>
      </c>
      <c r="AL61" s="508" t="e">
        <f ca="1">+IF(AND(ISNUMBER(OFFSET('Sanitation Data'!$G$6,0,10*ROW('Sanitation Data'!G55))),'Data Summary'!DA61="Yes"),OFFSET('Sanitation Data'!$G$6,0,10*ROW('Sanitation Data'!G55)),NA())</f>
        <v>#N/A</v>
      </c>
      <c r="AM61" s="508" t="e">
        <f ca="1">+IF(AND(ISNUMBER(OFFSET('Sanitation Data'!$G$10,0,10*ROW('Sanitation Data'!G55))),'Data Summary'!DB61="Yes"),OFFSET('Sanitation Data'!$G$10,0,10*ROW('Sanitation Data'!G55)),NA())</f>
        <v>#N/A</v>
      </c>
      <c r="AN61" s="508" t="e">
        <f ca="1">+IF(AND(ISNUMBER(OFFSET('Sanitation Data'!$G$11,0,10*ROW('Sanitation Data'!G55))),'Data Summary'!DC61="Yes"),OFFSET('Sanitation Data'!$G$11,0,10*ROW('Sanitation Data'!G55)),NA())</f>
        <v>#N/A</v>
      </c>
      <c r="AO61" s="508" t="e">
        <f ca="1">+IF(AND(ISNUMBER(OFFSET('Sanitation Data'!$G$12,0,10*ROW('Sanitation Data'!G55))),'Data Summary'!DD61="Yes"),OFFSET('Sanitation Data'!$G$12,0,10*ROW('Sanitation Data'!G55)),NA())</f>
        <v>#N/A</v>
      </c>
      <c r="AP61" s="508" t="e">
        <f ca="1">+IF(AND(ISNUMBER(OFFSET('Sanitation Data'!$H$4,0,10*ROW('Sanitation Data'!H55))),'Data Summary'!DE61="Yes"),100-OFFSET('Sanitation Data'!$H$4,0,10*ROW('Sanitation Data'!H55)),NA())</f>
        <v>#N/A</v>
      </c>
      <c r="AQ61" s="508" t="e">
        <f ca="1">+IF(AND(ISNUMBER(OFFSET('Sanitation Data'!$H$6,0,10*ROW('Sanitation Data'!H55))),'Data Summary'!DF61="Yes"),OFFSET('Sanitation Data'!$H$6,0,10*ROW('Sanitation Data'!H55)),NA())</f>
        <v>#N/A</v>
      </c>
      <c r="AR61" s="508" t="e">
        <f ca="1">+IF(AND(ISNUMBER(OFFSET('Sanitation Data'!$H$10,0,10*ROW('Sanitation Data'!H55))),'Data Summary'!DG61="Yes"),OFFSET('Sanitation Data'!$H$10,0,10*ROW('Sanitation Data'!H55)),NA())</f>
        <v>#N/A</v>
      </c>
      <c r="AS61" s="508" t="e">
        <f ca="1">+IF(AND(ISNUMBER(OFFSET('Sanitation Data'!$H$11,0,10*ROW('Sanitation Data'!H55))),'Data Summary'!DH61="Yes"),OFFSET('Sanitation Data'!$H$11,0,10*ROW('Sanitation Data'!H55)),NA())</f>
        <v>#N/A</v>
      </c>
      <c r="AT61" s="508" t="e">
        <f ca="1">+IF(AND(ISNUMBER(OFFSET('Sanitation Data'!$H$12,0,10*ROW('Sanitation Data'!H55))),'Data Summary'!DI61="Yes"),OFFSET('Sanitation Data'!$H$12,0,10*ROW('Sanitation Data'!H55)),NA())</f>
        <v>#N/A</v>
      </c>
      <c r="AU61" s="508" t="e">
        <f ca="1">+IF(AND(ISNUMBER(OFFSET('Sanitation Data'!$I$4,0,10*ROW('Sanitation Data'!I55))),'Data Summary'!DJ61="Yes"),100-OFFSET('Sanitation Data'!$I$4,0,10*ROW('Sanitation Data'!I55)),NA())</f>
        <v>#N/A</v>
      </c>
      <c r="AV61" s="508" t="e">
        <f ca="1">+IF(AND(ISNUMBER(OFFSET('Sanitation Data'!$I$6,0,10*ROW('Sanitation Data'!I55))),'Data Summary'!DK61="Yes"),OFFSET('Sanitation Data'!$I$6,0,10*ROW('Sanitation Data'!I55)),NA())</f>
        <v>#N/A</v>
      </c>
      <c r="AW61" s="508" t="e">
        <f ca="1">+IF(AND(ISNUMBER(OFFSET('Sanitation Data'!$I$10,0,10*ROW('Sanitation Data'!I55))),'Data Summary'!DL61="Yes"),OFFSET('Sanitation Data'!$I$10,0,10*ROW('Sanitation Data'!I55)),NA())</f>
        <v>#N/A</v>
      </c>
      <c r="AX61" s="508" t="e">
        <f ca="1">+IF(AND(ISNUMBER(OFFSET('Sanitation Data'!$I$11,0,10*ROW('Sanitation Data'!I55))),'Data Summary'!DM61="Yes"),OFFSET('Sanitation Data'!$I$11,0,10*ROW('Sanitation Data'!I55)),NA())</f>
        <v>#N/A</v>
      </c>
      <c r="AY61" s="508" t="e">
        <f ca="1">+IF(AND(ISNUMBER(OFFSET('Sanitation Data'!$I$12,0,10*ROW('Sanitation Data'!I55))),'Data Summary'!DN61="Yes"),OFFSET('Sanitation Data'!$I$12,0,10*ROW('Sanitation Data'!I55)),NA())</f>
        <v>#N/A</v>
      </c>
      <c r="AZ61" s="509" t="e">
        <f ca="1">+IF(AND(ISNUMBER(OFFSET('Hygiene Data'!$D$5,0,10*ROW('Hygiene Data'!D55))),'Data Summary'!DO61="Yes"),OFFSET('Hygiene Data'!$D$5,0,10*ROW('Hygiene Data'!D55)),NA())</f>
        <v>#N/A</v>
      </c>
      <c r="BA61" s="509" t="e">
        <f ca="1">+IF(AND(ISNUMBER(OFFSET('Hygiene Data'!$D$7,0,10*ROW('Hygiene Data'!D55))),'Data Summary'!DP61="Yes"),OFFSET('Hygiene Data'!$D$7,0,10*ROW('Hygiene Data'!D55)),NA())</f>
        <v>#N/A</v>
      </c>
      <c r="BB61" s="509" t="e">
        <f ca="1">+IF(AND(ISNUMBER(OFFSET('Hygiene Data'!$D$9,0,10*ROW('Hygiene Data'!D55))),'Data Summary'!DQ61="Yes"),OFFSET('Hygiene Data'!$D$9,0,10*ROW('Hygiene Data'!D55)),NA())</f>
        <v>#N/A</v>
      </c>
      <c r="BC61" s="509" t="e">
        <f ca="1">+IF(AND(ISNUMBER(OFFSET('Hygiene Data'!$E$5,0,10*ROW('Hygiene Data'!E55))),'Data Summary'!DR61="Yes"),OFFSET('Hygiene Data'!$E$5,0,10*ROW('Hygiene Data'!E55)),NA())</f>
        <v>#N/A</v>
      </c>
      <c r="BD61" s="509" t="e">
        <f ca="1">+IF(AND(ISNUMBER(OFFSET('Hygiene Data'!$E$7,0,10*ROW('Hygiene Data'!E55))),'Data Summary'!DS61="Yes"),OFFSET('Hygiene Data'!$E$7,0,10*ROW('Hygiene Data'!E55)),NA())</f>
        <v>#N/A</v>
      </c>
      <c r="BE61" s="509" t="e">
        <f ca="1">+IF(AND(ISNUMBER(OFFSET('Hygiene Data'!$E$9,0,10*ROW('Hygiene Data'!E55))),'Data Summary'!DT61="Yes"),OFFSET('Hygiene Data'!$E$9,0,10*ROW('Hygiene Data'!E55)),NA())</f>
        <v>#N/A</v>
      </c>
      <c r="BF61" s="509" t="e">
        <f ca="1">+IF(AND(ISNUMBER(OFFSET('Hygiene Data'!$F$5,0,10*ROW('Hygiene Data'!F55))),'Data Summary'!DU61="Yes"),OFFSET('Hygiene Data'!$F$5,0,10*ROW('Hygiene Data'!F55)),NA())</f>
        <v>#N/A</v>
      </c>
      <c r="BG61" s="509" t="e">
        <f ca="1">+IF(AND(ISNUMBER(OFFSET('Hygiene Data'!$F$7,0,10*ROW('Hygiene Data'!F55))),'Data Summary'!DV61="Yes"),OFFSET('Hygiene Data'!$F$7,0,10*ROW('Hygiene Data'!F55)),NA())</f>
        <v>#N/A</v>
      </c>
      <c r="BH61" s="509" t="e">
        <f ca="1">+IF(AND(ISNUMBER(OFFSET('Hygiene Data'!$F$9,0,10*ROW('Hygiene Data'!F55))),'Data Summary'!DW61="Yes"),OFFSET('Hygiene Data'!$F$9,0,10*ROW('Hygiene Data'!F55)),NA())</f>
        <v>#N/A</v>
      </c>
      <c r="BI61" s="509" t="e">
        <f ca="1">+IF(AND(ISNUMBER(OFFSET('Hygiene Data'!$G$5,0,10*ROW('Hygiene Data'!G55))),'Data Summary'!DX61="Yes"),OFFSET('Hygiene Data'!$G$5,0,10*ROW('Hygiene Data'!G55)),NA())</f>
        <v>#N/A</v>
      </c>
      <c r="BJ61" s="509" t="e">
        <f ca="1">+IF(AND(ISNUMBER(OFFSET('Hygiene Data'!$G$7,0,10*ROW('Hygiene Data'!G55))),'Data Summary'!DY61="Yes"),OFFSET('Hygiene Data'!$G$7,0,10*ROW('Hygiene Data'!G55)),NA())</f>
        <v>#N/A</v>
      </c>
      <c r="BK61" s="509" t="e">
        <f ca="1">+IF(AND(ISNUMBER(OFFSET('Hygiene Data'!$G$9,0,10*ROW('Hygiene Data'!G55))),'Data Summary'!DZ61="Yes"),OFFSET('Hygiene Data'!$G$9,0,10*ROW('Hygiene Data'!G55)),NA())</f>
        <v>#N/A</v>
      </c>
      <c r="BL61" s="509" t="e">
        <f ca="1">+IF(AND(ISNUMBER(OFFSET('Hygiene Data'!$H$5,0,10*ROW('Hygiene Data'!H55))),'Data Summary'!EA61="Yes"),OFFSET('Hygiene Data'!$H$5,0,10*ROW('Hygiene Data'!H55)),NA())</f>
        <v>#N/A</v>
      </c>
      <c r="BM61" s="509" t="e">
        <f ca="1">+IF(AND(ISNUMBER(OFFSET('Hygiene Data'!$H$7,0,10*ROW('Hygiene Data'!H55))),'Data Summary'!EB61="Yes"),OFFSET('Hygiene Data'!$H$7,0,10*ROW('Hygiene Data'!H55)),NA())</f>
        <v>#N/A</v>
      </c>
      <c r="BN61" s="509" t="e">
        <f ca="1">+IF(AND(ISNUMBER(OFFSET('Hygiene Data'!$H$9,0,10*ROW('Hygiene Data'!H55))),'Data Summary'!EC61="Yes"),OFFSET('Hygiene Data'!$H$9,0,10*ROW('Hygiene Data'!H55)),NA())</f>
        <v>#N/A</v>
      </c>
      <c r="BO61" s="509" t="e">
        <f ca="1">+IF(AND(ISNUMBER(OFFSET('Hygiene Data'!$I$5,0,10*ROW('Hygiene Data'!I55))),'Data Summary'!ED61="Yes"),OFFSET('Hygiene Data'!$I$5,0,10*ROW('Hygiene Data'!I55)),NA())</f>
        <v>#N/A</v>
      </c>
      <c r="BP61" s="509" t="e">
        <f ca="1">+IF(AND(ISNUMBER(OFFSET('Hygiene Data'!$I$7,0,10*ROW('Hygiene Data'!I55))),'Data Summary'!EE61="Yes"),OFFSET('Hygiene Data'!$I$7,0,10*ROW('Hygiene Data'!I55)),NA())</f>
        <v>#N/A</v>
      </c>
      <c r="BQ61" s="509" t="e">
        <f ca="1">+IF(AND(ISNUMBER(OFFSET('Hygiene Data'!$I$9,0,10*ROW('Hygiene Data'!I55))),'Data Summary'!EF61="Yes"),OFFSET('Hygiene Data'!$I$9,0,10*ROW('Hygiene Data'!I55)),NA())</f>
        <v>#N/A</v>
      </c>
    </row>
    <row r="62" spans="1:69" x14ac:dyDescent="0.25">
      <c r="A62" s="505" t="e">
        <f ca="1">+RIGHT('Data Summary'!A62,LEN('Data Summary'!A62)-9)</f>
        <v>#VALUE!</v>
      </c>
      <c r="B62" s="479" t="str">
        <f ca="1">+IF(ISTEXT('Data Summary'!B62),'Data Summary'!B62,"")</f>
        <v/>
      </c>
      <c r="C62" s="506" t="e">
        <f ca="1">+VALUE('Data Summary'!C62)</f>
        <v>#VALUE!</v>
      </c>
      <c r="D62" s="507" t="e">
        <f ca="1">+IF(AND(ISNUMBER(OFFSET('Water Data'!$D$4,0,10*ROW('Water Data'!D56))),'Data Summary'!BS62="Yes"),100-OFFSET('Water Data'!$D$4,0,10*ROW('Water Data'!D56)),NA())</f>
        <v>#N/A</v>
      </c>
      <c r="E62" s="507" t="e">
        <f ca="1">+IF(AND(ISNUMBER(OFFSET('Water Data'!$D$6,0,10*ROW('Water Data'!D56))),'Data Summary'!BT62="Yes"),OFFSET('Water Data'!$D$6,0,10*ROW('Water Data'!D56)),NA())</f>
        <v>#N/A</v>
      </c>
      <c r="F62" s="507" t="e">
        <f ca="1">+IF(AND(ISNUMBER(OFFSET('Water Data'!$D$9,0,10*ROW('Water Data'!D56))),'Data Summary'!BU62="Yes"),OFFSET('Water Data'!$D$9,0,10*ROW('Water Data'!D56)),NA())</f>
        <v>#N/A</v>
      </c>
      <c r="G62" s="507" t="e">
        <f ca="1">+IF(AND(ISNUMBER(OFFSET('Water Data'!$E$4,0,10*ROW('Water Data'!E56))),'Data Summary'!BV62="Yes"),100-OFFSET('Water Data'!$E$4,0,10*ROW('Water Data'!E56)),NA())</f>
        <v>#N/A</v>
      </c>
      <c r="H62" s="507" t="e">
        <f ca="1">+IF(AND(ISNUMBER(OFFSET('Water Data'!$E$6,0,10*ROW('Water Data'!E56))),'Data Summary'!BW62="Yes"),OFFSET('Water Data'!$E$6,0,10*ROW('Water Data'!E56)),NA())</f>
        <v>#N/A</v>
      </c>
      <c r="I62" s="507" t="e">
        <f ca="1">+IF(AND(ISNUMBER(OFFSET('Water Data'!$E$9,0,10*ROW('Water Data'!E56))),'Data Summary'!BX62="Yes"),OFFSET('Water Data'!$E$9,0,10*ROW('Water Data'!E56)),NA())</f>
        <v>#N/A</v>
      </c>
      <c r="J62" s="507" t="e">
        <f ca="1">+IF(AND(ISNUMBER(OFFSET('Water Data'!$F$4,0,10*ROW('Water Data'!F56))),'Data Summary'!BY62="Yes"),100-OFFSET('Water Data'!$F$4,0,10*ROW('Water Data'!F56)),NA())</f>
        <v>#N/A</v>
      </c>
      <c r="K62" s="507" t="e">
        <f ca="1">+IF(AND(ISNUMBER(OFFSET('Water Data'!$F$6,0,10*ROW('Water Data'!F56))),'Data Summary'!BZ62="Yes"),OFFSET('Water Data'!$F$6,0,10*ROW('Water Data'!F56)),NA())</f>
        <v>#N/A</v>
      </c>
      <c r="L62" s="507" t="e">
        <f ca="1">+IF(AND(ISNUMBER(OFFSET('Water Data'!$F$9,0,10*ROW('Water Data'!F56))),'Data Summary'!CA62="Yes"),OFFSET('Water Data'!$F$9,0,10*ROW('Water Data'!F56)),NA())</f>
        <v>#N/A</v>
      </c>
      <c r="M62" s="507" t="e">
        <f ca="1">+IF(AND(ISNUMBER(OFFSET('Water Data'!$G$4,0,10*ROW('Water Data'!G56))),'Data Summary'!CB62="Yes"),100-OFFSET('Water Data'!$G$4,0,10*ROW('Water Data'!G56)),NA())</f>
        <v>#N/A</v>
      </c>
      <c r="N62" s="507" t="e">
        <f ca="1">+IF(AND(ISNUMBER(OFFSET('Water Data'!$G$6,0,10*ROW('Water Data'!G56))),'Data Summary'!CC62="Yes"),OFFSET('Water Data'!$G$6,0,10*ROW('Water Data'!G56)),NA())</f>
        <v>#N/A</v>
      </c>
      <c r="O62" s="507" t="e">
        <f ca="1">+IF(AND(ISNUMBER(OFFSET('Water Data'!$G$9,0,10*ROW('Water Data'!G56))),'Data Summary'!CD62="Yes"),OFFSET('Water Data'!$G$9,0,10*ROW('Water Data'!G56)),NA())</f>
        <v>#N/A</v>
      </c>
      <c r="P62" s="507" t="e">
        <f ca="1">+IF(AND(ISNUMBER(OFFSET('Water Data'!$H$4,0,10*ROW('Water Data'!H56))),'Data Summary'!CE62="Yes"),100-OFFSET('Water Data'!$H$4,0,10*ROW('Water Data'!H56)),NA())</f>
        <v>#N/A</v>
      </c>
      <c r="Q62" s="507" t="e">
        <f ca="1">+IF(AND(ISNUMBER(OFFSET('Water Data'!$H$6,0,10*ROW('Water Data'!H56))),'Data Summary'!CF62="Yes"),OFFSET('Water Data'!$H$6,0,10*ROW('Water Data'!H56)),NA())</f>
        <v>#N/A</v>
      </c>
      <c r="R62" s="507" t="e">
        <f ca="1">+IF(AND(ISNUMBER(OFFSET('Water Data'!$H$9,0,10*ROW('Water Data'!H56))),'Data Summary'!CG62="Yes"),OFFSET('Water Data'!$H$9,0,10*ROW('Water Data'!H56)),NA())</f>
        <v>#N/A</v>
      </c>
      <c r="S62" s="507" t="e">
        <f ca="1">+IF(AND(ISNUMBER(OFFSET('Water Data'!$I$4,0,10*ROW('Water Data'!I56))),'Data Summary'!CH62="Yes"),100-OFFSET('Water Data'!$I$4,0,10*ROW('Water Data'!I56)),NA())</f>
        <v>#N/A</v>
      </c>
      <c r="T62" s="507" t="e">
        <f ca="1">+IF(AND(ISNUMBER(OFFSET('Water Data'!$I$6,0,10*ROW('Water Data'!I56))),'Data Summary'!CI62="Yes"),OFFSET('Water Data'!$I$6,0,10*ROW('Water Data'!I56)),NA())</f>
        <v>#N/A</v>
      </c>
      <c r="U62" s="507" t="e">
        <f ca="1">+IF(AND(ISNUMBER(OFFSET('Water Data'!$I$9,0,10*ROW('Water Data'!I56))),'Data Summary'!CJ62="Yes"),OFFSET('Water Data'!$I$9,0,10*ROW('Water Data'!I56)),NA())</f>
        <v>#N/A</v>
      </c>
      <c r="V62" s="508" t="e">
        <f ca="1">+IF(AND(ISNUMBER(OFFSET('Sanitation Data'!$D$4,0,10*ROW('Sanitation Data'!D56))),'Data Summary'!CK62="Yes"),100-OFFSET('Sanitation Data'!$D$4,0,10*ROW('Sanitation Data'!D56)),NA())</f>
        <v>#N/A</v>
      </c>
      <c r="W62" s="508" t="e">
        <f ca="1">+IF(AND(ISNUMBER(OFFSET('Sanitation Data'!$D$6,0,10*ROW('Sanitation Data'!D56))),'Data Summary'!CL62="Yes"),OFFSET('Sanitation Data'!$D$6,0,10*ROW('Sanitation Data'!D56)),NA())</f>
        <v>#N/A</v>
      </c>
      <c r="X62" s="508" t="e">
        <f ca="1">+IF(AND(ISNUMBER(OFFSET('Sanitation Data'!$D$10,0,10*ROW('Sanitation Data'!D56))),'Data Summary'!CM62="Yes"),OFFSET('Sanitation Data'!$D$10,0,10*ROW('Sanitation Data'!D56)),NA())</f>
        <v>#N/A</v>
      </c>
      <c r="Y62" s="508" t="e">
        <f ca="1">+IF(AND(ISNUMBER(OFFSET('Sanitation Data'!$D$11,0,10*ROW('Sanitation Data'!D56))),'Data Summary'!CN62="Yes"),OFFSET('Sanitation Data'!$D$11,0,10*ROW('Sanitation Data'!D56)),NA())</f>
        <v>#N/A</v>
      </c>
      <c r="Z62" s="508" t="e">
        <f ca="1">+IF(AND(ISNUMBER(OFFSET('Sanitation Data'!$D$12,0,10*ROW('Sanitation Data'!D56))),'Data Summary'!CO62="Yes"),OFFSET('Sanitation Data'!$D$12,0,10*ROW('Sanitation Data'!D56)),NA())</f>
        <v>#N/A</v>
      </c>
      <c r="AA62" s="508" t="e">
        <f ca="1">+IF(AND(ISNUMBER(OFFSET('Sanitation Data'!$E$4,0,10*ROW('Sanitation Data'!E56))),'Data Summary'!CP62="Yes"),100-OFFSET('Sanitation Data'!$E$4,0,10*ROW('Sanitation Data'!E56)),NA())</f>
        <v>#N/A</v>
      </c>
      <c r="AB62" s="508" t="e">
        <f ca="1">+IF(AND(ISNUMBER(OFFSET('Sanitation Data'!$E$6,0,10*ROW('Sanitation Data'!E56))),'Data Summary'!CQ62="Yes"),OFFSET('Sanitation Data'!$E$6,0,10*ROW('Sanitation Data'!E56)),NA())</f>
        <v>#N/A</v>
      </c>
      <c r="AC62" s="508" t="e">
        <f ca="1">+IF(AND(ISNUMBER(OFFSET('Sanitation Data'!$E$10,0,10*ROW('Sanitation Data'!E56))),'Data Summary'!CR62="Yes"),OFFSET('Sanitation Data'!$E$10,0,10*ROW('Sanitation Data'!E56)),NA())</f>
        <v>#N/A</v>
      </c>
      <c r="AD62" s="508" t="e">
        <f ca="1">+IF(AND(ISNUMBER(OFFSET('Sanitation Data'!$E$11,0,10*ROW('Sanitation Data'!E56))),'Data Summary'!CS62="Yes"),OFFSET('Sanitation Data'!$E$11,0,10*ROW('Sanitation Data'!E56)),NA())</f>
        <v>#N/A</v>
      </c>
      <c r="AE62" s="508" t="e">
        <f ca="1">+IF(AND(ISNUMBER(OFFSET('Sanitation Data'!$E$12,0,10*ROW('Sanitation Data'!E56))),'Data Summary'!CT62="Yes"),OFFSET('Sanitation Data'!$E$12,0,10*ROW('Sanitation Data'!E56)),NA())</f>
        <v>#N/A</v>
      </c>
      <c r="AF62" s="508" t="e">
        <f ca="1">+IF(AND(ISNUMBER(OFFSET('Sanitation Data'!$F$4,0,10*ROW('Sanitation Data'!F56))),'Data Summary'!CU62="Yes"),100-OFFSET('Sanitation Data'!$F$4,0,10*ROW('Sanitation Data'!F56)),NA())</f>
        <v>#N/A</v>
      </c>
      <c r="AG62" s="508" t="e">
        <f ca="1">+IF(AND(ISNUMBER(OFFSET('Sanitation Data'!$F$6,0,10*ROW('Sanitation Data'!F56))),'Data Summary'!CV62="Yes"),OFFSET('Sanitation Data'!$F$6,0,10*ROW('Sanitation Data'!F56)),NA())</f>
        <v>#N/A</v>
      </c>
      <c r="AH62" s="508" t="e">
        <f ca="1">+IF(AND(ISNUMBER(OFFSET('Sanitation Data'!$F$10,0,10*ROW('Sanitation Data'!F56))),'Data Summary'!CW62="Yes"),OFFSET('Sanitation Data'!$F$10,0,10*ROW('Sanitation Data'!F56)),NA())</f>
        <v>#N/A</v>
      </c>
      <c r="AI62" s="508" t="e">
        <f ca="1">+IF(AND(ISNUMBER(OFFSET('Sanitation Data'!$F$11,0,10*ROW('Sanitation Data'!F56))),'Data Summary'!CX62="Yes"),OFFSET('Sanitation Data'!$F$11,0,10*ROW('Sanitation Data'!F56)),NA())</f>
        <v>#N/A</v>
      </c>
      <c r="AJ62" s="508" t="e">
        <f ca="1">+IF(AND(ISNUMBER(OFFSET('Sanitation Data'!$F$12,0,10*ROW('Sanitation Data'!F56))),'Data Summary'!CY62="Yes"),OFFSET('Sanitation Data'!$F$12,0,10*ROW('Sanitation Data'!F56)),NA())</f>
        <v>#N/A</v>
      </c>
      <c r="AK62" s="508" t="e">
        <f ca="1">+IF(AND(ISNUMBER(OFFSET('Sanitation Data'!$G$4,0,10*ROW('Sanitation Data'!G56))),'Data Summary'!CZ62="Yes"),100-OFFSET('Sanitation Data'!$G$4,0,10*ROW('Sanitation Data'!G56)),NA())</f>
        <v>#N/A</v>
      </c>
      <c r="AL62" s="508" t="e">
        <f ca="1">+IF(AND(ISNUMBER(OFFSET('Sanitation Data'!$G$6,0,10*ROW('Sanitation Data'!G56))),'Data Summary'!DA62="Yes"),OFFSET('Sanitation Data'!$G$6,0,10*ROW('Sanitation Data'!G56)),NA())</f>
        <v>#N/A</v>
      </c>
      <c r="AM62" s="508" t="e">
        <f ca="1">+IF(AND(ISNUMBER(OFFSET('Sanitation Data'!$G$10,0,10*ROW('Sanitation Data'!G56))),'Data Summary'!DB62="Yes"),OFFSET('Sanitation Data'!$G$10,0,10*ROW('Sanitation Data'!G56)),NA())</f>
        <v>#N/A</v>
      </c>
      <c r="AN62" s="508" t="e">
        <f ca="1">+IF(AND(ISNUMBER(OFFSET('Sanitation Data'!$G$11,0,10*ROW('Sanitation Data'!G56))),'Data Summary'!DC62="Yes"),OFFSET('Sanitation Data'!$G$11,0,10*ROW('Sanitation Data'!G56)),NA())</f>
        <v>#N/A</v>
      </c>
      <c r="AO62" s="508" t="e">
        <f ca="1">+IF(AND(ISNUMBER(OFFSET('Sanitation Data'!$G$12,0,10*ROW('Sanitation Data'!G56))),'Data Summary'!DD62="Yes"),OFFSET('Sanitation Data'!$G$12,0,10*ROW('Sanitation Data'!G56)),NA())</f>
        <v>#N/A</v>
      </c>
      <c r="AP62" s="508" t="e">
        <f ca="1">+IF(AND(ISNUMBER(OFFSET('Sanitation Data'!$H$4,0,10*ROW('Sanitation Data'!H56))),'Data Summary'!DE62="Yes"),100-OFFSET('Sanitation Data'!$H$4,0,10*ROW('Sanitation Data'!H56)),NA())</f>
        <v>#N/A</v>
      </c>
      <c r="AQ62" s="508" t="e">
        <f ca="1">+IF(AND(ISNUMBER(OFFSET('Sanitation Data'!$H$6,0,10*ROW('Sanitation Data'!H56))),'Data Summary'!DF62="Yes"),OFFSET('Sanitation Data'!$H$6,0,10*ROW('Sanitation Data'!H56)),NA())</f>
        <v>#N/A</v>
      </c>
      <c r="AR62" s="508" t="e">
        <f ca="1">+IF(AND(ISNUMBER(OFFSET('Sanitation Data'!$H$10,0,10*ROW('Sanitation Data'!H56))),'Data Summary'!DG62="Yes"),OFFSET('Sanitation Data'!$H$10,0,10*ROW('Sanitation Data'!H56)),NA())</f>
        <v>#N/A</v>
      </c>
      <c r="AS62" s="508" t="e">
        <f ca="1">+IF(AND(ISNUMBER(OFFSET('Sanitation Data'!$H$11,0,10*ROW('Sanitation Data'!H56))),'Data Summary'!DH62="Yes"),OFFSET('Sanitation Data'!$H$11,0,10*ROW('Sanitation Data'!H56)),NA())</f>
        <v>#N/A</v>
      </c>
      <c r="AT62" s="508" t="e">
        <f ca="1">+IF(AND(ISNUMBER(OFFSET('Sanitation Data'!$H$12,0,10*ROW('Sanitation Data'!H56))),'Data Summary'!DI62="Yes"),OFFSET('Sanitation Data'!$H$12,0,10*ROW('Sanitation Data'!H56)),NA())</f>
        <v>#N/A</v>
      </c>
      <c r="AU62" s="508" t="e">
        <f ca="1">+IF(AND(ISNUMBER(OFFSET('Sanitation Data'!$I$4,0,10*ROW('Sanitation Data'!I56))),'Data Summary'!DJ62="Yes"),100-OFFSET('Sanitation Data'!$I$4,0,10*ROW('Sanitation Data'!I56)),NA())</f>
        <v>#N/A</v>
      </c>
      <c r="AV62" s="508" t="e">
        <f ca="1">+IF(AND(ISNUMBER(OFFSET('Sanitation Data'!$I$6,0,10*ROW('Sanitation Data'!I56))),'Data Summary'!DK62="Yes"),OFFSET('Sanitation Data'!$I$6,0,10*ROW('Sanitation Data'!I56)),NA())</f>
        <v>#N/A</v>
      </c>
      <c r="AW62" s="508" t="e">
        <f ca="1">+IF(AND(ISNUMBER(OFFSET('Sanitation Data'!$I$10,0,10*ROW('Sanitation Data'!I56))),'Data Summary'!DL62="Yes"),OFFSET('Sanitation Data'!$I$10,0,10*ROW('Sanitation Data'!I56)),NA())</f>
        <v>#N/A</v>
      </c>
      <c r="AX62" s="508" t="e">
        <f ca="1">+IF(AND(ISNUMBER(OFFSET('Sanitation Data'!$I$11,0,10*ROW('Sanitation Data'!I56))),'Data Summary'!DM62="Yes"),OFFSET('Sanitation Data'!$I$11,0,10*ROW('Sanitation Data'!I56)),NA())</f>
        <v>#N/A</v>
      </c>
      <c r="AY62" s="508" t="e">
        <f ca="1">+IF(AND(ISNUMBER(OFFSET('Sanitation Data'!$I$12,0,10*ROW('Sanitation Data'!I56))),'Data Summary'!DN62="Yes"),OFFSET('Sanitation Data'!$I$12,0,10*ROW('Sanitation Data'!I56)),NA())</f>
        <v>#N/A</v>
      </c>
      <c r="AZ62" s="509" t="e">
        <f ca="1">+IF(AND(ISNUMBER(OFFSET('Hygiene Data'!$D$5,0,10*ROW('Hygiene Data'!D56))),'Data Summary'!DO62="Yes"),OFFSET('Hygiene Data'!$D$5,0,10*ROW('Hygiene Data'!D56)),NA())</f>
        <v>#N/A</v>
      </c>
      <c r="BA62" s="509" t="e">
        <f ca="1">+IF(AND(ISNUMBER(OFFSET('Hygiene Data'!$D$7,0,10*ROW('Hygiene Data'!D56))),'Data Summary'!DP62="Yes"),OFFSET('Hygiene Data'!$D$7,0,10*ROW('Hygiene Data'!D56)),NA())</f>
        <v>#N/A</v>
      </c>
      <c r="BB62" s="509" t="e">
        <f ca="1">+IF(AND(ISNUMBER(OFFSET('Hygiene Data'!$D$9,0,10*ROW('Hygiene Data'!D56))),'Data Summary'!DQ62="Yes"),OFFSET('Hygiene Data'!$D$9,0,10*ROW('Hygiene Data'!D56)),NA())</f>
        <v>#N/A</v>
      </c>
      <c r="BC62" s="509" t="e">
        <f ca="1">+IF(AND(ISNUMBER(OFFSET('Hygiene Data'!$E$5,0,10*ROW('Hygiene Data'!E56))),'Data Summary'!DR62="Yes"),OFFSET('Hygiene Data'!$E$5,0,10*ROW('Hygiene Data'!E56)),NA())</f>
        <v>#N/A</v>
      </c>
      <c r="BD62" s="509" t="e">
        <f ca="1">+IF(AND(ISNUMBER(OFFSET('Hygiene Data'!$E$7,0,10*ROW('Hygiene Data'!E56))),'Data Summary'!DS62="Yes"),OFFSET('Hygiene Data'!$E$7,0,10*ROW('Hygiene Data'!E56)),NA())</f>
        <v>#N/A</v>
      </c>
      <c r="BE62" s="509" t="e">
        <f ca="1">+IF(AND(ISNUMBER(OFFSET('Hygiene Data'!$E$9,0,10*ROW('Hygiene Data'!E56))),'Data Summary'!DT62="Yes"),OFFSET('Hygiene Data'!$E$9,0,10*ROW('Hygiene Data'!E56)),NA())</f>
        <v>#N/A</v>
      </c>
      <c r="BF62" s="509" t="e">
        <f ca="1">+IF(AND(ISNUMBER(OFFSET('Hygiene Data'!$F$5,0,10*ROW('Hygiene Data'!F56))),'Data Summary'!DU62="Yes"),OFFSET('Hygiene Data'!$F$5,0,10*ROW('Hygiene Data'!F56)),NA())</f>
        <v>#N/A</v>
      </c>
      <c r="BG62" s="509" t="e">
        <f ca="1">+IF(AND(ISNUMBER(OFFSET('Hygiene Data'!$F$7,0,10*ROW('Hygiene Data'!F56))),'Data Summary'!DV62="Yes"),OFFSET('Hygiene Data'!$F$7,0,10*ROW('Hygiene Data'!F56)),NA())</f>
        <v>#N/A</v>
      </c>
      <c r="BH62" s="509" t="e">
        <f ca="1">+IF(AND(ISNUMBER(OFFSET('Hygiene Data'!$F$9,0,10*ROW('Hygiene Data'!F56))),'Data Summary'!DW62="Yes"),OFFSET('Hygiene Data'!$F$9,0,10*ROW('Hygiene Data'!F56)),NA())</f>
        <v>#N/A</v>
      </c>
      <c r="BI62" s="509" t="e">
        <f ca="1">+IF(AND(ISNUMBER(OFFSET('Hygiene Data'!$G$5,0,10*ROW('Hygiene Data'!G56))),'Data Summary'!DX62="Yes"),OFFSET('Hygiene Data'!$G$5,0,10*ROW('Hygiene Data'!G56)),NA())</f>
        <v>#N/A</v>
      </c>
      <c r="BJ62" s="509" t="e">
        <f ca="1">+IF(AND(ISNUMBER(OFFSET('Hygiene Data'!$G$7,0,10*ROW('Hygiene Data'!G56))),'Data Summary'!DY62="Yes"),OFFSET('Hygiene Data'!$G$7,0,10*ROW('Hygiene Data'!G56)),NA())</f>
        <v>#N/A</v>
      </c>
      <c r="BK62" s="509" t="e">
        <f ca="1">+IF(AND(ISNUMBER(OFFSET('Hygiene Data'!$G$9,0,10*ROW('Hygiene Data'!G56))),'Data Summary'!DZ62="Yes"),OFFSET('Hygiene Data'!$G$9,0,10*ROW('Hygiene Data'!G56)),NA())</f>
        <v>#N/A</v>
      </c>
      <c r="BL62" s="509" t="e">
        <f ca="1">+IF(AND(ISNUMBER(OFFSET('Hygiene Data'!$H$5,0,10*ROW('Hygiene Data'!H56))),'Data Summary'!EA62="Yes"),OFFSET('Hygiene Data'!$H$5,0,10*ROW('Hygiene Data'!H56)),NA())</f>
        <v>#N/A</v>
      </c>
      <c r="BM62" s="509" t="e">
        <f ca="1">+IF(AND(ISNUMBER(OFFSET('Hygiene Data'!$H$7,0,10*ROW('Hygiene Data'!H56))),'Data Summary'!EB62="Yes"),OFFSET('Hygiene Data'!$H$7,0,10*ROW('Hygiene Data'!H56)),NA())</f>
        <v>#N/A</v>
      </c>
      <c r="BN62" s="509" t="e">
        <f ca="1">+IF(AND(ISNUMBER(OFFSET('Hygiene Data'!$H$9,0,10*ROW('Hygiene Data'!H56))),'Data Summary'!EC62="Yes"),OFFSET('Hygiene Data'!$H$9,0,10*ROW('Hygiene Data'!H56)),NA())</f>
        <v>#N/A</v>
      </c>
      <c r="BO62" s="509" t="e">
        <f ca="1">+IF(AND(ISNUMBER(OFFSET('Hygiene Data'!$I$5,0,10*ROW('Hygiene Data'!I56))),'Data Summary'!ED62="Yes"),OFFSET('Hygiene Data'!$I$5,0,10*ROW('Hygiene Data'!I56)),NA())</f>
        <v>#N/A</v>
      </c>
      <c r="BP62" s="509" t="e">
        <f ca="1">+IF(AND(ISNUMBER(OFFSET('Hygiene Data'!$I$7,0,10*ROW('Hygiene Data'!I56))),'Data Summary'!EE62="Yes"),OFFSET('Hygiene Data'!$I$7,0,10*ROW('Hygiene Data'!I56)),NA())</f>
        <v>#N/A</v>
      </c>
      <c r="BQ62" s="509" t="e">
        <f ca="1">+IF(AND(ISNUMBER(OFFSET('Hygiene Data'!$I$9,0,10*ROW('Hygiene Data'!I56))),'Data Summary'!EF62="Yes"),OFFSET('Hygiene Data'!$I$9,0,10*ROW('Hygiene Data'!I56)),NA())</f>
        <v>#N/A</v>
      </c>
    </row>
    <row r="63" spans="1:69" x14ac:dyDescent="0.25">
      <c r="A63" s="505" t="e">
        <f ca="1">+RIGHT('Data Summary'!A63,LEN('Data Summary'!A63)-9)</f>
        <v>#VALUE!</v>
      </c>
      <c r="B63" s="479" t="str">
        <f ca="1">+IF(ISTEXT('Data Summary'!B63),'Data Summary'!B63,"")</f>
        <v/>
      </c>
      <c r="C63" s="506" t="e">
        <f ca="1">+VALUE('Data Summary'!C63)</f>
        <v>#VALUE!</v>
      </c>
      <c r="D63" s="507" t="e">
        <f ca="1">+IF(AND(ISNUMBER(OFFSET('Water Data'!$D$4,0,10*ROW('Water Data'!D57))),'Data Summary'!BS63="Yes"),100-OFFSET('Water Data'!$D$4,0,10*ROW('Water Data'!D57)),NA())</f>
        <v>#N/A</v>
      </c>
      <c r="E63" s="507" t="e">
        <f ca="1">+IF(AND(ISNUMBER(OFFSET('Water Data'!$D$6,0,10*ROW('Water Data'!D57))),'Data Summary'!BT63="Yes"),OFFSET('Water Data'!$D$6,0,10*ROW('Water Data'!D57)),NA())</f>
        <v>#N/A</v>
      </c>
      <c r="F63" s="507" t="e">
        <f ca="1">+IF(AND(ISNUMBER(OFFSET('Water Data'!$D$9,0,10*ROW('Water Data'!D57))),'Data Summary'!BU63="Yes"),OFFSET('Water Data'!$D$9,0,10*ROW('Water Data'!D57)),NA())</f>
        <v>#N/A</v>
      </c>
      <c r="G63" s="507" t="e">
        <f ca="1">+IF(AND(ISNUMBER(OFFSET('Water Data'!$E$4,0,10*ROW('Water Data'!E57))),'Data Summary'!BV63="Yes"),100-OFFSET('Water Data'!$E$4,0,10*ROW('Water Data'!E57)),NA())</f>
        <v>#N/A</v>
      </c>
      <c r="H63" s="507" t="e">
        <f ca="1">+IF(AND(ISNUMBER(OFFSET('Water Data'!$E$6,0,10*ROW('Water Data'!E57))),'Data Summary'!BW63="Yes"),OFFSET('Water Data'!$E$6,0,10*ROW('Water Data'!E57)),NA())</f>
        <v>#N/A</v>
      </c>
      <c r="I63" s="507" t="e">
        <f ca="1">+IF(AND(ISNUMBER(OFFSET('Water Data'!$E$9,0,10*ROW('Water Data'!E57))),'Data Summary'!BX63="Yes"),OFFSET('Water Data'!$E$9,0,10*ROW('Water Data'!E57)),NA())</f>
        <v>#N/A</v>
      </c>
      <c r="J63" s="507" t="e">
        <f ca="1">+IF(AND(ISNUMBER(OFFSET('Water Data'!$F$4,0,10*ROW('Water Data'!F57))),'Data Summary'!BY63="Yes"),100-OFFSET('Water Data'!$F$4,0,10*ROW('Water Data'!F57)),NA())</f>
        <v>#N/A</v>
      </c>
      <c r="K63" s="507" t="e">
        <f ca="1">+IF(AND(ISNUMBER(OFFSET('Water Data'!$F$6,0,10*ROW('Water Data'!F57))),'Data Summary'!BZ63="Yes"),OFFSET('Water Data'!$F$6,0,10*ROW('Water Data'!F57)),NA())</f>
        <v>#N/A</v>
      </c>
      <c r="L63" s="507" t="e">
        <f ca="1">+IF(AND(ISNUMBER(OFFSET('Water Data'!$F$9,0,10*ROW('Water Data'!F57))),'Data Summary'!CA63="Yes"),OFFSET('Water Data'!$F$9,0,10*ROW('Water Data'!F57)),NA())</f>
        <v>#N/A</v>
      </c>
      <c r="M63" s="507" t="e">
        <f ca="1">+IF(AND(ISNUMBER(OFFSET('Water Data'!$G$4,0,10*ROW('Water Data'!G57))),'Data Summary'!CB63="Yes"),100-OFFSET('Water Data'!$G$4,0,10*ROW('Water Data'!G57)),NA())</f>
        <v>#N/A</v>
      </c>
      <c r="N63" s="507" t="e">
        <f ca="1">+IF(AND(ISNUMBER(OFFSET('Water Data'!$G$6,0,10*ROW('Water Data'!G57))),'Data Summary'!CC63="Yes"),OFFSET('Water Data'!$G$6,0,10*ROW('Water Data'!G57)),NA())</f>
        <v>#N/A</v>
      </c>
      <c r="O63" s="507" t="e">
        <f ca="1">+IF(AND(ISNUMBER(OFFSET('Water Data'!$G$9,0,10*ROW('Water Data'!G57))),'Data Summary'!CD63="Yes"),OFFSET('Water Data'!$G$9,0,10*ROW('Water Data'!G57)),NA())</f>
        <v>#N/A</v>
      </c>
      <c r="P63" s="507" t="e">
        <f ca="1">+IF(AND(ISNUMBER(OFFSET('Water Data'!$H$4,0,10*ROW('Water Data'!H57))),'Data Summary'!CE63="Yes"),100-OFFSET('Water Data'!$H$4,0,10*ROW('Water Data'!H57)),NA())</f>
        <v>#N/A</v>
      </c>
      <c r="Q63" s="507" t="e">
        <f ca="1">+IF(AND(ISNUMBER(OFFSET('Water Data'!$H$6,0,10*ROW('Water Data'!H57))),'Data Summary'!CF63="Yes"),OFFSET('Water Data'!$H$6,0,10*ROW('Water Data'!H57)),NA())</f>
        <v>#N/A</v>
      </c>
      <c r="R63" s="507" t="e">
        <f ca="1">+IF(AND(ISNUMBER(OFFSET('Water Data'!$H$9,0,10*ROW('Water Data'!H57))),'Data Summary'!CG63="Yes"),OFFSET('Water Data'!$H$9,0,10*ROW('Water Data'!H57)),NA())</f>
        <v>#N/A</v>
      </c>
      <c r="S63" s="507" t="e">
        <f ca="1">+IF(AND(ISNUMBER(OFFSET('Water Data'!$I$4,0,10*ROW('Water Data'!I57))),'Data Summary'!CH63="Yes"),100-OFFSET('Water Data'!$I$4,0,10*ROW('Water Data'!I57)),NA())</f>
        <v>#N/A</v>
      </c>
      <c r="T63" s="507" t="e">
        <f ca="1">+IF(AND(ISNUMBER(OFFSET('Water Data'!$I$6,0,10*ROW('Water Data'!I57))),'Data Summary'!CI63="Yes"),OFFSET('Water Data'!$I$6,0,10*ROW('Water Data'!I57)),NA())</f>
        <v>#N/A</v>
      </c>
      <c r="U63" s="507" t="e">
        <f ca="1">+IF(AND(ISNUMBER(OFFSET('Water Data'!$I$9,0,10*ROW('Water Data'!I57))),'Data Summary'!CJ63="Yes"),OFFSET('Water Data'!$I$9,0,10*ROW('Water Data'!I57)),NA())</f>
        <v>#N/A</v>
      </c>
      <c r="V63" s="508" t="e">
        <f ca="1">+IF(AND(ISNUMBER(OFFSET('Sanitation Data'!$D$4,0,10*ROW('Sanitation Data'!D57))),'Data Summary'!CK63="Yes"),100-OFFSET('Sanitation Data'!$D$4,0,10*ROW('Sanitation Data'!D57)),NA())</f>
        <v>#N/A</v>
      </c>
      <c r="W63" s="508" t="e">
        <f ca="1">+IF(AND(ISNUMBER(OFFSET('Sanitation Data'!$D$6,0,10*ROW('Sanitation Data'!D57))),'Data Summary'!CL63="Yes"),OFFSET('Sanitation Data'!$D$6,0,10*ROW('Sanitation Data'!D57)),NA())</f>
        <v>#N/A</v>
      </c>
      <c r="X63" s="508" t="e">
        <f ca="1">+IF(AND(ISNUMBER(OFFSET('Sanitation Data'!$D$10,0,10*ROW('Sanitation Data'!D57))),'Data Summary'!CM63="Yes"),OFFSET('Sanitation Data'!$D$10,0,10*ROW('Sanitation Data'!D57)),NA())</f>
        <v>#N/A</v>
      </c>
      <c r="Y63" s="508" t="e">
        <f ca="1">+IF(AND(ISNUMBER(OFFSET('Sanitation Data'!$D$11,0,10*ROW('Sanitation Data'!D57))),'Data Summary'!CN63="Yes"),OFFSET('Sanitation Data'!$D$11,0,10*ROW('Sanitation Data'!D57)),NA())</f>
        <v>#N/A</v>
      </c>
      <c r="Z63" s="508" t="e">
        <f ca="1">+IF(AND(ISNUMBER(OFFSET('Sanitation Data'!$D$12,0,10*ROW('Sanitation Data'!D57))),'Data Summary'!CO63="Yes"),OFFSET('Sanitation Data'!$D$12,0,10*ROW('Sanitation Data'!D57)),NA())</f>
        <v>#N/A</v>
      </c>
      <c r="AA63" s="508" t="e">
        <f ca="1">+IF(AND(ISNUMBER(OFFSET('Sanitation Data'!$E$4,0,10*ROW('Sanitation Data'!E57))),'Data Summary'!CP63="Yes"),100-OFFSET('Sanitation Data'!$E$4,0,10*ROW('Sanitation Data'!E57)),NA())</f>
        <v>#N/A</v>
      </c>
      <c r="AB63" s="508" t="e">
        <f ca="1">+IF(AND(ISNUMBER(OFFSET('Sanitation Data'!$E$6,0,10*ROW('Sanitation Data'!E57))),'Data Summary'!CQ63="Yes"),OFFSET('Sanitation Data'!$E$6,0,10*ROW('Sanitation Data'!E57)),NA())</f>
        <v>#N/A</v>
      </c>
      <c r="AC63" s="508" t="e">
        <f ca="1">+IF(AND(ISNUMBER(OFFSET('Sanitation Data'!$E$10,0,10*ROW('Sanitation Data'!E57))),'Data Summary'!CR63="Yes"),OFFSET('Sanitation Data'!$E$10,0,10*ROW('Sanitation Data'!E57)),NA())</f>
        <v>#N/A</v>
      </c>
      <c r="AD63" s="508" t="e">
        <f ca="1">+IF(AND(ISNUMBER(OFFSET('Sanitation Data'!$E$11,0,10*ROW('Sanitation Data'!E57))),'Data Summary'!CS63="Yes"),OFFSET('Sanitation Data'!$E$11,0,10*ROW('Sanitation Data'!E57)),NA())</f>
        <v>#N/A</v>
      </c>
      <c r="AE63" s="508" t="e">
        <f ca="1">+IF(AND(ISNUMBER(OFFSET('Sanitation Data'!$E$12,0,10*ROW('Sanitation Data'!E57))),'Data Summary'!CT63="Yes"),OFFSET('Sanitation Data'!$E$12,0,10*ROW('Sanitation Data'!E57)),NA())</f>
        <v>#N/A</v>
      </c>
      <c r="AF63" s="508" t="e">
        <f ca="1">+IF(AND(ISNUMBER(OFFSET('Sanitation Data'!$F$4,0,10*ROW('Sanitation Data'!F57))),'Data Summary'!CU63="Yes"),100-OFFSET('Sanitation Data'!$F$4,0,10*ROW('Sanitation Data'!F57)),NA())</f>
        <v>#N/A</v>
      </c>
      <c r="AG63" s="508" t="e">
        <f ca="1">+IF(AND(ISNUMBER(OFFSET('Sanitation Data'!$F$6,0,10*ROW('Sanitation Data'!F57))),'Data Summary'!CV63="Yes"),OFFSET('Sanitation Data'!$F$6,0,10*ROW('Sanitation Data'!F57)),NA())</f>
        <v>#N/A</v>
      </c>
      <c r="AH63" s="508" t="e">
        <f ca="1">+IF(AND(ISNUMBER(OFFSET('Sanitation Data'!$F$10,0,10*ROW('Sanitation Data'!F57))),'Data Summary'!CW63="Yes"),OFFSET('Sanitation Data'!$F$10,0,10*ROW('Sanitation Data'!F57)),NA())</f>
        <v>#N/A</v>
      </c>
      <c r="AI63" s="508" t="e">
        <f ca="1">+IF(AND(ISNUMBER(OFFSET('Sanitation Data'!$F$11,0,10*ROW('Sanitation Data'!F57))),'Data Summary'!CX63="Yes"),OFFSET('Sanitation Data'!$F$11,0,10*ROW('Sanitation Data'!F57)),NA())</f>
        <v>#N/A</v>
      </c>
      <c r="AJ63" s="508" t="e">
        <f ca="1">+IF(AND(ISNUMBER(OFFSET('Sanitation Data'!$F$12,0,10*ROW('Sanitation Data'!F57))),'Data Summary'!CY63="Yes"),OFFSET('Sanitation Data'!$F$12,0,10*ROW('Sanitation Data'!F57)),NA())</f>
        <v>#N/A</v>
      </c>
      <c r="AK63" s="508" t="e">
        <f ca="1">+IF(AND(ISNUMBER(OFFSET('Sanitation Data'!$G$4,0,10*ROW('Sanitation Data'!G57))),'Data Summary'!CZ63="Yes"),100-OFFSET('Sanitation Data'!$G$4,0,10*ROW('Sanitation Data'!G57)),NA())</f>
        <v>#N/A</v>
      </c>
      <c r="AL63" s="508" t="e">
        <f ca="1">+IF(AND(ISNUMBER(OFFSET('Sanitation Data'!$G$6,0,10*ROW('Sanitation Data'!G57))),'Data Summary'!DA63="Yes"),OFFSET('Sanitation Data'!$G$6,0,10*ROW('Sanitation Data'!G57)),NA())</f>
        <v>#N/A</v>
      </c>
      <c r="AM63" s="508" t="e">
        <f ca="1">+IF(AND(ISNUMBER(OFFSET('Sanitation Data'!$G$10,0,10*ROW('Sanitation Data'!G57))),'Data Summary'!DB63="Yes"),OFFSET('Sanitation Data'!$G$10,0,10*ROW('Sanitation Data'!G57)),NA())</f>
        <v>#N/A</v>
      </c>
      <c r="AN63" s="508" t="e">
        <f ca="1">+IF(AND(ISNUMBER(OFFSET('Sanitation Data'!$G$11,0,10*ROW('Sanitation Data'!G57))),'Data Summary'!DC63="Yes"),OFFSET('Sanitation Data'!$G$11,0,10*ROW('Sanitation Data'!G57)),NA())</f>
        <v>#N/A</v>
      </c>
      <c r="AO63" s="508" t="e">
        <f ca="1">+IF(AND(ISNUMBER(OFFSET('Sanitation Data'!$G$12,0,10*ROW('Sanitation Data'!G57))),'Data Summary'!DD63="Yes"),OFFSET('Sanitation Data'!$G$12,0,10*ROW('Sanitation Data'!G57)),NA())</f>
        <v>#N/A</v>
      </c>
      <c r="AP63" s="508" t="e">
        <f ca="1">+IF(AND(ISNUMBER(OFFSET('Sanitation Data'!$H$4,0,10*ROW('Sanitation Data'!H57))),'Data Summary'!DE63="Yes"),100-OFFSET('Sanitation Data'!$H$4,0,10*ROW('Sanitation Data'!H57)),NA())</f>
        <v>#N/A</v>
      </c>
      <c r="AQ63" s="508" t="e">
        <f ca="1">+IF(AND(ISNUMBER(OFFSET('Sanitation Data'!$H$6,0,10*ROW('Sanitation Data'!H57))),'Data Summary'!DF63="Yes"),OFFSET('Sanitation Data'!$H$6,0,10*ROW('Sanitation Data'!H57)),NA())</f>
        <v>#N/A</v>
      </c>
      <c r="AR63" s="508" t="e">
        <f ca="1">+IF(AND(ISNUMBER(OFFSET('Sanitation Data'!$H$10,0,10*ROW('Sanitation Data'!H57))),'Data Summary'!DG63="Yes"),OFFSET('Sanitation Data'!$H$10,0,10*ROW('Sanitation Data'!H57)),NA())</f>
        <v>#N/A</v>
      </c>
      <c r="AS63" s="508" t="e">
        <f ca="1">+IF(AND(ISNUMBER(OFFSET('Sanitation Data'!$H$11,0,10*ROW('Sanitation Data'!H57))),'Data Summary'!DH63="Yes"),OFFSET('Sanitation Data'!$H$11,0,10*ROW('Sanitation Data'!H57)),NA())</f>
        <v>#N/A</v>
      </c>
      <c r="AT63" s="508" t="e">
        <f ca="1">+IF(AND(ISNUMBER(OFFSET('Sanitation Data'!$H$12,0,10*ROW('Sanitation Data'!H57))),'Data Summary'!DI63="Yes"),OFFSET('Sanitation Data'!$H$12,0,10*ROW('Sanitation Data'!H57)),NA())</f>
        <v>#N/A</v>
      </c>
      <c r="AU63" s="508" t="e">
        <f ca="1">+IF(AND(ISNUMBER(OFFSET('Sanitation Data'!$I$4,0,10*ROW('Sanitation Data'!I57))),'Data Summary'!DJ63="Yes"),100-OFFSET('Sanitation Data'!$I$4,0,10*ROW('Sanitation Data'!I57)),NA())</f>
        <v>#N/A</v>
      </c>
      <c r="AV63" s="508" t="e">
        <f ca="1">+IF(AND(ISNUMBER(OFFSET('Sanitation Data'!$I$6,0,10*ROW('Sanitation Data'!I57))),'Data Summary'!DK63="Yes"),OFFSET('Sanitation Data'!$I$6,0,10*ROW('Sanitation Data'!I57)),NA())</f>
        <v>#N/A</v>
      </c>
      <c r="AW63" s="508" t="e">
        <f ca="1">+IF(AND(ISNUMBER(OFFSET('Sanitation Data'!$I$10,0,10*ROW('Sanitation Data'!I57))),'Data Summary'!DL63="Yes"),OFFSET('Sanitation Data'!$I$10,0,10*ROW('Sanitation Data'!I57)),NA())</f>
        <v>#N/A</v>
      </c>
      <c r="AX63" s="508" t="e">
        <f ca="1">+IF(AND(ISNUMBER(OFFSET('Sanitation Data'!$I$11,0,10*ROW('Sanitation Data'!I57))),'Data Summary'!DM63="Yes"),OFFSET('Sanitation Data'!$I$11,0,10*ROW('Sanitation Data'!I57)),NA())</f>
        <v>#N/A</v>
      </c>
      <c r="AY63" s="508" t="e">
        <f ca="1">+IF(AND(ISNUMBER(OFFSET('Sanitation Data'!$I$12,0,10*ROW('Sanitation Data'!I57))),'Data Summary'!DN63="Yes"),OFFSET('Sanitation Data'!$I$12,0,10*ROW('Sanitation Data'!I57)),NA())</f>
        <v>#N/A</v>
      </c>
      <c r="AZ63" s="509" t="e">
        <f ca="1">+IF(AND(ISNUMBER(OFFSET('Hygiene Data'!$D$5,0,10*ROW('Hygiene Data'!D57))),'Data Summary'!DO63="Yes"),OFFSET('Hygiene Data'!$D$5,0,10*ROW('Hygiene Data'!D57)),NA())</f>
        <v>#N/A</v>
      </c>
      <c r="BA63" s="509" t="e">
        <f ca="1">+IF(AND(ISNUMBER(OFFSET('Hygiene Data'!$D$7,0,10*ROW('Hygiene Data'!D57))),'Data Summary'!DP63="Yes"),OFFSET('Hygiene Data'!$D$7,0,10*ROW('Hygiene Data'!D57)),NA())</f>
        <v>#N/A</v>
      </c>
      <c r="BB63" s="509" t="e">
        <f ca="1">+IF(AND(ISNUMBER(OFFSET('Hygiene Data'!$D$9,0,10*ROW('Hygiene Data'!D57))),'Data Summary'!DQ63="Yes"),OFFSET('Hygiene Data'!$D$9,0,10*ROW('Hygiene Data'!D57)),NA())</f>
        <v>#N/A</v>
      </c>
      <c r="BC63" s="509" t="e">
        <f ca="1">+IF(AND(ISNUMBER(OFFSET('Hygiene Data'!$E$5,0,10*ROW('Hygiene Data'!E57))),'Data Summary'!DR63="Yes"),OFFSET('Hygiene Data'!$E$5,0,10*ROW('Hygiene Data'!E57)),NA())</f>
        <v>#N/A</v>
      </c>
      <c r="BD63" s="509" t="e">
        <f ca="1">+IF(AND(ISNUMBER(OFFSET('Hygiene Data'!$E$7,0,10*ROW('Hygiene Data'!E57))),'Data Summary'!DS63="Yes"),OFFSET('Hygiene Data'!$E$7,0,10*ROW('Hygiene Data'!E57)),NA())</f>
        <v>#N/A</v>
      </c>
      <c r="BE63" s="509" t="e">
        <f ca="1">+IF(AND(ISNUMBER(OFFSET('Hygiene Data'!$E$9,0,10*ROW('Hygiene Data'!E57))),'Data Summary'!DT63="Yes"),OFFSET('Hygiene Data'!$E$9,0,10*ROW('Hygiene Data'!E57)),NA())</f>
        <v>#N/A</v>
      </c>
      <c r="BF63" s="509" t="e">
        <f ca="1">+IF(AND(ISNUMBER(OFFSET('Hygiene Data'!$F$5,0,10*ROW('Hygiene Data'!F57))),'Data Summary'!DU63="Yes"),OFFSET('Hygiene Data'!$F$5,0,10*ROW('Hygiene Data'!F57)),NA())</f>
        <v>#N/A</v>
      </c>
      <c r="BG63" s="509" t="e">
        <f ca="1">+IF(AND(ISNUMBER(OFFSET('Hygiene Data'!$F$7,0,10*ROW('Hygiene Data'!F57))),'Data Summary'!DV63="Yes"),OFFSET('Hygiene Data'!$F$7,0,10*ROW('Hygiene Data'!F57)),NA())</f>
        <v>#N/A</v>
      </c>
      <c r="BH63" s="509" t="e">
        <f ca="1">+IF(AND(ISNUMBER(OFFSET('Hygiene Data'!$F$9,0,10*ROW('Hygiene Data'!F57))),'Data Summary'!DW63="Yes"),OFFSET('Hygiene Data'!$F$9,0,10*ROW('Hygiene Data'!F57)),NA())</f>
        <v>#N/A</v>
      </c>
      <c r="BI63" s="509" t="e">
        <f ca="1">+IF(AND(ISNUMBER(OFFSET('Hygiene Data'!$G$5,0,10*ROW('Hygiene Data'!G57))),'Data Summary'!DX63="Yes"),OFFSET('Hygiene Data'!$G$5,0,10*ROW('Hygiene Data'!G57)),NA())</f>
        <v>#N/A</v>
      </c>
      <c r="BJ63" s="509" t="e">
        <f ca="1">+IF(AND(ISNUMBER(OFFSET('Hygiene Data'!$G$7,0,10*ROW('Hygiene Data'!G57))),'Data Summary'!DY63="Yes"),OFFSET('Hygiene Data'!$G$7,0,10*ROW('Hygiene Data'!G57)),NA())</f>
        <v>#N/A</v>
      </c>
      <c r="BK63" s="509" t="e">
        <f ca="1">+IF(AND(ISNUMBER(OFFSET('Hygiene Data'!$G$9,0,10*ROW('Hygiene Data'!G57))),'Data Summary'!DZ63="Yes"),OFFSET('Hygiene Data'!$G$9,0,10*ROW('Hygiene Data'!G57)),NA())</f>
        <v>#N/A</v>
      </c>
      <c r="BL63" s="509" t="e">
        <f ca="1">+IF(AND(ISNUMBER(OFFSET('Hygiene Data'!$H$5,0,10*ROW('Hygiene Data'!H57))),'Data Summary'!EA63="Yes"),OFFSET('Hygiene Data'!$H$5,0,10*ROW('Hygiene Data'!H57)),NA())</f>
        <v>#N/A</v>
      </c>
      <c r="BM63" s="509" t="e">
        <f ca="1">+IF(AND(ISNUMBER(OFFSET('Hygiene Data'!$H$7,0,10*ROW('Hygiene Data'!H57))),'Data Summary'!EB63="Yes"),OFFSET('Hygiene Data'!$H$7,0,10*ROW('Hygiene Data'!H57)),NA())</f>
        <v>#N/A</v>
      </c>
      <c r="BN63" s="509" t="e">
        <f ca="1">+IF(AND(ISNUMBER(OFFSET('Hygiene Data'!$H$9,0,10*ROW('Hygiene Data'!H57))),'Data Summary'!EC63="Yes"),OFFSET('Hygiene Data'!$H$9,0,10*ROW('Hygiene Data'!H57)),NA())</f>
        <v>#N/A</v>
      </c>
      <c r="BO63" s="509" t="e">
        <f ca="1">+IF(AND(ISNUMBER(OFFSET('Hygiene Data'!$I$5,0,10*ROW('Hygiene Data'!I57))),'Data Summary'!ED63="Yes"),OFFSET('Hygiene Data'!$I$5,0,10*ROW('Hygiene Data'!I57)),NA())</f>
        <v>#N/A</v>
      </c>
      <c r="BP63" s="509" t="e">
        <f ca="1">+IF(AND(ISNUMBER(OFFSET('Hygiene Data'!$I$7,0,10*ROW('Hygiene Data'!I57))),'Data Summary'!EE63="Yes"),OFFSET('Hygiene Data'!$I$7,0,10*ROW('Hygiene Data'!I57)),NA())</f>
        <v>#N/A</v>
      </c>
      <c r="BQ63" s="509" t="e">
        <f ca="1">+IF(AND(ISNUMBER(OFFSET('Hygiene Data'!$I$9,0,10*ROW('Hygiene Data'!I57))),'Data Summary'!EF63="Yes"),OFFSET('Hygiene Data'!$I$9,0,10*ROW('Hygiene Data'!I57)),NA())</f>
        <v>#N/A</v>
      </c>
    </row>
    <row r="64" spans="1:69" x14ac:dyDescent="0.25">
      <c r="A64" s="505" t="e">
        <f ca="1">+RIGHT('Data Summary'!A64,LEN('Data Summary'!A64)-9)</f>
        <v>#VALUE!</v>
      </c>
      <c r="B64" s="479" t="str">
        <f ca="1">+IF(ISTEXT('Data Summary'!B64),'Data Summary'!B64,"")</f>
        <v/>
      </c>
      <c r="C64" s="506" t="e">
        <f ca="1">+VALUE('Data Summary'!C64)</f>
        <v>#VALUE!</v>
      </c>
      <c r="D64" s="507" t="e">
        <f ca="1">+IF(AND(ISNUMBER(OFFSET('Water Data'!$D$4,0,10*ROW('Water Data'!D58))),'Data Summary'!BS64="Yes"),100-OFFSET('Water Data'!$D$4,0,10*ROW('Water Data'!D58)),NA())</f>
        <v>#N/A</v>
      </c>
      <c r="E64" s="507" t="e">
        <f ca="1">+IF(AND(ISNUMBER(OFFSET('Water Data'!$D$6,0,10*ROW('Water Data'!D58))),'Data Summary'!BT64="Yes"),OFFSET('Water Data'!$D$6,0,10*ROW('Water Data'!D58)),NA())</f>
        <v>#N/A</v>
      </c>
      <c r="F64" s="507" t="e">
        <f ca="1">+IF(AND(ISNUMBER(OFFSET('Water Data'!$D$9,0,10*ROW('Water Data'!D58))),'Data Summary'!BU64="Yes"),OFFSET('Water Data'!$D$9,0,10*ROW('Water Data'!D58)),NA())</f>
        <v>#N/A</v>
      </c>
      <c r="G64" s="507" t="e">
        <f ca="1">+IF(AND(ISNUMBER(OFFSET('Water Data'!$E$4,0,10*ROW('Water Data'!E58))),'Data Summary'!BV64="Yes"),100-OFFSET('Water Data'!$E$4,0,10*ROW('Water Data'!E58)),NA())</f>
        <v>#N/A</v>
      </c>
      <c r="H64" s="507" t="e">
        <f ca="1">+IF(AND(ISNUMBER(OFFSET('Water Data'!$E$6,0,10*ROW('Water Data'!E58))),'Data Summary'!BW64="Yes"),OFFSET('Water Data'!$E$6,0,10*ROW('Water Data'!E58)),NA())</f>
        <v>#N/A</v>
      </c>
      <c r="I64" s="507" t="e">
        <f ca="1">+IF(AND(ISNUMBER(OFFSET('Water Data'!$E$9,0,10*ROW('Water Data'!E58))),'Data Summary'!BX64="Yes"),OFFSET('Water Data'!$E$9,0,10*ROW('Water Data'!E58)),NA())</f>
        <v>#N/A</v>
      </c>
      <c r="J64" s="507" t="e">
        <f ca="1">+IF(AND(ISNUMBER(OFFSET('Water Data'!$F$4,0,10*ROW('Water Data'!F58))),'Data Summary'!BY64="Yes"),100-OFFSET('Water Data'!$F$4,0,10*ROW('Water Data'!F58)),NA())</f>
        <v>#N/A</v>
      </c>
      <c r="K64" s="507" t="e">
        <f ca="1">+IF(AND(ISNUMBER(OFFSET('Water Data'!$F$6,0,10*ROW('Water Data'!F58))),'Data Summary'!BZ64="Yes"),OFFSET('Water Data'!$F$6,0,10*ROW('Water Data'!F58)),NA())</f>
        <v>#N/A</v>
      </c>
      <c r="L64" s="507" t="e">
        <f ca="1">+IF(AND(ISNUMBER(OFFSET('Water Data'!$F$9,0,10*ROW('Water Data'!F58))),'Data Summary'!CA64="Yes"),OFFSET('Water Data'!$F$9,0,10*ROW('Water Data'!F58)),NA())</f>
        <v>#N/A</v>
      </c>
      <c r="M64" s="507" t="e">
        <f ca="1">+IF(AND(ISNUMBER(OFFSET('Water Data'!$G$4,0,10*ROW('Water Data'!G58))),'Data Summary'!CB64="Yes"),100-OFFSET('Water Data'!$G$4,0,10*ROW('Water Data'!G58)),NA())</f>
        <v>#N/A</v>
      </c>
      <c r="N64" s="507" t="e">
        <f ca="1">+IF(AND(ISNUMBER(OFFSET('Water Data'!$G$6,0,10*ROW('Water Data'!G58))),'Data Summary'!CC64="Yes"),OFFSET('Water Data'!$G$6,0,10*ROW('Water Data'!G58)),NA())</f>
        <v>#N/A</v>
      </c>
      <c r="O64" s="507" t="e">
        <f ca="1">+IF(AND(ISNUMBER(OFFSET('Water Data'!$G$9,0,10*ROW('Water Data'!G58))),'Data Summary'!CD64="Yes"),OFFSET('Water Data'!$G$9,0,10*ROW('Water Data'!G58)),NA())</f>
        <v>#N/A</v>
      </c>
      <c r="P64" s="507" t="e">
        <f ca="1">+IF(AND(ISNUMBER(OFFSET('Water Data'!$H$4,0,10*ROW('Water Data'!H58))),'Data Summary'!CE64="Yes"),100-OFFSET('Water Data'!$H$4,0,10*ROW('Water Data'!H58)),NA())</f>
        <v>#N/A</v>
      </c>
      <c r="Q64" s="507" t="e">
        <f ca="1">+IF(AND(ISNUMBER(OFFSET('Water Data'!$H$6,0,10*ROW('Water Data'!H58))),'Data Summary'!CF64="Yes"),OFFSET('Water Data'!$H$6,0,10*ROW('Water Data'!H58)),NA())</f>
        <v>#N/A</v>
      </c>
      <c r="R64" s="507" t="e">
        <f ca="1">+IF(AND(ISNUMBER(OFFSET('Water Data'!$H$9,0,10*ROW('Water Data'!H58))),'Data Summary'!CG64="Yes"),OFFSET('Water Data'!$H$9,0,10*ROW('Water Data'!H58)),NA())</f>
        <v>#N/A</v>
      </c>
      <c r="S64" s="507" t="e">
        <f ca="1">+IF(AND(ISNUMBER(OFFSET('Water Data'!$I$4,0,10*ROW('Water Data'!I58))),'Data Summary'!CH64="Yes"),100-OFFSET('Water Data'!$I$4,0,10*ROW('Water Data'!I58)),NA())</f>
        <v>#N/A</v>
      </c>
      <c r="T64" s="507" t="e">
        <f ca="1">+IF(AND(ISNUMBER(OFFSET('Water Data'!$I$6,0,10*ROW('Water Data'!I58))),'Data Summary'!CI64="Yes"),OFFSET('Water Data'!$I$6,0,10*ROW('Water Data'!I58)),NA())</f>
        <v>#N/A</v>
      </c>
      <c r="U64" s="507" t="e">
        <f ca="1">+IF(AND(ISNUMBER(OFFSET('Water Data'!$I$9,0,10*ROW('Water Data'!I58))),'Data Summary'!CJ64="Yes"),OFFSET('Water Data'!$I$9,0,10*ROW('Water Data'!I58)),NA())</f>
        <v>#N/A</v>
      </c>
      <c r="V64" s="508" t="e">
        <f ca="1">+IF(AND(ISNUMBER(OFFSET('Sanitation Data'!$D$4,0,10*ROW('Sanitation Data'!D58))),'Data Summary'!CK64="Yes"),100-OFFSET('Sanitation Data'!$D$4,0,10*ROW('Sanitation Data'!D58)),NA())</f>
        <v>#N/A</v>
      </c>
      <c r="W64" s="508" t="e">
        <f ca="1">+IF(AND(ISNUMBER(OFFSET('Sanitation Data'!$D$6,0,10*ROW('Sanitation Data'!D58))),'Data Summary'!CL64="Yes"),OFFSET('Sanitation Data'!$D$6,0,10*ROW('Sanitation Data'!D58)),NA())</f>
        <v>#N/A</v>
      </c>
      <c r="X64" s="508" t="e">
        <f ca="1">+IF(AND(ISNUMBER(OFFSET('Sanitation Data'!$D$10,0,10*ROW('Sanitation Data'!D58))),'Data Summary'!CM64="Yes"),OFFSET('Sanitation Data'!$D$10,0,10*ROW('Sanitation Data'!D58)),NA())</f>
        <v>#N/A</v>
      </c>
      <c r="Y64" s="508" t="e">
        <f ca="1">+IF(AND(ISNUMBER(OFFSET('Sanitation Data'!$D$11,0,10*ROW('Sanitation Data'!D58))),'Data Summary'!CN64="Yes"),OFFSET('Sanitation Data'!$D$11,0,10*ROW('Sanitation Data'!D58)),NA())</f>
        <v>#N/A</v>
      </c>
      <c r="Z64" s="508" t="e">
        <f ca="1">+IF(AND(ISNUMBER(OFFSET('Sanitation Data'!$D$12,0,10*ROW('Sanitation Data'!D58))),'Data Summary'!CO64="Yes"),OFFSET('Sanitation Data'!$D$12,0,10*ROW('Sanitation Data'!D58)),NA())</f>
        <v>#N/A</v>
      </c>
      <c r="AA64" s="508" t="e">
        <f ca="1">+IF(AND(ISNUMBER(OFFSET('Sanitation Data'!$E$4,0,10*ROW('Sanitation Data'!E58))),'Data Summary'!CP64="Yes"),100-OFFSET('Sanitation Data'!$E$4,0,10*ROW('Sanitation Data'!E58)),NA())</f>
        <v>#N/A</v>
      </c>
      <c r="AB64" s="508" t="e">
        <f ca="1">+IF(AND(ISNUMBER(OFFSET('Sanitation Data'!$E$6,0,10*ROW('Sanitation Data'!E58))),'Data Summary'!CQ64="Yes"),OFFSET('Sanitation Data'!$E$6,0,10*ROW('Sanitation Data'!E58)),NA())</f>
        <v>#N/A</v>
      </c>
      <c r="AC64" s="508" t="e">
        <f ca="1">+IF(AND(ISNUMBER(OFFSET('Sanitation Data'!$E$10,0,10*ROW('Sanitation Data'!E58))),'Data Summary'!CR64="Yes"),OFFSET('Sanitation Data'!$E$10,0,10*ROW('Sanitation Data'!E58)),NA())</f>
        <v>#N/A</v>
      </c>
      <c r="AD64" s="508" t="e">
        <f ca="1">+IF(AND(ISNUMBER(OFFSET('Sanitation Data'!$E$11,0,10*ROW('Sanitation Data'!E58))),'Data Summary'!CS64="Yes"),OFFSET('Sanitation Data'!$E$11,0,10*ROW('Sanitation Data'!E58)),NA())</f>
        <v>#N/A</v>
      </c>
      <c r="AE64" s="508" t="e">
        <f ca="1">+IF(AND(ISNUMBER(OFFSET('Sanitation Data'!$E$12,0,10*ROW('Sanitation Data'!E58))),'Data Summary'!CT64="Yes"),OFFSET('Sanitation Data'!$E$12,0,10*ROW('Sanitation Data'!E58)),NA())</f>
        <v>#N/A</v>
      </c>
      <c r="AF64" s="508" t="e">
        <f ca="1">+IF(AND(ISNUMBER(OFFSET('Sanitation Data'!$F$4,0,10*ROW('Sanitation Data'!F58))),'Data Summary'!CU64="Yes"),100-OFFSET('Sanitation Data'!$F$4,0,10*ROW('Sanitation Data'!F58)),NA())</f>
        <v>#N/A</v>
      </c>
      <c r="AG64" s="508" t="e">
        <f ca="1">+IF(AND(ISNUMBER(OFFSET('Sanitation Data'!$F$6,0,10*ROW('Sanitation Data'!F58))),'Data Summary'!CV64="Yes"),OFFSET('Sanitation Data'!$F$6,0,10*ROW('Sanitation Data'!F58)),NA())</f>
        <v>#N/A</v>
      </c>
      <c r="AH64" s="508" t="e">
        <f ca="1">+IF(AND(ISNUMBER(OFFSET('Sanitation Data'!$F$10,0,10*ROW('Sanitation Data'!F58))),'Data Summary'!CW64="Yes"),OFFSET('Sanitation Data'!$F$10,0,10*ROW('Sanitation Data'!F58)),NA())</f>
        <v>#N/A</v>
      </c>
      <c r="AI64" s="508" t="e">
        <f ca="1">+IF(AND(ISNUMBER(OFFSET('Sanitation Data'!$F$11,0,10*ROW('Sanitation Data'!F58))),'Data Summary'!CX64="Yes"),OFFSET('Sanitation Data'!$F$11,0,10*ROW('Sanitation Data'!F58)),NA())</f>
        <v>#N/A</v>
      </c>
      <c r="AJ64" s="508" t="e">
        <f ca="1">+IF(AND(ISNUMBER(OFFSET('Sanitation Data'!$F$12,0,10*ROW('Sanitation Data'!F58))),'Data Summary'!CY64="Yes"),OFFSET('Sanitation Data'!$F$12,0,10*ROW('Sanitation Data'!F58)),NA())</f>
        <v>#N/A</v>
      </c>
      <c r="AK64" s="508" t="e">
        <f ca="1">+IF(AND(ISNUMBER(OFFSET('Sanitation Data'!$G$4,0,10*ROW('Sanitation Data'!G58))),'Data Summary'!CZ64="Yes"),100-OFFSET('Sanitation Data'!$G$4,0,10*ROW('Sanitation Data'!G58)),NA())</f>
        <v>#N/A</v>
      </c>
      <c r="AL64" s="508" t="e">
        <f ca="1">+IF(AND(ISNUMBER(OFFSET('Sanitation Data'!$G$6,0,10*ROW('Sanitation Data'!G58))),'Data Summary'!DA64="Yes"),OFFSET('Sanitation Data'!$G$6,0,10*ROW('Sanitation Data'!G58)),NA())</f>
        <v>#N/A</v>
      </c>
      <c r="AM64" s="508" t="e">
        <f ca="1">+IF(AND(ISNUMBER(OFFSET('Sanitation Data'!$G$10,0,10*ROW('Sanitation Data'!G58))),'Data Summary'!DB64="Yes"),OFFSET('Sanitation Data'!$G$10,0,10*ROW('Sanitation Data'!G58)),NA())</f>
        <v>#N/A</v>
      </c>
      <c r="AN64" s="508" t="e">
        <f ca="1">+IF(AND(ISNUMBER(OFFSET('Sanitation Data'!$G$11,0,10*ROW('Sanitation Data'!G58))),'Data Summary'!DC64="Yes"),OFFSET('Sanitation Data'!$G$11,0,10*ROW('Sanitation Data'!G58)),NA())</f>
        <v>#N/A</v>
      </c>
      <c r="AO64" s="508" t="e">
        <f ca="1">+IF(AND(ISNUMBER(OFFSET('Sanitation Data'!$G$12,0,10*ROW('Sanitation Data'!G58))),'Data Summary'!DD64="Yes"),OFFSET('Sanitation Data'!$G$12,0,10*ROW('Sanitation Data'!G58)),NA())</f>
        <v>#N/A</v>
      </c>
      <c r="AP64" s="508" t="e">
        <f ca="1">+IF(AND(ISNUMBER(OFFSET('Sanitation Data'!$H$4,0,10*ROW('Sanitation Data'!H58))),'Data Summary'!DE64="Yes"),100-OFFSET('Sanitation Data'!$H$4,0,10*ROW('Sanitation Data'!H58)),NA())</f>
        <v>#N/A</v>
      </c>
      <c r="AQ64" s="508" t="e">
        <f ca="1">+IF(AND(ISNUMBER(OFFSET('Sanitation Data'!$H$6,0,10*ROW('Sanitation Data'!H58))),'Data Summary'!DF64="Yes"),OFFSET('Sanitation Data'!$H$6,0,10*ROW('Sanitation Data'!H58)),NA())</f>
        <v>#N/A</v>
      </c>
      <c r="AR64" s="508" t="e">
        <f ca="1">+IF(AND(ISNUMBER(OFFSET('Sanitation Data'!$H$10,0,10*ROW('Sanitation Data'!H58))),'Data Summary'!DG64="Yes"),OFFSET('Sanitation Data'!$H$10,0,10*ROW('Sanitation Data'!H58)),NA())</f>
        <v>#N/A</v>
      </c>
      <c r="AS64" s="508" t="e">
        <f ca="1">+IF(AND(ISNUMBER(OFFSET('Sanitation Data'!$H$11,0,10*ROW('Sanitation Data'!H58))),'Data Summary'!DH64="Yes"),OFFSET('Sanitation Data'!$H$11,0,10*ROW('Sanitation Data'!H58)),NA())</f>
        <v>#N/A</v>
      </c>
      <c r="AT64" s="508" t="e">
        <f ca="1">+IF(AND(ISNUMBER(OFFSET('Sanitation Data'!$H$12,0,10*ROW('Sanitation Data'!H58))),'Data Summary'!DI64="Yes"),OFFSET('Sanitation Data'!$H$12,0,10*ROW('Sanitation Data'!H58)),NA())</f>
        <v>#N/A</v>
      </c>
      <c r="AU64" s="508" t="e">
        <f ca="1">+IF(AND(ISNUMBER(OFFSET('Sanitation Data'!$I$4,0,10*ROW('Sanitation Data'!I58))),'Data Summary'!DJ64="Yes"),100-OFFSET('Sanitation Data'!$I$4,0,10*ROW('Sanitation Data'!I58)),NA())</f>
        <v>#N/A</v>
      </c>
      <c r="AV64" s="508" t="e">
        <f ca="1">+IF(AND(ISNUMBER(OFFSET('Sanitation Data'!$I$6,0,10*ROW('Sanitation Data'!I58))),'Data Summary'!DK64="Yes"),OFFSET('Sanitation Data'!$I$6,0,10*ROW('Sanitation Data'!I58)),NA())</f>
        <v>#N/A</v>
      </c>
      <c r="AW64" s="508" t="e">
        <f ca="1">+IF(AND(ISNUMBER(OFFSET('Sanitation Data'!$I$10,0,10*ROW('Sanitation Data'!I58))),'Data Summary'!DL64="Yes"),OFFSET('Sanitation Data'!$I$10,0,10*ROW('Sanitation Data'!I58)),NA())</f>
        <v>#N/A</v>
      </c>
      <c r="AX64" s="508" t="e">
        <f ca="1">+IF(AND(ISNUMBER(OFFSET('Sanitation Data'!$I$11,0,10*ROW('Sanitation Data'!I58))),'Data Summary'!DM64="Yes"),OFFSET('Sanitation Data'!$I$11,0,10*ROW('Sanitation Data'!I58)),NA())</f>
        <v>#N/A</v>
      </c>
      <c r="AY64" s="508" t="e">
        <f ca="1">+IF(AND(ISNUMBER(OFFSET('Sanitation Data'!$I$12,0,10*ROW('Sanitation Data'!I58))),'Data Summary'!DN64="Yes"),OFFSET('Sanitation Data'!$I$12,0,10*ROW('Sanitation Data'!I58)),NA())</f>
        <v>#N/A</v>
      </c>
      <c r="AZ64" s="509" t="e">
        <f ca="1">+IF(AND(ISNUMBER(OFFSET('Hygiene Data'!$D$5,0,10*ROW('Hygiene Data'!D58))),'Data Summary'!DO64="Yes"),OFFSET('Hygiene Data'!$D$5,0,10*ROW('Hygiene Data'!D58)),NA())</f>
        <v>#N/A</v>
      </c>
      <c r="BA64" s="509" t="e">
        <f ca="1">+IF(AND(ISNUMBER(OFFSET('Hygiene Data'!$D$7,0,10*ROW('Hygiene Data'!D58))),'Data Summary'!DP64="Yes"),OFFSET('Hygiene Data'!$D$7,0,10*ROW('Hygiene Data'!D58)),NA())</f>
        <v>#N/A</v>
      </c>
      <c r="BB64" s="509" t="e">
        <f ca="1">+IF(AND(ISNUMBER(OFFSET('Hygiene Data'!$D$9,0,10*ROW('Hygiene Data'!D58))),'Data Summary'!DQ64="Yes"),OFFSET('Hygiene Data'!$D$9,0,10*ROW('Hygiene Data'!D58)),NA())</f>
        <v>#N/A</v>
      </c>
      <c r="BC64" s="509" t="e">
        <f ca="1">+IF(AND(ISNUMBER(OFFSET('Hygiene Data'!$E$5,0,10*ROW('Hygiene Data'!E58))),'Data Summary'!DR64="Yes"),OFFSET('Hygiene Data'!$E$5,0,10*ROW('Hygiene Data'!E58)),NA())</f>
        <v>#N/A</v>
      </c>
      <c r="BD64" s="509" t="e">
        <f ca="1">+IF(AND(ISNUMBER(OFFSET('Hygiene Data'!$E$7,0,10*ROW('Hygiene Data'!E58))),'Data Summary'!DS64="Yes"),OFFSET('Hygiene Data'!$E$7,0,10*ROW('Hygiene Data'!E58)),NA())</f>
        <v>#N/A</v>
      </c>
      <c r="BE64" s="509" t="e">
        <f ca="1">+IF(AND(ISNUMBER(OFFSET('Hygiene Data'!$E$9,0,10*ROW('Hygiene Data'!E58))),'Data Summary'!DT64="Yes"),OFFSET('Hygiene Data'!$E$9,0,10*ROW('Hygiene Data'!E58)),NA())</f>
        <v>#N/A</v>
      </c>
      <c r="BF64" s="509" t="e">
        <f ca="1">+IF(AND(ISNUMBER(OFFSET('Hygiene Data'!$F$5,0,10*ROW('Hygiene Data'!F58))),'Data Summary'!DU64="Yes"),OFFSET('Hygiene Data'!$F$5,0,10*ROW('Hygiene Data'!F58)),NA())</f>
        <v>#N/A</v>
      </c>
      <c r="BG64" s="509" t="e">
        <f ca="1">+IF(AND(ISNUMBER(OFFSET('Hygiene Data'!$F$7,0,10*ROW('Hygiene Data'!F58))),'Data Summary'!DV64="Yes"),OFFSET('Hygiene Data'!$F$7,0,10*ROW('Hygiene Data'!F58)),NA())</f>
        <v>#N/A</v>
      </c>
      <c r="BH64" s="509" t="e">
        <f ca="1">+IF(AND(ISNUMBER(OFFSET('Hygiene Data'!$F$9,0,10*ROW('Hygiene Data'!F58))),'Data Summary'!DW64="Yes"),OFFSET('Hygiene Data'!$F$9,0,10*ROW('Hygiene Data'!F58)),NA())</f>
        <v>#N/A</v>
      </c>
      <c r="BI64" s="509" t="e">
        <f ca="1">+IF(AND(ISNUMBER(OFFSET('Hygiene Data'!$G$5,0,10*ROW('Hygiene Data'!G58))),'Data Summary'!DX64="Yes"),OFFSET('Hygiene Data'!$G$5,0,10*ROW('Hygiene Data'!G58)),NA())</f>
        <v>#N/A</v>
      </c>
      <c r="BJ64" s="509" t="e">
        <f ca="1">+IF(AND(ISNUMBER(OFFSET('Hygiene Data'!$G$7,0,10*ROW('Hygiene Data'!G58))),'Data Summary'!DY64="Yes"),OFFSET('Hygiene Data'!$G$7,0,10*ROW('Hygiene Data'!G58)),NA())</f>
        <v>#N/A</v>
      </c>
      <c r="BK64" s="509" t="e">
        <f ca="1">+IF(AND(ISNUMBER(OFFSET('Hygiene Data'!$G$9,0,10*ROW('Hygiene Data'!G58))),'Data Summary'!DZ64="Yes"),OFFSET('Hygiene Data'!$G$9,0,10*ROW('Hygiene Data'!G58)),NA())</f>
        <v>#N/A</v>
      </c>
      <c r="BL64" s="509" t="e">
        <f ca="1">+IF(AND(ISNUMBER(OFFSET('Hygiene Data'!$H$5,0,10*ROW('Hygiene Data'!H58))),'Data Summary'!EA64="Yes"),OFFSET('Hygiene Data'!$H$5,0,10*ROW('Hygiene Data'!H58)),NA())</f>
        <v>#N/A</v>
      </c>
      <c r="BM64" s="509" t="e">
        <f ca="1">+IF(AND(ISNUMBER(OFFSET('Hygiene Data'!$H$7,0,10*ROW('Hygiene Data'!H58))),'Data Summary'!EB64="Yes"),OFFSET('Hygiene Data'!$H$7,0,10*ROW('Hygiene Data'!H58)),NA())</f>
        <v>#N/A</v>
      </c>
      <c r="BN64" s="509" t="e">
        <f ca="1">+IF(AND(ISNUMBER(OFFSET('Hygiene Data'!$H$9,0,10*ROW('Hygiene Data'!H58))),'Data Summary'!EC64="Yes"),OFFSET('Hygiene Data'!$H$9,0,10*ROW('Hygiene Data'!H58)),NA())</f>
        <v>#N/A</v>
      </c>
      <c r="BO64" s="509" t="e">
        <f ca="1">+IF(AND(ISNUMBER(OFFSET('Hygiene Data'!$I$5,0,10*ROW('Hygiene Data'!I58))),'Data Summary'!ED64="Yes"),OFFSET('Hygiene Data'!$I$5,0,10*ROW('Hygiene Data'!I58)),NA())</f>
        <v>#N/A</v>
      </c>
      <c r="BP64" s="509" t="e">
        <f ca="1">+IF(AND(ISNUMBER(OFFSET('Hygiene Data'!$I$7,0,10*ROW('Hygiene Data'!I58))),'Data Summary'!EE64="Yes"),OFFSET('Hygiene Data'!$I$7,0,10*ROW('Hygiene Data'!I58)),NA())</f>
        <v>#N/A</v>
      </c>
      <c r="BQ64" s="509" t="e">
        <f ca="1">+IF(AND(ISNUMBER(OFFSET('Hygiene Data'!$I$9,0,10*ROW('Hygiene Data'!I58))),'Data Summary'!EF64="Yes"),OFFSET('Hygiene Data'!$I$9,0,10*ROW('Hygiene Data'!I58)),NA())</f>
        <v>#N/A</v>
      </c>
    </row>
    <row r="65" spans="1:69" x14ac:dyDescent="0.25">
      <c r="A65" s="505" t="e">
        <f ca="1">+RIGHT('Data Summary'!A65,LEN('Data Summary'!A65)-9)</f>
        <v>#VALUE!</v>
      </c>
      <c r="B65" s="479" t="str">
        <f ca="1">+IF(ISTEXT('Data Summary'!B65),'Data Summary'!B65,"")</f>
        <v/>
      </c>
      <c r="C65" s="506" t="e">
        <f ca="1">+VALUE('Data Summary'!C65)</f>
        <v>#VALUE!</v>
      </c>
      <c r="D65" s="507" t="e">
        <f ca="1">+IF(AND(ISNUMBER(OFFSET('Water Data'!$D$4,0,10*ROW('Water Data'!D59))),'Data Summary'!BS65="Yes"),100-OFFSET('Water Data'!$D$4,0,10*ROW('Water Data'!D59)),NA())</f>
        <v>#N/A</v>
      </c>
      <c r="E65" s="507" t="e">
        <f ca="1">+IF(AND(ISNUMBER(OFFSET('Water Data'!$D$6,0,10*ROW('Water Data'!D59))),'Data Summary'!BT65="Yes"),OFFSET('Water Data'!$D$6,0,10*ROW('Water Data'!D59)),NA())</f>
        <v>#N/A</v>
      </c>
      <c r="F65" s="507" t="e">
        <f ca="1">+IF(AND(ISNUMBER(OFFSET('Water Data'!$D$9,0,10*ROW('Water Data'!D59))),'Data Summary'!BU65="Yes"),OFFSET('Water Data'!$D$9,0,10*ROW('Water Data'!D59)),NA())</f>
        <v>#N/A</v>
      </c>
      <c r="G65" s="507" t="e">
        <f ca="1">+IF(AND(ISNUMBER(OFFSET('Water Data'!$E$4,0,10*ROW('Water Data'!E59))),'Data Summary'!BV65="Yes"),100-OFFSET('Water Data'!$E$4,0,10*ROW('Water Data'!E59)),NA())</f>
        <v>#N/A</v>
      </c>
      <c r="H65" s="507" t="e">
        <f ca="1">+IF(AND(ISNUMBER(OFFSET('Water Data'!$E$6,0,10*ROW('Water Data'!E59))),'Data Summary'!BW65="Yes"),OFFSET('Water Data'!$E$6,0,10*ROW('Water Data'!E59)),NA())</f>
        <v>#N/A</v>
      </c>
      <c r="I65" s="507" t="e">
        <f ca="1">+IF(AND(ISNUMBER(OFFSET('Water Data'!$E$9,0,10*ROW('Water Data'!E59))),'Data Summary'!BX65="Yes"),OFFSET('Water Data'!$E$9,0,10*ROW('Water Data'!E59)),NA())</f>
        <v>#N/A</v>
      </c>
      <c r="J65" s="507" t="e">
        <f ca="1">+IF(AND(ISNUMBER(OFFSET('Water Data'!$F$4,0,10*ROW('Water Data'!F59))),'Data Summary'!BY65="Yes"),100-OFFSET('Water Data'!$F$4,0,10*ROW('Water Data'!F59)),NA())</f>
        <v>#N/A</v>
      </c>
      <c r="K65" s="507" t="e">
        <f ca="1">+IF(AND(ISNUMBER(OFFSET('Water Data'!$F$6,0,10*ROW('Water Data'!F59))),'Data Summary'!BZ65="Yes"),OFFSET('Water Data'!$F$6,0,10*ROW('Water Data'!F59)),NA())</f>
        <v>#N/A</v>
      </c>
      <c r="L65" s="507" t="e">
        <f ca="1">+IF(AND(ISNUMBER(OFFSET('Water Data'!$F$9,0,10*ROW('Water Data'!F59))),'Data Summary'!CA65="Yes"),OFFSET('Water Data'!$F$9,0,10*ROW('Water Data'!F59)),NA())</f>
        <v>#N/A</v>
      </c>
      <c r="M65" s="507" t="e">
        <f ca="1">+IF(AND(ISNUMBER(OFFSET('Water Data'!$G$4,0,10*ROW('Water Data'!G59))),'Data Summary'!CB65="Yes"),100-OFFSET('Water Data'!$G$4,0,10*ROW('Water Data'!G59)),NA())</f>
        <v>#N/A</v>
      </c>
      <c r="N65" s="507" t="e">
        <f ca="1">+IF(AND(ISNUMBER(OFFSET('Water Data'!$G$6,0,10*ROW('Water Data'!G59))),'Data Summary'!CC65="Yes"),OFFSET('Water Data'!$G$6,0,10*ROW('Water Data'!G59)),NA())</f>
        <v>#N/A</v>
      </c>
      <c r="O65" s="507" t="e">
        <f ca="1">+IF(AND(ISNUMBER(OFFSET('Water Data'!$G$9,0,10*ROW('Water Data'!G59))),'Data Summary'!CD65="Yes"),OFFSET('Water Data'!$G$9,0,10*ROW('Water Data'!G59)),NA())</f>
        <v>#N/A</v>
      </c>
      <c r="P65" s="507" t="e">
        <f ca="1">+IF(AND(ISNUMBER(OFFSET('Water Data'!$H$4,0,10*ROW('Water Data'!H59))),'Data Summary'!CE65="Yes"),100-OFFSET('Water Data'!$H$4,0,10*ROW('Water Data'!H59)),NA())</f>
        <v>#N/A</v>
      </c>
      <c r="Q65" s="507" t="e">
        <f ca="1">+IF(AND(ISNUMBER(OFFSET('Water Data'!$H$6,0,10*ROW('Water Data'!H59))),'Data Summary'!CF65="Yes"),OFFSET('Water Data'!$H$6,0,10*ROW('Water Data'!H59)),NA())</f>
        <v>#N/A</v>
      </c>
      <c r="R65" s="507" t="e">
        <f ca="1">+IF(AND(ISNUMBER(OFFSET('Water Data'!$H$9,0,10*ROW('Water Data'!H59))),'Data Summary'!CG65="Yes"),OFFSET('Water Data'!$H$9,0,10*ROW('Water Data'!H59)),NA())</f>
        <v>#N/A</v>
      </c>
      <c r="S65" s="507" t="e">
        <f ca="1">+IF(AND(ISNUMBER(OFFSET('Water Data'!$I$4,0,10*ROW('Water Data'!I59))),'Data Summary'!CH65="Yes"),100-OFFSET('Water Data'!$I$4,0,10*ROW('Water Data'!I59)),NA())</f>
        <v>#N/A</v>
      </c>
      <c r="T65" s="507" t="e">
        <f ca="1">+IF(AND(ISNUMBER(OFFSET('Water Data'!$I$6,0,10*ROW('Water Data'!I59))),'Data Summary'!CI65="Yes"),OFFSET('Water Data'!$I$6,0,10*ROW('Water Data'!I59)),NA())</f>
        <v>#N/A</v>
      </c>
      <c r="U65" s="507" t="e">
        <f ca="1">+IF(AND(ISNUMBER(OFFSET('Water Data'!$I$9,0,10*ROW('Water Data'!I59))),'Data Summary'!CJ65="Yes"),OFFSET('Water Data'!$I$9,0,10*ROW('Water Data'!I59)),NA())</f>
        <v>#N/A</v>
      </c>
      <c r="V65" s="508" t="e">
        <f ca="1">+IF(AND(ISNUMBER(OFFSET('Sanitation Data'!$D$4,0,10*ROW('Sanitation Data'!D59))),'Data Summary'!CK65="Yes"),100-OFFSET('Sanitation Data'!$D$4,0,10*ROW('Sanitation Data'!D59)),NA())</f>
        <v>#N/A</v>
      </c>
      <c r="W65" s="508" t="e">
        <f ca="1">+IF(AND(ISNUMBER(OFFSET('Sanitation Data'!$D$6,0,10*ROW('Sanitation Data'!D59))),'Data Summary'!CL65="Yes"),OFFSET('Sanitation Data'!$D$6,0,10*ROW('Sanitation Data'!D59)),NA())</f>
        <v>#N/A</v>
      </c>
      <c r="X65" s="508" t="e">
        <f ca="1">+IF(AND(ISNUMBER(OFFSET('Sanitation Data'!$D$10,0,10*ROW('Sanitation Data'!D59))),'Data Summary'!CM65="Yes"),OFFSET('Sanitation Data'!$D$10,0,10*ROW('Sanitation Data'!D59)),NA())</f>
        <v>#N/A</v>
      </c>
      <c r="Y65" s="508" t="e">
        <f ca="1">+IF(AND(ISNUMBER(OFFSET('Sanitation Data'!$D$11,0,10*ROW('Sanitation Data'!D59))),'Data Summary'!CN65="Yes"),OFFSET('Sanitation Data'!$D$11,0,10*ROW('Sanitation Data'!D59)),NA())</f>
        <v>#N/A</v>
      </c>
      <c r="Z65" s="508" t="e">
        <f ca="1">+IF(AND(ISNUMBER(OFFSET('Sanitation Data'!$D$12,0,10*ROW('Sanitation Data'!D59))),'Data Summary'!CO65="Yes"),OFFSET('Sanitation Data'!$D$12,0,10*ROW('Sanitation Data'!D59)),NA())</f>
        <v>#N/A</v>
      </c>
      <c r="AA65" s="508" t="e">
        <f ca="1">+IF(AND(ISNUMBER(OFFSET('Sanitation Data'!$E$4,0,10*ROW('Sanitation Data'!E59))),'Data Summary'!CP65="Yes"),100-OFFSET('Sanitation Data'!$E$4,0,10*ROW('Sanitation Data'!E59)),NA())</f>
        <v>#N/A</v>
      </c>
      <c r="AB65" s="508" t="e">
        <f ca="1">+IF(AND(ISNUMBER(OFFSET('Sanitation Data'!$E$6,0,10*ROW('Sanitation Data'!E59))),'Data Summary'!CQ65="Yes"),OFFSET('Sanitation Data'!$E$6,0,10*ROW('Sanitation Data'!E59)),NA())</f>
        <v>#N/A</v>
      </c>
      <c r="AC65" s="508" t="e">
        <f ca="1">+IF(AND(ISNUMBER(OFFSET('Sanitation Data'!$E$10,0,10*ROW('Sanitation Data'!E59))),'Data Summary'!CR65="Yes"),OFFSET('Sanitation Data'!$E$10,0,10*ROW('Sanitation Data'!E59)),NA())</f>
        <v>#N/A</v>
      </c>
      <c r="AD65" s="508" t="e">
        <f ca="1">+IF(AND(ISNUMBER(OFFSET('Sanitation Data'!$E$11,0,10*ROW('Sanitation Data'!E59))),'Data Summary'!CS65="Yes"),OFFSET('Sanitation Data'!$E$11,0,10*ROW('Sanitation Data'!E59)),NA())</f>
        <v>#N/A</v>
      </c>
      <c r="AE65" s="508" t="e">
        <f ca="1">+IF(AND(ISNUMBER(OFFSET('Sanitation Data'!$E$12,0,10*ROW('Sanitation Data'!E59))),'Data Summary'!CT65="Yes"),OFFSET('Sanitation Data'!$E$12,0,10*ROW('Sanitation Data'!E59)),NA())</f>
        <v>#N/A</v>
      </c>
      <c r="AF65" s="508" t="e">
        <f ca="1">+IF(AND(ISNUMBER(OFFSET('Sanitation Data'!$F$4,0,10*ROW('Sanitation Data'!F59))),'Data Summary'!CU65="Yes"),100-OFFSET('Sanitation Data'!$F$4,0,10*ROW('Sanitation Data'!F59)),NA())</f>
        <v>#N/A</v>
      </c>
      <c r="AG65" s="508" t="e">
        <f ca="1">+IF(AND(ISNUMBER(OFFSET('Sanitation Data'!$F$6,0,10*ROW('Sanitation Data'!F59))),'Data Summary'!CV65="Yes"),OFFSET('Sanitation Data'!$F$6,0,10*ROW('Sanitation Data'!F59)),NA())</f>
        <v>#N/A</v>
      </c>
      <c r="AH65" s="508" t="e">
        <f ca="1">+IF(AND(ISNUMBER(OFFSET('Sanitation Data'!$F$10,0,10*ROW('Sanitation Data'!F59))),'Data Summary'!CW65="Yes"),OFFSET('Sanitation Data'!$F$10,0,10*ROW('Sanitation Data'!F59)),NA())</f>
        <v>#N/A</v>
      </c>
      <c r="AI65" s="508" t="e">
        <f ca="1">+IF(AND(ISNUMBER(OFFSET('Sanitation Data'!$F$11,0,10*ROW('Sanitation Data'!F59))),'Data Summary'!CX65="Yes"),OFFSET('Sanitation Data'!$F$11,0,10*ROW('Sanitation Data'!F59)),NA())</f>
        <v>#N/A</v>
      </c>
      <c r="AJ65" s="508" t="e">
        <f ca="1">+IF(AND(ISNUMBER(OFFSET('Sanitation Data'!$F$12,0,10*ROW('Sanitation Data'!F59))),'Data Summary'!CY65="Yes"),OFFSET('Sanitation Data'!$F$12,0,10*ROW('Sanitation Data'!F59)),NA())</f>
        <v>#N/A</v>
      </c>
      <c r="AK65" s="508" t="e">
        <f ca="1">+IF(AND(ISNUMBER(OFFSET('Sanitation Data'!$G$4,0,10*ROW('Sanitation Data'!G59))),'Data Summary'!CZ65="Yes"),100-OFFSET('Sanitation Data'!$G$4,0,10*ROW('Sanitation Data'!G59)),NA())</f>
        <v>#N/A</v>
      </c>
      <c r="AL65" s="508" t="e">
        <f ca="1">+IF(AND(ISNUMBER(OFFSET('Sanitation Data'!$G$6,0,10*ROW('Sanitation Data'!G59))),'Data Summary'!DA65="Yes"),OFFSET('Sanitation Data'!$G$6,0,10*ROW('Sanitation Data'!G59)),NA())</f>
        <v>#N/A</v>
      </c>
      <c r="AM65" s="508" t="e">
        <f ca="1">+IF(AND(ISNUMBER(OFFSET('Sanitation Data'!$G$10,0,10*ROW('Sanitation Data'!G59))),'Data Summary'!DB65="Yes"),OFFSET('Sanitation Data'!$G$10,0,10*ROW('Sanitation Data'!G59)),NA())</f>
        <v>#N/A</v>
      </c>
      <c r="AN65" s="508" t="e">
        <f ca="1">+IF(AND(ISNUMBER(OFFSET('Sanitation Data'!$G$11,0,10*ROW('Sanitation Data'!G59))),'Data Summary'!DC65="Yes"),OFFSET('Sanitation Data'!$G$11,0,10*ROW('Sanitation Data'!G59)),NA())</f>
        <v>#N/A</v>
      </c>
      <c r="AO65" s="508" t="e">
        <f ca="1">+IF(AND(ISNUMBER(OFFSET('Sanitation Data'!$G$12,0,10*ROW('Sanitation Data'!G59))),'Data Summary'!DD65="Yes"),OFFSET('Sanitation Data'!$G$12,0,10*ROW('Sanitation Data'!G59)),NA())</f>
        <v>#N/A</v>
      </c>
      <c r="AP65" s="508" t="e">
        <f ca="1">+IF(AND(ISNUMBER(OFFSET('Sanitation Data'!$H$4,0,10*ROW('Sanitation Data'!H59))),'Data Summary'!DE65="Yes"),100-OFFSET('Sanitation Data'!$H$4,0,10*ROW('Sanitation Data'!H59)),NA())</f>
        <v>#N/A</v>
      </c>
      <c r="AQ65" s="508" t="e">
        <f ca="1">+IF(AND(ISNUMBER(OFFSET('Sanitation Data'!$H$6,0,10*ROW('Sanitation Data'!H59))),'Data Summary'!DF65="Yes"),OFFSET('Sanitation Data'!$H$6,0,10*ROW('Sanitation Data'!H59)),NA())</f>
        <v>#N/A</v>
      </c>
      <c r="AR65" s="508" t="e">
        <f ca="1">+IF(AND(ISNUMBER(OFFSET('Sanitation Data'!$H$10,0,10*ROW('Sanitation Data'!H59))),'Data Summary'!DG65="Yes"),OFFSET('Sanitation Data'!$H$10,0,10*ROW('Sanitation Data'!H59)),NA())</f>
        <v>#N/A</v>
      </c>
      <c r="AS65" s="508" t="e">
        <f ca="1">+IF(AND(ISNUMBER(OFFSET('Sanitation Data'!$H$11,0,10*ROW('Sanitation Data'!H59))),'Data Summary'!DH65="Yes"),OFFSET('Sanitation Data'!$H$11,0,10*ROW('Sanitation Data'!H59)),NA())</f>
        <v>#N/A</v>
      </c>
      <c r="AT65" s="508" t="e">
        <f ca="1">+IF(AND(ISNUMBER(OFFSET('Sanitation Data'!$H$12,0,10*ROW('Sanitation Data'!H59))),'Data Summary'!DI65="Yes"),OFFSET('Sanitation Data'!$H$12,0,10*ROW('Sanitation Data'!H59)),NA())</f>
        <v>#N/A</v>
      </c>
      <c r="AU65" s="508" t="e">
        <f ca="1">+IF(AND(ISNUMBER(OFFSET('Sanitation Data'!$I$4,0,10*ROW('Sanitation Data'!I59))),'Data Summary'!DJ65="Yes"),100-OFFSET('Sanitation Data'!$I$4,0,10*ROW('Sanitation Data'!I59)),NA())</f>
        <v>#N/A</v>
      </c>
      <c r="AV65" s="508" t="e">
        <f ca="1">+IF(AND(ISNUMBER(OFFSET('Sanitation Data'!$I$6,0,10*ROW('Sanitation Data'!I59))),'Data Summary'!DK65="Yes"),OFFSET('Sanitation Data'!$I$6,0,10*ROW('Sanitation Data'!I59)),NA())</f>
        <v>#N/A</v>
      </c>
      <c r="AW65" s="508" t="e">
        <f ca="1">+IF(AND(ISNUMBER(OFFSET('Sanitation Data'!$I$10,0,10*ROW('Sanitation Data'!I59))),'Data Summary'!DL65="Yes"),OFFSET('Sanitation Data'!$I$10,0,10*ROW('Sanitation Data'!I59)),NA())</f>
        <v>#N/A</v>
      </c>
      <c r="AX65" s="508" t="e">
        <f ca="1">+IF(AND(ISNUMBER(OFFSET('Sanitation Data'!$I$11,0,10*ROW('Sanitation Data'!I59))),'Data Summary'!DM65="Yes"),OFFSET('Sanitation Data'!$I$11,0,10*ROW('Sanitation Data'!I59)),NA())</f>
        <v>#N/A</v>
      </c>
      <c r="AY65" s="508" t="e">
        <f ca="1">+IF(AND(ISNUMBER(OFFSET('Sanitation Data'!$I$12,0,10*ROW('Sanitation Data'!I59))),'Data Summary'!DN65="Yes"),OFFSET('Sanitation Data'!$I$12,0,10*ROW('Sanitation Data'!I59)),NA())</f>
        <v>#N/A</v>
      </c>
      <c r="AZ65" s="509" t="e">
        <f ca="1">+IF(AND(ISNUMBER(OFFSET('Hygiene Data'!$D$5,0,10*ROW('Hygiene Data'!D59))),'Data Summary'!DO65="Yes"),OFFSET('Hygiene Data'!$D$5,0,10*ROW('Hygiene Data'!D59)),NA())</f>
        <v>#N/A</v>
      </c>
      <c r="BA65" s="509" t="e">
        <f ca="1">+IF(AND(ISNUMBER(OFFSET('Hygiene Data'!$D$7,0,10*ROW('Hygiene Data'!D59))),'Data Summary'!DP65="Yes"),OFFSET('Hygiene Data'!$D$7,0,10*ROW('Hygiene Data'!D59)),NA())</f>
        <v>#N/A</v>
      </c>
      <c r="BB65" s="509" t="e">
        <f ca="1">+IF(AND(ISNUMBER(OFFSET('Hygiene Data'!$D$9,0,10*ROW('Hygiene Data'!D59))),'Data Summary'!DQ65="Yes"),OFFSET('Hygiene Data'!$D$9,0,10*ROW('Hygiene Data'!D59)),NA())</f>
        <v>#N/A</v>
      </c>
      <c r="BC65" s="509" t="e">
        <f ca="1">+IF(AND(ISNUMBER(OFFSET('Hygiene Data'!$E$5,0,10*ROW('Hygiene Data'!E59))),'Data Summary'!DR65="Yes"),OFFSET('Hygiene Data'!$E$5,0,10*ROW('Hygiene Data'!E59)),NA())</f>
        <v>#N/A</v>
      </c>
      <c r="BD65" s="509" t="e">
        <f ca="1">+IF(AND(ISNUMBER(OFFSET('Hygiene Data'!$E$7,0,10*ROW('Hygiene Data'!E59))),'Data Summary'!DS65="Yes"),OFFSET('Hygiene Data'!$E$7,0,10*ROW('Hygiene Data'!E59)),NA())</f>
        <v>#N/A</v>
      </c>
      <c r="BE65" s="509" t="e">
        <f ca="1">+IF(AND(ISNUMBER(OFFSET('Hygiene Data'!$E$9,0,10*ROW('Hygiene Data'!E59))),'Data Summary'!DT65="Yes"),OFFSET('Hygiene Data'!$E$9,0,10*ROW('Hygiene Data'!E59)),NA())</f>
        <v>#N/A</v>
      </c>
      <c r="BF65" s="509" t="e">
        <f ca="1">+IF(AND(ISNUMBER(OFFSET('Hygiene Data'!$F$5,0,10*ROW('Hygiene Data'!F59))),'Data Summary'!DU65="Yes"),OFFSET('Hygiene Data'!$F$5,0,10*ROW('Hygiene Data'!F59)),NA())</f>
        <v>#N/A</v>
      </c>
      <c r="BG65" s="509" t="e">
        <f ca="1">+IF(AND(ISNUMBER(OFFSET('Hygiene Data'!$F$7,0,10*ROW('Hygiene Data'!F59))),'Data Summary'!DV65="Yes"),OFFSET('Hygiene Data'!$F$7,0,10*ROW('Hygiene Data'!F59)),NA())</f>
        <v>#N/A</v>
      </c>
      <c r="BH65" s="509" t="e">
        <f ca="1">+IF(AND(ISNUMBER(OFFSET('Hygiene Data'!$F$9,0,10*ROW('Hygiene Data'!F59))),'Data Summary'!DW65="Yes"),OFFSET('Hygiene Data'!$F$9,0,10*ROW('Hygiene Data'!F59)),NA())</f>
        <v>#N/A</v>
      </c>
      <c r="BI65" s="509" t="e">
        <f ca="1">+IF(AND(ISNUMBER(OFFSET('Hygiene Data'!$G$5,0,10*ROW('Hygiene Data'!G59))),'Data Summary'!DX65="Yes"),OFFSET('Hygiene Data'!$G$5,0,10*ROW('Hygiene Data'!G59)),NA())</f>
        <v>#N/A</v>
      </c>
      <c r="BJ65" s="509" t="e">
        <f ca="1">+IF(AND(ISNUMBER(OFFSET('Hygiene Data'!$G$7,0,10*ROW('Hygiene Data'!G59))),'Data Summary'!DY65="Yes"),OFFSET('Hygiene Data'!$G$7,0,10*ROW('Hygiene Data'!G59)),NA())</f>
        <v>#N/A</v>
      </c>
      <c r="BK65" s="509" t="e">
        <f ca="1">+IF(AND(ISNUMBER(OFFSET('Hygiene Data'!$G$9,0,10*ROW('Hygiene Data'!G59))),'Data Summary'!DZ65="Yes"),OFFSET('Hygiene Data'!$G$9,0,10*ROW('Hygiene Data'!G59)),NA())</f>
        <v>#N/A</v>
      </c>
      <c r="BL65" s="509" t="e">
        <f ca="1">+IF(AND(ISNUMBER(OFFSET('Hygiene Data'!$H$5,0,10*ROW('Hygiene Data'!H59))),'Data Summary'!EA65="Yes"),OFFSET('Hygiene Data'!$H$5,0,10*ROW('Hygiene Data'!H59)),NA())</f>
        <v>#N/A</v>
      </c>
      <c r="BM65" s="509" t="e">
        <f ca="1">+IF(AND(ISNUMBER(OFFSET('Hygiene Data'!$H$7,0,10*ROW('Hygiene Data'!H59))),'Data Summary'!EB65="Yes"),OFFSET('Hygiene Data'!$H$7,0,10*ROW('Hygiene Data'!H59)),NA())</f>
        <v>#N/A</v>
      </c>
      <c r="BN65" s="509" t="e">
        <f ca="1">+IF(AND(ISNUMBER(OFFSET('Hygiene Data'!$H$9,0,10*ROW('Hygiene Data'!H59))),'Data Summary'!EC65="Yes"),OFFSET('Hygiene Data'!$H$9,0,10*ROW('Hygiene Data'!H59)),NA())</f>
        <v>#N/A</v>
      </c>
      <c r="BO65" s="509" t="e">
        <f ca="1">+IF(AND(ISNUMBER(OFFSET('Hygiene Data'!$I$5,0,10*ROW('Hygiene Data'!I59))),'Data Summary'!ED65="Yes"),OFFSET('Hygiene Data'!$I$5,0,10*ROW('Hygiene Data'!I59)),NA())</f>
        <v>#N/A</v>
      </c>
      <c r="BP65" s="509" t="e">
        <f ca="1">+IF(AND(ISNUMBER(OFFSET('Hygiene Data'!$I$7,0,10*ROW('Hygiene Data'!I59))),'Data Summary'!EE65="Yes"),OFFSET('Hygiene Data'!$I$7,0,10*ROW('Hygiene Data'!I59)),NA())</f>
        <v>#N/A</v>
      </c>
      <c r="BQ65" s="509" t="e">
        <f ca="1">+IF(AND(ISNUMBER(OFFSET('Hygiene Data'!$I$9,0,10*ROW('Hygiene Data'!I59))),'Data Summary'!EF65="Yes"),OFFSET('Hygiene Data'!$I$9,0,10*ROW('Hygiene Data'!I59)),NA())</f>
        <v>#N/A</v>
      </c>
    </row>
    <row r="66" spans="1:69" x14ac:dyDescent="0.25">
      <c r="A66" s="505" t="e">
        <f ca="1">+RIGHT('Data Summary'!A66,LEN('Data Summary'!A66)-9)</f>
        <v>#VALUE!</v>
      </c>
      <c r="B66" s="479" t="str">
        <f ca="1">+IF(ISTEXT('Data Summary'!B66),'Data Summary'!B66,"")</f>
        <v/>
      </c>
      <c r="C66" s="506" t="e">
        <f ca="1">+VALUE('Data Summary'!C66)</f>
        <v>#VALUE!</v>
      </c>
      <c r="D66" s="507" t="e">
        <f ca="1">+IF(AND(ISNUMBER(OFFSET('Water Data'!$D$4,0,10*ROW('Water Data'!D60))),'Data Summary'!BS66="Yes"),100-OFFSET('Water Data'!$D$4,0,10*ROW('Water Data'!D60)),NA())</f>
        <v>#N/A</v>
      </c>
      <c r="E66" s="507" t="e">
        <f ca="1">+IF(AND(ISNUMBER(OFFSET('Water Data'!$D$6,0,10*ROW('Water Data'!D60))),'Data Summary'!BT66="Yes"),OFFSET('Water Data'!$D$6,0,10*ROW('Water Data'!D60)),NA())</f>
        <v>#N/A</v>
      </c>
      <c r="F66" s="507" t="e">
        <f ca="1">+IF(AND(ISNUMBER(OFFSET('Water Data'!$D$9,0,10*ROW('Water Data'!D60))),'Data Summary'!BU66="Yes"),OFFSET('Water Data'!$D$9,0,10*ROW('Water Data'!D60)),NA())</f>
        <v>#N/A</v>
      </c>
      <c r="G66" s="507" t="e">
        <f ca="1">+IF(AND(ISNUMBER(OFFSET('Water Data'!$E$4,0,10*ROW('Water Data'!E60))),'Data Summary'!BV66="Yes"),100-OFFSET('Water Data'!$E$4,0,10*ROW('Water Data'!E60)),NA())</f>
        <v>#N/A</v>
      </c>
      <c r="H66" s="507" t="e">
        <f ca="1">+IF(AND(ISNUMBER(OFFSET('Water Data'!$E$6,0,10*ROW('Water Data'!E60))),'Data Summary'!BW66="Yes"),OFFSET('Water Data'!$E$6,0,10*ROW('Water Data'!E60)),NA())</f>
        <v>#N/A</v>
      </c>
      <c r="I66" s="507" t="e">
        <f ca="1">+IF(AND(ISNUMBER(OFFSET('Water Data'!$E$9,0,10*ROW('Water Data'!E60))),'Data Summary'!BX66="Yes"),OFFSET('Water Data'!$E$9,0,10*ROW('Water Data'!E60)),NA())</f>
        <v>#N/A</v>
      </c>
      <c r="J66" s="507" t="e">
        <f ca="1">+IF(AND(ISNUMBER(OFFSET('Water Data'!$F$4,0,10*ROW('Water Data'!F60))),'Data Summary'!BY66="Yes"),100-OFFSET('Water Data'!$F$4,0,10*ROW('Water Data'!F60)),NA())</f>
        <v>#N/A</v>
      </c>
      <c r="K66" s="507" t="e">
        <f ca="1">+IF(AND(ISNUMBER(OFFSET('Water Data'!$F$6,0,10*ROW('Water Data'!F60))),'Data Summary'!BZ66="Yes"),OFFSET('Water Data'!$F$6,0,10*ROW('Water Data'!F60)),NA())</f>
        <v>#N/A</v>
      </c>
      <c r="L66" s="507" t="e">
        <f ca="1">+IF(AND(ISNUMBER(OFFSET('Water Data'!$F$9,0,10*ROW('Water Data'!F60))),'Data Summary'!CA66="Yes"),OFFSET('Water Data'!$F$9,0,10*ROW('Water Data'!F60)),NA())</f>
        <v>#N/A</v>
      </c>
      <c r="M66" s="507" t="e">
        <f ca="1">+IF(AND(ISNUMBER(OFFSET('Water Data'!$G$4,0,10*ROW('Water Data'!G60))),'Data Summary'!CB66="Yes"),100-OFFSET('Water Data'!$G$4,0,10*ROW('Water Data'!G60)),NA())</f>
        <v>#N/A</v>
      </c>
      <c r="N66" s="507" t="e">
        <f ca="1">+IF(AND(ISNUMBER(OFFSET('Water Data'!$G$6,0,10*ROW('Water Data'!G60))),'Data Summary'!CC66="Yes"),OFFSET('Water Data'!$G$6,0,10*ROW('Water Data'!G60)),NA())</f>
        <v>#N/A</v>
      </c>
      <c r="O66" s="507" t="e">
        <f ca="1">+IF(AND(ISNUMBER(OFFSET('Water Data'!$G$9,0,10*ROW('Water Data'!G60))),'Data Summary'!CD66="Yes"),OFFSET('Water Data'!$G$9,0,10*ROW('Water Data'!G60)),NA())</f>
        <v>#N/A</v>
      </c>
      <c r="P66" s="507" t="e">
        <f ca="1">+IF(AND(ISNUMBER(OFFSET('Water Data'!$H$4,0,10*ROW('Water Data'!H60))),'Data Summary'!CE66="Yes"),100-OFFSET('Water Data'!$H$4,0,10*ROW('Water Data'!H60)),NA())</f>
        <v>#N/A</v>
      </c>
      <c r="Q66" s="507" t="e">
        <f ca="1">+IF(AND(ISNUMBER(OFFSET('Water Data'!$H$6,0,10*ROW('Water Data'!H60))),'Data Summary'!CF66="Yes"),OFFSET('Water Data'!$H$6,0,10*ROW('Water Data'!H60)),NA())</f>
        <v>#N/A</v>
      </c>
      <c r="R66" s="507" t="e">
        <f ca="1">+IF(AND(ISNUMBER(OFFSET('Water Data'!$H$9,0,10*ROW('Water Data'!H60))),'Data Summary'!CG66="Yes"),OFFSET('Water Data'!$H$9,0,10*ROW('Water Data'!H60)),NA())</f>
        <v>#N/A</v>
      </c>
      <c r="S66" s="507" t="e">
        <f ca="1">+IF(AND(ISNUMBER(OFFSET('Water Data'!$I$4,0,10*ROW('Water Data'!I60))),'Data Summary'!CH66="Yes"),100-OFFSET('Water Data'!$I$4,0,10*ROW('Water Data'!I60)),NA())</f>
        <v>#N/A</v>
      </c>
      <c r="T66" s="507" t="e">
        <f ca="1">+IF(AND(ISNUMBER(OFFSET('Water Data'!$I$6,0,10*ROW('Water Data'!I60))),'Data Summary'!CI66="Yes"),OFFSET('Water Data'!$I$6,0,10*ROW('Water Data'!I60)),NA())</f>
        <v>#N/A</v>
      </c>
      <c r="U66" s="507" t="e">
        <f ca="1">+IF(AND(ISNUMBER(OFFSET('Water Data'!$I$9,0,10*ROW('Water Data'!I60))),'Data Summary'!CJ66="Yes"),OFFSET('Water Data'!$I$9,0,10*ROW('Water Data'!I60)),NA())</f>
        <v>#N/A</v>
      </c>
      <c r="V66" s="508" t="e">
        <f ca="1">+IF(AND(ISNUMBER(OFFSET('Sanitation Data'!$D$4,0,10*ROW('Sanitation Data'!D60))),'Data Summary'!CK66="Yes"),100-OFFSET('Sanitation Data'!$D$4,0,10*ROW('Sanitation Data'!D60)),NA())</f>
        <v>#N/A</v>
      </c>
      <c r="W66" s="508" t="e">
        <f ca="1">+IF(AND(ISNUMBER(OFFSET('Sanitation Data'!$D$6,0,10*ROW('Sanitation Data'!D60))),'Data Summary'!CL66="Yes"),OFFSET('Sanitation Data'!$D$6,0,10*ROW('Sanitation Data'!D60)),NA())</f>
        <v>#N/A</v>
      </c>
      <c r="X66" s="508" t="e">
        <f ca="1">+IF(AND(ISNUMBER(OFFSET('Sanitation Data'!$D$10,0,10*ROW('Sanitation Data'!D60))),'Data Summary'!CM66="Yes"),OFFSET('Sanitation Data'!$D$10,0,10*ROW('Sanitation Data'!D60)),NA())</f>
        <v>#N/A</v>
      </c>
      <c r="Y66" s="508" t="e">
        <f ca="1">+IF(AND(ISNUMBER(OFFSET('Sanitation Data'!$D$11,0,10*ROW('Sanitation Data'!D60))),'Data Summary'!CN66="Yes"),OFFSET('Sanitation Data'!$D$11,0,10*ROW('Sanitation Data'!D60)),NA())</f>
        <v>#N/A</v>
      </c>
      <c r="Z66" s="508" t="e">
        <f ca="1">+IF(AND(ISNUMBER(OFFSET('Sanitation Data'!$D$12,0,10*ROW('Sanitation Data'!D60))),'Data Summary'!CO66="Yes"),OFFSET('Sanitation Data'!$D$12,0,10*ROW('Sanitation Data'!D60)),NA())</f>
        <v>#N/A</v>
      </c>
      <c r="AA66" s="508" t="e">
        <f ca="1">+IF(AND(ISNUMBER(OFFSET('Sanitation Data'!$E$4,0,10*ROW('Sanitation Data'!E60))),'Data Summary'!CP66="Yes"),100-OFFSET('Sanitation Data'!$E$4,0,10*ROW('Sanitation Data'!E60)),NA())</f>
        <v>#N/A</v>
      </c>
      <c r="AB66" s="508" t="e">
        <f ca="1">+IF(AND(ISNUMBER(OFFSET('Sanitation Data'!$E$6,0,10*ROW('Sanitation Data'!E60))),'Data Summary'!CQ66="Yes"),OFFSET('Sanitation Data'!$E$6,0,10*ROW('Sanitation Data'!E60)),NA())</f>
        <v>#N/A</v>
      </c>
      <c r="AC66" s="508" t="e">
        <f ca="1">+IF(AND(ISNUMBER(OFFSET('Sanitation Data'!$E$10,0,10*ROW('Sanitation Data'!E60))),'Data Summary'!CR66="Yes"),OFFSET('Sanitation Data'!$E$10,0,10*ROW('Sanitation Data'!E60)),NA())</f>
        <v>#N/A</v>
      </c>
      <c r="AD66" s="508" t="e">
        <f ca="1">+IF(AND(ISNUMBER(OFFSET('Sanitation Data'!$E$11,0,10*ROW('Sanitation Data'!E60))),'Data Summary'!CS66="Yes"),OFFSET('Sanitation Data'!$E$11,0,10*ROW('Sanitation Data'!E60)),NA())</f>
        <v>#N/A</v>
      </c>
      <c r="AE66" s="508" t="e">
        <f ca="1">+IF(AND(ISNUMBER(OFFSET('Sanitation Data'!$E$12,0,10*ROW('Sanitation Data'!E60))),'Data Summary'!CT66="Yes"),OFFSET('Sanitation Data'!$E$12,0,10*ROW('Sanitation Data'!E60)),NA())</f>
        <v>#N/A</v>
      </c>
      <c r="AF66" s="508" t="e">
        <f ca="1">+IF(AND(ISNUMBER(OFFSET('Sanitation Data'!$F$4,0,10*ROW('Sanitation Data'!F60))),'Data Summary'!CU66="Yes"),100-OFFSET('Sanitation Data'!$F$4,0,10*ROW('Sanitation Data'!F60)),NA())</f>
        <v>#N/A</v>
      </c>
      <c r="AG66" s="508" t="e">
        <f ca="1">+IF(AND(ISNUMBER(OFFSET('Sanitation Data'!$F$6,0,10*ROW('Sanitation Data'!F60))),'Data Summary'!CV66="Yes"),OFFSET('Sanitation Data'!$F$6,0,10*ROW('Sanitation Data'!F60)),NA())</f>
        <v>#N/A</v>
      </c>
      <c r="AH66" s="508" t="e">
        <f ca="1">+IF(AND(ISNUMBER(OFFSET('Sanitation Data'!$F$10,0,10*ROW('Sanitation Data'!F60))),'Data Summary'!CW66="Yes"),OFFSET('Sanitation Data'!$F$10,0,10*ROW('Sanitation Data'!F60)),NA())</f>
        <v>#N/A</v>
      </c>
      <c r="AI66" s="508" t="e">
        <f ca="1">+IF(AND(ISNUMBER(OFFSET('Sanitation Data'!$F$11,0,10*ROW('Sanitation Data'!F60))),'Data Summary'!CX66="Yes"),OFFSET('Sanitation Data'!$F$11,0,10*ROW('Sanitation Data'!F60)),NA())</f>
        <v>#N/A</v>
      </c>
      <c r="AJ66" s="508" t="e">
        <f ca="1">+IF(AND(ISNUMBER(OFFSET('Sanitation Data'!$F$12,0,10*ROW('Sanitation Data'!F60))),'Data Summary'!CY66="Yes"),OFFSET('Sanitation Data'!$F$12,0,10*ROW('Sanitation Data'!F60)),NA())</f>
        <v>#N/A</v>
      </c>
      <c r="AK66" s="508" t="e">
        <f ca="1">+IF(AND(ISNUMBER(OFFSET('Sanitation Data'!$G$4,0,10*ROW('Sanitation Data'!G60))),'Data Summary'!CZ66="Yes"),100-OFFSET('Sanitation Data'!$G$4,0,10*ROW('Sanitation Data'!G60)),NA())</f>
        <v>#N/A</v>
      </c>
      <c r="AL66" s="508" t="e">
        <f ca="1">+IF(AND(ISNUMBER(OFFSET('Sanitation Data'!$G$6,0,10*ROW('Sanitation Data'!G60))),'Data Summary'!DA66="Yes"),OFFSET('Sanitation Data'!$G$6,0,10*ROW('Sanitation Data'!G60)),NA())</f>
        <v>#N/A</v>
      </c>
      <c r="AM66" s="508" t="e">
        <f ca="1">+IF(AND(ISNUMBER(OFFSET('Sanitation Data'!$G$10,0,10*ROW('Sanitation Data'!G60))),'Data Summary'!DB66="Yes"),OFFSET('Sanitation Data'!$G$10,0,10*ROW('Sanitation Data'!G60)),NA())</f>
        <v>#N/A</v>
      </c>
      <c r="AN66" s="508" t="e">
        <f ca="1">+IF(AND(ISNUMBER(OFFSET('Sanitation Data'!$G$11,0,10*ROW('Sanitation Data'!G60))),'Data Summary'!DC66="Yes"),OFFSET('Sanitation Data'!$G$11,0,10*ROW('Sanitation Data'!G60)),NA())</f>
        <v>#N/A</v>
      </c>
      <c r="AO66" s="508" t="e">
        <f ca="1">+IF(AND(ISNUMBER(OFFSET('Sanitation Data'!$G$12,0,10*ROW('Sanitation Data'!G60))),'Data Summary'!DD66="Yes"),OFFSET('Sanitation Data'!$G$12,0,10*ROW('Sanitation Data'!G60)),NA())</f>
        <v>#N/A</v>
      </c>
      <c r="AP66" s="508" t="e">
        <f ca="1">+IF(AND(ISNUMBER(OFFSET('Sanitation Data'!$H$4,0,10*ROW('Sanitation Data'!H60))),'Data Summary'!DE66="Yes"),100-OFFSET('Sanitation Data'!$H$4,0,10*ROW('Sanitation Data'!H60)),NA())</f>
        <v>#N/A</v>
      </c>
      <c r="AQ66" s="508" t="e">
        <f ca="1">+IF(AND(ISNUMBER(OFFSET('Sanitation Data'!$H$6,0,10*ROW('Sanitation Data'!H60))),'Data Summary'!DF66="Yes"),OFFSET('Sanitation Data'!$H$6,0,10*ROW('Sanitation Data'!H60)),NA())</f>
        <v>#N/A</v>
      </c>
      <c r="AR66" s="508" t="e">
        <f ca="1">+IF(AND(ISNUMBER(OFFSET('Sanitation Data'!$H$10,0,10*ROW('Sanitation Data'!H60))),'Data Summary'!DG66="Yes"),OFFSET('Sanitation Data'!$H$10,0,10*ROW('Sanitation Data'!H60)),NA())</f>
        <v>#N/A</v>
      </c>
      <c r="AS66" s="508" t="e">
        <f ca="1">+IF(AND(ISNUMBER(OFFSET('Sanitation Data'!$H$11,0,10*ROW('Sanitation Data'!H60))),'Data Summary'!DH66="Yes"),OFFSET('Sanitation Data'!$H$11,0,10*ROW('Sanitation Data'!H60)),NA())</f>
        <v>#N/A</v>
      </c>
      <c r="AT66" s="508" t="e">
        <f ca="1">+IF(AND(ISNUMBER(OFFSET('Sanitation Data'!$H$12,0,10*ROW('Sanitation Data'!H60))),'Data Summary'!DI66="Yes"),OFFSET('Sanitation Data'!$H$12,0,10*ROW('Sanitation Data'!H60)),NA())</f>
        <v>#N/A</v>
      </c>
      <c r="AU66" s="508" t="e">
        <f ca="1">+IF(AND(ISNUMBER(OFFSET('Sanitation Data'!$I$4,0,10*ROW('Sanitation Data'!I60))),'Data Summary'!DJ66="Yes"),100-OFFSET('Sanitation Data'!$I$4,0,10*ROW('Sanitation Data'!I60)),NA())</f>
        <v>#N/A</v>
      </c>
      <c r="AV66" s="508" t="e">
        <f ca="1">+IF(AND(ISNUMBER(OFFSET('Sanitation Data'!$I$6,0,10*ROW('Sanitation Data'!I60))),'Data Summary'!DK66="Yes"),OFFSET('Sanitation Data'!$I$6,0,10*ROW('Sanitation Data'!I60)),NA())</f>
        <v>#N/A</v>
      </c>
      <c r="AW66" s="508" t="e">
        <f ca="1">+IF(AND(ISNUMBER(OFFSET('Sanitation Data'!$I$10,0,10*ROW('Sanitation Data'!I60))),'Data Summary'!DL66="Yes"),OFFSET('Sanitation Data'!$I$10,0,10*ROW('Sanitation Data'!I60)),NA())</f>
        <v>#N/A</v>
      </c>
      <c r="AX66" s="508" t="e">
        <f ca="1">+IF(AND(ISNUMBER(OFFSET('Sanitation Data'!$I$11,0,10*ROW('Sanitation Data'!I60))),'Data Summary'!DM66="Yes"),OFFSET('Sanitation Data'!$I$11,0,10*ROW('Sanitation Data'!I60)),NA())</f>
        <v>#N/A</v>
      </c>
      <c r="AY66" s="508" t="e">
        <f ca="1">+IF(AND(ISNUMBER(OFFSET('Sanitation Data'!$I$12,0,10*ROW('Sanitation Data'!I60))),'Data Summary'!DN66="Yes"),OFFSET('Sanitation Data'!$I$12,0,10*ROW('Sanitation Data'!I60)),NA())</f>
        <v>#N/A</v>
      </c>
      <c r="AZ66" s="509" t="e">
        <f ca="1">+IF(AND(ISNUMBER(OFFSET('Hygiene Data'!$D$5,0,10*ROW('Hygiene Data'!D60))),'Data Summary'!DO66="Yes"),OFFSET('Hygiene Data'!$D$5,0,10*ROW('Hygiene Data'!D60)),NA())</f>
        <v>#N/A</v>
      </c>
      <c r="BA66" s="509" t="e">
        <f ca="1">+IF(AND(ISNUMBER(OFFSET('Hygiene Data'!$D$7,0,10*ROW('Hygiene Data'!D60))),'Data Summary'!DP66="Yes"),OFFSET('Hygiene Data'!$D$7,0,10*ROW('Hygiene Data'!D60)),NA())</f>
        <v>#N/A</v>
      </c>
      <c r="BB66" s="509" t="e">
        <f ca="1">+IF(AND(ISNUMBER(OFFSET('Hygiene Data'!$D$9,0,10*ROW('Hygiene Data'!D60))),'Data Summary'!DQ66="Yes"),OFFSET('Hygiene Data'!$D$9,0,10*ROW('Hygiene Data'!D60)),NA())</f>
        <v>#N/A</v>
      </c>
      <c r="BC66" s="509" t="e">
        <f ca="1">+IF(AND(ISNUMBER(OFFSET('Hygiene Data'!$E$5,0,10*ROW('Hygiene Data'!E60))),'Data Summary'!DR66="Yes"),OFFSET('Hygiene Data'!$E$5,0,10*ROW('Hygiene Data'!E60)),NA())</f>
        <v>#N/A</v>
      </c>
      <c r="BD66" s="509" t="e">
        <f ca="1">+IF(AND(ISNUMBER(OFFSET('Hygiene Data'!$E$7,0,10*ROW('Hygiene Data'!E60))),'Data Summary'!DS66="Yes"),OFFSET('Hygiene Data'!$E$7,0,10*ROW('Hygiene Data'!E60)),NA())</f>
        <v>#N/A</v>
      </c>
      <c r="BE66" s="509" t="e">
        <f ca="1">+IF(AND(ISNUMBER(OFFSET('Hygiene Data'!$E$9,0,10*ROW('Hygiene Data'!E60))),'Data Summary'!DT66="Yes"),OFFSET('Hygiene Data'!$E$9,0,10*ROW('Hygiene Data'!E60)),NA())</f>
        <v>#N/A</v>
      </c>
      <c r="BF66" s="509" t="e">
        <f ca="1">+IF(AND(ISNUMBER(OFFSET('Hygiene Data'!$F$5,0,10*ROW('Hygiene Data'!F60))),'Data Summary'!DU66="Yes"),OFFSET('Hygiene Data'!$F$5,0,10*ROW('Hygiene Data'!F60)),NA())</f>
        <v>#N/A</v>
      </c>
      <c r="BG66" s="509" t="e">
        <f ca="1">+IF(AND(ISNUMBER(OFFSET('Hygiene Data'!$F$7,0,10*ROW('Hygiene Data'!F60))),'Data Summary'!DV66="Yes"),OFFSET('Hygiene Data'!$F$7,0,10*ROW('Hygiene Data'!F60)),NA())</f>
        <v>#N/A</v>
      </c>
      <c r="BH66" s="509" t="e">
        <f ca="1">+IF(AND(ISNUMBER(OFFSET('Hygiene Data'!$F$9,0,10*ROW('Hygiene Data'!F60))),'Data Summary'!DW66="Yes"),OFFSET('Hygiene Data'!$F$9,0,10*ROW('Hygiene Data'!F60)),NA())</f>
        <v>#N/A</v>
      </c>
      <c r="BI66" s="509" t="e">
        <f ca="1">+IF(AND(ISNUMBER(OFFSET('Hygiene Data'!$G$5,0,10*ROW('Hygiene Data'!G60))),'Data Summary'!DX66="Yes"),OFFSET('Hygiene Data'!$G$5,0,10*ROW('Hygiene Data'!G60)),NA())</f>
        <v>#N/A</v>
      </c>
      <c r="BJ66" s="509" t="e">
        <f ca="1">+IF(AND(ISNUMBER(OFFSET('Hygiene Data'!$G$7,0,10*ROW('Hygiene Data'!G60))),'Data Summary'!DY66="Yes"),OFFSET('Hygiene Data'!$G$7,0,10*ROW('Hygiene Data'!G60)),NA())</f>
        <v>#N/A</v>
      </c>
      <c r="BK66" s="509" t="e">
        <f ca="1">+IF(AND(ISNUMBER(OFFSET('Hygiene Data'!$G$9,0,10*ROW('Hygiene Data'!G60))),'Data Summary'!DZ66="Yes"),OFFSET('Hygiene Data'!$G$9,0,10*ROW('Hygiene Data'!G60)),NA())</f>
        <v>#N/A</v>
      </c>
      <c r="BL66" s="509" t="e">
        <f ca="1">+IF(AND(ISNUMBER(OFFSET('Hygiene Data'!$H$5,0,10*ROW('Hygiene Data'!H60))),'Data Summary'!EA66="Yes"),OFFSET('Hygiene Data'!$H$5,0,10*ROW('Hygiene Data'!H60)),NA())</f>
        <v>#N/A</v>
      </c>
      <c r="BM66" s="509" t="e">
        <f ca="1">+IF(AND(ISNUMBER(OFFSET('Hygiene Data'!$H$7,0,10*ROW('Hygiene Data'!H60))),'Data Summary'!EB66="Yes"),OFFSET('Hygiene Data'!$H$7,0,10*ROW('Hygiene Data'!H60)),NA())</f>
        <v>#N/A</v>
      </c>
      <c r="BN66" s="509" t="e">
        <f ca="1">+IF(AND(ISNUMBER(OFFSET('Hygiene Data'!$H$9,0,10*ROW('Hygiene Data'!H60))),'Data Summary'!EC66="Yes"),OFFSET('Hygiene Data'!$H$9,0,10*ROW('Hygiene Data'!H60)),NA())</f>
        <v>#N/A</v>
      </c>
      <c r="BO66" s="509" t="e">
        <f ca="1">+IF(AND(ISNUMBER(OFFSET('Hygiene Data'!$I$5,0,10*ROW('Hygiene Data'!I60))),'Data Summary'!ED66="Yes"),OFFSET('Hygiene Data'!$I$5,0,10*ROW('Hygiene Data'!I60)),NA())</f>
        <v>#N/A</v>
      </c>
      <c r="BP66" s="509" t="e">
        <f ca="1">+IF(AND(ISNUMBER(OFFSET('Hygiene Data'!$I$7,0,10*ROW('Hygiene Data'!I60))),'Data Summary'!EE66="Yes"),OFFSET('Hygiene Data'!$I$7,0,10*ROW('Hygiene Data'!I60)),NA())</f>
        <v>#N/A</v>
      </c>
      <c r="BQ66" s="509" t="e">
        <f ca="1">+IF(AND(ISNUMBER(OFFSET('Hygiene Data'!$I$9,0,10*ROW('Hygiene Data'!I60))),'Data Summary'!EF66="Yes"),OFFSET('Hygiene Data'!$I$9,0,10*ROW('Hygiene Data'!I60)),NA())</f>
        <v>#N/A</v>
      </c>
    </row>
    <row r="67" spans="1:69" x14ac:dyDescent="0.25">
      <c r="A67" s="505" t="e">
        <f ca="1">+RIGHT('Data Summary'!A67,LEN('Data Summary'!A67)-9)</f>
        <v>#VALUE!</v>
      </c>
      <c r="B67" s="479" t="str">
        <f ca="1">+IF(ISTEXT('Data Summary'!B67),'Data Summary'!B67,"")</f>
        <v/>
      </c>
      <c r="C67" s="506" t="e">
        <f ca="1">+VALUE('Data Summary'!C67)</f>
        <v>#VALUE!</v>
      </c>
      <c r="D67" s="507" t="e">
        <f ca="1">+IF(AND(ISNUMBER(OFFSET('Water Data'!$D$4,0,10*ROW('Water Data'!D61))),'Data Summary'!BS67="Yes"),100-OFFSET('Water Data'!$D$4,0,10*ROW('Water Data'!D61)),NA())</f>
        <v>#N/A</v>
      </c>
      <c r="E67" s="507" t="e">
        <f ca="1">+IF(AND(ISNUMBER(OFFSET('Water Data'!$D$6,0,10*ROW('Water Data'!D61))),'Data Summary'!BT67="Yes"),OFFSET('Water Data'!$D$6,0,10*ROW('Water Data'!D61)),NA())</f>
        <v>#N/A</v>
      </c>
      <c r="F67" s="507" t="e">
        <f ca="1">+IF(AND(ISNUMBER(OFFSET('Water Data'!$D$9,0,10*ROW('Water Data'!D61))),'Data Summary'!BU67="Yes"),OFFSET('Water Data'!$D$9,0,10*ROW('Water Data'!D61)),NA())</f>
        <v>#N/A</v>
      </c>
      <c r="G67" s="507" t="e">
        <f ca="1">+IF(AND(ISNUMBER(OFFSET('Water Data'!$E$4,0,10*ROW('Water Data'!E61))),'Data Summary'!BV67="Yes"),100-OFFSET('Water Data'!$E$4,0,10*ROW('Water Data'!E61)),NA())</f>
        <v>#N/A</v>
      </c>
      <c r="H67" s="507" t="e">
        <f ca="1">+IF(AND(ISNUMBER(OFFSET('Water Data'!$E$6,0,10*ROW('Water Data'!E61))),'Data Summary'!BW67="Yes"),OFFSET('Water Data'!$E$6,0,10*ROW('Water Data'!E61)),NA())</f>
        <v>#N/A</v>
      </c>
      <c r="I67" s="507" t="e">
        <f ca="1">+IF(AND(ISNUMBER(OFFSET('Water Data'!$E$9,0,10*ROW('Water Data'!E61))),'Data Summary'!BX67="Yes"),OFFSET('Water Data'!$E$9,0,10*ROW('Water Data'!E61)),NA())</f>
        <v>#N/A</v>
      </c>
      <c r="J67" s="507" t="e">
        <f ca="1">+IF(AND(ISNUMBER(OFFSET('Water Data'!$F$4,0,10*ROW('Water Data'!F61))),'Data Summary'!BY67="Yes"),100-OFFSET('Water Data'!$F$4,0,10*ROW('Water Data'!F61)),NA())</f>
        <v>#N/A</v>
      </c>
      <c r="K67" s="507" t="e">
        <f ca="1">+IF(AND(ISNUMBER(OFFSET('Water Data'!$F$6,0,10*ROW('Water Data'!F61))),'Data Summary'!BZ67="Yes"),OFFSET('Water Data'!$F$6,0,10*ROW('Water Data'!F61)),NA())</f>
        <v>#N/A</v>
      </c>
      <c r="L67" s="507" t="e">
        <f ca="1">+IF(AND(ISNUMBER(OFFSET('Water Data'!$F$9,0,10*ROW('Water Data'!F61))),'Data Summary'!CA67="Yes"),OFFSET('Water Data'!$F$9,0,10*ROW('Water Data'!F61)),NA())</f>
        <v>#N/A</v>
      </c>
      <c r="M67" s="507" t="e">
        <f ca="1">+IF(AND(ISNUMBER(OFFSET('Water Data'!$G$4,0,10*ROW('Water Data'!G61))),'Data Summary'!CB67="Yes"),100-OFFSET('Water Data'!$G$4,0,10*ROW('Water Data'!G61)),NA())</f>
        <v>#N/A</v>
      </c>
      <c r="N67" s="507" t="e">
        <f ca="1">+IF(AND(ISNUMBER(OFFSET('Water Data'!$G$6,0,10*ROW('Water Data'!G61))),'Data Summary'!CC67="Yes"),OFFSET('Water Data'!$G$6,0,10*ROW('Water Data'!G61)),NA())</f>
        <v>#N/A</v>
      </c>
      <c r="O67" s="507" t="e">
        <f ca="1">+IF(AND(ISNUMBER(OFFSET('Water Data'!$G$9,0,10*ROW('Water Data'!G61))),'Data Summary'!CD67="Yes"),OFFSET('Water Data'!$G$9,0,10*ROW('Water Data'!G61)),NA())</f>
        <v>#N/A</v>
      </c>
      <c r="P67" s="507" t="e">
        <f ca="1">+IF(AND(ISNUMBER(OFFSET('Water Data'!$H$4,0,10*ROW('Water Data'!H61))),'Data Summary'!CE67="Yes"),100-OFFSET('Water Data'!$H$4,0,10*ROW('Water Data'!H61)),NA())</f>
        <v>#N/A</v>
      </c>
      <c r="Q67" s="507" t="e">
        <f ca="1">+IF(AND(ISNUMBER(OFFSET('Water Data'!$H$6,0,10*ROW('Water Data'!H61))),'Data Summary'!CF67="Yes"),OFFSET('Water Data'!$H$6,0,10*ROW('Water Data'!H61)),NA())</f>
        <v>#N/A</v>
      </c>
      <c r="R67" s="507" t="e">
        <f ca="1">+IF(AND(ISNUMBER(OFFSET('Water Data'!$H$9,0,10*ROW('Water Data'!H61))),'Data Summary'!CG67="Yes"),OFFSET('Water Data'!$H$9,0,10*ROW('Water Data'!H61)),NA())</f>
        <v>#N/A</v>
      </c>
      <c r="S67" s="507" t="e">
        <f ca="1">+IF(AND(ISNUMBER(OFFSET('Water Data'!$I$4,0,10*ROW('Water Data'!I61))),'Data Summary'!CH67="Yes"),100-OFFSET('Water Data'!$I$4,0,10*ROW('Water Data'!I61)),NA())</f>
        <v>#N/A</v>
      </c>
      <c r="T67" s="507" t="e">
        <f ca="1">+IF(AND(ISNUMBER(OFFSET('Water Data'!$I$6,0,10*ROW('Water Data'!I61))),'Data Summary'!CI67="Yes"),OFFSET('Water Data'!$I$6,0,10*ROW('Water Data'!I61)),NA())</f>
        <v>#N/A</v>
      </c>
      <c r="U67" s="507" t="e">
        <f ca="1">+IF(AND(ISNUMBER(OFFSET('Water Data'!$I$9,0,10*ROW('Water Data'!I61))),'Data Summary'!CJ67="Yes"),OFFSET('Water Data'!$I$9,0,10*ROW('Water Data'!I61)),NA())</f>
        <v>#N/A</v>
      </c>
      <c r="V67" s="508" t="e">
        <f ca="1">+IF(AND(ISNUMBER(OFFSET('Sanitation Data'!$D$4,0,10*ROW('Sanitation Data'!D61))),'Data Summary'!CK67="Yes"),100-OFFSET('Sanitation Data'!$D$4,0,10*ROW('Sanitation Data'!D61)),NA())</f>
        <v>#N/A</v>
      </c>
      <c r="W67" s="508" t="e">
        <f ca="1">+IF(AND(ISNUMBER(OFFSET('Sanitation Data'!$D$6,0,10*ROW('Sanitation Data'!D61))),'Data Summary'!CL67="Yes"),OFFSET('Sanitation Data'!$D$6,0,10*ROW('Sanitation Data'!D61)),NA())</f>
        <v>#N/A</v>
      </c>
      <c r="X67" s="508" t="e">
        <f ca="1">+IF(AND(ISNUMBER(OFFSET('Sanitation Data'!$D$10,0,10*ROW('Sanitation Data'!D61))),'Data Summary'!CM67="Yes"),OFFSET('Sanitation Data'!$D$10,0,10*ROW('Sanitation Data'!D61)),NA())</f>
        <v>#N/A</v>
      </c>
      <c r="Y67" s="508" t="e">
        <f ca="1">+IF(AND(ISNUMBER(OFFSET('Sanitation Data'!$D$11,0,10*ROW('Sanitation Data'!D61))),'Data Summary'!CN67="Yes"),OFFSET('Sanitation Data'!$D$11,0,10*ROW('Sanitation Data'!D61)),NA())</f>
        <v>#N/A</v>
      </c>
      <c r="Z67" s="508" t="e">
        <f ca="1">+IF(AND(ISNUMBER(OFFSET('Sanitation Data'!$D$12,0,10*ROW('Sanitation Data'!D61))),'Data Summary'!CO67="Yes"),OFFSET('Sanitation Data'!$D$12,0,10*ROW('Sanitation Data'!D61)),NA())</f>
        <v>#N/A</v>
      </c>
      <c r="AA67" s="508" t="e">
        <f ca="1">+IF(AND(ISNUMBER(OFFSET('Sanitation Data'!$E$4,0,10*ROW('Sanitation Data'!E61))),'Data Summary'!CP67="Yes"),100-OFFSET('Sanitation Data'!$E$4,0,10*ROW('Sanitation Data'!E61)),NA())</f>
        <v>#N/A</v>
      </c>
      <c r="AB67" s="508" t="e">
        <f ca="1">+IF(AND(ISNUMBER(OFFSET('Sanitation Data'!$E$6,0,10*ROW('Sanitation Data'!E61))),'Data Summary'!CQ67="Yes"),OFFSET('Sanitation Data'!$E$6,0,10*ROW('Sanitation Data'!E61)),NA())</f>
        <v>#N/A</v>
      </c>
      <c r="AC67" s="508" t="e">
        <f ca="1">+IF(AND(ISNUMBER(OFFSET('Sanitation Data'!$E$10,0,10*ROW('Sanitation Data'!E61))),'Data Summary'!CR67="Yes"),OFFSET('Sanitation Data'!$E$10,0,10*ROW('Sanitation Data'!E61)),NA())</f>
        <v>#N/A</v>
      </c>
      <c r="AD67" s="508" t="e">
        <f ca="1">+IF(AND(ISNUMBER(OFFSET('Sanitation Data'!$E$11,0,10*ROW('Sanitation Data'!E61))),'Data Summary'!CS67="Yes"),OFFSET('Sanitation Data'!$E$11,0,10*ROW('Sanitation Data'!E61)),NA())</f>
        <v>#N/A</v>
      </c>
      <c r="AE67" s="508" t="e">
        <f ca="1">+IF(AND(ISNUMBER(OFFSET('Sanitation Data'!$E$12,0,10*ROW('Sanitation Data'!E61))),'Data Summary'!CT67="Yes"),OFFSET('Sanitation Data'!$E$12,0,10*ROW('Sanitation Data'!E61)),NA())</f>
        <v>#N/A</v>
      </c>
      <c r="AF67" s="508" t="e">
        <f ca="1">+IF(AND(ISNUMBER(OFFSET('Sanitation Data'!$F$4,0,10*ROW('Sanitation Data'!F61))),'Data Summary'!CU67="Yes"),100-OFFSET('Sanitation Data'!$F$4,0,10*ROW('Sanitation Data'!F61)),NA())</f>
        <v>#N/A</v>
      </c>
      <c r="AG67" s="508" t="e">
        <f ca="1">+IF(AND(ISNUMBER(OFFSET('Sanitation Data'!$F$6,0,10*ROW('Sanitation Data'!F61))),'Data Summary'!CV67="Yes"),OFFSET('Sanitation Data'!$F$6,0,10*ROW('Sanitation Data'!F61)),NA())</f>
        <v>#N/A</v>
      </c>
      <c r="AH67" s="508" t="e">
        <f ca="1">+IF(AND(ISNUMBER(OFFSET('Sanitation Data'!$F$10,0,10*ROW('Sanitation Data'!F61))),'Data Summary'!CW67="Yes"),OFFSET('Sanitation Data'!$F$10,0,10*ROW('Sanitation Data'!F61)),NA())</f>
        <v>#N/A</v>
      </c>
      <c r="AI67" s="508" t="e">
        <f ca="1">+IF(AND(ISNUMBER(OFFSET('Sanitation Data'!$F$11,0,10*ROW('Sanitation Data'!F61))),'Data Summary'!CX67="Yes"),OFFSET('Sanitation Data'!$F$11,0,10*ROW('Sanitation Data'!F61)),NA())</f>
        <v>#N/A</v>
      </c>
      <c r="AJ67" s="508" t="e">
        <f ca="1">+IF(AND(ISNUMBER(OFFSET('Sanitation Data'!$F$12,0,10*ROW('Sanitation Data'!F61))),'Data Summary'!CY67="Yes"),OFFSET('Sanitation Data'!$F$12,0,10*ROW('Sanitation Data'!F61)),NA())</f>
        <v>#N/A</v>
      </c>
      <c r="AK67" s="508" t="e">
        <f ca="1">+IF(AND(ISNUMBER(OFFSET('Sanitation Data'!$G$4,0,10*ROW('Sanitation Data'!G61))),'Data Summary'!CZ67="Yes"),100-OFFSET('Sanitation Data'!$G$4,0,10*ROW('Sanitation Data'!G61)),NA())</f>
        <v>#N/A</v>
      </c>
      <c r="AL67" s="508" t="e">
        <f ca="1">+IF(AND(ISNUMBER(OFFSET('Sanitation Data'!$G$6,0,10*ROW('Sanitation Data'!G61))),'Data Summary'!DA67="Yes"),OFFSET('Sanitation Data'!$G$6,0,10*ROW('Sanitation Data'!G61)),NA())</f>
        <v>#N/A</v>
      </c>
      <c r="AM67" s="508" t="e">
        <f ca="1">+IF(AND(ISNUMBER(OFFSET('Sanitation Data'!$G$10,0,10*ROW('Sanitation Data'!G61))),'Data Summary'!DB67="Yes"),OFFSET('Sanitation Data'!$G$10,0,10*ROW('Sanitation Data'!G61)),NA())</f>
        <v>#N/A</v>
      </c>
      <c r="AN67" s="508" t="e">
        <f ca="1">+IF(AND(ISNUMBER(OFFSET('Sanitation Data'!$G$11,0,10*ROW('Sanitation Data'!G61))),'Data Summary'!DC67="Yes"),OFFSET('Sanitation Data'!$G$11,0,10*ROW('Sanitation Data'!G61)),NA())</f>
        <v>#N/A</v>
      </c>
      <c r="AO67" s="508" t="e">
        <f ca="1">+IF(AND(ISNUMBER(OFFSET('Sanitation Data'!$G$12,0,10*ROW('Sanitation Data'!G61))),'Data Summary'!DD67="Yes"),OFFSET('Sanitation Data'!$G$12,0,10*ROW('Sanitation Data'!G61)),NA())</f>
        <v>#N/A</v>
      </c>
      <c r="AP67" s="508" t="e">
        <f ca="1">+IF(AND(ISNUMBER(OFFSET('Sanitation Data'!$H$4,0,10*ROW('Sanitation Data'!H61))),'Data Summary'!DE67="Yes"),100-OFFSET('Sanitation Data'!$H$4,0,10*ROW('Sanitation Data'!H61)),NA())</f>
        <v>#N/A</v>
      </c>
      <c r="AQ67" s="508" t="e">
        <f ca="1">+IF(AND(ISNUMBER(OFFSET('Sanitation Data'!$H$6,0,10*ROW('Sanitation Data'!H61))),'Data Summary'!DF67="Yes"),OFFSET('Sanitation Data'!$H$6,0,10*ROW('Sanitation Data'!H61)),NA())</f>
        <v>#N/A</v>
      </c>
      <c r="AR67" s="508" t="e">
        <f ca="1">+IF(AND(ISNUMBER(OFFSET('Sanitation Data'!$H$10,0,10*ROW('Sanitation Data'!H61))),'Data Summary'!DG67="Yes"),OFFSET('Sanitation Data'!$H$10,0,10*ROW('Sanitation Data'!H61)),NA())</f>
        <v>#N/A</v>
      </c>
      <c r="AS67" s="508" t="e">
        <f ca="1">+IF(AND(ISNUMBER(OFFSET('Sanitation Data'!$H$11,0,10*ROW('Sanitation Data'!H61))),'Data Summary'!DH67="Yes"),OFFSET('Sanitation Data'!$H$11,0,10*ROW('Sanitation Data'!H61)),NA())</f>
        <v>#N/A</v>
      </c>
      <c r="AT67" s="508" t="e">
        <f ca="1">+IF(AND(ISNUMBER(OFFSET('Sanitation Data'!$H$12,0,10*ROW('Sanitation Data'!H61))),'Data Summary'!DI67="Yes"),OFFSET('Sanitation Data'!$H$12,0,10*ROW('Sanitation Data'!H61)),NA())</f>
        <v>#N/A</v>
      </c>
      <c r="AU67" s="508" t="e">
        <f ca="1">+IF(AND(ISNUMBER(OFFSET('Sanitation Data'!$I$4,0,10*ROW('Sanitation Data'!I61))),'Data Summary'!DJ67="Yes"),100-OFFSET('Sanitation Data'!$I$4,0,10*ROW('Sanitation Data'!I61)),NA())</f>
        <v>#N/A</v>
      </c>
      <c r="AV67" s="508" t="e">
        <f ca="1">+IF(AND(ISNUMBER(OFFSET('Sanitation Data'!$I$6,0,10*ROW('Sanitation Data'!I61))),'Data Summary'!DK67="Yes"),OFFSET('Sanitation Data'!$I$6,0,10*ROW('Sanitation Data'!I61)),NA())</f>
        <v>#N/A</v>
      </c>
      <c r="AW67" s="508" t="e">
        <f ca="1">+IF(AND(ISNUMBER(OFFSET('Sanitation Data'!$I$10,0,10*ROW('Sanitation Data'!I61))),'Data Summary'!DL67="Yes"),OFFSET('Sanitation Data'!$I$10,0,10*ROW('Sanitation Data'!I61)),NA())</f>
        <v>#N/A</v>
      </c>
      <c r="AX67" s="508" t="e">
        <f ca="1">+IF(AND(ISNUMBER(OFFSET('Sanitation Data'!$I$11,0,10*ROW('Sanitation Data'!I61))),'Data Summary'!DM67="Yes"),OFFSET('Sanitation Data'!$I$11,0,10*ROW('Sanitation Data'!I61)),NA())</f>
        <v>#N/A</v>
      </c>
      <c r="AY67" s="508" t="e">
        <f ca="1">+IF(AND(ISNUMBER(OFFSET('Sanitation Data'!$I$12,0,10*ROW('Sanitation Data'!I61))),'Data Summary'!DN67="Yes"),OFFSET('Sanitation Data'!$I$12,0,10*ROW('Sanitation Data'!I61)),NA())</f>
        <v>#N/A</v>
      </c>
      <c r="AZ67" s="509" t="e">
        <f ca="1">+IF(AND(ISNUMBER(OFFSET('Hygiene Data'!$D$5,0,10*ROW('Hygiene Data'!D61))),'Data Summary'!DO67="Yes"),OFFSET('Hygiene Data'!$D$5,0,10*ROW('Hygiene Data'!D61)),NA())</f>
        <v>#N/A</v>
      </c>
      <c r="BA67" s="509" t="e">
        <f ca="1">+IF(AND(ISNUMBER(OFFSET('Hygiene Data'!$D$7,0,10*ROW('Hygiene Data'!D61))),'Data Summary'!DP67="Yes"),OFFSET('Hygiene Data'!$D$7,0,10*ROW('Hygiene Data'!D61)),NA())</f>
        <v>#N/A</v>
      </c>
      <c r="BB67" s="509" t="e">
        <f ca="1">+IF(AND(ISNUMBER(OFFSET('Hygiene Data'!$D$9,0,10*ROW('Hygiene Data'!D61))),'Data Summary'!DQ67="Yes"),OFFSET('Hygiene Data'!$D$9,0,10*ROW('Hygiene Data'!D61)),NA())</f>
        <v>#N/A</v>
      </c>
      <c r="BC67" s="509" t="e">
        <f ca="1">+IF(AND(ISNUMBER(OFFSET('Hygiene Data'!$E$5,0,10*ROW('Hygiene Data'!E61))),'Data Summary'!DR67="Yes"),OFFSET('Hygiene Data'!$E$5,0,10*ROW('Hygiene Data'!E61)),NA())</f>
        <v>#N/A</v>
      </c>
      <c r="BD67" s="509" t="e">
        <f ca="1">+IF(AND(ISNUMBER(OFFSET('Hygiene Data'!$E$7,0,10*ROW('Hygiene Data'!E61))),'Data Summary'!DS67="Yes"),OFFSET('Hygiene Data'!$E$7,0,10*ROW('Hygiene Data'!E61)),NA())</f>
        <v>#N/A</v>
      </c>
      <c r="BE67" s="509" t="e">
        <f ca="1">+IF(AND(ISNUMBER(OFFSET('Hygiene Data'!$E$9,0,10*ROW('Hygiene Data'!E61))),'Data Summary'!DT67="Yes"),OFFSET('Hygiene Data'!$E$9,0,10*ROW('Hygiene Data'!E61)),NA())</f>
        <v>#N/A</v>
      </c>
      <c r="BF67" s="509" t="e">
        <f ca="1">+IF(AND(ISNUMBER(OFFSET('Hygiene Data'!$F$5,0,10*ROW('Hygiene Data'!F61))),'Data Summary'!DU67="Yes"),OFFSET('Hygiene Data'!$F$5,0,10*ROW('Hygiene Data'!F61)),NA())</f>
        <v>#N/A</v>
      </c>
      <c r="BG67" s="509" t="e">
        <f ca="1">+IF(AND(ISNUMBER(OFFSET('Hygiene Data'!$F$7,0,10*ROW('Hygiene Data'!F61))),'Data Summary'!DV67="Yes"),OFFSET('Hygiene Data'!$F$7,0,10*ROW('Hygiene Data'!F61)),NA())</f>
        <v>#N/A</v>
      </c>
      <c r="BH67" s="509" t="e">
        <f ca="1">+IF(AND(ISNUMBER(OFFSET('Hygiene Data'!$F$9,0,10*ROW('Hygiene Data'!F61))),'Data Summary'!DW67="Yes"),OFFSET('Hygiene Data'!$F$9,0,10*ROW('Hygiene Data'!F61)),NA())</f>
        <v>#N/A</v>
      </c>
      <c r="BI67" s="509" t="e">
        <f ca="1">+IF(AND(ISNUMBER(OFFSET('Hygiene Data'!$G$5,0,10*ROW('Hygiene Data'!G61))),'Data Summary'!DX67="Yes"),OFFSET('Hygiene Data'!$G$5,0,10*ROW('Hygiene Data'!G61)),NA())</f>
        <v>#N/A</v>
      </c>
      <c r="BJ67" s="509" t="e">
        <f ca="1">+IF(AND(ISNUMBER(OFFSET('Hygiene Data'!$G$7,0,10*ROW('Hygiene Data'!G61))),'Data Summary'!DY67="Yes"),OFFSET('Hygiene Data'!$G$7,0,10*ROW('Hygiene Data'!G61)),NA())</f>
        <v>#N/A</v>
      </c>
      <c r="BK67" s="509" t="e">
        <f ca="1">+IF(AND(ISNUMBER(OFFSET('Hygiene Data'!$G$9,0,10*ROW('Hygiene Data'!G61))),'Data Summary'!DZ67="Yes"),OFFSET('Hygiene Data'!$G$9,0,10*ROW('Hygiene Data'!G61)),NA())</f>
        <v>#N/A</v>
      </c>
      <c r="BL67" s="509" t="e">
        <f ca="1">+IF(AND(ISNUMBER(OFFSET('Hygiene Data'!$H$5,0,10*ROW('Hygiene Data'!H61))),'Data Summary'!EA67="Yes"),OFFSET('Hygiene Data'!$H$5,0,10*ROW('Hygiene Data'!H61)),NA())</f>
        <v>#N/A</v>
      </c>
      <c r="BM67" s="509" t="e">
        <f ca="1">+IF(AND(ISNUMBER(OFFSET('Hygiene Data'!$H$7,0,10*ROW('Hygiene Data'!H61))),'Data Summary'!EB67="Yes"),OFFSET('Hygiene Data'!$H$7,0,10*ROW('Hygiene Data'!H61)),NA())</f>
        <v>#N/A</v>
      </c>
      <c r="BN67" s="509" t="e">
        <f ca="1">+IF(AND(ISNUMBER(OFFSET('Hygiene Data'!$H$9,0,10*ROW('Hygiene Data'!H61))),'Data Summary'!EC67="Yes"),OFFSET('Hygiene Data'!$H$9,0,10*ROW('Hygiene Data'!H61)),NA())</f>
        <v>#N/A</v>
      </c>
      <c r="BO67" s="509" t="e">
        <f ca="1">+IF(AND(ISNUMBER(OFFSET('Hygiene Data'!$I$5,0,10*ROW('Hygiene Data'!I61))),'Data Summary'!ED67="Yes"),OFFSET('Hygiene Data'!$I$5,0,10*ROW('Hygiene Data'!I61)),NA())</f>
        <v>#N/A</v>
      </c>
      <c r="BP67" s="509" t="e">
        <f ca="1">+IF(AND(ISNUMBER(OFFSET('Hygiene Data'!$I$7,0,10*ROW('Hygiene Data'!I61))),'Data Summary'!EE67="Yes"),OFFSET('Hygiene Data'!$I$7,0,10*ROW('Hygiene Data'!I61)),NA())</f>
        <v>#N/A</v>
      </c>
      <c r="BQ67" s="509" t="e">
        <f ca="1">+IF(AND(ISNUMBER(OFFSET('Hygiene Data'!$I$9,0,10*ROW('Hygiene Data'!I61))),'Data Summary'!EF67="Yes"),OFFSET('Hygiene Data'!$I$9,0,10*ROW('Hygiene Data'!I61)),NA())</f>
        <v>#N/A</v>
      </c>
    </row>
    <row r="68" spans="1:69" x14ac:dyDescent="0.25">
      <c r="A68" s="505" t="e">
        <f ca="1">+RIGHT('Data Summary'!A68,LEN('Data Summary'!A68)-9)</f>
        <v>#VALUE!</v>
      </c>
      <c r="B68" s="479" t="str">
        <f ca="1">+IF(ISTEXT('Data Summary'!B68),'Data Summary'!B68,"")</f>
        <v/>
      </c>
      <c r="C68" s="506" t="e">
        <f ca="1">+VALUE('Data Summary'!C68)</f>
        <v>#VALUE!</v>
      </c>
      <c r="D68" s="507" t="e">
        <f ca="1">+IF(AND(ISNUMBER(OFFSET('Water Data'!$D$4,0,10*ROW('Water Data'!D62))),'Data Summary'!BS68="Yes"),100-OFFSET('Water Data'!$D$4,0,10*ROW('Water Data'!D62)),NA())</f>
        <v>#N/A</v>
      </c>
      <c r="E68" s="507" t="e">
        <f ca="1">+IF(AND(ISNUMBER(OFFSET('Water Data'!$D$6,0,10*ROW('Water Data'!D62))),'Data Summary'!BT68="Yes"),OFFSET('Water Data'!$D$6,0,10*ROW('Water Data'!D62)),NA())</f>
        <v>#N/A</v>
      </c>
      <c r="F68" s="507" t="e">
        <f ca="1">+IF(AND(ISNUMBER(OFFSET('Water Data'!$D$9,0,10*ROW('Water Data'!D62))),'Data Summary'!BU68="Yes"),OFFSET('Water Data'!$D$9,0,10*ROW('Water Data'!D62)),NA())</f>
        <v>#N/A</v>
      </c>
      <c r="G68" s="507" t="e">
        <f ca="1">+IF(AND(ISNUMBER(OFFSET('Water Data'!$E$4,0,10*ROW('Water Data'!E62))),'Data Summary'!BV68="Yes"),100-OFFSET('Water Data'!$E$4,0,10*ROW('Water Data'!E62)),NA())</f>
        <v>#N/A</v>
      </c>
      <c r="H68" s="507" t="e">
        <f ca="1">+IF(AND(ISNUMBER(OFFSET('Water Data'!$E$6,0,10*ROW('Water Data'!E62))),'Data Summary'!BW68="Yes"),OFFSET('Water Data'!$E$6,0,10*ROW('Water Data'!E62)),NA())</f>
        <v>#N/A</v>
      </c>
      <c r="I68" s="507" t="e">
        <f ca="1">+IF(AND(ISNUMBER(OFFSET('Water Data'!$E$9,0,10*ROW('Water Data'!E62))),'Data Summary'!BX68="Yes"),OFFSET('Water Data'!$E$9,0,10*ROW('Water Data'!E62)),NA())</f>
        <v>#N/A</v>
      </c>
      <c r="J68" s="507" t="e">
        <f ca="1">+IF(AND(ISNUMBER(OFFSET('Water Data'!$F$4,0,10*ROW('Water Data'!F62))),'Data Summary'!BY68="Yes"),100-OFFSET('Water Data'!$F$4,0,10*ROW('Water Data'!F62)),NA())</f>
        <v>#N/A</v>
      </c>
      <c r="K68" s="507" t="e">
        <f ca="1">+IF(AND(ISNUMBER(OFFSET('Water Data'!$F$6,0,10*ROW('Water Data'!F62))),'Data Summary'!BZ68="Yes"),OFFSET('Water Data'!$F$6,0,10*ROW('Water Data'!F62)),NA())</f>
        <v>#N/A</v>
      </c>
      <c r="L68" s="507" t="e">
        <f ca="1">+IF(AND(ISNUMBER(OFFSET('Water Data'!$F$9,0,10*ROW('Water Data'!F62))),'Data Summary'!CA68="Yes"),OFFSET('Water Data'!$F$9,0,10*ROW('Water Data'!F62)),NA())</f>
        <v>#N/A</v>
      </c>
      <c r="M68" s="507" t="e">
        <f ca="1">+IF(AND(ISNUMBER(OFFSET('Water Data'!$G$4,0,10*ROW('Water Data'!G62))),'Data Summary'!CB68="Yes"),100-OFFSET('Water Data'!$G$4,0,10*ROW('Water Data'!G62)),NA())</f>
        <v>#N/A</v>
      </c>
      <c r="N68" s="507" t="e">
        <f ca="1">+IF(AND(ISNUMBER(OFFSET('Water Data'!$G$6,0,10*ROW('Water Data'!G62))),'Data Summary'!CC68="Yes"),OFFSET('Water Data'!$G$6,0,10*ROW('Water Data'!G62)),NA())</f>
        <v>#N/A</v>
      </c>
      <c r="O68" s="507" t="e">
        <f ca="1">+IF(AND(ISNUMBER(OFFSET('Water Data'!$G$9,0,10*ROW('Water Data'!G62))),'Data Summary'!CD68="Yes"),OFFSET('Water Data'!$G$9,0,10*ROW('Water Data'!G62)),NA())</f>
        <v>#N/A</v>
      </c>
      <c r="P68" s="507" t="e">
        <f ca="1">+IF(AND(ISNUMBER(OFFSET('Water Data'!$H$4,0,10*ROW('Water Data'!H62))),'Data Summary'!CE68="Yes"),100-OFFSET('Water Data'!$H$4,0,10*ROW('Water Data'!H62)),NA())</f>
        <v>#N/A</v>
      </c>
      <c r="Q68" s="507" t="e">
        <f ca="1">+IF(AND(ISNUMBER(OFFSET('Water Data'!$H$6,0,10*ROW('Water Data'!H62))),'Data Summary'!CF68="Yes"),OFFSET('Water Data'!$H$6,0,10*ROW('Water Data'!H62)),NA())</f>
        <v>#N/A</v>
      </c>
      <c r="R68" s="507" t="e">
        <f ca="1">+IF(AND(ISNUMBER(OFFSET('Water Data'!$H$9,0,10*ROW('Water Data'!H62))),'Data Summary'!CG68="Yes"),OFFSET('Water Data'!$H$9,0,10*ROW('Water Data'!H62)),NA())</f>
        <v>#N/A</v>
      </c>
      <c r="S68" s="507" t="e">
        <f ca="1">+IF(AND(ISNUMBER(OFFSET('Water Data'!$I$4,0,10*ROW('Water Data'!I62))),'Data Summary'!CH68="Yes"),100-OFFSET('Water Data'!$I$4,0,10*ROW('Water Data'!I62)),NA())</f>
        <v>#N/A</v>
      </c>
      <c r="T68" s="507" t="e">
        <f ca="1">+IF(AND(ISNUMBER(OFFSET('Water Data'!$I$6,0,10*ROW('Water Data'!I62))),'Data Summary'!CI68="Yes"),OFFSET('Water Data'!$I$6,0,10*ROW('Water Data'!I62)),NA())</f>
        <v>#N/A</v>
      </c>
      <c r="U68" s="507" t="e">
        <f ca="1">+IF(AND(ISNUMBER(OFFSET('Water Data'!$I$9,0,10*ROW('Water Data'!I62))),'Data Summary'!CJ68="Yes"),OFFSET('Water Data'!$I$9,0,10*ROW('Water Data'!I62)),NA())</f>
        <v>#N/A</v>
      </c>
      <c r="V68" s="508" t="e">
        <f ca="1">+IF(AND(ISNUMBER(OFFSET('Sanitation Data'!$D$4,0,10*ROW('Sanitation Data'!D62))),'Data Summary'!CK68="Yes"),100-OFFSET('Sanitation Data'!$D$4,0,10*ROW('Sanitation Data'!D62)),NA())</f>
        <v>#N/A</v>
      </c>
      <c r="W68" s="508" t="e">
        <f ca="1">+IF(AND(ISNUMBER(OFFSET('Sanitation Data'!$D$6,0,10*ROW('Sanitation Data'!D62))),'Data Summary'!CL68="Yes"),OFFSET('Sanitation Data'!$D$6,0,10*ROW('Sanitation Data'!D62)),NA())</f>
        <v>#N/A</v>
      </c>
      <c r="X68" s="508" t="e">
        <f ca="1">+IF(AND(ISNUMBER(OFFSET('Sanitation Data'!$D$10,0,10*ROW('Sanitation Data'!D62))),'Data Summary'!CM68="Yes"),OFFSET('Sanitation Data'!$D$10,0,10*ROW('Sanitation Data'!D62)),NA())</f>
        <v>#N/A</v>
      </c>
      <c r="Y68" s="508" t="e">
        <f ca="1">+IF(AND(ISNUMBER(OFFSET('Sanitation Data'!$D$11,0,10*ROW('Sanitation Data'!D62))),'Data Summary'!CN68="Yes"),OFFSET('Sanitation Data'!$D$11,0,10*ROW('Sanitation Data'!D62)),NA())</f>
        <v>#N/A</v>
      </c>
      <c r="Z68" s="508" t="e">
        <f ca="1">+IF(AND(ISNUMBER(OFFSET('Sanitation Data'!$D$12,0,10*ROW('Sanitation Data'!D62))),'Data Summary'!CO68="Yes"),OFFSET('Sanitation Data'!$D$12,0,10*ROW('Sanitation Data'!D62)),NA())</f>
        <v>#N/A</v>
      </c>
      <c r="AA68" s="508" t="e">
        <f ca="1">+IF(AND(ISNUMBER(OFFSET('Sanitation Data'!$E$4,0,10*ROW('Sanitation Data'!E62))),'Data Summary'!CP68="Yes"),100-OFFSET('Sanitation Data'!$E$4,0,10*ROW('Sanitation Data'!E62)),NA())</f>
        <v>#N/A</v>
      </c>
      <c r="AB68" s="508" t="e">
        <f ca="1">+IF(AND(ISNUMBER(OFFSET('Sanitation Data'!$E$6,0,10*ROW('Sanitation Data'!E62))),'Data Summary'!CQ68="Yes"),OFFSET('Sanitation Data'!$E$6,0,10*ROW('Sanitation Data'!E62)),NA())</f>
        <v>#N/A</v>
      </c>
      <c r="AC68" s="508" t="e">
        <f ca="1">+IF(AND(ISNUMBER(OFFSET('Sanitation Data'!$E$10,0,10*ROW('Sanitation Data'!E62))),'Data Summary'!CR68="Yes"),OFFSET('Sanitation Data'!$E$10,0,10*ROW('Sanitation Data'!E62)),NA())</f>
        <v>#N/A</v>
      </c>
      <c r="AD68" s="508" t="e">
        <f ca="1">+IF(AND(ISNUMBER(OFFSET('Sanitation Data'!$E$11,0,10*ROW('Sanitation Data'!E62))),'Data Summary'!CS68="Yes"),OFFSET('Sanitation Data'!$E$11,0,10*ROW('Sanitation Data'!E62)),NA())</f>
        <v>#N/A</v>
      </c>
      <c r="AE68" s="508" t="e">
        <f ca="1">+IF(AND(ISNUMBER(OFFSET('Sanitation Data'!$E$12,0,10*ROW('Sanitation Data'!E62))),'Data Summary'!CT68="Yes"),OFFSET('Sanitation Data'!$E$12,0,10*ROW('Sanitation Data'!E62)),NA())</f>
        <v>#N/A</v>
      </c>
      <c r="AF68" s="508" t="e">
        <f ca="1">+IF(AND(ISNUMBER(OFFSET('Sanitation Data'!$F$4,0,10*ROW('Sanitation Data'!F62))),'Data Summary'!CU68="Yes"),100-OFFSET('Sanitation Data'!$F$4,0,10*ROW('Sanitation Data'!F62)),NA())</f>
        <v>#N/A</v>
      </c>
      <c r="AG68" s="508" t="e">
        <f ca="1">+IF(AND(ISNUMBER(OFFSET('Sanitation Data'!$F$6,0,10*ROW('Sanitation Data'!F62))),'Data Summary'!CV68="Yes"),OFFSET('Sanitation Data'!$F$6,0,10*ROW('Sanitation Data'!F62)),NA())</f>
        <v>#N/A</v>
      </c>
      <c r="AH68" s="508" t="e">
        <f ca="1">+IF(AND(ISNUMBER(OFFSET('Sanitation Data'!$F$10,0,10*ROW('Sanitation Data'!F62))),'Data Summary'!CW68="Yes"),OFFSET('Sanitation Data'!$F$10,0,10*ROW('Sanitation Data'!F62)),NA())</f>
        <v>#N/A</v>
      </c>
      <c r="AI68" s="508" t="e">
        <f ca="1">+IF(AND(ISNUMBER(OFFSET('Sanitation Data'!$F$11,0,10*ROW('Sanitation Data'!F62))),'Data Summary'!CX68="Yes"),OFFSET('Sanitation Data'!$F$11,0,10*ROW('Sanitation Data'!F62)),NA())</f>
        <v>#N/A</v>
      </c>
      <c r="AJ68" s="508" t="e">
        <f ca="1">+IF(AND(ISNUMBER(OFFSET('Sanitation Data'!$F$12,0,10*ROW('Sanitation Data'!F62))),'Data Summary'!CY68="Yes"),OFFSET('Sanitation Data'!$F$12,0,10*ROW('Sanitation Data'!F62)),NA())</f>
        <v>#N/A</v>
      </c>
      <c r="AK68" s="508" t="e">
        <f ca="1">+IF(AND(ISNUMBER(OFFSET('Sanitation Data'!$G$4,0,10*ROW('Sanitation Data'!G62))),'Data Summary'!CZ68="Yes"),100-OFFSET('Sanitation Data'!$G$4,0,10*ROW('Sanitation Data'!G62)),NA())</f>
        <v>#N/A</v>
      </c>
      <c r="AL68" s="508" t="e">
        <f ca="1">+IF(AND(ISNUMBER(OFFSET('Sanitation Data'!$G$6,0,10*ROW('Sanitation Data'!G62))),'Data Summary'!DA68="Yes"),OFFSET('Sanitation Data'!$G$6,0,10*ROW('Sanitation Data'!G62)),NA())</f>
        <v>#N/A</v>
      </c>
      <c r="AM68" s="508" t="e">
        <f ca="1">+IF(AND(ISNUMBER(OFFSET('Sanitation Data'!$G$10,0,10*ROW('Sanitation Data'!G62))),'Data Summary'!DB68="Yes"),OFFSET('Sanitation Data'!$G$10,0,10*ROW('Sanitation Data'!G62)),NA())</f>
        <v>#N/A</v>
      </c>
      <c r="AN68" s="508" t="e">
        <f ca="1">+IF(AND(ISNUMBER(OFFSET('Sanitation Data'!$G$11,0,10*ROW('Sanitation Data'!G62))),'Data Summary'!DC68="Yes"),OFFSET('Sanitation Data'!$G$11,0,10*ROW('Sanitation Data'!G62)),NA())</f>
        <v>#N/A</v>
      </c>
      <c r="AO68" s="508" t="e">
        <f ca="1">+IF(AND(ISNUMBER(OFFSET('Sanitation Data'!$G$12,0,10*ROW('Sanitation Data'!G62))),'Data Summary'!DD68="Yes"),OFFSET('Sanitation Data'!$G$12,0,10*ROW('Sanitation Data'!G62)),NA())</f>
        <v>#N/A</v>
      </c>
      <c r="AP68" s="508" t="e">
        <f ca="1">+IF(AND(ISNUMBER(OFFSET('Sanitation Data'!$H$4,0,10*ROW('Sanitation Data'!H62))),'Data Summary'!DE68="Yes"),100-OFFSET('Sanitation Data'!$H$4,0,10*ROW('Sanitation Data'!H62)),NA())</f>
        <v>#N/A</v>
      </c>
      <c r="AQ68" s="508" t="e">
        <f ca="1">+IF(AND(ISNUMBER(OFFSET('Sanitation Data'!$H$6,0,10*ROW('Sanitation Data'!H62))),'Data Summary'!DF68="Yes"),OFFSET('Sanitation Data'!$H$6,0,10*ROW('Sanitation Data'!H62)),NA())</f>
        <v>#N/A</v>
      </c>
      <c r="AR68" s="508" t="e">
        <f ca="1">+IF(AND(ISNUMBER(OFFSET('Sanitation Data'!$H$10,0,10*ROW('Sanitation Data'!H62))),'Data Summary'!DG68="Yes"),OFFSET('Sanitation Data'!$H$10,0,10*ROW('Sanitation Data'!H62)),NA())</f>
        <v>#N/A</v>
      </c>
      <c r="AS68" s="508" t="e">
        <f ca="1">+IF(AND(ISNUMBER(OFFSET('Sanitation Data'!$H$11,0,10*ROW('Sanitation Data'!H62))),'Data Summary'!DH68="Yes"),OFFSET('Sanitation Data'!$H$11,0,10*ROW('Sanitation Data'!H62)),NA())</f>
        <v>#N/A</v>
      </c>
      <c r="AT68" s="508" t="e">
        <f ca="1">+IF(AND(ISNUMBER(OFFSET('Sanitation Data'!$H$12,0,10*ROW('Sanitation Data'!H62))),'Data Summary'!DI68="Yes"),OFFSET('Sanitation Data'!$H$12,0,10*ROW('Sanitation Data'!H62)),NA())</f>
        <v>#N/A</v>
      </c>
      <c r="AU68" s="508" t="e">
        <f ca="1">+IF(AND(ISNUMBER(OFFSET('Sanitation Data'!$I$4,0,10*ROW('Sanitation Data'!I62))),'Data Summary'!DJ68="Yes"),100-OFFSET('Sanitation Data'!$I$4,0,10*ROW('Sanitation Data'!I62)),NA())</f>
        <v>#N/A</v>
      </c>
      <c r="AV68" s="508" t="e">
        <f ca="1">+IF(AND(ISNUMBER(OFFSET('Sanitation Data'!$I$6,0,10*ROW('Sanitation Data'!I62))),'Data Summary'!DK68="Yes"),OFFSET('Sanitation Data'!$I$6,0,10*ROW('Sanitation Data'!I62)),NA())</f>
        <v>#N/A</v>
      </c>
      <c r="AW68" s="508" t="e">
        <f ca="1">+IF(AND(ISNUMBER(OFFSET('Sanitation Data'!$I$10,0,10*ROW('Sanitation Data'!I62))),'Data Summary'!DL68="Yes"),OFFSET('Sanitation Data'!$I$10,0,10*ROW('Sanitation Data'!I62)),NA())</f>
        <v>#N/A</v>
      </c>
      <c r="AX68" s="508" t="e">
        <f ca="1">+IF(AND(ISNUMBER(OFFSET('Sanitation Data'!$I$11,0,10*ROW('Sanitation Data'!I62))),'Data Summary'!DM68="Yes"),OFFSET('Sanitation Data'!$I$11,0,10*ROW('Sanitation Data'!I62)),NA())</f>
        <v>#N/A</v>
      </c>
      <c r="AY68" s="508" t="e">
        <f ca="1">+IF(AND(ISNUMBER(OFFSET('Sanitation Data'!$I$12,0,10*ROW('Sanitation Data'!I62))),'Data Summary'!DN68="Yes"),OFFSET('Sanitation Data'!$I$12,0,10*ROW('Sanitation Data'!I62)),NA())</f>
        <v>#N/A</v>
      </c>
      <c r="AZ68" s="509" t="e">
        <f ca="1">+IF(AND(ISNUMBER(OFFSET('Hygiene Data'!$D$5,0,10*ROW('Hygiene Data'!D62))),'Data Summary'!DO68="Yes"),OFFSET('Hygiene Data'!$D$5,0,10*ROW('Hygiene Data'!D62)),NA())</f>
        <v>#N/A</v>
      </c>
      <c r="BA68" s="509" t="e">
        <f ca="1">+IF(AND(ISNUMBER(OFFSET('Hygiene Data'!$D$7,0,10*ROW('Hygiene Data'!D62))),'Data Summary'!DP68="Yes"),OFFSET('Hygiene Data'!$D$7,0,10*ROW('Hygiene Data'!D62)),NA())</f>
        <v>#N/A</v>
      </c>
      <c r="BB68" s="509" t="e">
        <f ca="1">+IF(AND(ISNUMBER(OFFSET('Hygiene Data'!$D$9,0,10*ROW('Hygiene Data'!D62))),'Data Summary'!DQ68="Yes"),OFFSET('Hygiene Data'!$D$9,0,10*ROW('Hygiene Data'!D62)),NA())</f>
        <v>#N/A</v>
      </c>
      <c r="BC68" s="509" t="e">
        <f ca="1">+IF(AND(ISNUMBER(OFFSET('Hygiene Data'!$E$5,0,10*ROW('Hygiene Data'!E62))),'Data Summary'!DR68="Yes"),OFFSET('Hygiene Data'!$E$5,0,10*ROW('Hygiene Data'!E62)),NA())</f>
        <v>#N/A</v>
      </c>
      <c r="BD68" s="509" t="e">
        <f ca="1">+IF(AND(ISNUMBER(OFFSET('Hygiene Data'!$E$7,0,10*ROW('Hygiene Data'!E62))),'Data Summary'!DS68="Yes"),OFFSET('Hygiene Data'!$E$7,0,10*ROW('Hygiene Data'!E62)),NA())</f>
        <v>#N/A</v>
      </c>
      <c r="BE68" s="509" t="e">
        <f ca="1">+IF(AND(ISNUMBER(OFFSET('Hygiene Data'!$E$9,0,10*ROW('Hygiene Data'!E62))),'Data Summary'!DT68="Yes"),OFFSET('Hygiene Data'!$E$9,0,10*ROW('Hygiene Data'!E62)),NA())</f>
        <v>#N/A</v>
      </c>
      <c r="BF68" s="509" t="e">
        <f ca="1">+IF(AND(ISNUMBER(OFFSET('Hygiene Data'!$F$5,0,10*ROW('Hygiene Data'!F62))),'Data Summary'!DU68="Yes"),OFFSET('Hygiene Data'!$F$5,0,10*ROW('Hygiene Data'!F62)),NA())</f>
        <v>#N/A</v>
      </c>
      <c r="BG68" s="509" t="e">
        <f ca="1">+IF(AND(ISNUMBER(OFFSET('Hygiene Data'!$F$7,0,10*ROW('Hygiene Data'!F62))),'Data Summary'!DV68="Yes"),OFFSET('Hygiene Data'!$F$7,0,10*ROW('Hygiene Data'!F62)),NA())</f>
        <v>#N/A</v>
      </c>
      <c r="BH68" s="509" t="e">
        <f ca="1">+IF(AND(ISNUMBER(OFFSET('Hygiene Data'!$F$9,0,10*ROW('Hygiene Data'!F62))),'Data Summary'!DW68="Yes"),OFFSET('Hygiene Data'!$F$9,0,10*ROW('Hygiene Data'!F62)),NA())</f>
        <v>#N/A</v>
      </c>
      <c r="BI68" s="509" t="e">
        <f ca="1">+IF(AND(ISNUMBER(OFFSET('Hygiene Data'!$G$5,0,10*ROW('Hygiene Data'!G62))),'Data Summary'!DX68="Yes"),OFFSET('Hygiene Data'!$G$5,0,10*ROW('Hygiene Data'!G62)),NA())</f>
        <v>#N/A</v>
      </c>
      <c r="BJ68" s="509" t="e">
        <f ca="1">+IF(AND(ISNUMBER(OFFSET('Hygiene Data'!$G$7,0,10*ROW('Hygiene Data'!G62))),'Data Summary'!DY68="Yes"),OFFSET('Hygiene Data'!$G$7,0,10*ROW('Hygiene Data'!G62)),NA())</f>
        <v>#N/A</v>
      </c>
      <c r="BK68" s="509" t="e">
        <f ca="1">+IF(AND(ISNUMBER(OFFSET('Hygiene Data'!$G$9,0,10*ROW('Hygiene Data'!G62))),'Data Summary'!DZ68="Yes"),OFFSET('Hygiene Data'!$G$9,0,10*ROW('Hygiene Data'!G62)),NA())</f>
        <v>#N/A</v>
      </c>
      <c r="BL68" s="509" t="e">
        <f ca="1">+IF(AND(ISNUMBER(OFFSET('Hygiene Data'!$H$5,0,10*ROW('Hygiene Data'!H62))),'Data Summary'!EA68="Yes"),OFFSET('Hygiene Data'!$H$5,0,10*ROW('Hygiene Data'!H62)),NA())</f>
        <v>#N/A</v>
      </c>
      <c r="BM68" s="509" t="e">
        <f ca="1">+IF(AND(ISNUMBER(OFFSET('Hygiene Data'!$H$7,0,10*ROW('Hygiene Data'!H62))),'Data Summary'!EB68="Yes"),OFFSET('Hygiene Data'!$H$7,0,10*ROW('Hygiene Data'!H62)),NA())</f>
        <v>#N/A</v>
      </c>
      <c r="BN68" s="509" t="e">
        <f ca="1">+IF(AND(ISNUMBER(OFFSET('Hygiene Data'!$H$9,0,10*ROW('Hygiene Data'!H62))),'Data Summary'!EC68="Yes"),OFFSET('Hygiene Data'!$H$9,0,10*ROW('Hygiene Data'!H62)),NA())</f>
        <v>#N/A</v>
      </c>
      <c r="BO68" s="509" t="e">
        <f ca="1">+IF(AND(ISNUMBER(OFFSET('Hygiene Data'!$I$5,0,10*ROW('Hygiene Data'!I62))),'Data Summary'!ED68="Yes"),OFFSET('Hygiene Data'!$I$5,0,10*ROW('Hygiene Data'!I62)),NA())</f>
        <v>#N/A</v>
      </c>
      <c r="BP68" s="509" t="e">
        <f ca="1">+IF(AND(ISNUMBER(OFFSET('Hygiene Data'!$I$7,0,10*ROW('Hygiene Data'!I62))),'Data Summary'!EE68="Yes"),OFFSET('Hygiene Data'!$I$7,0,10*ROW('Hygiene Data'!I62)),NA())</f>
        <v>#N/A</v>
      </c>
      <c r="BQ68" s="509" t="e">
        <f ca="1">+IF(AND(ISNUMBER(OFFSET('Hygiene Data'!$I$9,0,10*ROW('Hygiene Data'!I62))),'Data Summary'!EF68="Yes"),OFFSET('Hygiene Data'!$I$9,0,10*ROW('Hygiene Data'!I62)),NA())</f>
        <v>#N/A</v>
      </c>
    </row>
    <row r="69" spans="1:69" x14ac:dyDescent="0.25">
      <c r="A69" s="505" t="e">
        <f ca="1">+RIGHT('Data Summary'!A69,LEN('Data Summary'!A69)-9)</f>
        <v>#VALUE!</v>
      </c>
      <c r="B69" s="479" t="str">
        <f ca="1">+IF(ISTEXT('Data Summary'!B69),'Data Summary'!B69,"")</f>
        <v/>
      </c>
      <c r="C69" s="506" t="e">
        <f ca="1">+VALUE('Data Summary'!C69)</f>
        <v>#VALUE!</v>
      </c>
      <c r="D69" s="507" t="e">
        <f ca="1">+IF(AND(ISNUMBER(OFFSET('Water Data'!$D$4,0,10*ROW('Water Data'!D63))),'Data Summary'!BS69="Yes"),100-OFFSET('Water Data'!$D$4,0,10*ROW('Water Data'!D63)),NA())</f>
        <v>#N/A</v>
      </c>
      <c r="E69" s="507" t="e">
        <f ca="1">+IF(AND(ISNUMBER(OFFSET('Water Data'!$D$6,0,10*ROW('Water Data'!D63))),'Data Summary'!BT69="Yes"),OFFSET('Water Data'!$D$6,0,10*ROW('Water Data'!D63)),NA())</f>
        <v>#N/A</v>
      </c>
      <c r="F69" s="507" t="e">
        <f ca="1">+IF(AND(ISNUMBER(OFFSET('Water Data'!$D$9,0,10*ROW('Water Data'!D63))),'Data Summary'!BU69="Yes"),OFFSET('Water Data'!$D$9,0,10*ROW('Water Data'!D63)),NA())</f>
        <v>#N/A</v>
      </c>
      <c r="G69" s="507" t="e">
        <f ca="1">+IF(AND(ISNUMBER(OFFSET('Water Data'!$E$4,0,10*ROW('Water Data'!E63))),'Data Summary'!BV69="Yes"),100-OFFSET('Water Data'!$E$4,0,10*ROW('Water Data'!E63)),NA())</f>
        <v>#N/A</v>
      </c>
      <c r="H69" s="507" t="e">
        <f ca="1">+IF(AND(ISNUMBER(OFFSET('Water Data'!$E$6,0,10*ROW('Water Data'!E63))),'Data Summary'!BW69="Yes"),OFFSET('Water Data'!$E$6,0,10*ROW('Water Data'!E63)),NA())</f>
        <v>#N/A</v>
      </c>
      <c r="I69" s="507" t="e">
        <f ca="1">+IF(AND(ISNUMBER(OFFSET('Water Data'!$E$9,0,10*ROW('Water Data'!E63))),'Data Summary'!BX69="Yes"),OFFSET('Water Data'!$E$9,0,10*ROW('Water Data'!E63)),NA())</f>
        <v>#N/A</v>
      </c>
      <c r="J69" s="507" t="e">
        <f ca="1">+IF(AND(ISNUMBER(OFFSET('Water Data'!$F$4,0,10*ROW('Water Data'!F63))),'Data Summary'!BY69="Yes"),100-OFFSET('Water Data'!$F$4,0,10*ROW('Water Data'!F63)),NA())</f>
        <v>#N/A</v>
      </c>
      <c r="K69" s="507" t="e">
        <f ca="1">+IF(AND(ISNUMBER(OFFSET('Water Data'!$F$6,0,10*ROW('Water Data'!F63))),'Data Summary'!BZ69="Yes"),OFFSET('Water Data'!$F$6,0,10*ROW('Water Data'!F63)),NA())</f>
        <v>#N/A</v>
      </c>
      <c r="L69" s="507" t="e">
        <f ca="1">+IF(AND(ISNUMBER(OFFSET('Water Data'!$F$9,0,10*ROW('Water Data'!F63))),'Data Summary'!CA69="Yes"),OFFSET('Water Data'!$F$9,0,10*ROW('Water Data'!F63)),NA())</f>
        <v>#N/A</v>
      </c>
      <c r="M69" s="507" t="e">
        <f ca="1">+IF(AND(ISNUMBER(OFFSET('Water Data'!$G$4,0,10*ROW('Water Data'!G63))),'Data Summary'!CB69="Yes"),100-OFFSET('Water Data'!$G$4,0,10*ROW('Water Data'!G63)),NA())</f>
        <v>#N/A</v>
      </c>
      <c r="N69" s="507" t="e">
        <f ca="1">+IF(AND(ISNUMBER(OFFSET('Water Data'!$G$6,0,10*ROW('Water Data'!G63))),'Data Summary'!CC69="Yes"),OFFSET('Water Data'!$G$6,0,10*ROW('Water Data'!G63)),NA())</f>
        <v>#N/A</v>
      </c>
      <c r="O69" s="507" t="e">
        <f ca="1">+IF(AND(ISNUMBER(OFFSET('Water Data'!$G$9,0,10*ROW('Water Data'!G63))),'Data Summary'!CD69="Yes"),OFFSET('Water Data'!$G$9,0,10*ROW('Water Data'!G63)),NA())</f>
        <v>#N/A</v>
      </c>
      <c r="P69" s="507" t="e">
        <f ca="1">+IF(AND(ISNUMBER(OFFSET('Water Data'!$H$4,0,10*ROW('Water Data'!H63))),'Data Summary'!CE69="Yes"),100-OFFSET('Water Data'!$H$4,0,10*ROW('Water Data'!H63)),NA())</f>
        <v>#N/A</v>
      </c>
      <c r="Q69" s="507" t="e">
        <f ca="1">+IF(AND(ISNUMBER(OFFSET('Water Data'!$H$6,0,10*ROW('Water Data'!H63))),'Data Summary'!CF69="Yes"),OFFSET('Water Data'!$H$6,0,10*ROW('Water Data'!H63)),NA())</f>
        <v>#N/A</v>
      </c>
      <c r="R69" s="507" t="e">
        <f ca="1">+IF(AND(ISNUMBER(OFFSET('Water Data'!$H$9,0,10*ROW('Water Data'!H63))),'Data Summary'!CG69="Yes"),OFFSET('Water Data'!$H$9,0,10*ROW('Water Data'!H63)),NA())</f>
        <v>#N/A</v>
      </c>
      <c r="S69" s="507" t="e">
        <f ca="1">+IF(AND(ISNUMBER(OFFSET('Water Data'!$I$4,0,10*ROW('Water Data'!I63))),'Data Summary'!CH69="Yes"),100-OFFSET('Water Data'!$I$4,0,10*ROW('Water Data'!I63)),NA())</f>
        <v>#N/A</v>
      </c>
      <c r="T69" s="507" t="e">
        <f ca="1">+IF(AND(ISNUMBER(OFFSET('Water Data'!$I$6,0,10*ROW('Water Data'!I63))),'Data Summary'!CI69="Yes"),OFFSET('Water Data'!$I$6,0,10*ROW('Water Data'!I63)),NA())</f>
        <v>#N/A</v>
      </c>
      <c r="U69" s="507" t="e">
        <f ca="1">+IF(AND(ISNUMBER(OFFSET('Water Data'!$I$9,0,10*ROW('Water Data'!I63))),'Data Summary'!CJ69="Yes"),OFFSET('Water Data'!$I$9,0,10*ROW('Water Data'!I63)),NA())</f>
        <v>#N/A</v>
      </c>
      <c r="V69" s="508" t="e">
        <f ca="1">+IF(AND(ISNUMBER(OFFSET('Sanitation Data'!$D$4,0,10*ROW('Sanitation Data'!D63))),'Data Summary'!CK69="Yes"),100-OFFSET('Sanitation Data'!$D$4,0,10*ROW('Sanitation Data'!D63)),NA())</f>
        <v>#N/A</v>
      </c>
      <c r="W69" s="508" t="e">
        <f ca="1">+IF(AND(ISNUMBER(OFFSET('Sanitation Data'!$D$6,0,10*ROW('Sanitation Data'!D63))),'Data Summary'!CL69="Yes"),OFFSET('Sanitation Data'!$D$6,0,10*ROW('Sanitation Data'!D63)),NA())</f>
        <v>#N/A</v>
      </c>
      <c r="X69" s="508" t="e">
        <f ca="1">+IF(AND(ISNUMBER(OFFSET('Sanitation Data'!$D$10,0,10*ROW('Sanitation Data'!D63))),'Data Summary'!CM69="Yes"),OFFSET('Sanitation Data'!$D$10,0,10*ROW('Sanitation Data'!D63)),NA())</f>
        <v>#N/A</v>
      </c>
      <c r="Y69" s="508" t="e">
        <f ca="1">+IF(AND(ISNUMBER(OFFSET('Sanitation Data'!$D$11,0,10*ROW('Sanitation Data'!D63))),'Data Summary'!CN69="Yes"),OFFSET('Sanitation Data'!$D$11,0,10*ROW('Sanitation Data'!D63)),NA())</f>
        <v>#N/A</v>
      </c>
      <c r="Z69" s="508" t="e">
        <f ca="1">+IF(AND(ISNUMBER(OFFSET('Sanitation Data'!$D$12,0,10*ROW('Sanitation Data'!D63))),'Data Summary'!CO69="Yes"),OFFSET('Sanitation Data'!$D$12,0,10*ROW('Sanitation Data'!D63)),NA())</f>
        <v>#N/A</v>
      </c>
      <c r="AA69" s="508" t="e">
        <f ca="1">+IF(AND(ISNUMBER(OFFSET('Sanitation Data'!$E$4,0,10*ROW('Sanitation Data'!E63))),'Data Summary'!CP69="Yes"),100-OFFSET('Sanitation Data'!$E$4,0,10*ROW('Sanitation Data'!E63)),NA())</f>
        <v>#N/A</v>
      </c>
      <c r="AB69" s="508" t="e">
        <f ca="1">+IF(AND(ISNUMBER(OFFSET('Sanitation Data'!$E$6,0,10*ROW('Sanitation Data'!E63))),'Data Summary'!CQ69="Yes"),OFFSET('Sanitation Data'!$E$6,0,10*ROW('Sanitation Data'!E63)),NA())</f>
        <v>#N/A</v>
      </c>
      <c r="AC69" s="508" t="e">
        <f ca="1">+IF(AND(ISNUMBER(OFFSET('Sanitation Data'!$E$10,0,10*ROW('Sanitation Data'!E63))),'Data Summary'!CR69="Yes"),OFFSET('Sanitation Data'!$E$10,0,10*ROW('Sanitation Data'!E63)),NA())</f>
        <v>#N/A</v>
      </c>
      <c r="AD69" s="508" t="e">
        <f ca="1">+IF(AND(ISNUMBER(OFFSET('Sanitation Data'!$E$11,0,10*ROW('Sanitation Data'!E63))),'Data Summary'!CS69="Yes"),OFFSET('Sanitation Data'!$E$11,0,10*ROW('Sanitation Data'!E63)),NA())</f>
        <v>#N/A</v>
      </c>
      <c r="AE69" s="508" t="e">
        <f ca="1">+IF(AND(ISNUMBER(OFFSET('Sanitation Data'!$E$12,0,10*ROW('Sanitation Data'!E63))),'Data Summary'!CT69="Yes"),OFFSET('Sanitation Data'!$E$12,0,10*ROW('Sanitation Data'!E63)),NA())</f>
        <v>#N/A</v>
      </c>
      <c r="AF69" s="508" t="e">
        <f ca="1">+IF(AND(ISNUMBER(OFFSET('Sanitation Data'!$F$4,0,10*ROW('Sanitation Data'!F63))),'Data Summary'!CU69="Yes"),100-OFFSET('Sanitation Data'!$F$4,0,10*ROW('Sanitation Data'!F63)),NA())</f>
        <v>#N/A</v>
      </c>
      <c r="AG69" s="508" t="e">
        <f ca="1">+IF(AND(ISNUMBER(OFFSET('Sanitation Data'!$F$6,0,10*ROW('Sanitation Data'!F63))),'Data Summary'!CV69="Yes"),OFFSET('Sanitation Data'!$F$6,0,10*ROW('Sanitation Data'!F63)),NA())</f>
        <v>#N/A</v>
      </c>
      <c r="AH69" s="508" t="e">
        <f ca="1">+IF(AND(ISNUMBER(OFFSET('Sanitation Data'!$F$10,0,10*ROW('Sanitation Data'!F63))),'Data Summary'!CW69="Yes"),OFFSET('Sanitation Data'!$F$10,0,10*ROW('Sanitation Data'!F63)),NA())</f>
        <v>#N/A</v>
      </c>
      <c r="AI69" s="508" t="e">
        <f ca="1">+IF(AND(ISNUMBER(OFFSET('Sanitation Data'!$F$11,0,10*ROW('Sanitation Data'!F63))),'Data Summary'!CX69="Yes"),OFFSET('Sanitation Data'!$F$11,0,10*ROW('Sanitation Data'!F63)),NA())</f>
        <v>#N/A</v>
      </c>
      <c r="AJ69" s="508" t="e">
        <f ca="1">+IF(AND(ISNUMBER(OFFSET('Sanitation Data'!$F$12,0,10*ROW('Sanitation Data'!F63))),'Data Summary'!CY69="Yes"),OFFSET('Sanitation Data'!$F$12,0,10*ROW('Sanitation Data'!F63)),NA())</f>
        <v>#N/A</v>
      </c>
      <c r="AK69" s="508" t="e">
        <f ca="1">+IF(AND(ISNUMBER(OFFSET('Sanitation Data'!$G$4,0,10*ROW('Sanitation Data'!G63))),'Data Summary'!CZ69="Yes"),100-OFFSET('Sanitation Data'!$G$4,0,10*ROW('Sanitation Data'!G63)),NA())</f>
        <v>#N/A</v>
      </c>
      <c r="AL69" s="508" t="e">
        <f ca="1">+IF(AND(ISNUMBER(OFFSET('Sanitation Data'!$G$6,0,10*ROW('Sanitation Data'!G63))),'Data Summary'!DA69="Yes"),OFFSET('Sanitation Data'!$G$6,0,10*ROW('Sanitation Data'!G63)),NA())</f>
        <v>#N/A</v>
      </c>
      <c r="AM69" s="508" t="e">
        <f ca="1">+IF(AND(ISNUMBER(OFFSET('Sanitation Data'!$G$10,0,10*ROW('Sanitation Data'!G63))),'Data Summary'!DB69="Yes"),OFFSET('Sanitation Data'!$G$10,0,10*ROW('Sanitation Data'!G63)),NA())</f>
        <v>#N/A</v>
      </c>
      <c r="AN69" s="508" t="e">
        <f ca="1">+IF(AND(ISNUMBER(OFFSET('Sanitation Data'!$G$11,0,10*ROW('Sanitation Data'!G63))),'Data Summary'!DC69="Yes"),OFFSET('Sanitation Data'!$G$11,0,10*ROW('Sanitation Data'!G63)),NA())</f>
        <v>#N/A</v>
      </c>
      <c r="AO69" s="508" t="e">
        <f ca="1">+IF(AND(ISNUMBER(OFFSET('Sanitation Data'!$G$12,0,10*ROW('Sanitation Data'!G63))),'Data Summary'!DD69="Yes"),OFFSET('Sanitation Data'!$G$12,0,10*ROW('Sanitation Data'!G63)),NA())</f>
        <v>#N/A</v>
      </c>
      <c r="AP69" s="508" t="e">
        <f ca="1">+IF(AND(ISNUMBER(OFFSET('Sanitation Data'!$H$4,0,10*ROW('Sanitation Data'!H63))),'Data Summary'!DE69="Yes"),100-OFFSET('Sanitation Data'!$H$4,0,10*ROW('Sanitation Data'!H63)),NA())</f>
        <v>#N/A</v>
      </c>
      <c r="AQ69" s="508" t="e">
        <f ca="1">+IF(AND(ISNUMBER(OFFSET('Sanitation Data'!$H$6,0,10*ROW('Sanitation Data'!H63))),'Data Summary'!DF69="Yes"),OFFSET('Sanitation Data'!$H$6,0,10*ROW('Sanitation Data'!H63)),NA())</f>
        <v>#N/A</v>
      </c>
      <c r="AR69" s="508" t="e">
        <f ca="1">+IF(AND(ISNUMBER(OFFSET('Sanitation Data'!$H$10,0,10*ROW('Sanitation Data'!H63))),'Data Summary'!DG69="Yes"),OFFSET('Sanitation Data'!$H$10,0,10*ROW('Sanitation Data'!H63)),NA())</f>
        <v>#N/A</v>
      </c>
      <c r="AS69" s="508" t="e">
        <f ca="1">+IF(AND(ISNUMBER(OFFSET('Sanitation Data'!$H$11,0,10*ROW('Sanitation Data'!H63))),'Data Summary'!DH69="Yes"),OFFSET('Sanitation Data'!$H$11,0,10*ROW('Sanitation Data'!H63)),NA())</f>
        <v>#N/A</v>
      </c>
      <c r="AT69" s="508" t="e">
        <f ca="1">+IF(AND(ISNUMBER(OFFSET('Sanitation Data'!$H$12,0,10*ROW('Sanitation Data'!H63))),'Data Summary'!DI69="Yes"),OFFSET('Sanitation Data'!$H$12,0,10*ROW('Sanitation Data'!H63)),NA())</f>
        <v>#N/A</v>
      </c>
      <c r="AU69" s="508" t="e">
        <f ca="1">+IF(AND(ISNUMBER(OFFSET('Sanitation Data'!$I$4,0,10*ROW('Sanitation Data'!I63))),'Data Summary'!DJ69="Yes"),100-OFFSET('Sanitation Data'!$I$4,0,10*ROW('Sanitation Data'!I63)),NA())</f>
        <v>#N/A</v>
      </c>
      <c r="AV69" s="508" t="e">
        <f ca="1">+IF(AND(ISNUMBER(OFFSET('Sanitation Data'!$I$6,0,10*ROW('Sanitation Data'!I63))),'Data Summary'!DK69="Yes"),OFFSET('Sanitation Data'!$I$6,0,10*ROW('Sanitation Data'!I63)),NA())</f>
        <v>#N/A</v>
      </c>
      <c r="AW69" s="508" t="e">
        <f ca="1">+IF(AND(ISNUMBER(OFFSET('Sanitation Data'!$I$10,0,10*ROW('Sanitation Data'!I63))),'Data Summary'!DL69="Yes"),OFFSET('Sanitation Data'!$I$10,0,10*ROW('Sanitation Data'!I63)),NA())</f>
        <v>#N/A</v>
      </c>
      <c r="AX69" s="508" t="e">
        <f ca="1">+IF(AND(ISNUMBER(OFFSET('Sanitation Data'!$I$11,0,10*ROW('Sanitation Data'!I63))),'Data Summary'!DM69="Yes"),OFFSET('Sanitation Data'!$I$11,0,10*ROW('Sanitation Data'!I63)),NA())</f>
        <v>#N/A</v>
      </c>
      <c r="AY69" s="508" t="e">
        <f ca="1">+IF(AND(ISNUMBER(OFFSET('Sanitation Data'!$I$12,0,10*ROW('Sanitation Data'!I63))),'Data Summary'!DN69="Yes"),OFFSET('Sanitation Data'!$I$12,0,10*ROW('Sanitation Data'!I63)),NA())</f>
        <v>#N/A</v>
      </c>
      <c r="AZ69" s="509" t="e">
        <f ca="1">+IF(AND(ISNUMBER(OFFSET('Hygiene Data'!$D$5,0,10*ROW('Hygiene Data'!D63))),'Data Summary'!DO69="Yes"),OFFSET('Hygiene Data'!$D$5,0,10*ROW('Hygiene Data'!D63)),NA())</f>
        <v>#N/A</v>
      </c>
      <c r="BA69" s="509" t="e">
        <f ca="1">+IF(AND(ISNUMBER(OFFSET('Hygiene Data'!$D$7,0,10*ROW('Hygiene Data'!D63))),'Data Summary'!DP69="Yes"),OFFSET('Hygiene Data'!$D$7,0,10*ROW('Hygiene Data'!D63)),NA())</f>
        <v>#N/A</v>
      </c>
      <c r="BB69" s="509" t="e">
        <f ca="1">+IF(AND(ISNUMBER(OFFSET('Hygiene Data'!$D$9,0,10*ROW('Hygiene Data'!D63))),'Data Summary'!DQ69="Yes"),OFFSET('Hygiene Data'!$D$9,0,10*ROW('Hygiene Data'!D63)),NA())</f>
        <v>#N/A</v>
      </c>
      <c r="BC69" s="509" t="e">
        <f ca="1">+IF(AND(ISNUMBER(OFFSET('Hygiene Data'!$E$5,0,10*ROW('Hygiene Data'!E63))),'Data Summary'!DR69="Yes"),OFFSET('Hygiene Data'!$E$5,0,10*ROW('Hygiene Data'!E63)),NA())</f>
        <v>#N/A</v>
      </c>
      <c r="BD69" s="509" t="e">
        <f ca="1">+IF(AND(ISNUMBER(OFFSET('Hygiene Data'!$E$7,0,10*ROW('Hygiene Data'!E63))),'Data Summary'!DS69="Yes"),OFFSET('Hygiene Data'!$E$7,0,10*ROW('Hygiene Data'!E63)),NA())</f>
        <v>#N/A</v>
      </c>
      <c r="BE69" s="509" t="e">
        <f ca="1">+IF(AND(ISNUMBER(OFFSET('Hygiene Data'!$E$9,0,10*ROW('Hygiene Data'!E63))),'Data Summary'!DT69="Yes"),OFFSET('Hygiene Data'!$E$9,0,10*ROW('Hygiene Data'!E63)),NA())</f>
        <v>#N/A</v>
      </c>
      <c r="BF69" s="509" t="e">
        <f ca="1">+IF(AND(ISNUMBER(OFFSET('Hygiene Data'!$F$5,0,10*ROW('Hygiene Data'!F63))),'Data Summary'!DU69="Yes"),OFFSET('Hygiene Data'!$F$5,0,10*ROW('Hygiene Data'!F63)),NA())</f>
        <v>#N/A</v>
      </c>
      <c r="BG69" s="509" t="e">
        <f ca="1">+IF(AND(ISNUMBER(OFFSET('Hygiene Data'!$F$7,0,10*ROW('Hygiene Data'!F63))),'Data Summary'!DV69="Yes"),OFFSET('Hygiene Data'!$F$7,0,10*ROW('Hygiene Data'!F63)),NA())</f>
        <v>#N/A</v>
      </c>
      <c r="BH69" s="509" t="e">
        <f ca="1">+IF(AND(ISNUMBER(OFFSET('Hygiene Data'!$F$9,0,10*ROW('Hygiene Data'!F63))),'Data Summary'!DW69="Yes"),OFFSET('Hygiene Data'!$F$9,0,10*ROW('Hygiene Data'!F63)),NA())</f>
        <v>#N/A</v>
      </c>
      <c r="BI69" s="509" t="e">
        <f ca="1">+IF(AND(ISNUMBER(OFFSET('Hygiene Data'!$G$5,0,10*ROW('Hygiene Data'!G63))),'Data Summary'!DX69="Yes"),OFFSET('Hygiene Data'!$G$5,0,10*ROW('Hygiene Data'!G63)),NA())</f>
        <v>#N/A</v>
      </c>
      <c r="BJ69" s="509" t="e">
        <f ca="1">+IF(AND(ISNUMBER(OFFSET('Hygiene Data'!$G$7,0,10*ROW('Hygiene Data'!G63))),'Data Summary'!DY69="Yes"),OFFSET('Hygiene Data'!$G$7,0,10*ROW('Hygiene Data'!G63)),NA())</f>
        <v>#N/A</v>
      </c>
      <c r="BK69" s="509" t="e">
        <f ca="1">+IF(AND(ISNUMBER(OFFSET('Hygiene Data'!$G$9,0,10*ROW('Hygiene Data'!G63))),'Data Summary'!DZ69="Yes"),OFFSET('Hygiene Data'!$G$9,0,10*ROW('Hygiene Data'!G63)),NA())</f>
        <v>#N/A</v>
      </c>
      <c r="BL69" s="509" t="e">
        <f ca="1">+IF(AND(ISNUMBER(OFFSET('Hygiene Data'!$H$5,0,10*ROW('Hygiene Data'!H63))),'Data Summary'!EA69="Yes"),OFFSET('Hygiene Data'!$H$5,0,10*ROW('Hygiene Data'!H63)),NA())</f>
        <v>#N/A</v>
      </c>
      <c r="BM69" s="509" t="e">
        <f ca="1">+IF(AND(ISNUMBER(OFFSET('Hygiene Data'!$H$7,0,10*ROW('Hygiene Data'!H63))),'Data Summary'!EB69="Yes"),OFFSET('Hygiene Data'!$H$7,0,10*ROW('Hygiene Data'!H63)),NA())</f>
        <v>#N/A</v>
      </c>
      <c r="BN69" s="509" t="e">
        <f ca="1">+IF(AND(ISNUMBER(OFFSET('Hygiene Data'!$H$9,0,10*ROW('Hygiene Data'!H63))),'Data Summary'!EC69="Yes"),OFFSET('Hygiene Data'!$H$9,0,10*ROW('Hygiene Data'!H63)),NA())</f>
        <v>#N/A</v>
      </c>
      <c r="BO69" s="509" t="e">
        <f ca="1">+IF(AND(ISNUMBER(OFFSET('Hygiene Data'!$I$5,0,10*ROW('Hygiene Data'!I63))),'Data Summary'!ED69="Yes"),OFFSET('Hygiene Data'!$I$5,0,10*ROW('Hygiene Data'!I63)),NA())</f>
        <v>#N/A</v>
      </c>
      <c r="BP69" s="509" t="e">
        <f ca="1">+IF(AND(ISNUMBER(OFFSET('Hygiene Data'!$I$7,0,10*ROW('Hygiene Data'!I63))),'Data Summary'!EE69="Yes"),OFFSET('Hygiene Data'!$I$7,0,10*ROW('Hygiene Data'!I63)),NA())</f>
        <v>#N/A</v>
      </c>
      <c r="BQ69" s="509" t="e">
        <f ca="1">+IF(AND(ISNUMBER(OFFSET('Hygiene Data'!$I$9,0,10*ROW('Hygiene Data'!I63))),'Data Summary'!EF69="Yes"),OFFSET('Hygiene Data'!$I$9,0,10*ROW('Hygiene Data'!I63)),NA())</f>
        <v>#N/A</v>
      </c>
    </row>
    <row r="70" spans="1:69" x14ac:dyDescent="0.25">
      <c r="A70" s="505" t="e">
        <f ca="1">+RIGHT('Data Summary'!A70,LEN('Data Summary'!A70)-9)</f>
        <v>#VALUE!</v>
      </c>
      <c r="B70" s="479" t="str">
        <f ca="1">+IF(ISTEXT('Data Summary'!B70),'Data Summary'!B70,"")</f>
        <v/>
      </c>
      <c r="C70" s="506" t="e">
        <f ca="1">+VALUE('Data Summary'!C70)</f>
        <v>#VALUE!</v>
      </c>
      <c r="D70" s="507" t="e">
        <f ca="1">+IF(AND(ISNUMBER(OFFSET('Water Data'!$D$4,0,10*ROW('Water Data'!D64))),'Data Summary'!BS70="Yes"),100-OFFSET('Water Data'!$D$4,0,10*ROW('Water Data'!D64)),NA())</f>
        <v>#N/A</v>
      </c>
      <c r="E70" s="507" t="e">
        <f ca="1">+IF(AND(ISNUMBER(OFFSET('Water Data'!$D$6,0,10*ROW('Water Data'!D64))),'Data Summary'!BT70="Yes"),OFFSET('Water Data'!$D$6,0,10*ROW('Water Data'!D64)),NA())</f>
        <v>#N/A</v>
      </c>
      <c r="F70" s="507" t="e">
        <f ca="1">+IF(AND(ISNUMBER(OFFSET('Water Data'!$D$9,0,10*ROW('Water Data'!D64))),'Data Summary'!BU70="Yes"),OFFSET('Water Data'!$D$9,0,10*ROW('Water Data'!D64)),NA())</f>
        <v>#N/A</v>
      </c>
      <c r="G70" s="507" t="e">
        <f ca="1">+IF(AND(ISNUMBER(OFFSET('Water Data'!$E$4,0,10*ROW('Water Data'!E64))),'Data Summary'!BV70="Yes"),100-OFFSET('Water Data'!$E$4,0,10*ROW('Water Data'!E64)),NA())</f>
        <v>#N/A</v>
      </c>
      <c r="H70" s="507" t="e">
        <f ca="1">+IF(AND(ISNUMBER(OFFSET('Water Data'!$E$6,0,10*ROW('Water Data'!E64))),'Data Summary'!BW70="Yes"),OFFSET('Water Data'!$E$6,0,10*ROW('Water Data'!E64)),NA())</f>
        <v>#N/A</v>
      </c>
      <c r="I70" s="507" t="e">
        <f ca="1">+IF(AND(ISNUMBER(OFFSET('Water Data'!$E$9,0,10*ROW('Water Data'!E64))),'Data Summary'!BX70="Yes"),OFFSET('Water Data'!$E$9,0,10*ROW('Water Data'!E64)),NA())</f>
        <v>#N/A</v>
      </c>
      <c r="J70" s="507" t="e">
        <f ca="1">+IF(AND(ISNUMBER(OFFSET('Water Data'!$F$4,0,10*ROW('Water Data'!F64))),'Data Summary'!BY70="Yes"),100-OFFSET('Water Data'!$F$4,0,10*ROW('Water Data'!F64)),NA())</f>
        <v>#N/A</v>
      </c>
      <c r="K70" s="507" t="e">
        <f ca="1">+IF(AND(ISNUMBER(OFFSET('Water Data'!$F$6,0,10*ROW('Water Data'!F64))),'Data Summary'!BZ70="Yes"),OFFSET('Water Data'!$F$6,0,10*ROW('Water Data'!F64)),NA())</f>
        <v>#N/A</v>
      </c>
      <c r="L70" s="507" t="e">
        <f ca="1">+IF(AND(ISNUMBER(OFFSET('Water Data'!$F$9,0,10*ROW('Water Data'!F64))),'Data Summary'!CA70="Yes"),OFFSET('Water Data'!$F$9,0,10*ROW('Water Data'!F64)),NA())</f>
        <v>#N/A</v>
      </c>
      <c r="M70" s="507" t="e">
        <f ca="1">+IF(AND(ISNUMBER(OFFSET('Water Data'!$G$4,0,10*ROW('Water Data'!G64))),'Data Summary'!CB70="Yes"),100-OFFSET('Water Data'!$G$4,0,10*ROW('Water Data'!G64)),NA())</f>
        <v>#N/A</v>
      </c>
      <c r="N70" s="507" t="e">
        <f ca="1">+IF(AND(ISNUMBER(OFFSET('Water Data'!$G$6,0,10*ROW('Water Data'!G64))),'Data Summary'!CC70="Yes"),OFFSET('Water Data'!$G$6,0,10*ROW('Water Data'!G64)),NA())</f>
        <v>#N/A</v>
      </c>
      <c r="O70" s="507" t="e">
        <f ca="1">+IF(AND(ISNUMBER(OFFSET('Water Data'!$G$9,0,10*ROW('Water Data'!G64))),'Data Summary'!CD70="Yes"),OFFSET('Water Data'!$G$9,0,10*ROW('Water Data'!G64)),NA())</f>
        <v>#N/A</v>
      </c>
      <c r="P70" s="507" t="e">
        <f ca="1">+IF(AND(ISNUMBER(OFFSET('Water Data'!$H$4,0,10*ROW('Water Data'!H64))),'Data Summary'!CE70="Yes"),100-OFFSET('Water Data'!$H$4,0,10*ROW('Water Data'!H64)),NA())</f>
        <v>#N/A</v>
      </c>
      <c r="Q70" s="507" t="e">
        <f ca="1">+IF(AND(ISNUMBER(OFFSET('Water Data'!$H$6,0,10*ROW('Water Data'!H64))),'Data Summary'!CF70="Yes"),OFFSET('Water Data'!$H$6,0,10*ROW('Water Data'!H64)),NA())</f>
        <v>#N/A</v>
      </c>
      <c r="R70" s="507" t="e">
        <f ca="1">+IF(AND(ISNUMBER(OFFSET('Water Data'!$H$9,0,10*ROW('Water Data'!H64))),'Data Summary'!CG70="Yes"),OFFSET('Water Data'!$H$9,0,10*ROW('Water Data'!H64)),NA())</f>
        <v>#N/A</v>
      </c>
      <c r="S70" s="507" t="e">
        <f ca="1">+IF(AND(ISNUMBER(OFFSET('Water Data'!$I$4,0,10*ROW('Water Data'!I64))),'Data Summary'!CH70="Yes"),100-OFFSET('Water Data'!$I$4,0,10*ROW('Water Data'!I64)),NA())</f>
        <v>#N/A</v>
      </c>
      <c r="T70" s="507" t="e">
        <f ca="1">+IF(AND(ISNUMBER(OFFSET('Water Data'!$I$6,0,10*ROW('Water Data'!I64))),'Data Summary'!CI70="Yes"),OFFSET('Water Data'!$I$6,0,10*ROW('Water Data'!I64)),NA())</f>
        <v>#N/A</v>
      </c>
      <c r="U70" s="507" t="e">
        <f ca="1">+IF(AND(ISNUMBER(OFFSET('Water Data'!$I$9,0,10*ROW('Water Data'!I64))),'Data Summary'!CJ70="Yes"),OFFSET('Water Data'!$I$9,0,10*ROW('Water Data'!I64)),NA())</f>
        <v>#N/A</v>
      </c>
      <c r="V70" s="508" t="e">
        <f ca="1">+IF(AND(ISNUMBER(OFFSET('Sanitation Data'!$D$4,0,10*ROW('Sanitation Data'!D64))),'Data Summary'!CK70="Yes"),100-OFFSET('Sanitation Data'!$D$4,0,10*ROW('Sanitation Data'!D64)),NA())</f>
        <v>#N/A</v>
      </c>
      <c r="W70" s="508" t="e">
        <f ca="1">+IF(AND(ISNUMBER(OFFSET('Sanitation Data'!$D$6,0,10*ROW('Sanitation Data'!D64))),'Data Summary'!CL70="Yes"),OFFSET('Sanitation Data'!$D$6,0,10*ROW('Sanitation Data'!D64)),NA())</f>
        <v>#N/A</v>
      </c>
      <c r="X70" s="508" t="e">
        <f ca="1">+IF(AND(ISNUMBER(OFFSET('Sanitation Data'!$D$10,0,10*ROW('Sanitation Data'!D64))),'Data Summary'!CM70="Yes"),OFFSET('Sanitation Data'!$D$10,0,10*ROW('Sanitation Data'!D64)),NA())</f>
        <v>#N/A</v>
      </c>
      <c r="Y70" s="508" t="e">
        <f ca="1">+IF(AND(ISNUMBER(OFFSET('Sanitation Data'!$D$11,0,10*ROW('Sanitation Data'!D64))),'Data Summary'!CN70="Yes"),OFFSET('Sanitation Data'!$D$11,0,10*ROW('Sanitation Data'!D64)),NA())</f>
        <v>#N/A</v>
      </c>
      <c r="Z70" s="508" t="e">
        <f ca="1">+IF(AND(ISNUMBER(OFFSET('Sanitation Data'!$D$12,0,10*ROW('Sanitation Data'!D64))),'Data Summary'!CO70="Yes"),OFFSET('Sanitation Data'!$D$12,0,10*ROW('Sanitation Data'!D64)),NA())</f>
        <v>#N/A</v>
      </c>
      <c r="AA70" s="508" t="e">
        <f ca="1">+IF(AND(ISNUMBER(OFFSET('Sanitation Data'!$E$4,0,10*ROW('Sanitation Data'!E64))),'Data Summary'!CP70="Yes"),100-OFFSET('Sanitation Data'!$E$4,0,10*ROW('Sanitation Data'!E64)),NA())</f>
        <v>#N/A</v>
      </c>
      <c r="AB70" s="508" t="e">
        <f ca="1">+IF(AND(ISNUMBER(OFFSET('Sanitation Data'!$E$6,0,10*ROW('Sanitation Data'!E64))),'Data Summary'!CQ70="Yes"),OFFSET('Sanitation Data'!$E$6,0,10*ROW('Sanitation Data'!E64)),NA())</f>
        <v>#N/A</v>
      </c>
      <c r="AC70" s="508" t="e">
        <f ca="1">+IF(AND(ISNUMBER(OFFSET('Sanitation Data'!$E$10,0,10*ROW('Sanitation Data'!E64))),'Data Summary'!CR70="Yes"),OFFSET('Sanitation Data'!$E$10,0,10*ROW('Sanitation Data'!E64)),NA())</f>
        <v>#N/A</v>
      </c>
      <c r="AD70" s="508" t="e">
        <f ca="1">+IF(AND(ISNUMBER(OFFSET('Sanitation Data'!$E$11,0,10*ROW('Sanitation Data'!E64))),'Data Summary'!CS70="Yes"),OFFSET('Sanitation Data'!$E$11,0,10*ROW('Sanitation Data'!E64)),NA())</f>
        <v>#N/A</v>
      </c>
      <c r="AE70" s="508" t="e">
        <f ca="1">+IF(AND(ISNUMBER(OFFSET('Sanitation Data'!$E$12,0,10*ROW('Sanitation Data'!E64))),'Data Summary'!CT70="Yes"),OFFSET('Sanitation Data'!$E$12,0,10*ROW('Sanitation Data'!E64)),NA())</f>
        <v>#N/A</v>
      </c>
      <c r="AF70" s="508" t="e">
        <f ca="1">+IF(AND(ISNUMBER(OFFSET('Sanitation Data'!$F$4,0,10*ROW('Sanitation Data'!F64))),'Data Summary'!CU70="Yes"),100-OFFSET('Sanitation Data'!$F$4,0,10*ROW('Sanitation Data'!F64)),NA())</f>
        <v>#N/A</v>
      </c>
      <c r="AG70" s="508" t="e">
        <f ca="1">+IF(AND(ISNUMBER(OFFSET('Sanitation Data'!$F$6,0,10*ROW('Sanitation Data'!F64))),'Data Summary'!CV70="Yes"),OFFSET('Sanitation Data'!$F$6,0,10*ROW('Sanitation Data'!F64)),NA())</f>
        <v>#N/A</v>
      </c>
      <c r="AH70" s="508" t="e">
        <f ca="1">+IF(AND(ISNUMBER(OFFSET('Sanitation Data'!$F$10,0,10*ROW('Sanitation Data'!F64))),'Data Summary'!CW70="Yes"),OFFSET('Sanitation Data'!$F$10,0,10*ROW('Sanitation Data'!F64)),NA())</f>
        <v>#N/A</v>
      </c>
      <c r="AI70" s="508" t="e">
        <f ca="1">+IF(AND(ISNUMBER(OFFSET('Sanitation Data'!$F$11,0,10*ROW('Sanitation Data'!F64))),'Data Summary'!CX70="Yes"),OFFSET('Sanitation Data'!$F$11,0,10*ROW('Sanitation Data'!F64)),NA())</f>
        <v>#N/A</v>
      </c>
      <c r="AJ70" s="508" t="e">
        <f ca="1">+IF(AND(ISNUMBER(OFFSET('Sanitation Data'!$F$12,0,10*ROW('Sanitation Data'!F64))),'Data Summary'!CY70="Yes"),OFFSET('Sanitation Data'!$F$12,0,10*ROW('Sanitation Data'!F64)),NA())</f>
        <v>#N/A</v>
      </c>
      <c r="AK70" s="508" t="e">
        <f ca="1">+IF(AND(ISNUMBER(OFFSET('Sanitation Data'!$G$4,0,10*ROW('Sanitation Data'!G64))),'Data Summary'!CZ70="Yes"),100-OFFSET('Sanitation Data'!$G$4,0,10*ROW('Sanitation Data'!G64)),NA())</f>
        <v>#N/A</v>
      </c>
      <c r="AL70" s="508" t="e">
        <f ca="1">+IF(AND(ISNUMBER(OFFSET('Sanitation Data'!$G$6,0,10*ROW('Sanitation Data'!G64))),'Data Summary'!DA70="Yes"),OFFSET('Sanitation Data'!$G$6,0,10*ROW('Sanitation Data'!G64)),NA())</f>
        <v>#N/A</v>
      </c>
      <c r="AM70" s="508" t="e">
        <f ca="1">+IF(AND(ISNUMBER(OFFSET('Sanitation Data'!$G$10,0,10*ROW('Sanitation Data'!G64))),'Data Summary'!DB70="Yes"),OFFSET('Sanitation Data'!$G$10,0,10*ROW('Sanitation Data'!G64)),NA())</f>
        <v>#N/A</v>
      </c>
      <c r="AN70" s="508" t="e">
        <f ca="1">+IF(AND(ISNUMBER(OFFSET('Sanitation Data'!$G$11,0,10*ROW('Sanitation Data'!G64))),'Data Summary'!DC70="Yes"),OFFSET('Sanitation Data'!$G$11,0,10*ROW('Sanitation Data'!G64)),NA())</f>
        <v>#N/A</v>
      </c>
      <c r="AO70" s="508" t="e">
        <f ca="1">+IF(AND(ISNUMBER(OFFSET('Sanitation Data'!$G$12,0,10*ROW('Sanitation Data'!G64))),'Data Summary'!DD70="Yes"),OFFSET('Sanitation Data'!$G$12,0,10*ROW('Sanitation Data'!G64)),NA())</f>
        <v>#N/A</v>
      </c>
      <c r="AP70" s="508" t="e">
        <f ca="1">+IF(AND(ISNUMBER(OFFSET('Sanitation Data'!$H$4,0,10*ROW('Sanitation Data'!H64))),'Data Summary'!DE70="Yes"),100-OFFSET('Sanitation Data'!$H$4,0,10*ROW('Sanitation Data'!H64)),NA())</f>
        <v>#N/A</v>
      </c>
      <c r="AQ70" s="508" t="e">
        <f ca="1">+IF(AND(ISNUMBER(OFFSET('Sanitation Data'!$H$6,0,10*ROW('Sanitation Data'!H64))),'Data Summary'!DF70="Yes"),OFFSET('Sanitation Data'!$H$6,0,10*ROW('Sanitation Data'!H64)),NA())</f>
        <v>#N/A</v>
      </c>
      <c r="AR70" s="508" t="e">
        <f ca="1">+IF(AND(ISNUMBER(OFFSET('Sanitation Data'!$H$10,0,10*ROW('Sanitation Data'!H64))),'Data Summary'!DG70="Yes"),OFFSET('Sanitation Data'!$H$10,0,10*ROW('Sanitation Data'!H64)),NA())</f>
        <v>#N/A</v>
      </c>
      <c r="AS70" s="508" t="e">
        <f ca="1">+IF(AND(ISNUMBER(OFFSET('Sanitation Data'!$H$11,0,10*ROW('Sanitation Data'!H64))),'Data Summary'!DH70="Yes"),OFFSET('Sanitation Data'!$H$11,0,10*ROW('Sanitation Data'!H64)),NA())</f>
        <v>#N/A</v>
      </c>
      <c r="AT70" s="508" t="e">
        <f ca="1">+IF(AND(ISNUMBER(OFFSET('Sanitation Data'!$H$12,0,10*ROW('Sanitation Data'!H64))),'Data Summary'!DI70="Yes"),OFFSET('Sanitation Data'!$H$12,0,10*ROW('Sanitation Data'!H64)),NA())</f>
        <v>#N/A</v>
      </c>
      <c r="AU70" s="508" t="e">
        <f ca="1">+IF(AND(ISNUMBER(OFFSET('Sanitation Data'!$I$4,0,10*ROW('Sanitation Data'!I64))),'Data Summary'!DJ70="Yes"),100-OFFSET('Sanitation Data'!$I$4,0,10*ROW('Sanitation Data'!I64)),NA())</f>
        <v>#N/A</v>
      </c>
      <c r="AV70" s="508" t="e">
        <f ca="1">+IF(AND(ISNUMBER(OFFSET('Sanitation Data'!$I$6,0,10*ROW('Sanitation Data'!I64))),'Data Summary'!DK70="Yes"),OFFSET('Sanitation Data'!$I$6,0,10*ROW('Sanitation Data'!I64)),NA())</f>
        <v>#N/A</v>
      </c>
      <c r="AW70" s="508" t="e">
        <f ca="1">+IF(AND(ISNUMBER(OFFSET('Sanitation Data'!$I$10,0,10*ROW('Sanitation Data'!I64))),'Data Summary'!DL70="Yes"),OFFSET('Sanitation Data'!$I$10,0,10*ROW('Sanitation Data'!I64)),NA())</f>
        <v>#N/A</v>
      </c>
      <c r="AX70" s="508" t="e">
        <f ca="1">+IF(AND(ISNUMBER(OFFSET('Sanitation Data'!$I$11,0,10*ROW('Sanitation Data'!I64))),'Data Summary'!DM70="Yes"),OFFSET('Sanitation Data'!$I$11,0,10*ROW('Sanitation Data'!I64)),NA())</f>
        <v>#N/A</v>
      </c>
      <c r="AY70" s="508" t="e">
        <f ca="1">+IF(AND(ISNUMBER(OFFSET('Sanitation Data'!$I$12,0,10*ROW('Sanitation Data'!I64))),'Data Summary'!DN70="Yes"),OFFSET('Sanitation Data'!$I$12,0,10*ROW('Sanitation Data'!I64)),NA())</f>
        <v>#N/A</v>
      </c>
      <c r="AZ70" s="509" t="e">
        <f ca="1">+IF(AND(ISNUMBER(OFFSET('Hygiene Data'!$D$5,0,10*ROW('Hygiene Data'!D64))),'Data Summary'!DO70="Yes"),OFFSET('Hygiene Data'!$D$5,0,10*ROW('Hygiene Data'!D64)),NA())</f>
        <v>#N/A</v>
      </c>
      <c r="BA70" s="509" t="e">
        <f ca="1">+IF(AND(ISNUMBER(OFFSET('Hygiene Data'!$D$7,0,10*ROW('Hygiene Data'!D64))),'Data Summary'!DP70="Yes"),OFFSET('Hygiene Data'!$D$7,0,10*ROW('Hygiene Data'!D64)),NA())</f>
        <v>#N/A</v>
      </c>
      <c r="BB70" s="509" t="e">
        <f ca="1">+IF(AND(ISNUMBER(OFFSET('Hygiene Data'!$D$9,0,10*ROW('Hygiene Data'!D64))),'Data Summary'!DQ70="Yes"),OFFSET('Hygiene Data'!$D$9,0,10*ROW('Hygiene Data'!D64)),NA())</f>
        <v>#N/A</v>
      </c>
      <c r="BC70" s="509" t="e">
        <f ca="1">+IF(AND(ISNUMBER(OFFSET('Hygiene Data'!$E$5,0,10*ROW('Hygiene Data'!E64))),'Data Summary'!DR70="Yes"),OFFSET('Hygiene Data'!$E$5,0,10*ROW('Hygiene Data'!E64)),NA())</f>
        <v>#N/A</v>
      </c>
      <c r="BD70" s="509" t="e">
        <f ca="1">+IF(AND(ISNUMBER(OFFSET('Hygiene Data'!$E$7,0,10*ROW('Hygiene Data'!E64))),'Data Summary'!DS70="Yes"),OFFSET('Hygiene Data'!$E$7,0,10*ROW('Hygiene Data'!E64)),NA())</f>
        <v>#N/A</v>
      </c>
      <c r="BE70" s="509" t="e">
        <f ca="1">+IF(AND(ISNUMBER(OFFSET('Hygiene Data'!$E$9,0,10*ROW('Hygiene Data'!E64))),'Data Summary'!DT70="Yes"),OFFSET('Hygiene Data'!$E$9,0,10*ROW('Hygiene Data'!E64)),NA())</f>
        <v>#N/A</v>
      </c>
      <c r="BF70" s="509" t="e">
        <f ca="1">+IF(AND(ISNUMBER(OFFSET('Hygiene Data'!$F$5,0,10*ROW('Hygiene Data'!F64))),'Data Summary'!DU70="Yes"),OFFSET('Hygiene Data'!$F$5,0,10*ROW('Hygiene Data'!F64)),NA())</f>
        <v>#N/A</v>
      </c>
      <c r="BG70" s="509" t="e">
        <f ca="1">+IF(AND(ISNUMBER(OFFSET('Hygiene Data'!$F$7,0,10*ROW('Hygiene Data'!F64))),'Data Summary'!DV70="Yes"),OFFSET('Hygiene Data'!$F$7,0,10*ROW('Hygiene Data'!F64)),NA())</f>
        <v>#N/A</v>
      </c>
      <c r="BH70" s="509" t="e">
        <f ca="1">+IF(AND(ISNUMBER(OFFSET('Hygiene Data'!$F$9,0,10*ROW('Hygiene Data'!F64))),'Data Summary'!DW70="Yes"),OFFSET('Hygiene Data'!$F$9,0,10*ROW('Hygiene Data'!F64)),NA())</f>
        <v>#N/A</v>
      </c>
      <c r="BI70" s="509" t="e">
        <f ca="1">+IF(AND(ISNUMBER(OFFSET('Hygiene Data'!$G$5,0,10*ROW('Hygiene Data'!G64))),'Data Summary'!DX70="Yes"),OFFSET('Hygiene Data'!$G$5,0,10*ROW('Hygiene Data'!G64)),NA())</f>
        <v>#N/A</v>
      </c>
      <c r="BJ70" s="509" t="e">
        <f ca="1">+IF(AND(ISNUMBER(OFFSET('Hygiene Data'!$G$7,0,10*ROW('Hygiene Data'!G64))),'Data Summary'!DY70="Yes"),OFFSET('Hygiene Data'!$G$7,0,10*ROW('Hygiene Data'!G64)),NA())</f>
        <v>#N/A</v>
      </c>
      <c r="BK70" s="509" t="e">
        <f ca="1">+IF(AND(ISNUMBER(OFFSET('Hygiene Data'!$G$9,0,10*ROW('Hygiene Data'!G64))),'Data Summary'!DZ70="Yes"),OFFSET('Hygiene Data'!$G$9,0,10*ROW('Hygiene Data'!G64)),NA())</f>
        <v>#N/A</v>
      </c>
      <c r="BL70" s="509" t="e">
        <f ca="1">+IF(AND(ISNUMBER(OFFSET('Hygiene Data'!$H$5,0,10*ROW('Hygiene Data'!H64))),'Data Summary'!EA70="Yes"),OFFSET('Hygiene Data'!$H$5,0,10*ROW('Hygiene Data'!H64)),NA())</f>
        <v>#N/A</v>
      </c>
      <c r="BM70" s="509" t="e">
        <f ca="1">+IF(AND(ISNUMBER(OFFSET('Hygiene Data'!$H$7,0,10*ROW('Hygiene Data'!H64))),'Data Summary'!EB70="Yes"),OFFSET('Hygiene Data'!$H$7,0,10*ROW('Hygiene Data'!H64)),NA())</f>
        <v>#N/A</v>
      </c>
      <c r="BN70" s="509" t="e">
        <f ca="1">+IF(AND(ISNUMBER(OFFSET('Hygiene Data'!$H$9,0,10*ROW('Hygiene Data'!H64))),'Data Summary'!EC70="Yes"),OFFSET('Hygiene Data'!$H$9,0,10*ROW('Hygiene Data'!H64)),NA())</f>
        <v>#N/A</v>
      </c>
      <c r="BO70" s="509" t="e">
        <f ca="1">+IF(AND(ISNUMBER(OFFSET('Hygiene Data'!$I$5,0,10*ROW('Hygiene Data'!I64))),'Data Summary'!ED70="Yes"),OFFSET('Hygiene Data'!$I$5,0,10*ROW('Hygiene Data'!I64)),NA())</f>
        <v>#N/A</v>
      </c>
      <c r="BP70" s="509" t="e">
        <f ca="1">+IF(AND(ISNUMBER(OFFSET('Hygiene Data'!$I$7,0,10*ROW('Hygiene Data'!I64))),'Data Summary'!EE70="Yes"),OFFSET('Hygiene Data'!$I$7,0,10*ROW('Hygiene Data'!I64)),NA())</f>
        <v>#N/A</v>
      </c>
      <c r="BQ70" s="509" t="e">
        <f ca="1">+IF(AND(ISNUMBER(OFFSET('Hygiene Data'!$I$9,0,10*ROW('Hygiene Data'!I64))),'Data Summary'!EF70="Yes"),OFFSET('Hygiene Data'!$I$9,0,10*ROW('Hygiene Data'!I64)),NA())</f>
        <v>#N/A</v>
      </c>
    </row>
    <row r="71" spans="1:69" x14ac:dyDescent="0.25">
      <c r="A71" s="505" t="e">
        <f ca="1">+RIGHT('Data Summary'!A71,LEN('Data Summary'!A71)-9)</f>
        <v>#VALUE!</v>
      </c>
      <c r="B71" s="479" t="str">
        <f ca="1">+IF(ISTEXT('Data Summary'!B71),'Data Summary'!B71,"")</f>
        <v/>
      </c>
      <c r="C71" s="506" t="e">
        <f ca="1">+VALUE('Data Summary'!C71)</f>
        <v>#VALUE!</v>
      </c>
      <c r="D71" s="507" t="e">
        <f ca="1">+IF(AND(ISNUMBER(OFFSET('Water Data'!$D$4,0,10*ROW('Water Data'!D65))),'Data Summary'!BS71="Yes"),100-OFFSET('Water Data'!$D$4,0,10*ROW('Water Data'!D65)),NA())</f>
        <v>#N/A</v>
      </c>
      <c r="E71" s="507" t="e">
        <f ca="1">+IF(AND(ISNUMBER(OFFSET('Water Data'!$D$6,0,10*ROW('Water Data'!D65))),'Data Summary'!BT71="Yes"),OFFSET('Water Data'!$D$6,0,10*ROW('Water Data'!D65)),NA())</f>
        <v>#N/A</v>
      </c>
      <c r="F71" s="507" t="e">
        <f ca="1">+IF(AND(ISNUMBER(OFFSET('Water Data'!$D$9,0,10*ROW('Water Data'!D65))),'Data Summary'!BU71="Yes"),OFFSET('Water Data'!$D$9,0,10*ROW('Water Data'!D65)),NA())</f>
        <v>#N/A</v>
      </c>
      <c r="G71" s="507" t="e">
        <f ca="1">+IF(AND(ISNUMBER(OFFSET('Water Data'!$E$4,0,10*ROW('Water Data'!E65))),'Data Summary'!BV71="Yes"),100-OFFSET('Water Data'!$E$4,0,10*ROW('Water Data'!E65)),NA())</f>
        <v>#N/A</v>
      </c>
      <c r="H71" s="507" t="e">
        <f ca="1">+IF(AND(ISNUMBER(OFFSET('Water Data'!$E$6,0,10*ROW('Water Data'!E65))),'Data Summary'!BW71="Yes"),OFFSET('Water Data'!$E$6,0,10*ROW('Water Data'!E65)),NA())</f>
        <v>#N/A</v>
      </c>
      <c r="I71" s="507" t="e">
        <f ca="1">+IF(AND(ISNUMBER(OFFSET('Water Data'!$E$9,0,10*ROW('Water Data'!E65))),'Data Summary'!BX71="Yes"),OFFSET('Water Data'!$E$9,0,10*ROW('Water Data'!E65)),NA())</f>
        <v>#N/A</v>
      </c>
      <c r="J71" s="507" t="e">
        <f ca="1">+IF(AND(ISNUMBER(OFFSET('Water Data'!$F$4,0,10*ROW('Water Data'!F65))),'Data Summary'!BY71="Yes"),100-OFFSET('Water Data'!$F$4,0,10*ROW('Water Data'!F65)),NA())</f>
        <v>#N/A</v>
      </c>
      <c r="K71" s="507" t="e">
        <f ca="1">+IF(AND(ISNUMBER(OFFSET('Water Data'!$F$6,0,10*ROW('Water Data'!F65))),'Data Summary'!BZ71="Yes"),OFFSET('Water Data'!$F$6,0,10*ROW('Water Data'!F65)),NA())</f>
        <v>#N/A</v>
      </c>
      <c r="L71" s="507" t="e">
        <f ca="1">+IF(AND(ISNUMBER(OFFSET('Water Data'!$F$9,0,10*ROW('Water Data'!F65))),'Data Summary'!CA71="Yes"),OFFSET('Water Data'!$F$9,0,10*ROW('Water Data'!F65)),NA())</f>
        <v>#N/A</v>
      </c>
      <c r="M71" s="507" t="e">
        <f ca="1">+IF(AND(ISNUMBER(OFFSET('Water Data'!$G$4,0,10*ROW('Water Data'!G65))),'Data Summary'!CB71="Yes"),100-OFFSET('Water Data'!$G$4,0,10*ROW('Water Data'!G65)),NA())</f>
        <v>#N/A</v>
      </c>
      <c r="N71" s="507" t="e">
        <f ca="1">+IF(AND(ISNUMBER(OFFSET('Water Data'!$G$6,0,10*ROW('Water Data'!G65))),'Data Summary'!CC71="Yes"),OFFSET('Water Data'!$G$6,0,10*ROW('Water Data'!G65)),NA())</f>
        <v>#N/A</v>
      </c>
      <c r="O71" s="507" t="e">
        <f ca="1">+IF(AND(ISNUMBER(OFFSET('Water Data'!$G$9,0,10*ROW('Water Data'!G65))),'Data Summary'!CD71="Yes"),OFFSET('Water Data'!$G$9,0,10*ROW('Water Data'!G65)),NA())</f>
        <v>#N/A</v>
      </c>
      <c r="P71" s="507" t="e">
        <f ca="1">+IF(AND(ISNUMBER(OFFSET('Water Data'!$H$4,0,10*ROW('Water Data'!H65))),'Data Summary'!CE71="Yes"),100-OFFSET('Water Data'!$H$4,0,10*ROW('Water Data'!H65)),NA())</f>
        <v>#N/A</v>
      </c>
      <c r="Q71" s="507" t="e">
        <f ca="1">+IF(AND(ISNUMBER(OFFSET('Water Data'!$H$6,0,10*ROW('Water Data'!H65))),'Data Summary'!CF71="Yes"),OFFSET('Water Data'!$H$6,0,10*ROW('Water Data'!H65)),NA())</f>
        <v>#N/A</v>
      </c>
      <c r="R71" s="507" t="e">
        <f ca="1">+IF(AND(ISNUMBER(OFFSET('Water Data'!$H$9,0,10*ROW('Water Data'!H65))),'Data Summary'!CG71="Yes"),OFFSET('Water Data'!$H$9,0,10*ROW('Water Data'!H65)),NA())</f>
        <v>#N/A</v>
      </c>
      <c r="S71" s="507" t="e">
        <f ca="1">+IF(AND(ISNUMBER(OFFSET('Water Data'!$I$4,0,10*ROW('Water Data'!I65))),'Data Summary'!CH71="Yes"),100-OFFSET('Water Data'!$I$4,0,10*ROW('Water Data'!I65)),NA())</f>
        <v>#N/A</v>
      </c>
      <c r="T71" s="507" t="e">
        <f ca="1">+IF(AND(ISNUMBER(OFFSET('Water Data'!$I$6,0,10*ROW('Water Data'!I65))),'Data Summary'!CI71="Yes"),OFFSET('Water Data'!$I$6,0,10*ROW('Water Data'!I65)),NA())</f>
        <v>#N/A</v>
      </c>
      <c r="U71" s="507" t="e">
        <f ca="1">+IF(AND(ISNUMBER(OFFSET('Water Data'!$I$9,0,10*ROW('Water Data'!I65))),'Data Summary'!CJ71="Yes"),OFFSET('Water Data'!$I$9,0,10*ROW('Water Data'!I65)),NA())</f>
        <v>#N/A</v>
      </c>
      <c r="V71" s="508" t="e">
        <f ca="1">+IF(AND(ISNUMBER(OFFSET('Sanitation Data'!$D$4,0,10*ROW('Sanitation Data'!D65))),'Data Summary'!CK71="Yes"),100-OFFSET('Sanitation Data'!$D$4,0,10*ROW('Sanitation Data'!D65)),NA())</f>
        <v>#N/A</v>
      </c>
      <c r="W71" s="508" t="e">
        <f ca="1">+IF(AND(ISNUMBER(OFFSET('Sanitation Data'!$D$6,0,10*ROW('Sanitation Data'!D65))),'Data Summary'!CL71="Yes"),OFFSET('Sanitation Data'!$D$6,0,10*ROW('Sanitation Data'!D65)),NA())</f>
        <v>#N/A</v>
      </c>
      <c r="X71" s="508" t="e">
        <f ca="1">+IF(AND(ISNUMBER(OFFSET('Sanitation Data'!$D$10,0,10*ROW('Sanitation Data'!D65))),'Data Summary'!CM71="Yes"),OFFSET('Sanitation Data'!$D$10,0,10*ROW('Sanitation Data'!D65)),NA())</f>
        <v>#N/A</v>
      </c>
      <c r="Y71" s="508" t="e">
        <f ca="1">+IF(AND(ISNUMBER(OFFSET('Sanitation Data'!$D$11,0,10*ROW('Sanitation Data'!D65))),'Data Summary'!CN71="Yes"),OFFSET('Sanitation Data'!$D$11,0,10*ROW('Sanitation Data'!D65)),NA())</f>
        <v>#N/A</v>
      </c>
      <c r="Z71" s="508" t="e">
        <f ca="1">+IF(AND(ISNUMBER(OFFSET('Sanitation Data'!$D$12,0,10*ROW('Sanitation Data'!D65))),'Data Summary'!CO71="Yes"),OFFSET('Sanitation Data'!$D$12,0,10*ROW('Sanitation Data'!D65)),NA())</f>
        <v>#N/A</v>
      </c>
      <c r="AA71" s="508" t="e">
        <f ca="1">+IF(AND(ISNUMBER(OFFSET('Sanitation Data'!$E$4,0,10*ROW('Sanitation Data'!E65))),'Data Summary'!CP71="Yes"),100-OFFSET('Sanitation Data'!$E$4,0,10*ROW('Sanitation Data'!E65)),NA())</f>
        <v>#N/A</v>
      </c>
      <c r="AB71" s="508" t="e">
        <f ca="1">+IF(AND(ISNUMBER(OFFSET('Sanitation Data'!$E$6,0,10*ROW('Sanitation Data'!E65))),'Data Summary'!CQ71="Yes"),OFFSET('Sanitation Data'!$E$6,0,10*ROW('Sanitation Data'!E65)),NA())</f>
        <v>#N/A</v>
      </c>
      <c r="AC71" s="508" t="e">
        <f ca="1">+IF(AND(ISNUMBER(OFFSET('Sanitation Data'!$E$10,0,10*ROW('Sanitation Data'!E65))),'Data Summary'!CR71="Yes"),OFFSET('Sanitation Data'!$E$10,0,10*ROW('Sanitation Data'!E65)),NA())</f>
        <v>#N/A</v>
      </c>
      <c r="AD71" s="508" t="e">
        <f ca="1">+IF(AND(ISNUMBER(OFFSET('Sanitation Data'!$E$11,0,10*ROW('Sanitation Data'!E65))),'Data Summary'!CS71="Yes"),OFFSET('Sanitation Data'!$E$11,0,10*ROW('Sanitation Data'!E65)),NA())</f>
        <v>#N/A</v>
      </c>
      <c r="AE71" s="508" t="e">
        <f ca="1">+IF(AND(ISNUMBER(OFFSET('Sanitation Data'!$E$12,0,10*ROW('Sanitation Data'!E65))),'Data Summary'!CT71="Yes"),OFFSET('Sanitation Data'!$E$12,0,10*ROW('Sanitation Data'!E65)),NA())</f>
        <v>#N/A</v>
      </c>
      <c r="AF71" s="508" t="e">
        <f ca="1">+IF(AND(ISNUMBER(OFFSET('Sanitation Data'!$F$4,0,10*ROW('Sanitation Data'!F65))),'Data Summary'!CU71="Yes"),100-OFFSET('Sanitation Data'!$F$4,0,10*ROW('Sanitation Data'!F65)),NA())</f>
        <v>#N/A</v>
      </c>
      <c r="AG71" s="508" t="e">
        <f ca="1">+IF(AND(ISNUMBER(OFFSET('Sanitation Data'!$F$6,0,10*ROW('Sanitation Data'!F65))),'Data Summary'!CV71="Yes"),OFFSET('Sanitation Data'!$F$6,0,10*ROW('Sanitation Data'!F65)),NA())</f>
        <v>#N/A</v>
      </c>
      <c r="AH71" s="508" t="e">
        <f ca="1">+IF(AND(ISNUMBER(OFFSET('Sanitation Data'!$F$10,0,10*ROW('Sanitation Data'!F65))),'Data Summary'!CW71="Yes"),OFFSET('Sanitation Data'!$F$10,0,10*ROW('Sanitation Data'!F65)),NA())</f>
        <v>#N/A</v>
      </c>
      <c r="AI71" s="508" t="e">
        <f ca="1">+IF(AND(ISNUMBER(OFFSET('Sanitation Data'!$F$11,0,10*ROW('Sanitation Data'!F65))),'Data Summary'!CX71="Yes"),OFFSET('Sanitation Data'!$F$11,0,10*ROW('Sanitation Data'!F65)),NA())</f>
        <v>#N/A</v>
      </c>
      <c r="AJ71" s="508" t="e">
        <f ca="1">+IF(AND(ISNUMBER(OFFSET('Sanitation Data'!$F$12,0,10*ROW('Sanitation Data'!F65))),'Data Summary'!CY71="Yes"),OFFSET('Sanitation Data'!$F$12,0,10*ROW('Sanitation Data'!F65)),NA())</f>
        <v>#N/A</v>
      </c>
      <c r="AK71" s="508" t="e">
        <f ca="1">+IF(AND(ISNUMBER(OFFSET('Sanitation Data'!$G$4,0,10*ROW('Sanitation Data'!G65))),'Data Summary'!CZ71="Yes"),100-OFFSET('Sanitation Data'!$G$4,0,10*ROW('Sanitation Data'!G65)),NA())</f>
        <v>#N/A</v>
      </c>
      <c r="AL71" s="508" t="e">
        <f ca="1">+IF(AND(ISNUMBER(OFFSET('Sanitation Data'!$G$6,0,10*ROW('Sanitation Data'!G65))),'Data Summary'!DA71="Yes"),OFFSET('Sanitation Data'!$G$6,0,10*ROW('Sanitation Data'!G65)),NA())</f>
        <v>#N/A</v>
      </c>
      <c r="AM71" s="508" t="e">
        <f ca="1">+IF(AND(ISNUMBER(OFFSET('Sanitation Data'!$G$10,0,10*ROW('Sanitation Data'!G65))),'Data Summary'!DB71="Yes"),OFFSET('Sanitation Data'!$G$10,0,10*ROW('Sanitation Data'!G65)),NA())</f>
        <v>#N/A</v>
      </c>
      <c r="AN71" s="508" t="e">
        <f ca="1">+IF(AND(ISNUMBER(OFFSET('Sanitation Data'!$G$11,0,10*ROW('Sanitation Data'!G65))),'Data Summary'!DC71="Yes"),OFFSET('Sanitation Data'!$G$11,0,10*ROW('Sanitation Data'!G65)),NA())</f>
        <v>#N/A</v>
      </c>
      <c r="AO71" s="508" t="e">
        <f ca="1">+IF(AND(ISNUMBER(OFFSET('Sanitation Data'!$G$12,0,10*ROW('Sanitation Data'!G65))),'Data Summary'!DD71="Yes"),OFFSET('Sanitation Data'!$G$12,0,10*ROW('Sanitation Data'!G65)),NA())</f>
        <v>#N/A</v>
      </c>
      <c r="AP71" s="508" t="e">
        <f ca="1">+IF(AND(ISNUMBER(OFFSET('Sanitation Data'!$H$4,0,10*ROW('Sanitation Data'!H65))),'Data Summary'!DE71="Yes"),100-OFFSET('Sanitation Data'!$H$4,0,10*ROW('Sanitation Data'!H65)),NA())</f>
        <v>#N/A</v>
      </c>
      <c r="AQ71" s="508" t="e">
        <f ca="1">+IF(AND(ISNUMBER(OFFSET('Sanitation Data'!$H$6,0,10*ROW('Sanitation Data'!H65))),'Data Summary'!DF71="Yes"),OFFSET('Sanitation Data'!$H$6,0,10*ROW('Sanitation Data'!H65)),NA())</f>
        <v>#N/A</v>
      </c>
      <c r="AR71" s="508" t="e">
        <f ca="1">+IF(AND(ISNUMBER(OFFSET('Sanitation Data'!$H$10,0,10*ROW('Sanitation Data'!H65))),'Data Summary'!DG71="Yes"),OFFSET('Sanitation Data'!$H$10,0,10*ROW('Sanitation Data'!H65)),NA())</f>
        <v>#N/A</v>
      </c>
      <c r="AS71" s="508" t="e">
        <f ca="1">+IF(AND(ISNUMBER(OFFSET('Sanitation Data'!$H$11,0,10*ROW('Sanitation Data'!H65))),'Data Summary'!DH71="Yes"),OFFSET('Sanitation Data'!$H$11,0,10*ROW('Sanitation Data'!H65)),NA())</f>
        <v>#N/A</v>
      </c>
      <c r="AT71" s="508" t="e">
        <f ca="1">+IF(AND(ISNUMBER(OFFSET('Sanitation Data'!$H$12,0,10*ROW('Sanitation Data'!H65))),'Data Summary'!DI71="Yes"),OFFSET('Sanitation Data'!$H$12,0,10*ROW('Sanitation Data'!H65)),NA())</f>
        <v>#N/A</v>
      </c>
      <c r="AU71" s="508" t="e">
        <f ca="1">+IF(AND(ISNUMBER(OFFSET('Sanitation Data'!$I$4,0,10*ROW('Sanitation Data'!I65))),'Data Summary'!DJ71="Yes"),100-OFFSET('Sanitation Data'!$I$4,0,10*ROW('Sanitation Data'!I65)),NA())</f>
        <v>#N/A</v>
      </c>
      <c r="AV71" s="508" t="e">
        <f ca="1">+IF(AND(ISNUMBER(OFFSET('Sanitation Data'!$I$6,0,10*ROW('Sanitation Data'!I65))),'Data Summary'!DK71="Yes"),OFFSET('Sanitation Data'!$I$6,0,10*ROW('Sanitation Data'!I65)),NA())</f>
        <v>#N/A</v>
      </c>
      <c r="AW71" s="508" t="e">
        <f ca="1">+IF(AND(ISNUMBER(OFFSET('Sanitation Data'!$I$10,0,10*ROW('Sanitation Data'!I65))),'Data Summary'!DL71="Yes"),OFFSET('Sanitation Data'!$I$10,0,10*ROW('Sanitation Data'!I65)),NA())</f>
        <v>#N/A</v>
      </c>
      <c r="AX71" s="508" t="e">
        <f ca="1">+IF(AND(ISNUMBER(OFFSET('Sanitation Data'!$I$11,0,10*ROW('Sanitation Data'!I65))),'Data Summary'!DM71="Yes"),OFFSET('Sanitation Data'!$I$11,0,10*ROW('Sanitation Data'!I65)),NA())</f>
        <v>#N/A</v>
      </c>
      <c r="AY71" s="508" t="e">
        <f ca="1">+IF(AND(ISNUMBER(OFFSET('Sanitation Data'!$I$12,0,10*ROW('Sanitation Data'!I65))),'Data Summary'!DN71="Yes"),OFFSET('Sanitation Data'!$I$12,0,10*ROW('Sanitation Data'!I65)),NA())</f>
        <v>#N/A</v>
      </c>
      <c r="AZ71" s="509" t="e">
        <f ca="1">+IF(AND(ISNUMBER(OFFSET('Hygiene Data'!$D$5,0,10*ROW('Hygiene Data'!D65))),'Data Summary'!DO71="Yes"),OFFSET('Hygiene Data'!$D$5,0,10*ROW('Hygiene Data'!D65)),NA())</f>
        <v>#N/A</v>
      </c>
      <c r="BA71" s="509" t="e">
        <f ca="1">+IF(AND(ISNUMBER(OFFSET('Hygiene Data'!$D$7,0,10*ROW('Hygiene Data'!D65))),'Data Summary'!DP71="Yes"),OFFSET('Hygiene Data'!$D$7,0,10*ROW('Hygiene Data'!D65)),NA())</f>
        <v>#N/A</v>
      </c>
      <c r="BB71" s="509" t="e">
        <f ca="1">+IF(AND(ISNUMBER(OFFSET('Hygiene Data'!$D$9,0,10*ROW('Hygiene Data'!D65))),'Data Summary'!DQ71="Yes"),OFFSET('Hygiene Data'!$D$9,0,10*ROW('Hygiene Data'!D65)),NA())</f>
        <v>#N/A</v>
      </c>
      <c r="BC71" s="509" t="e">
        <f ca="1">+IF(AND(ISNUMBER(OFFSET('Hygiene Data'!$E$5,0,10*ROW('Hygiene Data'!E65))),'Data Summary'!DR71="Yes"),OFFSET('Hygiene Data'!$E$5,0,10*ROW('Hygiene Data'!E65)),NA())</f>
        <v>#N/A</v>
      </c>
      <c r="BD71" s="509" t="e">
        <f ca="1">+IF(AND(ISNUMBER(OFFSET('Hygiene Data'!$E$7,0,10*ROW('Hygiene Data'!E65))),'Data Summary'!DS71="Yes"),OFFSET('Hygiene Data'!$E$7,0,10*ROW('Hygiene Data'!E65)),NA())</f>
        <v>#N/A</v>
      </c>
      <c r="BE71" s="509" t="e">
        <f ca="1">+IF(AND(ISNUMBER(OFFSET('Hygiene Data'!$E$9,0,10*ROW('Hygiene Data'!E65))),'Data Summary'!DT71="Yes"),OFFSET('Hygiene Data'!$E$9,0,10*ROW('Hygiene Data'!E65)),NA())</f>
        <v>#N/A</v>
      </c>
      <c r="BF71" s="509" t="e">
        <f ca="1">+IF(AND(ISNUMBER(OFFSET('Hygiene Data'!$F$5,0,10*ROW('Hygiene Data'!F65))),'Data Summary'!DU71="Yes"),OFFSET('Hygiene Data'!$F$5,0,10*ROW('Hygiene Data'!F65)),NA())</f>
        <v>#N/A</v>
      </c>
      <c r="BG71" s="509" t="e">
        <f ca="1">+IF(AND(ISNUMBER(OFFSET('Hygiene Data'!$F$7,0,10*ROW('Hygiene Data'!F65))),'Data Summary'!DV71="Yes"),OFFSET('Hygiene Data'!$F$7,0,10*ROW('Hygiene Data'!F65)),NA())</f>
        <v>#N/A</v>
      </c>
      <c r="BH71" s="509" t="e">
        <f ca="1">+IF(AND(ISNUMBER(OFFSET('Hygiene Data'!$F$9,0,10*ROW('Hygiene Data'!F65))),'Data Summary'!DW71="Yes"),OFFSET('Hygiene Data'!$F$9,0,10*ROW('Hygiene Data'!F65)),NA())</f>
        <v>#N/A</v>
      </c>
      <c r="BI71" s="509" t="e">
        <f ca="1">+IF(AND(ISNUMBER(OFFSET('Hygiene Data'!$G$5,0,10*ROW('Hygiene Data'!G65))),'Data Summary'!DX71="Yes"),OFFSET('Hygiene Data'!$G$5,0,10*ROW('Hygiene Data'!G65)),NA())</f>
        <v>#N/A</v>
      </c>
      <c r="BJ71" s="509" t="e">
        <f ca="1">+IF(AND(ISNUMBER(OFFSET('Hygiene Data'!$G$7,0,10*ROW('Hygiene Data'!G65))),'Data Summary'!DY71="Yes"),OFFSET('Hygiene Data'!$G$7,0,10*ROW('Hygiene Data'!G65)),NA())</f>
        <v>#N/A</v>
      </c>
      <c r="BK71" s="509" t="e">
        <f ca="1">+IF(AND(ISNUMBER(OFFSET('Hygiene Data'!$G$9,0,10*ROW('Hygiene Data'!G65))),'Data Summary'!DZ71="Yes"),OFFSET('Hygiene Data'!$G$9,0,10*ROW('Hygiene Data'!G65)),NA())</f>
        <v>#N/A</v>
      </c>
      <c r="BL71" s="509" t="e">
        <f ca="1">+IF(AND(ISNUMBER(OFFSET('Hygiene Data'!$H$5,0,10*ROW('Hygiene Data'!H65))),'Data Summary'!EA71="Yes"),OFFSET('Hygiene Data'!$H$5,0,10*ROW('Hygiene Data'!H65)),NA())</f>
        <v>#N/A</v>
      </c>
      <c r="BM71" s="509" t="e">
        <f ca="1">+IF(AND(ISNUMBER(OFFSET('Hygiene Data'!$H$7,0,10*ROW('Hygiene Data'!H65))),'Data Summary'!EB71="Yes"),OFFSET('Hygiene Data'!$H$7,0,10*ROW('Hygiene Data'!H65)),NA())</f>
        <v>#N/A</v>
      </c>
      <c r="BN71" s="509" t="e">
        <f ca="1">+IF(AND(ISNUMBER(OFFSET('Hygiene Data'!$H$9,0,10*ROW('Hygiene Data'!H65))),'Data Summary'!EC71="Yes"),OFFSET('Hygiene Data'!$H$9,0,10*ROW('Hygiene Data'!H65)),NA())</f>
        <v>#N/A</v>
      </c>
      <c r="BO71" s="509" t="e">
        <f ca="1">+IF(AND(ISNUMBER(OFFSET('Hygiene Data'!$I$5,0,10*ROW('Hygiene Data'!I65))),'Data Summary'!ED71="Yes"),OFFSET('Hygiene Data'!$I$5,0,10*ROW('Hygiene Data'!I65)),NA())</f>
        <v>#N/A</v>
      </c>
      <c r="BP71" s="509" t="e">
        <f ca="1">+IF(AND(ISNUMBER(OFFSET('Hygiene Data'!$I$7,0,10*ROW('Hygiene Data'!I65))),'Data Summary'!EE71="Yes"),OFFSET('Hygiene Data'!$I$7,0,10*ROW('Hygiene Data'!I65)),NA())</f>
        <v>#N/A</v>
      </c>
      <c r="BQ71" s="509" t="e">
        <f ca="1">+IF(AND(ISNUMBER(OFFSET('Hygiene Data'!$I$9,0,10*ROW('Hygiene Data'!I65))),'Data Summary'!EF71="Yes"),OFFSET('Hygiene Data'!$I$9,0,10*ROW('Hygiene Data'!I65)),NA())</f>
        <v>#N/A</v>
      </c>
    </row>
    <row r="72" spans="1:69" x14ac:dyDescent="0.25">
      <c r="A72" s="505" t="e">
        <f ca="1">+RIGHT('Data Summary'!A72,LEN('Data Summary'!A72)-9)</f>
        <v>#VALUE!</v>
      </c>
      <c r="B72" s="479" t="str">
        <f ca="1">+IF(ISTEXT('Data Summary'!B72),'Data Summary'!B72,"")</f>
        <v/>
      </c>
      <c r="C72" s="506" t="e">
        <f ca="1">+VALUE('Data Summary'!C72)</f>
        <v>#VALUE!</v>
      </c>
      <c r="D72" s="507" t="e">
        <f ca="1">+IF(AND(ISNUMBER(OFFSET('Water Data'!$D$4,0,10*ROW('Water Data'!D66))),'Data Summary'!BS72="Yes"),100-OFFSET('Water Data'!$D$4,0,10*ROW('Water Data'!D66)),NA())</f>
        <v>#N/A</v>
      </c>
      <c r="E72" s="507" t="e">
        <f ca="1">+IF(AND(ISNUMBER(OFFSET('Water Data'!$D$6,0,10*ROW('Water Data'!D66))),'Data Summary'!BT72="Yes"),OFFSET('Water Data'!$D$6,0,10*ROW('Water Data'!D66)),NA())</f>
        <v>#N/A</v>
      </c>
      <c r="F72" s="507" t="e">
        <f ca="1">+IF(AND(ISNUMBER(OFFSET('Water Data'!$D$9,0,10*ROW('Water Data'!D66))),'Data Summary'!BU72="Yes"),OFFSET('Water Data'!$D$9,0,10*ROW('Water Data'!D66)),NA())</f>
        <v>#N/A</v>
      </c>
      <c r="G72" s="507" t="e">
        <f ca="1">+IF(AND(ISNUMBER(OFFSET('Water Data'!$E$4,0,10*ROW('Water Data'!E66))),'Data Summary'!BV72="Yes"),100-OFFSET('Water Data'!$E$4,0,10*ROW('Water Data'!E66)),NA())</f>
        <v>#N/A</v>
      </c>
      <c r="H72" s="507" t="e">
        <f ca="1">+IF(AND(ISNUMBER(OFFSET('Water Data'!$E$6,0,10*ROW('Water Data'!E66))),'Data Summary'!BW72="Yes"),OFFSET('Water Data'!$E$6,0,10*ROW('Water Data'!E66)),NA())</f>
        <v>#N/A</v>
      </c>
      <c r="I72" s="507" t="e">
        <f ca="1">+IF(AND(ISNUMBER(OFFSET('Water Data'!$E$9,0,10*ROW('Water Data'!E66))),'Data Summary'!BX72="Yes"),OFFSET('Water Data'!$E$9,0,10*ROW('Water Data'!E66)),NA())</f>
        <v>#N/A</v>
      </c>
      <c r="J72" s="507" t="e">
        <f ca="1">+IF(AND(ISNUMBER(OFFSET('Water Data'!$F$4,0,10*ROW('Water Data'!F66))),'Data Summary'!BY72="Yes"),100-OFFSET('Water Data'!$F$4,0,10*ROW('Water Data'!F66)),NA())</f>
        <v>#N/A</v>
      </c>
      <c r="K72" s="507" t="e">
        <f ca="1">+IF(AND(ISNUMBER(OFFSET('Water Data'!$F$6,0,10*ROW('Water Data'!F66))),'Data Summary'!BZ72="Yes"),OFFSET('Water Data'!$F$6,0,10*ROW('Water Data'!F66)),NA())</f>
        <v>#N/A</v>
      </c>
      <c r="L72" s="507" t="e">
        <f ca="1">+IF(AND(ISNUMBER(OFFSET('Water Data'!$F$9,0,10*ROW('Water Data'!F66))),'Data Summary'!CA72="Yes"),OFFSET('Water Data'!$F$9,0,10*ROW('Water Data'!F66)),NA())</f>
        <v>#N/A</v>
      </c>
      <c r="M72" s="507" t="e">
        <f ca="1">+IF(AND(ISNUMBER(OFFSET('Water Data'!$G$4,0,10*ROW('Water Data'!G66))),'Data Summary'!CB72="Yes"),100-OFFSET('Water Data'!$G$4,0,10*ROW('Water Data'!G66)),NA())</f>
        <v>#N/A</v>
      </c>
      <c r="N72" s="507" t="e">
        <f ca="1">+IF(AND(ISNUMBER(OFFSET('Water Data'!$G$6,0,10*ROW('Water Data'!G66))),'Data Summary'!CC72="Yes"),OFFSET('Water Data'!$G$6,0,10*ROW('Water Data'!G66)),NA())</f>
        <v>#N/A</v>
      </c>
      <c r="O72" s="507" t="e">
        <f ca="1">+IF(AND(ISNUMBER(OFFSET('Water Data'!$G$9,0,10*ROW('Water Data'!G66))),'Data Summary'!CD72="Yes"),OFFSET('Water Data'!$G$9,0,10*ROW('Water Data'!G66)),NA())</f>
        <v>#N/A</v>
      </c>
      <c r="P72" s="507" t="e">
        <f ca="1">+IF(AND(ISNUMBER(OFFSET('Water Data'!$H$4,0,10*ROW('Water Data'!H66))),'Data Summary'!CE72="Yes"),100-OFFSET('Water Data'!$H$4,0,10*ROW('Water Data'!H66)),NA())</f>
        <v>#N/A</v>
      </c>
      <c r="Q72" s="507" t="e">
        <f ca="1">+IF(AND(ISNUMBER(OFFSET('Water Data'!$H$6,0,10*ROW('Water Data'!H66))),'Data Summary'!CF72="Yes"),OFFSET('Water Data'!$H$6,0,10*ROW('Water Data'!H66)),NA())</f>
        <v>#N/A</v>
      </c>
      <c r="R72" s="507" t="e">
        <f ca="1">+IF(AND(ISNUMBER(OFFSET('Water Data'!$H$9,0,10*ROW('Water Data'!H66))),'Data Summary'!CG72="Yes"),OFFSET('Water Data'!$H$9,0,10*ROW('Water Data'!H66)),NA())</f>
        <v>#N/A</v>
      </c>
      <c r="S72" s="507" t="e">
        <f ca="1">+IF(AND(ISNUMBER(OFFSET('Water Data'!$I$4,0,10*ROW('Water Data'!I66))),'Data Summary'!CH72="Yes"),100-OFFSET('Water Data'!$I$4,0,10*ROW('Water Data'!I66)),NA())</f>
        <v>#N/A</v>
      </c>
      <c r="T72" s="507" t="e">
        <f ca="1">+IF(AND(ISNUMBER(OFFSET('Water Data'!$I$6,0,10*ROW('Water Data'!I66))),'Data Summary'!CI72="Yes"),OFFSET('Water Data'!$I$6,0,10*ROW('Water Data'!I66)),NA())</f>
        <v>#N/A</v>
      </c>
      <c r="U72" s="507" t="e">
        <f ca="1">+IF(AND(ISNUMBER(OFFSET('Water Data'!$I$9,0,10*ROW('Water Data'!I66))),'Data Summary'!CJ72="Yes"),OFFSET('Water Data'!$I$9,0,10*ROW('Water Data'!I66)),NA())</f>
        <v>#N/A</v>
      </c>
      <c r="V72" s="508" t="e">
        <f ca="1">+IF(AND(ISNUMBER(OFFSET('Sanitation Data'!$D$4,0,10*ROW('Sanitation Data'!D66))),'Data Summary'!CK72="Yes"),100-OFFSET('Sanitation Data'!$D$4,0,10*ROW('Sanitation Data'!D66)),NA())</f>
        <v>#N/A</v>
      </c>
      <c r="W72" s="508" t="e">
        <f ca="1">+IF(AND(ISNUMBER(OFFSET('Sanitation Data'!$D$6,0,10*ROW('Sanitation Data'!D66))),'Data Summary'!CL72="Yes"),OFFSET('Sanitation Data'!$D$6,0,10*ROW('Sanitation Data'!D66)),NA())</f>
        <v>#N/A</v>
      </c>
      <c r="X72" s="508" t="e">
        <f ca="1">+IF(AND(ISNUMBER(OFFSET('Sanitation Data'!$D$10,0,10*ROW('Sanitation Data'!D66))),'Data Summary'!CM72="Yes"),OFFSET('Sanitation Data'!$D$10,0,10*ROW('Sanitation Data'!D66)),NA())</f>
        <v>#N/A</v>
      </c>
      <c r="Y72" s="508" t="e">
        <f ca="1">+IF(AND(ISNUMBER(OFFSET('Sanitation Data'!$D$11,0,10*ROW('Sanitation Data'!D66))),'Data Summary'!CN72="Yes"),OFFSET('Sanitation Data'!$D$11,0,10*ROW('Sanitation Data'!D66)),NA())</f>
        <v>#N/A</v>
      </c>
      <c r="Z72" s="508" t="e">
        <f ca="1">+IF(AND(ISNUMBER(OFFSET('Sanitation Data'!$D$12,0,10*ROW('Sanitation Data'!D66))),'Data Summary'!CO72="Yes"),OFFSET('Sanitation Data'!$D$12,0,10*ROW('Sanitation Data'!D66)),NA())</f>
        <v>#N/A</v>
      </c>
      <c r="AA72" s="508" t="e">
        <f ca="1">+IF(AND(ISNUMBER(OFFSET('Sanitation Data'!$E$4,0,10*ROW('Sanitation Data'!E66))),'Data Summary'!CP72="Yes"),100-OFFSET('Sanitation Data'!$E$4,0,10*ROW('Sanitation Data'!E66)),NA())</f>
        <v>#N/A</v>
      </c>
      <c r="AB72" s="508" t="e">
        <f ca="1">+IF(AND(ISNUMBER(OFFSET('Sanitation Data'!$E$6,0,10*ROW('Sanitation Data'!E66))),'Data Summary'!CQ72="Yes"),OFFSET('Sanitation Data'!$E$6,0,10*ROW('Sanitation Data'!E66)),NA())</f>
        <v>#N/A</v>
      </c>
      <c r="AC72" s="508" t="e">
        <f ca="1">+IF(AND(ISNUMBER(OFFSET('Sanitation Data'!$E$10,0,10*ROW('Sanitation Data'!E66))),'Data Summary'!CR72="Yes"),OFFSET('Sanitation Data'!$E$10,0,10*ROW('Sanitation Data'!E66)),NA())</f>
        <v>#N/A</v>
      </c>
      <c r="AD72" s="508" t="e">
        <f ca="1">+IF(AND(ISNUMBER(OFFSET('Sanitation Data'!$E$11,0,10*ROW('Sanitation Data'!E66))),'Data Summary'!CS72="Yes"),OFFSET('Sanitation Data'!$E$11,0,10*ROW('Sanitation Data'!E66)),NA())</f>
        <v>#N/A</v>
      </c>
      <c r="AE72" s="508" t="e">
        <f ca="1">+IF(AND(ISNUMBER(OFFSET('Sanitation Data'!$E$12,0,10*ROW('Sanitation Data'!E66))),'Data Summary'!CT72="Yes"),OFFSET('Sanitation Data'!$E$12,0,10*ROW('Sanitation Data'!E66)),NA())</f>
        <v>#N/A</v>
      </c>
      <c r="AF72" s="508" t="e">
        <f ca="1">+IF(AND(ISNUMBER(OFFSET('Sanitation Data'!$F$4,0,10*ROW('Sanitation Data'!F66))),'Data Summary'!CU72="Yes"),100-OFFSET('Sanitation Data'!$F$4,0,10*ROW('Sanitation Data'!F66)),NA())</f>
        <v>#N/A</v>
      </c>
      <c r="AG72" s="508" t="e">
        <f ca="1">+IF(AND(ISNUMBER(OFFSET('Sanitation Data'!$F$6,0,10*ROW('Sanitation Data'!F66))),'Data Summary'!CV72="Yes"),OFFSET('Sanitation Data'!$F$6,0,10*ROW('Sanitation Data'!F66)),NA())</f>
        <v>#N/A</v>
      </c>
      <c r="AH72" s="508" t="e">
        <f ca="1">+IF(AND(ISNUMBER(OFFSET('Sanitation Data'!$F$10,0,10*ROW('Sanitation Data'!F66))),'Data Summary'!CW72="Yes"),OFFSET('Sanitation Data'!$F$10,0,10*ROW('Sanitation Data'!F66)),NA())</f>
        <v>#N/A</v>
      </c>
      <c r="AI72" s="508" t="e">
        <f ca="1">+IF(AND(ISNUMBER(OFFSET('Sanitation Data'!$F$11,0,10*ROW('Sanitation Data'!F66))),'Data Summary'!CX72="Yes"),OFFSET('Sanitation Data'!$F$11,0,10*ROW('Sanitation Data'!F66)),NA())</f>
        <v>#N/A</v>
      </c>
      <c r="AJ72" s="508" t="e">
        <f ca="1">+IF(AND(ISNUMBER(OFFSET('Sanitation Data'!$F$12,0,10*ROW('Sanitation Data'!F66))),'Data Summary'!CY72="Yes"),OFFSET('Sanitation Data'!$F$12,0,10*ROW('Sanitation Data'!F66)),NA())</f>
        <v>#N/A</v>
      </c>
      <c r="AK72" s="508" t="e">
        <f ca="1">+IF(AND(ISNUMBER(OFFSET('Sanitation Data'!$G$4,0,10*ROW('Sanitation Data'!G66))),'Data Summary'!CZ72="Yes"),100-OFFSET('Sanitation Data'!$G$4,0,10*ROW('Sanitation Data'!G66)),NA())</f>
        <v>#N/A</v>
      </c>
      <c r="AL72" s="508" t="e">
        <f ca="1">+IF(AND(ISNUMBER(OFFSET('Sanitation Data'!$G$6,0,10*ROW('Sanitation Data'!G66))),'Data Summary'!DA72="Yes"),OFFSET('Sanitation Data'!$G$6,0,10*ROW('Sanitation Data'!G66)),NA())</f>
        <v>#N/A</v>
      </c>
      <c r="AM72" s="508" t="e">
        <f ca="1">+IF(AND(ISNUMBER(OFFSET('Sanitation Data'!$G$10,0,10*ROW('Sanitation Data'!G66))),'Data Summary'!DB72="Yes"),OFFSET('Sanitation Data'!$G$10,0,10*ROW('Sanitation Data'!G66)),NA())</f>
        <v>#N/A</v>
      </c>
      <c r="AN72" s="508" t="e">
        <f ca="1">+IF(AND(ISNUMBER(OFFSET('Sanitation Data'!$G$11,0,10*ROW('Sanitation Data'!G66))),'Data Summary'!DC72="Yes"),OFFSET('Sanitation Data'!$G$11,0,10*ROW('Sanitation Data'!G66)),NA())</f>
        <v>#N/A</v>
      </c>
      <c r="AO72" s="508" t="e">
        <f ca="1">+IF(AND(ISNUMBER(OFFSET('Sanitation Data'!$G$12,0,10*ROW('Sanitation Data'!G66))),'Data Summary'!DD72="Yes"),OFFSET('Sanitation Data'!$G$12,0,10*ROW('Sanitation Data'!G66)),NA())</f>
        <v>#N/A</v>
      </c>
      <c r="AP72" s="508" t="e">
        <f ca="1">+IF(AND(ISNUMBER(OFFSET('Sanitation Data'!$H$4,0,10*ROW('Sanitation Data'!H66))),'Data Summary'!DE72="Yes"),100-OFFSET('Sanitation Data'!$H$4,0,10*ROW('Sanitation Data'!H66)),NA())</f>
        <v>#N/A</v>
      </c>
      <c r="AQ72" s="508" t="e">
        <f ca="1">+IF(AND(ISNUMBER(OFFSET('Sanitation Data'!$H$6,0,10*ROW('Sanitation Data'!H66))),'Data Summary'!DF72="Yes"),OFFSET('Sanitation Data'!$H$6,0,10*ROW('Sanitation Data'!H66)),NA())</f>
        <v>#N/A</v>
      </c>
      <c r="AR72" s="508" t="e">
        <f ca="1">+IF(AND(ISNUMBER(OFFSET('Sanitation Data'!$H$10,0,10*ROW('Sanitation Data'!H66))),'Data Summary'!DG72="Yes"),OFFSET('Sanitation Data'!$H$10,0,10*ROW('Sanitation Data'!H66)),NA())</f>
        <v>#N/A</v>
      </c>
      <c r="AS72" s="508" t="e">
        <f ca="1">+IF(AND(ISNUMBER(OFFSET('Sanitation Data'!$H$11,0,10*ROW('Sanitation Data'!H66))),'Data Summary'!DH72="Yes"),OFFSET('Sanitation Data'!$H$11,0,10*ROW('Sanitation Data'!H66)),NA())</f>
        <v>#N/A</v>
      </c>
      <c r="AT72" s="508" t="e">
        <f ca="1">+IF(AND(ISNUMBER(OFFSET('Sanitation Data'!$H$12,0,10*ROW('Sanitation Data'!H66))),'Data Summary'!DI72="Yes"),OFFSET('Sanitation Data'!$H$12,0,10*ROW('Sanitation Data'!H66)),NA())</f>
        <v>#N/A</v>
      </c>
      <c r="AU72" s="508" t="e">
        <f ca="1">+IF(AND(ISNUMBER(OFFSET('Sanitation Data'!$I$4,0,10*ROW('Sanitation Data'!I66))),'Data Summary'!DJ72="Yes"),100-OFFSET('Sanitation Data'!$I$4,0,10*ROW('Sanitation Data'!I66)),NA())</f>
        <v>#N/A</v>
      </c>
      <c r="AV72" s="508" t="e">
        <f ca="1">+IF(AND(ISNUMBER(OFFSET('Sanitation Data'!$I$6,0,10*ROW('Sanitation Data'!I66))),'Data Summary'!DK72="Yes"),OFFSET('Sanitation Data'!$I$6,0,10*ROW('Sanitation Data'!I66)),NA())</f>
        <v>#N/A</v>
      </c>
      <c r="AW72" s="508" t="e">
        <f ca="1">+IF(AND(ISNUMBER(OFFSET('Sanitation Data'!$I$10,0,10*ROW('Sanitation Data'!I66))),'Data Summary'!DL72="Yes"),OFFSET('Sanitation Data'!$I$10,0,10*ROW('Sanitation Data'!I66)),NA())</f>
        <v>#N/A</v>
      </c>
      <c r="AX72" s="508" t="e">
        <f ca="1">+IF(AND(ISNUMBER(OFFSET('Sanitation Data'!$I$11,0,10*ROW('Sanitation Data'!I66))),'Data Summary'!DM72="Yes"),OFFSET('Sanitation Data'!$I$11,0,10*ROW('Sanitation Data'!I66)),NA())</f>
        <v>#N/A</v>
      </c>
      <c r="AY72" s="508" t="e">
        <f ca="1">+IF(AND(ISNUMBER(OFFSET('Sanitation Data'!$I$12,0,10*ROW('Sanitation Data'!I66))),'Data Summary'!DN72="Yes"),OFFSET('Sanitation Data'!$I$12,0,10*ROW('Sanitation Data'!I66)),NA())</f>
        <v>#N/A</v>
      </c>
      <c r="AZ72" s="509" t="e">
        <f ca="1">+IF(AND(ISNUMBER(OFFSET('Hygiene Data'!$D$5,0,10*ROW('Hygiene Data'!D66))),'Data Summary'!DO72="Yes"),OFFSET('Hygiene Data'!$D$5,0,10*ROW('Hygiene Data'!D66)),NA())</f>
        <v>#N/A</v>
      </c>
      <c r="BA72" s="509" t="e">
        <f ca="1">+IF(AND(ISNUMBER(OFFSET('Hygiene Data'!$D$7,0,10*ROW('Hygiene Data'!D66))),'Data Summary'!DP72="Yes"),OFFSET('Hygiene Data'!$D$7,0,10*ROW('Hygiene Data'!D66)),NA())</f>
        <v>#N/A</v>
      </c>
      <c r="BB72" s="509" t="e">
        <f ca="1">+IF(AND(ISNUMBER(OFFSET('Hygiene Data'!$D$9,0,10*ROW('Hygiene Data'!D66))),'Data Summary'!DQ72="Yes"),OFFSET('Hygiene Data'!$D$9,0,10*ROW('Hygiene Data'!D66)),NA())</f>
        <v>#N/A</v>
      </c>
      <c r="BC72" s="509" t="e">
        <f ca="1">+IF(AND(ISNUMBER(OFFSET('Hygiene Data'!$E$5,0,10*ROW('Hygiene Data'!E66))),'Data Summary'!DR72="Yes"),OFFSET('Hygiene Data'!$E$5,0,10*ROW('Hygiene Data'!E66)),NA())</f>
        <v>#N/A</v>
      </c>
      <c r="BD72" s="509" t="e">
        <f ca="1">+IF(AND(ISNUMBER(OFFSET('Hygiene Data'!$E$7,0,10*ROW('Hygiene Data'!E66))),'Data Summary'!DS72="Yes"),OFFSET('Hygiene Data'!$E$7,0,10*ROW('Hygiene Data'!E66)),NA())</f>
        <v>#N/A</v>
      </c>
      <c r="BE72" s="509" t="e">
        <f ca="1">+IF(AND(ISNUMBER(OFFSET('Hygiene Data'!$E$9,0,10*ROW('Hygiene Data'!E66))),'Data Summary'!DT72="Yes"),OFFSET('Hygiene Data'!$E$9,0,10*ROW('Hygiene Data'!E66)),NA())</f>
        <v>#N/A</v>
      </c>
      <c r="BF72" s="509" t="e">
        <f ca="1">+IF(AND(ISNUMBER(OFFSET('Hygiene Data'!$F$5,0,10*ROW('Hygiene Data'!F66))),'Data Summary'!DU72="Yes"),OFFSET('Hygiene Data'!$F$5,0,10*ROW('Hygiene Data'!F66)),NA())</f>
        <v>#N/A</v>
      </c>
      <c r="BG72" s="509" t="e">
        <f ca="1">+IF(AND(ISNUMBER(OFFSET('Hygiene Data'!$F$7,0,10*ROW('Hygiene Data'!F66))),'Data Summary'!DV72="Yes"),OFFSET('Hygiene Data'!$F$7,0,10*ROW('Hygiene Data'!F66)),NA())</f>
        <v>#N/A</v>
      </c>
      <c r="BH72" s="509" t="e">
        <f ca="1">+IF(AND(ISNUMBER(OFFSET('Hygiene Data'!$F$9,0,10*ROW('Hygiene Data'!F66))),'Data Summary'!DW72="Yes"),OFFSET('Hygiene Data'!$F$9,0,10*ROW('Hygiene Data'!F66)),NA())</f>
        <v>#N/A</v>
      </c>
      <c r="BI72" s="509" t="e">
        <f ca="1">+IF(AND(ISNUMBER(OFFSET('Hygiene Data'!$G$5,0,10*ROW('Hygiene Data'!G66))),'Data Summary'!DX72="Yes"),OFFSET('Hygiene Data'!$G$5,0,10*ROW('Hygiene Data'!G66)),NA())</f>
        <v>#N/A</v>
      </c>
      <c r="BJ72" s="509" t="e">
        <f ca="1">+IF(AND(ISNUMBER(OFFSET('Hygiene Data'!$G$7,0,10*ROW('Hygiene Data'!G66))),'Data Summary'!DY72="Yes"),OFFSET('Hygiene Data'!$G$7,0,10*ROW('Hygiene Data'!G66)),NA())</f>
        <v>#N/A</v>
      </c>
      <c r="BK72" s="509" t="e">
        <f ca="1">+IF(AND(ISNUMBER(OFFSET('Hygiene Data'!$G$9,0,10*ROW('Hygiene Data'!G66))),'Data Summary'!DZ72="Yes"),OFFSET('Hygiene Data'!$G$9,0,10*ROW('Hygiene Data'!G66)),NA())</f>
        <v>#N/A</v>
      </c>
      <c r="BL72" s="509" t="e">
        <f ca="1">+IF(AND(ISNUMBER(OFFSET('Hygiene Data'!$H$5,0,10*ROW('Hygiene Data'!H66))),'Data Summary'!EA72="Yes"),OFFSET('Hygiene Data'!$H$5,0,10*ROW('Hygiene Data'!H66)),NA())</f>
        <v>#N/A</v>
      </c>
      <c r="BM72" s="509" t="e">
        <f ca="1">+IF(AND(ISNUMBER(OFFSET('Hygiene Data'!$H$7,0,10*ROW('Hygiene Data'!H66))),'Data Summary'!EB72="Yes"),OFFSET('Hygiene Data'!$H$7,0,10*ROW('Hygiene Data'!H66)),NA())</f>
        <v>#N/A</v>
      </c>
      <c r="BN72" s="509" t="e">
        <f ca="1">+IF(AND(ISNUMBER(OFFSET('Hygiene Data'!$H$9,0,10*ROW('Hygiene Data'!H66))),'Data Summary'!EC72="Yes"),OFFSET('Hygiene Data'!$H$9,0,10*ROW('Hygiene Data'!H66)),NA())</f>
        <v>#N/A</v>
      </c>
      <c r="BO72" s="509" t="e">
        <f ca="1">+IF(AND(ISNUMBER(OFFSET('Hygiene Data'!$I$5,0,10*ROW('Hygiene Data'!I66))),'Data Summary'!ED72="Yes"),OFFSET('Hygiene Data'!$I$5,0,10*ROW('Hygiene Data'!I66)),NA())</f>
        <v>#N/A</v>
      </c>
      <c r="BP72" s="509" t="e">
        <f ca="1">+IF(AND(ISNUMBER(OFFSET('Hygiene Data'!$I$7,0,10*ROW('Hygiene Data'!I66))),'Data Summary'!EE72="Yes"),OFFSET('Hygiene Data'!$I$7,0,10*ROW('Hygiene Data'!I66)),NA())</f>
        <v>#N/A</v>
      </c>
      <c r="BQ72" s="509" t="e">
        <f ca="1">+IF(AND(ISNUMBER(OFFSET('Hygiene Data'!$I$9,0,10*ROW('Hygiene Data'!I66))),'Data Summary'!EF72="Yes"),OFFSET('Hygiene Data'!$I$9,0,10*ROW('Hygiene Data'!I66)),NA())</f>
        <v>#N/A</v>
      </c>
    </row>
    <row r="73" spans="1:69" x14ac:dyDescent="0.25">
      <c r="A73" s="505" t="e">
        <f ca="1">+RIGHT('Data Summary'!A73,LEN('Data Summary'!A73)-9)</f>
        <v>#VALUE!</v>
      </c>
      <c r="B73" s="479" t="str">
        <f ca="1">+IF(ISTEXT('Data Summary'!B73),'Data Summary'!B73,"")</f>
        <v/>
      </c>
      <c r="C73" s="506" t="e">
        <f ca="1">+VALUE('Data Summary'!C73)</f>
        <v>#VALUE!</v>
      </c>
      <c r="D73" s="507" t="e">
        <f ca="1">+IF(AND(ISNUMBER(OFFSET('Water Data'!$D$4,0,10*ROW('Water Data'!D67))),'Data Summary'!BS73="Yes"),100-OFFSET('Water Data'!$D$4,0,10*ROW('Water Data'!D67)),NA())</f>
        <v>#N/A</v>
      </c>
      <c r="E73" s="507" t="e">
        <f ca="1">+IF(AND(ISNUMBER(OFFSET('Water Data'!$D$6,0,10*ROW('Water Data'!D67))),'Data Summary'!BT73="Yes"),OFFSET('Water Data'!$D$6,0,10*ROW('Water Data'!D67)),NA())</f>
        <v>#N/A</v>
      </c>
      <c r="F73" s="507" t="e">
        <f ca="1">+IF(AND(ISNUMBER(OFFSET('Water Data'!$D$9,0,10*ROW('Water Data'!D67))),'Data Summary'!BU73="Yes"),OFFSET('Water Data'!$D$9,0,10*ROW('Water Data'!D67)),NA())</f>
        <v>#N/A</v>
      </c>
      <c r="G73" s="507" t="e">
        <f ca="1">+IF(AND(ISNUMBER(OFFSET('Water Data'!$E$4,0,10*ROW('Water Data'!E67))),'Data Summary'!BV73="Yes"),100-OFFSET('Water Data'!$E$4,0,10*ROW('Water Data'!E67)),NA())</f>
        <v>#N/A</v>
      </c>
      <c r="H73" s="507" t="e">
        <f ca="1">+IF(AND(ISNUMBER(OFFSET('Water Data'!$E$6,0,10*ROW('Water Data'!E67))),'Data Summary'!BW73="Yes"),OFFSET('Water Data'!$E$6,0,10*ROW('Water Data'!E67)),NA())</f>
        <v>#N/A</v>
      </c>
      <c r="I73" s="507" t="e">
        <f ca="1">+IF(AND(ISNUMBER(OFFSET('Water Data'!$E$9,0,10*ROW('Water Data'!E67))),'Data Summary'!BX73="Yes"),OFFSET('Water Data'!$E$9,0,10*ROW('Water Data'!E67)),NA())</f>
        <v>#N/A</v>
      </c>
      <c r="J73" s="507" t="e">
        <f ca="1">+IF(AND(ISNUMBER(OFFSET('Water Data'!$F$4,0,10*ROW('Water Data'!F67))),'Data Summary'!BY73="Yes"),100-OFFSET('Water Data'!$F$4,0,10*ROW('Water Data'!F67)),NA())</f>
        <v>#N/A</v>
      </c>
      <c r="K73" s="507" t="e">
        <f ca="1">+IF(AND(ISNUMBER(OFFSET('Water Data'!$F$6,0,10*ROW('Water Data'!F67))),'Data Summary'!BZ73="Yes"),OFFSET('Water Data'!$F$6,0,10*ROW('Water Data'!F67)),NA())</f>
        <v>#N/A</v>
      </c>
      <c r="L73" s="507" t="e">
        <f ca="1">+IF(AND(ISNUMBER(OFFSET('Water Data'!$F$9,0,10*ROW('Water Data'!F67))),'Data Summary'!CA73="Yes"),OFFSET('Water Data'!$F$9,0,10*ROW('Water Data'!F67)),NA())</f>
        <v>#N/A</v>
      </c>
      <c r="M73" s="507" t="e">
        <f ca="1">+IF(AND(ISNUMBER(OFFSET('Water Data'!$G$4,0,10*ROW('Water Data'!G67))),'Data Summary'!CB73="Yes"),100-OFFSET('Water Data'!$G$4,0,10*ROW('Water Data'!G67)),NA())</f>
        <v>#N/A</v>
      </c>
      <c r="N73" s="507" t="e">
        <f ca="1">+IF(AND(ISNUMBER(OFFSET('Water Data'!$G$6,0,10*ROW('Water Data'!G67))),'Data Summary'!CC73="Yes"),OFFSET('Water Data'!$G$6,0,10*ROW('Water Data'!G67)),NA())</f>
        <v>#N/A</v>
      </c>
      <c r="O73" s="507" t="e">
        <f ca="1">+IF(AND(ISNUMBER(OFFSET('Water Data'!$G$9,0,10*ROW('Water Data'!G67))),'Data Summary'!CD73="Yes"),OFFSET('Water Data'!$G$9,0,10*ROW('Water Data'!G67)),NA())</f>
        <v>#N/A</v>
      </c>
      <c r="P73" s="507" t="e">
        <f ca="1">+IF(AND(ISNUMBER(OFFSET('Water Data'!$H$4,0,10*ROW('Water Data'!H67))),'Data Summary'!CE73="Yes"),100-OFFSET('Water Data'!$H$4,0,10*ROW('Water Data'!H67)),NA())</f>
        <v>#N/A</v>
      </c>
      <c r="Q73" s="507" t="e">
        <f ca="1">+IF(AND(ISNUMBER(OFFSET('Water Data'!$H$6,0,10*ROW('Water Data'!H67))),'Data Summary'!CF73="Yes"),OFFSET('Water Data'!$H$6,0,10*ROW('Water Data'!H67)),NA())</f>
        <v>#N/A</v>
      </c>
      <c r="R73" s="507" t="e">
        <f ca="1">+IF(AND(ISNUMBER(OFFSET('Water Data'!$H$9,0,10*ROW('Water Data'!H67))),'Data Summary'!CG73="Yes"),OFFSET('Water Data'!$H$9,0,10*ROW('Water Data'!H67)),NA())</f>
        <v>#N/A</v>
      </c>
      <c r="S73" s="507" t="e">
        <f ca="1">+IF(AND(ISNUMBER(OFFSET('Water Data'!$I$4,0,10*ROW('Water Data'!I67))),'Data Summary'!CH73="Yes"),100-OFFSET('Water Data'!$I$4,0,10*ROW('Water Data'!I67)),NA())</f>
        <v>#N/A</v>
      </c>
      <c r="T73" s="507" t="e">
        <f ca="1">+IF(AND(ISNUMBER(OFFSET('Water Data'!$I$6,0,10*ROW('Water Data'!I67))),'Data Summary'!CI73="Yes"),OFFSET('Water Data'!$I$6,0,10*ROW('Water Data'!I67)),NA())</f>
        <v>#N/A</v>
      </c>
      <c r="U73" s="507" t="e">
        <f ca="1">+IF(AND(ISNUMBER(OFFSET('Water Data'!$I$9,0,10*ROW('Water Data'!I67))),'Data Summary'!CJ73="Yes"),OFFSET('Water Data'!$I$9,0,10*ROW('Water Data'!I67)),NA())</f>
        <v>#N/A</v>
      </c>
      <c r="V73" s="508" t="e">
        <f ca="1">+IF(AND(ISNUMBER(OFFSET('Sanitation Data'!$D$4,0,10*ROW('Sanitation Data'!D67))),'Data Summary'!CK73="Yes"),100-OFFSET('Sanitation Data'!$D$4,0,10*ROW('Sanitation Data'!D67)),NA())</f>
        <v>#N/A</v>
      </c>
      <c r="W73" s="508" t="e">
        <f ca="1">+IF(AND(ISNUMBER(OFFSET('Sanitation Data'!$D$6,0,10*ROW('Sanitation Data'!D67))),'Data Summary'!CL73="Yes"),OFFSET('Sanitation Data'!$D$6,0,10*ROW('Sanitation Data'!D67)),NA())</f>
        <v>#N/A</v>
      </c>
      <c r="X73" s="508" t="e">
        <f ca="1">+IF(AND(ISNUMBER(OFFSET('Sanitation Data'!$D$10,0,10*ROW('Sanitation Data'!D67))),'Data Summary'!CM73="Yes"),OFFSET('Sanitation Data'!$D$10,0,10*ROW('Sanitation Data'!D67)),NA())</f>
        <v>#N/A</v>
      </c>
      <c r="Y73" s="508" t="e">
        <f ca="1">+IF(AND(ISNUMBER(OFFSET('Sanitation Data'!$D$11,0,10*ROW('Sanitation Data'!D67))),'Data Summary'!CN73="Yes"),OFFSET('Sanitation Data'!$D$11,0,10*ROW('Sanitation Data'!D67)),NA())</f>
        <v>#N/A</v>
      </c>
      <c r="Z73" s="508" t="e">
        <f ca="1">+IF(AND(ISNUMBER(OFFSET('Sanitation Data'!$D$12,0,10*ROW('Sanitation Data'!D67))),'Data Summary'!CO73="Yes"),OFFSET('Sanitation Data'!$D$12,0,10*ROW('Sanitation Data'!D67)),NA())</f>
        <v>#N/A</v>
      </c>
      <c r="AA73" s="508" t="e">
        <f ca="1">+IF(AND(ISNUMBER(OFFSET('Sanitation Data'!$E$4,0,10*ROW('Sanitation Data'!E67))),'Data Summary'!CP73="Yes"),100-OFFSET('Sanitation Data'!$E$4,0,10*ROW('Sanitation Data'!E67)),NA())</f>
        <v>#N/A</v>
      </c>
      <c r="AB73" s="508" t="e">
        <f ca="1">+IF(AND(ISNUMBER(OFFSET('Sanitation Data'!$E$6,0,10*ROW('Sanitation Data'!E67))),'Data Summary'!CQ73="Yes"),OFFSET('Sanitation Data'!$E$6,0,10*ROW('Sanitation Data'!E67)),NA())</f>
        <v>#N/A</v>
      </c>
      <c r="AC73" s="508" t="e">
        <f ca="1">+IF(AND(ISNUMBER(OFFSET('Sanitation Data'!$E$10,0,10*ROW('Sanitation Data'!E67))),'Data Summary'!CR73="Yes"),OFFSET('Sanitation Data'!$E$10,0,10*ROW('Sanitation Data'!E67)),NA())</f>
        <v>#N/A</v>
      </c>
      <c r="AD73" s="508" t="e">
        <f ca="1">+IF(AND(ISNUMBER(OFFSET('Sanitation Data'!$E$11,0,10*ROW('Sanitation Data'!E67))),'Data Summary'!CS73="Yes"),OFFSET('Sanitation Data'!$E$11,0,10*ROW('Sanitation Data'!E67)),NA())</f>
        <v>#N/A</v>
      </c>
      <c r="AE73" s="508" t="e">
        <f ca="1">+IF(AND(ISNUMBER(OFFSET('Sanitation Data'!$E$12,0,10*ROW('Sanitation Data'!E67))),'Data Summary'!CT73="Yes"),OFFSET('Sanitation Data'!$E$12,0,10*ROW('Sanitation Data'!E67)),NA())</f>
        <v>#N/A</v>
      </c>
      <c r="AF73" s="508" t="e">
        <f ca="1">+IF(AND(ISNUMBER(OFFSET('Sanitation Data'!$F$4,0,10*ROW('Sanitation Data'!F67))),'Data Summary'!CU73="Yes"),100-OFFSET('Sanitation Data'!$F$4,0,10*ROW('Sanitation Data'!F67)),NA())</f>
        <v>#N/A</v>
      </c>
      <c r="AG73" s="508" t="e">
        <f ca="1">+IF(AND(ISNUMBER(OFFSET('Sanitation Data'!$F$6,0,10*ROW('Sanitation Data'!F67))),'Data Summary'!CV73="Yes"),OFFSET('Sanitation Data'!$F$6,0,10*ROW('Sanitation Data'!F67)),NA())</f>
        <v>#N/A</v>
      </c>
      <c r="AH73" s="508" t="e">
        <f ca="1">+IF(AND(ISNUMBER(OFFSET('Sanitation Data'!$F$10,0,10*ROW('Sanitation Data'!F67))),'Data Summary'!CW73="Yes"),OFFSET('Sanitation Data'!$F$10,0,10*ROW('Sanitation Data'!F67)),NA())</f>
        <v>#N/A</v>
      </c>
      <c r="AI73" s="508" t="e">
        <f ca="1">+IF(AND(ISNUMBER(OFFSET('Sanitation Data'!$F$11,0,10*ROW('Sanitation Data'!F67))),'Data Summary'!CX73="Yes"),OFFSET('Sanitation Data'!$F$11,0,10*ROW('Sanitation Data'!F67)),NA())</f>
        <v>#N/A</v>
      </c>
      <c r="AJ73" s="508" t="e">
        <f ca="1">+IF(AND(ISNUMBER(OFFSET('Sanitation Data'!$F$12,0,10*ROW('Sanitation Data'!F67))),'Data Summary'!CY73="Yes"),OFFSET('Sanitation Data'!$F$12,0,10*ROW('Sanitation Data'!F67)),NA())</f>
        <v>#N/A</v>
      </c>
      <c r="AK73" s="508" t="e">
        <f ca="1">+IF(AND(ISNUMBER(OFFSET('Sanitation Data'!$G$4,0,10*ROW('Sanitation Data'!G67))),'Data Summary'!CZ73="Yes"),100-OFFSET('Sanitation Data'!$G$4,0,10*ROW('Sanitation Data'!G67)),NA())</f>
        <v>#N/A</v>
      </c>
      <c r="AL73" s="508" t="e">
        <f ca="1">+IF(AND(ISNUMBER(OFFSET('Sanitation Data'!$G$6,0,10*ROW('Sanitation Data'!G67))),'Data Summary'!DA73="Yes"),OFFSET('Sanitation Data'!$G$6,0,10*ROW('Sanitation Data'!G67)),NA())</f>
        <v>#N/A</v>
      </c>
      <c r="AM73" s="508" t="e">
        <f ca="1">+IF(AND(ISNUMBER(OFFSET('Sanitation Data'!$G$10,0,10*ROW('Sanitation Data'!G67))),'Data Summary'!DB73="Yes"),OFFSET('Sanitation Data'!$G$10,0,10*ROW('Sanitation Data'!G67)),NA())</f>
        <v>#N/A</v>
      </c>
      <c r="AN73" s="508" t="e">
        <f ca="1">+IF(AND(ISNUMBER(OFFSET('Sanitation Data'!$G$11,0,10*ROW('Sanitation Data'!G67))),'Data Summary'!DC73="Yes"),OFFSET('Sanitation Data'!$G$11,0,10*ROW('Sanitation Data'!G67)),NA())</f>
        <v>#N/A</v>
      </c>
      <c r="AO73" s="508" t="e">
        <f ca="1">+IF(AND(ISNUMBER(OFFSET('Sanitation Data'!$G$12,0,10*ROW('Sanitation Data'!G67))),'Data Summary'!DD73="Yes"),OFFSET('Sanitation Data'!$G$12,0,10*ROW('Sanitation Data'!G67)),NA())</f>
        <v>#N/A</v>
      </c>
      <c r="AP73" s="508" t="e">
        <f ca="1">+IF(AND(ISNUMBER(OFFSET('Sanitation Data'!$H$4,0,10*ROW('Sanitation Data'!H67))),'Data Summary'!DE73="Yes"),100-OFFSET('Sanitation Data'!$H$4,0,10*ROW('Sanitation Data'!H67)),NA())</f>
        <v>#N/A</v>
      </c>
      <c r="AQ73" s="508" t="e">
        <f ca="1">+IF(AND(ISNUMBER(OFFSET('Sanitation Data'!$H$6,0,10*ROW('Sanitation Data'!H67))),'Data Summary'!DF73="Yes"),OFFSET('Sanitation Data'!$H$6,0,10*ROW('Sanitation Data'!H67)),NA())</f>
        <v>#N/A</v>
      </c>
      <c r="AR73" s="508" t="e">
        <f ca="1">+IF(AND(ISNUMBER(OFFSET('Sanitation Data'!$H$10,0,10*ROW('Sanitation Data'!H67))),'Data Summary'!DG73="Yes"),OFFSET('Sanitation Data'!$H$10,0,10*ROW('Sanitation Data'!H67)),NA())</f>
        <v>#N/A</v>
      </c>
      <c r="AS73" s="508" t="e">
        <f ca="1">+IF(AND(ISNUMBER(OFFSET('Sanitation Data'!$H$11,0,10*ROW('Sanitation Data'!H67))),'Data Summary'!DH73="Yes"),OFFSET('Sanitation Data'!$H$11,0,10*ROW('Sanitation Data'!H67)),NA())</f>
        <v>#N/A</v>
      </c>
      <c r="AT73" s="508" t="e">
        <f ca="1">+IF(AND(ISNUMBER(OFFSET('Sanitation Data'!$H$12,0,10*ROW('Sanitation Data'!H67))),'Data Summary'!DI73="Yes"),OFFSET('Sanitation Data'!$H$12,0,10*ROW('Sanitation Data'!H67)),NA())</f>
        <v>#N/A</v>
      </c>
      <c r="AU73" s="508" t="e">
        <f ca="1">+IF(AND(ISNUMBER(OFFSET('Sanitation Data'!$I$4,0,10*ROW('Sanitation Data'!I67))),'Data Summary'!DJ73="Yes"),100-OFFSET('Sanitation Data'!$I$4,0,10*ROW('Sanitation Data'!I67)),NA())</f>
        <v>#N/A</v>
      </c>
      <c r="AV73" s="508" t="e">
        <f ca="1">+IF(AND(ISNUMBER(OFFSET('Sanitation Data'!$I$6,0,10*ROW('Sanitation Data'!I67))),'Data Summary'!DK73="Yes"),OFFSET('Sanitation Data'!$I$6,0,10*ROW('Sanitation Data'!I67)),NA())</f>
        <v>#N/A</v>
      </c>
      <c r="AW73" s="508" t="e">
        <f ca="1">+IF(AND(ISNUMBER(OFFSET('Sanitation Data'!$I$10,0,10*ROW('Sanitation Data'!I67))),'Data Summary'!DL73="Yes"),OFFSET('Sanitation Data'!$I$10,0,10*ROW('Sanitation Data'!I67)),NA())</f>
        <v>#N/A</v>
      </c>
      <c r="AX73" s="508" t="e">
        <f ca="1">+IF(AND(ISNUMBER(OFFSET('Sanitation Data'!$I$11,0,10*ROW('Sanitation Data'!I67))),'Data Summary'!DM73="Yes"),OFFSET('Sanitation Data'!$I$11,0,10*ROW('Sanitation Data'!I67)),NA())</f>
        <v>#N/A</v>
      </c>
      <c r="AY73" s="508" t="e">
        <f ca="1">+IF(AND(ISNUMBER(OFFSET('Sanitation Data'!$I$12,0,10*ROW('Sanitation Data'!I67))),'Data Summary'!DN73="Yes"),OFFSET('Sanitation Data'!$I$12,0,10*ROW('Sanitation Data'!I67)),NA())</f>
        <v>#N/A</v>
      </c>
      <c r="AZ73" s="509" t="e">
        <f ca="1">+IF(AND(ISNUMBER(OFFSET('Hygiene Data'!$D$5,0,10*ROW('Hygiene Data'!D67))),'Data Summary'!DO73="Yes"),OFFSET('Hygiene Data'!$D$5,0,10*ROW('Hygiene Data'!D67)),NA())</f>
        <v>#N/A</v>
      </c>
      <c r="BA73" s="509" t="e">
        <f ca="1">+IF(AND(ISNUMBER(OFFSET('Hygiene Data'!$D$7,0,10*ROW('Hygiene Data'!D67))),'Data Summary'!DP73="Yes"),OFFSET('Hygiene Data'!$D$7,0,10*ROW('Hygiene Data'!D67)),NA())</f>
        <v>#N/A</v>
      </c>
      <c r="BB73" s="509" t="e">
        <f ca="1">+IF(AND(ISNUMBER(OFFSET('Hygiene Data'!$D$9,0,10*ROW('Hygiene Data'!D67))),'Data Summary'!DQ73="Yes"),OFFSET('Hygiene Data'!$D$9,0,10*ROW('Hygiene Data'!D67)),NA())</f>
        <v>#N/A</v>
      </c>
      <c r="BC73" s="509" t="e">
        <f ca="1">+IF(AND(ISNUMBER(OFFSET('Hygiene Data'!$E$5,0,10*ROW('Hygiene Data'!E67))),'Data Summary'!DR73="Yes"),OFFSET('Hygiene Data'!$E$5,0,10*ROW('Hygiene Data'!E67)),NA())</f>
        <v>#N/A</v>
      </c>
      <c r="BD73" s="509" t="e">
        <f ca="1">+IF(AND(ISNUMBER(OFFSET('Hygiene Data'!$E$7,0,10*ROW('Hygiene Data'!E67))),'Data Summary'!DS73="Yes"),OFFSET('Hygiene Data'!$E$7,0,10*ROW('Hygiene Data'!E67)),NA())</f>
        <v>#N/A</v>
      </c>
      <c r="BE73" s="509" t="e">
        <f ca="1">+IF(AND(ISNUMBER(OFFSET('Hygiene Data'!$E$9,0,10*ROW('Hygiene Data'!E67))),'Data Summary'!DT73="Yes"),OFFSET('Hygiene Data'!$E$9,0,10*ROW('Hygiene Data'!E67)),NA())</f>
        <v>#N/A</v>
      </c>
      <c r="BF73" s="509" t="e">
        <f ca="1">+IF(AND(ISNUMBER(OFFSET('Hygiene Data'!$F$5,0,10*ROW('Hygiene Data'!F67))),'Data Summary'!DU73="Yes"),OFFSET('Hygiene Data'!$F$5,0,10*ROW('Hygiene Data'!F67)),NA())</f>
        <v>#N/A</v>
      </c>
      <c r="BG73" s="509" t="e">
        <f ca="1">+IF(AND(ISNUMBER(OFFSET('Hygiene Data'!$F$7,0,10*ROW('Hygiene Data'!F67))),'Data Summary'!DV73="Yes"),OFFSET('Hygiene Data'!$F$7,0,10*ROW('Hygiene Data'!F67)),NA())</f>
        <v>#N/A</v>
      </c>
      <c r="BH73" s="509" t="e">
        <f ca="1">+IF(AND(ISNUMBER(OFFSET('Hygiene Data'!$F$9,0,10*ROW('Hygiene Data'!F67))),'Data Summary'!DW73="Yes"),OFFSET('Hygiene Data'!$F$9,0,10*ROW('Hygiene Data'!F67)),NA())</f>
        <v>#N/A</v>
      </c>
      <c r="BI73" s="509" t="e">
        <f ca="1">+IF(AND(ISNUMBER(OFFSET('Hygiene Data'!$G$5,0,10*ROW('Hygiene Data'!G67))),'Data Summary'!DX73="Yes"),OFFSET('Hygiene Data'!$G$5,0,10*ROW('Hygiene Data'!G67)),NA())</f>
        <v>#N/A</v>
      </c>
      <c r="BJ73" s="509" t="e">
        <f ca="1">+IF(AND(ISNUMBER(OFFSET('Hygiene Data'!$G$7,0,10*ROW('Hygiene Data'!G67))),'Data Summary'!DY73="Yes"),OFFSET('Hygiene Data'!$G$7,0,10*ROW('Hygiene Data'!G67)),NA())</f>
        <v>#N/A</v>
      </c>
      <c r="BK73" s="509" t="e">
        <f ca="1">+IF(AND(ISNUMBER(OFFSET('Hygiene Data'!$G$9,0,10*ROW('Hygiene Data'!G67))),'Data Summary'!DZ73="Yes"),OFFSET('Hygiene Data'!$G$9,0,10*ROW('Hygiene Data'!G67)),NA())</f>
        <v>#N/A</v>
      </c>
      <c r="BL73" s="509" t="e">
        <f ca="1">+IF(AND(ISNUMBER(OFFSET('Hygiene Data'!$H$5,0,10*ROW('Hygiene Data'!H67))),'Data Summary'!EA73="Yes"),OFFSET('Hygiene Data'!$H$5,0,10*ROW('Hygiene Data'!H67)),NA())</f>
        <v>#N/A</v>
      </c>
      <c r="BM73" s="509" t="e">
        <f ca="1">+IF(AND(ISNUMBER(OFFSET('Hygiene Data'!$H$7,0,10*ROW('Hygiene Data'!H67))),'Data Summary'!EB73="Yes"),OFFSET('Hygiene Data'!$H$7,0,10*ROW('Hygiene Data'!H67)),NA())</f>
        <v>#N/A</v>
      </c>
      <c r="BN73" s="509" t="e">
        <f ca="1">+IF(AND(ISNUMBER(OFFSET('Hygiene Data'!$H$9,0,10*ROW('Hygiene Data'!H67))),'Data Summary'!EC73="Yes"),OFFSET('Hygiene Data'!$H$9,0,10*ROW('Hygiene Data'!H67)),NA())</f>
        <v>#N/A</v>
      </c>
      <c r="BO73" s="509" t="e">
        <f ca="1">+IF(AND(ISNUMBER(OFFSET('Hygiene Data'!$I$5,0,10*ROW('Hygiene Data'!I67))),'Data Summary'!ED73="Yes"),OFFSET('Hygiene Data'!$I$5,0,10*ROW('Hygiene Data'!I67)),NA())</f>
        <v>#N/A</v>
      </c>
      <c r="BP73" s="509" t="e">
        <f ca="1">+IF(AND(ISNUMBER(OFFSET('Hygiene Data'!$I$7,0,10*ROW('Hygiene Data'!I67))),'Data Summary'!EE73="Yes"),OFFSET('Hygiene Data'!$I$7,0,10*ROW('Hygiene Data'!I67)),NA())</f>
        <v>#N/A</v>
      </c>
      <c r="BQ73" s="509" t="e">
        <f ca="1">+IF(AND(ISNUMBER(OFFSET('Hygiene Data'!$I$9,0,10*ROW('Hygiene Data'!I67))),'Data Summary'!EF73="Yes"),OFFSET('Hygiene Data'!$I$9,0,10*ROW('Hygiene Data'!I67)),NA())</f>
        <v>#N/A</v>
      </c>
    </row>
    <row r="74" spans="1:69" x14ac:dyDescent="0.25">
      <c r="A74" s="505" t="e">
        <f ca="1">+RIGHT('Data Summary'!A74,LEN('Data Summary'!A74)-9)</f>
        <v>#VALUE!</v>
      </c>
      <c r="B74" s="479" t="str">
        <f ca="1">+IF(ISTEXT('Data Summary'!B74),'Data Summary'!B74,"")</f>
        <v/>
      </c>
      <c r="C74" s="506" t="e">
        <f ca="1">+VALUE('Data Summary'!C74)</f>
        <v>#VALUE!</v>
      </c>
      <c r="D74" s="507" t="e">
        <f ca="1">+IF(AND(ISNUMBER(OFFSET('Water Data'!$D$4,0,10*ROW('Water Data'!D68))),'Data Summary'!BS74="Yes"),100-OFFSET('Water Data'!$D$4,0,10*ROW('Water Data'!D68)),NA())</f>
        <v>#N/A</v>
      </c>
      <c r="E74" s="507" t="e">
        <f ca="1">+IF(AND(ISNUMBER(OFFSET('Water Data'!$D$6,0,10*ROW('Water Data'!D68))),'Data Summary'!BT74="Yes"),OFFSET('Water Data'!$D$6,0,10*ROW('Water Data'!D68)),NA())</f>
        <v>#N/A</v>
      </c>
      <c r="F74" s="507" t="e">
        <f ca="1">+IF(AND(ISNUMBER(OFFSET('Water Data'!$D$9,0,10*ROW('Water Data'!D68))),'Data Summary'!BU74="Yes"),OFFSET('Water Data'!$D$9,0,10*ROW('Water Data'!D68)),NA())</f>
        <v>#N/A</v>
      </c>
      <c r="G74" s="507" t="e">
        <f ca="1">+IF(AND(ISNUMBER(OFFSET('Water Data'!$E$4,0,10*ROW('Water Data'!E68))),'Data Summary'!BV74="Yes"),100-OFFSET('Water Data'!$E$4,0,10*ROW('Water Data'!E68)),NA())</f>
        <v>#N/A</v>
      </c>
      <c r="H74" s="507" t="e">
        <f ca="1">+IF(AND(ISNUMBER(OFFSET('Water Data'!$E$6,0,10*ROW('Water Data'!E68))),'Data Summary'!BW74="Yes"),OFFSET('Water Data'!$E$6,0,10*ROW('Water Data'!E68)),NA())</f>
        <v>#N/A</v>
      </c>
      <c r="I74" s="507" t="e">
        <f ca="1">+IF(AND(ISNUMBER(OFFSET('Water Data'!$E$9,0,10*ROW('Water Data'!E68))),'Data Summary'!BX74="Yes"),OFFSET('Water Data'!$E$9,0,10*ROW('Water Data'!E68)),NA())</f>
        <v>#N/A</v>
      </c>
      <c r="J74" s="507" t="e">
        <f ca="1">+IF(AND(ISNUMBER(OFFSET('Water Data'!$F$4,0,10*ROW('Water Data'!F68))),'Data Summary'!BY74="Yes"),100-OFFSET('Water Data'!$F$4,0,10*ROW('Water Data'!F68)),NA())</f>
        <v>#N/A</v>
      </c>
      <c r="K74" s="507" t="e">
        <f ca="1">+IF(AND(ISNUMBER(OFFSET('Water Data'!$F$6,0,10*ROW('Water Data'!F68))),'Data Summary'!BZ74="Yes"),OFFSET('Water Data'!$F$6,0,10*ROW('Water Data'!F68)),NA())</f>
        <v>#N/A</v>
      </c>
      <c r="L74" s="507" t="e">
        <f ca="1">+IF(AND(ISNUMBER(OFFSET('Water Data'!$F$9,0,10*ROW('Water Data'!F68))),'Data Summary'!CA74="Yes"),OFFSET('Water Data'!$F$9,0,10*ROW('Water Data'!F68)),NA())</f>
        <v>#N/A</v>
      </c>
      <c r="M74" s="507" t="e">
        <f ca="1">+IF(AND(ISNUMBER(OFFSET('Water Data'!$G$4,0,10*ROW('Water Data'!G68))),'Data Summary'!CB74="Yes"),100-OFFSET('Water Data'!$G$4,0,10*ROW('Water Data'!G68)),NA())</f>
        <v>#N/A</v>
      </c>
      <c r="N74" s="507" t="e">
        <f ca="1">+IF(AND(ISNUMBER(OFFSET('Water Data'!$G$6,0,10*ROW('Water Data'!G68))),'Data Summary'!CC74="Yes"),OFFSET('Water Data'!$G$6,0,10*ROW('Water Data'!G68)),NA())</f>
        <v>#N/A</v>
      </c>
      <c r="O74" s="507" t="e">
        <f ca="1">+IF(AND(ISNUMBER(OFFSET('Water Data'!$G$9,0,10*ROW('Water Data'!G68))),'Data Summary'!CD74="Yes"),OFFSET('Water Data'!$G$9,0,10*ROW('Water Data'!G68)),NA())</f>
        <v>#N/A</v>
      </c>
      <c r="P74" s="507" t="e">
        <f ca="1">+IF(AND(ISNUMBER(OFFSET('Water Data'!$H$4,0,10*ROW('Water Data'!H68))),'Data Summary'!CE74="Yes"),100-OFFSET('Water Data'!$H$4,0,10*ROW('Water Data'!H68)),NA())</f>
        <v>#N/A</v>
      </c>
      <c r="Q74" s="507" t="e">
        <f ca="1">+IF(AND(ISNUMBER(OFFSET('Water Data'!$H$6,0,10*ROW('Water Data'!H68))),'Data Summary'!CF74="Yes"),OFFSET('Water Data'!$H$6,0,10*ROW('Water Data'!H68)),NA())</f>
        <v>#N/A</v>
      </c>
      <c r="R74" s="507" t="e">
        <f ca="1">+IF(AND(ISNUMBER(OFFSET('Water Data'!$H$9,0,10*ROW('Water Data'!H68))),'Data Summary'!CG74="Yes"),OFFSET('Water Data'!$H$9,0,10*ROW('Water Data'!H68)),NA())</f>
        <v>#N/A</v>
      </c>
      <c r="S74" s="507" t="e">
        <f ca="1">+IF(AND(ISNUMBER(OFFSET('Water Data'!$I$4,0,10*ROW('Water Data'!I68))),'Data Summary'!CH74="Yes"),100-OFFSET('Water Data'!$I$4,0,10*ROW('Water Data'!I68)),NA())</f>
        <v>#N/A</v>
      </c>
      <c r="T74" s="507" t="e">
        <f ca="1">+IF(AND(ISNUMBER(OFFSET('Water Data'!$I$6,0,10*ROW('Water Data'!I68))),'Data Summary'!CI74="Yes"),OFFSET('Water Data'!$I$6,0,10*ROW('Water Data'!I68)),NA())</f>
        <v>#N/A</v>
      </c>
      <c r="U74" s="507" t="e">
        <f ca="1">+IF(AND(ISNUMBER(OFFSET('Water Data'!$I$9,0,10*ROW('Water Data'!I68))),'Data Summary'!CJ74="Yes"),OFFSET('Water Data'!$I$9,0,10*ROW('Water Data'!I68)),NA())</f>
        <v>#N/A</v>
      </c>
      <c r="V74" s="508" t="e">
        <f ca="1">+IF(AND(ISNUMBER(OFFSET('Sanitation Data'!$D$4,0,10*ROW('Sanitation Data'!D68))),'Data Summary'!CK74="Yes"),100-OFFSET('Sanitation Data'!$D$4,0,10*ROW('Sanitation Data'!D68)),NA())</f>
        <v>#N/A</v>
      </c>
      <c r="W74" s="508" t="e">
        <f ca="1">+IF(AND(ISNUMBER(OFFSET('Sanitation Data'!$D$6,0,10*ROW('Sanitation Data'!D68))),'Data Summary'!CL74="Yes"),OFFSET('Sanitation Data'!$D$6,0,10*ROW('Sanitation Data'!D68)),NA())</f>
        <v>#N/A</v>
      </c>
      <c r="X74" s="508" t="e">
        <f ca="1">+IF(AND(ISNUMBER(OFFSET('Sanitation Data'!$D$10,0,10*ROW('Sanitation Data'!D68))),'Data Summary'!CM74="Yes"),OFFSET('Sanitation Data'!$D$10,0,10*ROW('Sanitation Data'!D68)),NA())</f>
        <v>#N/A</v>
      </c>
      <c r="Y74" s="508" t="e">
        <f ca="1">+IF(AND(ISNUMBER(OFFSET('Sanitation Data'!$D$11,0,10*ROW('Sanitation Data'!D68))),'Data Summary'!CN74="Yes"),OFFSET('Sanitation Data'!$D$11,0,10*ROW('Sanitation Data'!D68)),NA())</f>
        <v>#N/A</v>
      </c>
      <c r="Z74" s="508" t="e">
        <f ca="1">+IF(AND(ISNUMBER(OFFSET('Sanitation Data'!$D$12,0,10*ROW('Sanitation Data'!D68))),'Data Summary'!CO74="Yes"),OFFSET('Sanitation Data'!$D$12,0,10*ROW('Sanitation Data'!D68)),NA())</f>
        <v>#N/A</v>
      </c>
      <c r="AA74" s="508" t="e">
        <f ca="1">+IF(AND(ISNUMBER(OFFSET('Sanitation Data'!$E$4,0,10*ROW('Sanitation Data'!E68))),'Data Summary'!CP74="Yes"),100-OFFSET('Sanitation Data'!$E$4,0,10*ROW('Sanitation Data'!E68)),NA())</f>
        <v>#N/A</v>
      </c>
      <c r="AB74" s="508" t="e">
        <f ca="1">+IF(AND(ISNUMBER(OFFSET('Sanitation Data'!$E$6,0,10*ROW('Sanitation Data'!E68))),'Data Summary'!CQ74="Yes"),OFFSET('Sanitation Data'!$E$6,0,10*ROW('Sanitation Data'!E68)),NA())</f>
        <v>#N/A</v>
      </c>
      <c r="AC74" s="508" t="e">
        <f ca="1">+IF(AND(ISNUMBER(OFFSET('Sanitation Data'!$E$10,0,10*ROW('Sanitation Data'!E68))),'Data Summary'!CR74="Yes"),OFFSET('Sanitation Data'!$E$10,0,10*ROW('Sanitation Data'!E68)),NA())</f>
        <v>#N/A</v>
      </c>
      <c r="AD74" s="508" t="e">
        <f ca="1">+IF(AND(ISNUMBER(OFFSET('Sanitation Data'!$E$11,0,10*ROW('Sanitation Data'!E68))),'Data Summary'!CS74="Yes"),OFFSET('Sanitation Data'!$E$11,0,10*ROW('Sanitation Data'!E68)),NA())</f>
        <v>#N/A</v>
      </c>
      <c r="AE74" s="508" t="e">
        <f ca="1">+IF(AND(ISNUMBER(OFFSET('Sanitation Data'!$E$12,0,10*ROW('Sanitation Data'!E68))),'Data Summary'!CT74="Yes"),OFFSET('Sanitation Data'!$E$12,0,10*ROW('Sanitation Data'!E68)),NA())</f>
        <v>#N/A</v>
      </c>
      <c r="AF74" s="508" t="e">
        <f ca="1">+IF(AND(ISNUMBER(OFFSET('Sanitation Data'!$F$4,0,10*ROW('Sanitation Data'!F68))),'Data Summary'!CU74="Yes"),100-OFFSET('Sanitation Data'!$F$4,0,10*ROW('Sanitation Data'!F68)),NA())</f>
        <v>#N/A</v>
      </c>
      <c r="AG74" s="508" t="e">
        <f ca="1">+IF(AND(ISNUMBER(OFFSET('Sanitation Data'!$F$6,0,10*ROW('Sanitation Data'!F68))),'Data Summary'!CV74="Yes"),OFFSET('Sanitation Data'!$F$6,0,10*ROW('Sanitation Data'!F68)),NA())</f>
        <v>#N/A</v>
      </c>
      <c r="AH74" s="508" t="e">
        <f ca="1">+IF(AND(ISNUMBER(OFFSET('Sanitation Data'!$F$10,0,10*ROW('Sanitation Data'!F68))),'Data Summary'!CW74="Yes"),OFFSET('Sanitation Data'!$F$10,0,10*ROW('Sanitation Data'!F68)),NA())</f>
        <v>#N/A</v>
      </c>
      <c r="AI74" s="508" t="e">
        <f ca="1">+IF(AND(ISNUMBER(OFFSET('Sanitation Data'!$F$11,0,10*ROW('Sanitation Data'!F68))),'Data Summary'!CX74="Yes"),OFFSET('Sanitation Data'!$F$11,0,10*ROW('Sanitation Data'!F68)),NA())</f>
        <v>#N/A</v>
      </c>
      <c r="AJ74" s="508" t="e">
        <f ca="1">+IF(AND(ISNUMBER(OFFSET('Sanitation Data'!$F$12,0,10*ROW('Sanitation Data'!F68))),'Data Summary'!CY74="Yes"),OFFSET('Sanitation Data'!$F$12,0,10*ROW('Sanitation Data'!F68)),NA())</f>
        <v>#N/A</v>
      </c>
      <c r="AK74" s="508" t="e">
        <f ca="1">+IF(AND(ISNUMBER(OFFSET('Sanitation Data'!$G$4,0,10*ROW('Sanitation Data'!G68))),'Data Summary'!CZ74="Yes"),100-OFFSET('Sanitation Data'!$G$4,0,10*ROW('Sanitation Data'!G68)),NA())</f>
        <v>#N/A</v>
      </c>
      <c r="AL74" s="508" t="e">
        <f ca="1">+IF(AND(ISNUMBER(OFFSET('Sanitation Data'!$G$6,0,10*ROW('Sanitation Data'!G68))),'Data Summary'!DA74="Yes"),OFFSET('Sanitation Data'!$G$6,0,10*ROW('Sanitation Data'!G68)),NA())</f>
        <v>#N/A</v>
      </c>
      <c r="AM74" s="508" t="e">
        <f ca="1">+IF(AND(ISNUMBER(OFFSET('Sanitation Data'!$G$10,0,10*ROW('Sanitation Data'!G68))),'Data Summary'!DB74="Yes"),OFFSET('Sanitation Data'!$G$10,0,10*ROW('Sanitation Data'!G68)),NA())</f>
        <v>#N/A</v>
      </c>
      <c r="AN74" s="508" t="e">
        <f ca="1">+IF(AND(ISNUMBER(OFFSET('Sanitation Data'!$G$11,0,10*ROW('Sanitation Data'!G68))),'Data Summary'!DC74="Yes"),OFFSET('Sanitation Data'!$G$11,0,10*ROW('Sanitation Data'!G68)),NA())</f>
        <v>#N/A</v>
      </c>
      <c r="AO74" s="508" t="e">
        <f ca="1">+IF(AND(ISNUMBER(OFFSET('Sanitation Data'!$G$12,0,10*ROW('Sanitation Data'!G68))),'Data Summary'!DD74="Yes"),OFFSET('Sanitation Data'!$G$12,0,10*ROW('Sanitation Data'!G68)),NA())</f>
        <v>#N/A</v>
      </c>
      <c r="AP74" s="508" t="e">
        <f ca="1">+IF(AND(ISNUMBER(OFFSET('Sanitation Data'!$H$4,0,10*ROW('Sanitation Data'!H68))),'Data Summary'!DE74="Yes"),100-OFFSET('Sanitation Data'!$H$4,0,10*ROW('Sanitation Data'!H68)),NA())</f>
        <v>#N/A</v>
      </c>
      <c r="AQ74" s="508" t="e">
        <f ca="1">+IF(AND(ISNUMBER(OFFSET('Sanitation Data'!$H$6,0,10*ROW('Sanitation Data'!H68))),'Data Summary'!DF74="Yes"),OFFSET('Sanitation Data'!$H$6,0,10*ROW('Sanitation Data'!H68)),NA())</f>
        <v>#N/A</v>
      </c>
      <c r="AR74" s="508" t="e">
        <f ca="1">+IF(AND(ISNUMBER(OFFSET('Sanitation Data'!$H$10,0,10*ROW('Sanitation Data'!H68))),'Data Summary'!DG74="Yes"),OFFSET('Sanitation Data'!$H$10,0,10*ROW('Sanitation Data'!H68)),NA())</f>
        <v>#N/A</v>
      </c>
      <c r="AS74" s="508" t="e">
        <f ca="1">+IF(AND(ISNUMBER(OFFSET('Sanitation Data'!$H$11,0,10*ROW('Sanitation Data'!H68))),'Data Summary'!DH74="Yes"),OFFSET('Sanitation Data'!$H$11,0,10*ROW('Sanitation Data'!H68)),NA())</f>
        <v>#N/A</v>
      </c>
      <c r="AT74" s="508" t="e">
        <f ca="1">+IF(AND(ISNUMBER(OFFSET('Sanitation Data'!$H$12,0,10*ROW('Sanitation Data'!H68))),'Data Summary'!DI74="Yes"),OFFSET('Sanitation Data'!$H$12,0,10*ROW('Sanitation Data'!H68)),NA())</f>
        <v>#N/A</v>
      </c>
      <c r="AU74" s="508" t="e">
        <f ca="1">+IF(AND(ISNUMBER(OFFSET('Sanitation Data'!$I$4,0,10*ROW('Sanitation Data'!I68))),'Data Summary'!DJ74="Yes"),100-OFFSET('Sanitation Data'!$I$4,0,10*ROW('Sanitation Data'!I68)),NA())</f>
        <v>#N/A</v>
      </c>
      <c r="AV74" s="508" t="e">
        <f ca="1">+IF(AND(ISNUMBER(OFFSET('Sanitation Data'!$I$6,0,10*ROW('Sanitation Data'!I68))),'Data Summary'!DK74="Yes"),OFFSET('Sanitation Data'!$I$6,0,10*ROW('Sanitation Data'!I68)),NA())</f>
        <v>#N/A</v>
      </c>
      <c r="AW74" s="508" t="e">
        <f ca="1">+IF(AND(ISNUMBER(OFFSET('Sanitation Data'!$I$10,0,10*ROW('Sanitation Data'!I68))),'Data Summary'!DL74="Yes"),OFFSET('Sanitation Data'!$I$10,0,10*ROW('Sanitation Data'!I68)),NA())</f>
        <v>#N/A</v>
      </c>
      <c r="AX74" s="508" t="e">
        <f ca="1">+IF(AND(ISNUMBER(OFFSET('Sanitation Data'!$I$11,0,10*ROW('Sanitation Data'!I68))),'Data Summary'!DM74="Yes"),OFFSET('Sanitation Data'!$I$11,0,10*ROW('Sanitation Data'!I68)),NA())</f>
        <v>#N/A</v>
      </c>
      <c r="AY74" s="508" t="e">
        <f ca="1">+IF(AND(ISNUMBER(OFFSET('Sanitation Data'!$I$12,0,10*ROW('Sanitation Data'!I68))),'Data Summary'!DN74="Yes"),OFFSET('Sanitation Data'!$I$12,0,10*ROW('Sanitation Data'!I68)),NA())</f>
        <v>#N/A</v>
      </c>
      <c r="AZ74" s="509" t="e">
        <f ca="1">+IF(AND(ISNUMBER(OFFSET('Hygiene Data'!$D$5,0,10*ROW('Hygiene Data'!D68))),'Data Summary'!DO74="Yes"),OFFSET('Hygiene Data'!$D$5,0,10*ROW('Hygiene Data'!D68)),NA())</f>
        <v>#N/A</v>
      </c>
      <c r="BA74" s="509" t="e">
        <f ca="1">+IF(AND(ISNUMBER(OFFSET('Hygiene Data'!$D$7,0,10*ROW('Hygiene Data'!D68))),'Data Summary'!DP74="Yes"),OFFSET('Hygiene Data'!$D$7,0,10*ROW('Hygiene Data'!D68)),NA())</f>
        <v>#N/A</v>
      </c>
      <c r="BB74" s="509" t="e">
        <f ca="1">+IF(AND(ISNUMBER(OFFSET('Hygiene Data'!$D$9,0,10*ROW('Hygiene Data'!D68))),'Data Summary'!DQ74="Yes"),OFFSET('Hygiene Data'!$D$9,0,10*ROW('Hygiene Data'!D68)),NA())</f>
        <v>#N/A</v>
      </c>
      <c r="BC74" s="509" t="e">
        <f ca="1">+IF(AND(ISNUMBER(OFFSET('Hygiene Data'!$E$5,0,10*ROW('Hygiene Data'!E68))),'Data Summary'!DR74="Yes"),OFFSET('Hygiene Data'!$E$5,0,10*ROW('Hygiene Data'!E68)),NA())</f>
        <v>#N/A</v>
      </c>
      <c r="BD74" s="509" t="e">
        <f ca="1">+IF(AND(ISNUMBER(OFFSET('Hygiene Data'!$E$7,0,10*ROW('Hygiene Data'!E68))),'Data Summary'!DS74="Yes"),OFFSET('Hygiene Data'!$E$7,0,10*ROW('Hygiene Data'!E68)),NA())</f>
        <v>#N/A</v>
      </c>
      <c r="BE74" s="509" t="e">
        <f ca="1">+IF(AND(ISNUMBER(OFFSET('Hygiene Data'!$E$9,0,10*ROW('Hygiene Data'!E68))),'Data Summary'!DT74="Yes"),OFFSET('Hygiene Data'!$E$9,0,10*ROW('Hygiene Data'!E68)),NA())</f>
        <v>#N/A</v>
      </c>
      <c r="BF74" s="509" t="e">
        <f ca="1">+IF(AND(ISNUMBER(OFFSET('Hygiene Data'!$F$5,0,10*ROW('Hygiene Data'!F68))),'Data Summary'!DU74="Yes"),OFFSET('Hygiene Data'!$F$5,0,10*ROW('Hygiene Data'!F68)),NA())</f>
        <v>#N/A</v>
      </c>
      <c r="BG74" s="509" t="e">
        <f ca="1">+IF(AND(ISNUMBER(OFFSET('Hygiene Data'!$F$7,0,10*ROW('Hygiene Data'!F68))),'Data Summary'!DV74="Yes"),OFFSET('Hygiene Data'!$F$7,0,10*ROW('Hygiene Data'!F68)),NA())</f>
        <v>#N/A</v>
      </c>
      <c r="BH74" s="509" t="e">
        <f ca="1">+IF(AND(ISNUMBER(OFFSET('Hygiene Data'!$F$9,0,10*ROW('Hygiene Data'!F68))),'Data Summary'!DW74="Yes"),OFFSET('Hygiene Data'!$F$9,0,10*ROW('Hygiene Data'!F68)),NA())</f>
        <v>#N/A</v>
      </c>
      <c r="BI74" s="509" t="e">
        <f ca="1">+IF(AND(ISNUMBER(OFFSET('Hygiene Data'!$G$5,0,10*ROW('Hygiene Data'!G68))),'Data Summary'!DX74="Yes"),OFFSET('Hygiene Data'!$G$5,0,10*ROW('Hygiene Data'!G68)),NA())</f>
        <v>#N/A</v>
      </c>
      <c r="BJ74" s="509" t="e">
        <f ca="1">+IF(AND(ISNUMBER(OFFSET('Hygiene Data'!$G$7,0,10*ROW('Hygiene Data'!G68))),'Data Summary'!DY74="Yes"),OFFSET('Hygiene Data'!$G$7,0,10*ROW('Hygiene Data'!G68)),NA())</f>
        <v>#N/A</v>
      </c>
      <c r="BK74" s="509" t="e">
        <f ca="1">+IF(AND(ISNUMBER(OFFSET('Hygiene Data'!$G$9,0,10*ROW('Hygiene Data'!G68))),'Data Summary'!DZ74="Yes"),OFFSET('Hygiene Data'!$G$9,0,10*ROW('Hygiene Data'!G68)),NA())</f>
        <v>#N/A</v>
      </c>
      <c r="BL74" s="509" t="e">
        <f ca="1">+IF(AND(ISNUMBER(OFFSET('Hygiene Data'!$H$5,0,10*ROW('Hygiene Data'!H68))),'Data Summary'!EA74="Yes"),OFFSET('Hygiene Data'!$H$5,0,10*ROW('Hygiene Data'!H68)),NA())</f>
        <v>#N/A</v>
      </c>
      <c r="BM74" s="509" t="e">
        <f ca="1">+IF(AND(ISNUMBER(OFFSET('Hygiene Data'!$H$7,0,10*ROW('Hygiene Data'!H68))),'Data Summary'!EB74="Yes"),OFFSET('Hygiene Data'!$H$7,0,10*ROW('Hygiene Data'!H68)),NA())</f>
        <v>#N/A</v>
      </c>
      <c r="BN74" s="509" t="e">
        <f ca="1">+IF(AND(ISNUMBER(OFFSET('Hygiene Data'!$H$9,0,10*ROW('Hygiene Data'!H68))),'Data Summary'!EC74="Yes"),OFFSET('Hygiene Data'!$H$9,0,10*ROW('Hygiene Data'!H68)),NA())</f>
        <v>#N/A</v>
      </c>
      <c r="BO74" s="509" t="e">
        <f ca="1">+IF(AND(ISNUMBER(OFFSET('Hygiene Data'!$I$5,0,10*ROW('Hygiene Data'!I68))),'Data Summary'!ED74="Yes"),OFFSET('Hygiene Data'!$I$5,0,10*ROW('Hygiene Data'!I68)),NA())</f>
        <v>#N/A</v>
      </c>
      <c r="BP74" s="509" t="e">
        <f ca="1">+IF(AND(ISNUMBER(OFFSET('Hygiene Data'!$I$7,0,10*ROW('Hygiene Data'!I68))),'Data Summary'!EE74="Yes"),OFFSET('Hygiene Data'!$I$7,0,10*ROW('Hygiene Data'!I68)),NA())</f>
        <v>#N/A</v>
      </c>
      <c r="BQ74" s="509" t="e">
        <f ca="1">+IF(AND(ISNUMBER(OFFSET('Hygiene Data'!$I$9,0,10*ROW('Hygiene Data'!I68))),'Data Summary'!EF74="Yes"),OFFSET('Hygiene Data'!$I$9,0,10*ROW('Hygiene Data'!I68)),NA())</f>
        <v>#N/A</v>
      </c>
    </row>
    <row r="75" spans="1:69" x14ac:dyDescent="0.25">
      <c r="A75" s="505" t="e">
        <f ca="1">+RIGHT('Data Summary'!A75,LEN('Data Summary'!A75)-9)</f>
        <v>#VALUE!</v>
      </c>
      <c r="B75" s="479" t="str">
        <f ca="1">+IF(ISTEXT('Data Summary'!B75),'Data Summary'!B75,"")</f>
        <v/>
      </c>
      <c r="C75" s="506" t="e">
        <f ca="1">+VALUE('Data Summary'!C75)</f>
        <v>#VALUE!</v>
      </c>
      <c r="D75" s="507" t="e">
        <f ca="1">+IF(AND(ISNUMBER(OFFSET('Water Data'!$D$4,0,10*ROW('Water Data'!D69))),'Data Summary'!BS75="Yes"),100-OFFSET('Water Data'!$D$4,0,10*ROW('Water Data'!D69)),NA())</f>
        <v>#N/A</v>
      </c>
      <c r="E75" s="507" t="e">
        <f ca="1">+IF(AND(ISNUMBER(OFFSET('Water Data'!$D$6,0,10*ROW('Water Data'!D69))),'Data Summary'!BT75="Yes"),OFFSET('Water Data'!$D$6,0,10*ROW('Water Data'!D69)),NA())</f>
        <v>#N/A</v>
      </c>
      <c r="F75" s="507" t="e">
        <f ca="1">+IF(AND(ISNUMBER(OFFSET('Water Data'!$D$9,0,10*ROW('Water Data'!D69))),'Data Summary'!BU75="Yes"),OFFSET('Water Data'!$D$9,0,10*ROW('Water Data'!D69)),NA())</f>
        <v>#N/A</v>
      </c>
      <c r="G75" s="507" t="e">
        <f ca="1">+IF(AND(ISNUMBER(OFFSET('Water Data'!$E$4,0,10*ROW('Water Data'!E69))),'Data Summary'!BV75="Yes"),100-OFFSET('Water Data'!$E$4,0,10*ROW('Water Data'!E69)),NA())</f>
        <v>#N/A</v>
      </c>
      <c r="H75" s="507" t="e">
        <f ca="1">+IF(AND(ISNUMBER(OFFSET('Water Data'!$E$6,0,10*ROW('Water Data'!E69))),'Data Summary'!BW75="Yes"),OFFSET('Water Data'!$E$6,0,10*ROW('Water Data'!E69)),NA())</f>
        <v>#N/A</v>
      </c>
      <c r="I75" s="507" t="e">
        <f ca="1">+IF(AND(ISNUMBER(OFFSET('Water Data'!$E$9,0,10*ROW('Water Data'!E69))),'Data Summary'!BX75="Yes"),OFFSET('Water Data'!$E$9,0,10*ROW('Water Data'!E69)),NA())</f>
        <v>#N/A</v>
      </c>
      <c r="J75" s="507" t="e">
        <f ca="1">+IF(AND(ISNUMBER(OFFSET('Water Data'!$F$4,0,10*ROW('Water Data'!F69))),'Data Summary'!BY75="Yes"),100-OFFSET('Water Data'!$F$4,0,10*ROW('Water Data'!F69)),NA())</f>
        <v>#N/A</v>
      </c>
      <c r="K75" s="507" t="e">
        <f ca="1">+IF(AND(ISNUMBER(OFFSET('Water Data'!$F$6,0,10*ROW('Water Data'!F69))),'Data Summary'!BZ75="Yes"),OFFSET('Water Data'!$F$6,0,10*ROW('Water Data'!F69)),NA())</f>
        <v>#N/A</v>
      </c>
      <c r="L75" s="507" t="e">
        <f ca="1">+IF(AND(ISNUMBER(OFFSET('Water Data'!$F$9,0,10*ROW('Water Data'!F69))),'Data Summary'!CA75="Yes"),OFFSET('Water Data'!$F$9,0,10*ROW('Water Data'!F69)),NA())</f>
        <v>#N/A</v>
      </c>
      <c r="M75" s="507" t="e">
        <f ca="1">+IF(AND(ISNUMBER(OFFSET('Water Data'!$G$4,0,10*ROW('Water Data'!G69))),'Data Summary'!CB75="Yes"),100-OFFSET('Water Data'!$G$4,0,10*ROW('Water Data'!G69)),NA())</f>
        <v>#N/A</v>
      </c>
      <c r="N75" s="507" t="e">
        <f ca="1">+IF(AND(ISNUMBER(OFFSET('Water Data'!$G$6,0,10*ROW('Water Data'!G69))),'Data Summary'!CC75="Yes"),OFFSET('Water Data'!$G$6,0,10*ROW('Water Data'!G69)),NA())</f>
        <v>#N/A</v>
      </c>
      <c r="O75" s="507" t="e">
        <f ca="1">+IF(AND(ISNUMBER(OFFSET('Water Data'!$G$9,0,10*ROW('Water Data'!G69))),'Data Summary'!CD75="Yes"),OFFSET('Water Data'!$G$9,0,10*ROW('Water Data'!G69)),NA())</f>
        <v>#N/A</v>
      </c>
      <c r="P75" s="507" t="e">
        <f ca="1">+IF(AND(ISNUMBER(OFFSET('Water Data'!$H$4,0,10*ROW('Water Data'!H69))),'Data Summary'!CE75="Yes"),100-OFFSET('Water Data'!$H$4,0,10*ROW('Water Data'!H69)),NA())</f>
        <v>#N/A</v>
      </c>
      <c r="Q75" s="507" t="e">
        <f ca="1">+IF(AND(ISNUMBER(OFFSET('Water Data'!$H$6,0,10*ROW('Water Data'!H69))),'Data Summary'!CF75="Yes"),OFFSET('Water Data'!$H$6,0,10*ROW('Water Data'!H69)),NA())</f>
        <v>#N/A</v>
      </c>
      <c r="R75" s="507" t="e">
        <f ca="1">+IF(AND(ISNUMBER(OFFSET('Water Data'!$H$9,0,10*ROW('Water Data'!H69))),'Data Summary'!CG75="Yes"),OFFSET('Water Data'!$H$9,0,10*ROW('Water Data'!H69)),NA())</f>
        <v>#N/A</v>
      </c>
      <c r="S75" s="507" t="e">
        <f ca="1">+IF(AND(ISNUMBER(OFFSET('Water Data'!$I$4,0,10*ROW('Water Data'!I69))),'Data Summary'!CH75="Yes"),100-OFFSET('Water Data'!$I$4,0,10*ROW('Water Data'!I69)),NA())</f>
        <v>#N/A</v>
      </c>
      <c r="T75" s="507" t="e">
        <f ca="1">+IF(AND(ISNUMBER(OFFSET('Water Data'!$I$6,0,10*ROW('Water Data'!I69))),'Data Summary'!CI75="Yes"),OFFSET('Water Data'!$I$6,0,10*ROW('Water Data'!I69)),NA())</f>
        <v>#N/A</v>
      </c>
      <c r="U75" s="507" t="e">
        <f ca="1">+IF(AND(ISNUMBER(OFFSET('Water Data'!$I$9,0,10*ROW('Water Data'!I69))),'Data Summary'!CJ75="Yes"),OFFSET('Water Data'!$I$9,0,10*ROW('Water Data'!I69)),NA())</f>
        <v>#N/A</v>
      </c>
      <c r="V75" s="508" t="e">
        <f ca="1">+IF(AND(ISNUMBER(OFFSET('Sanitation Data'!$D$4,0,10*ROW('Sanitation Data'!D69))),'Data Summary'!CK75="Yes"),100-OFFSET('Sanitation Data'!$D$4,0,10*ROW('Sanitation Data'!D69)),NA())</f>
        <v>#N/A</v>
      </c>
      <c r="W75" s="508" t="e">
        <f ca="1">+IF(AND(ISNUMBER(OFFSET('Sanitation Data'!$D$6,0,10*ROW('Sanitation Data'!D69))),'Data Summary'!CL75="Yes"),OFFSET('Sanitation Data'!$D$6,0,10*ROW('Sanitation Data'!D69)),NA())</f>
        <v>#N/A</v>
      </c>
      <c r="X75" s="508" t="e">
        <f ca="1">+IF(AND(ISNUMBER(OFFSET('Sanitation Data'!$D$10,0,10*ROW('Sanitation Data'!D69))),'Data Summary'!CM75="Yes"),OFFSET('Sanitation Data'!$D$10,0,10*ROW('Sanitation Data'!D69)),NA())</f>
        <v>#N/A</v>
      </c>
      <c r="Y75" s="508" t="e">
        <f ca="1">+IF(AND(ISNUMBER(OFFSET('Sanitation Data'!$D$11,0,10*ROW('Sanitation Data'!D69))),'Data Summary'!CN75="Yes"),OFFSET('Sanitation Data'!$D$11,0,10*ROW('Sanitation Data'!D69)),NA())</f>
        <v>#N/A</v>
      </c>
      <c r="Z75" s="508" t="e">
        <f ca="1">+IF(AND(ISNUMBER(OFFSET('Sanitation Data'!$D$12,0,10*ROW('Sanitation Data'!D69))),'Data Summary'!CO75="Yes"),OFFSET('Sanitation Data'!$D$12,0,10*ROW('Sanitation Data'!D69)),NA())</f>
        <v>#N/A</v>
      </c>
      <c r="AA75" s="508" t="e">
        <f ca="1">+IF(AND(ISNUMBER(OFFSET('Sanitation Data'!$E$4,0,10*ROW('Sanitation Data'!E69))),'Data Summary'!CP75="Yes"),100-OFFSET('Sanitation Data'!$E$4,0,10*ROW('Sanitation Data'!E69)),NA())</f>
        <v>#N/A</v>
      </c>
      <c r="AB75" s="508" t="e">
        <f ca="1">+IF(AND(ISNUMBER(OFFSET('Sanitation Data'!$E$6,0,10*ROW('Sanitation Data'!E69))),'Data Summary'!CQ75="Yes"),OFFSET('Sanitation Data'!$E$6,0,10*ROW('Sanitation Data'!E69)),NA())</f>
        <v>#N/A</v>
      </c>
      <c r="AC75" s="508" t="e">
        <f ca="1">+IF(AND(ISNUMBER(OFFSET('Sanitation Data'!$E$10,0,10*ROW('Sanitation Data'!E69))),'Data Summary'!CR75="Yes"),OFFSET('Sanitation Data'!$E$10,0,10*ROW('Sanitation Data'!E69)),NA())</f>
        <v>#N/A</v>
      </c>
      <c r="AD75" s="508" t="e">
        <f ca="1">+IF(AND(ISNUMBER(OFFSET('Sanitation Data'!$E$11,0,10*ROW('Sanitation Data'!E69))),'Data Summary'!CS75="Yes"),OFFSET('Sanitation Data'!$E$11,0,10*ROW('Sanitation Data'!E69)),NA())</f>
        <v>#N/A</v>
      </c>
      <c r="AE75" s="508" t="e">
        <f ca="1">+IF(AND(ISNUMBER(OFFSET('Sanitation Data'!$E$12,0,10*ROW('Sanitation Data'!E69))),'Data Summary'!CT75="Yes"),OFFSET('Sanitation Data'!$E$12,0,10*ROW('Sanitation Data'!E69)),NA())</f>
        <v>#N/A</v>
      </c>
      <c r="AF75" s="508" t="e">
        <f ca="1">+IF(AND(ISNUMBER(OFFSET('Sanitation Data'!$F$4,0,10*ROW('Sanitation Data'!F69))),'Data Summary'!CU75="Yes"),100-OFFSET('Sanitation Data'!$F$4,0,10*ROW('Sanitation Data'!F69)),NA())</f>
        <v>#N/A</v>
      </c>
      <c r="AG75" s="508" t="e">
        <f ca="1">+IF(AND(ISNUMBER(OFFSET('Sanitation Data'!$F$6,0,10*ROW('Sanitation Data'!F69))),'Data Summary'!CV75="Yes"),OFFSET('Sanitation Data'!$F$6,0,10*ROW('Sanitation Data'!F69)),NA())</f>
        <v>#N/A</v>
      </c>
      <c r="AH75" s="508" t="e">
        <f ca="1">+IF(AND(ISNUMBER(OFFSET('Sanitation Data'!$F$10,0,10*ROW('Sanitation Data'!F69))),'Data Summary'!CW75="Yes"),OFFSET('Sanitation Data'!$F$10,0,10*ROW('Sanitation Data'!F69)),NA())</f>
        <v>#N/A</v>
      </c>
      <c r="AI75" s="508" t="e">
        <f ca="1">+IF(AND(ISNUMBER(OFFSET('Sanitation Data'!$F$11,0,10*ROW('Sanitation Data'!F69))),'Data Summary'!CX75="Yes"),OFFSET('Sanitation Data'!$F$11,0,10*ROW('Sanitation Data'!F69)),NA())</f>
        <v>#N/A</v>
      </c>
      <c r="AJ75" s="508" t="e">
        <f ca="1">+IF(AND(ISNUMBER(OFFSET('Sanitation Data'!$F$12,0,10*ROW('Sanitation Data'!F69))),'Data Summary'!CY75="Yes"),OFFSET('Sanitation Data'!$F$12,0,10*ROW('Sanitation Data'!F69)),NA())</f>
        <v>#N/A</v>
      </c>
      <c r="AK75" s="508" t="e">
        <f ca="1">+IF(AND(ISNUMBER(OFFSET('Sanitation Data'!$G$4,0,10*ROW('Sanitation Data'!G69))),'Data Summary'!CZ75="Yes"),100-OFFSET('Sanitation Data'!$G$4,0,10*ROW('Sanitation Data'!G69)),NA())</f>
        <v>#N/A</v>
      </c>
      <c r="AL75" s="508" t="e">
        <f ca="1">+IF(AND(ISNUMBER(OFFSET('Sanitation Data'!$G$6,0,10*ROW('Sanitation Data'!G69))),'Data Summary'!DA75="Yes"),OFFSET('Sanitation Data'!$G$6,0,10*ROW('Sanitation Data'!G69)),NA())</f>
        <v>#N/A</v>
      </c>
      <c r="AM75" s="508" t="e">
        <f ca="1">+IF(AND(ISNUMBER(OFFSET('Sanitation Data'!$G$10,0,10*ROW('Sanitation Data'!G69))),'Data Summary'!DB75="Yes"),OFFSET('Sanitation Data'!$G$10,0,10*ROW('Sanitation Data'!G69)),NA())</f>
        <v>#N/A</v>
      </c>
      <c r="AN75" s="508" t="e">
        <f ca="1">+IF(AND(ISNUMBER(OFFSET('Sanitation Data'!$G$11,0,10*ROW('Sanitation Data'!G69))),'Data Summary'!DC75="Yes"),OFFSET('Sanitation Data'!$G$11,0,10*ROW('Sanitation Data'!G69)),NA())</f>
        <v>#N/A</v>
      </c>
      <c r="AO75" s="508" t="e">
        <f ca="1">+IF(AND(ISNUMBER(OFFSET('Sanitation Data'!$G$12,0,10*ROW('Sanitation Data'!G69))),'Data Summary'!DD75="Yes"),OFFSET('Sanitation Data'!$G$12,0,10*ROW('Sanitation Data'!G69)),NA())</f>
        <v>#N/A</v>
      </c>
      <c r="AP75" s="508" t="e">
        <f ca="1">+IF(AND(ISNUMBER(OFFSET('Sanitation Data'!$H$4,0,10*ROW('Sanitation Data'!H69))),'Data Summary'!DE75="Yes"),100-OFFSET('Sanitation Data'!$H$4,0,10*ROW('Sanitation Data'!H69)),NA())</f>
        <v>#N/A</v>
      </c>
      <c r="AQ75" s="508" t="e">
        <f ca="1">+IF(AND(ISNUMBER(OFFSET('Sanitation Data'!$H$6,0,10*ROW('Sanitation Data'!H69))),'Data Summary'!DF75="Yes"),OFFSET('Sanitation Data'!$H$6,0,10*ROW('Sanitation Data'!H69)),NA())</f>
        <v>#N/A</v>
      </c>
      <c r="AR75" s="508" t="e">
        <f ca="1">+IF(AND(ISNUMBER(OFFSET('Sanitation Data'!$H$10,0,10*ROW('Sanitation Data'!H69))),'Data Summary'!DG75="Yes"),OFFSET('Sanitation Data'!$H$10,0,10*ROW('Sanitation Data'!H69)),NA())</f>
        <v>#N/A</v>
      </c>
      <c r="AS75" s="508" t="e">
        <f ca="1">+IF(AND(ISNUMBER(OFFSET('Sanitation Data'!$H$11,0,10*ROW('Sanitation Data'!H69))),'Data Summary'!DH75="Yes"),OFFSET('Sanitation Data'!$H$11,0,10*ROW('Sanitation Data'!H69)),NA())</f>
        <v>#N/A</v>
      </c>
      <c r="AT75" s="508" t="e">
        <f ca="1">+IF(AND(ISNUMBER(OFFSET('Sanitation Data'!$H$12,0,10*ROW('Sanitation Data'!H69))),'Data Summary'!DI75="Yes"),OFFSET('Sanitation Data'!$H$12,0,10*ROW('Sanitation Data'!H69)),NA())</f>
        <v>#N/A</v>
      </c>
      <c r="AU75" s="508" t="e">
        <f ca="1">+IF(AND(ISNUMBER(OFFSET('Sanitation Data'!$I$4,0,10*ROW('Sanitation Data'!I69))),'Data Summary'!DJ75="Yes"),100-OFFSET('Sanitation Data'!$I$4,0,10*ROW('Sanitation Data'!I69)),NA())</f>
        <v>#N/A</v>
      </c>
      <c r="AV75" s="508" t="e">
        <f ca="1">+IF(AND(ISNUMBER(OFFSET('Sanitation Data'!$I$6,0,10*ROW('Sanitation Data'!I69))),'Data Summary'!DK75="Yes"),OFFSET('Sanitation Data'!$I$6,0,10*ROW('Sanitation Data'!I69)),NA())</f>
        <v>#N/A</v>
      </c>
      <c r="AW75" s="508" t="e">
        <f ca="1">+IF(AND(ISNUMBER(OFFSET('Sanitation Data'!$I$10,0,10*ROW('Sanitation Data'!I69))),'Data Summary'!DL75="Yes"),OFFSET('Sanitation Data'!$I$10,0,10*ROW('Sanitation Data'!I69)),NA())</f>
        <v>#N/A</v>
      </c>
      <c r="AX75" s="508" t="e">
        <f ca="1">+IF(AND(ISNUMBER(OFFSET('Sanitation Data'!$I$11,0,10*ROW('Sanitation Data'!I69))),'Data Summary'!DM75="Yes"),OFFSET('Sanitation Data'!$I$11,0,10*ROW('Sanitation Data'!I69)),NA())</f>
        <v>#N/A</v>
      </c>
      <c r="AY75" s="508" t="e">
        <f ca="1">+IF(AND(ISNUMBER(OFFSET('Sanitation Data'!$I$12,0,10*ROW('Sanitation Data'!I69))),'Data Summary'!DN75="Yes"),OFFSET('Sanitation Data'!$I$12,0,10*ROW('Sanitation Data'!I69)),NA())</f>
        <v>#N/A</v>
      </c>
      <c r="AZ75" s="509" t="e">
        <f ca="1">+IF(AND(ISNUMBER(OFFSET('Hygiene Data'!$D$5,0,10*ROW('Hygiene Data'!D69))),'Data Summary'!DO75="Yes"),OFFSET('Hygiene Data'!$D$5,0,10*ROW('Hygiene Data'!D69)),NA())</f>
        <v>#N/A</v>
      </c>
      <c r="BA75" s="509" t="e">
        <f ca="1">+IF(AND(ISNUMBER(OFFSET('Hygiene Data'!$D$7,0,10*ROW('Hygiene Data'!D69))),'Data Summary'!DP75="Yes"),OFFSET('Hygiene Data'!$D$7,0,10*ROW('Hygiene Data'!D69)),NA())</f>
        <v>#N/A</v>
      </c>
      <c r="BB75" s="509" t="e">
        <f ca="1">+IF(AND(ISNUMBER(OFFSET('Hygiene Data'!$D$9,0,10*ROW('Hygiene Data'!D69))),'Data Summary'!DQ75="Yes"),OFFSET('Hygiene Data'!$D$9,0,10*ROW('Hygiene Data'!D69)),NA())</f>
        <v>#N/A</v>
      </c>
      <c r="BC75" s="509" t="e">
        <f ca="1">+IF(AND(ISNUMBER(OFFSET('Hygiene Data'!$E$5,0,10*ROW('Hygiene Data'!E69))),'Data Summary'!DR75="Yes"),OFFSET('Hygiene Data'!$E$5,0,10*ROW('Hygiene Data'!E69)),NA())</f>
        <v>#N/A</v>
      </c>
      <c r="BD75" s="509" t="e">
        <f ca="1">+IF(AND(ISNUMBER(OFFSET('Hygiene Data'!$E$7,0,10*ROW('Hygiene Data'!E69))),'Data Summary'!DS75="Yes"),OFFSET('Hygiene Data'!$E$7,0,10*ROW('Hygiene Data'!E69)),NA())</f>
        <v>#N/A</v>
      </c>
      <c r="BE75" s="509" t="e">
        <f ca="1">+IF(AND(ISNUMBER(OFFSET('Hygiene Data'!$E$9,0,10*ROW('Hygiene Data'!E69))),'Data Summary'!DT75="Yes"),OFFSET('Hygiene Data'!$E$9,0,10*ROW('Hygiene Data'!E69)),NA())</f>
        <v>#N/A</v>
      </c>
      <c r="BF75" s="509" t="e">
        <f ca="1">+IF(AND(ISNUMBER(OFFSET('Hygiene Data'!$F$5,0,10*ROW('Hygiene Data'!F69))),'Data Summary'!DU75="Yes"),OFFSET('Hygiene Data'!$F$5,0,10*ROW('Hygiene Data'!F69)),NA())</f>
        <v>#N/A</v>
      </c>
      <c r="BG75" s="509" t="e">
        <f ca="1">+IF(AND(ISNUMBER(OFFSET('Hygiene Data'!$F$7,0,10*ROW('Hygiene Data'!F69))),'Data Summary'!DV75="Yes"),OFFSET('Hygiene Data'!$F$7,0,10*ROW('Hygiene Data'!F69)),NA())</f>
        <v>#N/A</v>
      </c>
      <c r="BH75" s="509" t="e">
        <f ca="1">+IF(AND(ISNUMBER(OFFSET('Hygiene Data'!$F$9,0,10*ROW('Hygiene Data'!F69))),'Data Summary'!DW75="Yes"),OFFSET('Hygiene Data'!$F$9,0,10*ROW('Hygiene Data'!F69)),NA())</f>
        <v>#N/A</v>
      </c>
      <c r="BI75" s="509" t="e">
        <f ca="1">+IF(AND(ISNUMBER(OFFSET('Hygiene Data'!$G$5,0,10*ROW('Hygiene Data'!G69))),'Data Summary'!DX75="Yes"),OFFSET('Hygiene Data'!$G$5,0,10*ROW('Hygiene Data'!G69)),NA())</f>
        <v>#N/A</v>
      </c>
      <c r="BJ75" s="509" t="e">
        <f ca="1">+IF(AND(ISNUMBER(OFFSET('Hygiene Data'!$G$7,0,10*ROW('Hygiene Data'!G69))),'Data Summary'!DY75="Yes"),OFFSET('Hygiene Data'!$G$7,0,10*ROW('Hygiene Data'!G69)),NA())</f>
        <v>#N/A</v>
      </c>
      <c r="BK75" s="509" t="e">
        <f ca="1">+IF(AND(ISNUMBER(OFFSET('Hygiene Data'!$G$9,0,10*ROW('Hygiene Data'!G69))),'Data Summary'!DZ75="Yes"),OFFSET('Hygiene Data'!$G$9,0,10*ROW('Hygiene Data'!G69)),NA())</f>
        <v>#N/A</v>
      </c>
      <c r="BL75" s="509" t="e">
        <f ca="1">+IF(AND(ISNUMBER(OFFSET('Hygiene Data'!$H$5,0,10*ROW('Hygiene Data'!H69))),'Data Summary'!EA75="Yes"),OFFSET('Hygiene Data'!$H$5,0,10*ROW('Hygiene Data'!H69)),NA())</f>
        <v>#N/A</v>
      </c>
      <c r="BM75" s="509" t="e">
        <f ca="1">+IF(AND(ISNUMBER(OFFSET('Hygiene Data'!$H$7,0,10*ROW('Hygiene Data'!H69))),'Data Summary'!EB75="Yes"),OFFSET('Hygiene Data'!$H$7,0,10*ROW('Hygiene Data'!H69)),NA())</f>
        <v>#N/A</v>
      </c>
      <c r="BN75" s="509" t="e">
        <f ca="1">+IF(AND(ISNUMBER(OFFSET('Hygiene Data'!$H$9,0,10*ROW('Hygiene Data'!H69))),'Data Summary'!EC75="Yes"),OFFSET('Hygiene Data'!$H$9,0,10*ROW('Hygiene Data'!H69)),NA())</f>
        <v>#N/A</v>
      </c>
      <c r="BO75" s="509" t="e">
        <f ca="1">+IF(AND(ISNUMBER(OFFSET('Hygiene Data'!$I$5,0,10*ROW('Hygiene Data'!I69))),'Data Summary'!ED75="Yes"),OFFSET('Hygiene Data'!$I$5,0,10*ROW('Hygiene Data'!I69)),NA())</f>
        <v>#N/A</v>
      </c>
      <c r="BP75" s="509" t="e">
        <f ca="1">+IF(AND(ISNUMBER(OFFSET('Hygiene Data'!$I$7,0,10*ROW('Hygiene Data'!I69))),'Data Summary'!EE75="Yes"),OFFSET('Hygiene Data'!$I$7,0,10*ROW('Hygiene Data'!I69)),NA())</f>
        <v>#N/A</v>
      </c>
      <c r="BQ75" s="509" t="e">
        <f ca="1">+IF(AND(ISNUMBER(OFFSET('Hygiene Data'!$I$9,0,10*ROW('Hygiene Data'!I69))),'Data Summary'!EF75="Yes"),OFFSET('Hygiene Data'!$I$9,0,10*ROW('Hygiene Data'!I69)),NA())</f>
        <v>#N/A</v>
      </c>
    </row>
    <row r="76" spans="1:69" x14ac:dyDescent="0.25">
      <c r="A76" s="505" t="e">
        <f ca="1">+RIGHT('Data Summary'!A76,LEN('Data Summary'!A76)-9)</f>
        <v>#VALUE!</v>
      </c>
      <c r="B76" s="479" t="str">
        <f ca="1">+IF(ISTEXT('Data Summary'!B76),'Data Summary'!B76,"")</f>
        <v/>
      </c>
      <c r="C76" s="506" t="e">
        <f ca="1">+VALUE('Data Summary'!C76)</f>
        <v>#VALUE!</v>
      </c>
      <c r="D76" s="507" t="e">
        <f ca="1">+IF(AND(ISNUMBER(OFFSET('Water Data'!$D$4,0,10*ROW('Water Data'!D70))),'Data Summary'!BS76="Yes"),100-OFFSET('Water Data'!$D$4,0,10*ROW('Water Data'!D70)),NA())</f>
        <v>#N/A</v>
      </c>
      <c r="E76" s="507" t="e">
        <f ca="1">+IF(AND(ISNUMBER(OFFSET('Water Data'!$D$6,0,10*ROW('Water Data'!D70))),'Data Summary'!BT76="Yes"),OFFSET('Water Data'!$D$6,0,10*ROW('Water Data'!D70)),NA())</f>
        <v>#N/A</v>
      </c>
      <c r="F76" s="507" t="e">
        <f ca="1">+IF(AND(ISNUMBER(OFFSET('Water Data'!$D$9,0,10*ROW('Water Data'!D70))),'Data Summary'!BU76="Yes"),OFFSET('Water Data'!$D$9,0,10*ROW('Water Data'!D70)),NA())</f>
        <v>#N/A</v>
      </c>
      <c r="G76" s="507" t="e">
        <f ca="1">+IF(AND(ISNUMBER(OFFSET('Water Data'!$E$4,0,10*ROW('Water Data'!E70))),'Data Summary'!BV76="Yes"),100-OFFSET('Water Data'!$E$4,0,10*ROW('Water Data'!E70)),NA())</f>
        <v>#N/A</v>
      </c>
      <c r="H76" s="507" t="e">
        <f ca="1">+IF(AND(ISNUMBER(OFFSET('Water Data'!$E$6,0,10*ROW('Water Data'!E70))),'Data Summary'!BW76="Yes"),OFFSET('Water Data'!$E$6,0,10*ROW('Water Data'!E70)),NA())</f>
        <v>#N/A</v>
      </c>
      <c r="I76" s="507" t="e">
        <f ca="1">+IF(AND(ISNUMBER(OFFSET('Water Data'!$E$9,0,10*ROW('Water Data'!E70))),'Data Summary'!BX76="Yes"),OFFSET('Water Data'!$E$9,0,10*ROW('Water Data'!E70)),NA())</f>
        <v>#N/A</v>
      </c>
      <c r="J76" s="507" t="e">
        <f ca="1">+IF(AND(ISNUMBER(OFFSET('Water Data'!$F$4,0,10*ROW('Water Data'!F70))),'Data Summary'!BY76="Yes"),100-OFFSET('Water Data'!$F$4,0,10*ROW('Water Data'!F70)),NA())</f>
        <v>#N/A</v>
      </c>
      <c r="K76" s="507" t="e">
        <f ca="1">+IF(AND(ISNUMBER(OFFSET('Water Data'!$F$6,0,10*ROW('Water Data'!F70))),'Data Summary'!BZ76="Yes"),OFFSET('Water Data'!$F$6,0,10*ROW('Water Data'!F70)),NA())</f>
        <v>#N/A</v>
      </c>
      <c r="L76" s="507" t="e">
        <f ca="1">+IF(AND(ISNUMBER(OFFSET('Water Data'!$F$9,0,10*ROW('Water Data'!F70))),'Data Summary'!CA76="Yes"),OFFSET('Water Data'!$F$9,0,10*ROW('Water Data'!F70)),NA())</f>
        <v>#N/A</v>
      </c>
      <c r="M76" s="507" t="e">
        <f ca="1">+IF(AND(ISNUMBER(OFFSET('Water Data'!$G$4,0,10*ROW('Water Data'!G70))),'Data Summary'!CB76="Yes"),100-OFFSET('Water Data'!$G$4,0,10*ROW('Water Data'!G70)),NA())</f>
        <v>#N/A</v>
      </c>
      <c r="N76" s="507" t="e">
        <f ca="1">+IF(AND(ISNUMBER(OFFSET('Water Data'!$G$6,0,10*ROW('Water Data'!G70))),'Data Summary'!CC76="Yes"),OFFSET('Water Data'!$G$6,0,10*ROW('Water Data'!G70)),NA())</f>
        <v>#N/A</v>
      </c>
      <c r="O76" s="507" t="e">
        <f ca="1">+IF(AND(ISNUMBER(OFFSET('Water Data'!$G$9,0,10*ROW('Water Data'!G70))),'Data Summary'!CD76="Yes"),OFFSET('Water Data'!$G$9,0,10*ROW('Water Data'!G70)),NA())</f>
        <v>#N/A</v>
      </c>
      <c r="P76" s="507" t="e">
        <f ca="1">+IF(AND(ISNUMBER(OFFSET('Water Data'!$H$4,0,10*ROW('Water Data'!H70))),'Data Summary'!CE76="Yes"),100-OFFSET('Water Data'!$H$4,0,10*ROW('Water Data'!H70)),NA())</f>
        <v>#N/A</v>
      </c>
      <c r="Q76" s="507" t="e">
        <f ca="1">+IF(AND(ISNUMBER(OFFSET('Water Data'!$H$6,0,10*ROW('Water Data'!H70))),'Data Summary'!CF76="Yes"),OFFSET('Water Data'!$H$6,0,10*ROW('Water Data'!H70)),NA())</f>
        <v>#N/A</v>
      </c>
      <c r="R76" s="507" t="e">
        <f ca="1">+IF(AND(ISNUMBER(OFFSET('Water Data'!$H$9,0,10*ROW('Water Data'!H70))),'Data Summary'!CG76="Yes"),OFFSET('Water Data'!$H$9,0,10*ROW('Water Data'!H70)),NA())</f>
        <v>#N/A</v>
      </c>
      <c r="S76" s="507" t="e">
        <f ca="1">+IF(AND(ISNUMBER(OFFSET('Water Data'!$I$4,0,10*ROW('Water Data'!I70))),'Data Summary'!CH76="Yes"),100-OFFSET('Water Data'!$I$4,0,10*ROW('Water Data'!I70)),NA())</f>
        <v>#N/A</v>
      </c>
      <c r="T76" s="507" t="e">
        <f ca="1">+IF(AND(ISNUMBER(OFFSET('Water Data'!$I$6,0,10*ROW('Water Data'!I70))),'Data Summary'!CI76="Yes"),OFFSET('Water Data'!$I$6,0,10*ROW('Water Data'!I70)),NA())</f>
        <v>#N/A</v>
      </c>
      <c r="U76" s="507" t="e">
        <f ca="1">+IF(AND(ISNUMBER(OFFSET('Water Data'!$I$9,0,10*ROW('Water Data'!I70))),'Data Summary'!CJ76="Yes"),OFFSET('Water Data'!$I$9,0,10*ROW('Water Data'!I70)),NA())</f>
        <v>#N/A</v>
      </c>
      <c r="V76" s="508" t="e">
        <f ca="1">+IF(AND(ISNUMBER(OFFSET('Sanitation Data'!$D$4,0,10*ROW('Sanitation Data'!D70))),'Data Summary'!CK76="Yes"),100-OFFSET('Sanitation Data'!$D$4,0,10*ROW('Sanitation Data'!D70)),NA())</f>
        <v>#N/A</v>
      </c>
      <c r="W76" s="508" t="e">
        <f ca="1">+IF(AND(ISNUMBER(OFFSET('Sanitation Data'!$D$6,0,10*ROW('Sanitation Data'!D70))),'Data Summary'!CL76="Yes"),OFFSET('Sanitation Data'!$D$6,0,10*ROW('Sanitation Data'!D70)),NA())</f>
        <v>#N/A</v>
      </c>
      <c r="X76" s="508" t="e">
        <f ca="1">+IF(AND(ISNUMBER(OFFSET('Sanitation Data'!$D$10,0,10*ROW('Sanitation Data'!D70))),'Data Summary'!CM76="Yes"),OFFSET('Sanitation Data'!$D$10,0,10*ROW('Sanitation Data'!D70)),NA())</f>
        <v>#N/A</v>
      </c>
      <c r="Y76" s="508" t="e">
        <f ca="1">+IF(AND(ISNUMBER(OFFSET('Sanitation Data'!$D$11,0,10*ROW('Sanitation Data'!D70))),'Data Summary'!CN76="Yes"),OFFSET('Sanitation Data'!$D$11,0,10*ROW('Sanitation Data'!D70)),NA())</f>
        <v>#N/A</v>
      </c>
      <c r="Z76" s="508" t="e">
        <f ca="1">+IF(AND(ISNUMBER(OFFSET('Sanitation Data'!$D$12,0,10*ROW('Sanitation Data'!D70))),'Data Summary'!CO76="Yes"),OFFSET('Sanitation Data'!$D$12,0,10*ROW('Sanitation Data'!D70)),NA())</f>
        <v>#N/A</v>
      </c>
      <c r="AA76" s="508" t="e">
        <f ca="1">+IF(AND(ISNUMBER(OFFSET('Sanitation Data'!$E$4,0,10*ROW('Sanitation Data'!E70))),'Data Summary'!CP76="Yes"),100-OFFSET('Sanitation Data'!$E$4,0,10*ROW('Sanitation Data'!E70)),NA())</f>
        <v>#N/A</v>
      </c>
      <c r="AB76" s="508" t="e">
        <f ca="1">+IF(AND(ISNUMBER(OFFSET('Sanitation Data'!$E$6,0,10*ROW('Sanitation Data'!E70))),'Data Summary'!CQ76="Yes"),OFFSET('Sanitation Data'!$E$6,0,10*ROW('Sanitation Data'!E70)),NA())</f>
        <v>#N/A</v>
      </c>
      <c r="AC76" s="508" t="e">
        <f ca="1">+IF(AND(ISNUMBER(OFFSET('Sanitation Data'!$E$10,0,10*ROW('Sanitation Data'!E70))),'Data Summary'!CR76="Yes"),OFFSET('Sanitation Data'!$E$10,0,10*ROW('Sanitation Data'!E70)),NA())</f>
        <v>#N/A</v>
      </c>
      <c r="AD76" s="508" t="e">
        <f ca="1">+IF(AND(ISNUMBER(OFFSET('Sanitation Data'!$E$11,0,10*ROW('Sanitation Data'!E70))),'Data Summary'!CS76="Yes"),OFFSET('Sanitation Data'!$E$11,0,10*ROW('Sanitation Data'!E70)),NA())</f>
        <v>#N/A</v>
      </c>
      <c r="AE76" s="508" t="e">
        <f ca="1">+IF(AND(ISNUMBER(OFFSET('Sanitation Data'!$E$12,0,10*ROW('Sanitation Data'!E70))),'Data Summary'!CT76="Yes"),OFFSET('Sanitation Data'!$E$12,0,10*ROW('Sanitation Data'!E70)),NA())</f>
        <v>#N/A</v>
      </c>
      <c r="AF76" s="508" t="e">
        <f ca="1">+IF(AND(ISNUMBER(OFFSET('Sanitation Data'!$F$4,0,10*ROW('Sanitation Data'!F70))),'Data Summary'!CU76="Yes"),100-OFFSET('Sanitation Data'!$F$4,0,10*ROW('Sanitation Data'!F70)),NA())</f>
        <v>#N/A</v>
      </c>
      <c r="AG76" s="508" t="e">
        <f ca="1">+IF(AND(ISNUMBER(OFFSET('Sanitation Data'!$F$6,0,10*ROW('Sanitation Data'!F70))),'Data Summary'!CV76="Yes"),OFFSET('Sanitation Data'!$F$6,0,10*ROW('Sanitation Data'!F70)),NA())</f>
        <v>#N/A</v>
      </c>
      <c r="AH76" s="508" t="e">
        <f ca="1">+IF(AND(ISNUMBER(OFFSET('Sanitation Data'!$F$10,0,10*ROW('Sanitation Data'!F70))),'Data Summary'!CW76="Yes"),OFFSET('Sanitation Data'!$F$10,0,10*ROW('Sanitation Data'!F70)),NA())</f>
        <v>#N/A</v>
      </c>
      <c r="AI76" s="508" t="e">
        <f ca="1">+IF(AND(ISNUMBER(OFFSET('Sanitation Data'!$F$11,0,10*ROW('Sanitation Data'!F70))),'Data Summary'!CX76="Yes"),OFFSET('Sanitation Data'!$F$11,0,10*ROW('Sanitation Data'!F70)),NA())</f>
        <v>#N/A</v>
      </c>
      <c r="AJ76" s="508" t="e">
        <f ca="1">+IF(AND(ISNUMBER(OFFSET('Sanitation Data'!$F$12,0,10*ROW('Sanitation Data'!F70))),'Data Summary'!CY76="Yes"),OFFSET('Sanitation Data'!$F$12,0,10*ROW('Sanitation Data'!F70)),NA())</f>
        <v>#N/A</v>
      </c>
      <c r="AK76" s="508" t="e">
        <f ca="1">+IF(AND(ISNUMBER(OFFSET('Sanitation Data'!$G$4,0,10*ROW('Sanitation Data'!G70))),'Data Summary'!CZ76="Yes"),100-OFFSET('Sanitation Data'!$G$4,0,10*ROW('Sanitation Data'!G70)),NA())</f>
        <v>#N/A</v>
      </c>
      <c r="AL76" s="508" t="e">
        <f ca="1">+IF(AND(ISNUMBER(OFFSET('Sanitation Data'!$G$6,0,10*ROW('Sanitation Data'!G70))),'Data Summary'!DA76="Yes"),OFFSET('Sanitation Data'!$G$6,0,10*ROW('Sanitation Data'!G70)),NA())</f>
        <v>#N/A</v>
      </c>
      <c r="AM76" s="508" t="e">
        <f ca="1">+IF(AND(ISNUMBER(OFFSET('Sanitation Data'!$G$10,0,10*ROW('Sanitation Data'!G70))),'Data Summary'!DB76="Yes"),OFFSET('Sanitation Data'!$G$10,0,10*ROW('Sanitation Data'!G70)),NA())</f>
        <v>#N/A</v>
      </c>
      <c r="AN76" s="508" t="e">
        <f ca="1">+IF(AND(ISNUMBER(OFFSET('Sanitation Data'!$G$11,0,10*ROW('Sanitation Data'!G70))),'Data Summary'!DC76="Yes"),OFFSET('Sanitation Data'!$G$11,0,10*ROW('Sanitation Data'!G70)),NA())</f>
        <v>#N/A</v>
      </c>
      <c r="AO76" s="508" t="e">
        <f ca="1">+IF(AND(ISNUMBER(OFFSET('Sanitation Data'!$G$12,0,10*ROW('Sanitation Data'!G70))),'Data Summary'!DD76="Yes"),OFFSET('Sanitation Data'!$G$12,0,10*ROW('Sanitation Data'!G70)),NA())</f>
        <v>#N/A</v>
      </c>
      <c r="AP76" s="508" t="e">
        <f ca="1">+IF(AND(ISNUMBER(OFFSET('Sanitation Data'!$H$4,0,10*ROW('Sanitation Data'!H70))),'Data Summary'!DE76="Yes"),100-OFFSET('Sanitation Data'!$H$4,0,10*ROW('Sanitation Data'!H70)),NA())</f>
        <v>#N/A</v>
      </c>
      <c r="AQ76" s="508" t="e">
        <f ca="1">+IF(AND(ISNUMBER(OFFSET('Sanitation Data'!$H$6,0,10*ROW('Sanitation Data'!H70))),'Data Summary'!DF76="Yes"),OFFSET('Sanitation Data'!$H$6,0,10*ROW('Sanitation Data'!H70)),NA())</f>
        <v>#N/A</v>
      </c>
      <c r="AR76" s="508" t="e">
        <f ca="1">+IF(AND(ISNUMBER(OFFSET('Sanitation Data'!$H$10,0,10*ROW('Sanitation Data'!H70))),'Data Summary'!DG76="Yes"),OFFSET('Sanitation Data'!$H$10,0,10*ROW('Sanitation Data'!H70)),NA())</f>
        <v>#N/A</v>
      </c>
      <c r="AS76" s="508" t="e">
        <f ca="1">+IF(AND(ISNUMBER(OFFSET('Sanitation Data'!$H$11,0,10*ROW('Sanitation Data'!H70))),'Data Summary'!DH76="Yes"),OFFSET('Sanitation Data'!$H$11,0,10*ROW('Sanitation Data'!H70)),NA())</f>
        <v>#N/A</v>
      </c>
      <c r="AT76" s="508" t="e">
        <f ca="1">+IF(AND(ISNUMBER(OFFSET('Sanitation Data'!$H$12,0,10*ROW('Sanitation Data'!H70))),'Data Summary'!DI76="Yes"),OFFSET('Sanitation Data'!$H$12,0,10*ROW('Sanitation Data'!H70)),NA())</f>
        <v>#N/A</v>
      </c>
      <c r="AU76" s="508" t="e">
        <f ca="1">+IF(AND(ISNUMBER(OFFSET('Sanitation Data'!$I$4,0,10*ROW('Sanitation Data'!I70))),'Data Summary'!DJ76="Yes"),100-OFFSET('Sanitation Data'!$I$4,0,10*ROW('Sanitation Data'!I70)),NA())</f>
        <v>#N/A</v>
      </c>
      <c r="AV76" s="508" t="e">
        <f ca="1">+IF(AND(ISNUMBER(OFFSET('Sanitation Data'!$I$6,0,10*ROW('Sanitation Data'!I70))),'Data Summary'!DK76="Yes"),OFFSET('Sanitation Data'!$I$6,0,10*ROW('Sanitation Data'!I70)),NA())</f>
        <v>#N/A</v>
      </c>
      <c r="AW76" s="508" t="e">
        <f ca="1">+IF(AND(ISNUMBER(OFFSET('Sanitation Data'!$I$10,0,10*ROW('Sanitation Data'!I70))),'Data Summary'!DL76="Yes"),OFFSET('Sanitation Data'!$I$10,0,10*ROW('Sanitation Data'!I70)),NA())</f>
        <v>#N/A</v>
      </c>
      <c r="AX76" s="508" t="e">
        <f ca="1">+IF(AND(ISNUMBER(OFFSET('Sanitation Data'!$I$11,0,10*ROW('Sanitation Data'!I70))),'Data Summary'!DM76="Yes"),OFFSET('Sanitation Data'!$I$11,0,10*ROW('Sanitation Data'!I70)),NA())</f>
        <v>#N/A</v>
      </c>
      <c r="AY76" s="508" t="e">
        <f ca="1">+IF(AND(ISNUMBER(OFFSET('Sanitation Data'!$I$12,0,10*ROW('Sanitation Data'!I70))),'Data Summary'!DN76="Yes"),OFFSET('Sanitation Data'!$I$12,0,10*ROW('Sanitation Data'!I70)),NA())</f>
        <v>#N/A</v>
      </c>
      <c r="AZ76" s="509" t="e">
        <f ca="1">+IF(AND(ISNUMBER(OFFSET('Hygiene Data'!$D$5,0,10*ROW('Hygiene Data'!D70))),'Data Summary'!DO76="Yes"),OFFSET('Hygiene Data'!$D$5,0,10*ROW('Hygiene Data'!D70)),NA())</f>
        <v>#N/A</v>
      </c>
      <c r="BA76" s="509" t="e">
        <f ca="1">+IF(AND(ISNUMBER(OFFSET('Hygiene Data'!$D$7,0,10*ROW('Hygiene Data'!D70))),'Data Summary'!DP76="Yes"),OFFSET('Hygiene Data'!$D$7,0,10*ROW('Hygiene Data'!D70)),NA())</f>
        <v>#N/A</v>
      </c>
      <c r="BB76" s="509" t="e">
        <f ca="1">+IF(AND(ISNUMBER(OFFSET('Hygiene Data'!$D$9,0,10*ROW('Hygiene Data'!D70))),'Data Summary'!DQ76="Yes"),OFFSET('Hygiene Data'!$D$9,0,10*ROW('Hygiene Data'!D70)),NA())</f>
        <v>#N/A</v>
      </c>
      <c r="BC76" s="509" t="e">
        <f ca="1">+IF(AND(ISNUMBER(OFFSET('Hygiene Data'!$E$5,0,10*ROW('Hygiene Data'!E70))),'Data Summary'!DR76="Yes"),OFFSET('Hygiene Data'!$E$5,0,10*ROW('Hygiene Data'!E70)),NA())</f>
        <v>#N/A</v>
      </c>
      <c r="BD76" s="509" t="e">
        <f ca="1">+IF(AND(ISNUMBER(OFFSET('Hygiene Data'!$E$7,0,10*ROW('Hygiene Data'!E70))),'Data Summary'!DS76="Yes"),OFFSET('Hygiene Data'!$E$7,0,10*ROW('Hygiene Data'!E70)),NA())</f>
        <v>#N/A</v>
      </c>
      <c r="BE76" s="509" t="e">
        <f ca="1">+IF(AND(ISNUMBER(OFFSET('Hygiene Data'!$E$9,0,10*ROW('Hygiene Data'!E70))),'Data Summary'!DT76="Yes"),OFFSET('Hygiene Data'!$E$9,0,10*ROW('Hygiene Data'!E70)),NA())</f>
        <v>#N/A</v>
      </c>
      <c r="BF76" s="509" t="e">
        <f ca="1">+IF(AND(ISNUMBER(OFFSET('Hygiene Data'!$F$5,0,10*ROW('Hygiene Data'!F70))),'Data Summary'!DU76="Yes"),OFFSET('Hygiene Data'!$F$5,0,10*ROW('Hygiene Data'!F70)),NA())</f>
        <v>#N/A</v>
      </c>
      <c r="BG76" s="509" t="e">
        <f ca="1">+IF(AND(ISNUMBER(OFFSET('Hygiene Data'!$F$7,0,10*ROW('Hygiene Data'!F70))),'Data Summary'!DV76="Yes"),OFFSET('Hygiene Data'!$F$7,0,10*ROW('Hygiene Data'!F70)),NA())</f>
        <v>#N/A</v>
      </c>
      <c r="BH76" s="509" t="e">
        <f ca="1">+IF(AND(ISNUMBER(OFFSET('Hygiene Data'!$F$9,0,10*ROW('Hygiene Data'!F70))),'Data Summary'!DW76="Yes"),OFFSET('Hygiene Data'!$F$9,0,10*ROW('Hygiene Data'!F70)),NA())</f>
        <v>#N/A</v>
      </c>
      <c r="BI76" s="509" t="e">
        <f ca="1">+IF(AND(ISNUMBER(OFFSET('Hygiene Data'!$G$5,0,10*ROW('Hygiene Data'!G70))),'Data Summary'!DX76="Yes"),OFFSET('Hygiene Data'!$G$5,0,10*ROW('Hygiene Data'!G70)),NA())</f>
        <v>#N/A</v>
      </c>
      <c r="BJ76" s="509" t="e">
        <f ca="1">+IF(AND(ISNUMBER(OFFSET('Hygiene Data'!$G$7,0,10*ROW('Hygiene Data'!G70))),'Data Summary'!DY76="Yes"),OFFSET('Hygiene Data'!$G$7,0,10*ROW('Hygiene Data'!G70)),NA())</f>
        <v>#N/A</v>
      </c>
      <c r="BK76" s="509" t="e">
        <f ca="1">+IF(AND(ISNUMBER(OFFSET('Hygiene Data'!$G$9,0,10*ROW('Hygiene Data'!G70))),'Data Summary'!DZ76="Yes"),OFFSET('Hygiene Data'!$G$9,0,10*ROW('Hygiene Data'!G70)),NA())</f>
        <v>#N/A</v>
      </c>
      <c r="BL76" s="509" t="e">
        <f ca="1">+IF(AND(ISNUMBER(OFFSET('Hygiene Data'!$H$5,0,10*ROW('Hygiene Data'!H70))),'Data Summary'!EA76="Yes"),OFFSET('Hygiene Data'!$H$5,0,10*ROW('Hygiene Data'!H70)),NA())</f>
        <v>#N/A</v>
      </c>
      <c r="BM76" s="509" t="e">
        <f ca="1">+IF(AND(ISNUMBER(OFFSET('Hygiene Data'!$H$7,0,10*ROW('Hygiene Data'!H70))),'Data Summary'!EB76="Yes"),OFFSET('Hygiene Data'!$H$7,0,10*ROW('Hygiene Data'!H70)),NA())</f>
        <v>#N/A</v>
      </c>
      <c r="BN76" s="509" t="e">
        <f ca="1">+IF(AND(ISNUMBER(OFFSET('Hygiene Data'!$H$9,0,10*ROW('Hygiene Data'!H70))),'Data Summary'!EC76="Yes"),OFFSET('Hygiene Data'!$H$9,0,10*ROW('Hygiene Data'!H70)),NA())</f>
        <v>#N/A</v>
      </c>
      <c r="BO76" s="509" t="e">
        <f ca="1">+IF(AND(ISNUMBER(OFFSET('Hygiene Data'!$I$5,0,10*ROW('Hygiene Data'!I70))),'Data Summary'!ED76="Yes"),OFFSET('Hygiene Data'!$I$5,0,10*ROW('Hygiene Data'!I70)),NA())</f>
        <v>#N/A</v>
      </c>
      <c r="BP76" s="509" t="e">
        <f ca="1">+IF(AND(ISNUMBER(OFFSET('Hygiene Data'!$I$7,0,10*ROW('Hygiene Data'!I70))),'Data Summary'!EE76="Yes"),OFFSET('Hygiene Data'!$I$7,0,10*ROW('Hygiene Data'!I70)),NA())</f>
        <v>#N/A</v>
      </c>
      <c r="BQ76" s="509" t="e">
        <f ca="1">+IF(AND(ISNUMBER(OFFSET('Hygiene Data'!$I$9,0,10*ROW('Hygiene Data'!I70))),'Data Summary'!EF76="Yes"),OFFSET('Hygiene Data'!$I$9,0,10*ROW('Hygiene Data'!I70)),NA())</f>
        <v>#N/A</v>
      </c>
    </row>
    <row r="77" spans="1:69" x14ac:dyDescent="0.25">
      <c r="A77" s="505" t="e">
        <f ca="1">+RIGHT('Data Summary'!A77,LEN('Data Summary'!A77)-9)</f>
        <v>#VALUE!</v>
      </c>
      <c r="B77" s="479" t="str">
        <f ca="1">+IF(ISTEXT('Data Summary'!B77),'Data Summary'!B77,"")</f>
        <v/>
      </c>
      <c r="C77" s="506" t="e">
        <f ca="1">+VALUE('Data Summary'!C77)</f>
        <v>#VALUE!</v>
      </c>
      <c r="D77" s="507" t="e">
        <f ca="1">+IF(AND(ISNUMBER(OFFSET('Water Data'!$D$4,0,10*ROW('Water Data'!D71))),'Data Summary'!BS77="Yes"),100-OFFSET('Water Data'!$D$4,0,10*ROW('Water Data'!D71)),NA())</f>
        <v>#N/A</v>
      </c>
      <c r="E77" s="507" t="e">
        <f ca="1">+IF(AND(ISNUMBER(OFFSET('Water Data'!$D$6,0,10*ROW('Water Data'!D71))),'Data Summary'!BT77="Yes"),OFFSET('Water Data'!$D$6,0,10*ROW('Water Data'!D71)),NA())</f>
        <v>#N/A</v>
      </c>
      <c r="F77" s="507" t="e">
        <f ca="1">+IF(AND(ISNUMBER(OFFSET('Water Data'!$D$9,0,10*ROW('Water Data'!D71))),'Data Summary'!BU77="Yes"),OFFSET('Water Data'!$D$9,0,10*ROW('Water Data'!D71)),NA())</f>
        <v>#N/A</v>
      </c>
      <c r="G77" s="507" t="e">
        <f ca="1">+IF(AND(ISNUMBER(OFFSET('Water Data'!$E$4,0,10*ROW('Water Data'!E71))),'Data Summary'!BV77="Yes"),100-OFFSET('Water Data'!$E$4,0,10*ROW('Water Data'!E71)),NA())</f>
        <v>#N/A</v>
      </c>
      <c r="H77" s="507" t="e">
        <f ca="1">+IF(AND(ISNUMBER(OFFSET('Water Data'!$E$6,0,10*ROW('Water Data'!E71))),'Data Summary'!BW77="Yes"),OFFSET('Water Data'!$E$6,0,10*ROW('Water Data'!E71)),NA())</f>
        <v>#N/A</v>
      </c>
      <c r="I77" s="507" t="e">
        <f ca="1">+IF(AND(ISNUMBER(OFFSET('Water Data'!$E$9,0,10*ROW('Water Data'!E71))),'Data Summary'!BX77="Yes"),OFFSET('Water Data'!$E$9,0,10*ROW('Water Data'!E71)),NA())</f>
        <v>#N/A</v>
      </c>
      <c r="J77" s="507" t="e">
        <f ca="1">+IF(AND(ISNUMBER(OFFSET('Water Data'!$F$4,0,10*ROW('Water Data'!F71))),'Data Summary'!BY77="Yes"),100-OFFSET('Water Data'!$F$4,0,10*ROW('Water Data'!F71)),NA())</f>
        <v>#N/A</v>
      </c>
      <c r="K77" s="507" t="e">
        <f ca="1">+IF(AND(ISNUMBER(OFFSET('Water Data'!$F$6,0,10*ROW('Water Data'!F71))),'Data Summary'!BZ77="Yes"),OFFSET('Water Data'!$F$6,0,10*ROW('Water Data'!F71)),NA())</f>
        <v>#N/A</v>
      </c>
      <c r="L77" s="507" t="e">
        <f ca="1">+IF(AND(ISNUMBER(OFFSET('Water Data'!$F$9,0,10*ROW('Water Data'!F71))),'Data Summary'!CA77="Yes"),OFFSET('Water Data'!$F$9,0,10*ROW('Water Data'!F71)),NA())</f>
        <v>#N/A</v>
      </c>
      <c r="M77" s="507" t="e">
        <f ca="1">+IF(AND(ISNUMBER(OFFSET('Water Data'!$G$4,0,10*ROW('Water Data'!G71))),'Data Summary'!CB77="Yes"),100-OFFSET('Water Data'!$G$4,0,10*ROW('Water Data'!G71)),NA())</f>
        <v>#N/A</v>
      </c>
      <c r="N77" s="507" t="e">
        <f ca="1">+IF(AND(ISNUMBER(OFFSET('Water Data'!$G$6,0,10*ROW('Water Data'!G71))),'Data Summary'!CC77="Yes"),OFFSET('Water Data'!$G$6,0,10*ROW('Water Data'!G71)),NA())</f>
        <v>#N/A</v>
      </c>
      <c r="O77" s="507" t="e">
        <f ca="1">+IF(AND(ISNUMBER(OFFSET('Water Data'!$G$9,0,10*ROW('Water Data'!G71))),'Data Summary'!CD77="Yes"),OFFSET('Water Data'!$G$9,0,10*ROW('Water Data'!G71)),NA())</f>
        <v>#N/A</v>
      </c>
      <c r="P77" s="507" t="e">
        <f ca="1">+IF(AND(ISNUMBER(OFFSET('Water Data'!$H$4,0,10*ROW('Water Data'!H71))),'Data Summary'!CE77="Yes"),100-OFFSET('Water Data'!$H$4,0,10*ROW('Water Data'!H71)),NA())</f>
        <v>#N/A</v>
      </c>
      <c r="Q77" s="507" t="e">
        <f ca="1">+IF(AND(ISNUMBER(OFFSET('Water Data'!$H$6,0,10*ROW('Water Data'!H71))),'Data Summary'!CF77="Yes"),OFFSET('Water Data'!$H$6,0,10*ROW('Water Data'!H71)),NA())</f>
        <v>#N/A</v>
      </c>
      <c r="R77" s="507" t="e">
        <f ca="1">+IF(AND(ISNUMBER(OFFSET('Water Data'!$H$9,0,10*ROW('Water Data'!H71))),'Data Summary'!CG77="Yes"),OFFSET('Water Data'!$H$9,0,10*ROW('Water Data'!H71)),NA())</f>
        <v>#N/A</v>
      </c>
      <c r="S77" s="507" t="e">
        <f ca="1">+IF(AND(ISNUMBER(OFFSET('Water Data'!$I$4,0,10*ROW('Water Data'!I71))),'Data Summary'!CH77="Yes"),100-OFFSET('Water Data'!$I$4,0,10*ROW('Water Data'!I71)),NA())</f>
        <v>#N/A</v>
      </c>
      <c r="T77" s="507" t="e">
        <f ca="1">+IF(AND(ISNUMBER(OFFSET('Water Data'!$I$6,0,10*ROW('Water Data'!I71))),'Data Summary'!CI77="Yes"),OFFSET('Water Data'!$I$6,0,10*ROW('Water Data'!I71)),NA())</f>
        <v>#N/A</v>
      </c>
      <c r="U77" s="507" t="e">
        <f ca="1">+IF(AND(ISNUMBER(OFFSET('Water Data'!$I$9,0,10*ROW('Water Data'!I71))),'Data Summary'!CJ77="Yes"),OFFSET('Water Data'!$I$9,0,10*ROW('Water Data'!I71)),NA())</f>
        <v>#N/A</v>
      </c>
      <c r="V77" s="508" t="e">
        <f ca="1">+IF(AND(ISNUMBER(OFFSET('Sanitation Data'!$D$4,0,10*ROW('Sanitation Data'!D71))),'Data Summary'!CK77="Yes"),100-OFFSET('Sanitation Data'!$D$4,0,10*ROW('Sanitation Data'!D71)),NA())</f>
        <v>#N/A</v>
      </c>
      <c r="W77" s="508" t="e">
        <f ca="1">+IF(AND(ISNUMBER(OFFSET('Sanitation Data'!$D$6,0,10*ROW('Sanitation Data'!D71))),'Data Summary'!CL77="Yes"),OFFSET('Sanitation Data'!$D$6,0,10*ROW('Sanitation Data'!D71)),NA())</f>
        <v>#N/A</v>
      </c>
      <c r="X77" s="508" t="e">
        <f ca="1">+IF(AND(ISNUMBER(OFFSET('Sanitation Data'!$D$10,0,10*ROW('Sanitation Data'!D71))),'Data Summary'!CM77="Yes"),OFFSET('Sanitation Data'!$D$10,0,10*ROW('Sanitation Data'!D71)),NA())</f>
        <v>#N/A</v>
      </c>
      <c r="Y77" s="508" t="e">
        <f ca="1">+IF(AND(ISNUMBER(OFFSET('Sanitation Data'!$D$11,0,10*ROW('Sanitation Data'!D71))),'Data Summary'!CN77="Yes"),OFFSET('Sanitation Data'!$D$11,0,10*ROW('Sanitation Data'!D71)),NA())</f>
        <v>#N/A</v>
      </c>
      <c r="Z77" s="508" t="e">
        <f ca="1">+IF(AND(ISNUMBER(OFFSET('Sanitation Data'!$D$12,0,10*ROW('Sanitation Data'!D71))),'Data Summary'!CO77="Yes"),OFFSET('Sanitation Data'!$D$12,0,10*ROW('Sanitation Data'!D71)),NA())</f>
        <v>#N/A</v>
      </c>
      <c r="AA77" s="508" t="e">
        <f ca="1">+IF(AND(ISNUMBER(OFFSET('Sanitation Data'!$E$4,0,10*ROW('Sanitation Data'!E71))),'Data Summary'!CP77="Yes"),100-OFFSET('Sanitation Data'!$E$4,0,10*ROW('Sanitation Data'!E71)),NA())</f>
        <v>#N/A</v>
      </c>
      <c r="AB77" s="508" t="e">
        <f ca="1">+IF(AND(ISNUMBER(OFFSET('Sanitation Data'!$E$6,0,10*ROW('Sanitation Data'!E71))),'Data Summary'!CQ77="Yes"),OFFSET('Sanitation Data'!$E$6,0,10*ROW('Sanitation Data'!E71)),NA())</f>
        <v>#N/A</v>
      </c>
      <c r="AC77" s="508" t="e">
        <f ca="1">+IF(AND(ISNUMBER(OFFSET('Sanitation Data'!$E$10,0,10*ROW('Sanitation Data'!E71))),'Data Summary'!CR77="Yes"),OFFSET('Sanitation Data'!$E$10,0,10*ROW('Sanitation Data'!E71)),NA())</f>
        <v>#N/A</v>
      </c>
      <c r="AD77" s="508" t="e">
        <f ca="1">+IF(AND(ISNUMBER(OFFSET('Sanitation Data'!$E$11,0,10*ROW('Sanitation Data'!E71))),'Data Summary'!CS77="Yes"),OFFSET('Sanitation Data'!$E$11,0,10*ROW('Sanitation Data'!E71)),NA())</f>
        <v>#N/A</v>
      </c>
      <c r="AE77" s="508" t="e">
        <f ca="1">+IF(AND(ISNUMBER(OFFSET('Sanitation Data'!$E$12,0,10*ROW('Sanitation Data'!E71))),'Data Summary'!CT77="Yes"),OFFSET('Sanitation Data'!$E$12,0,10*ROW('Sanitation Data'!E71)),NA())</f>
        <v>#N/A</v>
      </c>
      <c r="AF77" s="508" t="e">
        <f ca="1">+IF(AND(ISNUMBER(OFFSET('Sanitation Data'!$F$4,0,10*ROW('Sanitation Data'!F71))),'Data Summary'!CU77="Yes"),100-OFFSET('Sanitation Data'!$F$4,0,10*ROW('Sanitation Data'!F71)),NA())</f>
        <v>#N/A</v>
      </c>
      <c r="AG77" s="508" t="e">
        <f ca="1">+IF(AND(ISNUMBER(OFFSET('Sanitation Data'!$F$6,0,10*ROW('Sanitation Data'!F71))),'Data Summary'!CV77="Yes"),OFFSET('Sanitation Data'!$F$6,0,10*ROW('Sanitation Data'!F71)),NA())</f>
        <v>#N/A</v>
      </c>
      <c r="AH77" s="508" t="e">
        <f ca="1">+IF(AND(ISNUMBER(OFFSET('Sanitation Data'!$F$10,0,10*ROW('Sanitation Data'!F71))),'Data Summary'!CW77="Yes"),OFFSET('Sanitation Data'!$F$10,0,10*ROW('Sanitation Data'!F71)),NA())</f>
        <v>#N/A</v>
      </c>
      <c r="AI77" s="508" t="e">
        <f ca="1">+IF(AND(ISNUMBER(OFFSET('Sanitation Data'!$F$11,0,10*ROW('Sanitation Data'!F71))),'Data Summary'!CX77="Yes"),OFFSET('Sanitation Data'!$F$11,0,10*ROW('Sanitation Data'!F71)),NA())</f>
        <v>#N/A</v>
      </c>
      <c r="AJ77" s="508" t="e">
        <f ca="1">+IF(AND(ISNUMBER(OFFSET('Sanitation Data'!$F$12,0,10*ROW('Sanitation Data'!F71))),'Data Summary'!CY77="Yes"),OFFSET('Sanitation Data'!$F$12,0,10*ROW('Sanitation Data'!F71)),NA())</f>
        <v>#N/A</v>
      </c>
      <c r="AK77" s="508" t="e">
        <f ca="1">+IF(AND(ISNUMBER(OFFSET('Sanitation Data'!$G$4,0,10*ROW('Sanitation Data'!G71))),'Data Summary'!CZ77="Yes"),100-OFFSET('Sanitation Data'!$G$4,0,10*ROW('Sanitation Data'!G71)),NA())</f>
        <v>#N/A</v>
      </c>
      <c r="AL77" s="508" t="e">
        <f ca="1">+IF(AND(ISNUMBER(OFFSET('Sanitation Data'!$G$6,0,10*ROW('Sanitation Data'!G71))),'Data Summary'!DA77="Yes"),OFFSET('Sanitation Data'!$G$6,0,10*ROW('Sanitation Data'!G71)),NA())</f>
        <v>#N/A</v>
      </c>
      <c r="AM77" s="508" t="e">
        <f ca="1">+IF(AND(ISNUMBER(OFFSET('Sanitation Data'!$G$10,0,10*ROW('Sanitation Data'!G71))),'Data Summary'!DB77="Yes"),OFFSET('Sanitation Data'!$G$10,0,10*ROW('Sanitation Data'!G71)),NA())</f>
        <v>#N/A</v>
      </c>
      <c r="AN77" s="508" t="e">
        <f ca="1">+IF(AND(ISNUMBER(OFFSET('Sanitation Data'!$G$11,0,10*ROW('Sanitation Data'!G71))),'Data Summary'!DC77="Yes"),OFFSET('Sanitation Data'!$G$11,0,10*ROW('Sanitation Data'!G71)),NA())</f>
        <v>#N/A</v>
      </c>
      <c r="AO77" s="508" t="e">
        <f ca="1">+IF(AND(ISNUMBER(OFFSET('Sanitation Data'!$G$12,0,10*ROW('Sanitation Data'!G71))),'Data Summary'!DD77="Yes"),OFFSET('Sanitation Data'!$G$12,0,10*ROW('Sanitation Data'!G71)),NA())</f>
        <v>#N/A</v>
      </c>
      <c r="AP77" s="508" t="e">
        <f ca="1">+IF(AND(ISNUMBER(OFFSET('Sanitation Data'!$H$4,0,10*ROW('Sanitation Data'!H71))),'Data Summary'!DE77="Yes"),100-OFFSET('Sanitation Data'!$H$4,0,10*ROW('Sanitation Data'!H71)),NA())</f>
        <v>#N/A</v>
      </c>
      <c r="AQ77" s="508" t="e">
        <f ca="1">+IF(AND(ISNUMBER(OFFSET('Sanitation Data'!$H$6,0,10*ROW('Sanitation Data'!H71))),'Data Summary'!DF77="Yes"),OFFSET('Sanitation Data'!$H$6,0,10*ROW('Sanitation Data'!H71)),NA())</f>
        <v>#N/A</v>
      </c>
      <c r="AR77" s="508" t="e">
        <f ca="1">+IF(AND(ISNUMBER(OFFSET('Sanitation Data'!$H$10,0,10*ROW('Sanitation Data'!H71))),'Data Summary'!DG77="Yes"),OFFSET('Sanitation Data'!$H$10,0,10*ROW('Sanitation Data'!H71)),NA())</f>
        <v>#N/A</v>
      </c>
      <c r="AS77" s="508" t="e">
        <f ca="1">+IF(AND(ISNUMBER(OFFSET('Sanitation Data'!$H$11,0,10*ROW('Sanitation Data'!H71))),'Data Summary'!DH77="Yes"),OFFSET('Sanitation Data'!$H$11,0,10*ROW('Sanitation Data'!H71)),NA())</f>
        <v>#N/A</v>
      </c>
      <c r="AT77" s="508" t="e">
        <f ca="1">+IF(AND(ISNUMBER(OFFSET('Sanitation Data'!$H$12,0,10*ROW('Sanitation Data'!H71))),'Data Summary'!DI77="Yes"),OFFSET('Sanitation Data'!$H$12,0,10*ROW('Sanitation Data'!H71)),NA())</f>
        <v>#N/A</v>
      </c>
      <c r="AU77" s="508" t="e">
        <f ca="1">+IF(AND(ISNUMBER(OFFSET('Sanitation Data'!$I$4,0,10*ROW('Sanitation Data'!I71))),'Data Summary'!DJ77="Yes"),100-OFFSET('Sanitation Data'!$I$4,0,10*ROW('Sanitation Data'!I71)),NA())</f>
        <v>#N/A</v>
      </c>
      <c r="AV77" s="508" t="e">
        <f ca="1">+IF(AND(ISNUMBER(OFFSET('Sanitation Data'!$I$6,0,10*ROW('Sanitation Data'!I71))),'Data Summary'!DK77="Yes"),OFFSET('Sanitation Data'!$I$6,0,10*ROW('Sanitation Data'!I71)),NA())</f>
        <v>#N/A</v>
      </c>
      <c r="AW77" s="508" t="e">
        <f ca="1">+IF(AND(ISNUMBER(OFFSET('Sanitation Data'!$I$10,0,10*ROW('Sanitation Data'!I71))),'Data Summary'!DL77="Yes"),OFFSET('Sanitation Data'!$I$10,0,10*ROW('Sanitation Data'!I71)),NA())</f>
        <v>#N/A</v>
      </c>
      <c r="AX77" s="508" t="e">
        <f ca="1">+IF(AND(ISNUMBER(OFFSET('Sanitation Data'!$I$11,0,10*ROW('Sanitation Data'!I71))),'Data Summary'!DM77="Yes"),OFFSET('Sanitation Data'!$I$11,0,10*ROW('Sanitation Data'!I71)),NA())</f>
        <v>#N/A</v>
      </c>
      <c r="AY77" s="508" t="e">
        <f ca="1">+IF(AND(ISNUMBER(OFFSET('Sanitation Data'!$I$12,0,10*ROW('Sanitation Data'!I71))),'Data Summary'!DN77="Yes"),OFFSET('Sanitation Data'!$I$12,0,10*ROW('Sanitation Data'!I71)),NA())</f>
        <v>#N/A</v>
      </c>
      <c r="AZ77" s="509" t="e">
        <f ca="1">+IF(AND(ISNUMBER(OFFSET('Hygiene Data'!$D$5,0,10*ROW('Hygiene Data'!D71))),'Data Summary'!DO77="Yes"),OFFSET('Hygiene Data'!$D$5,0,10*ROW('Hygiene Data'!D71)),NA())</f>
        <v>#N/A</v>
      </c>
      <c r="BA77" s="509" t="e">
        <f ca="1">+IF(AND(ISNUMBER(OFFSET('Hygiene Data'!$D$7,0,10*ROW('Hygiene Data'!D71))),'Data Summary'!DP77="Yes"),OFFSET('Hygiene Data'!$D$7,0,10*ROW('Hygiene Data'!D71)),NA())</f>
        <v>#N/A</v>
      </c>
      <c r="BB77" s="509" t="e">
        <f ca="1">+IF(AND(ISNUMBER(OFFSET('Hygiene Data'!$D$9,0,10*ROW('Hygiene Data'!D71))),'Data Summary'!DQ77="Yes"),OFFSET('Hygiene Data'!$D$9,0,10*ROW('Hygiene Data'!D71)),NA())</f>
        <v>#N/A</v>
      </c>
      <c r="BC77" s="509" t="e">
        <f ca="1">+IF(AND(ISNUMBER(OFFSET('Hygiene Data'!$E$5,0,10*ROW('Hygiene Data'!E71))),'Data Summary'!DR77="Yes"),OFFSET('Hygiene Data'!$E$5,0,10*ROW('Hygiene Data'!E71)),NA())</f>
        <v>#N/A</v>
      </c>
      <c r="BD77" s="509" t="e">
        <f ca="1">+IF(AND(ISNUMBER(OFFSET('Hygiene Data'!$E$7,0,10*ROW('Hygiene Data'!E71))),'Data Summary'!DS77="Yes"),OFFSET('Hygiene Data'!$E$7,0,10*ROW('Hygiene Data'!E71)),NA())</f>
        <v>#N/A</v>
      </c>
      <c r="BE77" s="509" t="e">
        <f ca="1">+IF(AND(ISNUMBER(OFFSET('Hygiene Data'!$E$9,0,10*ROW('Hygiene Data'!E71))),'Data Summary'!DT77="Yes"),OFFSET('Hygiene Data'!$E$9,0,10*ROW('Hygiene Data'!E71)),NA())</f>
        <v>#N/A</v>
      </c>
      <c r="BF77" s="509" t="e">
        <f ca="1">+IF(AND(ISNUMBER(OFFSET('Hygiene Data'!$F$5,0,10*ROW('Hygiene Data'!F71))),'Data Summary'!DU77="Yes"),OFFSET('Hygiene Data'!$F$5,0,10*ROW('Hygiene Data'!F71)),NA())</f>
        <v>#N/A</v>
      </c>
      <c r="BG77" s="509" t="e">
        <f ca="1">+IF(AND(ISNUMBER(OFFSET('Hygiene Data'!$F$7,0,10*ROW('Hygiene Data'!F71))),'Data Summary'!DV77="Yes"),OFFSET('Hygiene Data'!$F$7,0,10*ROW('Hygiene Data'!F71)),NA())</f>
        <v>#N/A</v>
      </c>
      <c r="BH77" s="509" t="e">
        <f ca="1">+IF(AND(ISNUMBER(OFFSET('Hygiene Data'!$F$9,0,10*ROW('Hygiene Data'!F71))),'Data Summary'!DW77="Yes"),OFFSET('Hygiene Data'!$F$9,0,10*ROW('Hygiene Data'!F71)),NA())</f>
        <v>#N/A</v>
      </c>
      <c r="BI77" s="509" t="e">
        <f ca="1">+IF(AND(ISNUMBER(OFFSET('Hygiene Data'!$G$5,0,10*ROW('Hygiene Data'!G71))),'Data Summary'!DX77="Yes"),OFFSET('Hygiene Data'!$G$5,0,10*ROW('Hygiene Data'!G71)),NA())</f>
        <v>#N/A</v>
      </c>
      <c r="BJ77" s="509" t="e">
        <f ca="1">+IF(AND(ISNUMBER(OFFSET('Hygiene Data'!$G$7,0,10*ROW('Hygiene Data'!G71))),'Data Summary'!DY77="Yes"),OFFSET('Hygiene Data'!$G$7,0,10*ROW('Hygiene Data'!G71)),NA())</f>
        <v>#N/A</v>
      </c>
      <c r="BK77" s="509" t="e">
        <f ca="1">+IF(AND(ISNUMBER(OFFSET('Hygiene Data'!$G$9,0,10*ROW('Hygiene Data'!G71))),'Data Summary'!DZ77="Yes"),OFFSET('Hygiene Data'!$G$9,0,10*ROW('Hygiene Data'!G71)),NA())</f>
        <v>#N/A</v>
      </c>
      <c r="BL77" s="509" t="e">
        <f ca="1">+IF(AND(ISNUMBER(OFFSET('Hygiene Data'!$H$5,0,10*ROW('Hygiene Data'!H71))),'Data Summary'!EA77="Yes"),OFFSET('Hygiene Data'!$H$5,0,10*ROW('Hygiene Data'!H71)),NA())</f>
        <v>#N/A</v>
      </c>
      <c r="BM77" s="509" t="e">
        <f ca="1">+IF(AND(ISNUMBER(OFFSET('Hygiene Data'!$H$7,0,10*ROW('Hygiene Data'!H71))),'Data Summary'!EB77="Yes"),OFFSET('Hygiene Data'!$H$7,0,10*ROW('Hygiene Data'!H71)),NA())</f>
        <v>#N/A</v>
      </c>
      <c r="BN77" s="509" t="e">
        <f ca="1">+IF(AND(ISNUMBER(OFFSET('Hygiene Data'!$H$9,0,10*ROW('Hygiene Data'!H71))),'Data Summary'!EC77="Yes"),OFFSET('Hygiene Data'!$H$9,0,10*ROW('Hygiene Data'!H71)),NA())</f>
        <v>#N/A</v>
      </c>
      <c r="BO77" s="509" t="e">
        <f ca="1">+IF(AND(ISNUMBER(OFFSET('Hygiene Data'!$I$5,0,10*ROW('Hygiene Data'!I71))),'Data Summary'!ED77="Yes"),OFFSET('Hygiene Data'!$I$5,0,10*ROW('Hygiene Data'!I71)),NA())</f>
        <v>#N/A</v>
      </c>
      <c r="BP77" s="509" t="e">
        <f ca="1">+IF(AND(ISNUMBER(OFFSET('Hygiene Data'!$I$7,0,10*ROW('Hygiene Data'!I71))),'Data Summary'!EE77="Yes"),OFFSET('Hygiene Data'!$I$7,0,10*ROW('Hygiene Data'!I71)),NA())</f>
        <v>#N/A</v>
      </c>
      <c r="BQ77" s="509" t="e">
        <f ca="1">+IF(AND(ISNUMBER(OFFSET('Hygiene Data'!$I$9,0,10*ROW('Hygiene Data'!I71))),'Data Summary'!EF77="Yes"),OFFSET('Hygiene Data'!$I$9,0,10*ROW('Hygiene Data'!I71)),NA())</f>
        <v>#N/A</v>
      </c>
    </row>
    <row r="78" spans="1:69" x14ac:dyDescent="0.25">
      <c r="A78" s="505" t="e">
        <f ca="1">+RIGHT('Data Summary'!A78,LEN('Data Summary'!A78)-9)</f>
        <v>#VALUE!</v>
      </c>
      <c r="B78" s="479" t="str">
        <f ca="1">+IF(ISTEXT('Data Summary'!B78),'Data Summary'!B78,"")</f>
        <v/>
      </c>
      <c r="C78" s="506" t="e">
        <f ca="1">+VALUE('Data Summary'!C78)</f>
        <v>#VALUE!</v>
      </c>
      <c r="D78" s="507" t="e">
        <f ca="1">+IF(AND(ISNUMBER(OFFSET('Water Data'!$D$4,0,10*ROW('Water Data'!D72))),'Data Summary'!BS78="Yes"),100-OFFSET('Water Data'!$D$4,0,10*ROW('Water Data'!D72)),NA())</f>
        <v>#N/A</v>
      </c>
      <c r="E78" s="507" t="e">
        <f ca="1">+IF(AND(ISNUMBER(OFFSET('Water Data'!$D$6,0,10*ROW('Water Data'!D72))),'Data Summary'!BT78="Yes"),OFFSET('Water Data'!$D$6,0,10*ROW('Water Data'!D72)),NA())</f>
        <v>#N/A</v>
      </c>
      <c r="F78" s="507" t="e">
        <f ca="1">+IF(AND(ISNUMBER(OFFSET('Water Data'!$D$9,0,10*ROW('Water Data'!D72))),'Data Summary'!BU78="Yes"),OFFSET('Water Data'!$D$9,0,10*ROW('Water Data'!D72)),NA())</f>
        <v>#N/A</v>
      </c>
      <c r="G78" s="507" t="e">
        <f ca="1">+IF(AND(ISNUMBER(OFFSET('Water Data'!$E$4,0,10*ROW('Water Data'!E72))),'Data Summary'!BV78="Yes"),100-OFFSET('Water Data'!$E$4,0,10*ROW('Water Data'!E72)),NA())</f>
        <v>#N/A</v>
      </c>
      <c r="H78" s="507" t="e">
        <f ca="1">+IF(AND(ISNUMBER(OFFSET('Water Data'!$E$6,0,10*ROW('Water Data'!E72))),'Data Summary'!BW78="Yes"),OFFSET('Water Data'!$E$6,0,10*ROW('Water Data'!E72)),NA())</f>
        <v>#N/A</v>
      </c>
      <c r="I78" s="507" t="e">
        <f ca="1">+IF(AND(ISNUMBER(OFFSET('Water Data'!$E$9,0,10*ROW('Water Data'!E72))),'Data Summary'!BX78="Yes"),OFFSET('Water Data'!$E$9,0,10*ROW('Water Data'!E72)),NA())</f>
        <v>#N/A</v>
      </c>
      <c r="J78" s="507" t="e">
        <f ca="1">+IF(AND(ISNUMBER(OFFSET('Water Data'!$F$4,0,10*ROW('Water Data'!F72))),'Data Summary'!BY78="Yes"),100-OFFSET('Water Data'!$F$4,0,10*ROW('Water Data'!F72)),NA())</f>
        <v>#N/A</v>
      </c>
      <c r="K78" s="507" t="e">
        <f ca="1">+IF(AND(ISNUMBER(OFFSET('Water Data'!$F$6,0,10*ROW('Water Data'!F72))),'Data Summary'!BZ78="Yes"),OFFSET('Water Data'!$F$6,0,10*ROW('Water Data'!F72)),NA())</f>
        <v>#N/A</v>
      </c>
      <c r="L78" s="507" t="e">
        <f ca="1">+IF(AND(ISNUMBER(OFFSET('Water Data'!$F$9,0,10*ROW('Water Data'!F72))),'Data Summary'!CA78="Yes"),OFFSET('Water Data'!$F$9,0,10*ROW('Water Data'!F72)),NA())</f>
        <v>#N/A</v>
      </c>
      <c r="M78" s="507" t="e">
        <f ca="1">+IF(AND(ISNUMBER(OFFSET('Water Data'!$G$4,0,10*ROW('Water Data'!G72))),'Data Summary'!CB78="Yes"),100-OFFSET('Water Data'!$G$4,0,10*ROW('Water Data'!G72)),NA())</f>
        <v>#N/A</v>
      </c>
      <c r="N78" s="507" t="e">
        <f ca="1">+IF(AND(ISNUMBER(OFFSET('Water Data'!$G$6,0,10*ROW('Water Data'!G72))),'Data Summary'!CC78="Yes"),OFFSET('Water Data'!$G$6,0,10*ROW('Water Data'!G72)),NA())</f>
        <v>#N/A</v>
      </c>
      <c r="O78" s="507" t="e">
        <f ca="1">+IF(AND(ISNUMBER(OFFSET('Water Data'!$G$9,0,10*ROW('Water Data'!G72))),'Data Summary'!CD78="Yes"),OFFSET('Water Data'!$G$9,0,10*ROW('Water Data'!G72)),NA())</f>
        <v>#N/A</v>
      </c>
      <c r="P78" s="507" t="e">
        <f ca="1">+IF(AND(ISNUMBER(OFFSET('Water Data'!$H$4,0,10*ROW('Water Data'!H72))),'Data Summary'!CE78="Yes"),100-OFFSET('Water Data'!$H$4,0,10*ROW('Water Data'!H72)),NA())</f>
        <v>#N/A</v>
      </c>
      <c r="Q78" s="507" t="e">
        <f ca="1">+IF(AND(ISNUMBER(OFFSET('Water Data'!$H$6,0,10*ROW('Water Data'!H72))),'Data Summary'!CF78="Yes"),OFFSET('Water Data'!$H$6,0,10*ROW('Water Data'!H72)),NA())</f>
        <v>#N/A</v>
      </c>
      <c r="R78" s="507" t="e">
        <f ca="1">+IF(AND(ISNUMBER(OFFSET('Water Data'!$H$9,0,10*ROW('Water Data'!H72))),'Data Summary'!CG78="Yes"),OFFSET('Water Data'!$H$9,0,10*ROW('Water Data'!H72)),NA())</f>
        <v>#N/A</v>
      </c>
      <c r="S78" s="507" t="e">
        <f ca="1">+IF(AND(ISNUMBER(OFFSET('Water Data'!$I$4,0,10*ROW('Water Data'!I72))),'Data Summary'!CH78="Yes"),100-OFFSET('Water Data'!$I$4,0,10*ROW('Water Data'!I72)),NA())</f>
        <v>#N/A</v>
      </c>
      <c r="T78" s="507" t="e">
        <f ca="1">+IF(AND(ISNUMBER(OFFSET('Water Data'!$I$6,0,10*ROW('Water Data'!I72))),'Data Summary'!CI78="Yes"),OFFSET('Water Data'!$I$6,0,10*ROW('Water Data'!I72)),NA())</f>
        <v>#N/A</v>
      </c>
      <c r="U78" s="507" t="e">
        <f ca="1">+IF(AND(ISNUMBER(OFFSET('Water Data'!$I$9,0,10*ROW('Water Data'!I72))),'Data Summary'!CJ78="Yes"),OFFSET('Water Data'!$I$9,0,10*ROW('Water Data'!I72)),NA())</f>
        <v>#N/A</v>
      </c>
      <c r="V78" s="508" t="e">
        <f ca="1">+IF(AND(ISNUMBER(OFFSET('Sanitation Data'!$D$4,0,10*ROW('Sanitation Data'!D72))),'Data Summary'!CK78="Yes"),100-OFFSET('Sanitation Data'!$D$4,0,10*ROW('Sanitation Data'!D72)),NA())</f>
        <v>#N/A</v>
      </c>
      <c r="W78" s="508" t="e">
        <f ca="1">+IF(AND(ISNUMBER(OFFSET('Sanitation Data'!$D$6,0,10*ROW('Sanitation Data'!D72))),'Data Summary'!CL78="Yes"),OFFSET('Sanitation Data'!$D$6,0,10*ROW('Sanitation Data'!D72)),NA())</f>
        <v>#N/A</v>
      </c>
      <c r="X78" s="508" t="e">
        <f ca="1">+IF(AND(ISNUMBER(OFFSET('Sanitation Data'!$D$10,0,10*ROW('Sanitation Data'!D72))),'Data Summary'!CM78="Yes"),OFFSET('Sanitation Data'!$D$10,0,10*ROW('Sanitation Data'!D72)),NA())</f>
        <v>#N/A</v>
      </c>
      <c r="Y78" s="508" t="e">
        <f ca="1">+IF(AND(ISNUMBER(OFFSET('Sanitation Data'!$D$11,0,10*ROW('Sanitation Data'!D72))),'Data Summary'!CN78="Yes"),OFFSET('Sanitation Data'!$D$11,0,10*ROW('Sanitation Data'!D72)),NA())</f>
        <v>#N/A</v>
      </c>
      <c r="Z78" s="508" t="e">
        <f ca="1">+IF(AND(ISNUMBER(OFFSET('Sanitation Data'!$D$12,0,10*ROW('Sanitation Data'!D72))),'Data Summary'!CO78="Yes"),OFFSET('Sanitation Data'!$D$12,0,10*ROW('Sanitation Data'!D72)),NA())</f>
        <v>#N/A</v>
      </c>
      <c r="AA78" s="508" t="e">
        <f ca="1">+IF(AND(ISNUMBER(OFFSET('Sanitation Data'!$E$4,0,10*ROW('Sanitation Data'!E72))),'Data Summary'!CP78="Yes"),100-OFFSET('Sanitation Data'!$E$4,0,10*ROW('Sanitation Data'!E72)),NA())</f>
        <v>#N/A</v>
      </c>
      <c r="AB78" s="508" t="e">
        <f ca="1">+IF(AND(ISNUMBER(OFFSET('Sanitation Data'!$E$6,0,10*ROW('Sanitation Data'!E72))),'Data Summary'!CQ78="Yes"),OFFSET('Sanitation Data'!$E$6,0,10*ROW('Sanitation Data'!E72)),NA())</f>
        <v>#N/A</v>
      </c>
      <c r="AC78" s="508" t="e">
        <f ca="1">+IF(AND(ISNUMBER(OFFSET('Sanitation Data'!$E$10,0,10*ROW('Sanitation Data'!E72))),'Data Summary'!CR78="Yes"),OFFSET('Sanitation Data'!$E$10,0,10*ROW('Sanitation Data'!E72)),NA())</f>
        <v>#N/A</v>
      </c>
      <c r="AD78" s="508" t="e">
        <f ca="1">+IF(AND(ISNUMBER(OFFSET('Sanitation Data'!$E$11,0,10*ROW('Sanitation Data'!E72))),'Data Summary'!CS78="Yes"),OFFSET('Sanitation Data'!$E$11,0,10*ROW('Sanitation Data'!E72)),NA())</f>
        <v>#N/A</v>
      </c>
      <c r="AE78" s="508" t="e">
        <f ca="1">+IF(AND(ISNUMBER(OFFSET('Sanitation Data'!$E$12,0,10*ROW('Sanitation Data'!E72))),'Data Summary'!CT78="Yes"),OFFSET('Sanitation Data'!$E$12,0,10*ROW('Sanitation Data'!E72)),NA())</f>
        <v>#N/A</v>
      </c>
      <c r="AF78" s="508" t="e">
        <f ca="1">+IF(AND(ISNUMBER(OFFSET('Sanitation Data'!$F$4,0,10*ROW('Sanitation Data'!F72))),'Data Summary'!CU78="Yes"),100-OFFSET('Sanitation Data'!$F$4,0,10*ROW('Sanitation Data'!F72)),NA())</f>
        <v>#N/A</v>
      </c>
      <c r="AG78" s="508" t="e">
        <f ca="1">+IF(AND(ISNUMBER(OFFSET('Sanitation Data'!$F$6,0,10*ROW('Sanitation Data'!F72))),'Data Summary'!CV78="Yes"),OFFSET('Sanitation Data'!$F$6,0,10*ROW('Sanitation Data'!F72)),NA())</f>
        <v>#N/A</v>
      </c>
      <c r="AH78" s="508" t="e">
        <f ca="1">+IF(AND(ISNUMBER(OFFSET('Sanitation Data'!$F$10,0,10*ROW('Sanitation Data'!F72))),'Data Summary'!CW78="Yes"),OFFSET('Sanitation Data'!$F$10,0,10*ROW('Sanitation Data'!F72)),NA())</f>
        <v>#N/A</v>
      </c>
      <c r="AI78" s="508" t="e">
        <f ca="1">+IF(AND(ISNUMBER(OFFSET('Sanitation Data'!$F$11,0,10*ROW('Sanitation Data'!F72))),'Data Summary'!CX78="Yes"),OFFSET('Sanitation Data'!$F$11,0,10*ROW('Sanitation Data'!F72)),NA())</f>
        <v>#N/A</v>
      </c>
      <c r="AJ78" s="508" t="e">
        <f ca="1">+IF(AND(ISNUMBER(OFFSET('Sanitation Data'!$F$12,0,10*ROW('Sanitation Data'!F72))),'Data Summary'!CY78="Yes"),OFFSET('Sanitation Data'!$F$12,0,10*ROW('Sanitation Data'!F72)),NA())</f>
        <v>#N/A</v>
      </c>
      <c r="AK78" s="508" t="e">
        <f ca="1">+IF(AND(ISNUMBER(OFFSET('Sanitation Data'!$G$4,0,10*ROW('Sanitation Data'!G72))),'Data Summary'!CZ78="Yes"),100-OFFSET('Sanitation Data'!$G$4,0,10*ROW('Sanitation Data'!G72)),NA())</f>
        <v>#N/A</v>
      </c>
      <c r="AL78" s="508" t="e">
        <f ca="1">+IF(AND(ISNUMBER(OFFSET('Sanitation Data'!$G$6,0,10*ROW('Sanitation Data'!G72))),'Data Summary'!DA78="Yes"),OFFSET('Sanitation Data'!$G$6,0,10*ROW('Sanitation Data'!G72)),NA())</f>
        <v>#N/A</v>
      </c>
      <c r="AM78" s="508" t="e">
        <f ca="1">+IF(AND(ISNUMBER(OFFSET('Sanitation Data'!$G$10,0,10*ROW('Sanitation Data'!G72))),'Data Summary'!DB78="Yes"),OFFSET('Sanitation Data'!$G$10,0,10*ROW('Sanitation Data'!G72)),NA())</f>
        <v>#N/A</v>
      </c>
      <c r="AN78" s="508" t="e">
        <f ca="1">+IF(AND(ISNUMBER(OFFSET('Sanitation Data'!$G$11,0,10*ROW('Sanitation Data'!G72))),'Data Summary'!DC78="Yes"),OFFSET('Sanitation Data'!$G$11,0,10*ROW('Sanitation Data'!G72)),NA())</f>
        <v>#N/A</v>
      </c>
      <c r="AO78" s="508" t="e">
        <f ca="1">+IF(AND(ISNUMBER(OFFSET('Sanitation Data'!$G$12,0,10*ROW('Sanitation Data'!G72))),'Data Summary'!DD78="Yes"),OFFSET('Sanitation Data'!$G$12,0,10*ROW('Sanitation Data'!G72)),NA())</f>
        <v>#N/A</v>
      </c>
      <c r="AP78" s="508" t="e">
        <f ca="1">+IF(AND(ISNUMBER(OFFSET('Sanitation Data'!$H$4,0,10*ROW('Sanitation Data'!H72))),'Data Summary'!DE78="Yes"),100-OFFSET('Sanitation Data'!$H$4,0,10*ROW('Sanitation Data'!H72)),NA())</f>
        <v>#N/A</v>
      </c>
      <c r="AQ78" s="508" t="e">
        <f ca="1">+IF(AND(ISNUMBER(OFFSET('Sanitation Data'!$H$6,0,10*ROW('Sanitation Data'!H72))),'Data Summary'!DF78="Yes"),OFFSET('Sanitation Data'!$H$6,0,10*ROW('Sanitation Data'!H72)),NA())</f>
        <v>#N/A</v>
      </c>
      <c r="AR78" s="508" t="e">
        <f ca="1">+IF(AND(ISNUMBER(OFFSET('Sanitation Data'!$H$10,0,10*ROW('Sanitation Data'!H72))),'Data Summary'!DG78="Yes"),OFFSET('Sanitation Data'!$H$10,0,10*ROW('Sanitation Data'!H72)),NA())</f>
        <v>#N/A</v>
      </c>
      <c r="AS78" s="508" t="e">
        <f ca="1">+IF(AND(ISNUMBER(OFFSET('Sanitation Data'!$H$11,0,10*ROW('Sanitation Data'!H72))),'Data Summary'!DH78="Yes"),OFFSET('Sanitation Data'!$H$11,0,10*ROW('Sanitation Data'!H72)),NA())</f>
        <v>#N/A</v>
      </c>
      <c r="AT78" s="508" t="e">
        <f ca="1">+IF(AND(ISNUMBER(OFFSET('Sanitation Data'!$H$12,0,10*ROW('Sanitation Data'!H72))),'Data Summary'!DI78="Yes"),OFFSET('Sanitation Data'!$H$12,0,10*ROW('Sanitation Data'!H72)),NA())</f>
        <v>#N/A</v>
      </c>
      <c r="AU78" s="508" t="e">
        <f ca="1">+IF(AND(ISNUMBER(OFFSET('Sanitation Data'!$I$4,0,10*ROW('Sanitation Data'!I72))),'Data Summary'!DJ78="Yes"),100-OFFSET('Sanitation Data'!$I$4,0,10*ROW('Sanitation Data'!I72)),NA())</f>
        <v>#N/A</v>
      </c>
      <c r="AV78" s="508" t="e">
        <f ca="1">+IF(AND(ISNUMBER(OFFSET('Sanitation Data'!$I$6,0,10*ROW('Sanitation Data'!I72))),'Data Summary'!DK78="Yes"),OFFSET('Sanitation Data'!$I$6,0,10*ROW('Sanitation Data'!I72)),NA())</f>
        <v>#N/A</v>
      </c>
      <c r="AW78" s="508" t="e">
        <f ca="1">+IF(AND(ISNUMBER(OFFSET('Sanitation Data'!$I$10,0,10*ROW('Sanitation Data'!I72))),'Data Summary'!DL78="Yes"),OFFSET('Sanitation Data'!$I$10,0,10*ROW('Sanitation Data'!I72)),NA())</f>
        <v>#N/A</v>
      </c>
      <c r="AX78" s="508" t="e">
        <f ca="1">+IF(AND(ISNUMBER(OFFSET('Sanitation Data'!$I$11,0,10*ROW('Sanitation Data'!I72))),'Data Summary'!DM78="Yes"),OFFSET('Sanitation Data'!$I$11,0,10*ROW('Sanitation Data'!I72)),NA())</f>
        <v>#N/A</v>
      </c>
      <c r="AY78" s="508" t="e">
        <f ca="1">+IF(AND(ISNUMBER(OFFSET('Sanitation Data'!$I$12,0,10*ROW('Sanitation Data'!I72))),'Data Summary'!DN78="Yes"),OFFSET('Sanitation Data'!$I$12,0,10*ROW('Sanitation Data'!I72)),NA())</f>
        <v>#N/A</v>
      </c>
      <c r="AZ78" s="509" t="e">
        <f ca="1">+IF(AND(ISNUMBER(OFFSET('Hygiene Data'!$D$5,0,10*ROW('Hygiene Data'!D72))),'Data Summary'!DO78="Yes"),OFFSET('Hygiene Data'!$D$5,0,10*ROW('Hygiene Data'!D72)),NA())</f>
        <v>#N/A</v>
      </c>
      <c r="BA78" s="509" t="e">
        <f ca="1">+IF(AND(ISNUMBER(OFFSET('Hygiene Data'!$D$7,0,10*ROW('Hygiene Data'!D72))),'Data Summary'!DP78="Yes"),OFFSET('Hygiene Data'!$D$7,0,10*ROW('Hygiene Data'!D72)),NA())</f>
        <v>#N/A</v>
      </c>
      <c r="BB78" s="509" t="e">
        <f ca="1">+IF(AND(ISNUMBER(OFFSET('Hygiene Data'!$D$9,0,10*ROW('Hygiene Data'!D72))),'Data Summary'!DQ78="Yes"),OFFSET('Hygiene Data'!$D$9,0,10*ROW('Hygiene Data'!D72)),NA())</f>
        <v>#N/A</v>
      </c>
      <c r="BC78" s="509" t="e">
        <f ca="1">+IF(AND(ISNUMBER(OFFSET('Hygiene Data'!$E$5,0,10*ROW('Hygiene Data'!E72))),'Data Summary'!DR78="Yes"),OFFSET('Hygiene Data'!$E$5,0,10*ROW('Hygiene Data'!E72)),NA())</f>
        <v>#N/A</v>
      </c>
      <c r="BD78" s="509" t="e">
        <f ca="1">+IF(AND(ISNUMBER(OFFSET('Hygiene Data'!$E$7,0,10*ROW('Hygiene Data'!E72))),'Data Summary'!DS78="Yes"),OFFSET('Hygiene Data'!$E$7,0,10*ROW('Hygiene Data'!E72)),NA())</f>
        <v>#N/A</v>
      </c>
      <c r="BE78" s="509" t="e">
        <f ca="1">+IF(AND(ISNUMBER(OFFSET('Hygiene Data'!$E$9,0,10*ROW('Hygiene Data'!E72))),'Data Summary'!DT78="Yes"),OFFSET('Hygiene Data'!$E$9,0,10*ROW('Hygiene Data'!E72)),NA())</f>
        <v>#N/A</v>
      </c>
      <c r="BF78" s="509" t="e">
        <f ca="1">+IF(AND(ISNUMBER(OFFSET('Hygiene Data'!$F$5,0,10*ROW('Hygiene Data'!F72))),'Data Summary'!DU78="Yes"),OFFSET('Hygiene Data'!$F$5,0,10*ROW('Hygiene Data'!F72)),NA())</f>
        <v>#N/A</v>
      </c>
      <c r="BG78" s="509" t="e">
        <f ca="1">+IF(AND(ISNUMBER(OFFSET('Hygiene Data'!$F$7,0,10*ROW('Hygiene Data'!F72))),'Data Summary'!DV78="Yes"),OFFSET('Hygiene Data'!$F$7,0,10*ROW('Hygiene Data'!F72)),NA())</f>
        <v>#N/A</v>
      </c>
      <c r="BH78" s="509" t="e">
        <f ca="1">+IF(AND(ISNUMBER(OFFSET('Hygiene Data'!$F$9,0,10*ROW('Hygiene Data'!F72))),'Data Summary'!DW78="Yes"),OFFSET('Hygiene Data'!$F$9,0,10*ROW('Hygiene Data'!F72)),NA())</f>
        <v>#N/A</v>
      </c>
      <c r="BI78" s="509" t="e">
        <f ca="1">+IF(AND(ISNUMBER(OFFSET('Hygiene Data'!$G$5,0,10*ROW('Hygiene Data'!G72))),'Data Summary'!DX78="Yes"),OFFSET('Hygiene Data'!$G$5,0,10*ROW('Hygiene Data'!G72)),NA())</f>
        <v>#N/A</v>
      </c>
      <c r="BJ78" s="509" t="e">
        <f ca="1">+IF(AND(ISNUMBER(OFFSET('Hygiene Data'!$G$7,0,10*ROW('Hygiene Data'!G72))),'Data Summary'!DY78="Yes"),OFFSET('Hygiene Data'!$G$7,0,10*ROW('Hygiene Data'!G72)),NA())</f>
        <v>#N/A</v>
      </c>
      <c r="BK78" s="509" t="e">
        <f ca="1">+IF(AND(ISNUMBER(OFFSET('Hygiene Data'!$G$9,0,10*ROW('Hygiene Data'!G72))),'Data Summary'!DZ78="Yes"),OFFSET('Hygiene Data'!$G$9,0,10*ROW('Hygiene Data'!G72)),NA())</f>
        <v>#N/A</v>
      </c>
      <c r="BL78" s="509" t="e">
        <f ca="1">+IF(AND(ISNUMBER(OFFSET('Hygiene Data'!$H$5,0,10*ROW('Hygiene Data'!H72))),'Data Summary'!EA78="Yes"),OFFSET('Hygiene Data'!$H$5,0,10*ROW('Hygiene Data'!H72)),NA())</f>
        <v>#N/A</v>
      </c>
      <c r="BM78" s="509" t="e">
        <f ca="1">+IF(AND(ISNUMBER(OFFSET('Hygiene Data'!$H$7,0,10*ROW('Hygiene Data'!H72))),'Data Summary'!EB78="Yes"),OFFSET('Hygiene Data'!$H$7,0,10*ROW('Hygiene Data'!H72)),NA())</f>
        <v>#N/A</v>
      </c>
      <c r="BN78" s="509" t="e">
        <f ca="1">+IF(AND(ISNUMBER(OFFSET('Hygiene Data'!$H$9,0,10*ROW('Hygiene Data'!H72))),'Data Summary'!EC78="Yes"),OFFSET('Hygiene Data'!$H$9,0,10*ROW('Hygiene Data'!H72)),NA())</f>
        <v>#N/A</v>
      </c>
      <c r="BO78" s="509" t="e">
        <f ca="1">+IF(AND(ISNUMBER(OFFSET('Hygiene Data'!$I$5,0,10*ROW('Hygiene Data'!I72))),'Data Summary'!ED78="Yes"),OFFSET('Hygiene Data'!$I$5,0,10*ROW('Hygiene Data'!I72)),NA())</f>
        <v>#N/A</v>
      </c>
      <c r="BP78" s="509" t="e">
        <f ca="1">+IF(AND(ISNUMBER(OFFSET('Hygiene Data'!$I$7,0,10*ROW('Hygiene Data'!I72))),'Data Summary'!EE78="Yes"),OFFSET('Hygiene Data'!$I$7,0,10*ROW('Hygiene Data'!I72)),NA())</f>
        <v>#N/A</v>
      </c>
      <c r="BQ78" s="509" t="e">
        <f ca="1">+IF(AND(ISNUMBER(OFFSET('Hygiene Data'!$I$9,0,10*ROW('Hygiene Data'!I72))),'Data Summary'!EF78="Yes"),OFFSET('Hygiene Data'!$I$9,0,10*ROW('Hygiene Data'!I72)),NA())</f>
        <v>#N/A</v>
      </c>
    </row>
    <row r="79" spans="1:69" x14ac:dyDescent="0.25">
      <c r="A79" s="505" t="e">
        <f ca="1">+RIGHT('Data Summary'!A79,LEN('Data Summary'!A79)-9)</f>
        <v>#VALUE!</v>
      </c>
      <c r="B79" s="479" t="str">
        <f ca="1">+IF(ISTEXT('Data Summary'!B79),'Data Summary'!B79,"")</f>
        <v/>
      </c>
      <c r="C79" s="506" t="e">
        <f ca="1">+VALUE('Data Summary'!C79)</f>
        <v>#VALUE!</v>
      </c>
      <c r="D79" s="507" t="e">
        <f ca="1">+IF(AND(ISNUMBER(OFFSET('Water Data'!$D$4,0,10*ROW('Water Data'!D73))),'Data Summary'!BS79="Yes"),100-OFFSET('Water Data'!$D$4,0,10*ROW('Water Data'!D73)),NA())</f>
        <v>#N/A</v>
      </c>
      <c r="E79" s="507" t="e">
        <f ca="1">+IF(AND(ISNUMBER(OFFSET('Water Data'!$D$6,0,10*ROW('Water Data'!D73))),'Data Summary'!BT79="Yes"),OFFSET('Water Data'!$D$6,0,10*ROW('Water Data'!D73)),NA())</f>
        <v>#N/A</v>
      </c>
      <c r="F79" s="507" t="e">
        <f ca="1">+IF(AND(ISNUMBER(OFFSET('Water Data'!$D$9,0,10*ROW('Water Data'!D73))),'Data Summary'!BU79="Yes"),OFFSET('Water Data'!$D$9,0,10*ROW('Water Data'!D73)),NA())</f>
        <v>#N/A</v>
      </c>
      <c r="G79" s="507" t="e">
        <f ca="1">+IF(AND(ISNUMBER(OFFSET('Water Data'!$E$4,0,10*ROW('Water Data'!E73))),'Data Summary'!BV79="Yes"),100-OFFSET('Water Data'!$E$4,0,10*ROW('Water Data'!E73)),NA())</f>
        <v>#N/A</v>
      </c>
      <c r="H79" s="507" t="e">
        <f ca="1">+IF(AND(ISNUMBER(OFFSET('Water Data'!$E$6,0,10*ROW('Water Data'!E73))),'Data Summary'!BW79="Yes"),OFFSET('Water Data'!$E$6,0,10*ROW('Water Data'!E73)),NA())</f>
        <v>#N/A</v>
      </c>
      <c r="I79" s="507" t="e">
        <f ca="1">+IF(AND(ISNUMBER(OFFSET('Water Data'!$E$9,0,10*ROW('Water Data'!E73))),'Data Summary'!BX79="Yes"),OFFSET('Water Data'!$E$9,0,10*ROW('Water Data'!E73)),NA())</f>
        <v>#N/A</v>
      </c>
      <c r="J79" s="507" t="e">
        <f ca="1">+IF(AND(ISNUMBER(OFFSET('Water Data'!$F$4,0,10*ROW('Water Data'!F73))),'Data Summary'!BY79="Yes"),100-OFFSET('Water Data'!$F$4,0,10*ROW('Water Data'!F73)),NA())</f>
        <v>#N/A</v>
      </c>
      <c r="K79" s="507" t="e">
        <f ca="1">+IF(AND(ISNUMBER(OFFSET('Water Data'!$F$6,0,10*ROW('Water Data'!F73))),'Data Summary'!BZ79="Yes"),OFFSET('Water Data'!$F$6,0,10*ROW('Water Data'!F73)),NA())</f>
        <v>#N/A</v>
      </c>
      <c r="L79" s="507" t="e">
        <f ca="1">+IF(AND(ISNUMBER(OFFSET('Water Data'!$F$9,0,10*ROW('Water Data'!F73))),'Data Summary'!CA79="Yes"),OFFSET('Water Data'!$F$9,0,10*ROW('Water Data'!F73)),NA())</f>
        <v>#N/A</v>
      </c>
      <c r="M79" s="507" t="e">
        <f ca="1">+IF(AND(ISNUMBER(OFFSET('Water Data'!$G$4,0,10*ROW('Water Data'!G73))),'Data Summary'!CB79="Yes"),100-OFFSET('Water Data'!$G$4,0,10*ROW('Water Data'!G73)),NA())</f>
        <v>#N/A</v>
      </c>
      <c r="N79" s="507" t="e">
        <f ca="1">+IF(AND(ISNUMBER(OFFSET('Water Data'!$G$6,0,10*ROW('Water Data'!G73))),'Data Summary'!CC79="Yes"),OFFSET('Water Data'!$G$6,0,10*ROW('Water Data'!G73)),NA())</f>
        <v>#N/A</v>
      </c>
      <c r="O79" s="507" t="e">
        <f ca="1">+IF(AND(ISNUMBER(OFFSET('Water Data'!$G$9,0,10*ROW('Water Data'!G73))),'Data Summary'!CD79="Yes"),OFFSET('Water Data'!$G$9,0,10*ROW('Water Data'!G73)),NA())</f>
        <v>#N/A</v>
      </c>
      <c r="P79" s="507" t="e">
        <f ca="1">+IF(AND(ISNUMBER(OFFSET('Water Data'!$H$4,0,10*ROW('Water Data'!H73))),'Data Summary'!CE79="Yes"),100-OFFSET('Water Data'!$H$4,0,10*ROW('Water Data'!H73)),NA())</f>
        <v>#N/A</v>
      </c>
      <c r="Q79" s="507" t="e">
        <f ca="1">+IF(AND(ISNUMBER(OFFSET('Water Data'!$H$6,0,10*ROW('Water Data'!H73))),'Data Summary'!CF79="Yes"),OFFSET('Water Data'!$H$6,0,10*ROW('Water Data'!H73)),NA())</f>
        <v>#N/A</v>
      </c>
      <c r="R79" s="507" t="e">
        <f ca="1">+IF(AND(ISNUMBER(OFFSET('Water Data'!$H$9,0,10*ROW('Water Data'!H73))),'Data Summary'!CG79="Yes"),OFFSET('Water Data'!$H$9,0,10*ROW('Water Data'!H73)),NA())</f>
        <v>#N/A</v>
      </c>
      <c r="S79" s="507" t="e">
        <f ca="1">+IF(AND(ISNUMBER(OFFSET('Water Data'!$I$4,0,10*ROW('Water Data'!I73))),'Data Summary'!CH79="Yes"),100-OFFSET('Water Data'!$I$4,0,10*ROW('Water Data'!I73)),NA())</f>
        <v>#N/A</v>
      </c>
      <c r="T79" s="507" t="e">
        <f ca="1">+IF(AND(ISNUMBER(OFFSET('Water Data'!$I$6,0,10*ROW('Water Data'!I73))),'Data Summary'!CI79="Yes"),OFFSET('Water Data'!$I$6,0,10*ROW('Water Data'!I73)),NA())</f>
        <v>#N/A</v>
      </c>
      <c r="U79" s="507" t="e">
        <f ca="1">+IF(AND(ISNUMBER(OFFSET('Water Data'!$I$9,0,10*ROW('Water Data'!I73))),'Data Summary'!CJ79="Yes"),OFFSET('Water Data'!$I$9,0,10*ROW('Water Data'!I73)),NA())</f>
        <v>#N/A</v>
      </c>
      <c r="V79" s="508" t="e">
        <f ca="1">+IF(AND(ISNUMBER(OFFSET('Sanitation Data'!$D$4,0,10*ROW('Sanitation Data'!D73))),'Data Summary'!CK79="Yes"),100-OFFSET('Sanitation Data'!$D$4,0,10*ROW('Sanitation Data'!D73)),NA())</f>
        <v>#N/A</v>
      </c>
      <c r="W79" s="508" t="e">
        <f ca="1">+IF(AND(ISNUMBER(OFFSET('Sanitation Data'!$D$6,0,10*ROW('Sanitation Data'!D73))),'Data Summary'!CL79="Yes"),OFFSET('Sanitation Data'!$D$6,0,10*ROW('Sanitation Data'!D73)),NA())</f>
        <v>#N/A</v>
      </c>
      <c r="X79" s="508" t="e">
        <f ca="1">+IF(AND(ISNUMBER(OFFSET('Sanitation Data'!$D$10,0,10*ROW('Sanitation Data'!D73))),'Data Summary'!CM79="Yes"),OFFSET('Sanitation Data'!$D$10,0,10*ROW('Sanitation Data'!D73)),NA())</f>
        <v>#N/A</v>
      </c>
      <c r="Y79" s="508" t="e">
        <f ca="1">+IF(AND(ISNUMBER(OFFSET('Sanitation Data'!$D$11,0,10*ROW('Sanitation Data'!D73))),'Data Summary'!CN79="Yes"),OFFSET('Sanitation Data'!$D$11,0,10*ROW('Sanitation Data'!D73)),NA())</f>
        <v>#N/A</v>
      </c>
      <c r="Z79" s="508" t="e">
        <f ca="1">+IF(AND(ISNUMBER(OFFSET('Sanitation Data'!$D$12,0,10*ROW('Sanitation Data'!D73))),'Data Summary'!CO79="Yes"),OFFSET('Sanitation Data'!$D$12,0,10*ROW('Sanitation Data'!D73)),NA())</f>
        <v>#N/A</v>
      </c>
      <c r="AA79" s="508" t="e">
        <f ca="1">+IF(AND(ISNUMBER(OFFSET('Sanitation Data'!$E$4,0,10*ROW('Sanitation Data'!E73))),'Data Summary'!CP79="Yes"),100-OFFSET('Sanitation Data'!$E$4,0,10*ROW('Sanitation Data'!E73)),NA())</f>
        <v>#N/A</v>
      </c>
      <c r="AB79" s="508" t="e">
        <f ca="1">+IF(AND(ISNUMBER(OFFSET('Sanitation Data'!$E$6,0,10*ROW('Sanitation Data'!E73))),'Data Summary'!CQ79="Yes"),OFFSET('Sanitation Data'!$E$6,0,10*ROW('Sanitation Data'!E73)),NA())</f>
        <v>#N/A</v>
      </c>
      <c r="AC79" s="508" t="e">
        <f ca="1">+IF(AND(ISNUMBER(OFFSET('Sanitation Data'!$E$10,0,10*ROW('Sanitation Data'!E73))),'Data Summary'!CR79="Yes"),OFFSET('Sanitation Data'!$E$10,0,10*ROW('Sanitation Data'!E73)),NA())</f>
        <v>#N/A</v>
      </c>
      <c r="AD79" s="508" t="e">
        <f ca="1">+IF(AND(ISNUMBER(OFFSET('Sanitation Data'!$E$11,0,10*ROW('Sanitation Data'!E73))),'Data Summary'!CS79="Yes"),OFFSET('Sanitation Data'!$E$11,0,10*ROW('Sanitation Data'!E73)),NA())</f>
        <v>#N/A</v>
      </c>
      <c r="AE79" s="508" t="e">
        <f ca="1">+IF(AND(ISNUMBER(OFFSET('Sanitation Data'!$E$12,0,10*ROW('Sanitation Data'!E73))),'Data Summary'!CT79="Yes"),OFFSET('Sanitation Data'!$E$12,0,10*ROW('Sanitation Data'!E73)),NA())</f>
        <v>#N/A</v>
      </c>
      <c r="AF79" s="508" t="e">
        <f ca="1">+IF(AND(ISNUMBER(OFFSET('Sanitation Data'!$F$4,0,10*ROW('Sanitation Data'!F73))),'Data Summary'!CU79="Yes"),100-OFFSET('Sanitation Data'!$F$4,0,10*ROW('Sanitation Data'!F73)),NA())</f>
        <v>#N/A</v>
      </c>
      <c r="AG79" s="508" t="e">
        <f ca="1">+IF(AND(ISNUMBER(OFFSET('Sanitation Data'!$F$6,0,10*ROW('Sanitation Data'!F73))),'Data Summary'!CV79="Yes"),OFFSET('Sanitation Data'!$F$6,0,10*ROW('Sanitation Data'!F73)),NA())</f>
        <v>#N/A</v>
      </c>
      <c r="AH79" s="508" t="e">
        <f ca="1">+IF(AND(ISNUMBER(OFFSET('Sanitation Data'!$F$10,0,10*ROW('Sanitation Data'!F73))),'Data Summary'!CW79="Yes"),OFFSET('Sanitation Data'!$F$10,0,10*ROW('Sanitation Data'!F73)),NA())</f>
        <v>#N/A</v>
      </c>
      <c r="AI79" s="508" t="e">
        <f ca="1">+IF(AND(ISNUMBER(OFFSET('Sanitation Data'!$F$11,0,10*ROW('Sanitation Data'!F73))),'Data Summary'!CX79="Yes"),OFFSET('Sanitation Data'!$F$11,0,10*ROW('Sanitation Data'!F73)),NA())</f>
        <v>#N/A</v>
      </c>
      <c r="AJ79" s="508" t="e">
        <f ca="1">+IF(AND(ISNUMBER(OFFSET('Sanitation Data'!$F$12,0,10*ROW('Sanitation Data'!F73))),'Data Summary'!CY79="Yes"),OFFSET('Sanitation Data'!$F$12,0,10*ROW('Sanitation Data'!F73)),NA())</f>
        <v>#N/A</v>
      </c>
      <c r="AK79" s="508" t="e">
        <f ca="1">+IF(AND(ISNUMBER(OFFSET('Sanitation Data'!$G$4,0,10*ROW('Sanitation Data'!G73))),'Data Summary'!CZ79="Yes"),100-OFFSET('Sanitation Data'!$G$4,0,10*ROW('Sanitation Data'!G73)),NA())</f>
        <v>#N/A</v>
      </c>
      <c r="AL79" s="508" t="e">
        <f ca="1">+IF(AND(ISNUMBER(OFFSET('Sanitation Data'!$G$6,0,10*ROW('Sanitation Data'!G73))),'Data Summary'!DA79="Yes"),OFFSET('Sanitation Data'!$G$6,0,10*ROW('Sanitation Data'!G73)),NA())</f>
        <v>#N/A</v>
      </c>
      <c r="AM79" s="508" t="e">
        <f ca="1">+IF(AND(ISNUMBER(OFFSET('Sanitation Data'!$G$10,0,10*ROW('Sanitation Data'!G73))),'Data Summary'!DB79="Yes"),OFFSET('Sanitation Data'!$G$10,0,10*ROW('Sanitation Data'!G73)),NA())</f>
        <v>#N/A</v>
      </c>
      <c r="AN79" s="508" t="e">
        <f ca="1">+IF(AND(ISNUMBER(OFFSET('Sanitation Data'!$G$11,0,10*ROW('Sanitation Data'!G73))),'Data Summary'!DC79="Yes"),OFFSET('Sanitation Data'!$G$11,0,10*ROW('Sanitation Data'!G73)),NA())</f>
        <v>#N/A</v>
      </c>
      <c r="AO79" s="508" t="e">
        <f ca="1">+IF(AND(ISNUMBER(OFFSET('Sanitation Data'!$G$12,0,10*ROW('Sanitation Data'!G73))),'Data Summary'!DD79="Yes"),OFFSET('Sanitation Data'!$G$12,0,10*ROW('Sanitation Data'!G73)),NA())</f>
        <v>#N/A</v>
      </c>
      <c r="AP79" s="508" t="e">
        <f ca="1">+IF(AND(ISNUMBER(OFFSET('Sanitation Data'!$H$4,0,10*ROW('Sanitation Data'!H73))),'Data Summary'!DE79="Yes"),100-OFFSET('Sanitation Data'!$H$4,0,10*ROW('Sanitation Data'!H73)),NA())</f>
        <v>#N/A</v>
      </c>
      <c r="AQ79" s="508" t="e">
        <f ca="1">+IF(AND(ISNUMBER(OFFSET('Sanitation Data'!$H$6,0,10*ROW('Sanitation Data'!H73))),'Data Summary'!DF79="Yes"),OFFSET('Sanitation Data'!$H$6,0,10*ROW('Sanitation Data'!H73)),NA())</f>
        <v>#N/A</v>
      </c>
      <c r="AR79" s="508" t="e">
        <f ca="1">+IF(AND(ISNUMBER(OFFSET('Sanitation Data'!$H$10,0,10*ROW('Sanitation Data'!H73))),'Data Summary'!DG79="Yes"),OFFSET('Sanitation Data'!$H$10,0,10*ROW('Sanitation Data'!H73)),NA())</f>
        <v>#N/A</v>
      </c>
      <c r="AS79" s="508" t="e">
        <f ca="1">+IF(AND(ISNUMBER(OFFSET('Sanitation Data'!$H$11,0,10*ROW('Sanitation Data'!H73))),'Data Summary'!DH79="Yes"),OFFSET('Sanitation Data'!$H$11,0,10*ROW('Sanitation Data'!H73)),NA())</f>
        <v>#N/A</v>
      </c>
      <c r="AT79" s="508" t="e">
        <f ca="1">+IF(AND(ISNUMBER(OFFSET('Sanitation Data'!$H$12,0,10*ROW('Sanitation Data'!H73))),'Data Summary'!DI79="Yes"),OFFSET('Sanitation Data'!$H$12,0,10*ROW('Sanitation Data'!H73)),NA())</f>
        <v>#N/A</v>
      </c>
      <c r="AU79" s="508" t="e">
        <f ca="1">+IF(AND(ISNUMBER(OFFSET('Sanitation Data'!$I$4,0,10*ROW('Sanitation Data'!I73))),'Data Summary'!DJ79="Yes"),100-OFFSET('Sanitation Data'!$I$4,0,10*ROW('Sanitation Data'!I73)),NA())</f>
        <v>#N/A</v>
      </c>
      <c r="AV79" s="508" t="e">
        <f ca="1">+IF(AND(ISNUMBER(OFFSET('Sanitation Data'!$I$6,0,10*ROW('Sanitation Data'!I73))),'Data Summary'!DK79="Yes"),OFFSET('Sanitation Data'!$I$6,0,10*ROW('Sanitation Data'!I73)),NA())</f>
        <v>#N/A</v>
      </c>
      <c r="AW79" s="508" t="e">
        <f ca="1">+IF(AND(ISNUMBER(OFFSET('Sanitation Data'!$I$10,0,10*ROW('Sanitation Data'!I73))),'Data Summary'!DL79="Yes"),OFFSET('Sanitation Data'!$I$10,0,10*ROW('Sanitation Data'!I73)),NA())</f>
        <v>#N/A</v>
      </c>
      <c r="AX79" s="508" t="e">
        <f ca="1">+IF(AND(ISNUMBER(OFFSET('Sanitation Data'!$I$11,0,10*ROW('Sanitation Data'!I73))),'Data Summary'!DM79="Yes"),OFFSET('Sanitation Data'!$I$11,0,10*ROW('Sanitation Data'!I73)),NA())</f>
        <v>#N/A</v>
      </c>
      <c r="AY79" s="508" t="e">
        <f ca="1">+IF(AND(ISNUMBER(OFFSET('Sanitation Data'!$I$12,0,10*ROW('Sanitation Data'!I73))),'Data Summary'!DN79="Yes"),OFFSET('Sanitation Data'!$I$12,0,10*ROW('Sanitation Data'!I73)),NA())</f>
        <v>#N/A</v>
      </c>
      <c r="AZ79" s="509" t="e">
        <f ca="1">+IF(AND(ISNUMBER(OFFSET('Hygiene Data'!$D$5,0,10*ROW('Hygiene Data'!D73))),'Data Summary'!DO79="Yes"),OFFSET('Hygiene Data'!$D$5,0,10*ROW('Hygiene Data'!D73)),NA())</f>
        <v>#N/A</v>
      </c>
      <c r="BA79" s="509" t="e">
        <f ca="1">+IF(AND(ISNUMBER(OFFSET('Hygiene Data'!$D$7,0,10*ROW('Hygiene Data'!D73))),'Data Summary'!DP79="Yes"),OFFSET('Hygiene Data'!$D$7,0,10*ROW('Hygiene Data'!D73)),NA())</f>
        <v>#N/A</v>
      </c>
      <c r="BB79" s="509" t="e">
        <f ca="1">+IF(AND(ISNUMBER(OFFSET('Hygiene Data'!$D$9,0,10*ROW('Hygiene Data'!D73))),'Data Summary'!DQ79="Yes"),OFFSET('Hygiene Data'!$D$9,0,10*ROW('Hygiene Data'!D73)),NA())</f>
        <v>#N/A</v>
      </c>
      <c r="BC79" s="509" t="e">
        <f ca="1">+IF(AND(ISNUMBER(OFFSET('Hygiene Data'!$E$5,0,10*ROW('Hygiene Data'!E73))),'Data Summary'!DR79="Yes"),OFFSET('Hygiene Data'!$E$5,0,10*ROW('Hygiene Data'!E73)),NA())</f>
        <v>#N/A</v>
      </c>
      <c r="BD79" s="509" t="e">
        <f ca="1">+IF(AND(ISNUMBER(OFFSET('Hygiene Data'!$E$7,0,10*ROW('Hygiene Data'!E73))),'Data Summary'!DS79="Yes"),OFFSET('Hygiene Data'!$E$7,0,10*ROW('Hygiene Data'!E73)),NA())</f>
        <v>#N/A</v>
      </c>
      <c r="BE79" s="509" t="e">
        <f ca="1">+IF(AND(ISNUMBER(OFFSET('Hygiene Data'!$E$9,0,10*ROW('Hygiene Data'!E73))),'Data Summary'!DT79="Yes"),OFFSET('Hygiene Data'!$E$9,0,10*ROW('Hygiene Data'!E73)),NA())</f>
        <v>#N/A</v>
      </c>
      <c r="BF79" s="509" t="e">
        <f ca="1">+IF(AND(ISNUMBER(OFFSET('Hygiene Data'!$F$5,0,10*ROW('Hygiene Data'!F73))),'Data Summary'!DU79="Yes"),OFFSET('Hygiene Data'!$F$5,0,10*ROW('Hygiene Data'!F73)),NA())</f>
        <v>#N/A</v>
      </c>
      <c r="BG79" s="509" t="e">
        <f ca="1">+IF(AND(ISNUMBER(OFFSET('Hygiene Data'!$F$7,0,10*ROW('Hygiene Data'!F73))),'Data Summary'!DV79="Yes"),OFFSET('Hygiene Data'!$F$7,0,10*ROW('Hygiene Data'!F73)),NA())</f>
        <v>#N/A</v>
      </c>
      <c r="BH79" s="509" t="e">
        <f ca="1">+IF(AND(ISNUMBER(OFFSET('Hygiene Data'!$F$9,0,10*ROW('Hygiene Data'!F73))),'Data Summary'!DW79="Yes"),OFFSET('Hygiene Data'!$F$9,0,10*ROW('Hygiene Data'!F73)),NA())</f>
        <v>#N/A</v>
      </c>
      <c r="BI79" s="509" t="e">
        <f ca="1">+IF(AND(ISNUMBER(OFFSET('Hygiene Data'!$G$5,0,10*ROW('Hygiene Data'!G73))),'Data Summary'!DX79="Yes"),OFFSET('Hygiene Data'!$G$5,0,10*ROW('Hygiene Data'!G73)),NA())</f>
        <v>#N/A</v>
      </c>
      <c r="BJ79" s="509" t="e">
        <f ca="1">+IF(AND(ISNUMBER(OFFSET('Hygiene Data'!$G$7,0,10*ROW('Hygiene Data'!G73))),'Data Summary'!DY79="Yes"),OFFSET('Hygiene Data'!$G$7,0,10*ROW('Hygiene Data'!G73)),NA())</f>
        <v>#N/A</v>
      </c>
      <c r="BK79" s="509" t="e">
        <f ca="1">+IF(AND(ISNUMBER(OFFSET('Hygiene Data'!$G$9,0,10*ROW('Hygiene Data'!G73))),'Data Summary'!DZ79="Yes"),OFFSET('Hygiene Data'!$G$9,0,10*ROW('Hygiene Data'!G73)),NA())</f>
        <v>#N/A</v>
      </c>
      <c r="BL79" s="509" t="e">
        <f ca="1">+IF(AND(ISNUMBER(OFFSET('Hygiene Data'!$H$5,0,10*ROW('Hygiene Data'!H73))),'Data Summary'!EA79="Yes"),OFFSET('Hygiene Data'!$H$5,0,10*ROW('Hygiene Data'!H73)),NA())</f>
        <v>#N/A</v>
      </c>
      <c r="BM79" s="509" t="e">
        <f ca="1">+IF(AND(ISNUMBER(OFFSET('Hygiene Data'!$H$7,0,10*ROW('Hygiene Data'!H73))),'Data Summary'!EB79="Yes"),OFFSET('Hygiene Data'!$H$7,0,10*ROW('Hygiene Data'!H73)),NA())</f>
        <v>#N/A</v>
      </c>
      <c r="BN79" s="509" t="e">
        <f ca="1">+IF(AND(ISNUMBER(OFFSET('Hygiene Data'!$H$9,0,10*ROW('Hygiene Data'!H73))),'Data Summary'!EC79="Yes"),OFFSET('Hygiene Data'!$H$9,0,10*ROW('Hygiene Data'!H73)),NA())</f>
        <v>#N/A</v>
      </c>
      <c r="BO79" s="509" t="e">
        <f ca="1">+IF(AND(ISNUMBER(OFFSET('Hygiene Data'!$I$5,0,10*ROW('Hygiene Data'!I73))),'Data Summary'!ED79="Yes"),OFFSET('Hygiene Data'!$I$5,0,10*ROW('Hygiene Data'!I73)),NA())</f>
        <v>#N/A</v>
      </c>
      <c r="BP79" s="509" t="e">
        <f ca="1">+IF(AND(ISNUMBER(OFFSET('Hygiene Data'!$I$7,0,10*ROW('Hygiene Data'!I73))),'Data Summary'!EE79="Yes"),OFFSET('Hygiene Data'!$I$7,0,10*ROW('Hygiene Data'!I73)),NA())</f>
        <v>#N/A</v>
      </c>
      <c r="BQ79" s="509" t="e">
        <f ca="1">+IF(AND(ISNUMBER(OFFSET('Hygiene Data'!$I$9,0,10*ROW('Hygiene Data'!I73))),'Data Summary'!EF79="Yes"),OFFSET('Hygiene Data'!$I$9,0,10*ROW('Hygiene Data'!I73)),NA())</f>
        <v>#N/A</v>
      </c>
    </row>
    <row r="80" spans="1:69" x14ac:dyDescent="0.25">
      <c r="A80" s="505" t="e">
        <f ca="1">+RIGHT('Data Summary'!A80,LEN('Data Summary'!A80)-9)</f>
        <v>#VALUE!</v>
      </c>
      <c r="B80" s="479" t="str">
        <f ca="1">+IF(ISTEXT('Data Summary'!B80),'Data Summary'!B80,"")</f>
        <v/>
      </c>
      <c r="C80" s="506" t="e">
        <f ca="1">+VALUE('Data Summary'!C80)</f>
        <v>#VALUE!</v>
      </c>
      <c r="D80" s="507" t="e">
        <f ca="1">+IF(AND(ISNUMBER(OFFSET('Water Data'!$D$4,0,10*ROW('Water Data'!D74))),'Data Summary'!BS80="Yes"),100-OFFSET('Water Data'!$D$4,0,10*ROW('Water Data'!D74)),NA())</f>
        <v>#N/A</v>
      </c>
      <c r="E80" s="507" t="e">
        <f ca="1">+IF(AND(ISNUMBER(OFFSET('Water Data'!$D$6,0,10*ROW('Water Data'!D74))),'Data Summary'!BT80="Yes"),OFFSET('Water Data'!$D$6,0,10*ROW('Water Data'!D74)),NA())</f>
        <v>#N/A</v>
      </c>
      <c r="F80" s="507" t="e">
        <f ca="1">+IF(AND(ISNUMBER(OFFSET('Water Data'!$D$9,0,10*ROW('Water Data'!D74))),'Data Summary'!BU80="Yes"),OFFSET('Water Data'!$D$9,0,10*ROW('Water Data'!D74)),NA())</f>
        <v>#N/A</v>
      </c>
      <c r="G80" s="507" t="e">
        <f ca="1">+IF(AND(ISNUMBER(OFFSET('Water Data'!$E$4,0,10*ROW('Water Data'!E74))),'Data Summary'!BV80="Yes"),100-OFFSET('Water Data'!$E$4,0,10*ROW('Water Data'!E74)),NA())</f>
        <v>#N/A</v>
      </c>
      <c r="H80" s="507" t="e">
        <f ca="1">+IF(AND(ISNUMBER(OFFSET('Water Data'!$E$6,0,10*ROW('Water Data'!E74))),'Data Summary'!BW80="Yes"),OFFSET('Water Data'!$E$6,0,10*ROW('Water Data'!E74)),NA())</f>
        <v>#N/A</v>
      </c>
      <c r="I80" s="507" t="e">
        <f ca="1">+IF(AND(ISNUMBER(OFFSET('Water Data'!$E$9,0,10*ROW('Water Data'!E74))),'Data Summary'!BX80="Yes"),OFFSET('Water Data'!$E$9,0,10*ROW('Water Data'!E74)),NA())</f>
        <v>#N/A</v>
      </c>
      <c r="J80" s="507" t="e">
        <f ca="1">+IF(AND(ISNUMBER(OFFSET('Water Data'!$F$4,0,10*ROW('Water Data'!F74))),'Data Summary'!BY80="Yes"),100-OFFSET('Water Data'!$F$4,0,10*ROW('Water Data'!F74)),NA())</f>
        <v>#N/A</v>
      </c>
      <c r="K80" s="507" t="e">
        <f ca="1">+IF(AND(ISNUMBER(OFFSET('Water Data'!$F$6,0,10*ROW('Water Data'!F74))),'Data Summary'!BZ80="Yes"),OFFSET('Water Data'!$F$6,0,10*ROW('Water Data'!F74)),NA())</f>
        <v>#N/A</v>
      </c>
      <c r="L80" s="507" t="e">
        <f ca="1">+IF(AND(ISNUMBER(OFFSET('Water Data'!$F$9,0,10*ROW('Water Data'!F74))),'Data Summary'!CA80="Yes"),OFFSET('Water Data'!$F$9,0,10*ROW('Water Data'!F74)),NA())</f>
        <v>#N/A</v>
      </c>
      <c r="M80" s="507" t="e">
        <f ca="1">+IF(AND(ISNUMBER(OFFSET('Water Data'!$G$4,0,10*ROW('Water Data'!G74))),'Data Summary'!CB80="Yes"),100-OFFSET('Water Data'!$G$4,0,10*ROW('Water Data'!G74)),NA())</f>
        <v>#N/A</v>
      </c>
      <c r="N80" s="507" t="e">
        <f ca="1">+IF(AND(ISNUMBER(OFFSET('Water Data'!$G$6,0,10*ROW('Water Data'!G74))),'Data Summary'!CC80="Yes"),OFFSET('Water Data'!$G$6,0,10*ROW('Water Data'!G74)),NA())</f>
        <v>#N/A</v>
      </c>
      <c r="O80" s="507" t="e">
        <f ca="1">+IF(AND(ISNUMBER(OFFSET('Water Data'!$G$9,0,10*ROW('Water Data'!G74))),'Data Summary'!CD80="Yes"),OFFSET('Water Data'!$G$9,0,10*ROW('Water Data'!G74)),NA())</f>
        <v>#N/A</v>
      </c>
      <c r="P80" s="507" t="e">
        <f ca="1">+IF(AND(ISNUMBER(OFFSET('Water Data'!$H$4,0,10*ROW('Water Data'!H74))),'Data Summary'!CE80="Yes"),100-OFFSET('Water Data'!$H$4,0,10*ROW('Water Data'!H74)),NA())</f>
        <v>#N/A</v>
      </c>
      <c r="Q80" s="507" t="e">
        <f ca="1">+IF(AND(ISNUMBER(OFFSET('Water Data'!$H$6,0,10*ROW('Water Data'!H74))),'Data Summary'!CF80="Yes"),OFFSET('Water Data'!$H$6,0,10*ROW('Water Data'!H74)),NA())</f>
        <v>#N/A</v>
      </c>
      <c r="R80" s="507" t="e">
        <f ca="1">+IF(AND(ISNUMBER(OFFSET('Water Data'!$H$9,0,10*ROW('Water Data'!H74))),'Data Summary'!CG80="Yes"),OFFSET('Water Data'!$H$9,0,10*ROW('Water Data'!H74)),NA())</f>
        <v>#N/A</v>
      </c>
      <c r="S80" s="507" t="e">
        <f ca="1">+IF(AND(ISNUMBER(OFFSET('Water Data'!$I$4,0,10*ROW('Water Data'!I74))),'Data Summary'!CH80="Yes"),100-OFFSET('Water Data'!$I$4,0,10*ROW('Water Data'!I74)),NA())</f>
        <v>#N/A</v>
      </c>
      <c r="T80" s="507" t="e">
        <f ca="1">+IF(AND(ISNUMBER(OFFSET('Water Data'!$I$6,0,10*ROW('Water Data'!I74))),'Data Summary'!CI80="Yes"),OFFSET('Water Data'!$I$6,0,10*ROW('Water Data'!I74)),NA())</f>
        <v>#N/A</v>
      </c>
      <c r="U80" s="507" t="e">
        <f ca="1">+IF(AND(ISNUMBER(OFFSET('Water Data'!$I$9,0,10*ROW('Water Data'!I74))),'Data Summary'!CJ80="Yes"),OFFSET('Water Data'!$I$9,0,10*ROW('Water Data'!I74)),NA())</f>
        <v>#N/A</v>
      </c>
      <c r="V80" s="508" t="e">
        <f ca="1">+IF(AND(ISNUMBER(OFFSET('Sanitation Data'!$D$4,0,10*ROW('Sanitation Data'!D74))),'Data Summary'!CK80="Yes"),100-OFFSET('Sanitation Data'!$D$4,0,10*ROW('Sanitation Data'!D74)),NA())</f>
        <v>#N/A</v>
      </c>
      <c r="W80" s="508" t="e">
        <f ca="1">+IF(AND(ISNUMBER(OFFSET('Sanitation Data'!$D$6,0,10*ROW('Sanitation Data'!D74))),'Data Summary'!CL80="Yes"),OFFSET('Sanitation Data'!$D$6,0,10*ROW('Sanitation Data'!D74)),NA())</f>
        <v>#N/A</v>
      </c>
      <c r="X80" s="508" t="e">
        <f ca="1">+IF(AND(ISNUMBER(OFFSET('Sanitation Data'!$D$10,0,10*ROW('Sanitation Data'!D74))),'Data Summary'!CM80="Yes"),OFFSET('Sanitation Data'!$D$10,0,10*ROW('Sanitation Data'!D74)),NA())</f>
        <v>#N/A</v>
      </c>
      <c r="Y80" s="508" t="e">
        <f ca="1">+IF(AND(ISNUMBER(OFFSET('Sanitation Data'!$D$11,0,10*ROW('Sanitation Data'!D74))),'Data Summary'!CN80="Yes"),OFFSET('Sanitation Data'!$D$11,0,10*ROW('Sanitation Data'!D74)),NA())</f>
        <v>#N/A</v>
      </c>
      <c r="Z80" s="508" t="e">
        <f ca="1">+IF(AND(ISNUMBER(OFFSET('Sanitation Data'!$D$12,0,10*ROW('Sanitation Data'!D74))),'Data Summary'!CO80="Yes"),OFFSET('Sanitation Data'!$D$12,0,10*ROW('Sanitation Data'!D74)),NA())</f>
        <v>#N/A</v>
      </c>
      <c r="AA80" s="508" t="e">
        <f ca="1">+IF(AND(ISNUMBER(OFFSET('Sanitation Data'!$E$4,0,10*ROW('Sanitation Data'!E74))),'Data Summary'!CP80="Yes"),100-OFFSET('Sanitation Data'!$E$4,0,10*ROW('Sanitation Data'!E74)),NA())</f>
        <v>#N/A</v>
      </c>
      <c r="AB80" s="508" t="e">
        <f ca="1">+IF(AND(ISNUMBER(OFFSET('Sanitation Data'!$E$6,0,10*ROW('Sanitation Data'!E74))),'Data Summary'!CQ80="Yes"),OFFSET('Sanitation Data'!$E$6,0,10*ROW('Sanitation Data'!E74)),NA())</f>
        <v>#N/A</v>
      </c>
      <c r="AC80" s="508" t="e">
        <f ca="1">+IF(AND(ISNUMBER(OFFSET('Sanitation Data'!$E$10,0,10*ROW('Sanitation Data'!E74))),'Data Summary'!CR80="Yes"),OFFSET('Sanitation Data'!$E$10,0,10*ROW('Sanitation Data'!E74)),NA())</f>
        <v>#N/A</v>
      </c>
      <c r="AD80" s="508" t="e">
        <f ca="1">+IF(AND(ISNUMBER(OFFSET('Sanitation Data'!$E$11,0,10*ROW('Sanitation Data'!E74))),'Data Summary'!CS80="Yes"),OFFSET('Sanitation Data'!$E$11,0,10*ROW('Sanitation Data'!E74)),NA())</f>
        <v>#N/A</v>
      </c>
      <c r="AE80" s="508" t="e">
        <f ca="1">+IF(AND(ISNUMBER(OFFSET('Sanitation Data'!$E$12,0,10*ROW('Sanitation Data'!E74))),'Data Summary'!CT80="Yes"),OFFSET('Sanitation Data'!$E$12,0,10*ROW('Sanitation Data'!E74)),NA())</f>
        <v>#N/A</v>
      </c>
      <c r="AF80" s="508" t="e">
        <f ca="1">+IF(AND(ISNUMBER(OFFSET('Sanitation Data'!$F$4,0,10*ROW('Sanitation Data'!F74))),'Data Summary'!CU80="Yes"),100-OFFSET('Sanitation Data'!$F$4,0,10*ROW('Sanitation Data'!F74)),NA())</f>
        <v>#N/A</v>
      </c>
      <c r="AG80" s="508" t="e">
        <f ca="1">+IF(AND(ISNUMBER(OFFSET('Sanitation Data'!$F$6,0,10*ROW('Sanitation Data'!F74))),'Data Summary'!CV80="Yes"),OFFSET('Sanitation Data'!$F$6,0,10*ROW('Sanitation Data'!F74)),NA())</f>
        <v>#N/A</v>
      </c>
      <c r="AH80" s="508" t="e">
        <f ca="1">+IF(AND(ISNUMBER(OFFSET('Sanitation Data'!$F$10,0,10*ROW('Sanitation Data'!F74))),'Data Summary'!CW80="Yes"),OFFSET('Sanitation Data'!$F$10,0,10*ROW('Sanitation Data'!F74)),NA())</f>
        <v>#N/A</v>
      </c>
      <c r="AI80" s="508" t="e">
        <f ca="1">+IF(AND(ISNUMBER(OFFSET('Sanitation Data'!$F$11,0,10*ROW('Sanitation Data'!F74))),'Data Summary'!CX80="Yes"),OFFSET('Sanitation Data'!$F$11,0,10*ROW('Sanitation Data'!F74)),NA())</f>
        <v>#N/A</v>
      </c>
      <c r="AJ80" s="508" t="e">
        <f ca="1">+IF(AND(ISNUMBER(OFFSET('Sanitation Data'!$F$12,0,10*ROW('Sanitation Data'!F74))),'Data Summary'!CY80="Yes"),OFFSET('Sanitation Data'!$F$12,0,10*ROW('Sanitation Data'!F74)),NA())</f>
        <v>#N/A</v>
      </c>
      <c r="AK80" s="508" t="e">
        <f ca="1">+IF(AND(ISNUMBER(OFFSET('Sanitation Data'!$G$4,0,10*ROW('Sanitation Data'!G74))),'Data Summary'!CZ80="Yes"),100-OFFSET('Sanitation Data'!$G$4,0,10*ROW('Sanitation Data'!G74)),NA())</f>
        <v>#N/A</v>
      </c>
      <c r="AL80" s="508" t="e">
        <f ca="1">+IF(AND(ISNUMBER(OFFSET('Sanitation Data'!$G$6,0,10*ROW('Sanitation Data'!G74))),'Data Summary'!DA80="Yes"),OFFSET('Sanitation Data'!$G$6,0,10*ROW('Sanitation Data'!G74)),NA())</f>
        <v>#N/A</v>
      </c>
      <c r="AM80" s="508" t="e">
        <f ca="1">+IF(AND(ISNUMBER(OFFSET('Sanitation Data'!$G$10,0,10*ROW('Sanitation Data'!G74))),'Data Summary'!DB80="Yes"),OFFSET('Sanitation Data'!$G$10,0,10*ROW('Sanitation Data'!G74)),NA())</f>
        <v>#N/A</v>
      </c>
      <c r="AN80" s="508" t="e">
        <f ca="1">+IF(AND(ISNUMBER(OFFSET('Sanitation Data'!$G$11,0,10*ROW('Sanitation Data'!G74))),'Data Summary'!DC80="Yes"),OFFSET('Sanitation Data'!$G$11,0,10*ROW('Sanitation Data'!G74)),NA())</f>
        <v>#N/A</v>
      </c>
      <c r="AO80" s="508" t="e">
        <f ca="1">+IF(AND(ISNUMBER(OFFSET('Sanitation Data'!$G$12,0,10*ROW('Sanitation Data'!G74))),'Data Summary'!DD80="Yes"),OFFSET('Sanitation Data'!$G$12,0,10*ROW('Sanitation Data'!G74)),NA())</f>
        <v>#N/A</v>
      </c>
      <c r="AP80" s="508" t="e">
        <f ca="1">+IF(AND(ISNUMBER(OFFSET('Sanitation Data'!$H$4,0,10*ROW('Sanitation Data'!H74))),'Data Summary'!DE80="Yes"),100-OFFSET('Sanitation Data'!$H$4,0,10*ROW('Sanitation Data'!H74)),NA())</f>
        <v>#N/A</v>
      </c>
      <c r="AQ80" s="508" t="e">
        <f ca="1">+IF(AND(ISNUMBER(OFFSET('Sanitation Data'!$H$6,0,10*ROW('Sanitation Data'!H74))),'Data Summary'!DF80="Yes"),OFFSET('Sanitation Data'!$H$6,0,10*ROW('Sanitation Data'!H74)),NA())</f>
        <v>#N/A</v>
      </c>
      <c r="AR80" s="508" t="e">
        <f ca="1">+IF(AND(ISNUMBER(OFFSET('Sanitation Data'!$H$10,0,10*ROW('Sanitation Data'!H74))),'Data Summary'!DG80="Yes"),OFFSET('Sanitation Data'!$H$10,0,10*ROW('Sanitation Data'!H74)),NA())</f>
        <v>#N/A</v>
      </c>
      <c r="AS80" s="508" t="e">
        <f ca="1">+IF(AND(ISNUMBER(OFFSET('Sanitation Data'!$H$11,0,10*ROW('Sanitation Data'!H74))),'Data Summary'!DH80="Yes"),OFFSET('Sanitation Data'!$H$11,0,10*ROW('Sanitation Data'!H74)),NA())</f>
        <v>#N/A</v>
      </c>
      <c r="AT80" s="508" t="e">
        <f ca="1">+IF(AND(ISNUMBER(OFFSET('Sanitation Data'!$H$12,0,10*ROW('Sanitation Data'!H74))),'Data Summary'!DI80="Yes"),OFFSET('Sanitation Data'!$H$12,0,10*ROW('Sanitation Data'!H74)),NA())</f>
        <v>#N/A</v>
      </c>
      <c r="AU80" s="508" t="e">
        <f ca="1">+IF(AND(ISNUMBER(OFFSET('Sanitation Data'!$I$4,0,10*ROW('Sanitation Data'!I74))),'Data Summary'!DJ80="Yes"),100-OFFSET('Sanitation Data'!$I$4,0,10*ROW('Sanitation Data'!I74)),NA())</f>
        <v>#N/A</v>
      </c>
      <c r="AV80" s="508" t="e">
        <f ca="1">+IF(AND(ISNUMBER(OFFSET('Sanitation Data'!$I$6,0,10*ROW('Sanitation Data'!I74))),'Data Summary'!DK80="Yes"),OFFSET('Sanitation Data'!$I$6,0,10*ROW('Sanitation Data'!I74)),NA())</f>
        <v>#N/A</v>
      </c>
      <c r="AW80" s="508" t="e">
        <f ca="1">+IF(AND(ISNUMBER(OFFSET('Sanitation Data'!$I$10,0,10*ROW('Sanitation Data'!I74))),'Data Summary'!DL80="Yes"),OFFSET('Sanitation Data'!$I$10,0,10*ROW('Sanitation Data'!I74)),NA())</f>
        <v>#N/A</v>
      </c>
      <c r="AX80" s="508" t="e">
        <f ca="1">+IF(AND(ISNUMBER(OFFSET('Sanitation Data'!$I$11,0,10*ROW('Sanitation Data'!I74))),'Data Summary'!DM80="Yes"),OFFSET('Sanitation Data'!$I$11,0,10*ROW('Sanitation Data'!I74)),NA())</f>
        <v>#N/A</v>
      </c>
      <c r="AY80" s="508" t="e">
        <f ca="1">+IF(AND(ISNUMBER(OFFSET('Sanitation Data'!$I$12,0,10*ROW('Sanitation Data'!I74))),'Data Summary'!DN80="Yes"),OFFSET('Sanitation Data'!$I$12,0,10*ROW('Sanitation Data'!I74)),NA())</f>
        <v>#N/A</v>
      </c>
      <c r="AZ80" s="509" t="e">
        <f ca="1">+IF(AND(ISNUMBER(OFFSET('Hygiene Data'!$D$5,0,10*ROW('Hygiene Data'!D74))),'Data Summary'!DO80="Yes"),OFFSET('Hygiene Data'!$D$5,0,10*ROW('Hygiene Data'!D74)),NA())</f>
        <v>#N/A</v>
      </c>
      <c r="BA80" s="509" t="e">
        <f ca="1">+IF(AND(ISNUMBER(OFFSET('Hygiene Data'!$D$7,0,10*ROW('Hygiene Data'!D74))),'Data Summary'!DP80="Yes"),OFFSET('Hygiene Data'!$D$7,0,10*ROW('Hygiene Data'!D74)),NA())</f>
        <v>#N/A</v>
      </c>
      <c r="BB80" s="509" t="e">
        <f ca="1">+IF(AND(ISNUMBER(OFFSET('Hygiene Data'!$D$9,0,10*ROW('Hygiene Data'!D74))),'Data Summary'!DQ80="Yes"),OFFSET('Hygiene Data'!$D$9,0,10*ROW('Hygiene Data'!D74)),NA())</f>
        <v>#N/A</v>
      </c>
      <c r="BC80" s="509" t="e">
        <f ca="1">+IF(AND(ISNUMBER(OFFSET('Hygiene Data'!$E$5,0,10*ROW('Hygiene Data'!E74))),'Data Summary'!DR80="Yes"),OFFSET('Hygiene Data'!$E$5,0,10*ROW('Hygiene Data'!E74)),NA())</f>
        <v>#N/A</v>
      </c>
      <c r="BD80" s="509" t="e">
        <f ca="1">+IF(AND(ISNUMBER(OFFSET('Hygiene Data'!$E$7,0,10*ROW('Hygiene Data'!E74))),'Data Summary'!DS80="Yes"),OFFSET('Hygiene Data'!$E$7,0,10*ROW('Hygiene Data'!E74)),NA())</f>
        <v>#N/A</v>
      </c>
      <c r="BE80" s="509" t="e">
        <f ca="1">+IF(AND(ISNUMBER(OFFSET('Hygiene Data'!$E$9,0,10*ROW('Hygiene Data'!E74))),'Data Summary'!DT80="Yes"),OFFSET('Hygiene Data'!$E$9,0,10*ROW('Hygiene Data'!E74)),NA())</f>
        <v>#N/A</v>
      </c>
      <c r="BF80" s="509" t="e">
        <f ca="1">+IF(AND(ISNUMBER(OFFSET('Hygiene Data'!$F$5,0,10*ROW('Hygiene Data'!F74))),'Data Summary'!DU80="Yes"),OFFSET('Hygiene Data'!$F$5,0,10*ROW('Hygiene Data'!F74)),NA())</f>
        <v>#N/A</v>
      </c>
      <c r="BG80" s="509" t="e">
        <f ca="1">+IF(AND(ISNUMBER(OFFSET('Hygiene Data'!$F$7,0,10*ROW('Hygiene Data'!F74))),'Data Summary'!DV80="Yes"),OFFSET('Hygiene Data'!$F$7,0,10*ROW('Hygiene Data'!F74)),NA())</f>
        <v>#N/A</v>
      </c>
      <c r="BH80" s="509" t="e">
        <f ca="1">+IF(AND(ISNUMBER(OFFSET('Hygiene Data'!$F$9,0,10*ROW('Hygiene Data'!F74))),'Data Summary'!DW80="Yes"),OFFSET('Hygiene Data'!$F$9,0,10*ROW('Hygiene Data'!F74)),NA())</f>
        <v>#N/A</v>
      </c>
      <c r="BI80" s="509" t="e">
        <f ca="1">+IF(AND(ISNUMBER(OFFSET('Hygiene Data'!$G$5,0,10*ROW('Hygiene Data'!G74))),'Data Summary'!DX80="Yes"),OFFSET('Hygiene Data'!$G$5,0,10*ROW('Hygiene Data'!G74)),NA())</f>
        <v>#N/A</v>
      </c>
      <c r="BJ80" s="509" t="e">
        <f ca="1">+IF(AND(ISNUMBER(OFFSET('Hygiene Data'!$G$7,0,10*ROW('Hygiene Data'!G74))),'Data Summary'!DY80="Yes"),OFFSET('Hygiene Data'!$G$7,0,10*ROW('Hygiene Data'!G74)),NA())</f>
        <v>#N/A</v>
      </c>
      <c r="BK80" s="509" t="e">
        <f ca="1">+IF(AND(ISNUMBER(OFFSET('Hygiene Data'!$G$9,0,10*ROW('Hygiene Data'!G74))),'Data Summary'!DZ80="Yes"),OFFSET('Hygiene Data'!$G$9,0,10*ROW('Hygiene Data'!G74)),NA())</f>
        <v>#N/A</v>
      </c>
      <c r="BL80" s="509" t="e">
        <f ca="1">+IF(AND(ISNUMBER(OFFSET('Hygiene Data'!$H$5,0,10*ROW('Hygiene Data'!H74))),'Data Summary'!EA80="Yes"),OFFSET('Hygiene Data'!$H$5,0,10*ROW('Hygiene Data'!H74)),NA())</f>
        <v>#N/A</v>
      </c>
      <c r="BM80" s="509" t="e">
        <f ca="1">+IF(AND(ISNUMBER(OFFSET('Hygiene Data'!$H$7,0,10*ROW('Hygiene Data'!H74))),'Data Summary'!EB80="Yes"),OFFSET('Hygiene Data'!$H$7,0,10*ROW('Hygiene Data'!H74)),NA())</f>
        <v>#N/A</v>
      </c>
      <c r="BN80" s="509" t="e">
        <f ca="1">+IF(AND(ISNUMBER(OFFSET('Hygiene Data'!$H$9,0,10*ROW('Hygiene Data'!H74))),'Data Summary'!EC80="Yes"),OFFSET('Hygiene Data'!$H$9,0,10*ROW('Hygiene Data'!H74)),NA())</f>
        <v>#N/A</v>
      </c>
      <c r="BO80" s="509" t="e">
        <f ca="1">+IF(AND(ISNUMBER(OFFSET('Hygiene Data'!$I$5,0,10*ROW('Hygiene Data'!I74))),'Data Summary'!ED80="Yes"),OFFSET('Hygiene Data'!$I$5,0,10*ROW('Hygiene Data'!I74)),NA())</f>
        <v>#N/A</v>
      </c>
      <c r="BP80" s="509" t="e">
        <f ca="1">+IF(AND(ISNUMBER(OFFSET('Hygiene Data'!$I$7,0,10*ROW('Hygiene Data'!I74))),'Data Summary'!EE80="Yes"),OFFSET('Hygiene Data'!$I$7,0,10*ROW('Hygiene Data'!I74)),NA())</f>
        <v>#N/A</v>
      </c>
      <c r="BQ80" s="509" t="e">
        <f ca="1">+IF(AND(ISNUMBER(OFFSET('Hygiene Data'!$I$9,0,10*ROW('Hygiene Data'!I74))),'Data Summary'!EF80="Yes"),OFFSET('Hygiene Data'!$I$9,0,10*ROW('Hygiene Data'!I74)),NA())</f>
        <v>#N/A</v>
      </c>
    </row>
    <row r="81" spans="1:69" x14ac:dyDescent="0.25">
      <c r="A81" s="505" t="e">
        <f ca="1">+RIGHT('Data Summary'!A81,LEN('Data Summary'!A81)-9)</f>
        <v>#VALUE!</v>
      </c>
      <c r="B81" s="479" t="str">
        <f ca="1">+IF(ISTEXT('Data Summary'!B81),'Data Summary'!B81,"")</f>
        <v/>
      </c>
      <c r="C81" s="506" t="e">
        <f ca="1">+VALUE('Data Summary'!C81)</f>
        <v>#VALUE!</v>
      </c>
      <c r="D81" s="507" t="e">
        <f ca="1">+IF(AND(ISNUMBER(OFFSET('Water Data'!$D$4,0,10*ROW('Water Data'!D75))),'Data Summary'!BS81="Yes"),100-OFFSET('Water Data'!$D$4,0,10*ROW('Water Data'!D75)),NA())</f>
        <v>#N/A</v>
      </c>
      <c r="E81" s="507" t="e">
        <f ca="1">+IF(AND(ISNUMBER(OFFSET('Water Data'!$D$6,0,10*ROW('Water Data'!D75))),'Data Summary'!BT81="Yes"),OFFSET('Water Data'!$D$6,0,10*ROW('Water Data'!D75)),NA())</f>
        <v>#N/A</v>
      </c>
      <c r="F81" s="507" t="e">
        <f ca="1">+IF(AND(ISNUMBER(OFFSET('Water Data'!$D$9,0,10*ROW('Water Data'!D75))),'Data Summary'!BU81="Yes"),OFFSET('Water Data'!$D$9,0,10*ROW('Water Data'!D75)),NA())</f>
        <v>#N/A</v>
      </c>
      <c r="G81" s="507" t="e">
        <f ca="1">+IF(AND(ISNUMBER(OFFSET('Water Data'!$E$4,0,10*ROW('Water Data'!E75))),'Data Summary'!BV81="Yes"),100-OFFSET('Water Data'!$E$4,0,10*ROW('Water Data'!E75)),NA())</f>
        <v>#N/A</v>
      </c>
      <c r="H81" s="507" t="e">
        <f ca="1">+IF(AND(ISNUMBER(OFFSET('Water Data'!$E$6,0,10*ROW('Water Data'!E75))),'Data Summary'!BW81="Yes"),OFFSET('Water Data'!$E$6,0,10*ROW('Water Data'!E75)),NA())</f>
        <v>#N/A</v>
      </c>
      <c r="I81" s="507" t="e">
        <f ca="1">+IF(AND(ISNUMBER(OFFSET('Water Data'!$E$9,0,10*ROW('Water Data'!E75))),'Data Summary'!BX81="Yes"),OFFSET('Water Data'!$E$9,0,10*ROW('Water Data'!E75)),NA())</f>
        <v>#N/A</v>
      </c>
      <c r="J81" s="507" t="e">
        <f ca="1">+IF(AND(ISNUMBER(OFFSET('Water Data'!$F$4,0,10*ROW('Water Data'!F75))),'Data Summary'!BY81="Yes"),100-OFFSET('Water Data'!$F$4,0,10*ROW('Water Data'!F75)),NA())</f>
        <v>#N/A</v>
      </c>
      <c r="K81" s="507" t="e">
        <f ca="1">+IF(AND(ISNUMBER(OFFSET('Water Data'!$F$6,0,10*ROW('Water Data'!F75))),'Data Summary'!BZ81="Yes"),OFFSET('Water Data'!$F$6,0,10*ROW('Water Data'!F75)),NA())</f>
        <v>#N/A</v>
      </c>
      <c r="L81" s="507" t="e">
        <f ca="1">+IF(AND(ISNUMBER(OFFSET('Water Data'!$F$9,0,10*ROW('Water Data'!F75))),'Data Summary'!CA81="Yes"),OFFSET('Water Data'!$F$9,0,10*ROW('Water Data'!F75)),NA())</f>
        <v>#N/A</v>
      </c>
      <c r="M81" s="507" t="e">
        <f ca="1">+IF(AND(ISNUMBER(OFFSET('Water Data'!$G$4,0,10*ROW('Water Data'!G75))),'Data Summary'!CB81="Yes"),100-OFFSET('Water Data'!$G$4,0,10*ROW('Water Data'!G75)),NA())</f>
        <v>#N/A</v>
      </c>
      <c r="N81" s="507" t="e">
        <f ca="1">+IF(AND(ISNUMBER(OFFSET('Water Data'!$G$6,0,10*ROW('Water Data'!G75))),'Data Summary'!CC81="Yes"),OFFSET('Water Data'!$G$6,0,10*ROW('Water Data'!G75)),NA())</f>
        <v>#N/A</v>
      </c>
      <c r="O81" s="507" t="e">
        <f ca="1">+IF(AND(ISNUMBER(OFFSET('Water Data'!$G$9,0,10*ROW('Water Data'!G75))),'Data Summary'!CD81="Yes"),OFFSET('Water Data'!$G$9,0,10*ROW('Water Data'!G75)),NA())</f>
        <v>#N/A</v>
      </c>
      <c r="P81" s="507" t="e">
        <f ca="1">+IF(AND(ISNUMBER(OFFSET('Water Data'!$H$4,0,10*ROW('Water Data'!H75))),'Data Summary'!CE81="Yes"),100-OFFSET('Water Data'!$H$4,0,10*ROW('Water Data'!H75)),NA())</f>
        <v>#N/A</v>
      </c>
      <c r="Q81" s="507" t="e">
        <f ca="1">+IF(AND(ISNUMBER(OFFSET('Water Data'!$H$6,0,10*ROW('Water Data'!H75))),'Data Summary'!CF81="Yes"),OFFSET('Water Data'!$H$6,0,10*ROW('Water Data'!H75)),NA())</f>
        <v>#N/A</v>
      </c>
      <c r="R81" s="507" t="e">
        <f ca="1">+IF(AND(ISNUMBER(OFFSET('Water Data'!$H$9,0,10*ROW('Water Data'!H75))),'Data Summary'!CG81="Yes"),OFFSET('Water Data'!$H$9,0,10*ROW('Water Data'!H75)),NA())</f>
        <v>#N/A</v>
      </c>
      <c r="S81" s="507" t="e">
        <f ca="1">+IF(AND(ISNUMBER(OFFSET('Water Data'!$I$4,0,10*ROW('Water Data'!I75))),'Data Summary'!CH81="Yes"),100-OFFSET('Water Data'!$I$4,0,10*ROW('Water Data'!I75)),NA())</f>
        <v>#N/A</v>
      </c>
      <c r="T81" s="507" t="e">
        <f ca="1">+IF(AND(ISNUMBER(OFFSET('Water Data'!$I$6,0,10*ROW('Water Data'!I75))),'Data Summary'!CI81="Yes"),OFFSET('Water Data'!$I$6,0,10*ROW('Water Data'!I75)),NA())</f>
        <v>#N/A</v>
      </c>
      <c r="U81" s="507" t="e">
        <f ca="1">+IF(AND(ISNUMBER(OFFSET('Water Data'!$I$9,0,10*ROW('Water Data'!I75))),'Data Summary'!CJ81="Yes"),OFFSET('Water Data'!$I$9,0,10*ROW('Water Data'!I75)),NA())</f>
        <v>#N/A</v>
      </c>
      <c r="V81" s="508" t="e">
        <f ca="1">+IF(AND(ISNUMBER(OFFSET('Sanitation Data'!$D$4,0,10*ROW('Sanitation Data'!D75))),'Data Summary'!CK81="Yes"),100-OFFSET('Sanitation Data'!$D$4,0,10*ROW('Sanitation Data'!D75)),NA())</f>
        <v>#N/A</v>
      </c>
      <c r="W81" s="508" t="e">
        <f ca="1">+IF(AND(ISNUMBER(OFFSET('Sanitation Data'!$D$6,0,10*ROW('Sanitation Data'!D75))),'Data Summary'!CL81="Yes"),OFFSET('Sanitation Data'!$D$6,0,10*ROW('Sanitation Data'!D75)),NA())</f>
        <v>#N/A</v>
      </c>
      <c r="X81" s="508" t="e">
        <f ca="1">+IF(AND(ISNUMBER(OFFSET('Sanitation Data'!$D$10,0,10*ROW('Sanitation Data'!D75))),'Data Summary'!CM81="Yes"),OFFSET('Sanitation Data'!$D$10,0,10*ROW('Sanitation Data'!D75)),NA())</f>
        <v>#N/A</v>
      </c>
      <c r="Y81" s="508" t="e">
        <f ca="1">+IF(AND(ISNUMBER(OFFSET('Sanitation Data'!$D$11,0,10*ROW('Sanitation Data'!D75))),'Data Summary'!CN81="Yes"),OFFSET('Sanitation Data'!$D$11,0,10*ROW('Sanitation Data'!D75)),NA())</f>
        <v>#N/A</v>
      </c>
      <c r="Z81" s="508" t="e">
        <f ca="1">+IF(AND(ISNUMBER(OFFSET('Sanitation Data'!$D$12,0,10*ROW('Sanitation Data'!D75))),'Data Summary'!CO81="Yes"),OFFSET('Sanitation Data'!$D$12,0,10*ROW('Sanitation Data'!D75)),NA())</f>
        <v>#N/A</v>
      </c>
      <c r="AA81" s="508" t="e">
        <f ca="1">+IF(AND(ISNUMBER(OFFSET('Sanitation Data'!$E$4,0,10*ROW('Sanitation Data'!E75))),'Data Summary'!CP81="Yes"),100-OFFSET('Sanitation Data'!$E$4,0,10*ROW('Sanitation Data'!E75)),NA())</f>
        <v>#N/A</v>
      </c>
      <c r="AB81" s="508" t="e">
        <f ca="1">+IF(AND(ISNUMBER(OFFSET('Sanitation Data'!$E$6,0,10*ROW('Sanitation Data'!E75))),'Data Summary'!CQ81="Yes"),OFFSET('Sanitation Data'!$E$6,0,10*ROW('Sanitation Data'!E75)),NA())</f>
        <v>#N/A</v>
      </c>
      <c r="AC81" s="508" t="e">
        <f ca="1">+IF(AND(ISNUMBER(OFFSET('Sanitation Data'!$E$10,0,10*ROW('Sanitation Data'!E75))),'Data Summary'!CR81="Yes"),OFFSET('Sanitation Data'!$E$10,0,10*ROW('Sanitation Data'!E75)),NA())</f>
        <v>#N/A</v>
      </c>
      <c r="AD81" s="508" t="e">
        <f ca="1">+IF(AND(ISNUMBER(OFFSET('Sanitation Data'!$E$11,0,10*ROW('Sanitation Data'!E75))),'Data Summary'!CS81="Yes"),OFFSET('Sanitation Data'!$E$11,0,10*ROW('Sanitation Data'!E75)),NA())</f>
        <v>#N/A</v>
      </c>
      <c r="AE81" s="508" t="e">
        <f ca="1">+IF(AND(ISNUMBER(OFFSET('Sanitation Data'!$E$12,0,10*ROW('Sanitation Data'!E75))),'Data Summary'!CT81="Yes"),OFFSET('Sanitation Data'!$E$12,0,10*ROW('Sanitation Data'!E75)),NA())</f>
        <v>#N/A</v>
      </c>
      <c r="AF81" s="508" t="e">
        <f ca="1">+IF(AND(ISNUMBER(OFFSET('Sanitation Data'!$F$4,0,10*ROW('Sanitation Data'!F75))),'Data Summary'!CU81="Yes"),100-OFFSET('Sanitation Data'!$F$4,0,10*ROW('Sanitation Data'!F75)),NA())</f>
        <v>#N/A</v>
      </c>
      <c r="AG81" s="508" t="e">
        <f ca="1">+IF(AND(ISNUMBER(OFFSET('Sanitation Data'!$F$6,0,10*ROW('Sanitation Data'!F75))),'Data Summary'!CV81="Yes"),OFFSET('Sanitation Data'!$F$6,0,10*ROW('Sanitation Data'!F75)),NA())</f>
        <v>#N/A</v>
      </c>
      <c r="AH81" s="508" t="e">
        <f ca="1">+IF(AND(ISNUMBER(OFFSET('Sanitation Data'!$F$10,0,10*ROW('Sanitation Data'!F75))),'Data Summary'!CW81="Yes"),OFFSET('Sanitation Data'!$F$10,0,10*ROW('Sanitation Data'!F75)),NA())</f>
        <v>#N/A</v>
      </c>
      <c r="AI81" s="508" t="e">
        <f ca="1">+IF(AND(ISNUMBER(OFFSET('Sanitation Data'!$F$11,0,10*ROW('Sanitation Data'!F75))),'Data Summary'!CX81="Yes"),OFFSET('Sanitation Data'!$F$11,0,10*ROW('Sanitation Data'!F75)),NA())</f>
        <v>#N/A</v>
      </c>
      <c r="AJ81" s="508" t="e">
        <f ca="1">+IF(AND(ISNUMBER(OFFSET('Sanitation Data'!$F$12,0,10*ROW('Sanitation Data'!F75))),'Data Summary'!CY81="Yes"),OFFSET('Sanitation Data'!$F$12,0,10*ROW('Sanitation Data'!F75)),NA())</f>
        <v>#N/A</v>
      </c>
      <c r="AK81" s="508" t="e">
        <f ca="1">+IF(AND(ISNUMBER(OFFSET('Sanitation Data'!$G$4,0,10*ROW('Sanitation Data'!G75))),'Data Summary'!CZ81="Yes"),100-OFFSET('Sanitation Data'!$G$4,0,10*ROW('Sanitation Data'!G75)),NA())</f>
        <v>#N/A</v>
      </c>
      <c r="AL81" s="508" t="e">
        <f ca="1">+IF(AND(ISNUMBER(OFFSET('Sanitation Data'!$G$6,0,10*ROW('Sanitation Data'!G75))),'Data Summary'!DA81="Yes"),OFFSET('Sanitation Data'!$G$6,0,10*ROW('Sanitation Data'!G75)),NA())</f>
        <v>#N/A</v>
      </c>
      <c r="AM81" s="508" t="e">
        <f ca="1">+IF(AND(ISNUMBER(OFFSET('Sanitation Data'!$G$10,0,10*ROW('Sanitation Data'!G75))),'Data Summary'!DB81="Yes"),OFFSET('Sanitation Data'!$G$10,0,10*ROW('Sanitation Data'!G75)),NA())</f>
        <v>#N/A</v>
      </c>
      <c r="AN81" s="508" t="e">
        <f ca="1">+IF(AND(ISNUMBER(OFFSET('Sanitation Data'!$G$11,0,10*ROW('Sanitation Data'!G75))),'Data Summary'!DC81="Yes"),OFFSET('Sanitation Data'!$G$11,0,10*ROW('Sanitation Data'!G75)),NA())</f>
        <v>#N/A</v>
      </c>
      <c r="AO81" s="508" t="e">
        <f ca="1">+IF(AND(ISNUMBER(OFFSET('Sanitation Data'!$G$12,0,10*ROW('Sanitation Data'!G75))),'Data Summary'!DD81="Yes"),OFFSET('Sanitation Data'!$G$12,0,10*ROW('Sanitation Data'!G75)),NA())</f>
        <v>#N/A</v>
      </c>
      <c r="AP81" s="508" t="e">
        <f ca="1">+IF(AND(ISNUMBER(OFFSET('Sanitation Data'!$H$4,0,10*ROW('Sanitation Data'!H75))),'Data Summary'!DE81="Yes"),100-OFFSET('Sanitation Data'!$H$4,0,10*ROW('Sanitation Data'!H75)),NA())</f>
        <v>#N/A</v>
      </c>
      <c r="AQ81" s="508" t="e">
        <f ca="1">+IF(AND(ISNUMBER(OFFSET('Sanitation Data'!$H$6,0,10*ROW('Sanitation Data'!H75))),'Data Summary'!DF81="Yes"),OFFSET('Sanitation Data'!$H$6,0,10*ROW('Sanitation Data'!H75)),NA())</f>
        <v>#N/A</v>
      </c>
      <c r="AR81" s="508" t="e">
        <f ca="1">+IF(AND(ISNUMBER(OFFSET('Sanitation Data'!$H$10,0,10*ROW('Sanitation Data'!H75))),'Data Summary'!DG81="Yes"),OFFSET('Sanitation Data'!$H$10,0,10*ROW('Sanitation Data'!H75)),NA())</f>
        <v>#N/A</v>
      </c>
      <c r="AS81" s="508" t="e">
        <f ca="1">+IF(AND(ISNUMBER(OFFSET('Sanitation Data'!$H$11,0,10*ROW('Sanitation Data'!H75))),'Data Summary'!DH81="Yes"),OFFSET('Sanitation Data'!$H$11,0,10*ROW('Sanitation Data'!H75)),NA())</f>
        <v>#N/A</v>
      </c>
      <c r="AT81" s="508" t="e">
        <f ca="1">+IF(AND(ISNUMBER(OFFSET('Sanitation Data'!$H$12,0,10*ROW('Sanitation Data'!H75))),'Data Summary'!DI81="Yes"),OFFSET('Sanitation Data'!$H$12,0,10*ROW('Sanitation Data'!H75)),NA())</f>
        <v>#N/A</v>
      </c>
      <c r="AU81" s="508" t="e">
        <f ca="1">+IF(AND(ISNUMBER(OFFSET('Sanitation Data'!$I$4,0,10*ROW('Sanitation Data'!I75))),'Data Summary'!DJ81="Yes"),100-OFFSET('Sanitation Data'!$I$4,0,10*ROW('Sanitation Data'!I75)),NA())</f>
        <v>#N/A</v>
      </c>
      <c r="AV81" s="508" t="e">
        <f ca="1">+IF(AND(ISNUMBER(OFFSET('Sanitation Data'!$I$6,0,10*ROW('Sanitation Data'!I75))),'Data Summary'!DK81="Yes"),OFFSET('Sanitation Data'!$I$6,0,10*ROW('Sanitation Data'!I75)),NA())</f>
        <v>#N/A</v>
      </c>
      <c r="AW81" s="508" t="e">
        <f ca="1">+IF(AND(ISNUMBER(OFFSET('Sanitation Data'!$I$10,0,10*ROW('Sanitation Data'!I75))),'Data Summary'!DL81="Yes"),OFFSET('Sanitation Data'!$I$10,0,10*ROW('Sanitation Data'!I75)),NA())</f>
        <v>#N/A</v>
      </c>
      <c r="AX81" s="508" t="e">
        <f ca="1">+IF(AND(ISNUMBER(OFFSET('Sanitation Data'!$I$11,0,10*ROW('Sanitation Data'!I75))),'Data Summary'!DM81="Yes"),OFFSET('Sanitation Data'!$I$11,0,10*ROW('Sanitation Data'!I75)),NA())</f>
        <v>#N/A</v>
      </c>
      <c r="AY81" s="508" t="e">
        <f ca="1">+IF(AND(ISNUMBER(OFFSET('Sanitation Data'!$I$12,0,10*ROW('Sanitation Data'!I75))),'Data Summary'!DN81="Yes"),OFFSET('Sanitation Data'!$I$12,0,10*ROW('Sanitation Data'!I75)),NA())</f>
        <v>#N/A</v>
      </c>
      <c r="AZ81" s="509" t="e">
        <f ca="1">+IF(AND(ISNUMBER(OFFSET('Hygiene Data'!$D$5,0,10*ROW('Hygiene Data'!D75))),'Data Summary'!DO81="Yes"),OFFSET('Hygiene Data'!$D$5,0,10*ROW('Hygiene Data'!D75)),NA())</f>
        <v>#N/A</v>
      </c>
      <c r="BA81" s="509" t="e">
        <f ca="1">+IF(AND(ISNUMBER(OFFSET('Hygiene Data'!$D$7,0,10*ROW('Hygiene Data'!D75))),'Data Summary'!DP81="Yes"),OFFSET('Hygiene Data'!$D$7,0,10*ROW('Hygiene Data'!D75)),NA())</f>
        <v>#N/A</v>
      </c>
      <c r="BB81" s="509" t="e">
        <f ca="1">+IF(AND(ISNUMBER(OFFSET('Hygiene Data'!$D$9,0,10*ROW('Hygiene Data'!D75))),'Data Summary'!DQ81="Yes"),OFFSET('Hygiene Data'!$D$9,0,10*ROW('Hygiene Data'!D75)),NA())</f>
        <v>#N/A</v>
      </c>
      <c r="BC81" s="509" t="e">
        <f ca="1">+IF(AND(ISNUMBER(OFFSET('Hygiene Data'!$E$5,0,10*ROW('Hygiene Data'!E75))),'Data Summary'!DR81="Yes"),OFFSET('Hygiene Data'!$E$5,0,10*ROW('Hygiene Data'!E75)),NA())</f>
        <v>#N/A</v>
      </c>
      <c r="BD81" s="509" t="e">
        <f ca="1">+IF(AND(ISNUMBER(OFFSET('Hygiene Data'!$E$7,0,10*ROW('Hygiene Data'!E75))),'Data Summary'!DS81="Yes"),OFFSET('Hygiene Data'!$E$7,0,10*ROW('Hygiene Data'!E75)),NA())</f>
        <v>#N/A</v>
      </c>
      <c r="BE81" s="509" t="e">
        <f ca="1">+IF(AND(ISNUMBER(OFFSET('Hygiene Data'!$E$9,0,10*ROW('Hygiene Data'!E75))),'Data Summary'!DT81="Yes"),OFFSET('Hygiene Data'!$E$9,0,10*ROW('Hygiene Data'!E75)),NA())</f>
        <v>#N/A</v>
      </c>
      <c r="BF81" s="509" t="e">
        <f ca="1">+IF(AND(ISNUMBER(OFFSET('Hygiene Data'!$F$5,0,10*ROW('Hygiene Data'!F75))),'Data Summary'!DU81="Yes"),OFFSET('Hygiene Data'!$F$5,0,10*ROW('Hygiene Data'!F75)),NA())</f>
        <v>#N/A</v>
      </c>
      <c r="BG81" s="509" t="e">
        <f ca="1">+IF(AND(ISNUMBER(OFFSET('Hygiene Data'!$F$7,0,10*ROW('Hygiene Data'!F75))),'Data Summary'!DV81="Yes"),OFFSET('Hygiene Data'!$F$7,0,10*ROW('Hygiene Data'!F75)),NA())</f>
        <v>#N/A</v>
      </c>
      <c r="BH81" s="509" t="e">
        <f ca="1">+IF(AND(ISNUMBER(OFFSET('Hygiene Data'!$F$9,0,10*ROW('Hygiene Data'!F75))),'Data Summary'!DW81="Yes"),OFFSET('Hygiene Data'!$F$9,0,10*ROW('Hygiene Data'!F75)),NA())</f>
        <v>#N/A</v>
      </c>
      <c r="BI81" s="509" t="e">
        <f ca="1">+IF(AND(ISNUMBER(OFFSET('Hygiene Data'!$G$5,0,10*ROW('Hygiene Data'!G75))),'Data Summary'!DX81="Yes"),OFFSET('Hygiene Data'!$G$5,0,10*ROW('Hygiene Data'!G75)),NA())</f>
        <v>#N/A</v>
      </c>
      <c r="BJ81" s="509" t="e">
        <f ca="1">+IF(AND(ISNUMBER(OFFSET('Hygiene Data'!$G$7,0,10*ROW('Hygiene Data'!G75))),'Data Summary'!DY81="Yes"),OFFSET('Hygiene Data'!$G$7,0,10*ROW('Hygiene Data'!G75)),NA())</f>
        <v>#N/A</v>
      </c>
      <c r="BK81" s="509" t="e">
        <f ca="1">+IF(AND(ISNUMBER(OFFSET('Hygiene Data'!$G$9,0,10*ROW('Hygiene Data'!G75))),'Data Summary'!DZ81="Yes"),OFFSET('Hygiene Data'!$G$9,0,10*ROW('Hygiene Data'!G75)),NA())</f>
        <v>#N/A</v>
      </c>
      <c r="BL81" s="509" t="e">
        <f ca="1">+IF(AND(ISNUMBER(OFFSET('Hygiene Data'!$H$5,0,10*ROW('Hygiene Data'!H75))),'Data Summary'!EA81="Yes"),OFFSET('Hygiene Data'!$H$5,0,10*ROW('Hygiene Data'!H75)),NA())</f>
        <v>#N/A</v>
      </c>
      <c r="BM81" s="509" t="e">
        <f ca="1">+IF(AND(ISNUMBER(OFFSET('Hygiene Data'!$H$7,0,10*ROW('Hygiene Data'!H75))),'Data Summary'!EB81="Yes"),OFFSET('Hygiene Data'!$H$7,0,10*ROW('Hygiene Data'!H75)),NA())</f>
        <v>#N/A</v>
      </c>
      <c r="BN81" s="509" t="e">
        <f ca="1">+IF(AND(ISNUMBER(OFFSET('Hygiene Data'!$H$9,0,10*ROW('Hygiene Data'!H75))),'Data Summary'!EC81="Yes"),OFFSET('Hygiene Data'!$H$9,0,10*ROW('Hygiene Data'!H75)),NA())</f>
        <v>#N/A</v>
      </c>
      <c r="BO81" s="509" t="e">
        <f ca="1">+IF(AND(ISNUMBER(OFFSET('Hygiene Data'!$I$5,0,10*ROW('Hygiene Data'!I75))),'Data Summary'!ED81="Yes"),OFFSET('Hygiene Data'!$I$5,0,10*ROW('Hygiene Data'!I75)),NA())</f>
        <v>#N/A</v>
      </c>
      <c r="BP81" s="509" t="e">
        <f ca="1">+IF(AND(ISNUMBER(OFFSET('Hygiene Data'!$I$7,0,10*ROW('Hygiene Data'!I75))),'Data Summary'!EE81="Yes"),OFFSET('Hygiene Data'!$I$7,0,10*ROW('Hygiene Data'!I75)),NA())</f>
        <v>#N/A</v>
      </c>
      <c r="BQ81" s="509" t="e">
        <f ca="1">+IF(AND(ISNUMBER(OFFSET('Hygiene Data'!$I$9,0,10*ROW('Hygiene Data'!I75))),'Data Summary'!EF81="Yes"),OFFSET('Hygiene Data'!$I$9,0,10*ROW('Hygiene Data'!I75)),NA())</f>
        <v>#N/A</v>
      </c>
    </row>
    <row r="82" spans="1:69" x14ac:dyDescent="0.25">
      <c r="A82" s="505" t="e">
        <f ca="1">+RIGHT('Data Summary'!A82,LEN('Data Summary'!A82)-9)</f>
        <v>#VALUE!</v>
      </c>
      <c r="B82" s="479" t="str">
        <f ca="1">+IF(ISTEXT('Data Summary'!B82),'Data Summary'!B82,"")</f>
        <v/>
      </c>
      <c r="C82" s="506" t="e">
        <f ca="1">+VALUE('Data Summary'!C82)</f>
        <v>#VALUE!</v>
      </c>
      <c r="D82" s="507" t="e">
        <f ca="1">+IF(AND(ISNUMBER(OFFSET('Water Data'!$D$4,0,10*ROW('Water Data'!D76))),'Data Summary'!BS82="Yes"),100-OFFSET('Water Data'!$D$4,0,10*ROW('Water Data'!D76)),NA())</f>
        <v>#N/A</v>
      </c>
      <c r="E82" s="507" t="e">
        <f ca="1">+IF(AND(ISNUMBER(OFFSET('Water Data'!$D$6,0,10*ROW('Water Data'!D76))),'Data Summary'!BT82="Yes"),OFFSET('Water Data'!$D$6,0,10*ROW('Water Data'!D76)),NA())</f>
        <v>#N/A</v>
      </c>
      <c r="F82" s="507" t="e">
        <f ca="1">+IF(AND(ISNUMBER(OFFSET('Water Data'!$D$9,0,10*ROW('Water Data'!D76))),'Data Summary'!BU82="Yes"),OFFSET('Water Data'!$D$9,0,10*ROW('Water Data'!D76)),NA())</f>
        <v>#N/A</v>
      </c>
      <c r="G82" s="507" t="e">
        <f ca="1">+IF(AND(ISNUMBER(OFFSET('Water Data'!$E$4,0,10*ROW('Water Data'!E76))),'Data Summary'!BV82="Yes"),100-OFFSET('Water Data'!$E$4,0,10*ROW('Water Data'!E76)),NA())</f>
        <v>#N/A</v>
      </c>
      <c r="H82" s="507" t="e">
        <f ca="1">+IF(AND(ISNUMBER(OFFSET('Water Data'!$E$6,0,10*ROW('Water Data'!E76))),'Data Summary'!BW82="Yes"),OFFSET('Water Data'!$E$6,0,10*ROW('Water Data'!E76)),NA())</f>
        <v>#N/A</v>
      </c>
      <c r="I82" s="507" t="e">
        <f ca="1">+IF(AND(ISNUMBER(OFFSET('Water Data'!$E$9,0,10*ROW('Water Data'!E76))),'Data Summary'!BX82="Yes"),OFFSET('Water Data'!$E$9,0,10*ROW('Water Data'!E76)),NA())</f>
        <v>#N/A</v>
      </c>
      <c r="J82" s="507" t="e">
        <f ca="1">+IF(AND(ISNUMBER(OFFSET('Water Data'!$F$4,0,10*ROW('Water Data'!F76))),'Data Summary'!BY82="Yes"),100-OFFSET('Water Data'!$F$4,0,10*ROW('Water Data'!F76)),NA())</f>
        <v>#N/A</v>
      </c>
      <c r="K82" s="507" t="e">
        <f ca="1">+IF(AND(ISNUMBER(OFFSET('Water Data'!$F$6,0,10*ROW('Water Data'!F76))),'Data Summary'!BZ82="Yes"),OFFSET('Water Data'!$F$6,0,10*ROW('Water Data'!F76)),NA())</f>
        <v>#N/A</v>
      </c>
      <c r="L82" s="507" t="e">
        <f ca="1">+IF(AND(ISNUMBER(OFFSET('Water Data'!$F$9,0,10*ROW('Water Data'!F76))),'Data Summary'!CA82="Yes"),OFFSET('Water Data'!$F$9,0,10*ROW('Water Data'!F76)),NA())</f>
        <v>#N/A</v>
      </c>
      <c r="M82" s="507" t="e">
        <f ca="1">+IF(AND(ISNUMBER(OFFSET('Water Data'!$G$4,0,10*ROW('Water Data'!G76))),'Data Summary'!CB82="Yes"),100-OFFSET('Water Data'!$G$4,0,10*ROW('Water Data'!G76)),NA())</f>
        <v>#N/A</v>
      </c>
      <c r="N82" s="507" t="e">
        <f ca="1">+IF(AND(ISNUMBER(OFFSET('Water Data'!$G$6,0,10*ROW('Water Data'!G76))),'Data Summary'!CC82="Yes"),OFFSET('Water Data'!$G$6,0,10*ROW('Water Data'!G76)),NA())</f>
        <v>#N/A</v>
      </c>
      <c r="O82" s="507" t="e">
        <f ca="1">+IF(AND(ISNUMBER(OFFSET('Water Data'!$G$9,0,10*ROW('Water Data'!G76))),'Data Summary'!CD82="Yes"),OFFSET('Water Data'!$G$9,0,10*ROW('Water Data'!G76)),NA())</f>
        <v>#N/A</v>
      </c>
      <c r="P82" s="507" t="e">
        <f ca="1">+IF(AND(ISNUMBER(OFFSET('Water Data'!$H$4,0,10*ROW('Water Data'!H76))),'Data Summary'!CE82="Yes"),100-OFFSET('Water Data'!$H$4,0,10*ROW('Water Data'!H76)),NA())</f>
        <v>#N/A</v>
      </c>
      <c r="Q82" s="507" t="e">
        <f ca="1">+IF(AND(ISNUMBER(OFFSET('Water Data'!$H$6,0,10*ROW('Water Data'!H76))),'Data Summary'!CF82="Yes"),OFFSET('Water Data'!$H$6,0,10*ROW('Water Data'!H76)),NA())</f>
        <v>#N/A</v>
      </c>
      <c r="R82" s="507" t="e">
        <f ca="1">+IF(AND(ISNUMBER(OFFSET('Water Data'!$H$9,0,10*ROW('Water Data'!H76))),'Data Summary'!CG82="Yes"),OFFSET('Water Data'!$H$9,0,10*ROW('Water Data'!H76)),NA())</f>
        <v>#N/A</v>
      </c>
      <c r="S82" s="507" t="e">
        <f ca="1">+IF(AND(ISNUMBER(OFFSET('Water Data'!$I$4,0,10*ROW('Water Data'!I76))),'Data Summary'!CH82="Yes"),100-OFFSET('Water Data'!$I$4,0,10*ROW('Water Data'!I76)),NA())</f>
        <v>#N/A</v>
      </c>
      <c r="T82" s="507" t="e">
        <f ca="1">+IF(AND(ISNUMBER(OFFSET('Water Data'!$I$6,0,10*ROW('Water Data'!I76))),'Data Summary'!CI82="Yes"),OFFSET('Water Data'!$I$6,0,10*ROW('Water Data'!I76)),NA())</f>
        <v>#N/A</v>
      </c>
      <c r="U82" s="507" t="e">
        <f ca="1">+IF(AND(ISNUMBER(OFFSET('Water Data'!$I$9,0,10*ROW('Water Data'!I76))),'Data Summary'!CJ82="Yes"),OFFSET('Water Data'!$I$9,0,10*ROW('Water Data'!I76)),NA())</f>
        <v>#N/A</v>
      </c>
      <c r="V82" s="508" t="e">
        <f ca="1">+IF(AND(ISNUMBER(OFFSET('Sanitation Data'!$D$4,0,10*ROW('Sanitation Data'!D76))),'Data Summary'!CK82="Yes"),100-OFFSET('Sanitation Data'!$D$4,0,10*ROW('Sanitation Data'!D76)),NA())</f>
        <v>#N/A</v>
      </c>
      <c r="W82" s="508" t="e">
        <f ca="1">+IF(AND(ISNUMBER(OFFSET('Sanitation Data'!$D$6,0,10*ROW('Sanitation Data'!D76))),'Data Summary'!CL82="Yes"),OFFSET('Sanitation Data'!$D$6,0,10*ROW('Sanitation Data'!D76)),NA())</f>
        <v>#N/A</v>
      </c>
      <c r="X82" s="508" t="e">
        <f ca="1">+IF(AND(ISNUMBER(OFFSET('Sanitation Data'!$D$10,0,10*ROW('Sanitation Data'!D76))),'Data Summary'!CM82="Yes"),OFFSET('Sanitation Data'!$D$10,0,10*ROW('Sanitation Data'!D76)),NA())</f>
        <v>#N/A</v>
      </c>
      <c r="Y82" s="508" t="e">
        <f ca="1">+IF(AND(ISNUMBER(OFFSET('Sanitation Data'!$D$11,0,10*ROW('Sanitation Data'!D76))),'Data Summary'!CN82="Yes"),OFFSET('Sanitation Data'!$D$11,0,10*ROW('Sanitation Data'!D76)),NA())</f>
        <v>#N/A</v>
      </c>
      <c r="Z82" s="508" t="e">
        <f ca="1">+IF(AND(ISNUMBER(OFFSET('Sanitation Data'!$D$12,0,10*ROW('Sanitation Data'!D76))),'Data Summary'!CO82="Yes"),OFFSET('Sanitation Data'!$D$12,0,10*ROW('Sanitation Data'!D76)),NA())</f>
        <v>#N/A</v>
      </c>
      <c r="AA82" s="508" t="e">
        <f ca="1">+IF(AND(ISNUMBER(OFFSET('Sanitation Data'!$E$4,0,10*ROW('Sanitation Data'!E76))),'Data Summary'!CP82="Yes"),100-OFFSET('Sanitation Data'!$E$4,0,10*ROW('Sanitation Data'!E76)),NA())</f>
        <v>#N/A</v>
      </c>
      <c r="AB82" s="508" t="e">
        <f ca="1">+IF(AND(ISNUMBER(OFFSET('Sanitation Data'!$E$6,0,10*ROW('Sanitation Data'!E76))),'Data Summary'!CQ82="Yes"),OFFSET('Sanitation Data'!$E$6,0,10*ROW('Sanitation Data'!E76)),NA())</f>
        <v>#N/A</v>
      </c>
      <c r="AC82" s="508" t="e">
        <f ca="1">+IF(AND(ISNUMBER(OFFSET('Sanitation Data'!$E$10,0,10*ROW('Sanitation Data'!E76))),'Data Summary'!CR82="Yes"),OFFSET('Sanitation Data'!$E$10,0,10*ROW('Sanitation Data'!E76)),NA())</f>
        <v>#N/A</v>
      </c>
      <c r="AD82" s="508" t="e">
        <f ca="1">+IF(AND(ISNUMBER(OFFSET('Sanitation Data'!$E$11,0,10*ROW('Sanitation Data'!E76))),'Data Summary'!CS82="Yes"),OFFSET('Sanitation Data'!$E$11,0,10*ROW('Sanitation Data'!E76)),NA())</f>
        <v>#N/A</v>
      </c>
      <c r="AE82" s="508" t="e">
        <f ca="1">+IF(AND(ISNUMBER(OFFSET('Sanitation Data'!$E$12,0,10*ROW('Sanitation Data'!E76))),'Data Summary'!CT82="Yes"),OFFSET('Sanitation Data'!$E$12,0,10*ROW('Sanitation Data'!E76)),NA())</f>
        <v>#N/A</v>
      </c>
      <c r="AF82" s="508" t="e">
        <f ca="1">+IF(AND(ISNUMBER(OFFSET('Sanitation Data'!$F$4,0,10*ROW('Sanitation Data'!F76))),'Data Summary'!CU82="Yes"),100-OFFSET('Sanitation Data'!$F$4,0,10*ROW('Sanitation Data'!F76)),NA())</f>
        <v>#N/A</v>
      </c>
      <c r="AG82" s="508" t="e">
        <f ca="1">+IF(AND(ISNUMBER(OFFSET('Sanitation Data'!$F$6,0,10*ROW('Sanitation Data'!F76))),'Data Summary'!CV82="Yes"),OFFSET('Sanitation Data'!$F$6,0,10*ROW('Sanitation Data'!F76)),NA())</f>
        <v>#N/A</v>
      </c>
      <c r="AH82" s="508" t="e">
        <f ca="1">+IF(AND(ISNUMBER(OFFSET('Sanitation Data'!$F$10,0,10*ROW('Sanitation Data'!F76))),'Data Summary'!CW82="Yes"),OFFSET('Sanitation Data'!$F$10,0,10*ROW('Sanitation Data'!F76)),NA())</f>
        <v>#N/A</v>
      </c>
      <c r="AI82" s="508" t="e">
        <f ca="1">+IF(AND(ISNUMBER(OFFSET('Sanitation Data'!$F$11,0,10*ROW('Sanitation Data'!F76))),'Data Summary'!CX82="Yes"),OFFSET('Sanitation Data'!$F$11,0,10*ROW('Sanitation Data'!F76)),NA())</f>
        <v>#N/A</v>
      </c>
      <c r="AJ82" s="508" t="e">
        <f ca="1">+IF(AND(ISNUMBER(OFFSET('Sanitation Data'!$F$12,0,10*ROW('Sanitation Data'!F76))),'Data Summary'!CY82="Yes"),OFFSET('Sanitation Data'!$F$12,0,10*ROW('Sanitation Data'!F76)),NA())</f>
        <v>#N/A</v>
      </c>
      <c r="AK82" s="508" t="e">
        <f ca="1">+IF(AND(ISNUMBER(OFFSET('Sanitation Data'!$G$4,0,10*ROW('Sanitation Data'!G76))),'Data Summary'!CZ82="Yes"),100-OFFSET('Sanitation Data'!$G$4,0,10*ROW('Sanitation Data'!G76)),NA())</f>
        <v>#N/A</v>
      </c>
      <c r="AL82" s="508" t="e">
        <f ca="1">+IF(AND(ISNUMBER(OFFSET('Sanitation Data'!$G$6,0,10*ROW('Sanitation Data'!G76))),'Data Summary'!DA82="Yes"),OFFSET('Sanitation Data'!$G$6,0,10*ROW('Sanitation Data'!G76)),NA())</f>
        <v>#N/A</v>
      </c>
      <c r="AM82" s="508" t="e">
        <f ca="1">+IF(AND(ISNUMBER(OFFSET('Sanitation Data'!$G$10,0,10*ROW('Sanitation Data'!G76))),'Data Summary'!DB82="Yes"),OFFSET('Sanitation Data'!$G$10,0,10*ROW('Sanitation Data'!G76)),NA())</f>
        <v>#N/A</v>
      </c>
      <c r="AN82" s="508" t="e">
        <f ca="1">+IF(AND(ISNUMBER(OFFSET('Sanitation Data'!$G$11,0,10*ROW('Sanitation Data'!G76))),'Data Summary'!DC82="Yes"),OFFSET('Sanitation Data'!$G$11,0,10*ROW('Sanitation Data'!G76)),NA())</f>
        <v>#N/A</v>
      </c>
      <c r="AO82" s="508" t="e">
        <f ca="1">+IF(AND(ISNUMBER(OFFSET('Sanitation Data'!$G$12,0,10*ROW('Sanitation Data'!G76))),'Data Summary'!DD82="Yes"),OFFSET('Sanitation Data'!$G$12,0,10*ROW('Sanitation Data'!G76)),NA())</f>
        <v>#N/A</v>
      </c>
      <c r="AP82" s="508" t="e">
        <f ca="1">+IF(AND(ISNUMBER(OFFSET('Sanitation Data'!$H$4,0,10*ROW('Sanitation Data'!H76))),'Data Summary'!DE82="Yes"),100-OFFSET('Sanitation Data'!$H$4,0,10*ROW('Sanitation Data'!H76)),NA())</f>
        <v>#N/A</v>
      </c>
      <c r="AQ82" s="508" t="e">
        <f ca="1">+IF(AND(ISNUMBER(OFFSET('Sanitation Data'!$H$6,0,10*ROW('Sanitation Data'!H76))),'Data Summary'!DF82="Yes"),OFFSET('Sanitation Data'!$H$6,0,10*ROW('Sanitation Data'!H76)),NA())</f>
        <v>#N/A</v>
      </c>
      <c r="AR82" s="508" t="e">
        <f ca="1">+IF(AND(ISNUMBER(OFFSET('Sanitation Data'!$H$10,0,10*ROW('Sanitation Data'!H76))),'Data Summary'!DG82="Yes"),OFFSET('Sanitation Data'!$H$10,0,10*ROW('Sanitation Data'!H76)),NA())</f>
        <v>#N/A</v>
      </c>
      <c r="AS82" s="508" t="e">
        <f ca="1">+IF(AND(ISNUMBER(OFFSET('Sanitation Data'!$H$11,0,10*ROW('Sanitation Data'!H76))),'Data Summary'!DH82="Yes"),OFFSET('Sanitation Data'!$H$11,0,10*ROW('Sanitation Data'!H76)),NA())</f>
        <v>#N/A</v>
      </c>
      <c r="AT82" s="508" t="e">
        <f ca="1">+IF(AND(ISNUMBER(OFFSET('Sanitation Data'!$H$12,0,10*ROW('Sanitation Data'!H76))),'Data Summary'!DI82="Yes"),OFFSET('Sanitation Data'!$H$12,0,10*ROW('Sanitation Data'!H76)),NA())</f>
        <v>#N/A</v>
      </c>
      <c r="AU82" s="508" t="e">
        <f ca="1">+IF(AND(ISNUMBER(OFFSET('Sanitation Data'!$I$4,0,10*ROW('Sanitation Data'!I76))),'Data Summary'!DJ82="Yes"),100-OFFSET('Sanitation Data'!$I$4,0,10*ROW('Sanitation Data'!I76)),NA())</f>
        <v>#N/A</v>
      </c>
      <c r="AV82" s="508" t="e">
        <f ca="1">+IF(AND(ISNUMBER(OFFSET('Sanitation Data'!$I$6,0,10*ROW('Sanitation Data'!I76))),'Data Summary'!DK82="Yes"),OFFSET('Sanitation Data'!$I$6,0,10*ROW('Sanitation Data'!I76)),NA())</f>
        <v>#N/A</v>
      </c>
      <c r="AW82" s="508" t="e">
        <f ca="1">+IF(AND(ISNUMBER(OFFSET('Sanitation Data'!$I$10,0,10*ROW('Sanitation Data'!I76))),'Data Summary'!DL82="Yes"),OFFSET('Sanitation Data'!$I$10,0,10*ROW('Sanitation Data'!I76)),NA())</f>
        <v>#N/A</v>
      </c>
      <c r="AX82" s="508" t="e">
        <f ca="1">+IF(AND(ISNUMBER(OFFSET('Sanitation Data'!$I$11,0,10*ROW('Sanitation Data'!I76))),'Data Summary'!DM82="Yes"),OFFSET('Sanitation Data'!$I$11,0,10*ROW('Sanitation Data'!I76)),NA())</f>
        <v>#N/A</v>
      </c>
      <c r="AY82" s="508" t="e">
        <f ca="1">+IF(AND(ISNUMBER(OFFSET('Sanitation Data'!$I$12,0,10*ROW('Sanitation Data'!I76))),'Data Summary'!DN82="Yes"),OFFSET('Sanitation Data'!$I$12,0,10*ROW('Sanitation Data'!I76)),NA())</f>
        <v>#N/A</v>
      </c>
      <c r="AZ82" s="509" t="e">
        <f ca="1">+IF(AND(ISNUMBER(OFFSET('Hygiene Data'!$D$5,0,10*ROW('Hygiene Data'!D76))),'Data Summary'!DO82="Yes"),OFFSET('Hygiene Data'!$D$5,0,10*ROW('Hygiene Data'!D76)),NA())</f>
        <v>#N/A</v>
      </c>
      <c r="BA82" s="509" t="e">
        <f ca="1">+IF(AND(ISNUMBER(OFFSET('Hygiene Data'!$D$7,0,10*ROW('Hygiene Data'!D76))),'Data Summary'!DP82="Yes"),OFFSET('Hygiene Data'!$D$7,0,10*ROW('Hygiene Data'!D76)),NA())</f>
        <v>#N/A</v>
      </c>
      <c r="BB82" s="509" t="e">
        <f ca="1">+IF(AND(ISNUMBER(OFFSET('Hygiene Data'!$D$9,0,10*ROW('Hygiene Data'!D76))),'Data Summary'!DQ82="Yes"),OFFSET('Hygiene Data'!$D$9,0,10*ROW('Hygiene Data'!D76)),NA())</f>
        <v>#N/A</v>
      </c>
      <c r="BC82" s="509" t="e">
        <f ca="1">+IF(AND(ISNUMBER(OFFSET('Hygiene Data'!$E$5,0,10*ROW('Hygiene Data'!E76))),'Data Summary'!DR82="Yes"),OFFSET('Hygiene Data'!$E$5,0,10*ROW('Hygiene Data'!E76)),NA())</f>
        <v>#N/A</v>
      </c>
      <c r="BD82" s="509" t="e">
        <f ca="1">+IF(AND(ISNUMBER(OFFSET('Hygiene Data'!$E$7,0,10*ROW('Hygiene Data'!E76))),'Data Summary'!DS82="Yes"),OFFSET('Hygiene Data'!$E$7,0,10*ROW('Hygiene Data'!E76)),NA())</f>
        <v>#N/A</v>
      </c>
      <c r="BE82" s="509" t="e">
        <f ca="1">+IF(AND(ISNUMBER(OFFSET('Hygiene Data'!$E$9,0,10*ROW('Hygiene Data'!E76))),'Data Summary'!DT82="Yes"),OFFSET('Hygiene Data'!$E$9,0,10*ROW('Hygiene Data'!E76)),NA())</f>
        <v>#N/A</v>
      </c>
      <c r="BF82" s="509" t="e">
        <f ca="1">+IF(AND(ISNUMBER(OFFSET('Hygiene Data'!$F$5,0,10*ROW('Hygiene Data'!F76))),'Data Summary'!DU82="Yes"),OFFSET('Hygiene Data'!$F$5,0,10*ROW('Hygiene Data'!F76)),NA())</f>
        <v>#N/A</v>
      </c>
      <c r="BG82" s="509" t="e">
        <f ca="1">+IF(AND(ISNUMBER(OFFSET('Hygiene Data'!$F$7,0,10*ROW('Hygiene Data'!F76))),'Data Summary'!DV82="Yes"),OFFSET('Hygiene Data'!$F$7,0,10*ROW('Hygiene Data'!F76)),NA())</f>
        <v>#N/A</v>
      </c>
      <c r="BH82" s="509" t="e">
        <f ca="1">+IF(AND(ISNUMBER(OFFSET('Hygiene Data'!$F$9,0,10*ROW('Hygiene Data'!F76))),'Data Summary'!DW82="Yes"),OFFSET('Hygiene Data'!$F$9,0,10*ROW('Hygiene Data'!F76)),NA())</f>
        <v>#N/A</v>
      </c>
      <c r="BI82" s="509" t="e">
        <f ca="1">+IF(AND(ISNUMBER(OFFSET('Hygiene Data'!$G$5,0,10*ROW('Hygiene Data'!G76))),'Data Summary'!DX82="Yes"),OFFSET('Hygiene Data'!$G$5,0,10*ROW('Hygiene Data'!G76)),NA())</f>
        <v>#N/A</v>
      </c>
      <c r="BJ82" s="509" t="e">
        <f ca="1">+IF(AND(ISNUMBER(OFFSET('Hygiene Data'!$G$7,0,10*ROW('Hygiene Data'!G76))),'Data Summary'!DY82="Yes"),OFFSET('Hygiene Data'!$G$7,0,10*ROW('Hygiene Data'!G76)),NA())</f>
        <v>#N/A</v>
      </c>
      <c r="BK82" s="509" t="e">
        <f ca="1">+IF(AND(ISNUMBER(OFFSET('Hygiene Data'!$G$9,0,10*ROW('Hygiene Data'!G76))),'Data Summary'!DZ82="Yes"),OFFSET('Hygiene Data'!$G$9,0,10*ROW('Hygiene Data'!G76)),NA())</f>
        <v>#N/A</v>
      </c>
      <c r="BL82" s="509" t="e">
        <f ca="1">+IF(AND(ISNUMBER(OFFSET('Hygiene Data'!$H$5,0,10*ROW('Hygiene Data'!H76))),'Data Summary'!EA82="Yes"),OFFSET('Hygiene Data'!$H$5,0,10*ROW('Hygiene Data'!H76)),NA())</f>
        <v>#N/A</v>
      </c>
      <c r="BM82" s="509" t="e">
        <f ca="1">+IF(AND(ISNUMBER(OFFSET('Hygiene Data'!$H$7,0,10*ROW('Hygiene Data'!H76))),'Data Summary'!EB82="Yes"),OFFSET('Hygiene Data'!$H$7,0,10*ROW('Hygiene Data'!H76)),NA())</f>
        <v>#N/A</v>
      </c>
      <c r="BN82" s="509" t="e">
        <f ca="1">+IF(AND(ISNUMBER(OFFSET('Hygiene Data'!$H$9,0,10*ROW('Hygiene Data'!H76))),'Data Summary'!EC82="Yes"),OFFSET('Hygiene Data'!$H$9,0,10*ROW('Hygiene Data'!H76)),NA())</f>
        <v>#N/A</v>
      </c>
      <c r="BO82" s="509" t="e">
        <f ca="1">+IF(AND(ISNUMBER(OFFSET('Hygiene Data'!$I$5,0,10*ROW('Hygiene Data'!I76))),'Data Summary'!ED82="Yes"),OFFSET('Hygiene Data'!$I$5,0,10*ROW('Hygiene Data'!I76)),NA())</f>
        <v>#N/A</v>
      </c>
      <c r="BP82" s="509" t="e">
        <f ca="1">+IF(AND(ISNUMBER(OFFSET('Hygiene Data'!$I$7,0,10*ROW('Hygiene Data'!I76))),'Data Summary'!EE82="Yes"),OFFSET('Hygiene Data'!$I$7,0,10*ROW('Hygiene Data'!I76)),NA())</f>
        <v>#N/A</v>
      </c>
      <c r="BQ82" s="509" t="e">
        <f ca="1">+IF(AND(ISNUMBER(OFFSET('Hygiene Data'!$I$9,0,10*ROW('Hygiene Data'!I76))),'Data Summary'!EF82="Yes"),OFFSET('Hygiene Data'!$I$9,0,10*ROW('Hygiene Data'!I76)),NA())</f>
        <v>#N/A</v>
      </c>
    </row>
    <row r="83" spans="1:69" x14ac:dyDescent="0.25">
      <c r="A83" s="505" t="e">
        <f ca="1">+RIGHT('Data Summary'!A83,LEN('Data Summary'!A83)-9)</f>
        <v>#VALUE!</v>
      </c>
      <c r="B83" s="479" t="str">
        <f ca="1">+IF(ISTEXT('Data Summary'!B83),'Data Summary'!B83,"")</f>
        <v/>
      </c>
      <c r="C83" s="506" t="e">
        <f ca="1">+VALUE('Data Summary'!C83)</f>
        <v>#VALUE!</v>
      </c>
      <c r="D83" s="507" t="e">
        <f ca="1">+IF(AND(ISNUMBER(OFFSET('Water Data'!$D$4,0,10*ROW('Water Data'!D77))),'Data Summary'!BS83="Yes"),100-OFFSET('Water Data'!$D$4,0,10*ROW('Water Data'!D77)),NA())</f>
        <v>#N/A</v>
      </c>
      <c r="E83" s="507" t="e">
        <f ca="1">+IF(AND(ISNUMBER(OFFSET('Water Data'!$D$6,0,10*ROW('Water Data'!D77))),'Data Summary'!BT83="Yes"),OFFSET('Water Data'!$D$6,0,10*ROW('Water Data'!D77)),NA())</f>
        <v>#N/A</v>
      </c>
      <c r="F83" s="507" t="e">
        <f ca="1">+IF(AND(ISNUMBER(OFFSET('Water Data'!$D$9,0,10*ROW('Water Data'!D77))),'Data Summary'!BU83="Yes"),OFFSET('Water Data'!$D$9,0,10*ROW('Water Data'!D77)),NA())</f>
        <v>#N/A</v>
      </c>
      <c r="G83" s="507" t="e">
        <f ca="1">+IF(AND(ISNUMBER(OFFSET('Water Data'!$E$4,0,10*ROW('Water Data'!E77))),'Data Summary'!BV83="Yes"),100-OFFSET('Water Data'!$E$4,0,10*ROW('Water Data'!E77)),NA())</f>
        <v>#N/A</v>
      </c>
      <c r="H83" s="507" t="e">
        <f ca="1">+IF(AND(ISNUMBER(OFFSET('Water Data'!$E$6,0,10*ROW('Water Data'!E77))),'Data Summary'!BW83="Yes"),OFFSET('Water Data'!$E$6,0,10*ROW('Water Data'!E77)),NA())</f>
        <v>#N/A</v>
      </c>
      <c r="I83" s="507" t="e">
        <f ca="1">+IF(AND(ISNUMBER(OFFSET('Water Data'!$E$9,0,10*ROW('Water Data'!E77))),'Data Summary'!BX83="Yes"),OFFSET('Water Data'!$E$9,0,10*ROW('Water Data'!E77)),NA())</f>
        <v>#N/A</v>
      </c>
      <c r="J83" s="507" t="e">
        <f ca="1">+IF(AND(ISNUMBER(OFFSET('Water Data'!$F$4,0,10*ROW('Water Data'!F77))),'Data Summary'!BY83="Yes"),100-OFFSET('Water Data'!$F$4,0,10*ROW('Water Data'!F77)),NA())</f>
        <v>#N/A</v>
      </c>
      <c r="K83" s="507" t="e">
        <f ca="1">+IF(AND(ISNUMBER(OFFSET('Water Data'!$F$6,0,10*ROW('Water Data'!F77))),'Data Summary'!BZ83="Yes"),OFFSET('Water Data'!$F$6,0,10*ROW('Water Data'!F77)),NA())</f>
        <v>#N/A</v>
      </c>
      <c r="L83" s="507" t="e">
        <f ca="1">+IF(AND(ISNUMBER(OFFSET('Water Data'!$F$9,0,10*ROW('Water Data'!F77))),'Data Summary'!CA83="Yes"),OFFSET('Water Data'!$F$9,0,10*ROW('Water Data'!F77)),NA())</f>
        <v>#N/A</v>
      </c>
      <c r="M83" s="507" t="e">
        <f ca="1">+IF(AND(ISNUMBER(OFFSET('Water Data'!$G$4,0,10*ROW('Water Data'!G77))),'Data Summary'!CB83="Yes"),100-OFFSET('Water Data'!$G$4,0,10*ROW('Water Data'!G77)),NA())</f>
        <v>#N/A</v>
      </c>
      <c r="N83" s="507" t="e">
        <f ca="1">+IF(AND(ISNUMBER(OFFSET('Water Data'!$G$6,0,10*ROW('Water Data'!G77))),'Data Summary'!CC83="Yes"),OFFSET('Water Data'!$G$6,0,10*ROW('Water Data'!G77)),NA())</f>
        <v>#N/A</v>
      </c>
      <c r="O83" s="507" t="e">
        <f ca="1">+IF(AND(ISNUMBER(OFFSET('Water Data'!$G$9,0,10*ROW('Water Data'!G77))),'Data Summary'!CD83="Yes"),OFFSET('Water Data'!$G$9,0,10*ROW('Water Data'!G77)),NA())</f>
        <v>#N/A</v>
      </c>
      <c r="P83" s="507" t="e">
        <f ca="1">+IF(AND(ISNUMBER(OFFSET('Water Data'!$H$4,0,10*ROW('Water Data'!H77))),'Data Summary'!CE83="Yes"),100-OFFSET('Water Data'!$H$4,0,10*ROW('Water Data'!H77)),NA())</f>
        <v>#N/A</v>
      </c>
      <c r="Q83" s="507" t="e">
        <f ca="1">+IF(AND(ISNUMBER(OFFSET('Water Data'!$H$6,0,10*ROW('Water Data'!H77))),'Data Summary'!CF83="Yes"),OFFSET('Water Data'!$H$6,0,10*ROW('Water Data'!H77)),NA())</f>
        <v>#N/A</v>
      </c>
      <c r="R83" s="507" t="e">
        <f ca="1">+IF(AND(ISNUMBER(OFFSET('Water Data'!$H$9,0,10*ROW('Water Data'!H77))),'Data Summary'!CG83="Yes"),OFFSET('Water Data'!$H$9,0,10*ROW('Water Data'!H77)),NA())</f>
        <v>#N/A</v>
      </c>
      <c r="S83" s="507" t="e">
        <f ca="1">+IF(AND(ISNUMBER(OFFSET('Water Data'!$I$4,0,10*ROW('Water Data'!I77))),'Data Summary'!CH83="Yes"),100-OFFSET('Water Data'!$I$4,0,10*ROW('Water Data'!I77)),NA())</f>
        <v>#N/A</v>
      </c>
      <c r="T83" s="507" t="e">
        <f ca="1">+IF(AND(ISNUMBER(OFFSET('Water Data'!$I$6,0,10*ROW('Water Data'!I77))),'Data Summary'!CI83="Yes"),OFFSET('Water Data'!$I$6,0,10*ROW('Water Data'!I77)),NA())</f>
        <v>#N/A</v>
      </c>
      <c r="U83" s="507" t="e">
        <f ca="1">+IF(AND(ISNUMBER(OFFSET('Water Data'!$I$9,0,10*ROW('Water Data'!I77))),'Data Summary'!CJ83="Yes"),OFFSET('Water Data'!$I$9,0,10*ROW('Water Data'!I77)),NA())</f>
        <v>#N/A</v>
      </c>
      <c r="V83" s="508" t="e">
        <f ca="1">+IF(AND(ISNUMBER(OFFSET('Sanitation Data'!$D$4,0,10*ROW('Sanitation Data'!D77))),'Data Summary'!CK83="Yes"),100-OFFSET('Sanitation Data'!$D$4,0,10*ROW('Sanitation Data'!D77)),NA())</f>
        <v>#N/A</v>
      </c>
      <c r="W83" s="508" t="e">
        <f ca="1">+IF(AND(ISNUMBER(OFFSET('Sanitation Data'!$D$6,0,10*ROW('Sanitation Data'!D77))),'Data Summary'!CL83="Yes"),OFFSET('Sanitation Data'!$D$6,0,10*ROW('Sanitation Data'!D77)),NA())</f>
        <v>#N/A</v>
      </c>
      <c r="X83" s="508" t="e">
        <f ca="1">+IF(AND(ISNUMBER(OFFSET('Sanitation Data'!$D$10,0,10*ROW('Sanitation Data'!D77))),'Data Summary'!CM83="Yes"),OFFSET('Sanitation Data'!$D$10,0,10*ROW('Sanitation Data'!D77)),NA())</f>
        <v>#N/A</v>
      </c>
      <c r="Y83" s="508" t="e">
        <f ca="1">+IF(AND(ISNUMBER(OFFSET('Sanitation Data'!$D$11,0,10*ROW('Sanitation Data'!D77))),'Data Summary'!CN83="Yes"),OFFSET('Sanitation Data'!$D$11,0,10*ROW('Sanitation Data'!D77)),NA())</f>
        <v>#N/A</v>
      </c>
      <c r="Z83" s="508" t="e">
        <f ca="1">+IF(AND(ISNUMBER(OFFSET('Sanitation Data'!$D$12,0,10*ROW('Sanitation Data'!D77))),'Data Summary'!CO83="Yes"),OFFSET('Sanitation Data'!$D$12,0,10*ROW('Sanitation Data'!D77)),NA())</f>
        <v>#N/A</v>
      </c>
      <c r="AA83" s="508" t="e">
        <f ca="1">+IF(AND(ISNUMBER(OFFSET('Sanitation Data'!$E$4,0,10*ROW('Sanitation Data'!E77))),'Data Summary'!CP83="Yes"),100-OFFSET('Sanitation Data'!$E$4,0,10*ROW('Sanitation Data'!E77)),NA())</f>
        <v>#N/A</v>
      </c>
      <c r="AB83" s="508" t="e">
        <f ca="1">+IF(AND(ISNUMBER(OFFSET('Sanitation Data'!$E$6,0,10*ROW('Sanitation Data'!E77))),'Data Summary'!CQ83="Yes"),OFFSET('Sanitation Data'!$E$6,0,10*ROW('Sanitation Data'!E77)),NA())</f>
        <v>#N/A</v>
      </c>
      <c r="AC83" s="508" t="e">
        <f ca="1">+IF(AND(ISNUMBER(OFFSET('Sanitation Data'!$E$10,0,10*ROW('Sanitation Data'!E77))),'Data Summary'!CR83="Yes"),OFFSET('Sanitation Data'!$E$10,0,10*ROW('Sanitation Data'!E77)),NA())</f>
        <v>#N/A</v>
      </c>
      <c r="AD83" s="508" t="e">
        <f ca="1">+IF(AND(ISNUMBER(OFFSET('Sanitation Data'!$E$11,0,10*ROW('Sanitation Data'!E77))),'Data Summary'!CS83="Yes"),OFFSET('Sanitation Data'!$E$11,0,10*ROW('Sanitation Data'!E77)),NA())</f>
        <v>#N/A</v>
      </c>
      <c r="AE83" s="508" t="e">
        <f ca="1">+IF(AND(ISNUMBER(OFFSET('Sanitation Data'!$E$12,0,10*ROW('Sanitation Data'!E77))),'Data Summary'!CT83="Yes"),OFFSET('Sanitation Data'!$E$12,0,10*ROW('Sanitation Data'!E77)),NA())</f>
        <v>#N/A</v>
      </c>
      <c r="AF83" s="508" t="e">
        <f ca="1">+IF(AND(ISNUMBER(OFFSET('Sanitation Data'!$F$4,0,10*ROW('Sanitation Data'!F77))),'Data Summary'!CU83="Yes"),100-OFFSET('Sanitation Data'!$F$4,0,10*ROW('Sanitation Data'!F77)),NA())</f>
        <v>#N/A</v>
      </c>
      <c r="AG83" s="508" t="e">
        <f ca="1">+IF(AND(ISNUMBER(OFFSET('Sanitation Data'!$F$6,0,10*ROW('Sanitation Data'!F77))),'Data Summary'!CV83="Yes"),OFFSET('Sanitation Data'!$F$6,0,10*ROW('Sanitation Data'!F77)),NA())</f>
        <v>#N/A</v>
      </c>
      <c r="AH83" s="508" t="e">
        <f ca="1">+IF(AND(ISNUMBER(OFFSET('Sanitation Data'!$F$10,0,10*ROW('Sanitation Data'!F77))),'Data Summary'!CW83="Yes"),OFFSET('Sanitation Data'!$F$10,0,10*ROW('Sanitation Data'!F77)),NA())</f>
        <v>#N/A</v>
      </c>
      <c r="AI83" s="508" t="e">
        <f ca="1">+IF(AND(ISNUMBER(OFFSET('Sanitation Data'!$F$11,0,10*ROW('Sanitation Data'!F77))),'Data Summary'!CX83="Yes"),OFFSET('Sanitation Data'!$F$11,0,10*ROW('Sanitation Data'!F77)),NA())</f>
        <v>#N/A</v>
      </c>
      <c r="AJ83" s="508" t="e">
        <f ca="1">+IF(AND(ISNUMBER(OFFSET('Sanitation Data'!$F$12,0,10*ROW('Sanitation Data'!F77))),'Data Summary'!CY83="Yes"),OFFSET('Sanitation Data'!$F$12,0,10*ROW('Sanitation Data'!F77)),NA())</f>
        <v>#N/A</v>
      </c>
      <c r="AK83" s="508" t="e">
        <f ca="1">+IF(AND(ISNUMBER(OFFSET('Sanitation Data'!$G$4,0,10*ROW('Sanitation Data'!G77))),'Data Summary'!CZ83="Yes"),100-OFFSET('Sanitation Data'!$G$4,0,10*ROW('Sanitation Data'!G77)),NA())</f>
        <v>#N/A</v>
      </c>
      <c r="AL83" s="508" t="e">
        <f ca="1">+IF(AND(ISNUMBER(OFFSET('Sanitation Data'!$G$6,0,10*ROW('Sanitation Data'!G77))),'Data Summary'!DA83="Yes"),OFFSET('Sanitation Data'!$G$6,0,10*ROW('Sanitation Data'!G77)),NA())</f>
        <v>#N/A</v>
      </c>
      <c r="AM83" s="508" t="e">
        <f ca="1">+IF(AND(ISNUMBER(OFFSET('Sanitation Data'!$G$10,0,10*ROW('Sanitation Data'!G77))),'Data Summary'!DB83="Yes"),OFFSET('Sanitation Data'!$G$10,0,10*ROW('Sanitation Data'!G77)),NA())</f>
        <v>#N/A</v>
      </c>
      <c r="AN83" s="508" t="e">
        <f ca="1">+IF(AND(ISNUMBER(OFFSET('Sanitation Data'!$G$11,0,10*ROW('Sanitation Data'!G77))),'Data Summary'!DC83="Yes"),OFFSET('Sanitation Data'!$G$11,0,10*ROW('Sanitation Data'!G77)),NA())</f>
        <v>#N/A</v>
      </c>
      <c r="AO83" s="508" t="e">
        <f ca="1">+IF(AND(ISNUMBER(OFFSET('Sanitation Data'!$G$12,0,10*ROW('Sanitation Data'!G77))),'Data Summary'!DD83="Yes"),OFFSET('Sanitation Data'!$G$12,0,10*ROW('Sanitation Data'!G77)),NA())</f>
        <v>#N/A</v>
      </c>
      <c r="AP83" s="508" t="e">
        <f ca="1">+IF(AND(ISNUMBER(OFFSET('Sanitation Data'!$H$4,0,10*ROW('Sanitation Data'!H77))),'Data Summary'!DE83="Yes"),100-OFFSET('Sanitation Data'!$H$4,0,10*ROW('Sanitation Data'!H77)),NA())</f>
        <v>#N/A</v>
      </c>
      <c r="AQ83" s="508" t="e">
        <f ca="1">+IF(AND(ISNUMBER(OFFSET('Sanitation Data'!$H$6,0,10*ROW('Sanitation Data'!H77))),'Data Summary'!DF83="Yes"),OFFSET('Sanitation Data'!$H$6,0,10*ROW('Sanitation Data'!H77)),NA())</f>
        <v>#N/A</v>
      </c>
      <c r="AR83" s="508" t="e">
        <f ca="1">+IF(AND(ISNUMBER(OFFSET('Sanitation Data'!$H$10,0,10*ROW('Sanitation Data'!H77))),'Data Summary'!DG83="Yes"),OFFSET('Sanitation Data'!$H$10,0,10*ROW('Sanitation Data'!H77)),NA())</f>
        <v>#N/A</v>
      </c>
      <c r="AS83" s="508" t="e">
        <f ca="1">+IF(AND(ISNUMBER(OFFSET('Sanitation Data'!$H$11,0,10*ROW('Sanitation Data'!H77))),'Data Summary'!DH83="Yes"),OFFSET('Sanitation Data'!$H$11,0,10*ROW('Sanitation Data'!H77)),NA())</f>
        <v>#N/A</v>
      </c>
      <c r="AT83" s="508" t="e">
        <f ca="1">+IF(AND(ISNUMBER(OFFSET('Sanitation Data'!$H$12,0,10*ROW('Sanitation Data'!H77))),'Data Summary'!DI83="Yes"),OFFSET('Sanitation Data'!$H$12,0,10*ROW('Sanitation Data'!H77)),NA())</f>
        <v>#N/A</v>
      </c>
      <c r="AU83" s="508" t="e">
        <f ca="1">+IF(AND(ISNUMBER(OFFSET('Sanitation Data'!$I$4,0,10*ROW('Sanitation Data'!I77))),'Data Summary'!DJ83="Yes"),100-OFFSET('Sanitation Data'!$I$4,0,10*ROW('Sanitation Data'!I77)),NA())</f>
        <v>#N/A</v>
      </c>
      <c r="AV83" s="508" t="e">
        <f ca="1">+IF(AND(ISNUMBER(OFFSET('Sanitation Data'!$I$6,0,10*ROW('Sanitation Data'!I77))),'Data Summary'!DK83="Yes"),OFFSET('Sanitation Data'!$I$6,0,10*ROW('Sanitation Data'!I77)),NA())</f>
        <v>#N/A</v>
      </c>
      <c r="AW83" s="508" t="e">
        <f ca="1">+IF(AND(ISNUMBER(OFFSET('Sanitation Data'!$I$10,0,10*ROW('Sanitation Data'!I77))),'Data Summary'!DL83="Yes"),OFFSET('Sanitation Data'!$I$10,0,10*ROW('Sanitation Data'!I77)),NA())</f>
        <v>#N/A</v>
      </c>
      <c r="AX83" s="508" t="e">
        <f ca="1">+IF(AND(ISNUMBER(OFFSET('Sanitation Data'!$I$11,0,10*ROW('Sanitation Data'!I77))),'Data Summary'!DM83="Yes"),OFFSET('Sanitation Data'!$I$11,0,10*ROW('Sanitation Data'!I77)),NA())</f>
        <v>#N/A</v>
      </c>
      <c r="AY83" s="508" t="e">
        <f ca="1">+IF(AND(ISNUMBER(OFFSET('Sanitation Data'!$I$12,0,10*ROW('Sanitation Data'!I77))),'Data Summary'!DN83="Yes"),OFFSET('Sanitation Data'!$I$12,0,10*ROW('Sanitation Data'!I77)),NA())</f>
        <v>#N/A</v>
      </c>
      <c r="AZ83" s="509" t="e">
        <f ca="1">+IF(AND(ISNUMBER(OFFSET('Hygiene Data'!$D$5,0,10*ROW('Hygiene Data'!D77))),'Data Summary'!DO83="Yes"),OFFSET('Hygiene Data'!$D$5,0,10*ROW('Hygiene Data'!D77)),NA())</f>
        <v>#N/A</v>
      </c>
      <c r="BA83" s="509" t="e">
        <f ca="1">+IF(AND(ISNUMBER(OFFSET('Hygiene Data'!$D$7,0,10*ROW('Hygiene Data'!D77))),'Data Summary'!DP83="Yes"),OFFSET('Hygiene Data'!$D$7,0,10*ROW('Hygiene Data'!D77)),NA())</f>
        <v>#N/A</v>
      </c>
      <c r="BB83" s="509" t="e">
        <f ca="1">+IF(AND(ISNUMBER(OFFSET('Hygiene Data'!$D$9,0,10*ROW('Hygiene Data'!D77))),'Data Summary'!DQ83="Yes"),OFFSET('Hygiene Data'!$D$9,0,10*ROW('Hygiene Data'!D77)),NA())</f>
        <v>#N/A</v>
      </c>
      <c r="BC83" s="509" t="e">
        <f ca="1">+IF(AND(ISNUMBER(OFFSET('Hygiene Data'!$E$5,0,10*ROW('Hygiene Data'!E77))),'Data Summary'!DR83="Yes"),OFFSET('Hygiene Data'!$E$5,0,10*ROW('Hygiene Data'!E77)),NA())</f>
        <v>#N/A</v>
      </c>
      <c r="BD83" s="509" t="e">
        <f ca="1">+IF(AND(ISNUMBER(OFFSET('Hygiene Data'!$E$7,0,10*ROW('Hygiene Data'!E77))),'Data Summary'!DS83="Yes"),OFFSET('Hygiene Data'!$E$7,0,10*ROW('Hygiene Data'!E77)),NA())</f>
        <v>#N/A</v>
      </c>
      <c r="BE83" s="509" t="e">
        <f ca="1">+IF(AND(ISNUMBER(OFFSET('Hygiene Data'!$E$9,0,10*ROW('Hygiene Data'!E77))),'Data Summary'!DT83="Yes"),OFFSET('Hygiene Data'!$E$9,0,10*ROW('Hygiene Data'!E77)),NA())</f>
        <v>#N/A</v>
      </c>
      <c r="BF83" s="509" t="e">
        <f ca="1">+IF(AND(ISNUMBER(OFFSET('Hygiene Data'!$F$5,0,10*ROW('Hygiene Data'!F77))),'Data Summary'!DU83="Yes"),OFFSET('Hygiene Data'!$F$5,0,10*ROW('Hygiene Data'!F77)),NA())</f>
        <v>#N/A</v>
      </c>
      <c r="BG83" s="509" t="e">
        <f ca="1">+IF(AND(ISNUMBER(OFFSET('Hygiene Data'!$F$7,0,10*ROW('Hygiene Data'!F77))),'Data Summary'!DV83="Yes"),OFFSET('Hygiene Data'!$F$7,0,10*ROW('Hygiene Data'!F77)),NA())</f>
        <v>#N/A</v>
      </c>
      <c r="BH83" s="509" t="e">
        <f ca="1">+IF(AND(ISNUMBER(OFFSET('Hygiene Data'!$F$9,0,10*ROW('Hygiene Data'!F77))),'Data Summary'!DW83="Yes"),OFFSET('Hygiene Data'!$F$9,0,10*ROW('Hygiene Data'!F77)),NA())</f>
        <v>#N/A</v>
      </c>
      <c r="BI83" s="509" t="e">
        <f ca="1">+IF(AND(ISNUMBER(OFFSET('Hygiene Data'!$G$5,0,10*ROW('Hygiene Data'!G77))),'Data Summary'!DX83="Yes"),OFFSET('Hygiene Data'!$G$5,0,10*ROW('Hygiene Data'!G77)),NA())</f>
        <v>#N/A</v>
      </c>
      <c r="BJ83" s="509" t="e">
        <f ca="1">+IF(AND(ISNUMBER(OFFSET('Hygiene Data'!$G$7,0,10*ROW('Hygiene Data'!G77))),'Data Summary'!DY83="Yes"),OFFSET('Hygiene Data'!$G$7,0,10*ROW('Hygiene Data'!G77)),NA())</f>
        <v>#N/A</v>
      </c>
      <c r="BK83" s="509" t="e">
        <f ca="1">+IF(AND(ISNUMBER(OFFSET('Hygiene Data'!$G$9,0,10*ROW('Hygiene Data'!G77))),'Data Summary'!DZ83="Yes"),OFFSET('Hygiene Data'!$G$9,0,10*ROW('Hygiene Data'!G77)),NA())</f>
        <v>#N/A</v>
      </c>
      <c r="BL83" s="509" t="e">
        <f ca="1">+IF(AND(ISNUMBER(OFFSET('Hygiene Data'!$H$5,0,10*ROW('Hygiene Data'!H77))),'Data Summary'!EA83="Yes"),OFFSET('Hygiene Data'!$H$5,0,10*ROW('Hygiene Data'!H77)),NA())</f>
        <v>#N/A</v>
      </c>
      <c r="BM83" s="509" t="e">
        <f ca="1">+IF(AND(ISNUMBER(OFFSET('Hygiene Data'!$H$7,0,10*ROW('Hygiene Data'!H77))),'Data Summary'!EB83="Yes"),OFFSET('Hygiene Data'!$H$7,0,10*ROW('Hygiene Data'!H77)),NA())</f>
        <v>#N/A</v>
      </c>
      <c r="BN83" s="509" t="e">
        <f ca="1">+IF(AND(ISNUMBER(OFFSET('Hygiene Data'!$H$9,0,10*ROW('Hygiene Data'!H77))),'Data Summary'!EC83="Yes"),OFFSET('Hygiene Data'!$H$9,0,10*ROW('Hygiene Data'!H77)),NA())</f>
        <v>#N/A</v>
      </c>
      <c r="BO83" s="509" t="e">
        <f ca="1">+IF(AND(ISNUMBER(OFFSET('Hygiene Data'!$I$5,0,10*ROW('Hygiene Data'!I77))),'Data Summary'!ED83="Yes"),OFFSET('Hygiene Data'!$I$5,0,10*ROW('Hygiene Data'!I77)),NA())</f>
        <v>#N/A</v>
      </c>
      <c r="BP83" s="509" t="e">
        <f ca="1">+IF(AND(ISNUMBER(OFFSET('Hygiene Data'!$I$7,0,10*ROW('Hygiene Data'!I77))),'Data Summary'!EE83="Yes"),OFFSET('Hygiene Data'!$I$7,0,10*ROW('Hygiene Data'!I77)),NA())</f>
        <v>#N/A</v>
      </c>
      <c r="BQ83" s="509" t="e">
        <f ca="1">+IF(AND(ISNUMBER(OFFSET('Hygiene Data'!$I$9,0,10*ROW('Hygiene Data'!I77))),'Data Summary'!EF83="Yes"),OFFSET('Hygiene Data'!$I$9,0,10*ROW('Hygiene Data'!I77)),NA())</f>
        <v>#N/A</v>
      </c>
    </row>
    <row r="84" spans="1:69" x14ac:dyDescent="0.25">
      <c r="A84" s="505" t="e">
        <f ca="1">+RIGHT('Data Summary'!A84,LEN('Data Summary'!A84)-9)</f>
        <v>#VALUE!</v>
      </c>
      <c r="B84" s="479" t="str">
        <f ca="1">+IF(ISTEXT('Data Summary'!B84),'Data Summary'!B84,"")</f>
        <v/>
      </c>
      <c r="C84" s="506" t="e">
        <f ca="1">+VALUE('Data Summary'!C84)</f>
        <v>#VALUE!</v>
      </c>
      <c r="D84" s="507" t="e">
        <f ca="1">+IF(AND(ISNUMBER(OFFSET('Water Data'!$D$4,0,10*ROW('Water Data'!D78))),'Data Summary'!BS84="Yes"),100-OFFSET('Water Data'!$D$4,0,10*ROW('Water Data'!D78)),NA())</f>
        <v>#N/A</v>
      </c>
      <c r="E84" s="507" t="e">
        <f ca="1">+IF(AND(ISNUMBER(OFFSET('Water Data'!$D$6,0,10*ROW('Water Data'!D78))),'Data Summary'!BT84="Yes"),OFFSET('Water Data'!$D$6,0,10*ROW('Water Data'!D78)),NA())</f>
        <v>#N/A</v>
      </c>
      <c r="F84" s="507" t="e">
        <f ca="1">+IF(AND(ISNUMBER(OFFSET('Water Data'!$D$9,0,10*ROW('Water Data'!D78))),'Data Summary'!BU84="Yes"),OFFSET('Water Data'!$D$9,0,10*ROW('Water Data'!D78)),NA())</f>
        <v>#N/A</v>
      </c>
      <c r="G84" s="507" t="e">
        <f ca="1">+IF(AND(ISNUMBER(OFFSET('Water Data'!$E$4,0,10*ROW('Water Data'!E78))),'Data Summary'!BV84="Yes"),100-OFFSET('Water Data'!$E$4,0,10*ROW('Water Data'!E78)),NA())</f>
        <v>#N/A</v>
      </c>
      <c r="H84" s="507" t="e">
        <f ca="1">+IF(AND(ISNUMBER(OFFSET('Water Data'!$E$6,0,10*ROW('Water Data'!E78))),'Data Summary'!BW84="Yes"),OFFSET('Water Data'!$E$6,0,10*ROW('Water Data'!E78)),NA())</f>
        <v>#N/A</v>
      </c>
      <c r="I84" s="507" t="e">
        <f ca="1">+IF(AND(ISNUMBER(OFFSET('Water Data'!$E$9,0,10*ROW('Water Data'!E78))),'Data Summary'!BX84="Yes"),OFFSET('Water Data'!$E$9,0,10*ROW('Water Data'!E78)),NA())</f>
        <v>#N/A</v>
      </c>
      <c r="J84" s="507" t="e">
        <f ca="1">+IF(AND(ISNUMBER(OFFSET('Water Data'!$F$4,0,10*ROW('Water Data'!F78))),'Data Summary'!BY84="Yes"),100-OFFSET('Water Data'!$F$4,0,10*ROW('Water Data'!F78)),NA())</f>
        <v>#N/A</v>
      </c>
      <c r="K84" s="507" t="e">
        <f ca="1">+IF(AND(ISNUMBER(OFFSET('Water Data'!$F$6,0,10*ROW('Water Data'!F78))),'Data Summary'!BZ84="Yes"),OFFSET('Water Data'!$F$6,0,10*ROW('Water Data'!F78)),NA())</f>
        <v>#N/A</v>
      </c>
      <c r="L84" s="507" t="e">
        <f ca="1">+IF(AND(ISNUMBER(OFFSET('Water Data'!$F$9,0,10*ROW('Water Data'!F78))),'Data Summary'!CA84="Yes"),OFFSET('Water Data'!$F$9,0,10*ROW('Water Data'!F78)),NA())</f>
        <v>#N/A</v>
      </c>
      <c r="M84" s="507" t="e">
        <f ca="1">+IF(AND(ISNUMBER(OFFSET('Water Data'!$G$4,0,10*ROW('Water Data'!G78))),'Data Summary'!CB84="Yes"),100-OFFSET('Water Data'!$G$4,0,10*ROW('Water Data'!G78)),NA())</f>
        <v>#N/A</v>
      </c>
      <c r="N84" s="507" t="e">
        <f ca="1">+IF(AND(ISNUMBER(OFFSET('Water Data'!$G$6,0,10*ROW('Water Data'!G78))),'Data Summary'!CC84="Yes"),OFFSET('Water Data'!$G$6,0,10*ROW('Water Data'!G78)),NA())</f>
        <v>#N/A</v>
      </c>
      <c r="O84" s="507" t="e">
        <f ca="1">+IF(AND(ISNUMBER(OFFSET('Water Data'!$G$9,0,10*ROW('Water Data'!G78))),'Data Summary'!CD84="Yes"),OFFSET('Water Data'!$G$9,0,10*ROW('Water Data'!G78)),NA())</f>
        <v>#N/A</v>
      </c>
      <c r="P84" s="507" t="e">
        <f ca="1">+IF(AND(ISNUMBER(OFFSET('Water Data'!$H$4,0,10*ROW('Water Data'!H78))),'Data Summary'!CE84="Yes"),100-OFFSET('Water Data'!$H$4,0,10*ROW('Water Data'!H78)),NA())</f>
        <v>#N/A</v>
      </c>
      <c r="Q84" s="507" t="e">
        <f ca="1">+IF(AND(ISNUMBER(OFFSET('Water Data'!$H$6,0,10*ROW('Water Data'!H78))),'Data Summary'!CF84="Yes"),OFFSET('Water Data'!$H$6,0,10*ROW('Water Data'!H78)),NA())</f>
        <v>#N/A</v>
      </c>
      <c r="R84" s="507" t="e">
        <f ca="1">+IF(AND(ISNUMBER(OFFSET('Water Data'!$H$9,0,10*ROW('Water Data'!H78))),'Data Summary'!CG84="Yes"),OFFSET('Water Data'!$H$9,0,10*ROW('Water Data'!H78)),NA())</f>
        <v>#N/A</v>
      </c>
      <c r="S84" s="507" t="e">
        <f ca="1">+IF(AND(ISNUMBER(OFFSET('Water Data'!$I$4,0,10*ROW('Water Data'!I78))),'Data Summary'!CH84="Yes"),100-OFFSET('Water Data'!$I$4,0,10*ROW('Water Data'!I78)),NA())</f>
        <v>#N/A</v>
      </c>
      <c r="T84" s="507" t="e">
        <f ca="1">+IF(AND(ISNUMBER(OFFSET('Water Data'!$I$6,0,10*ROW('Water Data'!I78))),'Data Summary'!CI84="Yes"),OFFSET('Water Data'!$I$6,0,10*ROW('Water Data'!I78)),NA())</f>
        <v>#N/A</v>
      </c>
      <c r="U84" s="507" t="e">
        <f ca="1">+IF(AND(ISNUMBER(OFFSET('Water Data'!$I$9,0,10*ROW('Water Data'!I78))),'Data Summary'!CJ84="Yes"),OFFSET('Water Data'!$I$9,0,10*ROW('Water Data'!I78)),NA())</f>
        <v>#N/A</v>
      </c>
      <c r="V84" s="508" t="e">
        <f ca="1">+IF(AND(ISNUMBER(OFFSET('Sanitation Data'!$D$4,0,10*ROW('Sanitation Data'!D78))),'Data Summary'!CK84="Yes"),100-OFFSET('Sanitation Data'!$D$4,0,10*ROW('Sanitation Data'!D78)),NA())</f>
        <v>#N/A</v>
      </c>
      <c r="W84" s="508" t="e">
        <f ca="1">+IF(AND(ISNUMBER(OFFSET('Sanitation Data'!$D$6,0,10*ROW('Sanitation Data'!D78))),'Data Summary'!CL84="Yes"),OFFSET('Sanitation Data'!$D$6,0,10*ROW('Sanitation Data'!D78)),NA())</f>
        <v>#N/A</v>
      </c>
      <c r="X84" s="508" t="e">
        <f ca="1">+IF(AND(ISNUMBER(OFFSET('Sanitation Data'!$D$10,0,10*ROW('Sanitation Data'!D78))),'Data Summary'!CM84="Yes"),OFFSET('Sanitation Data'!$D$10,0,10*ROW('Sanitation Data'!D78)),NA())</f>
        <v>#N/A</v>
      </c>
      <c r="Y84" s="508" t="e">
        <f ca="1">+IF(AND(ISNUMBER(OFFSET('Sanitation Data'!$D$11,0,10*ROW('Sanitation Data'!D78))),'Data Summary'!CN84="Yes"),OFFSET('Sanitation Data'!$D$11,0,10*ROW('Sanitation Data'!D78)),NA())</f>
        <v>#N/A</v>
      </c>
      <c r="Z84" s="508" t="e">
        <f ca="1">+IF(AND(ISNUMBER(OFFSET('Sanitation Data'!$D$12,0,10*ROW('Sanitation Data'!D78))),'Data Summary'!CO84="Yes"),OFFSET('Sanitation Data'!$D$12,0,10*ROW('Sanitation Data'!D78)),NA())</f>
        <v>#N/A</v>
      </c>
      <c r="AA84" s="508" t="e">
        <f ca="1">+IF(AND(ISNUMBER(OFFSET('Sanitation Data'!$E$4,0,10*ROW('Sanitation Data'!E78))),'Data Summary'!CP84="Yes"),100-OFFSET('Sanitation Data'!$E$4,0,10*ROW('Sanitation Data'!E78)),NA())</f>
        <v>#N/A</v>
      </c>
      <c r="AB84" s="508" t="e">
        <f ca="1">+IF(AND(ISNUMBER(OFFSET('Sanitation Data'!$E$6,0,10*ROW('Sanitation Data'!E78))),'Data Summary'!CQ84="Yes"),OFFSET('Sanitation Data'!$E$6,0,10*ROW('Sanitation Data'!E78)),NA())</f>
        <v>#N/A</v>
      </c>
      <c r="AC84" s="508" t="e">
        <f ca="1">+IF(AND(ISNUMBER(OFFSET('Sanitation Data'!$E$10,0,10*ROW('Sanitation Data'!E78))),'Data Summary'!CR84="Yes"),OFFSET('Sanitation Data'!$E$10,0,10*ROW('Sanitation Data'!E78)),NA())</f>
        <v>#N/A</v>
      </c>
      <c r="AD84" s="508" t="e">
        <f ca="1">+IF(AND(ISNUMBER(OFFSET('Sanitation Data'!$E$11,0,10*ROW('Sanitation Data'!E78))),'Data Summary'!CS84="Yes"),OFFSET('Sanitation Data'!$E$11,0,10*ROW('Sanitation Data'!E78)),NA())</f>
        <v>#N/A</v>
      </c>
      <c r="AE84" s="508" t="e">
        <f ca="1">+IF(AND(ISNUMBER(OFFSET('Sanitation Data'!$E$12,0,10*ROW('Sanitation Data'!E78))),'Data Summary'!CT84="Yes"),OFFSET('Sanitation Data'!$E$12,0,10*ROW('Sanitation Data'!E78)),NA())</f>
        <v>#N/A</v>
      </c>
      <c r="AF84" s="508" t="e">
        <f ca="1">+IF(AND(ISNUMBER(OFFSET('Sanitation Data'!$F$4,0,10*ROW('Sanitation Data'!F78))),'Data Summary'!CU84="Yes"),100-OFFSET('Sanitation Data'!$F$4,0,10*ROW('Sanitation Data'!F78)),NA())</f>
        <v>#N/A</v>
      </c>
      <c r="AG84" s="508" t="e">
        <f ca="1">+IF(AND(ISNUMBER(OFFSET('Sanitation Data'!$F$6,0,10*ROW('Sanitation Data'!F78))),'Data Summary'!CV84="Yes"),OFFSET('Sanitation Data'!$F$6,0,10*ROW('Sanitation Data'!F78)),NA())</f>
        <v>#N/A</v>
      </c>
      <c r="AH84" s="508" t="e">
        <f ca="1">+IF(AND(ISNUMBER(OFFSET('Sanitation Data'!$F$10,0,10*ROW('Sanitation Data'!F78))),'Data Summary'!CW84="Yes"),OFFSET('Sanitation Data'!$F$10,0,10*ROW('Sanitation Data'!F78)),NA())</f>
        <v>#N/A</v>
      </c>
      <c r="AI84" s="508" t="e">
        <f ca="1">+IF(AND(ISNUMBER(OFFSET('Sanitation Data'!$F$11,0,10*ROW('Sanitation Data'!F78))),'Data Summary'!CX84="Yes"),OFFSET('Sanitation Data'!$F$11,0,10*ROW('Sanitation Data'!F78)),NA())</f>
        <v>#N/A</v>
      </c>
      <c r="AJ84" s="508" t="e">
        <f ca="1">+IF(AND(ISNUMBER(OFFSET('Sanitation Data'!$F$12,0,10*ROW('Sanitation Data'!F78))),'Data Summary'!CY84="Yes"),OFFSET('Sanitation Data'!$F$12,0,10*ROW('Sanitation Data'!F78)),NA())</f>
        <v>#N/A</v>
      </c>
      <c r="AK84" s="508" t="e">
        <f ca="1">+IF(AND(ISNUMBER(OFFSET('Sanitation Data'!$G$4,0,10*ROW('Sanitation Data'!G78))),'Data Summary'!CZ84="Yes"),100-OFFSET('Sanitation Data'!$G$4,0,10*ROW('Sanitation Data'!G78)),NA())</f>
        <v>#N/A</v>
      </c>
      <c r="AL84" s="508" t="e">
        <f ca="1">+IF(AND(ISNUMBER(OFFSET('Sanitation Data'!$G$6,0,10*ROW('Sanitation Data'!G78))),'Data Summary'!DA84="Yes"),OFFSET('Sanitation Data'!$G$6,0,10*ROW('Sanitation Data'!G78)),NA())</f>
        <v>#N/A</v>
      </c>
      <c r="AM84" s="508" t="e">
        <f ca="1">+IF(AND(ISNUMBER(OFFSET('Sanitation Data'!$G$10,0,10*ROW('Sanitation Data'!G78))),'Data Summary'!DB84="Yes"),OFFSET('Sanitation Data'!$G$10,0,10*ROW('Sanitation Data'!G78)),NA())</f>
        <v>#N/A</v>
      </c>
      <c r="AN84" s="508" t="e">
        <f ca="1">+IF(AND(ISNUMBER(OFFSET('Sanitation Data'!$G$11,0,10*ROW('Sanitation Data'!G78))),'Data Summary'!DC84="Yes"),OFFSET('Sanitation Data'!$G$11,0,10*ROW('Sanitation Data'!G78)),NA())</f>
        <v>#N/A</v>
      </c>
      <c r="AO84" s="508" t="e">
        <f ca="1">+IF(AND(ISNUMBER(OFFSET('Sanitation Data'!$G$12,0,10*ROW('Sanitation Data'!G78))),'Data Summary'!DD84="Yes"),OFFSET('Sanitation Data'!$G$12,0,10*ROW('Sanitation Data'!G78)),NA())</f>
        <v>#N/A</v>
      </c>
      <c r="AP84" s="508" t="e">
        <f ca="1">+IF(AND(ISNUMBER(OFFSET('Sanitation Data'!$H$4,0,10*ROW('Sanitation Data'!H78))),'Data Summary'!DE84="Yes"),100-OFFSET('Sanitation Data'!$H$4,0,10*ROW('Sanitation Data'!H78)),NA())</f>
        <v>#N/A</v>
      </c>
      <c r="AQ84" s="508" t="e">
        <f ca="1">+IF(AND(ISNUMBER(OFFSET('Sanitation Data'!$H$6,0,10*ROW('Sanitation Data'!H78))),'Data Summary'!DF84="Yes"),OFFSET('Sanitation Data'!$H$6,0,10*ROW('Sanitation Data'!H78)),NA())</f>
        <v>#N/A</v>
      </c>
      <c r="AR84" s="508" t="e">
        <f ca="1">+IF(AND(ISNUMBER(OFFSET('Sanitation Data'!$H$10,0,10*ROW('Sanitation Data'!H78))),'Data Summary'!DG84="Yes"),OFFSET('Sanitation Data'!$H$10,0,10*ROW('Sanitation Data'!H78)),NA())</f>
        <v>#N/A</v>
      </c>
      <c r="AS84" s="508" t="e">
        <f ca="1">+IF(AND(ISNUMBER(OFFSET('Sanitation Data'!$H$11,0,10*ROW('Sanitation Data'!H78))),'Data Summary'!DH84="Yes"),OFFSET('Sanitation Data'!$H$11,0,10*ROW('Sanitation Data'!H78)),NA())</f>
        <v>#N/A</v>
      </c>
      <c r="AT84" s="508" t="e">
        <f ca="1">+IF(AND(ISNUMBER(OFFSET('Sanitation Data'!$H$12,0,10*ROW('Sanitation Data'!H78))),'Data Summary'!DI84="Yes"),OFFSET('Sanitation Data'!$H$12,0,10*ROW('Sanitation Data'!H78)),NA())</f>
        <v>#N/A</v>
      </c>
      <c r="AU84" s="508" t="e">
        <f ca="1">+IF(AND(ISNUMBER(OFFSET('Sanitation Data'!$I$4,0,10*ROW('Sanitation Data'!I78))),'Data Summary'!DJ84="Yes"),100-OFFSET('Sanitation Data'!$I$4,0,10*ROW('Sanitation Data'!I78)),NA())</f>
        <v>#N/A</v>
      </c>
      <c r="AV84" s="508" t="e">
        <f ca="1">+IF(AND(ISNUMBER(OFFSET('Sanitation Data'!$I$6,0,10*ROW('Sanitation Data'!I78))),'Data Summary'!DK84="Yes"),OFFSET('Sanitation Data'!$I$6,0,10*ROW('Sanitation Data'!I78)),NA())</f>
        <v>#N/A</v>
      </c>
      <c r="AW84" s="508" t="e">
        <f ca="1">+IF(AND(ISNUMBER(OFFSET('Sanitation Data'!$I$10,0,10*ROW('Sanitation Data'!I78))),'Data Summary'!DL84="Yes"),OFFSET('Sanitation Data'!$I$10,0,10*ROW('Sanitation Data'!I78)),NA())</f>
        <v>#N/A</v>
      </c>
      <c r="AX84" s="508" t="e">
        <f ca="1">+IF(AND(ISNUMBER(OFFSET('Sanitation Data'!$I$11,0,10*ROW('Sanitation Data'!I78))),'Data Summary'!DM84="Yes"),OFFSET('Sanitation Data'!$I$11,0,10*ROW('Sanitation Data'!I78)),NA())</f>
        <v>#N/A</v>
      </c>
      <c r="AY84" s="508" t="e">
        <f ca="1">+IF(AND(ISNUMBER(OFFSET('Sanitation Data'!$I$12,0,10*ROW('Sanitation Data'!I78))),'Data Summary'!DN84="Yes"),OFFSET('Sanitation Data'!$I$12,0,10*ROW('Sanitation Data'!I78)),NA())</f>
        <v>#N/A</v>
      </c>
      <c r="AZ84" s="509" t="e">
        <f ca="1">+IF(AND(ISNUMBER(OFFSET('Hygiene Data'!$D$5,0,10*ROW('Hygiene Data'!D78))),'Data Summary'!DO84="Yes"),OFFSET('Hygiene Data'!$D$5,0,10*ROW('Hygiene Data'!D78)),NA())</f>
        <v>#N/A</v>
      </c>
      <c r="BA84" s="509" t="e">
        <f ca="1">+IF(AND(ISNUMBER(OFFSET('Hygiene Data'!$D$7,0,10*ROW('Hygiene Data'!D78))),'Data Summary'!DP84="Yes"),OFFSET('Hygiene Data'!$D$7,0,10*ROW('Hygiene Data'!D78)),NA())</f>
        <v>#N/A</v>
      </c>
      <c r="BB84" s="509" t="e">
        <f ca="1">+IF(AND(ISNUMBER(OFFSET('Hygiene Data'!$D$9,0,10*ROW('Hygiene Data'!D78))),'Data Summary'!DQ84="Yes"),OFFSET('Hygiene Data'!$D$9,0,10*ROW('Hygiene Data'!D78)),NA())</f>
        <v>#N/A</v>
      </c>
      <c r="BC84" s="509" t="e">
        <f ca="1">+IF(AND(ISNUMBER(OFFSET('Hygiene Data'!$E$5,0,10*ROW('Hygiene Data'!E78))),'Data Summary'!DR84="Yes"),OFFSET('Hygiene Data'!$E$5,0,10*ROW('Hygiene Data'!E78)),NA())</f>
        <v>#N/A</v>
      </c>
      <c r="BD84" s="509" t="e">
        <f ca="1">+IF(AND(ISNUMBER(OFFSET('Hygiene Data'!$E$7,0,10*ROW('Hygiene Data'!E78))),'Data Summary'!DS84="Yes"),OFFSET('Hygiene Data'!$E$7,0,10*ROW('Hygiene Data'!E78)),NA())</f>
        <v>#N/A</v>
      </c>
      <c r="BE84" s="509" t="e">
        <f ca="1">+IF(AND(ISNUMBER(OFFSET('Hygiene Data'!$E$9,0,10*ROW('Hygiene Data'!E78))),'Data Summary'!DT84="Yes"),OFFSET('Hygiene Data'!$E$9,0,10*ROW('Hygiene Data'!E78)),NA())</f>
        <v>#N/A</v>
      </c>
      <c r="BF84" s="509" t="e">
        <f ca="1">+IF(AND(ISNUMBER(OFFSET('Hygiene Data'!$F$5,0,10*ROW('Hygiene Data'!F78))),'Data Summary'!DU84="Yes"),OFFSET('Hygiene Data'!$F$5,0,10*ROW('Hygiene Data'!F78)),NA())</f>
        <v>#N/A</v>
      </c>
      <c r="BG84" s="509" t="e">
        <f ca="1">+IF(AND(ISNUMBER(OFFSET('Hygiene Data'!$F$7,0,10*ROW('Hygiene Data'!F78))),'Data Summary'!DV84="Yes"),OFFSET('Hygiene Data'!$F$7,0,10*ROW('Hygiene Data'!F78)),NA())</f>
        <v>#N/A</v>
      </c>
      <c r="BH84" s="509" t="e">
        <f ca="1">+IF(AND(ISNUMBER(OFFSET('Hygiene Data'!$F$9,0,10*ROW('Hygiene Data'!F78))),'Data Summary'!DW84="Yes"),OFFSET('Hygiene Data'!$F$9,0,10*ROW('Hygiene Data'!F78)),NA())</f>
        <v>#N/A</v>
      </c>
      <c r="BI84" s="509" t="e">
        <f ca="1">+IF(AND(ISNUMBER(OFFSET('Hygiene Data'!$G$5,0,10*ROW('Hygiene Data'!G78))),'Data Summary'!DX84="Yes"),OFFSET('Hygiene Data'!$G$5,0,10*ROW('Hygiene Data'!G78)),NA())</f>
        <v>#N/A</v>
      </c>
      <c r="BJ84" s="509" t="e">
        <f ca="1">+IF(AND(ISNUMBER(OFFSET('Hygiene Data'!$G$7,0,10*ROW('Hygiene Data'!G78))),'Data Summary'!DY84="Yes"),OFFSET('Hygiene Data'!$G$7,0,10*ROW('Hygiene Data'!G78)),NA())</f>
        <v>#N/A</v>
      </c>
      <c r="BK84" s="509" t="e">
        <f ca="1">+IF(AND(ISNUMBER(OFFSET('Hygiene Data'!$G$9,0,10*ROW('Hygiene Data'!G78))),'Data Summary'!DZ84="Yes"),OFFSET('Hygiene Data'!$G$9,0,10*ROW('Hygiene Data'!G78)),NA())</f>
        <v>#N/A</v>
      </c>
      <c r="BL84" s="509" t="e">
        <f ca="1">+IF(AND(ISNUMBER(OFFSET('Hygiene Data'!$H$5,0,10*ROW('Hygiene Data'!H78))),'Data Summary'!EA84="Yes"),OFFSET('Hygiene Data'!$H$5,0,10*ROW('Hygiene Data'!H78)),NA())</f>
        <v>#N/A</v>
      </c>
      <c r="BM84" s="509" t="e">
        <f ca="1">+IF(AND(ISNUMBER(OFFSET('Hygiene Data'!$H$7,0,10*ROW('Hygiene Data'!H78))),'Data Summary'!EB84="Yes"),OFFSET('Hygiene Data'!$H$7,0,10*ROW('Hygiene Data'!H78)),NA())</f>
        <v>#N/A</v>
      </c>
      <c r="BN84" s="509" t="e">
        <f ca="1">+IF(AND(ISNUMBER(OFFSET('Hygiene Data'!$H$9,0,10*ROW('Hygiene Data'!H78))),'Data Summary'!EC84="Yes"),OFFSET('Hygiene Data'!$H$9,0,10*ROW('Hygiene Data'!H78)),NA())</f>
        <v>#N/A</v>
      </c>
      <c r="BO84" s="509" t="e">
        <f ca="1">+IF(AND(ISNUMBER(OFFSET('Hygiene Data'!$I$5,0,10*ROW('Hygiene Data'!I78))),'Data Summary'!ED84="Yes"),OFFSET('Hygiene Data'!$I$5,0,10*ROW('Hygiene Data'!I78)),NA())</f>
        <v>#N/A</v>
      </c>
      <c r="BP84" s="509" t="e">
        <f ca="1">+IF(AND(ISNUMBER(OFFSET('Hygiene Data'!$I$7,0,10*ROW('Hygiene Data'!I78))),'Data Summary'!EE84="Yes"),OFFSET('Hygiene Data'!$I$7,0,10*ROW('Hygiene Data'!I78)),NA())</f>
        <v>#N/A</v>
      </c>
      <c r="BQ84" s="509" t="e">
        <f ca="1">+IF(AND(ISNUMBER(OFFSET('Hygiene Data'!$I$9,0,10*ROW('Hygiene Data'!I78))),'Data Summary'!EF84="Yes"),OFFSET('Hygiene Data'!$I$9,0,10*ROW('Hygiene Data'!I78)),NA())</f>
        <v>#N/A</v>
      </c>
    </row>
    <row r="85" spans="1:69" x14ac:dyDescent="0.25">
      <c r="A85" s="505" t="e">
        <f ca="1">+RIGHT('Data Summary'!A85,LEN('Data Summary'!A85)-9)</f>
        <v>#VALUE!</v>
      </c>
      <c r="B85" s="479" t="str">
        <f ca="1">+IF(ISTEXT('Data Summary'!B85),'Data Summary'!B85,"")</f>
        <v/>
      </c>
      <c r="C85" s="506" t="e">
        <f ca="1">+VALUE('Data Summary'!C85)</f>
        <v>#VALUE!</v>
      </c>
      <c r="D85" s="507" t="e">
        <f ca="1">+IF(AND(ISNUMBER(OFFSET('Water Data'!$D$4,0,10*ROW('Water Data'!D79))),'Data Summary'!BS85="Yes"),100-OFFSET('Water Data'!$D$4,0,10*ROW('Water Data'!D79)),NA())</f>
        <v>#N/A</v>
      </c>
      <c r="E85" s="507" t="e">
        <f ca="1">+IF(AND(ISNUMBER(OFFSET('Water Data'!$D$6,0,10*ROW('Water Data'!D79))),'Data Summary'!BT85="Yes"),OFFSET('Water Data'!$D$6,0,10*ROW('Water Data'!D79)),NA())</f>
        <v>#N/A</v>
      </c>
      <c r="F85" s="507" t="e">
        <f ca="1">+IF(AND(ISNUMBER(OFFSET('Water Data'!$D$9,0,10*ROW('Water Data'!D79))),'Data Summary'!BU85="Yes"),OFFSET('Water Data'!$D$9,0,10*ROW('Water Data'!D79)),NA())</f>
        <v>#N/A</v>
      </c>
      <c r="G85" s="507" t="e">
        <f ca="1">+IF(AND(ISNUMBER(OFFSET('Water Data'!$E$4,0,10*ROW('Water Data'!E79))),'Data Summary'!BV85="Yes"),100-OFFSET('Water Data'!$E$4,0,10*ROW('Water Data'!E79)),NA())</f>
        <v>#N/A</v>
      </c>
      <c r="H85" s="507" t="e">
        <f ca="1">+IF(AND(ISNUMBER(OFFSET('Water Data'!$E$6,0,10*ROW('Water Data'!E79))),'Data Summary'!BW85="Yes"),OFFSET('Water Data'!$E$6,0,10*ROW('Water Data'!E79)),NA())</f>
        <v>#N/A</v>
      </c>
      <c r="I85" s="507" t="e">
        <f ca="1">+IF(AND(ISNUMBER(OFFSET('Water Data'!$E$9,0,10*ROW('Water Data'!E79))),'Data Summary'!BX85="Yes"),OFFSET('Water Data'!$E$9,0,10*ROW('Water Data'!E79)),NA())</f>
        <v>#N/A</v>
      </c>
      <c r="J85" s="507" t="e">
        <f ca="1">+IF(AND(ISNUMBER(OFFSET('Water Data'!$F$4,0,10*ROW('Water Data'!F79))),'Data Summary'!BY85="Yes"),100-OFFSET('Water Data'!$F$4,0,10*ROW('Water Data'!F79)),NA())</f>
        <v>#N/A</v>
      </c>
      <c r="K85" s="507" t="e">
        <f ca="1">+IF(AND(ISNUMBER(OFFSET('Water Data'!$F$6,0,10*ROW('Water Data'!F79))),'Data Summary'!BZ85="Yes"),OFFSET('Water Data'!$F$6,0,10*ROW('Water Data'!F79)),NA())</f>
        <v>#N/A</v>
      </c>
      <c r="L85" s="507" t="e">
        <f ca="1">+IF(AND(ISNUMBER(OFFSET('Water Data'!$F$9,0,10*ROW('Water Data'!F79))),'Data Summary'!CA85="Yes"),OFFSET('Water Data'!$F$9,0,10*ROW('Water Data'!F79)),NA())</f>
        <v>#N/A</v>
      </c>
      <c r="M85" s="507" t="e">
        <f ca="1">+IF(AND(ISNUMBER(OFFSET('Water Data'!$G$4,0,10*ROW('Water Data'!G79))),'Data Summary'!CB85="Yes"),100-OFFSET('Water Data'!$G$4,0,10*ROW('Water Data'!G79)),NA())</f>
        <v>#N/A</v>
      </c>
      <c r="N85" s="507" t="e">
        <f ca="1">+IF(AND(ISNUMBER(OFFSET('Water Data'!$G$6,0,10*ROW('Water Data'!G79))),'Data Summary'!CC85="Yes"),OFFSET('Water Data'!$G$6,0,10*ROW('Water Data'!G79)),NA())</f>
        <v>#N/A</v>
      </c>
      <c r="O85" s="507" t="e">
        <f ca="1">+IF(AND(ISNUMBER(OFFSET('Water Data'!$G$9,0,10*ROW('Water Data'!G79))),'Data Summary'!CD85="Yes"),OFFSET('Water Data'!$G$9,0,10*ROW('Water Data'!G79)),NA())</f>
        <v>#N/A</v>
      </c>
      <c r="P85" s="507" t="e">
        <f ca="1">+IF(AND(ISNUMBER(OFFSET('Water Data'!$H$4,0,10*ROW('Water Data'!H79))),'Data Summary'!CE85="Yes"),100-OFFSET('Water Data'!$H$4,0,10*ROW('Water Data'!H79)),NA())</f>
        <v>#N/A</v>
      </c>
      <c r="Q85" s="507" t="e">
        <f ca="1">+IF(AND(ISNUMBER(OFFSET('Water Data'!$H$6,0,10*ROW('Water Data'!H79))),'Data Summary'!CF85="Yes"),OFFSET('Water Data'!$H$6,0,10*ROW('Water Data'!H79)),NA())</f>
        <v>#N/A</v>
      </c>
      <c r="R85" s="507" t="e">
        <f ca="1">+IF(AND(ISNUMBER(OFFSET('Water Data'!$H$9,0,10*ROW('Water Data'!H79))),'Data Summary'!CG85="Yes"),OFFSET('Water Data'!$H$9,0,10*ROW('Water Data'!H79)),NA())</f>
        <v>#N/A</v>
      </c>
      <c r="S85" s="507" t="e">
        <f ca="1">+IF(AND(ISNUMBER(OFFSET('Water Data'!$I$4,0,10*ROW('Water Data'!I79))),'Data Summary'!CH85="Yes"),100-OFFSET('Water Data'!$I$4,0,10*ROW('Water Data'!I79)),NA())</f>
        <v>#N/A</v>
      </c>
      <c r="T85" s="507" t="e">
        <f ca="1">+IF(AND(ISNUMBER(OFFSET('Water Data'!$I$6,0,10*ROW('Water Data'!I79))),'Data Summary'!CI85="Yes"),OFFSET('Water Data'!$I$6,0,10*ROW('Water Data'!I79)),NA())</f>
        <v>#N/A</v>
      </c>
      <c r="U85" s="507" t="e">
        <f ca="1">+IF(AND(ISNUMBER(OFFSET('Water Data'!$I$9,0,10*ROW('Water Data'!I79))),'Data Summary'!CJ85="Yes"),OFFSET('Water Data'!$I$9,0,10*ROW('Water Data'!I79)),NA())</f>
        <v>#N/A</v>
      </c>
      <c r="V85" s="508" t="e">
        <f ca="1">+IF(AND(ISNUMBER(OFFSET('Sanitation Data'!$D$4,0,10*ROW('Sanitation Data'!D79))),'Data Summary'!CK85="Yes"),100-OFFSET('Sanitation Data'!$D$4,0,10*ROW('Sanitation Data'!D79)),NA())</f>
        <v>#N/A</v>
      </c>
      <c r="W85" s="508" t="e">
        <f ca="1">+IF(AND(ISNUMBER(OFFSET('Sanitation Data'!$D$6,0,10*ROW('Sanitation Data'!D79))),'Data Summary'!CL85="Yes"),OFFSET('Sanitation Data'!$D$6,0,10*ROW('Sanitation Data'!D79)),NA())</f>
        <v>#N/A</v>
      </c>
      <c r="X85" s="508" t="e">
        <f ca="1">+IF(AND(ISNUMBER(OFFSET('Sanitation Data'!$D$10,0,10*ROW('Sanitation Data'!D79))),'Data Summary'!CM85="Yes"),OFFSET('Sanitation Data'!$D$10,0,10*ROW('Sanitation Data'!D79)),NA())</f>
        <v>#N/A</v>
      </c>
      <c r="Y85" s="508" t="e">
        <f ca="1">+IF(AND(ISNUMBER(OFFSET('Sanitation Data'!$D$11,0,10*ROW('Sanitation Data'!D79))),'Data Summary'!CN85="Yes"),OFFSET('Sanitation Data'!$D$11,0,10*ROW('Sanitation Data'!D79)),NA())</f>
        <v>#N/A</v>
      </c>
      <c r="Z85" s="508" t="e">
        <f ca="1">+IF(AND(ISNUMBER(OFFSET('Sanitation Data'!$D$12,0,10*ROW('Sanitation Data'!D79))),'Data Summary'!CO85="Yes"),OFFSET('Sanitation Data'!$D$12,0,10*ROW('Sanitation Data'!D79)),NA())</f>
        <v>#N/A</v>
      </c>
      <c r="AA85" s="508" t="e">
        <f ca="1">+IF(AND(ISNUMBER(OFFSET('Sanitation Data'!$E$4,0,10*ROW('Sanitation Data'!E79))),'Data Summary'!CP85="Yes"),100-OFFSET('Sanitation Data'!$E$4,0,10*ROW('Sanitation Data'!E79)),NA())</f>
        <v>#N/A</v>
      </c>
      <c r="AB85" s="508" t="e">
        <f ca="1">+IF(AND(ISNUMBER(OFFSET('Sanitation Data'!$E$6,0,10*ROW('Sanitation Data'!E79))),'Data Summary'!CQ85="Yes"),OFFSET('Sanitation Data'!$E$6,0,10*ROW('Sanitation Data'!E79)),NA())</f>
        <v>#N/A</v>
      </c>
      <c r="AC85" s="508" t="e">
        <f ca="1">+IF(AND(ISNUMBER(OFFSET('Sanitation Data'!$E$10,0,10*ROW('Sanitation Data'!E79))),'Data Summary'!CR85="Yes"),OFFSET('Sanitation Data'!$E$10,0,10*ROW('Sanitation Data'!E79)),NA())</f>
        <v>#N/A</v>
      </c>
      <c r="AD85" s="508" t="e">
        <f ca="1">+IF(AND(ISNUMBER(OFFSET('Sanitation Data'!$E$11,0,10*ROW('Sanitation Data'!E79))),'Data Summary'!CS85="Yes"),OFFSET('Sanitation Data'!$E$11,0,10*ROW('Sanitation Data'!E79)),NA())</f>
        <v>#N/A</v>
      </c>
      <c r="AE85" s="508" t="e">
        <f ca="1">+IF(AND(ISNUMBER(OFFSET('Sanitation Data'!$E$12,0,10*ROW('Sanitation Data'!E79))),'Data Summary'!CT85="Yes"),OFFSET('Sanitation Data'!$E$12,0,10*ROW('Sanitation Data'!E79)),NA())</f>
        <v>#N/A</v>
      </c>
      <c r="AF85" s="508" t="e">
        <f ca="1">+IF(AND(ISNUMBER(OFFSET('Sanitation Data'!$F$4,0,10*ROW('Sanitation Data'!F79))),'Data Summary'!CU85="Yes"),100-OFFSET('Sanitation Data'!$F$4,0,10*ROW('Sanitation Data'!F79)),NA())</f>
        <v>#N/A</v>
      </c>
      <c r="AG85" s="508" t="e">
        <f ca="1">+IF(AND(ISNUMBER(OFFSET('Sanitation Data'!$F$6,0,10*ROW('Sanitation Data'!F79))),'Data Summary'!CV85="Yes"),OFFSET('Sanitation Data'!$F$6,0,10*ROW('Sanitation Data'!F79)),NA())</f>
        <v>#N/A</v>
      </c>
      <c r="AH85" s="508" t="e">
        <f ca="1">+IF(AND(ISNUMBER(OFFSET('Sanitation Data'!$F$10,0,10*ROW('Sanitation Data'!F79))),'Data Summary'!CW85="Yes"),OFFSET('Sanitation Data'!$F$10,0,10*ROW('Sanitation Data'!F79)),NA())</f>
        <v>#N/A</v>
      </c>
      <c r="AI85" s="508" t="e">
        <f ca="1">+IF(AND(ISNUMBER(OFFSET('Sanitation Data'!$F$11,0,10*ROW('Sanitation Data'!F79))),'Data Summary'!CX85="Yes"),OFFSET('Sanitation Data'!$F$11,0,10*ROW('Sanitation Data'!F79)),NA())</f>
        <v>#N/A</v>
      </c>
      <c r="AJ85" s="508" t="e">
        <f ca="1">+IF(AND(ISNUMBER(OFFSET('Sanitation Data'!$F$12,0,10*ROW('Sanitation Data'!F79))),'Data Summary'!CY85="Yes"),OFFSET('Sanitation Data'!$F$12,0,10*ROW('Sanitation Data'!F79)),NA())</f>
        <v>#N/A</v>
      </c>
      <c r="AK85" s="508" t="e">
        <f ca="1">+IF(AND(ISNUMBER(OFFSET('Sanitation Data'!$G$4,0,10*ROW('Sanitation Data'!G79))),'Data Summary'!CZ85="Yes"),100-OFFSET('Sanitation Data'!$G$4,0,10*ROW('Sanitation Data'!G79)),NA())</f>
        <v>#N/A</v>
      </c>
      <c r="AL85" s="508" t="e">
        <f ca="1">+IF(AND(ISNUMBER(OFFSET('Sanitation Data'!$G$6,0,10*ROW('Sanitation Data'!G79))),'Data Summary'!DA85="Yes"),OFFSET('Sanitation Data'!$G$6,0,10*ROW('Sanitation Data'!G79)),NA())</f>
        <v>#N/A</v>
      </c>
      <c r="AM85" s="508" t="e">
        <f ca="1">+IF(AND(ISNUMBER(OFFSET('Sanitation Data'!$G$10,0,10*ROW('Sanitation Data'!G79))),'Data Summary'!DB85="Yes"),OFFSET('Sanitation Data'!$G$10,0,10*ROW('Sanitation Data'!G79)),NA())</f>
        <v>#N/A</v>
      </c>
      <c r="AN85" s="508" t="e">
        <f ca="1">+IF(AND(ISNUMBER(OFFSET('Sanitation Data'!$G$11,0,10*ROW('Sanitation Data'!G79))),'Data Summary'!DC85="Yes"),OFFSET('Sanitation Data'!$G$11,0,10*ROW('Sanitation Data'!G79)),NA())</f>
        <v>#N/A</v>
      </c>
      <c r="AO85" s="508" t="e">
        <f ca="1">+IF(AND(ISNUMBER(OFFSET('Sanitation Data'!$G$12,0,10*ROW('Sanitation Data'!G79))),'Data Summary'!DD85="Yes"),OFFSET('Sanitation Data'!$G$12,0,10*ROW('Sanitation Data'!G79)),NA())</f>
        <v>#N/A</v>
      </c>
      <c r="AP85" s="508" t="e">
        <f ca="1">+IF(AND(ISNUMBER(OFFSET('Sanitation Data'!$H$4,0,10*ROW('Sanitation Data'!H79))),'Data Summary'!DE85="Yes"),100-OFFSET('Sanitation Data'!$H$4,0,10*ROW('Sanitation Data'!H79)),NA())</f>
        <v>#N/A</v>
      </c>
      <c r="AQ85" s="508" t="e">
        <f ca="1">+IF(AND(ISNUMBER(OFFSET('Sanitation Data'!$H$6,0,10*ROW('Sanitation Data'!H79))),'Data Summary'!DF85="Yes"),OFFSET('Sanitation Data'!$H$6,0,10*ROW('Sanitation Data'!H79)),NA())</f>
        <v>#N/A</v>
      </c>
      <c r="AR85" s="508" t="e">
        <f ca="1">+IF(AND(ISNUMBER(OFFSET('Sanitation Data'!$H$10,0,10*ROW('Sanitation Data'!H79))),'Data Summary'!DG85="Yes"),OFFSET('Sanitation Data'!$H$10,0,10*ROW('Sanitation Data'!H79)),NA())</f>
        <v>#N/A</v>
      </c>
      <c r="AS85" s="508" t="e">
        <f ca="1">+IF(AND(ISNUMBER(OFFSET('Sanitation Data'!$H$11,0,10*ROW('Sanitation Data'!H79))),'Data Summary'!DH85="Yes"),OFFSET('Sanitation Data'!$H$11,0,10*ROW('Sanitation Data'!H79)),NA())</f>
        <v>#N/A</v>
      </c>
      <c r="AT85" s="508" t="e">
        <f ca="1">+IF(AND(ISNUMBER(OFFSET('Sanitation Data'!$H$12,0,10*ROW('Sanitation Data'!H79))),'Data Summary'!DI85="Yes"),OFFSET('Sanitation Data'!$H$12,0,10*ROW('Sanitation Data'!H79)),NA())</f>
        <v>#N/A</v>
      </c>
      <c r="AU85" s="508" t="e">
        <f ca="1">+IF(AND(ISNUMBER(OFFSET('Sanitation Data'!$I$4,0,10*ROW('Sanitation Data'!I79))),'Data Summary'!DJ85="Yes"),100-OFFSET('Sanitation Data'!$I$4,0,10*ROW('Sanitation Data'!I79)),NA())</f>
        <v>#N/A</v>
      </c>
      <c r="AV85" s="508" t="e">
        <f ca="1">+IF(AND(ISNUMBER(OFFSET('Sanitation Data'!$I$6,0,10*ROW('Sanitation Data'!I79))),'Data Summary'!DK85="Yes"),OFFSET('Sanitation Data'!$I$6,0,10*ROW('Sanitation Data'!I79)),NA())</f>
        <v>#N/A</v>
      </c>
      <c r="AW85" s="508" t="e">
        <f ca="1">+IF(AND(ISNUMBER(OFFSET('Sanitation Data'!$I$10,0,10*ROW('Sanitation Data'!I79))),'Data Summary'!DL85="Yes"),OFFSET('Sanitation Data'!$I$10,0,10*ROW('Sanitation Data'!I79)),NA())</f>
        <v>#N/A</v>
      </c>
      <c r="AX85" s="508" t="e">
        <f ca="1">+IF(AND(ISNUMBER(OFFSET('Sanitation Data'!$I$11,0,10*ROW('Sanitation Data'!I79))),'Data Summary'!DM85="Yes"),OFFSET('Sanitation Data'!$I$11,0,10*ROW('Sanitation Data'!I79)),NA())</f>
        <v>#N/A</v>
      </c>
      <c r="AY85" s="508" t="e">
        <f ca="1">+IF(AND(ISNUMBER(OFFSET('Sanitation Data'!$I$12,0,10*ROW('Sanitation Data'!I79))),'Data Summary'!DN85="Yes"),OFFSET('Sanitation Data'!$I$12,0,10*ROW('Sanitation Data'!I79)),NA())</f>
        <v>#N/A</v>
      </c>
      <c r="AZ85" s="509" t="e">
        <f ca="1">+IF(AND(ISNUMBER(OFFSET('Hygiene Data'!$D$5,0,10*ROW('Hygiene Data'!D79))),'Data Summary'!DO85="Yes"),OFFSET('Hygiene Data'!$D$5,0,10*ROW('Hygiene Data'!D79)),NA())</f>
        <v>#N/A</v>
      </c>
      <c r="BA85" s="509" t="e">
        <f ca="1">+IF(AND(ISNUMBER(OFFSET('Hygiene Data'!$D$7,0,10*ROW('Hygiene Data'!D79))),'Data Summary'!DP85="Yes"),OFFSET('Hygiene Data'!$D$7,0,10*ROW('Hygiene Data'!D79)),NA())</f>
        <v>#N/A</v>
      </c>
      <c r="BB85" s="509" t="e">
        <f ca="1">+IF(AND(ISNUMBER(OFFSET('Hygiene Data'!$D$9,0,10*ROW('Hygiene Data'!D79))),'Data Summary'!DQ85="Yes"),OFFSET('Hygiene Data'!$D$9,0,10*ROW('Hygiene Data'!D79)),NA())</f>
        <v>#N/A</v>
      </c>
      <c r="BC85" s="509" t="e">
        <f ca="1">+IF(AND(ISNUMBER(OFFSET('Hygiene Data'!$E$5,0,10*ROW('Hygiene Data'!E79))),'Data Summary'!DR85="Yes"),OFFSET('Hygiene Data'!$E$5,0,10*ROW('Hygiene Data'!E79)),NA())</f>
        <v>#N/A</v>
      </c>
      <c r="BD85" s="509" t="e">
        <f ca="1">+IF(AND(ISNUMBER(OFFSET('Hygiene Data'!$E$7,0,10*ROW('Hygiene Data'!E79))),'Data Summary'!DS85="Yes"),OFFSET('Hygiene Data'!$E$7,0,10*ROW('Hygiene Data'!E79)),NA())</f>
        <v>#N/A</v>
      </c>
      <c r="BE85" s="509" t="e">
        <f ca="1">+IF(AND(ISNUMBER(OFFSET('Hygiene Data'!$E$9,0,10*ROW('Hygiene Data'!E79))),'Data Summary'!DT85="Yes"),OFFSET('Hygiene Data'!$E$9,0,10*ROW('Hygiene Data'!E79)),NA())</f>
        <v>#N/A</v>
      </c>
      <c r="BF85" s="509" t="e">
        <f ca="1">+IF(AND(ISNUMBER(OFFSET('Hygiene Data'!$F$5,0,10*ROW('Hygiene Data'!F79))),'Data Summary'!DU85="Yes"),OFFSET('Hygiene Data'!$F$5,0,10*ROW('Hygiene Data'!F79)),NA())</f>
        <v>#N/A</v>
      </c>
      <c r="BG85" s="509" t="e">
        <f ca="1">+IF(AND(ISNUMBER(OFFSET('Hygiene Data'!$F$7,0,10*ROW('Hygiene Data'!F79))),'Data Summary'!DV85="Yes"),OFFSET('Hygiene Data'!$F$7,0,10*ROW('Hygiene Data'!F79)),NA())</f>
        <v>#N/A</v>
      </c>
      <c r="BH85" s="509" t="e">
        <f ca="1">+IF(AND(ISNUMBER(OFFSET('Hygiene Data'!$F$9,0,10*ROW('Hygiene Data'!F79))),'Data Summary'!DW85="Yes"),OFFSET('Hygiene Data'!$F$9,0,10*ROW('Hygiene Data'!F79)),NA())</f>
        <v>#N/A</v>
      </c>
      <c r="BI85" s="509" t="e">
        <f ca="1">+IF(AND(ISNUMBER(OFFSET('Hygiene Data'!$G$5,0,10*ROW('Hygiene Data'!G79))),'Data Summary'!DX85="Yes"),OFFSET('Hygiene Data'!$G$5,0,10*ROW('Hygiene Data'!G79)),NA())</f>
        <v>#N/A</v>
      </c>
      <c r="BJ85" s="509" t="e">
        <f ca="1">+IF(AND(ISNUMBER(OFFSET('Hygiene Data'!$G$7,0,10*ROW('Hygiene Data'!G79))),'Data Summary'!DY85="Yes"),OFFSET('Hygiene Data'!$G$7,0,10*ROW('Hygiene Data'!G79)),NA())</f>
        <v>#N/A</v>
      </c>
      <c r="BK85" s="509" t="e">
        <f ca="1">+IF(AND(ISNUMBER(OFFSET('Hygiene Data'!$G$9,0,10*ROW('Hygiene Data'!G79))),'Data Summary'!DZ85="Yes"),OFFSET('Hygiene Data'!$G$9,0,10*ROW('Hygiene Data'!G79)),NA())</f>
        <v>#N/A</v>
      </c>
      <c r="BL85" s="509" t="e">
        <f ca="1">+IF(AND(ISNUMBER(OFFSET('Hygiene Data'!$H$5,0,10*ROW('Hygiene Data'!H79))),'Data Summary'!EA85="Yes"),OFFSET('Hygiene Data'!$H$5,0,10*ROW('Hygiene Data'!H79)),NA())</f>
        <v>#N/A</v>
      </c>
      <c r="BM85" s="509" t="e">
        <f ca="1">+IF(AND(ISNUMBER(OFFSET('Hygiene Data'!$H$7,0,10*ROW('Hygiene Data'!H79))),'Data Summary'!EB85="Yes"),OFFSET('Hygiene Data'!$H$7,0,10*ROW('Hygiene Data'!H79)),NA())</f>
        <v>#N/A</v>
      </c>
      <c r="BN85" s="509" t="e">
        <f ca="1">+IF(AND(ISNUMBER(OFFSET('Hygiene Data'!$H$9,0,10*ROW('Hygiene Data'!H79))),'Data Summary'!EC85="Yes"),OFFSET('Hygiene Data'!$H$9,0,10*ROW('Hygiene Data'!H79)),NA())</f>
        <v>#N/A</v>
      </c>
      <c r="BO85" s="509" t="e">
        <f ca="1">+IF(AND(ISNUMBER(OFFSET('Hygiene Data'!$I$5,0,10*ROW('Hygiene Data'!I79))),'Data Summary'!ED85="Yes"),OFFSET('Hygiene Data'!$I$5,0,10*ROW('Hygiene Data'!I79)),NA())</f>
        <v>#N/A</v>
      </c>
      <c r="BP85" s="509" t="e">
        <f ca="1">+IF(AND(ISNUMBER(OFFSET('Hygiene Data'!$I$7,0,10*ROW('Hygiene Data'!I79))),'Data Summary'!EE85="Yes"),OFFSET('Hygiene Data'!$I$7,0,10*ROW('Hygiene Data'!I79)),NA())</f>
        <v>#N/A</v>
      </c>
      <c r="BQ85" s="509" t="e">
        <f ca="1">+IF(AND(ISNUMBER(OFFSET('Hygiene Data'!$I$9,0,10*ROW('Hygiene Data'!I79))),'Data Summary'!EF85="Yes"),OFFSET('Hygiene Data'!$I$9,0,10*ROW('Hygiene Data'!I79)),NA())</f>
        <v>#N/A</v>
      </c>
    </row>
    <row r="86" spans="1:69" x14ac:dyDescent="0.25">
      <c r="A86" s="505" t="e">
        <f ca="1">+RIGHT('Data Summary'!A86,LEN('Data Summary'!A86)-9)</f>
        <v>#VALUE!</v>
      </c>
      <c r="B86" s="479" t="str">
        <f ca="1">+IF(ISTEXT('Data Summary'!B86),'Data Summary'!B86,"")</f>
        <v/>
      </c>
      <c r="C86" s="506" t="e">
        <f ca="1">+VALUE('Data Summary'!C86)</f>
        <v>#VALUE!</v>
      </c>
      <c r="D86" s="507" t="e">
        <f ca="1">+IF(AND(ISNUMBER(OFFSET('Water Data'!$D$4,0,10*ROW('Water Data'!D80))),'Data Summary'!BS86="Yes"),100-OFFSET('Water Data'!$D$4,0,10*ROW('Water Data'!D80)),NA())</f>
        <v>#N/A</v>
      </c>
      <c r="E86" s="507" t="e">
        <f ca="1">+IF(AND(ISNUMBER(OFFSET('Water Data'!$D$6,0,10*ROW('Water Data'!D80))),'Data Summary'!BT86="Yes"),OFFSET('Water Data'!$D$6,0,10*ROW('Water Data'!D80)),NA())</f>
        <v>#N/A</v>
      </c>
      <c r="F86" s="507" t="e">
        <f ca="1">+IF(AND(ISNUMBER(OFFSET('Water Data'!$D$9,0,10*ROW('Water Data'!D80))),'Data Summary'!BU86="Yes"),OFFSET('Water Data'!$D$9,0,10*ROW('Water Data'!D80)),NA())</f>
        <v>#N/A</v>
      </c>
      <c r="G86" s="507" t="e">
        <f ca="1">+IF(AND(ISNUMBER(OFFSET('Water Data'!$E$4,0,10*ROW('Water Data'!E80))),'Data Summary'!BV86="Yes"),100-OFFSET('Water Data'!$E$4,0,10*ROW('Water Data'!E80)),NA())</f>
        <v>#N/A</v>
      </c>
      <c r="H86" s="507" t="e">
        <f ca="1">+IF(AND(ISNUMBER(OFFSET('Water Data'!$E$6,0,10*ROW('Water Data'!E80))),'Data Summary'!BW86="Yes"),OFFSET('Water Data'!$E$6,0,10*ROW('Water Data'!E80)),NA())</f>
        <v>#N/A</v>
      </c>
      <c r="I86" s="507" t="e">
        <f ca="1">+IF(AND(ISNUMBER(OFFSET('Water Data'!$E$9,0,10*ROW('Water Data'!E80))),'Data Summary'!BX86="Yes"),OFFSET('Water Data'!$E$9,0,10*ROW('Water Data'!E80)),NA())</f>
        <v>#N/A</v>
      </c>
      <c r="J86" s="507" t="e">
        <f ca="1">+IF(AND(ISNUMBER(OFFSET('Water Data'!$F$4,0,10*ROW('Water Data'!F80))),'Data Summary'!BY86="Yes"),100-OFFSET('Water Data'!$F$4,0,10*ROW('Water Data'!F80)),NA())</f>
        <v>#N/A</v>
      </c>
      <c r="K86" s="507" t="e">
        <f ca="1">+IF(AND(ISNUMBER(OFFSET('Water Data'!$F$6,0,10*ROW('Water Data'!F80))),'Data Summary'!BZ86="Yes"),OFFSET('Water Data'!$F$6,0,10*ROW('Water Data'!F80)),NA())</f>
        <v>#N/A</v>
      </c>
      <c r="L86" s="507" t="e">
        <f ca="1">+IF(AND(ISNUMBER(OFFSET('Water Data'!$F$9,0,10*ROW('Water Data'!F80))),'Data Summary'!CA86="Yes"),OFFSET('Water Data'!$F$9,0,10*ROW('Water Data'!F80)),NA())</f>
        <v>#N/A</v>
      </c>
      <c r="M86" s="507" t="e">
        <f ca="1">+IF(AND(ISNUMBER(OFFSET('Water Data'!$G$4,0,10*ROW('Water Data'!G80))),'Data Summary'!CB86="Yes"),100-OFFSET('Water Data'!$G$4,0,10*ROW('Water Data'!G80)),NA())</f>
        <v>#N/A</v>
      </c>
      <c r="N86" s="507" t="e">
        <f ca="1">+IF(AND(ISNUMBER(OFFSET('Water Data'!$G$6,0,10*ROW('Water Data'!G80))),'Data Summary'!CC86="Yes"),OFFSET('Water Data'!$G$6,0,10*ROW('Water Data'!G80)),NA())</f>
        <v>#N/A</v>
      </c>
      <c r="O86" s="507" t="e">
        <f ca="1">+IF(AND(ISNUMBER(OFFSET('Water Data'!$G$9,0,10*ROW('Water Data'!G80))),'Data Summary'!CD86="Yes"),OFFSET('Water Data'!$G$9,0,10*ROW('Water Data'!G80)),NA())</f>
        <v>#N/A</v>
      </c>
      <c r="P86" s="507" t="e">
        <f ca="1">+IF(AND(ISNUMBER(OFFSET('Water Data'!$H$4,0,10*ROW('Water Data'!H80))),'Data Summary'!CE86="Yes"),100-OFFSET('Water Data'!$H$4,0,10*ROW('Water Data'!H80)),NA())</f>
        <v>#N/A</v>
      </c>
      <c r="Q86" s="507" t="e">
        <f ca="1">+IF(AND(ISNUMBER(OFFSET('Water Data'!$H$6,0,10*ROW('Water Data'!H80))),'Data Summary'!CF86="Yes"),OFFSET('Water Data'!$H$6,0,10*ROW('Water Data'!H80)),NA())</f>
        <v>#N/A</v>
      </c>
      <c r="R86" s="507" t="e">
        <f ca="1">+IF(AND(ISNUMBER(OFFSET('Water Data'!$H$9,0,10*ROW('Water Data'!H80))),'Data Summary'!CG86="Yes"),OFFSET('Water Data'!$H$9,0,10*ROW('Water Data'!H80)),NA())</f>
        <v>#N/A</v>
      </c>
      <c r="S86" s="507" t="e">
        <f ca="1">+IF(AND(ISNUMBER(OFFSET('Water Data'!$I$4,0,10*ROW('Water Data'!I80))),'Data Summary'!CH86="Yes"),100-OFFSET('Water Data'!$I$4,0,10*ROW('Water Data'!I80)),NA())</f>
        <v>#N/A</v>
      </c>
      <c r="T86" s="507" t="e">
        <f ca="1">+IF(AND(ISNUMBER(OFFSET('Water Data'!$I$6,0,10*ROW('Water Data'!I80))),'Data Summary'!CI86="Yes"),OFFSET('Water Data'!$I$6,0,10*ROW('Water Data'!I80)),NA())</f>
        <v>#N/A</v>
      </c>
      <c r="U86" s="507" t="e">
        <f ca="1">+IF(AND(ISNUMBER(OFFSET('Water Data'!$I$9,0,10*ROW('Water Data'!I80))),'Data Summary'!CJ86="Yes"),OFFSET('Water Data'!$I$9,0,10*ROW('Water Data'!I80)),NA())</f>
        <v>#N/A</v>
      </c>
      <c r="V86" s="508" t="e">
        <f ca="1">+IF(AND(ISNUMBER(OFFSET('Sanitation Data'!$D$4,0,10*ROW('Sanitation Data'!D80))),'Data Summary'!CK86="Yes"),100-OFFSET('Sanitation Data'!$D$4,0,10*ROW('Sanitation Data'!D80)),NA())</f>
        <v>#N/A</v>
      </c>
      <c r="W86" s="508" t="e">
        <f ca="1">+IF(AND(ISNUMBER(OFFSET('Sanitation Data'!$D$6,0,10*ROW('Sanitation Data'!D80))),'Data Summary'!CL86="Yes"),OFFSET('Sanitation Data'!$D$6,0,10*ROW('Sanitation Data'!D80)),NA())</f>
        <v>#N/A</v>
      </c>
      <c r="X86" s="508" t="e">
        <f ca="1">+IF(AND(ISNUMBER(OFFSET('Sanitation Data'!$D$10,0,10*ROW('Sanitation Data'!D80))),'Data Summary'!CM86="Yes"),OFFSET('Sanitation Data'!$D$10,0,10*ROW('Sanitation Data'!D80)),NA())</f>
        <v>#N/A</v>
      </c>
      <c r="Y86" s="508" t="e">
        <f ca="1">+IF(AND(ISNUMBER(OFFSET('Sanitation Data'!$D$11,0,10*ROW('Sanitation Data'!D80))),'Data Summary'!CN86="Yes"),OFFSET('Sanitation Data'!$D$11,0,10*ROW('Sanitation Data'!D80)),NA())</f>
        <v>#N/A</v>
      </c>
      <c r="Z86" s="508" t="e">
        <f ca="1">+IF(AND(ISNUMBER(OFFSET('Sanitation Data'!$D$12,0,10*ROW('Sanitation Data'!D80))),'Data Summary'!CO86="Yes"),OFFSET('Sanitation Data'!$D$12,0,10*ROW('Sanitation Data'!D80)),NA())</f>
        <v>#N/A</v>
      </c>
      <c r="AA86" s="508" t="e">
        <f ca="1">+IF(AND(ISNUMBER(OFFSET('Sanitation Data'!$E$4,0,10*ROW('Sanitation Data'!E80))),'Data Summary'!CP86="Yes"),100-OFFSET('Sanitation Data'!$E$4,0,10*ROW('Sanitation Data'!E80)),NA())</f>
        <v>#N/A</v>
      </c>
      <c r="AB86" s="508" t="e">
        <f ca="1">+IF(AND(ISNUMBER(OFFSET('Sanitation Data'!$E$6,0,10*ROW('Sanitation Data'!E80))),'Data Summary'!CQ86="Yes"),OFFSET('Sanitation Data'!$E$6,0,10*ROW('Sanitation Data'!E80)),NA())</f>
        <v>#N/A</v>
      </c>
      <c r="AC86" s="508" t="e">
        <f ca="1">+IF(AND(ISNUMBER(OFFSET('Sanitation Data'!$E$10,0,10*ROW('Sanitation Data'!E80))),'Data Summary'!CR86="Yes"),OFFSET('Sanitation Data'!$E$10,0,10*ROW('Sanitation Data'!E80)),NA())</f>
        <v>#N/A</v>
      </c>
      <c r="AD86" s="508" t="e">
        <f ca="1">+IF(AND(ISNUMBER(OFFSET('Sanitation Data'!$E$11,0,10*ROW('Sanitation Data'!E80))),'Data Summary'!CS86="Yes"),OFFSET('Sanitation Data'!$E$11,0,10*ROW('Sanitation Data'!E80)),NA())</f>
        <v>#N/A</v>
      </c>
      <c r="AE86" s="508" t="e">
        <f ca="1">+IF(AND(ISNUMBER(OFFSET('Sanitation Data'!$E$12,0,10*ROW('Sanitation Data'!E80))),'Data Summary'!CT86="Yes"),OFFSET('Sanitation Data'!$E$12,0,10*ROW('Sanitation Data'!E80)),NA())</f>
        <v>#N/A</v>
      </c>
      <c r="AF86" s="508" t="e">
        <f ca="1">+IF(AND(ISNUMBER(OFFSET('Sanitation Data'!$F$4,0,10*ROW('Sanitation Data'!F80))),'Data Summary'!CU86="Yes"),100-OFFSET('Sanitation Data'!$F$4,0,10*ROW('Sanitation Data'!F80)),NA())</f>
        <v>#N/A</v>
      </c>
      <c r="AG86" s="508" t="e">
        <f ca="1">+IF(AND(ISNUMBER(OFFSET('Sanitation Data'!$F$6,0,10*ROW('Sanitation Data'!F80))),'Data Summary'!CV86="Yes"),OFFSET('Sanitation Data'!$F$6,0,10*ROW('Sanitation Data'!F80)),NA())</f>
        <v>#N/A</v>
      </c>
      <c r="AH86" s="508" t="e">
        <f ca="1">+IF(AND(ISNUMBER(OFFSET('Sanitation Data'!$F$10,0,10*ROW('Sanitation Data'!F80))),'Data Summary'!CW86="Yes"),OFFSET('Sanitation Data'!$F$10,0,10*ROW('Sanitation Data'!F80)),NA())</f>
        <v>#N/A</v>
      </c>
      <c r="AI86" s="508" t="e">
        <f ca="1">+IF(AND(ISNUMBER(OFFSET('Sanitation Data'!$F$11,0,10*ROW('Sanitation Data'!F80))),'Data Summary'!CX86="Yes"),OFFSET('Sanitation Data'!$F$11,0,10*ROW('Sanitation Data'!F80)),NA())</f>
        <v>#N/A</v>
      </c>
      <c r="AJ86" s="508" t="e">
        <f ca="1">+IF(AND(ISNUMBER(OFFSET('Sanitation Data'!$F$12,0,10*ROW('Sanitation Data'!F80))),'Data Summary'!CY86="Yes"),OFFSET('Sanitation Data'!$F$12,0,10*ROW('Sanitation Data'!F80)),NA())</f>
        <v>#N/A</v>
      </c>
      <c r="AK86" s="508" t="e">
        <f ca="1">+IF(AND(ISNUMBER(OFFSET('Sanitation Data'!$G$4,0,10*ROW('Sanitation Data'!G80))),'Data Summary'!CZ86="Yes"),100-OFFSET('Sanitation Data'!$G$4,0,10*ROW('Sanitation Data'!G80)),NA())</f>
        <v>#N/A</v>
      </c>
      <c r="AL86" s="508" t="e">
        <f ca="1">+IF(AND(ISNUMBER(OFFSET('Sanitation Data'!$G$6,0,10*ROW('Sanitation Data'!G80))),'Data Summary'!DA86="Yes"),OFFSET('Sanitation Data'!$G$6,0,10*ROW('Sanitation Data'!G80)),NA())</f>
        <v>#N/A</v>
      </c>
      <c r="AM86" s="508" t="e">
        <f ca="1">+IF(AND(ISNUMBER(OFFSET('Sanitation Data'!$G$10,0,10*ROW('Sanitation Data'!G80))),'Data Summary'!DB86="Yes"),OFFSET('Sanitation Data'!$G$10,0,10*ROW('Sanitation Data'!G80)),NA())</f>
        <v>#N/A</v>
      </c>
      <c r="AN86" s="508" t="e">
        <f ca="1">+IF(AND(ISNUMBER(OFFSET('Sanitation Data'!$G$11,0,10*ROW('Sanitation Data'!G80))),'Data Summary'!DC86="Yes"),OFFSET('Sanitation Data'!$G$11,0,10*ROW('Sanitation Data'!G80)),NA())</f>
        <v>#N/A</v>
      </c>
      <c r="AO86" s="508" t="e">
        <f ca="1">+IF(AND(ISNUMBER(OFFSET('Sanitation Data'!$G$12,0,10*ROW('Sanitation Data'!G80))),'Data Summary'!DD86="Yes"),OFFSET('Sanitation Data'!$G$12,0,10*ROW('Sanitation Data'!G80)),NA())</f>
        <v>#N/A</v>
      </c>
      <c r="AP86" s="508" t="e">
        <f ca="1">+IF(AND(ISNUMBER(OFFSET('Sanitation Data'!$H$4,0,10*ROW('Sanitation Data'!H80))),'Data Summary'!DE86="Yes"),100-OFFSET('Sanitation Data'!$H$4,0,10*ROW('Sanitation Data'!H80)),NA())</f>
        <v>#N/A</v>
      </c>
      <c r="AQ86" s="508" t="e">
        <f ca="1">+IF(AND(ISNUMBER(OFFSET('Sanitation Data'!$H$6,0,10*ROW('Sanitation Data'!H80))),'Data Summary'!DF86="Yes"),OFFSET('Sanitation Data'!$H$6,0,10*ROW('Sanitation Data'!H80)),NA())</f>
        <v>#N/A</v>
      </c>
      <c r="AR86" s="508" t="e">
        <f ca="1">+IF(AND(ISNUMBER(OFFSET('Sanitation Data'!$H$10,0,10*ROW('Sanitation Data'!H80))),'Data Summary'!DG86="Yes"),OFFSET('Sanitation Data'!$H$10,0,10*ROW('Sanitation Data'!H80)),NA())</f>
        <v>#N/A</v>
      </c>
      <c r="AS86" s="508" t="e">
        <f ca="1">+IF(AND(ISNUMBER(OFFSET('Sanitation Data'!$H$11,0,10*ROW('Sanitation Data'!H80))),'Data Summary'!DH86="Yes"),OFFSET('Sanitation Data'!$H$11,0,10*ROW('Sanitation Data'!H80)),NA())</f>
        <v>#N/A</v>
      </c>
      <c r="AT86" s="508" t="e">
        <f ca="1">+IF(AND(ISNUMBER(OFFSET('Sanitation Data'!$H$12,0,10*ROW('Sanitation Data'!H80))),'Data Summary'!DI86="Yes"),OFFSET('Sanitation Data'!$H$12,0,10*ROW('Sanitation Data'!H80)),NA())</f>
        <v>#N/A</v>
      </c>
      <c r="AU86" s="508" t="e">
        <f ca="1">+IF(AND(ISNUMBER(OFFSET('Sanitation Data'!$I$4,0,10*ROW('Sanitation Data'!I80))),'Data Summary'!DJ86="Yes"),100-OFFSET('Sanitation Data'!$I$4,0,10*ROW('Sanitation Data'!I80)),NA())</f>
        <v>#N/A</v>
      </c>
      <c r="AV86" s="508" t="e">
        <f ca="1">+IF(AND(ISNUMBER(OFFSET('Sanitation Data'!$I$6,0,10*ROW('Sanitation Data'!I80))),'Data Summary'!DK86="Yes"),OFFSET('Sanitation Data'!$I$6,0,10*ROW('Sanitation Data'!I80)),NA())</f>
        <v>#N/A</v>
      </c>
      <c r="AW86" s="508" t="e">
        <f ca="1">+IF(AND(ISNUMBER(OFFSET('Sanitation Data'!$I$10,0,10*ROW('Sanitation Data'!I80))),'Data Summary'!DL86="Yes"),OFFSET('Sanitation Data'!$I$10,0,10*ROW('Sanitation Data'!I80)),NA())</f>
        <v>#N/A</v>
      </c>
      <c r="AX86" s="508" t="e">
        <f ca="1">+IF(AND(ISNUMBER(OFFSET('Sanitation Data'!$I$11,0,10*ROW('Sanitation Data'!I80))),'Data Summary'!DM86="Yes"),OFFSET('Sanitation Data'!$I$11,0,10*ROW('Sanitation Data'!I80)),NA())</f>
        <v>#N/A</v>
      </c>
      <c r="AY86" s="508" t="e">
        <f ca="1">+IF(AND(ISNUMBER(OFFSET('Sanitation Data'!$I$12,0,10*ROW('Sanitation Data'!I80))),'Data Summary'!DN86="Yes"),OFFSET('Sanitation Data'!$I$12,0,10*ROW('Sanitation Data'!I80)),NA())</f>
        <v>#N/A</v>
      </c>
      <c r="AZ86" s="509" t="e">
        <f ca="1">+IF(AND(ISNUMBER(OFFSET('Hygiene Data'!$D$5,0,10*ROW('Hygiene Data'!D80))),'Data Summary'!DO86="Yes"),OFFSET('Hygiene Data'!$D$5,0,10*ROW('Hygiene Data'!D80)),NA())</f>
        <v>#N/A</v>
      </c>
      <c r="BA86" s="509" t="e">
        <f ca="1">+IF(AND(ISNUMBER(OFFSET('Hygiene Data'!$D$7,0,10*ROW('Hygiene Data'!D80))),'Data Summary'!DP86="Yes"),OFFSET('Hygiene Data'!$D$7,0,10*ROW('Hygiene Data'!D80)),NA())</f>
        <v>#N/A</v>
      </c>
      <c r="BB86" s="509" t="e">
        <f ca="1">+IF(AND(ISNUMBER(OFFSET('Hygiene Data'!$D$9,0,10*ROW('Hygiene Data'!D80))),'Data Summary'!DQ86="Yes"),OFFSET('Hygiene Data'!$D$9,0,10*ROW('Hygiene Data'!D80)),NA())</f>
        <v>#N/A</v>
      </c>
      <c r="BC86" s="509" t="e">
        <f ca="1">+IF(AND(ISNUMBER(OFFSET('Hygiene Data'!$E$5,0,10*ROW('Hygiene Data'!E80))),'Data Summary'!DR86="Yes"),OFFSET('Hygiene Data'!$E$5,0,10*ROW('Hygiene Data'!E80)),NA())</f>
        <v>#N/A</v>
      </c>
      <c r="BD86" s="509" t="e">
        <f ca="1">+IF(AND(ISNUMBER(OFFSET('Hygiene Data'!$E$7,0,10*ROW('Hygiene Data'!E80))),'Data Summary'!DS86="Yes"),OFFSET('Hygiene Data'!$E$7,0,10*ROW('Hygiene Data'!E80)),NA())</f>
        <v>#N/A</v>
      </c>
      <c r="BE86" s="509" t="e">
        <f ca="1">+IF(AND(ISNUMBER(OFFSET('Hygiene Data'!$E$9,0,10*ROW('Hygiene Data'!E80))),'Data Summary'!DT86="Yes"),OFFSET('Hygiene Data'!$E$9,0,10*ROW('Hygiene Data'!E80)),NA())</f>
        <v>#N/A</v>
      </c>
      <c r="BF86" s="509" t="e">
        <f ca="1">+IF(AND(ISNUMBER(OFFSET('Hygiene Data'!$F$5,0,10*ROW('Hygiene Data'!F80))),'Data Summary'!DU86="Yes"),OFFSET('Hygiene Data'!$F$5,0,10*ROW('Hygiene Data'!F80)),NA())</f>
        <v>#N/A</v>
      </c>
      <c r="BG86" s="509" t="e">
        <f ca="1">+IF(AND(ISNUMBER(OFFSET('Hygiene Data'!$F$7,0,10*ROW('Hygiene Data'!F80))),'Data Summary'!DV86="Yes"),OFFSET('Hygiene Data'!$F$7,0,10*ROW('Hygiene Data'!F80)),NA())</f>
        <v>#N/A</v>
      </c>
      <c r="BH86" s="509" t="e">
        <f ca="1">+IF(AND(ISNUMBER(OFFSET('Hygiene Data'!$F$9,0,10*ROW('Hygiene Data'!F80))),'Data Summary'!DW86="Yes"),OFFSET('Hygiene Data'!$F$9,0,10*ROW('Hygiene Data'!F80)),NA())</f>
        <v>#N/A</v>
      </c>
      <c r="BI86" s="509" t="e">
        <f ca="1">+IF(AND(ISNUMBER(OFFSET('Hygiene Data'!$G$5,0,10*ROW('Hygiene Data'!G80))),'Data Summary'!DX86="Yes"),OFFSET('Hygiene Data'!$G$5,0,10*ROW('Hygiene Data'!G80)),NA())</f>
        <v>#N/A</v>
      </c>
      <c r="BJ86" s="509" t="e">
        <f ca="1">+IF(AND(ISNUMBER(OFFSET('Hygiene Data'!$G$7,0,10*ROW('Hygiene Data'!G80))),'Data Summary'!DY86="Yes"),OFFSET('Hygiene Data'!$G$7,0,10*ROW('Hygiene Data'!G80)),NA())</f>
        <v>#N/A</v>
      </c>
      <c r="BK86" s="509" t="e">
        <f ca="1">+IF(AND(ISNUMBER(OFFSET('Hygiene Data'!$G$9,0,10*ROW('Hygiene Data'!G80))),'Data Summary'!DZ86="Yes"),OFFSET('Hygiene Data'!$G$9,0,10*ROW('Hygiene Data'!G80)),NA())</f>
        <v>#N/A</v>
      </c>
      <c r="BL86" s="509" t="e">
        <f ca="1">+IF(AND(ISNUMBER(OFFSET('Hygiene Data'!$H$5,0,10*ROW('Hygiene Data'!H80))),'Data Summary'!EA86="Yes"),OFFSET('Hygiene Data'!$H$5,0,10*ROW('Hygiene Data'!H80)),NA())</f>
        <v>#N/A</v>
      </c>
      <c r="BM86" s="509" t="e">
        <f ca="1">+IF(AND(ISNUMBER(OFFSET('Hygiene Data'!$H$7,0,10*ROW('Hygiene Data'!H80))),'Data Summary'!EB86="Yes"),OFFSET('Hygiene Data'!$H$7,0,10*ROW('Hygiene Data'!H80)),NA())</f>
        <v>#N/A</v>
      </c>
      <c r="BN86" s="509" t="e">
        <f ca="1">+IF(AND(ISNUMBER(OFFSET('Hygiene Data'!$H$9,0,10*ROW('Hygiene Data'!H80))),'Data Summary'!EC86="Yes"),OFFSET('Hygiene Data'!$H$9,0,10*ROW('Hygiene Data'!H80)),NA())</f>
        <v>#N/A</v>
      </c>
      <c r="BO86" s="509" t="e">
        <f ca="1">+IF(AND(ISNUMBER(OFFSET('Hygiene Data'!$I$5,0,10*ROW('Hygiene Data'!I80))),'Data Summary'!ED86="Yes"),OFFSET('Hygiene Data'!$I$5,0,10*ROW('Hygiene Data'!I80)),NA())</f>
        <v>#N/A</v>
      </c>
      <c r="BP86" s="509" t="e">
        <f ca="1">+IF(AND(ISNUMBER(OFFSET('Hygiene Data'!$I$7,0,10*ROW('Hygiene Data'!I80))),'Data Summary'!EE86="Yes"),OFFSET('Hygiene Data'!$I$7,0,10*ROW('Hygiene Data'!I80)),NA())</f>
        <v>#N/A</v>
      </c>
      <c r="BQ86" s="509" t="e">
        <f ca="1">+IF(AND(ISNUMBER(OFFSET('Hygiene Data'!$I$9,0,10*ROW('Hygiene Data'!I80))),'Data Summary'!EF86="Yes"),OFFSET('Hygiene Data'!$I$9,0,10*ROW('Hygiene Data'!I80)),NA())</f>
        <v>#N/A</v>
      </c>
    </row>
    <row r="87" spans="1:69" x14ac:dyDescent="0.25">
      <c r="A87" s="505" t="e">
        <f ca="1">+RIGHT('Data Summary'!A87,LEN('Data Summary'!A87)-9)</f>
        <v>#VALUE!</v>
      </c>
      <c r="B87" s="479" t="str">
        <f ca="1">+IF(ISTEXT('Data Summary'!B87),'Data Summary'!B87,"")</f>
        <v/>
      </c>
      <c r="C87" s="506" t="e">
        <f ca="1">+VALUE('Data Summary'!C87)</f>
        <v>#VALUE!</v>
      </c>
      <c r="D87" s="507" t="e">
        <f ca="1">+IF(AND(ISNUMBER(OFFSET('Water Data'!$D$4,0,10*ROW('Water Data'!D81))),'Data Summary'!BS87="Yes"),100-OFFSET('Water Data'!$D$4,0,10*ROW('Water Data'!D81)),NA())</f>
        <v>#N/A</v>
      </c>
      <c r="E87" s="507" t="e">
        <f ca="1">+IF(AND(ISNUMBER(OFFSET('Water Data'!$D$6,0,10*ROW('Water Data'!D81))),'Data Summary'!BT87="Yes"),OFFSET('Water Data'!$D$6,0,10*ROW('Water Data'!D81)),NA())</f>
        <v>#N/A</v>
      </c>
      <c r="F87" s="507" t="e">
        <f ca="1">+IF(AND(ISNUMBER(OFFSET('Water Data'!$D$9,0,10*ROW('Water Data'!D81))),'Data Summary'!BU87="Yes"),OFFSET('Water Data'!$D$9,0,10*ROW('Water Data'!D81)),NA())</f>
        <v>#N/A</v>
      </c>
      <c r="G87" s="507" t="e">
        <f ca="1">+IF(AND(ISNUMBER(OFFSET('Water Data'!$E$4,0,10*ROW('Water Data'!E81))),'Data Summary'!BV87="Yes"),100-OFFSET('Water Data'!$E$4,0,10*ROW('Water Data'!E81)),NA())</f>
        <v>#N/A</v>
      </c>
      <c r="H87" s="507" t="e">
        <f ca="1">+IF(AND(ISNUMBER(OFFSET('Water Data'!$E$6,0,10*ROW('Water Data'!E81))),'Data Summary'!BW87="Yes"),OFFSET('Water Data'!$E$6,0,10*ROW('Water Data'!E81)),NA())</f>
        <v>#N/A</v>
      </c>
      <c r="I87" s="507" t="e">
        <f ca="1">+IF(AND(ISNUMBER(OFFSET('Water Data'!$E$9,0,10*ROW('Water Data'!E81))),'Data Summary'!BX87="Yes"),OFFSET('Water Data'!$E$9,0,10*ROW('Water Data'!E81)),NA())</f>
        <v>#N/A</v>
      </c>
      <c r="J87" s="507" t="e">
        <f ca="1">+IF(AND(ISNUMBER(OFFSET('Water Data'!$F$4,0,10*ROW('Water Data'!F81))),'Data Summary'!BY87="Yes"),100-OFFSET('Water Data'!$F$4,0,10*ROW('Water Data'!F81)),NA())</f>
        <v>#N/A</v>
      </c>
      <c r="K87" s="507" t="e">
        <f ca="1">+IF(AND(ISNUMBER(OFFSET('Water Data'!$F$6,0,10*ROW('Water Data'!F81))),'Data Summary'!BZ87="Yes"),OFFSET('Water Data'!$F$6,0,10*ROW('Water Data'!F81)),NA())</f>
        <v>#N/A</v>
      </c>
      <c r="L87" s="507" t="e">
        <f ca="1">+IF(AND(ISNUMBER(OFFSET('Water Data'!$F$9,0,10*ROW('Water Data'!F81))),'Data Summary'!CA87="Yes"),OFFSET('Water Data'!$F$9,0,10*ROW('Water Data'!F81)),NA())</f>
        <v>#N/A</v>
      </c>
      <c r="M87" s="507" t="e">
        <f ca="1">+IF(AND(ISNUMBER(OFFSET('Water Data'!$G$4,0,10*ROW('Water Data'!G81))),'Data Summary'!CB87="Yes"),100-OFFSET('Water Data'!$G$4,0,10*ROW('Water Data'!G81)),NA())</f>
        <v>#N/A</v>
      </c>
      <c r="N87" s="507" t="e">
        <f ca="1">+IF(AND(ISNUMBER(OFFSET('Water Data'!$G$6,0,10*ROW('Water Data'!G81))),'Data Summary'!CC87="Yes"),OFFSET('Water Data'!$G$6,0,10*ROW('Water Data'!G81)),NA())</f>
        <v>#N/A</v>
      </c>
      <c r="O87" s="507" t="e">
        <f ca="1">+IF(AND(ISNUMBER(OFFSET('Water Data'!$G$9,0,10*ROW('Water Data'!G81))),'Data Summary'!CD87="Yes"),OFFSET('Water Data'!$G$9,0,10*ROW('Water Data'!G81)),NA())</f>
        <v>#N/A</v>
      </c>
      <c r="P87" s="507" t="e">
        <f ca="1">+IF(AND(ISNUMBER(OFFSET('Water Data'!$H$4,0,10*ROW('Water Data'!H81))),'Data Summary'!CE87="Yes"),100-OFFSET('Water Data'!$H$4,0,10*ROW('Water Data'!H81)),NA())</f>
        <v>#N/A</v>
      </c>
      <c r="Q87" s="507" t="e">
        <f ca="1">+IF(AND(ISNUMBER(OFFSET('Water Data'!$H$6,0,10*ROW('Water Data'!H81))),'Data Summary'!CF87="Yes"),OFFSET('Water Data'!$H$6,0,10*ROW('Water Data'!H81)),NA())</f>
        <v>#N/A</v>
      </c>
      <c r="R87" s="507" t="e">
        <f ca="1">+IF(AND(ISNUMBER(OFFSET('Water Data'!$H$9,0,10*ROW('Water Data'!H81))),'Data Summary'!CG87="Yes"),OFFSET('Water Data'!$H$9,0,10*ROW('Water Data'!H81)),NA())</f>
        <v>#N/A</v>
      </c>
      <c r="S87" s="507" t="e">
        <f ca="1">+IF(AND(ISNUMBER(OFFSET('Water Data'!$I$4,0,10*ROW('Water Data'!I81))),'Data Summary'!CH87="Yes"),100-OFFSET('Water Data'!$I$4,0,10*ROW('Water Data'!I81)),NA())</f>
        <v>#N/A</v>
      </c>
      <c r="T87" s="507" t="e">
        <f ca="1">+IF(AND(ISNUMBER(OFFSET('Water Data'!$I$6,0,10*ROW('Water Data'!I81))),'Data Summary'!CI87="Yes"),OFFSET('Water Data'!$I$6,0,10*ROW('Water Data'!I81)),NA())</f>
        <v>#N/A</v>
      </c>
      <c r="U87" s="507" t="e">
        <f ca="1">+IF(AND(ISNUMBER(OFFSET('Water Data'!$I$9,0,10*ROW('Water Data'!I81))),'Data Summary'!CJ87="Yes"),OFFSET('Water Data'!$I$9,0,10*ROW('Water Data'!I81)),NA())</f>
        <v>#N/A</v>
      </c>
      <c r="V87" s="508" t="e">
        <f ca="1">+IF(AND(ISNUMBER(OFFSET('Sanitation Data'!$D$4,0,10*ROW('Sanitation Data'!D81))),'Data Summary'!CK87="Yes"),100-OFFSET('Sanitation Data'!$D$4,0,10*ROW('Sanitation Data'!D81)),NA())</f>
        <v>#N/A</v>
      </c>
      <c r="W87" s="508" t="e">
        <f ca="1">+IF(AND(ISNUMBER(OFFSET('Sanitation Data'!$D$6,0,10*ROW('Sanitation Data'!D81))),'Data Summary'!CL87="Yes"),OFFSET('Sanitation Data'!$D$6,0,10*ROW('Sanitation Data'!D81)),NA())</f>
        <v>#N/A</v>
      </c>
      <c r="X87" s="508" t="e">
        <f ca="1">+IF(AND(ISNUMBER(OFFSET('Sanitation Data'!$D$10,0,10*ROW('Sanitation Data'!D81))),'Data Summary'!CM87="Yes"),OFFSET('Sanitation Data'!$D$10,0,10*ROW('Sanitation Data'!D81)),NA())</f>
        <v>#N/A</v>
      </c>
      <c r="Y87" s="508" t="e">
        <f ca="1">+IF(AND(ISNUMBER(OFFSET('Sanitation Data'!$D$11,0,10*ROW('Sanitation Data'!D81))),'Data Summary'!CN87="Yes"),OFFSET('Sanitation Data'!$D$11,0,10*ROW('Sanitation Data'!D81)),NA())</f>
        <v>#N/A</v>
      </c>
      <c r="Z87" s="508" t="e">
        <f ca="1">+IF(AND(ISNUMBER(OFFSET('Sanitation Data'!$D$12,0,10*ROW('Sanitation Data'!D81))),'Data Summary'!CO87="Yes"),OFFSET('Sanitation Data'!$D$12,0,10*ROW('Sanitation Data'!D81)),NA())</f>
        <v>#N/A</v>
      </c>
      <c r="AA87" s="508" t="e">
        <f ca="1">+IF(AND(ISNUMBER(OFFSET('Sanitation Data'!$E$4,0,10*ROW('Sanitation Data'!E81))),'Data Summary'!CP87="Yes"),100-OFFSET('Sanitation Data'!$E$4,0,10*ROW('Sanitation Data'!E81)),NA())</f>
        <v>#N/A</v>
      </c>
      <c r="AB87" s="508" t="e">
        <f ca="1">+IF(AND(ISNUMBER(OFFSET('Sanitation Data'!$E$6,0,10*ROW('Sanitation Data'!E81))),'Data Summary'!CQ87="Yes"),OFFSET('Sanitation Data'!$E$6,0,10*ROW('Sanitation Data'!E81)),NA())</f>
        <v>#N/A</v>
      </c>
      <c r="AC87" s="508" t="e">
        <f ca="1">+IF(AND(ISNUMBER(OFFSET('Sanitation Data'!$E$10,0,10*ROW('Sanitation Data'!E81))),'Data Summary'!CR87="Yes"),OFFSET('Sanitation Data'!$E$10,0,10*ROW('Sanitation Data'!E81)),NA())</f>
        <v>#N/A</v>
      </c>
      <c r="AD87" s="508" t="e">
        <f ca="1">+IF(AND(ISNUMBER(OFFSET('Sanitation Data'!$E$11,0,10*ROW('Sanitation Data'!E81))),'Data Summary'!CS87="Yes"),OFFSET('Sanitation Data'!$E$11,0,10*ROW('Sanitation Data'!E81)),NA())</f>
        <v>#N/A</v>
      </c>
      <c r="AE87" s="508" t="e">
        <f ca="1">+IF(AND(ISNUMBER(OFFSET('Sanitation Data'!$E$12,0,10*ROW('Sanitation Data'!E81))),'Data Summary'!CT87="Yes"),OFFSET('Sanitation Data'!$E$12,0,10*ROW('Sanitation Data'!E81)),NA())</f>
        <v>#N/A</v>
      </c>
      <c r="AF87" s="508" t="e">
        <f ca="1">+IF(AND(ISNUMBER(OFFSET('Sanitation Data'!$F$4,0,10*ROW('Sanitation Data'!F81))),'Data Summary'!CU87="Yes"),100-OFFSET('Sanitation Data'!$F$4,0,10*ROW('Sanitation Data'!F81)),NA())</f>
        <v>#N/A</v>
      </c>
      <c r="AG87" s="508" t="e">
        <f ca="1">+IF(AND(ISNUMBER(OFFSET('Sanitation Data'!$F$6,0,10*ROW('Sanitation Data'!F81))),'Data Summary'!CV87="Yes"),OFFSET('Sanitation Data'!$F$6,0,10*ROW('Sanitation Data'!F81)),NA())</f>
        <v>#N/A</v>
      </c>
      <c r="AH87" s="508" t="e">
        <f ca="1">+IF(AND(ISNUMBER(OFFSET('Sanitation Data'!$F$10,0,10*ROW('Sanitation Data'!F81))),'Data Summary'!CW87="Yes"),OFFSET('Sanitation Data'!$F$10,0,10*ROW('Sanitation Data'!F81)),NA())</f>
        <v>#N/A</v>
      </c>
      <c r="AI87" s="508" t="e">
        <f ca="1">+IF(AND(ISNUMBER(OFFSET('Sanitation Data'!$F$11,0,10*ROW('Sanitation Data'!F81))),'Data Summary'!CX87="Yes"),OFFSET('Sanitation Data'!$F$11,0,10*ROW('Sanitation Data'!F81)),NA())</f>
        <v>#N/A</v>
      </c>
      <c r="AJ87" s="508" t="e">
        <f ca="1">+IF(AND(ISNUMBER(OFFSET('Sanitation Data'!$F$12,0,10*ROW('Sanitation Data'!F81))),'Data Summary'!CY87="Yes"),OFFSET('Sanitation Data'!$F$12,0,10*ROW('Sanitation Data'!F81)),NA())</f>
        <v>#N/A</v>
      </c>
      <c r="AK87" s="508" t="e">
        <f ca="1">+IF(AND(ISNUMBER(OFFSET('Sanitation Data'!$G$4,0,10*ROW('Sanitation Data'!G81))),'Data Summary'!CZ87="Yes"),100-OFFSET('Sanitation Data'!$G$4,0,10*ROW('Sanitation Data'!G81)),NA())</f>
        <v>#N/A</v>
      </c>
      <c r="AL87" s="508" t="e">
        <f ca="1">+IF(AND(ISNUMBER(OFFSET('Sanitation Data'!$G$6,0,10*ROW('Sanitation Data'!G81))),'Data Summary'!DA87="Yes"),OFFSET('Sanitation Data'!$G$6,0,10*ROW('Sanitation Data'!G81)),NA())</f>
        <v>#N/A</v>
      </c>
      <c r="AM87" s="508" t="e">
        <f ca="1">+IF(AND(ISNUMBER(OFFSET('Sanitation Data'!$G$10,0,10*ROW('Sanitation Data'!G81))),'Data Summary'!DB87="Yes"),OFFSET('Sanitation Data'!$G$10,0,10*ROW('Sanitation Data'!G81)),NA())</f>
        <v>#N/A</v>
      </c>
      <c r="AN87" s="508" t="e">
        <f ca="1">+IF(AND(ISNUMBER(OFFSET('Sanitation Data'!$G$11,0,10*ROW('Sanitation Data'!G81))),'Data Summary'!DC87="Yes"),OFFSET('Sanitation Data'!$G$11,0,10*ROW('Sanitation Data'!G81)),NA())</f>
        <v>#N/A</v>
      </c>
      <c r="AO87" s="508" t="e">
        <f ca="1">+IF(AND(ISNUMBER(OFFSET('Sanitation Data'!$G$12,0,10*ROW('Sanitation Data'!G81))),'Data Summary'!DD87="Yes"),OFFSET('Sanitation Data'!$G$12,0,10*ROW('Sanitation Data'!G81)),NA())</f>
        <v>#N/A</v>
      </c>
      <c r="AP87" s="508" t="e">
        <f ca="1">+IF(AND(ISNUMBER(OFFSET('Sanitation Data'!$H$4,0,10*ROW('Sanitation Data'!H81))),'Data Summary'!DE87="Yes"),100-OFFSET('Sanitation Data'!$H$4,0,10*ROW('Sanitation Data'!H81)),NA())</f>
        <v>#N/A</v>
      </c>
      <c r="AQ87" s="508" t="e">
        <f ca="1">+IF(AND(ISNUMBER(OFFSET('Sanitation Data'!$H$6,0,10*ROW('Sanitation Data'!H81))),'Data Summary'!DF87="Yes"),OFFSET('Sanitation Data'!$H$6,0,10*ROW('Sanitation Data'!H81)),NA())</f>
        <v>#N/A</v>
      </c>
      <c r="AR87" s="508" t="e">
        <f ca="1">+IF(AND(ISNUMBER(OFFSET('Sanitation Data'!$H$10,0,10*ROW('Sanitation Data'!H81))),'Data Summary'!DG87="Yes"),OFFSET('Sanitation Data'!$H$10,0,10*ROW('Sanitation Data'!H81)),NA())</f>
        <v>#N/A</v>
      </c>
      <c r="AS87" s="508" t="e">
        <f ca="1">+IF(AND(ISNUMBER(OFFSET('Sanitation Data'!$H$11,0,10*ROW('Sanitation Data'!H81))),'Data Summary'!DH87="Yes"),OFFSET('Sanitation Data'!$H$11,0,10*ROW('Sanitation Data'!H81)),NA())</f>
        <v>#N/A</v>
      </c>
      <c r="AT87" s="508" t="e">
        <f ca="1">+IF(AND(ISNUMBER(OFFSET('Sanitation Data'!$H$12,0,10*ROW('Sanitation Data'!H81))),'Data Summary'!DI87="Yes"),OFFSET('Sanitation Data'!$H$12,0,10*ROW('Sanitation Data'!H81)),NA())</f>
        <v>#N/A</v>
      </c>
      <c r="AU87" s="508" t="e">
        <f ca="1">+IF(AND(ISNUMBER(OFFSET('Sanitation Data'!$I$4,0,10*ROW('Sanitation Data'!I81))),'Data Summary'!DJ87="Yes"),100-OFFSET('Sanitation Data'!$I$4,0,10*ROW('Sanitation Data'!I81)),NA())</f>
        <v>#N/A</v>
      </c>
      <c r="AV87" s="508" t="e">
        <f ca="1">+IF(AND(ISNUMBER(OFFSET('Sanitation Data'!$I$6,0,10*ROW('Sanitation Data'!I81))),'Data Summary'!DK87="Yes"),OFFSET('Sanitation Data'!$I$6,0,10*ROW('Sanitation Data'!I81)),NA())</f>
        <v>#N/A</v>
      </c>
      <c r="AW87" s="508" t="e">
        <f ca="1">+IF(AND(ISNUMBER(OFFSET('Sanitation Data'!$I$10,0,10*ROW('Sanitation Data'!I81))),'Data Summary'!DL87="Yes"),OFFSET('Sanitation Data'!$I$10,0,10*ROW('Sanitation Data'!I81)),NA())</f>
        <v>#N/A</v>
      </c>
      <c r="AX87" s="508" t="e">
        <f ca="1">+IF(AND(ISNUMBER(OFFSET('Sanitation Data'!$I$11,0,10*ROW('Sanitation Data'!I81))),'Data Summary'!DM87="Yes"),OFFSET('Sanitation Data'!$I$11,0,10*ROW('Sanitation Data'!I81)),NA())</f>
        <v>#N/A</v>
      </c>
      <c r="AY87" s="508" t="e">
        <f ca="1">+IF(AND(ISNUMBER(OFFSET('Sanitation Data'!$I$12,0,10*ROW('Sanitation Data'!I81))),'Data Summary'!DN87="Yes"),OFFSET('Sanitation Data'!$I$12,0,10*ROW('Sanitation Data'!I81)),NA())</f>
        <v>#N/A</v>
      </c>
      <c r="AZ87" s="509" t="e">
        <f ca="1">+IF(AND(ISNUMBER(OFFSET('Hygiene Data'!$D$5,0,10*ROW('Hygiene Data'!D81))),'Data Summary'!DO87="Yes"),OFFSET('Hygiene Data'!$D$5,0,10*ROW('Hygiene Data'!D81)),NA())</f>
        <v>#N/A</v>
      </c>
      <c r="BA87" s="509" t="e">
        <f ca="1">+IF(AND(ISNUMBER(OFFSET('Hygiene Data'!$D$7,0,10*ROW('Hygiene Data'!D81))),'Data Summary'!DP87="Yes"),OFFSET('Hygiene Data'!$D$7,0,10*ROW('Hygiene Data'!D81)),NA())</f>
        <v>#N/A</v>
      </c>
      <c r="BB87" s="509" t="e">
        <f ca="1">+IF(AND(ISNUMBER(OFFSET('Hygiene Data'!$D$9,0,10*ROW('Hygiene Data'!D81))),'Data Summary'!DQ87="Yes"),OFFSET('Hygiene Data'!$D$9,0,10*ROW('Hygiene Data'!D81)),NA())</f>
        <v>#N/A</v>
      </c>
      <c r="BC87" s="509" t="e">
        <f ca="1">+IF(AND(ISNUMBER(OFFSET('Hygiene Data'!$E$5,0,10*ROW('Hygiene Data'!E81))),'Data Summary'!DR87="Yes"),OFFSET('Hygiene Data'!$E$5,0,10*ROW('Hygiene Data'!E81)),NA())</f>
        <v>#N/A</v>
      </c>
      <c r="BD87" s="509" t="e">
        <f ca="1">+IF(AND(ISNUMBER(OFFSET('Hygiene Data'!$E$7,0,10*ROW('Hygiene Data'!E81))),'Data Summary'!DS87="Yes"),OFFSET('Hygiene Data'!$E$7,0,10*ROW('Hygiene Data'!E81)),NA())</f>
        <v>#N/A</v>
      </c>
      <c r="BE87" s="509" t="e">
        <f ca="1">+IF(AND(ISNUMBER(OFFSET('Hygiene Data'!$E$9,0,10*ROW('Hygiene Data'!E81))),'Data Summary'!DT87="Yes"),OFFSET('Hygiene Data'!$E$9,0,10*ROW('Hygiene Data'!E81)),NA())</f>
        <v>#N/A</v>
      </c>
      <c r="BF87" s="509" t="e">
        <f ca="1">+IF(AND(ISNUMBER(OFFSET('Hygiene Data'!$F$5,0,10*ROW('Hygiene Data'!F81))),'Data Summary'!DU87="Yes"),OFFSET('Hygiene Data'!$F$5,0,10*ROW('Hygiene Data'!F81)),NA())</f>
        <v>#N/A</v>
      </c>
      <c r="BG87" s="509" t="e">
        <f ca="1">+IF(AND(ISNUMBER(OFFSET('Hygiene Data'!$F$7,0,10*ROW('Hygiene Data'!F81))),'Data Summary'!DV87="Yes"),OFFSET('Hygiene Data'!$F$7,0,10*ROW('Hygiene Data'!F81)),NA())</f>
        <v>#N/A</v>
      </c>
      <c r="BH87" s="509" t="e">
        <f ca="1">+IF(AND(ISNUMBER(OFFSET('Hygiene Data'!$F$9,0,10*ROW('Hygiene Data'!F81))),'Data Summary'!DW87="Yes"),OFFSET('Hygiene Data'!$F$9,0,10*ROW('Hygiene Data'!F81)),NA())</f>
        <v>#N/A</v>
      </c>
      <c r="BI87" s="509" t="e">
        <f ca="1">+IF(AND(ISNUMBER(OFFSET('Hygiene Data'!$G$5,0,10*ROW('Hygiene Data'!G81))),'Data Summary'!DX87="Yes"),OFFSET('Hygiene Data'!$G$5,0,10*ROW('Hygiene Data'!G81)),NA())</f>
        <v>#N/A</v>
      </c>
      <c r="BJ87" s="509" t="e">
        <f ca="1">+IF(AND(ISNUMBER(OFFSET('Hygiene Data'!$G$7,0,10*ROW('Hygiene Data'!G81))),'Data Summary'!DY87="Yes"),OFFSET('Hygiene Data'!$G$7,0,10*ROW('Hygiene Data'!G81)),NA())</f>
        <v>#N/A</v>
      </c>
      <c r="BK87" s="509" t="e">
        <f ca="1">+IF(AND(ISNUMBER(OFFSET('Hygiene Data'!$G$9,0,10*ROW('Hygiene Data'!G81))),'Data Summary'!DZ87="Yes"),OFFSET('Hygiene Data'!$G$9,0,10*ROW('Hygiene Data'!G81)),NA())</f>
        <v>#N/A</v>
      </c>
      <c r="BL87" s="509" t="e">
        <f ca="1">+IF(AND(ISNUMBER(OFFSET('Hygiene Data'!$H$5,0,10*ROW('Hygiene Data'!H81))),'Data Summary'!EA87="Yes"),OFFSET('Hygiene Data'!$H$5,0,10*ROW('Hygiene Data'!H81)),NA())</f>
        <v>#N/A</v>
      </c>
      <c r="BM87" s="509" t="e">
        <f ca="1">+IF(AND(ISNUMBER(OFFSET('Hygiene Data'!$H$7,0,10*ROW('Hygiene Data'!H81))),'Data Summary'!EB87="Yes"),OFFSET('Hygiene Data'!$H$7,0,10*ROW('Hygiene Data'!H81)),NA())</f>
        <v>#N/A</v>
      </c>
      <c r="BN87" s="509" t="e">
        <f ca="1">+IF(AND(ISNUMBER(OFFSET('Hygiene Data'!$H$9,0,10*ROW('Hygiene Data'!H81))),'Data Summary'!EC87="Yes"),OFFSET('Hygiene Data'!$H$9,0,10*ROW('Hygiene Data'!H81)),NA())</f>
        <v>#N/A</v>
      </c>
      <c r="BO87" s="509" t="e">
        <f ca="1">+IF(AND(ISNUMBER(OFFSET('Hygiene Data'!$I$5,0,10*ROW('Hygiene Data'!I81))),'Data Summary'!ED87="Yes"),OFFSET('Hygiene Data'!$I$5,0,10*ROW('Hygiene Data'!I81)),NA())</f>
        <v>#N/A</v>
      </c>
      <c r="BP87" s="509" t="e">
        <f ca="1">+IF(AND(ISNUMBER(OFFSET('Hygiene Data'!$I$7,0,10*ROW('Hygiene Data'!I81))),'Data Summary'!EE87="Yes"),OFFSET('Hygiene Data'!$I$7,0,10*ROW('Hygiene Data'!I81)),NA())</f>
        <v>#N/A</v>
      </c>
      <c r="BQ87" s="509" t="e">
        <f ca="1">+IF(AND(ISNUMBER(OFFSET('Hygiene Data'!$I$9,0,10*ROW('Hygiene Data'!I81))),'Data Summary'!EF87="Yes"),OFFSET('Hygiene Data'!$I$9,0,10*ROW('Hygiene Data'!I81)),NA())</f>
        <v>#N/A</v>
      </c>
    </row>
    <row r="88" spans="1:69" x14ac:dyDescent="0.25">
      <c r="A88" s="505" t="e">
        <f ca="1">+RIGHT('Data Summary'!A88,LEN('Data Summary'!A88)-9)</f>
        <v>#VALUE!</v>
      </c>
      <c r="B88" s="479" t="str">
        <f ca="1">+IF(ISTEXT('Data Summary'!B88),'Data Summary'!B88,"")</f>
        <v/>
      </c>
      <c r="C88" s="506" t="e">
        <f ca="1">+VALUE('Data Summary'!C88)</f>
        <v>#VALUE!</v>
      </c>
      <c r="D88" s="507" t="e">
        <f ca="1">+IF(AND(ISNUMBER(OFFSET('Water Data'!$D$4,0,10*ROW('Water Data'!D82))),'Data Summary'!BS88="Yes"),100-OFFSET('Water Data'!$D$4,0,10*ROW('Water Data'!D82)),NA())</f>
        <v>#N/A</v>
      </c>
      <c r="E88" s="507" t="e">
        <f ca="1">+IF(AND(ISNUMBER(OFFSET('Water Data'!$D$6,0,10*ROW('Water Data'!D82))),'Data Summary'!BT88="Yes"),OFFSET('Water Data'!$D$6,0,10*ROW('Water Data'!D82)),NA())</f>
        <v>#N/A</v>
      </c>
      <c r="F88" s="507" t="e">
        <f ca="1">+IF(AND(ISNUMBER(OFFSET('Water Data'!$D$9,0,10*ROW('Water Data'!D82))),'Data Summary'!BU88="Yes"),OFFSET('Water Data'!$D$9,0,10*ROW('Water Data'!D82)),NA())</f>
        <v>#N/A</v>
      </c>
      <c r="G88" s="507" t="e">
        <f ca="1">+IF(AND(ISNUMBER(OFFSET('Water Data'!$E$4,0,10*ROW('Water Data'!E82))),'Data Summary'!BV88="Yes"),100-OFFSET('Water Data'!$E$4,0,10*ROW('Water Data'!E82)),NA())</f>
        <v>#N/A</v>
      </c>
      <c r="H88" s="507" t="e">
        <f ca="1">+IF(AND(ISNUMBER(OFFSET('Water Data'!$E$6,0,10*ROW('Water Data'!E82))),'Data Summary'!BW88="Yes"),OFFSET('Water Data'!$E$6,0,10*ROW('Water Data'!E82)),NA())</f>
        <v>#N/A</v>
      </c>
      <c r="I88" s="507" t="e">
        <f ca="1">+IF(AND(ISNUMBER(OFFSET('Water Data'!$E$9,0,10*ROW('Water Data'!E82))),'Data Summary'!BX88="Yes"),OFFSET('Water Data'!$E$9,0,10*ROW('Water Data'!E82)),NA())</f>
        <v>#N/A</v>
      </c>
      <c r="J88" s="507" t="e">
        <f ca="1">+IF(AND(ISNUMBER(OFFSET('Water Data'!$F$4,0,10*ROW('Water Data'!F82))),'Data Summary'!BY88="Yes"),100-OFFSET('Water Data'!$F$4,0,10*ROW('Water Data'!F82)),NA())</f>
        <v>#N/A</v>
      </c>
      <c r="K88" s="507" t="e">
        <f ca="1">+IF(AND(ISNUMBER(OFFSET('Water Data'!$F$6,0,10*ROW('Water Data'!F82))),'Data Summary'!BZ88="Yes"),OFFSET('Water Data'!$F$6,0,10*ROW('Water Data'!F82)),NA())</f>
        <v>#N/A</v>
      </c>
      <c r="L88" s="507" t="e">
        <f ca="1">+IF(AND(ISNUMBER(OFFSET('Water Data'!$F$9,0,10*ROW('Water Data'!F82))),'Data Summary'!CA88="Yes"),OFFSET('Water Data'!$F$9,0,10*ROW('Water Data'!F82)),NA())</f>
        <v>#N/A</v>
      </c>
      <c r="M88" s="507" t="e">
        <f ca="1">+IF(AND(ISNUMBER(OFFSET('Water Data'!$G$4,0,10*ROW('Water Data'!G82))),'Data Summary'!CB88="Yes"),100-OFFSET('Water Data'!$G$4,0,10*ROW('Water Data'!G82)),NA())</f>
        <v>#N/A</v>
      </c>
      <c r="N88" s="507" t="e">
        <f ca="1">+IF(AND(ISNUMBER(OFFSET('Water Data'!$G$6,0,10*ROW('Water Data'!G82))),'Data Summary'!CC88="Yes"),OFFSET('Water Data'!$G$6,0,10*ROW('Water Data'!G82)),NA())</f>
        <v>#N/A</v>
      </c>
      <c r="O88" s="507" t="e">
        <f ca="1">+IF(AND(ISNUMBER(OFFSET('Water Data'!$G$9,0,10*ROW('Water Data'!G82))),'Data Summary'!CD88="Yes"),OFFSET('Water Data'!$G$9,0,10*ROW('Water Data'!G82)),NA())</f>
        <v>#N/A</v>
      </c>
      <c r="P88" s="507" t="e">
        <f ca="1">+IF(AND(ISNUMBER(OFFSET('Water Data'!$H$4,0,10*ROW('Water Data'!H82))),'Data Summary'!CE88="Yes"),100-OFFSET('Water Data'!$H$4,0,10*ROW('Water Data'!H82)),NA())</f>
        <v>#N/A</v>
      </c>
      <c r="Q88" s="507" t="e">
        <f ca="1">+IF(AND(ISNUMBER(OFFSET('Water Data'!$H$6,0,10*ROW('Water Data'!H82))),'Data Summary'!CF88="Yes"),OFFSET('Water Data'!$H$6,0,10*ROW('Water Data'!H82)),NA())</f>
        <v>#N/A</v>
      </c>
      <c r="R88" s="507" t="e">
        <f ca="1">+IF(AND(ISNUMBER(OFFSET('Water Data'!$H$9,0,10*ROW('Water Data'!H82))),'Data Summary'!CG88="Yes"),OFFSET('Water Data'!$H$9,0,10*ROW('Water Data'!H82)),NA())</f>
        <v>#N/A</v>
      </c>
      <c r="S88" s="507" t="e">
        <f ca="1">+IF(AND(ISNUMBER(OFFSET('Water Data'!$I$4,0,10*ROW('Water Data'!I82))),'Data Summary'!CH88="Yes"),100-OFFSET('Water Data'!$I$4,0,10*ROW('Water Data'!I82)),NA())</f>
        <v>#N/A</v>
      </c>
      <c r="T88" s="507" t="e">
        <f ca="1">+IF(AND(ISNUMBER(OFFSET('Water Data'!$I$6,0,10*ROW('Water Data'!I82))),'Data Summary'!CI88="Yes"),OFFSET('Water Data'!$I$6,0,10*ROW('Water Data'!I82)),NA())</f>
        <v>#N/A</v>
      </c>
      <c r="U88" s="507" t="e">
        <f ca="1">+IF(AND(ISNUMBER(OFFSET('Water Data'!$I$9,0,10*ROW('Water Data'!I82))),'Data Summary'!CJ88="Yes"),OFFSET('Water Data'!$I$9,0,10*ROW('Water Data'!I82)),NA())</f>
        <v>#N/A</v>
      </c>
      <c r="V88" s="508" t="e">
        <f ca="1">+IF(AND(ISNUMBER(OFFSET('Sanitation Data'!$D$4,0,10*ROW('Sanitation Data'!D82))),'Data Summary'!CK88="Yes"),100-OFFSET('Sanitation Data'!$D$4,0,10*ROW('Sanitation Data'!D82)),NA())</f>
        <v>#N/A</v>
      </c>
      <c r="W88" s="508" t="e">
        <f ca="1">+IF(AND(ISNUMBER(OFFSET('Sanitation Data'!$D$6,0,10*ROW('Sanitation Data'!D82))),'Data Summary'!CL88="Yes"),OFFSET('Sanitation Data'!$D$6,0,10*ROW('Sanitation Data'!D82)),NA())</f>
        <v>#N/A</v>
      </c>
      <c r="X88" s="508" t="e">
        <f ca="1">+IF(AND(ISNUMBER(OFFSET('Sanitation Data'!$D$10,0,10*ROW('Sanitation Data'!D82))),'Data Summary'!CM88="Yes"),OFFSET('Sanitation Data'!$D$10,0,10*ROW('Sanitation Data'!D82)),NA())</f>
        <v>#N/A</v>
      </c>
      <c r="Y88" s="508" t="e">
        <f ca="1">+IF(AND(ISNUMBER(OFFSET('Sanitation Data'!$D$11,0,10*ROW('Sanitation Data'!D82))),'Data Summary'!CN88="Yes"),OFFSET('Sanitation Data'!$D$11,0,10*ROW('Sanitation Data'!D82)),NA())</f>
        <v>#N/A</v>
      </c>
      <c r="Z88" s="508" t="e">
        <f ca="1">+IF(AND(ISNUMBER(OFFSET('Sanitation Data'!$D$12,0,10*ROW('Sanitation Data'!D82))),'Data Summary'!CO88="Yes"),OFFSET('Sanitation Data'!$D$12,0,10*ROW('Sanitation Data'!D82)),NA())</f>
        <v>#N/A</v>
      </c>
      <c r="AA88" s="508" t="e">
        <f ca="1">+IF(AND(ISNUMBER(OFFSET('Sanitation Data'!$E$4,0,10*ROW('Sanitation Data'!E82))),'Data Summary'!CP88="Yes"),100-OFFSET('Sanitation Data'!$E$4,0,10*ROW('Sanitation Data'!E82)),NA())</f>
        <v>#N/A</v>
      </c>
      <c r="AB88" s="508" t="e">
        <f ca="1">+IF(AND(ISNUMBER(OFFSET('Sanitation Data'!$E$6,0,10*ROW('Sanitation Data'!E82))),'Data Summary'!CQ88="Yes"),OFFSET('Sanitation Data'!$E$6,0,10*ROW('Sanitation Data'!E82)),NA())</f>
        <v>#N/A</v>
      </c>
      <c r="AC88" s="508" t="e">
        <f ca="1">+IF(AND(ISNUMBER(OFFSET('Sanitation Data'!$E$10,0,10*ROW('Sanitation Data'!E82))),'Data Summary'!CR88="Yes"),OFFSET('Sanitation Data'!$E$10,0,10*ROW('Sanitation Data'!E82)),NA())</f>
        <v>#N/A</v>
      </c>
      <c r="AD88" s="508" t="e">
        <f ca="1">+IF(AND(ISNUMBER(OFFSET('Sanitation Data'!$E$11,0,10*ROW('Sanitation Data'!E82))),'Data Summary'!CS88="Yes"),OFFSET('Sanitation Data'!$E$11,0,10*ROW('Sanitation Data'!E82)),NA())</f>
        <v>#N/A</v>
      </c>
      <c r="AE88" s="508" t="e">
        <f ca="1">+IF(AND(ISNUMBER(OFFSET('Sanitation Data'!$E$12,0,10*ROW('Sanitation Data'!E82))),'Data Summary'!CT88="Yes"),OFFSET('Sanitation Data'!$E$12,0,10*ROW('Sanitation Data'!E82)),NA())</f>
        <v>#N/A</v>
      </c>
      <c r="AF88" s="508" t="e">
        <f ca="1">+IF(AND(ISNUMBER(OFFSET('Sanitation Data'!$F$4,0,10*ROW('Sanitation Data'!F82))),'Data Summary'!CU88="Yes"),100-OFFSET('Sanitation Data'!$F$4,0,10*ROW('Sanitation Data'!F82)),NA())</f>
        <v>#N/A</v>
      </c>
      <c r="AG88" s="508" t="e">
        <f ca="1">+IF(AND(ISNUMBER(OFFSET('Sanitation Data'!$F$6,0,10*ROW('Sanitation Data'!F82))),'Data Summary'!CV88="Yes"),OFFSET('Sanitation Data'!$F$6,0,10*ROW('Sanitation Data'!F82)),NA())</f>
        <v>#N/A</v>
      </c>
      <c r="AH88" s="508" t="e">
        <f ca="1">+IF(AND(ISNUMBER(OFFSET('Sanitation Data'!$F$10,0,10*ROW('Sanitation Data'!F82))),'Data Summary'!CW88="Yes"),OFFSET('Sanitation Data'!$F$10,0,10*ROW('Sanitation Data'!F82)),NA())</f>
        <v>#N/A</v>
      </c>
      <c r="AI88" s="508" t="e">
        <f ca="1">+IF(AND(ISNUMBER(OFFSET('Sanitation Data'!$F$11,0,10*ROW('Sanitation Data'!F82))),'Data Summary'!CX88="Yes"),OFFSET('Sanitation Data'!$F$11,0,10*ROW('Sanitation Data'!F82)),NA())</f>
        <v>#N/A</v>
      </c>
      <c r="AJ88" s="508" t="e">
        <f ca="1">+IF(AND(ISNUMBER(OFFSET('Sanitation Data'!$F$12,0,10*ROW('Sanitation Data'!F82))),'Data Summary'!CY88="Yes"),OFFSET('Sanitation Data'!$F$12,0,10*ROW('Sanitation Data'!F82)),NA())</f>
        <v>#N/A</v>
      </c>
      <c r="AK88" s="508" t="e">
        <f ca="1">+IF(AND(ISNUMBER(OFFSET('Sanitation Data'!$G$4,0,10*ROW('Sanitation Data'!G82))),'Data Summary'!CZ88="Yes"),100-OFFSET('Sanitation Data'!$G$4,0,10*ROW('Sanitation Data'!G82)),NA())</f>
        <v>#N/A</v>
      </c>
      <c r="AL88" s="508" t="e">
        <f ca="1">+IF(AND(ISNUMBER(OFFSET('Sanitation Data'!$G$6,0,10*ROW('Sanitation Data'!G82))),'Data Summary'!DA88="Yes"),OFFSET('Sanitation Data'!$G$6,0,10*ROW('Sanitation Data'!G82)),NA())</f>
        <v>#N/A</v>
      </c>
      <c r="AM88" s="508" t="e">
        <f ca="1">+IF(AND(ISNUMBER(OFFSET('Sanitation Data'!$G$10,0,10*ROW('Sanitation Data'!G82))),'Data Summary'!DB88="Yes"),OFFSET('Sanitation Data'!$G$10,0,10*ROW('Sanitation Data'!G82)),NA())</f>
        <v>#N/A</v>
      </c>
      <c r="AN88" s="508" t="e">
        <f ca="1">+IF(AND(ISNUMBER(OFFSET('Sanitation Data'!$G$11,0,10*ROW('Sanitation Data'!G82))),'Data Summary'!DC88="Yes"),OFFSET('Sanitation Data'!$G$11,0,10*ROW('Sanitation Data'!G82)),NA())</f>
        <v>#N/A</v>
      </c>
      <c r="AO88" s="508" t="e">
        <f ca="1">+IF(AND(ISNUMBER(OFFSET('Sanitation Data'!$G$12,0,10*ROW('Sanitation Data'!G82))),'Data Summary'!DD88="Yes"),OFFSET('Sanitation Data'!$G$12,0,10*ROW('Sanitation Data'!G82)),NA())</f>
        <v>#N/A</v>
      </c>
      <c r="AP88" s="508" t="e">
        <f ca="1">+IF(AND(ISNUMBER(OFFSET('Sanitation Data'!$H$4,0,10*ROW('Sanitation Data'!H82))),'Data Summary'!DE88="Yes"),100-OFFSET('Sanitation Data'!$H$4,0,10*ROW('Sanitation Data'!H82)),NA())</f>
        <v>#N/A</v>
      </c>
      <c r="AQ88" s="508" t="e">
        <f ca="1">+IF(AND(ISNUMBER(OFFSET('Sanitation Data'!$H$6,0,10*ROW('Sanitation Data'!H82))),'Data Summary'!DF88="Yes"),OFFSET('Sanitation Data'!$H$6,0,10*ROW('Sanitation Data'!H82)),NA())</f>
        <v>#N/A</v>
      </c>
      <c r="AR88" s="508" t="e">
        <f ca="1">+IF(AND(ISNUMBER(OFFSET('Sanitation Data'!$H$10,0,10*ROW('Sanitation Data'!H82))),'Data Summary'!DG88="Yes"),OFFSET('Sanitation Data'!$H$10,0,10*ROW('Sanitation Data'!H82)),NA())</f>
        <v>#N/A</v>
      </c>
      <c r="AS88" s="508" t="e">
        <f ca="1">+IF(AND(ISNUMBER(OFFSET('Sanitation Data'!$H$11,0,10*ROW('Sanitation Data'!H82))),'Data Summary'!DH88="Yes"),OFFSET('Sanitation Data'!$H$11,0,10*ROW('Sanitation Data'!H82)),NA())</f>
        <v>#N/A</v>
      </c>
      <c r="AT88" s="508" t="e">
        <f ca="1">+IF(AND(ISNUMBER(OFFSET('Sanitation Data'!$H$12,0,10*ROW('Sanitation Data'!H82))),'Data Summary'!DI88="Yes"),OFFSET('Sanitation Data'!$H$12,0,10*ROW('Sanitation Data'!H82)),NA())</f>
        <v>#N/A</v>
      </c>
      <c r="AU88" s="508" t="e">
        <f ca="1">+IF(AND(ISNUMBER(OFFSET('Sanitation Data'!$I$4,0,10*ROW('Sanitation Data'!I82))),'Data Summary'!DJ88="Yes"),100-OFFSET('Sanitation Data'!$I$4,0,10*ROW('Sanitation Data'!I82)),NA())</f>
        <v>#N/A</v>
      </c>
      <c r="AV88" s="508" t="e">
        <f ca="1">+IF(AND(ISNUMBER(OFFSET('Sanitation Data'!$I$6,0,10*ROW('Sanitation Data'!I82))),'Data Summary'!DK88="Yes"),OFFSET('Sanitation Data'!$I$6,0,10*ROW('Sanitation Data'!I82)),NA())</f>
        <v>#N/A</v>
      </c>
      <c r="AW88" s="508" t="e">
        <f ca="1">+IF(AND(ISNUMBER(OFFSET('Sanitation Data'!$I$10,0,10*ROW('Sanitation Data'!I82))),'Data Summary'!DL88="Yes"),OFFSET('Sanitation Data'!$I$10,0,10*ROW('Sanitation Data'!I82)),NA())</f>
        <v>#N/A</v>
      </c>
      <c r="AX88" s="508" t="e">
        <f ca="1">+IF(AND(ISNUMBER(OFFSET('Sanitation Data'!$I$11,0,10*ROW('Sanitation Data'!I82))),'Data Summary'!DM88="Yes"),OFFSET('Sanitation Data'!$I$11,0,10*ROW('Sanitation Data'!I82)),NA())</f>
        <v>#N/A</v>
      </c>
      <c r="AY88" s="508" t="e">
        <f ca="1">+IF(AND(ISNUMBER(OFFSET('Sanitation Data'!$I$12,0,10*ROW('Sanitation Data'!I82))),'Data Summary'!DN88="Yes"),OFFSET('Sanitation Data'!$I$12,0,10*ROW('Sanitation Data'!I82)),NA())</f>
        <v>#N/A</v>
      </c>
      <c r="AZ88" s="509" t="e">
        <f ca="1">+IF(AND(ISNUMBER(OFFSET('Hygiene Data'!$D$5,0,10*ROW('Hygiene Data'!D82))),'Data Summary'!DO88="Yes"),OFFSET('Hygiene Data'!$D$5,0,10*ROW('Hygiene Data'!D82)),NA())</f>
        <v>#N/A</v>
      </c>
      <c r="BA88" s="509" t="e">
        <f ca="1">+IF(AND(ISNUMBER(OFFSET('Hygiene Data'!$D$7,0,10*ROW('Hygiene Data'!D82))),'Data Summary'!DP88="Yes"),OFFSET('Hygiene Data'!$D$7,0,10*ROW('Hygiene Data'!D82)),NA())</f>
        <v>#N/A</v>
      </c>
      <c r="BB88" s="509" t="e">
        <f ca="1">+IF(AND(ISNUMBER(OFFSET('Hygiene Data'!$D$9,0,10*ROW('Hygiene Data'!D82))),'Data Summary'!DQ88="Yes"),OFFSET('Hygiene Data'!$D$9,0,10*ROW('Hygiene Data'!D82)),NA())</f>
        <v>#N/A</v>
      </c>
      <c r="BC88" s="509" t="e">
        <f ca="1">+IF(AND(ISNUMBER(OFFSET('Hygiene Data'!$E$5,0,10*ROW('Hygiene Data'!E82))),'Data Summary'!DR88="Yes"),OFFSET('Hygiene Data'!$E$5,0,10*ROW('Hygiene Data'!E82)),NA())</f>
        <v>#N/A</v>
      </c>
      <c r="BD88" s="509" t="e">
        <f ca="1">+IF(AND(ISNUMBER(OFFSET('Hygiene Data'!$E$7,0,10*ROW('Hygiene Data'!E82))),'Data Summary'!DS88="Yes"),OFFSET('Hygiene Data'!$E$7,0,10*ROW('Hygiene Data'!E82)),NA())</f>
        <v>#N/A</v>
      </c>
      <c r="BE88" s="509" t="e">
        <f ca="1">+IF(AND(ISNUMBER(OFFSET('Hygiene Data'!$E$9,0,10*ROW('Hygiene Data'!E82))),'Data Summary'!DT88="Yes"),OFFSET('Hygiene Data'!$E$9,0,10*ROW('Hygiene Data'!E82)),NA())</f>
        <v>#N/A</v>
      </c>
      <c r="BF88" s="509" t="e">
        <f ca="1">+IF(AND(ISNUMBER(OFFSET('Hygiene Data'!$F$5,0,10*ROW('Hygiene Data'!F82))),'Data Summary'!DU88="Yes"),OFFSET('Hygiene Data'!$F$5,0,10*ROW('Hygiene Data'!F82)),NA())</f>
        <v>#N/A</v>
      </c>
      <c r="BG88" s="509" t="e">
        <f ca="1">+IF(AND(ISNUMBER(OFFSET('Hygiene Data'!$F$7,0,10*ROW('Hygiene Data'!F82))),'Data Summary'!DV88="Yes"),OFFSET('Hygiene Data'!$F$7,0,10*ROW('Hygiene Data'!F82)),NA())</f>
        <v>#N/A</v>
      </c>
      <c r="BH88" s="509" t="e">
        <f ca="1">+IF(AND(ISNUMBER(OFFSET('Hygiene Data'!$F$9,0,10*ROW('Hygiene Data'!F82))),'Data Summary'!DW88="Yes"),OFFSET('Hygiene Data'!$F$9,0,10*ROW('Hygiene Data'!F82)),NA())</f>
        <v>#N/A</v>
      </c>
      <c r="BI88" s="509" t="e">
        <f ca="1">+IF(AND(ISNUMBER(OFFSET('Hygiene Data'!$G$5,0,10*ROW('Hygiene Data'!G82))),'Data Summary'!DX88="Yes"),OFFSET('Hygiene Data'!$G$5,0,10*ROW('Hygiene Data'!G82)),NA())</f>
        <v>#N/A</v>
      </c>
      <c r="BJ88" s="509" t="e">
        <f ca="1">+IF(AND(ISNUMBER(OFFSET('Hygiene Data'!$G$7,0,10*ROW('Hygiene Data'!G82))),'Data Summary'!DY88="Yes"),OFFSET('Hygiene Data'!$G$7,0,10*ROW('Hygiene Data'!G82)),NA())</f>
        <v>#N/A</v>
      </c>
      <c r="BK88" s="509" t="e">
        <f ca="1">+IF(AND(ISNUMBER(OFFSET('Hygiene Data'!$G$9,0,10*ROW('Hygiene Data'!G82))),'Data Summary'!DZ88="Yes"),OFFSET('Hygiene Data'!$G$9,0,10*ROW('Hygiene Data'!G82)),NA())</f>
        <v>#N/A</v>
      </c>
      <c r="BL88" s="509" t="e">
        <f ca="1">+IF(AND(ISNUMBER(OFFSET('Hygiene Data'!$H$5,0,10*ROW('Hygiene Data'!H82))),'Data Summary'!EA88="Yes"),OFFSET('Hygiene Data'!$H$5,0,10*ROW('Hygiene Data'!H82)),NA())</f>
        <v>#N/A</v>
      </c>
      <c r="BM88" s="509" t="e">
        <f ca="1">+IF(AND(ISNUMBER(OFFSET('Hygiene Data'!$H$7,0,10*ROW('Hygiene Data'!H82))),'Data Summary'!EB88="Yes"),OFFSET('Hygiene Data'!$H$7,0,10*ROW('Hygiene Data'!H82)),NA())</f>
        <v>#N/A</v>
      </c>
      <c r="BN88" s="509" t="e">
        <f ca="1">+IF(AND(ISNUMBER(OFFSET('Hygiene Data'!$H$9,0,10*ROW('Hygiene Data'!H82))),'Data Summary'!EC88="Yes"),OFFSET('Hygiene Data'!$H$9,0,10*ROW('Hygiene Data'!H82)),NA())</f>
        <v>#N/A</v>
      </c>
      <c r="BO88" s="509" t="e">
        <f ca="1">+IF(AND(ISNUMBER(OFFSET('Hygiene Data'!$I$5,0,10*ROW('Hygiene Data'!I82))),'Data Summary'!ED88="Yes"),OFFSET('Hygiene Data'!$I$5,0,10*ROW('Hygiene Data'!I82)),NA())</f>
        <v>#N/A</v>
      </c>
      <c r="BP88" s="509" t="e">
        <f ca="1">+IF(AND(ISNUMBER(OFFSET('Hygiene Data'!$I$7,0,10*ROW('Hygiene Data'!I82))),'Data Summary'!EE88="Yes"),OFFSET('Hygiene Data'!$I$7,0,10*ROW('Hygiene Data'!I82)),NA())</f>
        <v>#N/A</v>
      </c>
      <c r="BQ88" s="509" t="e">
        <f ca="1">+IF(AND(ISNUMBER(OFFSET('Hygiene Data'!$I$9,0,10*ROW('Hygiene Data'!I82))),'Data Summary'!EF88="Yes"),OFFSET('Hygiene Data'!$I$9,0,10*ROW('Hygiene Data'!I82)),NA())</f>
        <v>#N/A</v>
      </c>
    </row>
    <row r="89" spans="1:69" x14ac:dyDescent="0.25">
      <c r="A89" s="505" t="e">
        <f ca="1">+RIGHT('Data Summary'!A89,LEN('Data Summary'!A89)-9)</f>
        <v>#VALUE!</v>
      </c>
      <c r="B89" s="479" t="str">
        <f ca="1">+IF(ISTEXT('Data Summary'!B89),'Data Summary'!B89,"")</f>
        <v/>
      </c>
      <c r="C89" s="506" t="e">
        <f ca="1">+VALUE('Data Summary'!C89)</f>
        <v>#VALUE!</v>
      </c>
      <c r="D89" s="507" t="e">
        <f ca="1">+IF(AND(ISNUMBER(OFFSET('Water Data'!$D$4,0,10*ROW('Water Data'!D83))),'Data Summary'!BS89="Yes"),100-OFFSET('Water Data'!$D$4,0,10*ROW('Water Data'!D83)),NA())</f>
        <v>#N/A</v>
      </c>
      <c r="E89" s="507" t="e">
        <f ca="1">+IF(AND(ISNUMBER(OFFSET('Water Data'!$D$6,0,10*ROW('Water Data'!D83))),'Data Summary'!BT89="Yes"),OFFSET('Water Data'!$D$6,0,10*ROW('Water Data'!D83)),NA())</f>
        <v>#N/A</v>
      </c>
      <c r="F89" s="507" t="e">
        <f ca="1">+IF(AND(ISNUMBER(OFFSET('Water Data'!$D$9,0,10*ROW('Water Data'!D83))),'Data Summary'!BU89="Yes"),OFFSET('Water Data'!$D$9,0,10*ROW('Water Data'!D83)),NA())</f>
        <v>#N/A</v>
      </c>
      <c r="G89" s="507" t="e">
        <f ca="1">+IF(AND(ISNUMBER(OFFSET('Water Data'!$E$4,0,10*ROW('Water Data'!E83))),'Data Summary'!BV89="Yes"),100-OFFSET('Water Data'!$E$4,0,10*ROW('Water Data'!E83)),NA())</f>
        <v>#N/A</v>
      </c>
      <c r="H89" s="507" t="e">
        <f ca="1">+IF(AND(ISNUMBER(OFFSET('Water Data'!$E$6,0,10*ROW('Water Data'!E83))),'Data Summary'!BW89="Yes"),OFFSET('Water Data'!$E$6,0,10*ROW('Water Data'!E83)),NA())</f>
        <v>#N/A</v>
      </c>
      <c r="I89" s="507" t="e">
        <f ca="1">+IF(AND(ISNUMBER(OFFSET('Water Data'!$E$9,0,10*ROW('Water Data'!E83))),'Data Summary'!BX89="Yes"),OFFSET('Water Data'!$E$9,0,10*ROW('Water Data'!E83)),NA())</f>
        <v>#N/A</v>
      </c>
      <c r="J89" s="507" t="e">
        <f ca="1">+IF(AND(ISNUMBER(OFFSET('Water Data'!$F$4,0,10*ROW('Water Data'!F83))),'Data Summary'!BY89="Yes"),100-OFFSET('Water Data'!$F$4,0,10*ROW('Water Data'!F83)),NA())</f>
        <v>#N/A</v>
      </c>
      <c r="K89" s="507" t="e">
        <f ca="1">+IF(AND(ISNUMBER(OFFSET('Water Data'!$F$6,0,10*ROW('Water Data'!F83))),'Data Summary'!BZ89="Yes"),OFFSET('Water Data'!$F$6,0,10*ROW('Water Data'!F83)),NA())</f>
        <v>#N/A</v>
      </c>
      <c r="L89" s="507" t="e">
        <f ca="1">+IF(AND(ISNUMBER(OFFSET('Water Data'!$F$9,0,10*ROW('Water Data'!F83))),'Data Summary'!CA89="Yes"),OFFSET('Water Data'!$F$9,0,10*ROW('Water Data'!F83)),NA())</f>
        <v>#N/A</v>
      </c>
      <c r="M89" s="507" t="e">
        <f ca="1">+IF(AND(ISNUMBER(OFFSET('Water Data'!$G$4,0,10*ROW('Water Data'!G83))),'Data Summary'!CB89="Yes"),100-OFFSET('Water Data'!$G$4,0,10*ROW('Water Data'!G83)),NA())</f>
        <v>#N/A</v>
      </c>
      <c r="N89" s="507" t="e">
        <f ca="1">+IF(AND(ISNUMBER(OFFSET('Water Data'!$G$6,0,10*ROW('Water Data'!G83))),'Data Summary'!CC89="Yes"),OFFSET('Water Data'!$G$6,0,10*ROW('Water Data'!G83)),NA())</f>
        <v>#N/A</v>
      </c>
      <c r="O89" s="507" t="e">
        <f ca="1">+IF(AND(ISNUMBER(OFFSET('Water Data'!$G$9,0,10*ROW('Water Data'!G83))),'Data Summary'!CD89="Yes"),OFFSET('Water Data'!$G$9,0,10*ROW('Water Data'!G83)),NA())</f>
        <v>#N/A</v>
      </c>
      <c r="P89" s="507" t="e">
        <f ca="1">+IF(AND(ISNUMBER(OFFSET('Water Data'!$H$4,0,10*ROW('Water Data'!H83))),'Data Summary'!CE89="Yes"),100-OFFSET('Water Data'!$H$4,0,10*ROW('Water Data'!H83)),NA())</f>
        <v>#N/A</v>
      </c>
      <c r="Q89" s="507" t="e">
        <f ca="1">+IF(AND(ISNUMBER(OFFSET('Water Data'!$H$6,0,10*ROW('Water Data'!H83))),'Data Summary'!CF89="Yes"),OFFSET('Water Data'!$H$6,0,10*ROW('Water Data'!H83)),NA())</f>
        <v>#N/A</v>
      </c>
      <c r="R89" s="507" t="e">
        <f ca="1">+IF(AND(ISNUMBER(OFFSET('Water Data'!$H$9,0,10*ROW('Water Data'!H83))),'Data Summary'!CG89="Yes"),OFFSET('Water Data'!$H$9,0,10*ROW('Water Data'!H83)),NA())</f>
        <v>#N/A</v>
      </c>
      <c r="S89" s="507" t="e">
        <f ca="1">+IF(AND(ISNUMBER(OFFSET('Water Data'!$I$4,0,10*ROW('Water Data'!I83))),'Data Summary'!CH89="Yes"),100-OFFSET('Water Data'!$I$4,0,10*ROW('Water Data'!I83)),NA())</f>
        <v>#N/A</v>
      </c>
      <c r="T89" s="507" t="e">
        <f ca="1">+IF(AND(ISNUMBER(OFFSET('Water Data'!$I$6,0,10*ROW('Water Data'!I83))),'Data Summary'!CI89="Yes"),OFFSET('Water Data'!$I$6,0,10*ROW('Water Data'!I83)),NA())</f>
        <v>#N/A</v>
      </c>
      <c r="U89" s="507" t="e">
        <f ca="1">+IF(AND(ISNUMBER(OFFSET('Water Data'!$I$9,0,10*ROW('Water Data'!I83))),'Data Summary'!CJ89="Yes"),OFFSET('Water Data'!$I$9,0,10*ROW('Water Data'!I83)),NA())</f>
        <v>#N/A</v>
      </c>
      <c r="V89" s="508" t="e">
        <f ca="1">+IF(AND(ISNUMBER(OFFSET('Sanitation Data'!$D$4,0,10*ROW('Sanitation Data'!D83))),'Data Summary'!CK89="Yes"),100-OFFSET('Sanitation Data'!$D$4,0,10*ROW('Sanitation Data'!D83)),NA())</f>
        <v>#N/A</v>
      </c>
      <c r="W89" s="508" t="e">
        <f ca="1">+IF(AND(ISNUMBER(OFFSET('Sanitation Data'!$D$6,0,10*ROW('Sanitation Data'!D83))),'Data Summary'!CL89="Yes"),OFFSET('Sanitation Data'!$D$6,0,10*ROW('Sanitation Data'!D83)),NA())</f>
        <v>#N/A</v>
      </c>
      <c r="X89" s="508" t="e">
        <f ca="1">+IF(AND(ISNUMBER(OFFSET('Sanitation Data'!$D$10,0,10*ROW('Sanitation Data'!D83))),'Data Summary'!CM89="Yes"),OFFSET('Sanitation Data'!$D$10,0,10*ROW('Sanitation Data'!D83)),NA())</f>
        <v>#N/A</v>
      </c>
      <c r="Y89" s="508" t="e">
        <f ca="1">+IF(AND(ISNUMBER(OFFSET('Sanitation Data'!$D$11,0,10*ROW('Sanitation Data'!D83))),'Data Summary'!CN89="Yes"),OFFSET('Sanitation Data'!$D$11,0,10*ROW('Sanitation Data'!D83)),NA())</f>
        <v>#N/A</v>
      </c>
      <c r="Z89" s="508" t="e">
        <f ca="1">+IF(AND(ISNUMBER(OFFSET('Sanitation Data'!$D$12,0,10*ROW('Sanitation Data'!D83))),'Data Summary'!CO89="Yes"),OFFSET('Sanitation Data'!$D$12,0,10*ROW('Sanitation Data'!D83)),NA())</f>
        <v>#N/A</v>
      </c>
      <c r="AA89" s="508" t="e">
        <f ca="1">+IF(AND(ISNUMBER(OFFSET('Sanitation Data'!$E$4,0,10*ROW('Sanitation Data'!E83))),'Data Summary'!CP89="Yes"),100-OFFSET('Sanitation Data'!$E$4,0,10*ROW('Sanitation Data'!E83)),NA())</f>
        <v>#N/A</v>
      </c>
      <c r="AB89" s="508" t="e">
        <f ca="1">+IF(AND(ISNUMBER(OFFSET('Sanitation Data'!$E$6,0,10*ROW('Sanitation Data'!E83))),'Data Summary'!CQ89="Yes"),OFFSET('Sanitation Data'!$E$6,0,10*ROW('Sanitation Data'!E83)),NA())</f>
        <v>#N/A</v>
      </c>
      <c r="AC89" s="508" t="e">
        <f ca="1">+IF(AND(ISNUMBER(OFFSET('Sanitation Data'!$E$10,0,10*ROW('Sanitation Data'!E83))),'Data Summary'!CR89="Yes"),OFFSET('Sanitation Data'!$E$10,0,10*ROW('Sanitation Data'!E83)),NA())</f>
        <v>#N/A</v>
      </c>
      <c r="AD89" s="508" t="e">
        <f ca="1">+IF(AND(ISNUMBER(OFFSET('Sanitation Data'!$E$11,0,10*ROW('Sanitation Data'!E83))),'Data Summary'!CS89="Yes"),OFFSET('Sanitation Data'!$E$11,0,10*ROW('Sanitation Data'!E83)),NA())</f>
        <v>#N/A</v>
      </c>
      <c r="AE89" s="508" t="e">
        <f ca="1">+IF(AND(ISNUMBER(OFFSET('Sanitation Data'!$E$12,0,10*ROW('Sanitation Data'!E83))),'Data Summary'!CT89="Yes"),OFFSET('Sanitation Data'!$E$12,0,10*ROW('Sanitation Data'!E83)),NA())</f>
        <v>#N/A</v>
      </c>
      <c r="AF89" s="508" t="e">
        <f ca="1">+IF(AND(ISNUMBER(OFFSET('Sanitation Data'!$F$4,0,10*ROW('Sanitation Data'!F83))),'Data Summary'!CU89="Yes"),100-OFFSET('Sanitation Data'!$F$4,0,10*ROW('Sanitation Data'!F83)),NA())</f>
        <v>#N/A</v>
      </c>
      <c r="AG89" s="508" t="e">
        <f ca="1">+IF(AND(ISNUMBER(OFFSET('Sanitation Data'!$F$6,0,10*ROW('Sanitation Data'!F83))),'Data Summary'!CV89="Yes"),OFFSET('Sanitation Data'!$F$6,0,10*ROW('Sanitation Data'!F83)),NA())</f>
        <v>#N/A</v>
      </c>
      <c r="AH89" s="508" t="e">
        <f ca="1">+IF(AND(ISNUMBER(OFFSET('Sanitation Data'!$F$10,0,10*ROW('Sanitation Data'!F83))),'Data Summary'!CW89="Yes"),OFFSET('Sanitation Data'!$F$10,0,10*ROW('Sanitation Data'!F83)),NA())</f>
        <v>#N/A</v>
      </c>
      <c r="AI89" s="508" t="e">
        <f ca="1">+IF(AND(ISNUMBER(OFFSET('Sanitation Data'!$F$11,0,10*ROW('Sanitation Data'!F83))),'Data Summary'!CX89="Yes"),OFFSET('Sanitation Data'!$F$11,0,10*ROW('Sanitation Data'!F83)),NA())</f>
        <v>#N/A</v>
      </c>
      <c r="AJ89" s="508" t="e">
        <f ca="1">+IF(AND(ISNUMBER(OFFSET('Sanitation Data'!$F$12,0,10*ROW('Sanitation Data'!F83))),'Data Summary'!CY89="Yes"),OFFSET('Sanitation Data'!$F$12,0,10*ROW('Sanitation Data'!F83)),NA())</f>
        <v>#N/A</v>
      </c>
      <c r="AK89" s="508" t="e">
        <f ca="1">+IF(AND(ISNUMBER(OFFSET('Sanitation Data'!$G$4,0,10*ROW('Sanitation Data'!G83))),'Data Summary'!CZ89="Yes"),100-OFFSET('Sanitation Data'!$G$4,0,10*ROW('Sanitation Data'!G83)),NA())</f>
        <v>#N/A</v>
      </c>
      <c r="AL89" s="508" t="e">
        <f ca="1">+IF(AND(ISNUMBER(OFFSET('Sanitation Data'!$G$6,0,10*ROW('Sanitation Data'!G83))),'Data Summary'!DA89="Yes"),OFFSET('Sanitation Data'!$G$6,0,10*ROW('Sanitation Data'!G83)),NA())</f>
        <v>#N/A</v>
      </c>
      <c r="AM89" s="508" t="e">
        <f ca="1">+IF(AND(ISNUMBER(OFFSET('Sanitation Data'!$G$10,0,10*ROW('Sanitation Data'!G83))),'Data Summary'!DB89="Yes"),OFFSET('Sanitation Data'!$G$10,0,10*ROW('Sanitation Data'!G83)),NA())</f>
        <v>#N/A</v>
      </c>
      <c r="AN89" s="508" t="e">
        <f ca="1">+IF(AND(ISNUMBER(OFFSET('Sanitation Data'!$G$11,0,10*ROW('Sanitation Data'!G83))),'Data Summary'!DC89="Yes"),OFFSET('Sanitation Data'!$G$11,0,10*ROW('Sanitation Data'!G83)),NA())</f>
        <v>#N/A</v>
      </c>
      <c r="AO89" s="508" t="e">
        <f ca="1">+IF(AND(ISNUMBER(OFFSET('Sanitation Data'!$G$12,0,10*ROW('Sanitation Data'!G83))),'Data Summary'!DD89="Yes"),OFFSET('Sanitation Data'!$G$12,0,10*ROW('Sanitation Data'!G83)),NA())</f>
        <v>#N/A</v>
      </c>
      <c r="AP89" s="508" t="e">
        <f ca="1">+IF(AND(ISNUMBER(OFFSET('Sanitation Data'!$H$4,0,10*ROW('Sanitation Data'!H83))),'Data Summary'!DE89="Yes"),100-OFFSET('Sanitation Data'!$H$4,0,10*ROW('Sanitation Data'!H83)),NA())</f>
        <v>#N/A</v>
      </c>
      <c r="AQ89" s="508" t="e">
        <f ca="1">+IF(AND(ISNUMBER(OFFSET('Sanitation Data'!$H$6,0,10*ROW('Sanitation Data'!H83))),'Data Summary'!DF89="Yes"),OFFSET('Sanitation Data'!$H$6,0,10*ROW('Sanitation Data'!H83)),NA())</f>
        <v>#N/A</v>
      </c>
      <c r="AR89" s="508" t="e">
        <f ca="1">+IF(AND(ISNUMBER(OFFSET('Sanitation Data'!$H$10,0,10*ROW('Sanitation Data'!H83))),'Data Summary'!DG89="Yes"),OFFSET('Sanitation Data'!$H$10,0,10*ROW('Sanitation Data'!H83)),NA())</f>
        <v>#N/A</v>
      </c>
      <c r="AS89" s="508" t="e">
        <f ca="1">+IF(AND(ISNUMBER(OFFSET('Sanitation Data'!$H$11,0,10*ROW('Sanitation Data'!H83))),'Data Summary'!DH89="Yes"),OFFSET('Sanitation Data'!$H$11,0,10*ROW('Sanitation Data'!H83)),NA())</f>
        <v>#N/A</v>
      </c>
      <c r="AT89" s="508" t="e">
        <f ca="1">+IF(AND(ISNUMBER(OFFSET('Sanitation Data'!$H$12,0,10*ROW('Sanitation Data'!H83))),'Data Summary'!DI89="Yes"),OFFSET('Sanitation Data'!$H$12,0,10*ROW('Sanitation Data'!H83)),NA())</f>
        <v>#N/A</v>
      </c>
      <c r="AU89" s="508" t="e">
        <f ca="1">+IF(AND(ISNUMBER(OFFSET('Sanitation Data'!$I$4,0,10*ROW('Sanitation Data'!I83))),'Data Summary'!DJ89="Yes"),100-OFFSET('Sanitation Data'!$I$4,0,10*ROW('Sanitation Data'!I83)),NA())</f>
        <v>#N/A</v>
      </c>
      <c r="AV89" s="508" t="e">
        <f ca="1">+IF(AND(ISNUMBER(OFFSET('Sanitation Data'!$I$6,0,10*ROW('Sanitation Data'!I83))),'Data Summary'!DK89="Yes"),OFFSET('Sanitation Data'!$I$6,0,10*ROW('Sanitation Data'!I83)),NA())</f>
        <v>#N/A</v>
      </c>
      <c r="AW89" s="508" t="e">
        <f ca="1">+IF(AND(ISNUMBER(OFFSET('Sanitation Data'!$I$10,0,10*ROW('Sanitation Data'!I83))),'Data Summary'!DL89="Yes"),OFFSET('Sanitation Data'!$I$10,0,10*ROW('Sanitation Data'!I83)),NA())</f>
        <v>#N/A</v>
      </c>
      <c r="AX89" s="508" t="e">
        <f ca="1">+IF(AND(ISNUMBER(OFFSET('Sanitation Data'!$I$11,0,10*ROW('Sanitation Data'!I83))),'Data Summary'!DM89="Yes"),OFFSET('Sanitation Data'!$I$11,0,10*ROW('Sanitation Data'!I83)),NA())</f>
        <v>#N/A</v>
      </c>
      <c r="AY89" s="508" t="e">
        <f ca="1">+IF(AND(ISNUMBER(OFFSET('Sanitation Data'!$I$12,0,10*ROW('Sanitation Data'!I83))),'Data Summary'!DN89="Yes"),OFFSET('Sanitation Data'!$I$12,0,10*ROW('Sanitation Data'!I83)),NA())</f>
        <v>#N/A</v>
      </c>
      <c r="AZ89" s="509" t="e">
        <f ca="1">+IF(AND(ISNUMBER(OFFSET('Hygiene Data'!$D$5,0,10*ROW('Hygiene Data'!D83))),'Data Summary'!DO89="Yes"),OFFSET('Hygiene Data'!$D$5,0,10*ROW('Hygiene Data'!D83)),NA())</f>
        <v>#N/A</v>
      </c>
      <c r="BA89" s="509" t="e">
        <f ca="1">+IF(AND(ISNUMBER(OFFSET('Hygiene Data'!$D$7,0,10*ROW('Hygiene Data'!D83))),'Data Summary'!DP89="Yes"),OFFSET('Hygiene Data'!$D$7,0,10*ROW('Hygiene Data'!D83)),NA())</f>
        <v>#N/A</v>
      </c>
      <c r="BB89" s="509" t="e">
        <f ca="1">+IF(AND(ISNUMBER(OFFSET('Hygiene Data'!$D$9,0,10*ROW('Hygiene Data'!D83))),'Data Summary'!DQ89="Yes"),OFFSET('Hygiene Data'!$D$9,0,10*ROW('Hygiene Data'!D83)),NA())</f>
        <v>#N/A</v>
      </c>
      <c r="BC89" s="509" t="e">
        <f ca="1">+IF(AND(ISNUMBER(OFFSET('Hygiene Data'!$E$5,0,10*ROW('Hygiene Data'!E83))),'Data Summary'!DR89="Yes"),OFFSET('Hygiene Data'!$E$5,0,10*ROW('Hygiene Data'!E83)),NA())</f>
        <v>#N/A</v>
      </c>
      <c r="BD89" s="509" t="e">
        <f ca="1">+IF(AND(ISNUMBER(OFFSET('Hygiene Data'!$E$7,0,10*ROW('Hygiene Data'!E83))),'Data Summary'!DS89="Yes"),OFFSET('Hygiene Data'!$E$7,0,10*ROW('Hygiene Data'!E83)),NA())</f>
        <v>#N/A</v>
      </c>
      <c r="BE89" s="509" t="e">
        <f ca="1">+IF(AND(ISNUMBER(OFFSET('Hygiene Data'!$E$9,0,10*ROW('Hygiene Data'!E83))),'Data Summary'!DT89="Yes"),OFFSET('Hygiene Data'!$E$9,0,10*ROW('Hygiene Data'!E83)),NA())</f>
        <v>#N/A</v>
      </c>
      <c r="BF89" s="509" t="e">
        <f ca="1">+IF(AND(ISNUMBER(OFFSET('Hygiene Data'!$F$5,0,10*ROW('Hygiene Data'!F83))),'Data Summary'!DU89="Yes"),OFFSET('Hygiene Data'!$F$5,0,10*ROW('Hygiene Data'!F83)),NA())</f>
        <v>#N/A</v>
      </c>
      <c r="BG89" s="509" t="e">
        <f ca="1">+IF(AND(ISNUMBER(OFFSET('Hygiene Data'!$F$7,0,10*ROW('Hygiene Data'!F83))),'Data Summary'!DV89="Yes"),OFFSET('Hygiene Data'!$F$7,0,10*ROW('Hygiene Data'!F83)),NA())</f>
        <v>#N/A</v>
      </c>
      <c r="BH89" s="509" t="e">
        <f ca="1">+IF(AND(ISNUMBER(OFFSET('Hygiene Data'!$F$9,0,10*ROW('Hygiene Data'!F83))),'Data Summary'!DW89="Yes"),OFFSET('Hygiene Data'!$F$9,0,10*ROW('Hygiene Data'!F83)),NA())</f>
        <v>#N/A</v>
      </c>
      <c r="BI89" s="509" t="e">
        <f ca="1">+IF(AND(ISNUMBER(OFFSET('Hygiene Data'!$G$5,0,10*ROW('Hygiene Data'!G83))),'Data Summary'!DX89="Yes"),OFFSET('Hygiene Data'!$G$5,0,10*ROW('Hygiene Data'!G83)),NA())</f>
        <v>#N/A</v>
      </c>
      <c r="BJ89" s="509" t="e">
        <f ca="1">+IF(AND(ISNUMBER(OFFSET('Hygiene Data'!$G$7,0,10*ROW('Hygiene Data'!G83))),'Data Summary'!DY89="Yes"),OFFSET('Hygiene Data'!$G$7,0,10*ROW('Hygiene Data'!G83)),NA())</f>
        <v>#N/A</v>
      </c>
      <c r="BK89" s="509" t="e">
        <f ca="1">+IF(AND(ISNUMBER(OFFSET('Hygiene Data'!$G$9,0,10*ROW('Hygiene Data'!G83))),'Data Summary'!DZ89="Yes"),OFFSET('Hygiene Data'!$G$9,0,10*ROW('Hygiene Data'!G83)),NA())</f>
        <v>#N/A</v>
      </c>
      <c r="BL89" s="509" t="e">
        <f ca="1">+IF(AND(ISNUMBER(OFFSET('Hygiene Data'!$H$5,0,10*ROW('Hygiene Data'!H83))),'Data Summary'!EA89="Yes"),OFFSET('Hygiene Data'!$H$5,0,10*ROW('Hygiene Data'!H83)),NA())</f>
        <v>#N/A</v>
      </c>
      <c r="BM89" s="509" t="e">
        <f ca="1">+IF(AND(ISNUMBER(OFFSET('Hygiene Data'!$H$7,0,10*ROW('Hygiene Data'!H83))),'Data Summary'!EB89="Yes"),OFFSET('Hygiene Data'!$H$7,0,10*ROW('Hygiene Data'!H83)),NA())</f>
        <v>#N/A</v>
      </c>
      <c r="BN89" s="509" t="e">
        <f ca="1">+IF(AND(ISNUMBER(OFFSET('Hygiene Data'!$H$9,0,10*ROW('Hygiene Data'!H83))),'Data Summary'!EC89="Yes"),OFFSET('Hygiene Data'!$H$9,0,10*ROW('Hygiene Data'!H83)),NA())</f>
        <v>#N/A</v>
      </c>
      <c r="BO89" s="509" t="e">
        <f ca="1">+IF(AND(ISNUMBER(OFFSET('Hygiene Data'!$I$5,0,10*ROW('Hygiene Data'!I83))),'Data Summary'!ED89="Yes"),OFFSET('Hygiene Data'!$I$5,0,10*ROW('Hygiene Data'!I83)),NA())</f>
        <v>#N/A</v>
      </c>
      <c r="BP89" s="509" t="e">
        <f ca="1">+IF(AND(ISNUMBER(OFFSET('Hygiene Data'!$I$7,0,10*ROW('Hygiene Data'!I83))),'Data Summary'!EE89="Yes"),OFFSET('Hygiene Data'!$I$7,0,10*ROW('Hygiene Data'!I83)),NA())</f>
        <v>#N/A</v>
      </c>
      <c r="BQ89" s="509" t="e">
        <f ca="1">+IF(AND(ISNUMBER(OFFSET('Hygiene Data'!$I$9,0,10*ROW('Hygiene Data'!I83))),'Data Summary'!EF89="Yes"),OFFSET('Hygiene Data'!$I$9,0,10*ROW('Hygiene Data'!I83)),NA())</f>
        <v>#N/A</v>
      </c>
    </row>
    <row r="90" spans="1:69" x14ac:dyDescent="0.25">
      <c r="A90" s="505" t="e">
        <f ca="1">+RIGHT('Data Summary'!A90,LEN('Data Summary'!A90)-9)</f>
        <v>#VALUE!</v>
      </c>
      <c r="B90" s="479" t="str">
        <f ca="1">+IF(ISTEXT('Data Summary'!B90),'Data Summary'!B90,"")</f>
        <v/>
      </c>
      <c r="C90" s="506" t="e">
        <f ca="1">+VALUE('Data Summary'!C90)</f>
        <v>#VALUE!</v>
      </c>
      <c r="D90" s="507" t="e">
        <f ca="1">+IF(AND(ISNUMBER(OFFSET('Water Data'!$D$4,0,10*ROW('Water Data'!D84))),'Data Summary'!BS90="Yes"),100-OFFSET('Water Data'!$D$4,0,10*ROW('Water Data'!D84)),NA())</f>
        <v>#N/A</v>
      </c>
      <c r="E90" s="507" t="e">
        <f ca="1">+IF(AND(ISNUMBER(OFFSET('Water Data'!$D$6,0,10*ROW('Water Data'!D84))),'Data Summary'!BT90="Yes"),OFFSET('Water Data'!$D$6,0,10*ROW('Water Data'!D84)),NA())</f>
        <v>#N/A</v>
      </c>
      <c r="F90" s="507" t="e">
        <f ca="1">+IF(AND(ISNUMBER(OFFSET('Water Data'!$D$9,0,10*ROW('Water Data'!D84))),'Data Summary'!BU90="Yes"),OFFSET('Water Data'!$D$9,0,10*ROW('Water Data'!D84)),NA())</f>
        <v>#N/A</v>
      </c>
      <c r="G90" s="507" t="e">
        <f ca="1">+IF(AND(ISNUMBER(OFFSET('Water Data'!$E$4,0,10*ROW('Water Data'!E84))),'Data Summary'!BV90="Yes"),100-OFFSET('Water Data'!$E$4,0,10*ROW('Water Data'!E84)),NA())</f>
        <v>#N/A</v>
      </c>
      <c r="H90" s="507" t="e">
        <f ca="1">+IF(AND(ISNUMBER(OFFSET('Water Data'!$E$6,0,10*ROW('Water Data'!E84))),'Data Summary'!BW90="Yes"),OFFSET('Water Data'!$E$6,0,10*ROW('Water Data'!E84)),NA())</f>
        <v>#N/A</v>
      </c>
      <c r="I90" s="507" t="e">
        <f ca="1">+IF(AND(ISNUMBER(OFFSET('Water Data'!$E$9,0,10*ROW('Water Data'!E84))),'Data Summary'!BX90="Yes"),OFFSET('Water Data'!$E$9,0,10*ROW('Water Data'!E84)),NA())</f>
        <v>#N/A</v>
      </c>
      <c r="J90" s="507" t="e">
        <f ca="1">+IF(AND(ISNUMBER(OFFSET('Water Data'!$F$4,0,10*ROW('Water Data'!F84))),'Data Summary'!BY90="Yes"),100-OFFSET('Water Data'!$F$4,0,10*ROW('Water Data'!F84)),NA())</f>
        <v>#N/A</v>
      </c>
      <c r="K90" s="507" t="e">
        <f ca="1">+IF(AND(ISNUMBER(OFFSET('Water Data'!$F$6,0,10*ROW('Water Data'!F84))),'Data Summary'!BZ90="Yes"),OFFSET('Water Data'!$F$6,0,10*ROW('Water Data'!F84)),NA())</f>
        <v>#N/A</v>
      </c>
      <c r="L90" s="507" t="e">
        <f ca="1">+IF(AND(ISNUMBER(OFFSET('Water Data'!$F$9,0,10*ROW('Water Data'!F84))),'Data Summary'!CA90="Yes"),OFFSET('Water Data'!$F$9,0,10*ROW('Water Data'!F84)),NA())</f>
        <v>#N/A</v>
      </c>
      <c r="M90" s="507" t="e">
        <f ca="1">+IF(AND(ISNUMBER(OFFSET('Water Data'!$G$4,0,10*ROW('Water Data'!G84))),'Data Summary'!CB90="Yes"),100-OFFSET('Water Data'!$G$4,0,10*ROW('Water Data'!G84)),NA())</f>
        <v>#N/A</v>
      </c>
      <c r="N90" s="507" t="e">
        <f ca="1">+IF(AND(ISNUMBER(OFFSET('Water Data'!$G$6,0,10*ROW('Water Data'!G84))),'Data Summary'!CC90="Yes"),OFFSET('Water Data'!$G$6,0,10*ROW('Water Data'!G84)),NA())</f>
        <v>#N/A</v>
      </c>
      <c r="O90" s="507" t="e">
        <f ca="1">+IF(AND(ISNUMBER(OFFSET('Water Data'!$G$9,0,10*ROW('Water Data'!G84))),'Data Summary'!CD90="Yes"),OFFSET('Water Data'!$G$9,0,10*ROW('Water Data'!G84)),NA())</f>
        <v>#N/A</v>
      </c>
      <c r="P90" s="507" t="e">
        <f ca="1">+IF(AND(ISNUMBER(OFFSET('Water Data'!$H$4,0,10*ROW('Water Data'!H84))),'Data Summary'!CE90="Yes"),100-OFFSET('Water Data'!$H$4,0,10*ROW('Water Data'!H84)),NA())</f>
        <v>#N/A</v>
      </c>
      <c r="Q90" s="507" t="e">
        <f ca="1">+IF(AND(ISNUMBER(OFFSET('Water Data'!$H$6,0,10*ROW('Water Data'!H84))),'Data Summary'!CF90="Yes"),OFFSET('Water Data'!$H$6,0,10*ROW('Water Data'!H84)),NA())</f>
        <v>#N/A</v>
      </c>
      <c r="R90" s="507" t="e">
        <f ca="1">+IF(AND(ISNUMBER(OFFSET('Water Data'!$H$9,0,10*ROW('Water Data'!H84))),'Data Summary'!CG90="Yes"),OFFSET('Water Data'!$H$9,0,10*ROW('Water Data'!H84)),NA())</f>
        <v>#N/A</v>
      </c>
      <c r="S90" s="507" t="e">
        <f ca="1">+IF(AND(ISNUMBER(OFFSET('Water Data'!$I$4,0,10*ROW('Water Data'!I84))),'Data Summary'!CH90="Yes"),100-OFFSET('Water Data'!$I$4,0,10*ROW('Water Data'!I84)),NA())</f>
        <v>#N/A</v>
      </c>
      <c r="T90" s="507" t="e">
        <f ca="1">+IF(AND(ISNUMBER(OFFSET('Water Data'!$I$6,0,10*ROW('Water Data'!I84))),'Data Summary'!CI90="Yes"),OFFSET('Water Data'!$I$6,0,10*ROW('Water Data'!I84)),NA())</f>
        <v>#N/A</v>
      </c>
      <c r="U90" s="507" t="e">
        <f ca="1">+IF(AND(ISNUMBER(OFFSET('Water Data'!$I$9,0,10*ROW('Water Data'!I84))),'Data Summary'!CJ90="Yes"),OFFSET('Water Data'!$I$9,0,10*ROW('Water Data'!I84)),NA())</f>
        <v>#N/A</v>
      </c>
      <c r="V90" s="508" t="e">
        <f ca="1">+IF(AND(ISNUMBER(OFFSET('Sanitation Data'!$D$4,0,10*ROW('Sanitation Data'!D84))),'Data Summary'!CK90="Yes"),100-OFFSET('Sanitation Data'!$D$4,0,10*ROW('Sanitation Data'!D84)),NA())</f>
        <v>#N/A</v>
      </c>
      <c r="W90" s="508" t="e">
        <f ca="1">+IF(AND(ISNUMBER(OFFSET('Sanitation Data'!$D$6,0,10*ROW('Sanitation Data'!D84))),'Data Summary'!CL90="Yes"),OFFSET('Sanitation Data'!$D$6,0,10*ROW('Sanitation Data'!D84)),NA())</f>
        <v>#N/A</v>
      </c>
      <c r="X90" s="508" t="e">
        <f ca="1">+IF(AND(ISNUMBER(OFFSET('Sanitation Data'!$D$10,0,10*ROW('Sanitation Data'!D84))),'Data Summary'!CM90="Yes"),OFFSET('Sanitation Data'!$D$10,0,10*ROW('Sanitation Data'!D84)),NA())</f>
        <v>#N/A</v>
      </c>
      <c r="Y90" s="508" t="e">
        <f ca="1">+IF(AND(ISNUMBER(OFFSET('Sanitation Data'!$D$11,0,10*ROW('Sanitation Data'!D84))),'Data Summary'!CN90="Yes"),OFFSET('Sanitation Data'!$D$11,0,10*ROW('Sanitation Data'!D84)),NA())</f>
        <v>#N/A</v>
      </c>
      <c r="Z90" s="508" t="e">
        <f ca="1">+IF(AND(ISNUMBER(OFFSET('Sanitation Data'!$D$12,0,10*ROW('Sanitation Data'!D84))),'Data Summary'!CO90="Yes"),OFFSET('Sanitation Data'!$D$12,0,10*ROW('Sanitation Data'!D84)),NA())</f>
        <v>#N/A</v>
      </c>
      <c r="AA90" s="508" t="e">
        <f ca="1">+IF(AND(ISNUMBER(OFFSET('Sanitation Data'!$E$4,0,10*ROW('Sanitation Data'!E84))),'Data Summary'!CP90="Yes"),100-OFFSET('Sanitation Data'!$E$4,0,10*ROW('Sanitation Data'!E84)),NA())</f>
        <v>#N/A</v>
      </c>
      <c r="AB90" s="508" t="e">
        <f ca="1">+IF(AND(ISNUMBER(OFFSET('Sanitation Data'!$E$6,0,10*ROW('Sanitation Data'!E84))),'Data Summary'!CQ90="Yes"),OFFSET('Sanitation Data'!$E$6,0,10*ROW('Sanitation Data'!E84)),NA())</f>
        <v>#N/A</v>
      </c>
      <c r="AC90" s="508" t="e">
        <f ca="1">+IF(AND(ISNUMBER(OFFSET('Sanitation Data'!$E$10,0,10*ROW('Sanitation Data'!E84))),'Data Summary'!CR90="Yes"),OFFSET('Sanitation Data'!$E$10,0,10*ROW('Sanitation Data'!E84)),NA())</f>
        <v>#N/A</v>
      </c>
      <c r="AD90" s="508" t="e">
        <f ca="1">+IF(AND(ISNUMBER(OFFSET('Sanitation Data'!$E$11,0,10*ROW('Sanitation Data'!E84))),'Data Summary'!CS90="Yes"),OFFSET('Sanitation Data'!$E$11,0,10*ROW('Sanitation Data'!E84)),NA())</f>
        <v>#N/A</v>
      </c>
      <c r="AE90" s="508" t="e">
        <f ca="1">+IF(AND(ISNUMBER(OFFSET('Sanitation Data'!$E$12,0,10*ROW('Sanitation Data'!E84))),'Data Summary'!CT90="Yes"),OFFSET('Sanitation Data'!$E$12,0,10*ROW('Sanitation Data'!E84)),NA())</f>
        <v>#N/A</v>
      </c>
      <c r="AF90" s="508" t="e">
        <f ca="1">+IF(AND(ISNUMBER(OFFSET('Sanitation Data'!$F$4,0,10*ROW('Sanitation Data'!F84))),'Data Summary'!CU90="Yes"),100-OFFSET('Sanitation Data'!$F$4,0,10*ROW('Sanitation Data'!F84)),NA())</f>
        <v>#N/A</v>
      </c>
      <c r="AG90" s="508" t="e">
        <f ca="1">+IF(AND(ISNUMBER(OFFSET('Sanitation Data'!$F$6,0,10*ROW('Sanitation Data'!F84))),'Data Summary'!CV90="Yes"),OFFSET('Sanitation Data'!$F$6,0,10*ROW('Sanitation Data'!F84)),NA())</f>
        <v>#N/A</v>
      </c>
      <c r="AH90" s="508" t="e">
        <f ca="1">+IF(AND(ISNUMBER(OFFSET('Sanitation Data'!$F$10,0,10*ROW('Sanitation Data'!F84))),'Data Summary'!CW90="Yes"),OFFSET('Sanitation Data'!$F$10,0,10*ROW('Sanitation Data'!F84)),NA())</f>
        <v>#N/A</v>
      </c>
      <c r="AI90" s="508" t="e">
        <f ca="1">+IF(AND(ISNUMBER(OFFSET('Sanitation Data'!$F$11,0,10*ROW('Sanitation Data'!F84))),'Data Summary'!CX90="Yes"),OFFSET('Sanitation Data'!$F$11,0,10*ROW('Sanitation Data'!F84)),NA())</f>
        <v>#N/A</v>
      </c>
      <c r="AJ90" s="508" t="e">
        <f ca="1">+IF(AND(ISNUMBER(OFFSET('Sanitation Data'!$F$12,0,10*ROW('Sanitation Data'!F84))),'Data Summary'!CY90="Yes"),OFFSET('Sanitation Data'!$F$12,0,10*ROW('Sanitation Data'!F84)),NA())</f>
        <v>#N/A</v>
      </c>
      <c r="AK90" s="508" t="e">
        <f ca="1">+IF(AND(ISNUMBER(OFFSET('Sanitation Data'!$G$4,0,10*ROW('Sanitation Data'!G84))),'Data Summary'!CZ90="Yes"),100-OFFSET('Sanitation Data'!$G$4,0,10*ROW('Sanitation Data'!G84)),NA())</f>
        <v>#N/A</v>
      </c>
      <c r="AL90" s="508" t="e">
        <f ca="1">+IF(AND(ISNUMBER(OFFSET('Sanitation Data'!$G$6,0,10*ROW('Sanitation Data'!G84))),'Data Summary'!DA90="Yes"),OFFSET('Sanitation Data'!$G$6,0,10*ROW('Sanitation Data'!G84)),NA())</f>
        <v>#N/A</v>
      </c>
      <c r="AM90" s="508" t="e">
        <f ca="1">+IF(AND(ISNUMBER(OFFSET('Sanitation Data'!$G$10,0,10*ROW('Sanitation Data'!G84))),'Data Summary'!DB90="Yes"),OFFSET('Sanitation Data'!$G$10,0,10*ROW('Sanitation Data'!G84)),NA())</f>
        <v>#N/A</v>
      </c>
      <c r="AN90" s="508" t="e">
        <f ca="1">+IF(AND(ISNUMBER(OFFSET('Sanitation Data'!$G$11,0,10*ROW('Sanitation Data'!G84))),'Data Summary'!DC90="Yes"),OFFSET('Sanitation Data'!$G$11,0,10*ROW('Sanitation Data'!G84)),NA())</f>
        <v>#N/A</v>
      </c>
      <c r="AO90" s="508" t="e">
        <f ca="1">+IF(AND(ISNUMBER(OFFSET('Sanitation Data'!$G$12,0,10*ROW('Sanitation Data'!G84))),'Data Summary'!DD90="Yes"),OFFSET('Sanitation Data'!$G$12,0,10*ROW('Sanitation Data'!G84)),NA())</f>
        <v>#N/A</v>
      </c>
      <c r="AP90" s="508" t="e">
        <f ca="1">+IF(AND(ISNUMBER(OFFSET('Sanitation Data'!$H$4,0,10*ROW('Sanitation Data'!H84))),'Data Summary'!DE90="Yes"),100-OFFSET('Sanitation Data'!$H$4,0,10*ROW('Sanitation Data'!H84)),NA())</f>
        <v>#N/A</v>
      </c>
      <c r="AQ90" s="508" t="e">
        <f ca="1">+IF(AND(ISNUMBER(OFFSET('Sanitation Data'!$H$6,0,10*ROW('Sanitation Data'!H84))),'Data Summary'!DF90="Yes"),OFFSET('Sanitation Data'!$H$6,0,10*ROW('Sanitation Data'!H84)),NA())</f>
        <v>#N/A</v>
      </c>
      <c r="AR90" s="508" t="e">
        <f ca="1">+IF(AND(ISNUMBER(OFFSET('Sanitation Data'!$H$10,0,10*ROW('Sanitation Data'!H84))),'Data Summary'!DG90="Yes"),OFFSET('Sanitation Data'!$H$10,0,10*ROW('Sanitation Data'!H84)),NA())</f>
        <v>#N/A</v>
      </c>
      <c r="AS90" s="508" t="e">
        <f ca="1">+IF(AND(ISNUMBER(OFFSET('Sanitation Data'!$H$11,0,10*ROW('Sanitation Data'!H84))),'Data Summary'!DH90="Yes"),OFFSET('Sanitation Data'!$H$11,0,10*ROW('Sanitation Data'!H84)),NA())</f>
        <v>#N/A</v>
      </c>
      <c r="AT90" s="508" t="e">
        <f ca="1">+IF(AND(ISNUMBER(OFFSET('Sanitation Data'!$H$12,0,10*ROW('Sanitation Data'!H84))),'Data Summary'!DI90="Yes"),OFFSET('Sanitation Data'!$H$12,0,10*ROW('Sanitation Data'!H84)),NA())</f>
        <v>#N/A</v>
      </c>
      <c r="AU90" s="508" t="e">
        <f ca="1">+IF(AND(ISNUMBER(OFFSET('Sanitation Data'!$I$4,0,10*ROW('Sanitation Data'!I84))),'Data Summary'!DJ90="Yes"),100-OFFSET('Sanitation Data'!$I$4,0,10*ROW('Sanitation Data'!I84)),NA())</f>
        <v>#N/A</v>
      </c>
      <c r="AV90" s="508" t="e">
        <f ca="1">+IF(AND(ISNUMBER(OFFSET('Sanitation Data'!$I$6,0,10*ROW('Sanitation Data'!I84))),'Data Summary'!DK90="Yes"),OFFSET('Sanitation Data'!$I$6,0,10*ROW('Sanitation Data'!I84)),NA())</f>
        <v>#N/A</v>
      </c>
      <c r="AW90" s="508" t="e">
        <f ca="1">+IF(AND(ISNUMBER(OFFSET('Sanitation Data'!$I$10,0,10*ROW('Sanitation Data'!I84))),'Data Summary'!DL90="Yes"),OFFSET('Sanitation Data'!$I$10,0,10*ROW('Sanitation Data'!I84)),NA())</f>
        <v>#N/A</v>
      </c>
      <c r="AX90" s="508" t="e">
        <f ca="1">+IF(AND(ISNUMBER(OFFSET('Sanitation Data'!$I$11,0,10*ROW('Sanitation Data'!I84))),'Data Summary'!DM90="Yes"),OFFSET('Sanitation Data'!$I$11,0,10*ROW('Sanitation Data'!I84)),NA())</f>
        <v>#N/A</v>
      </c>
      <c r="AY90" s="508" t="e">
        <f ca="1">+IF(AND(ISNUMBER(OFFSET('Sanitation Data'!$I$12,0,10*ROW('Sanitation Data'!I84))),'Data Summary'!DN90="Yes"),OFFSET('Sanitation Data'!$I$12,0,10*ROW('Sanitation Data'!I84)),NA())</f>
        <v>#N/A</v>
      </c>
      <c r="AZ90" s="509" t="e">
        <f ca="1">+IF(AND(ISNUMBER(OFFSET('Hygiene Data'!$D$5,0,10*ROW('Hygiene Data'!D84))),'Data Summary'!DO90="Yes"),OFFSET('Hygiene Data'!$D$5,0,10*ROW('Hygiene Data'!D84)),NA())</f>
        <v>#N/A</v>
      </c>
      <c r="BA90" s="509" t="e">
        <f ca="1">+IF(AND(ISNUMBER(OFFSET('Hygiene Data'!$D$7,0,10*ROW('Hygiene Data'!D84))),'Data Summary'!DP90="Yes"),OFFSET('Hygiene Data'!$D$7,0,10*ROW('Hygiene Data'!D84)),NA())</f>
        <v>#N/A</v>
      </c>
      <c r="BB90" s="509" t="e">
        <f ca="1">+IF(AND(ISNUMBER(OFFSET('Hygiene Data'!$D$9,0,10*ROW('Hygiene Data'!D84))),'Data Summary'!DQ90="Yes"),OFFSET('Hygiene Data'!$D$9,0,10*ROW('Hygiene Data'!D84)),NA())</f>
        <v>#N/A</v>
      </c>
      <c r="BC90" s="509" t="e">
        <f ca="1">+IF(AND(ISNUMBER(OFFSET('Hygiene Data'!$E$5,0,10*ROW('Hygiene Data'!E84))),'Data Summary'!DR90="Yes"),OFFSET('Hygiene Data'!$E$5,0,10*ROW('Hygiene Data'!E84)),NA())</f>
        <v>#N/A</v>
      </c>
      <c r="BD90" s="509" t="e">
        <f ca="1">+IF(AND(ISNUMBER(OFFSET('Hygiene Data'!$E$7,0,10*ROW('Hygiene Data'!E84))),'Data Summary'!DS90="Yes"),OFFSET('Hygiene Data'!$E$7,0,10*ROW('Hygiene Data'!E84)),NA())</f>
        <v>#N/A</v>
      </c>
      <c r="BE90" s="509" t="e">
        <f ca="1">+IF(AND(ISNUMBER(OFFSET('Hygiene Data'!$E$9,0,10*ROW('Hygiene Data'!E84))),'Data Summary'!DT90="Yes"),OFFSET('Hygiene Data'!$E$9,0,10*ROW('Hygiene Data'!E84)),NA())</f>
        <v>#N/A</v>
      </c>
      <c r="BF90" s="509" t="e">
        <f ca="1">+IF(AND(ISNUMBER(OFFSET('Hygiene Data'!$F$5,0,10*ROW('Hygiene Data'!F84))),'Data Summary'!DU90="Yes"),OFFSET('Hygiene Data'!$F$5,0,10*ROW('Hygiene Data'!F84)),NA())</f>
        <v>#N/A</v>
      </c>
      <c r="BG90" s="509" t="e">
        <f ca="1">+IF(AND(ISNUMBER(OFFSET('Hygiene Data'!$F$7,0,10*ROW('Hygiene Data'!F84))),'Data Summary'!DV90="Yes"),OFFSET('Hygiene Data'!$F$7,0,10*ROW('Hygiene Data'!F84)),NA())</f>
        <v>#N/A</v>
      </c>
      <c r="BH90" s="509" t="e">
        <f ca="1">+IF(AND(ISNUMBER(OFFSET('Hygiene Data'!$F$9,0,10*ROW('Hygiene Data'!F84))),'Data Summary'!DW90="Yes"),OFFSET('Hygiene Data'!$F$9,0,10*ROW('Hygiene Data'!F84)),NA())</f>
        <v>#N/A</v>
      </c>
      <c r="BI90" s="509" t="e">
        <f ca="1">+IF(AND(ISNUMBER(OFFSET('Hygiene Data'!$G$5,0,10*ROW('Hygiene Data'!G84))),'Data Summary'!DX90="Yes"),OFFSET('Hygiene Data'!$G$5,0,10*ROW('Hygiene Data'!G84)),NA())</f>
        <v>#N/A</v>
      </c>
      <c r="BJ90" s="509" t="e">
        <f ca="1">+IF(AND(ISNUMBER(OFFSET('Hygiene Data'!$G$7,0,10*ROW('Hygiene Data'!G84))),'Data Summary'!DY90="Yes"),OFFSET('Hygiene Data'!$G$7,0,10*ROW('Hygiene Data'!G84)),NA())</f>
        <v>#N/A</v>
      </c>
      <c r="BK90" s="509" t="e">
        <f ca="1">+IF(AND(ISNUMBER(OFFSET('Hygiene Data'!$G$9,0,10*ROW('Hygiene Data'!G84))),'Data Summary'!DZ90="Yes"),OFFSET('Hygiene Data'!$G$9,0,10*ROW('Hygiene Data'!G84)),NA())</f>
        <v>#N/A</v>
      </c>
      <c r="BL90" s="509" t="e">
        <f ca="1">+IF(AND(ISNUMBER(OFFSET('Hygiene Data'!$H$5,0,10*ROW('Hygiene Data'!H84))),'Data Summary'!EA90="Yes"),OFFSET('Hygiene Data'!$H$5,0,10*ROW('Hygiene Data'!H84)),NA())</f>
        <v>#N/A</v>
      </c>
      <c r="BM90" s="509" t="e">
        <f ca="1">+IF(AND(ISNUMBER(OFFSET('Hygiene Data'!$H$7,0,10*ROW('Hygiene Data'!H84))),'Data Summary'!EB90="Yes"),OFFSET('Hygiene Data'!$H$7,0,10*ROW('Hygiene Data'!H84)),NA())</f>
        <v>#N/A</v>
      </c>
      <c r="BN90" s="509" t="e">
        <f ca="1">+IF(AND(ISNUMBER(OFFSET('Hygiene Data'!$H$9,0,10*ROW('Hygiene Data'!H84))),'Data Summary'!EC90="Yes"),OFFSET('Hygiene Data'!$H$9,0,10*ROW('Hygiene Data'!H84)),NA())</f>
        <v>#N/A</v>
      </c>
      <c r="BO90" s="509" t="e">
        <f ca="1">+IF(AND(ISNUMBER(OFFSET('Hygiene Data'!$I$5,0,10*ROW('Hygiene Data'!I84))),'Data Summary'!ED90="Yes"),OFFSET('Hygiene Data'!$I$5,0,10*ROW('Hygiene Data'!I84)),NA())</f>
        <v>#N/A</v>
      </c>
      <c r="BP90" s="509" t="e">
        <f ca="1">+IF(AND(ISNUMBER(OFFSET('Hygiene Data'!$I$7,0,10*ROW('Hygiene Data'!I84))),'Data Summary'!EE90="Yes"),OFFSET('Hygiene Data'!$I$7,0,10*ROW('Hygiene Data'!I84)),NA())</f>
        <v>#N/A</v>
      </c>
      <c r="BQ90" s="509" t="e">
        <f ca="1">+IF(AND(ISNUMBER(OFFSET('Hygiene Data'!$I$9,0,10*ROW('Hygiene Data'!I84))),'Data Summary'!EF90="Yes"),OFFSET('Hygiene Data'!$I$9,0,10*ROW('Hygiene Data'!I84)),NA())</f>
        <v>#N/A</v>
      </c>
    </row>
    <row r="91" spans="1:69" x14ac:dyDescent="0.25">
      <c r="A91" s="505" t="e">
        <f ca="1">+RIGHT('Data Summary'!A91,LEN('Data Summary'!A91)-9)</f>
        <v>#VALUE!</v>
      </c>
      <c r="B91" s="479" t="str">
        <f ca="1">+IF(ISTEXT('Data Summary'!B91),'Data Summary'!B91,"")</f>
        <v/>
      </c>
      <c r="C91" s="506" t="e">
        <f ca="1">+VALUE('Data Summary'!C91)</f>
        <v>#VALUE!</v>
      </c>
      <c r="D91" s="507" t="e">
        <f ca="1">+IF(AND(ISNUMBER(OFFSET('Water Data'!$D$4,0,10*ROW('Water Data'!D85))),'Data Summary'!BS91="Yes"),100-OFFSET('Water Data'!$D$4,0,10*ROW('Water Data'!D85)),NA())</f>
        <v>#N/A</v>
      </c>
      <c r="E91" s="507" t="e">
        <f ca="1">+IF(AND(ISNUMBER(OFFSET('Water Data'!$D$6,0,10*ROW('Water Data'!D85))),'Data Summary'!BT91="Yes"),OFFSET('Water Data'!$D$6,0,10*ROW('Water Data'!D85)),NA())</f>
        <v>#N/A</v>
      </c>
      <c r="F91" s="507" t="e">
        <f ca="1">+IF(AND(ISNUMBER(OFFSET('Water Data'!$D$9,0,10*ROW('Water Data'!D85))),'Data Summary'!BU91="Yes"),OFFSET('Water Data'!$D$9,0,10*ROW('Water Data'!D85)),NA())</f>
        <v>#N/A</v>
      </c>
      <c r="G91" s="507" t="e">
        <f ca="1">+IF(AND(ISNUMBER(OFFSET('Water Data'!$E$4,0,10*ROW('Water Data'!E85))),'Data Summary'!BV91="Yes"),100-OFFSET('Water Data'!$E$4,0,10*ROW('Water Data'!E85)),NA())</f>
        <v>#N/A</v>
      </c>
      <c r="H91" s="507" t="e">
        <f ca="1">+IF(AND(ISNUMBER(OFFSET('Water Data'!$E$6,0,10*ROW('Water Data'!E85))),'Data Summary'!BW91="Yes"),OFFSET('Water Data'!$E$6,0,10*ROW('Water Data'!E85)),NA())</f>
        <v>#N/A</v>
      </c>
      <c r="I91" s="507" t="e">
        <f ca="1">+IF(AND(ISNUMBER(OFFSET('Water Data'!$E$9,0,10*ROW('Water Data'!E85))),'Data Summary'!BX91="Yes"),OFFSET('Water Data'!$E$9,0,10*ROW('Water Data'!E85)),NA())</f>
        <v>#N/A</v>
      </c>
      <c r="J91" s="507" t="e">
        <f ca="1">+IF(AND(ISNUMBER(OFFSET('Water Data'!$F$4,0,10*ROW('Water Data'!F85))),'Data Summary'!BY91="Yes"),100-OFFSET('Water Data'!$F$4,0,10*ROW('Water Data'!F85)),NA())</f>
        <v>#N/A</v>
      </c>
      <c r="K91" s="507" t="e">
        <f ca="1">+IF(AND(ISNUMBER(OFFSET('Water Data'!$F$6,0,10*ROW('Water Data'!F85))),'Data Summary'!BZ91="Yes"),OFFSET('Water Data'!$F$6,0,10*ROW('Water Data'!F85)),NA())</f>
        <v>#N/A</v>
      </c>
      <c r="L91" s="507" t="e">
        <f ca="1">+IF(AND(ISNUMBER(OFFSET('Water Data'!$F$9,0,10*ROW('Water Data'!F85))),'Data Summary'!CA91="Yes"),OFFSET('Water Data'!$F$9,0,10*ROW('Water Data'!F85)),NA())</f>
        <v>#N/A</v>
      </c>
      <c r="M91" s="507" t="e">
        <f ca="1">+IF(AND(ISNUMBER(OFFSET('Water Data'!$G$4,0,10*ROW('Water Data'!G85))),'Data Summary'!CB91="Yes"),100-OFFSET('Water Data'!$G$4,0,10*ROW('Water Data'!G85)),NA())</f>
        <v>#N/A</v>
      </c>
      <c r="N91" s="507" t="e">
        <f ca="1">+IF(AND(ISNUMBER(OFFSET('Water Data'!$G$6,0,10*ROW('Water Data'!G85))),'Data Summary'!CC91="Yes"),OFFSET('Water Data'!$G$6,0,10*ROW('Water Data'!G85)),NA())</f>
        <v>#N/A</v>
      </c>
      <c r="O91" s="507" t="e">
        <f ca="1">+IF(AND(ISNUMBER(OFFSET('Water Data'!$G$9,0,10*ROW('Water Data'!G85))),'Data Summary'!CD91="Yes"),OFFSET('Water Data'!$G$9,0,10*ROW('Water Data'!G85)),NA())</f>
        <v>#N/A</v>
      </c>
      <c r="P91" s="507" t="e">
        <f ca="1">+IF(AND(ISNUMBER(OFFSET('Water Data'!$H$4,0,10*ROW('Water Data'!H85))),'Data Summary'!CE91="Yes"),100-OFFSET('Water Data'!$H$4,0,10*ROW('Water Data'!H85)),NA())</f>
        <v>#N/A</v>
      </c>
      <c r="Q91" s="507" t="e">
        <f ca="1">+IF(AND(ISNUMBER(OFFSET('Water Data'!$H$6,0,10*ROW('Water Data'!H85))),'Data Summary'!CF91="Yes"),OFFSET('Water Data'!$H$6,0,10*ROW('Water Data'!H85)),NA())</f>
        <v>#N/A</v>
      </c>
      <c r="R91" s="507" t="e">
        <f ca="1">+IF(AND(ISNUMBER(OFFSET('Water Data'!$H$9,0,10*ROW('Water Data'!H85))),'Data Summary'!CG91="Yes"),OFFSET('Water Data'!$H$9,0,10*ROW('Water Data'!H85)),NA())</f>
        <v>#N/A</v>
      </c>
      <c r="S91" s="507" t="e">
        <f ca="1">+IF(AND(ISNUMBER(OFFSET('Water Data'!$I$4,0,10*ROW('Water Data'!I85))),'Data Summary'!CH91="Yes"),100-OFFSET('Water Data'!$I$4,0,10*ROW('Water Data'!I85)),NA())</f>
        <v>#N/A</v>
      </c>
      <c r="T91" s="507" t="e">
        <f ca="1">+IF(AND(ISNUMBER(OFFSET('Water Data'!$I$6,0,10*ROW('Water Data'!I85))),'Data Summary'!CI91="Yes"),OFFSET('Water Data'!$I$6,0,10*ROW('Water Data'!I85)),NA())</f>
        <v>#N/A</v>
      </c>
      <c r="U91" s="507" t="e">
        <f ca="1">+IF(AND(ISNUMBER(OFFSET('Water Data'!$I$9,0,10*ROW('Water Data'!I85))),'Data Summary'!CJ91="Yes"),OFFSET('Water Data'!$I$9,0,10*ROW('Water Data'!I85)),NA())</f>
        <v>#N/A</v>
      </c>
      <c r="V91" s="508" t="e">
        <f ca="1">+IF(AND(ISNUMBER(OFFSET('Sanitation Data'!$D$4,0,10*ROW('Sanitation Data'!D85))),'Data Summary'!CK91="Yes"),100-OFFSET('Sanitation Data'!$D$4,0,10*ROW('Sanitation Data'!D85)),NA())</f>
        <v>#N/A</v>
      </c>
      <c r="W91" s="508" t="e">
        <f ca="1">+IF(AND(ISNUMBER(OFFSET('Sanitation Data'!$D$6,0,10*ROW('Sanitation Data'!D85))),'Data Summary'!CL91="Yes"),OFFSET('Sanitation Data'!$D$6,0,10*ROW('Sanitation Data'!D85)),NA())</f>
        <v>#N/A</v>
      </c>
      <c r="X91" s="508" t="e">
        <f ca="1">+IF(AND(ISNUMBER(OFFSET('Sanitation Data'!$D$10,0,10*ROW('Sanitation Data'!D85))),'Data Summary'!CM91="Yes"),OFFSET('Sanitation Data'!$D$10,0,10*ROW('Sanitation Data'!D85)),NA())</f>
        <v>#N/A</v>
      </c>
      <c r="Y91" s="508" t="e">
        <f ca="1">+IF(AND(ISNUMBER(OFFSET('Sanitation Data'!$D$11,0,10*ROW('Sanitation Data'!D85))),'Data Summary'!CN91="Yes"),OFFSET('Sanitation Data'!$D$11,0,10*ROW('Sanitation Data'!D85)),NA())</f>
        <v>#N/A</v>
      </c>
      <c r="Z91" s="508" t="e">
        <f ca="1">+IF(AND(ISNUMBER(OFFSET('Sanitation Data'!$D$12,0,10*ROW('Sanitation Data'!D85))),'Data Summary'!CO91="Yes"),OFFSET('Sanitation Data'!$D$12,0,10*ROW('Sanitation Data'!D85)),NA())</f>
        <v>#N/A</v>
      </c>
      <c r="AA91" s="508" t="e">
        <f ca="1">+IF(AND(ISNUMBER(OFFSET('Sanitation Data'!$E$4,0,10*ROW('Sanitation Data'!E85))),'Data Summary'!CP91="Yes"),100-OFFSET('Sanitation Data'!$E$4,0,10*ROW('Sanitation Data'!E85)),NA())</f>
        <v>#N/A</v>
      </c>
      <c r="AB91" s="508" t="e">
        <f ca="1">+IF(AND(ISNUMBER(OFFSET('Sanitation Data'!$E$6,0,10*ROW('Sanitation Data'!E85))),'Data Summary'!CQ91="Yes"),OFFSET('Sanitation Data'!$E$6,0,10*ROW('Sanitation Data'!E85)),NA())</f>
        <v>#N/A</v>
      </c>
      <c r="AC91" s="508" t="e">
        <f ca="1">+IF(AND(ISNUMBER(OFFSET('Sanitation Data'!$E$10,0,10*ROW('Sanitation Data'!E85))),'Data Summary'!CR91="Yes"),OFFSET('Sanitation Data'!$E$10,0,10*ROW('Sanitation Data'!E85)),NA())</f>
        <v>#N/A</v>
      </c>
      <c r="AD91" s="508" t="e">
        <f ca="1">+IF(AND(ISNUMBER(OFFSET('Sanitation Data'!$E$11,0,10*ROW('Sanitation Data'!E85))),'Data Summary'!CS91="Yes"),OFFSET('Sanitation Data'!$E$11,0,10*ROW('Sanitation Data'!E85)),NA())</f>
        <v>#N/A</v>
      </c>
      <c r="AE91" s="508" t="e">
        <f ca="1">+IF(AND(ISNUMBER(OFFSET('Sanitation Data'!$E$12,0,10*ROW('Sanitation Data'!E85))),'Data Summary'!CT91="Yes"),OFFSET('Sanitation Data'!$E$12,0,10*ROW('Sanitation Data'!E85)),NA())</f>
        <v>#N/A</v>
      </c>
      <c r="AF91" s="508" t="e">
        <f ca="1">+IF(AND(ISNUMBER(OFFSET('Sanitation Data'!$F$4,0,10*ROW('Sanitation Data'!F85))),'Data Summary'!CU91="Yes"),100-OFFSET('Sanitation Data'!$F$4,0,10*ROW('Sanitation Data'!F85)),NA())</f>
        <v>#N/A</v>
      </c>
      <c r="AG91" s="508" t="e">
        <f ca="1">+IF(AND(ISNUMBER(OFFSET('Sanitation Data'!$F$6,0,10*ROW('Sanitation Data'!F85))),'Data Summary'!CV91="Yes"),OFFSET('Sanitation Data'!$F$6,0,10*ROW('Sanitation Data'!F85)),NA())</f>
        <v>#N/A</v>
      </c>
      <c r="AH91" s="508" t="e">
        <f ca="1">+IF(AND(ISNUMBER(OFFSET('Sanitation Data'!$F$10,0,10*ROW('Sanitation Data'!F85))),'Data Summary'!CW91="Yes"),OFFSET('Sanitation Data'!$F$10,0,10*ROW('Sanitation Data'!F85)),NA())</f>
        <v>#N/A</v>
      </c>
      <c r="AI91" s="508" t="e">
        <f ca="1">+IF(AND(ISNUMBER(OFFSET('Sanitation Data'!$F$11,0,10*ROW('Sanitation Data'!F85))),'Data Summary'!CX91="Yes"),OFFSET('Sanitation Data'!$F$11,0,10*ROW('Sanitation Data'!F85)),NA())</f>
        <v>#N/A</v>
      </c>
      <c r="AJ91" s="508" t="e">
        <f ca="1">+IF(AND(ISNUMBER(OFFSET('Sanitation Data'!$F$12,0,10*ROW('Sanitation Data'!F85))),'Data Summary'!CY91="Yes"),OFFSET('Sanitation Data'!$F$12,0,10*ROW('Sanitation Data'!F85)),NA())</f>
        <v>#N/A</v>
      </c>
      <c r="AK91" s="508" t="e">
        <f ca="1">+IF(AND(ISNUMBER(OFFSET('Sanitation Data'!$G$4,0,10*ROW('Sanitation Data'!G85))),'Data Summary'!CZ91="Yes"),100-OFFSET('Sanitation Data'!$G$4,0,10*ROW('Sanitation Data'!G85)),NA())</f>
        <v>#N/A</v>
      </c>
      <c r="AL91" s="508" t="e">
        <f ca="1">+IF(AND(ISNUMBER(OFFSET('Sanitation Data'!$G$6,0,10*ROW('Sanitation Data'!G85))),'Data Summary'!DA91="Yes"),OFFSET('Sanitation Data'!$G$6,0,10*ROW('Sanitation Data'!G85)),NA())</f>
        <v>#N/A</v>
      </c>
      <c r="AM91" s="508" t="e">
        <f ca="1">+IF(AND(ISNUMBER(OFFSET('Sanitation Data'!$G$10,0,10*ROW('Sanitation Data'!G85))),'Data Summary'!DB91="Yes"),OFFSET('Sanitation Data'!$G$10,0,10*ROW('Sanitation Data'!G85)),NA())</f>
        <v>#N/A</v>
      </c>
      <c r="AN91" s="508" t="e">
        <f ca="1">+IF(AND(ISNUMBER(OFFSET('Sanitation Data'!$G$11,0,10*ROW('Sanitation Data'!G85))),'Data Summary'!DC91="Yes"),OFFSET('Sanitation Data'!$G$11,0,10*ROW('Sanitation Data'!G85)),NA())</f>
        <v>#N/A</v>
      </c>
      <c r="AO91" s="508" t="e">
        <f ca="1">+IF(AND(ISNUMBER(OFFSET('Sanitation Data'!$G$12,0,10*ROW('Sanitation Data'!G85))),'Data Summary'!DD91="Yes"),OFFSET('Sanitation Data'!$G$12,0,10*ROW('Sanitation Data'!G85)),NA())</f>
        <v>#N/A</v>
      </c>
      <c r="AP91" s="508" t="e">
        <f ca="1">+IF(AND(ISNUMBER(OFFSET('Sanitation Data'!$H$4,0,10*ROW('Sanitation Data'!H85))),'Data Summary'!DE91="Yes"),100-OFFSET('Sanitation Data'!$H$4,0,10*ROW('Sanitation Data'!H85)),NA())</f>
        <v>#N/A</v>
      </c>
      <c r="AQ91" s="508" t="e">
        <f ca="1">+IF(AND(ISNUMBER(OFFSET('Sanitation Data'!$H$6,0,10*ROW('Sanitation Data'!H85))),'Data Summary'!DF91="Yes"),OFFSET('Sanitation Data'!$H$6,0,10*ROW('Sanitation Data'!H85)),NA())</f>
        <v>#N/A</v>
      </c>
      <c r="AR91" s="508" t="e">
        <f ca="1">+IF(AND(ISNUMBER(OFFSET('Sanitation Data'!$H$10,0,10*ROW('Sanitation Data'!H85))),'Data Summary'!DG91="Yes"),OFFSET('Sanitation Data'!$H$10,0,10*ROW('Sanitation Data'!H85)),NA())</f>
        <v>#N/A</v>
      </c>
      <c r="AS91" s="508" t="e">
        <f ca="1">+IF(AND(ISNUMBER(OFFSET('Sanitation Data'!$H$11,0,10*ROW('Sanitation Data'!H85))),'Data Summary'!DH91="Yes"),OFFSET('Sanitation Data'!$H$11,0,10*ROW('Sanitation Data'!H85)),NA())</f>
        <v>#N/A</v>
      </c>
      <c r="AT91" s="508" t="e">
        <f ca="1">+IF(AND(ISNUMBER(OFFSET('Sanitation Data'!$H$12,0,10*ROW('Sanitation Data'!H85))),'Data Summary'!DI91="Yes"),OFFSET('Sanitation Data'!$H$12,0,10*ROW('Sanitation Data'!H85)),NA())</f>
        <v>#N/A</v>
      </c>
      <c r="AU91" s="508" t="e">
        <f ca="1">+IF(AND(ISNUMBER(OFFSET('Sanitation Data'!$I$4,0,10*ROW('Sanitation Data'!I85))),'Data Summary'!DJ91="Yes"),100-OFFSET('Sanitation Data'!$I$4,0,10*ROW('Sanitation Data'!I85)),NA())</f>
        <v>#N/A</v>
      </c>
      <c r="AV91" s="508" t="e">
        <f ca="1">+IF(AND(ISNUMBER(OFFSET('Sanitation Data'!$I$6,0,10*ROW('Sanitation Data'!I85))),'Data Summary'!DK91="Yes"),OFFSET('Sanitation Data'!$I$6,0,10*ROW('Sanitation Data'!I85)),NA())</f>
        <v>#N/A</v>
      </c>
      <c r="AW91" s="508" t="e">
        <f ca="1">+IF(AND(ISNUMBER(OFFSET('Sanitation Data'!$I$10,0,10*ROW('Sanitation Data'!I85))),'Data Summary'!DL91="Yes"),OFFSET('Sanitation Data'!$I$10,0,10*ROW('Sanitation Data'!I85)),NA())</f>
        <v>#N/A</v>
      </c>
      <c r="AX91" s="508" t="e">
        <f ca="1">+IF(AND(ISNUMBER(OFFSET('Sanitation Data'!$I$11,0,10*ROW('Sanitation Data'!I85))),'Data Summary'!DM91="Yes"),OFFSET('Sanitation Data'!$I$11,0,10*ROW('Sanitation Data'!I85)),NA())</f>
        <v>#N/A</v>
      </c>
      <c r="AY91" s="508" t="e">
        <f ca="1">+IF(AND(ISNUMBER(OFFSET('Sanitation Data'!$I$12,0,10*ROW('Sanitation Data'!I85))),'Data Summary'!DN91="Yes"),OFFSET('Sanitation Data'!$I$12,0,10*ROW('Sanitation Data'!I85)),NA())</f>
        <v>#N/A</v>
      </c>
      <c r="AZ91" s="509" t="e">
        <f ca="1">+IF(AND(ISNUMBER(OFFSET('Hygiene Data'!$D$5,0,10*ROW('Hygiene Data'!D85))),'Data Summary'!DO91="Yes"),OFFSET('Hygiene Data'!$D$5,0,10*ROW('Hygiene Data'!D85)),NA())</f>
        <v>#N/A</v>
      </c>
      <c r="BA91" s="509" t="e">
        <f ca="1">+IF(AND(ISNUMBER(OFFSET('Hygiene Data'!$D$7,0,10*ROW('Hygiene Data'!D85))),'Data Summary'!DP91="Yes"),OFFSET('Hygiene Data'!$D$7,0,10*ROW('Hygiene Data'!D85)),NA())</f>
        <v>#N/A</v>
      </c>
      <c r="BB91" s="509" t="e">
        <f ca="1">+IF(AND(ISNUMBER(OFFSET('Hygiene Data'!$D$9,0,10*ROW('Hygiene Data'!D85))),'Data Summary'!DQ91="Yes"),OFFSET('Hygiene Data'!$D$9,0,10*ROW('Hygiene Data'!D85)),NA())</f>
        <v>#N/A</v>
      </c>
      <c r="BC91" s="509" t="e">
        <f ca="1">+IF(AND(ISNUMBER(OFFSET('Hygiene Data'!$E$5,0,10*ROW('Hygiene Data'!E85))),'Data Summary'!DR91="Yes"),OFFSET('Hygiene Data'!$E$5,0,10*ROW('Hygiene Data'!E85)),NA())</f>
        <v>#N/A</v>
      </c>
      <c r="BD91" s="509" t="e">
        <f ca="1">+IF(AND(ISNUMBER(OFFSET('Hygiene Data'!$E$7,0,10*ROW('Hygiene Data'!E85))),'Data Summary'!DS91="Yes"),OFFSET('Hygiene Data'!$E$7,0,10*ROW('Hygiene Data'!E85)),NA())</f>
        <v>#N/A</v>
      </c>
      <c r="BE91" s="509" t="e">
        <f ca="1">+IF(AND(ISNUMBER(OFFSET('Hygiene Data'!$E$9,0,10*ROW('Hygiene Data'!E85))),'Data Summary'!DT91="Yes"),OFFSET('Hygiene Data'!$E$9,0,10*ROW('Hygiene Data'!E85)),NA())</f>
        <v>#N/A</v>
      </c>
      <c r="BF91" s="509" t="e">
        <f ca="1">+IF(AND(ISNUMBER(OFFSET('Hygiene Data'!$F$5,0,10*ROW('Hygiene Data'!F85))),'Data Summary'!DU91="Yes"),OFFSET('Hygiene Data'!$F$5,0,10*ROW('Hygiene Data'!F85)),NA())</f>
        <v>#N/A</v>
      </c>
      <c r="BG91" s="509" t="e">
        <f ca="1">+IF(AND(ISNUMBER(OFFSET('Hygiene Data'!$F$7,0,10*ROW('Hygiene Data'!F85))),'Data Summary'!DV91="Yes"),OFFSET('Hygiene Data'!$F$7,0,10*ROW('Hygiene Data'!F85)),NA())</f>
        <v>#N/A</v>
      </c>
      <c r="BH91" s="509" t="e">
        <f ca="1">+IF(AND(ISNUMBER(OFFSET('Hygiene Data'!$F$9,0,10*ROW('Hygiene Data'!F85))),'Data Summary'!DW91="Yes"),OFFSET('Hygiene Data'!$F$9,0,10*ROW('Hygiene Data'!F85)),NA())</f>
        <v>#N/A</v>
      </c>
      <c r="BI91" s="509" t="e">
        <f ca="1">+IF(AND(ISNUMBER(OFFSET('Hygiene Data'!$G$5,0,10*ROW('Hygiene Data'!G85))),'Data Summary'!DX91="Yes"),OFFSET('Hygiene Data'!$G$5,0,10*ROW('Hygiene Data'!G85)),NA())</f>
        <v>#N/A</v>
      </c>
      <c r="BJ91" s="509" t="e">
        <f ca="1">+IF(AND(ISNUMBER(OFFSET('Hygiene Data'!$G$7,0,10*ROW('Hygiene Data'!G85))),'Data Summary'!DY91="Yes"),OFFSET('Hygiene Data'!$G$7,0,10*ROW('Hygiene Data'!G85)),NA())</f>
        <v>#N/A</v>
      </c>
      <c r="BK91" s="509" t="e">
        <f ca="1">+IF(AND(ISNUMBER(OFFSET('Hygiene Data'!$G$9,0,10*ROW('Hygiene Data'!G85))),'Data Summary'!DZ91="Yes"),OFFSET('Hygiene Data'!$G$9,0,10*ROW('Hygiene Data'!G85)),NA())</f>
        <v>#N/A</v>
      </c>
      <c r="BL91" s="509" t="e">
        <f ca="1">+IF(AND(ISNUMBER(OFFSET('Hygiene Data'!$H$5,0,10*ROW('Hygiene Data'!H85))),'Data Summary'!EA91="Yes"),OFFSET('Hygiene Data'!$H$5,0,10*ROW('Hygiene Data'!H85)),NA())</f>
        <v>#N/A</v>
      </c>
      <c r="BM91" s="509" t="e">
        <f ca="1">+IF(AND(ISNUMBER(OFFSET('Hygiene Data'!$H$7,0,10*ROW('Hygiene Data'!H85))),'Data Summary'!EB91="Yes"),OFFSET('Hygiene Data'!$H$7,0,10*ROW('Hygiene Data'!H85)),NA())</f>
        <v>#N/A</v>
      </c>
      <c r="BN91" s="509" t="e">
        <f ca="1">+IF(AND(ISNUMBER(OFFSET('Hygiene Data'!$H$9,0,10*ROW('Hygiene Data'!H85))),'Data Summary'!EC91="Yes"),OFFSET('Hygiene Data'!$H$9,0,10*ROW('Hygiene Data'!H85)),NA())</f>
        <v>#N/A</v>
      </c>
      <c r="BO91" s="509" t="e">
        <f ca="1">+IF(AND(ISNUMBER(OFFSET('Hygiene Data'!$I$5,0,10*ROW('Hygiene Data'!I85))),'Data Summary'!ED91="Yes"),OFFSET('Hygiene Data'!$I$5,0,10*ROW('Hygiene Data'!I85)),NA())</f>
        <v>#N/A</v>
      </c>
      <c r="BP91" s="509" t="e">
        <f ca="1">+IF(AND(ISNUMBER(OFFSET('Hygiene Data'!$I$7,0,10*ROW('Hygiene Data'!I85))),'Data Summary'!EE91="Yes"),OFFSET('Hygiene Data'!$I$7,0,10*ROW('Hygiene Data'!I85)),NA())</f>
        <v>#N/A</v>
      </c>
      <c r="BQ91" s="509" t="e">
        <f ca="1">+IF(AND(ISNUMBER(OFFSET('Hygiene Data'!$I$9,0,10*ROW('Hygiene Data'!I85))),'Data Summary'!EF91="Yes"),OFFSET('Hygiene Data'!$I$9,0,10*ROW('Hygiene Data'!I85)),NA())</f>
        <v>#N/A</v>
      </c>
    </row>
    <row r="92" spans="1:69" x14ac:dyDescent="0.25">
      <c r="A92" s="505" t="e">
        <f ca="1">+RIGHT('Data Summary'!A92,LEN('Data Summary'!A92)-9)</f>
        <v>#VALUE!</v>
      </c>
      <c r="B92" s="479" t="str">
        <f ca="1">+IF(ISTEXT('Data Summary'!B92),'Data Summary'!B92,"")</f>
        <v/>
      </c>
      <c r="C92" s="506" t="e">
        <f ca="1">+VALUE('Data Summary'!C92)</f>
        <v>#VALUE!</v>
      </c>
      <c r="D92" s="507" t="e">
        <f ca="1">+IF(AND(ISNUMBER(OFFSET('Water Data'!$D$4,0,10*ROW('Water Data'!D86))),'Data Summary'!BS92="Yes"),100-OFFSET('Water Data'!$D$4,0,10*ROW('Water Data'!D86)),NA())</f>
        <v>#N/A</v>
      </c>
      <c r="E92" s="507" t="e">
        <f ca="1">+IF(AND(ISNUMBER(OFFSET('Water Data'!$D$6,0,10*ROW('Water Data'!D86))),'Data Summary'!BT92="Yes"),OFFSET('Water Data'!$D$6,0,10*ROW('Water Data'!D86)),NA())</f>
        <v>#N/A</v>
      </c>
      <c r="F92" s="507" t="e">
        <f ca="1">+IF(AND(ISNUMBER(OFFSET('Water Data'!$D$9,0,10*ROW('Water Data'!D86))),'Data Summary'!BU92="Yes"),OFFSET('Water Data'!$D$9,0,10*ROW('Water Data'!D86)),NA())</f>
        <v>#N/A</v>
      </c>
      <c r="G92" s="507" t="e">
        <f ca="1">+IF(AND(ISNUMBER(OFFSET('Water Data'!$E$4,0,10*ROW('Water Data'!E86))),'Data Summary'!BV92="Yes"),100-OFFSET('Water Data'!$E$4,0,10*ROW('Water Data'!E86)),NA())</f>
        <v>#N/A</v>
      </c>
      <c r="H92" s="507" t="e">
        <f ca="1">+IF(AND(ISNUMBER(OFFSET('Water Data'!$E$6,0,10*ROW('Water Data'!E86))),'Data Summary'!BW92="Yes"),OFFSET('Water Data'!$E$6,0,10*ROW('Water Data'!E86)),NA())</f>
        <v>#N/A</v>
      </c>
      <c r="I92" s="507" t="e">
        <f ca="1">+IF(AND(ISNUMBER(OFFSET('Water Data'!$E$9,0,10*ROW('Water Data'!E86))),'Data Summary'!BX92="Yes"),OFFSET('Water Data'!$E$9,0,10*ROW('Water Data'!E86)),NA())</f>
        <v>#N/A</v>
      </c>
      <c r="J92" s="507" t="e">
        <f ca="1">+IF(AND(ISNUMBER(OFFSET('Water Data'!$F$4,0,10*ROW('Water Data'!F86))),'Data Summary'!BY92="Yes"),100-OFFSET('Water Data'!$F$4,0,10*ROW('Water Data'!F86)),NA())</f>
        <v>#N/A</v>
      </c>
      <c r="K92" s="507" t="e">
        <f ca="1">+IF(AND(ISNUMBER(OFFSET('Water Data'!$F$6,0,10*ROW('Water Data'!F86))),'Data Summary'!BZ92="Yes"),OFFSET('Water Data'!$F$6,0,10*ROW('Water Data'!F86)),NA())</f>
        <v>#N/A</v>
      </c>
      <c r="L92" s="507" t="e">
        <f ca="1">+IF(AND(ISNUMBER(OFFSET('Water Data'!$F$9,0,10*ROW('Water Data'!F86))),'Data Summary'!CA92="Yes"),OFFSET('Water Data'!$F$9,0,10*ROW('Water Data'!F86)),NA())</f>
        <v>#N/A</v>
      </c>
      <c r="M92" s="507" t="e">
        <f ca="1">+IF(AND(ISNUMBER(OFFSET('Water Data'!$G$4,0,10*ROW('Water Data'!G86))),'Data Summary'!CB92="Yes"),100-OFFSET('Water Data'!$G$4,0,10*ROW('Water Data'!G86)),NA())</f>
        <v>#N/A</v>
      </c>
      <c r="N92" s="507" t="e">
        <f ca="1">+IF(AND(ISNUMBER(OFFSET('Water Data'!$G$6,0,10*ROW('Water Data'!G86))),'Data Summary'!CC92="Yes"),OFFSET('Water Data'!$G$6,0,10*ROW('Water Data'!G86)),NA())</f>
        <v>#N/A</v>
      </c>
      <c r="O92" s="507" t="e">
        <f ca="1">+IF(AND(ISNUMBER(OFFSET('Water Data'!$G$9,0,10*ROW('Water Data'!G86))),'Data Summary'!CD92="Yes"),OFFSET('Water Data'!$G$9,0,10*ROW('Water Data'!G86)),NA())</f>
        <v>#N/A</v>
      </c>
      <c r="P92" s="507" t="e">
        <f ca="1">+IF(AND(ISNUMBER(OFFSET('Water Data'!$H$4,0,10*ROW('Water Data'!H86))),'Data Summary'!CE92="Yes"),100-OFFSET('Water Data'!$H$4,0,10*ROW('Water Data'!H86)),NA())</f>
        <v>#N/A</v>
      </c>
      <c r="Q92" s="507" t="e">
        <f ca="1">+IF(AND(ISNUMBER(OFFSET('Water Data'!$H$6,0,10*ROW('Water Data'!H86))),'Data Summary'!CF92="Yes"),OFFSET('Water Data'!$H$6,0,10*ROW('Water Data'!H86)),NA())</f>
        <v>#N/A</v>
      </c>
      <c r="R92" s="507" t="e">
        <f ca="1">+IF(AND(ISNUMBER(OFFSET('Water Data'!$H$9,0,10*ROW('Water Data'!H86))),'Data Summary'!CG92="Yes"),OFFSET('Water Data'!$H$9,0,10*ROW('Water Data'!H86)),NA())</f>
        <v>#N/A</v>
      </c>
      <c r="S92" s="507" t="e">
        <f ca="1">+IF(AND(ISNUMBER(OFFSET('Water Data'!$I$4,0,10*ROW('Water Data'!I86))),'Data Summary'!CH92="Yes"),100-OFFSET('Water Data'!$I$4,0,10*ROW('Water Data'!I86)),NA())</f>
        <v>#N/A</v>
      </c>
      <c r="T92" s="507" t="e">
        <f ca="1">+IF(AND(ISNUMBER(OFFSET('Water Data'!$I$6,0,10*ROW('Water Data'!I86))),'Data Summary'!CI92="Yes"),OFFSET('Water Data'!$I$6,0,10*ROW('Water Data'!I86)),NA())</f>
        <v>#N/A</v>
      </c>
      <c r="U92" s="507" t="e">
        <f ca="1">+IF(AND(ISNUMBER(OFFSET('Water Data'!$I$9,0,10*ROW('Water Data'!I86))),'Data Summary'!CJ92="Yes"),OFFSET('Water Data'!$I$9,0,10*ROW('Water Data'!I86)),NA())</f>
        <v>#N/A</v>
      </c>
      <c r="V92" s="508" t="e">
        <f ca="1">+IF(AND(ISNUMBER(OFFSET('Sanitation Data'!$D$4,0,10*ROW('Sanitation Data'!D86))),'Data Summary'!CK92="Yes"),100-OFFSET('Sanitation Data'!$D$4,0,10*ROW('Sanitation Data'!D86)),NA())</f>
        <v>#N/A</v>
      </c>
      <c r="W92" s="508" t="e">
        <f ca="1">+IF(AND(ISNUMBER(OFFSET('Sanitation Data'!$D$6,0,10*ROW('Sanitation Data'!D86))),'Data Summary'!CL92="Yes"),OFFSET('Sanitation Data'!$D$6,0,10*ROW('Sanitation Data'!D86)),NA())</f>
        <v>#N/A</v>
      </c>
      <c r="X92" s="508" t="e">
        <f ca="1">+IF(AND(ISNUMBER(OFFSET('Sanitation Data'!$D$10,0,10*ROW('Sanitation Data'!D86))),'Data Summary'!CM92="Yes"),OFFSET('Sanitation Data'!$D$10,0,10*ROW('Sanitation Data'!D86)),NA())</f>
        <v>#N/A</v>
      </c>
      <c r="Y92" s="508" t="e">
        <f ca="1">+IF(AND(ISNUMBER(OFFSET('Sanitation Data'!$D$11,0,10*ROW('Sanitation Data'!D86))),'Data Summary'!CN92="Yes"),OFFSET('Sanitation Data'!$D$11,0,10*ROW('Sanitation Data'!D86)),NA())</f>
        <v>#N/A</v>
      </c>
      <c r="Z92" s="508" t="e">
        <f ca="1">+IF(AND(ISNUMBER(OFFSET('Sanitation Data'!$D$12,0,10*ROW('Sanitation Data'!D86))),'Data Summary'!CO92="Yes"),OFFSET('Sanitation Data'!$D$12,0,10*ROW('Sanitation Data'!D86)),NA())</f>
        <v>#N/A</v>
      </c>
      <c r="AA92" s="508" t="e">
        <f ca="1">+IF(AND(ISNUMBER(OFFSET('Sanitation Data'!$E$4,0,10*ROW('Sanitation Data'!E86))),'Data Summary'!CP92="Yes"),100-OFFSET('Sanitation Data'!$E$4,0,10*ROW('Sanitation Data'!E86)),NA())</f>
        <v>#N/A</v>
      </c>
      <c r="AB92" s="508" t="e">
        <f ca="1">+IF(AND(ISNUMBER(OFFSET('Sanitation Data'!$E$6,0,10*ROW('Sanitation Data'!E86))),'Data Summary'!CQ92="Yes"),OFFSET('Sanitation Data'!$E$6,0,10*ROW('Sanitation Data'!E86)),NA())</f>
        <v>#N/A</v>
      </c>
      <c r="AC92" s="508" t="e">
        <f ca="1">+IF(AND(ISNUMBER(OFFSET('Sanitation Data'!$E$10,0,10*ROW('Sanitation Data'!E86))),'Data Summary'!CR92="Yes"),OFFSET('Sanitation Data'!$E$10,0,10*ROW('Sanitation Data'!E86)),NA())</f>
        <v>#N/A</v>
      </c>
      <c r="AD92" s="508" t="e">
        <f ca="1">+IF(AND(ISNUMBER(OFFSET('Sanitation Data'!$E$11,0,10*ROW('Sanitation Data'!E86))),'Data Summary'!CS92="Yes"),OFFSET('Sanitation Data'!$E$11,0,10*ROW('Sanitation Data'!E86)),NA())</f>
        <v>#N/A</v>
      </c>
      <c r="AE92" s="508" t="e">
        <f ca="1">+IF(AND(ISNUMBER(OFFSET('Sanitation Data'!$E$12,0,10*ROW('Sanitation Data'!E86))),'Data Summary'!CT92="Yes"),OFFSET('Sanitation Data'!$E$12,0,10*ROW('Sanitation Data'!E86)),NA())</f>
        <v>#N/A</v>
      </c>
      <c r="AF92" s="508" t="e">
        <f ca="1">+IF(AND(ISNUMBER(OFFSET('Sanitation Data'!$F$4,0,10*ROW('Sanitation Data'!F86))),'Data Summary'!CU92="Yes"),100-OFFSET('Sanitation Data'!$F$4,0,10*ROW('Sanitation Data'!F86)),NA())</f>
        <v>#N/A</v>
      </c>
      <c r="AG92" s="508" t="e">
        <f ca="1">+IF(AND(ISNUMBER(OFFSET('Sanitation Data'!$F$6,0,10*ROW('Sanitation Data'!F86))),'Data Summary'!CV92="Yes"),OFFSET('Sanitation Data'!$F$6,0,10*ROW('Sanitation Data'!F86)),NA())</f>
        <v>#N/A</v>
      </c>
      <c r="AH92" s="508" t="e">
        <f ca="1">+IF(AND(ISNUMBER(OFFSET('Sanitation Data'!$F$10,0,10*ROW('Sanitation Data'!F86))),'Data Summary'!CW92="Yes"),OFFSET('Sanitation Data'!$F$10,0,10*ROW('Sanitation Data'!F86)),NA())</f>
        <v>#N/A</v>
      </c>
      <c r="AI92" s="508" t="e">
        <f ca="1">+IF(AND(ISNUMBER(OFFSET('Sanitation Data'!$F$11,0,10*ROW('Sanitation Data'!F86))),'Data Summary'!CX92="Yes"),OFFSET('Sanitation Data'!$F$11,0,10*ROW('Sanitation Data'!F86)),NA())</f>
        <v>#N/A</v>
      </c>
      <c r="AJ92" s="508" t="e">
        <f ca="1">+IF(AND(ISNUMBER(OFFSET('Sanitation Data'!$F$12,0,10*ROW('Sanitation Data'!F86))),'Data Summary'!CY92="Yes"),OFFSET('Sanitation Data'!$F$12,0,10*ROW('Sanitation Data'!F86)),NA())</f>
        <v>#N/A</v>
      </c>
      <c r="AK92" s="508" t="e">
        <f ca="1">+IF(AND(ISNUMBER(OFFSET('Sanitation Data'!$G$4,0,10*ROW('Sanitation Data'!G86))),'Data Summary'!CZ92="Yes"),100-OFFSET('Sanitation Data'!$G$4,0,10*ROW('Sanitation Data'!G86)),NA())</f>
        <v>#N/A</v>
      </c>
      <c r="AL92" s="508" t="e">
        <f ca="1">+IF(AND(ISNUMBER(OFFSET('Sanitation Data'!$G$6,0,10*ROW('Sanitation Data'!G86))),'Data Summary'!DA92="Yes"),OFFSET('Sanitation Data'!$G$6,0,10*ROW('Sanitation Data'!G86)),NA())</f>
        <v>#N/A</v>
      </c>
      <c r="AM92" s="508" t="e">
        <f ca="1">+IF(AND(ISNUMBER(OFFSET('Sanitation Data'!$G$10,0,10*ROW('Sanitation Data'!G86))),'Data Summary'!DB92="Yes"),OFFSET('Sanitation Data'!$G$10,0,10*ROW('Sanitation Data'!G86)),NA())</f>
        <v>#N/A</v>
      </c>
      <c r="AN92" s="508" t="e">
        <f ca="1">+IF(AND(ISNUMBER(OFFSET('Sanitation Data'!$G$11,0,10*ROW('Sanitation Data'!G86))),'Data Summary'!DC92="Yes"),OFFSET('Sanitation Data'!$G$11,0,10*ROW('Sanitation Data'!G86)),NA())</f>
        <v>#N/A</v>
      </c>
      <c r="AO92" s="508" t="e">
        <f ca="1">+IF(AND(ISNUMBER(OFFSET('Sanitation Data'!$G$12,0,10*ROW('Sanitation Data'!G86))),'Data Summary'!DD92="Yes"),OFFSET('Sanitation Data'!$G$12,0,10*ROW('Sanitation Data'!G86)),NA())</f>
        <v>#N/A</v>
      </c>
      <c r="AP92" s="508" t="e">
        <f ca="1">+IF(AND(ISNUMBER(OFFSET('Sanitation Data'!$H$4,0,10*ROW('Sanitation Data'!H86))),'Data Summary'!DE92="Yes"),100-OFFSET('Sanitation Data'!$H$4,0,10*ROW('Sanitation Data'!H86)),NA())</f>
        <v>#N/A</v>
      </c>
      <c r="AQ92" s="508" t="e">
        <f ca="1">+IF(AND(ISNUMBER(OFFSET('Sanitation Data'!$H$6,0,10*ROW('Sanitation Data'!H86))),'Data Summary'!DF92="Yes"),OFFSET('Sanitation Data'!$H$6,0,10*ROW('Sanitation Data'!H86)),NA())</f>
        <v>#N/A</v>
      </c>
      <c r="AR92" s="508" t="e">
        <f ca="1">+IF(AND(ISNUMBER(OFFSET('Sanitation Data'!$H$10,0,10*ROW('Sanitation Data'!H86))),'Data Summary'!DG92="Yes"),OFFSET('Sanitation Data'!$H$10,0,10*ROW('Sanitation Data'!H86)),NA())</f>
        <v>#N/A</v>
      </c>
      <c r="AS92" s="508" t="e">
        <f ca="1">+IF(AND(ISNUMBER(OFFSET('Sanitation Data'!$H$11,0,10*ROW('Sanitation Data'!H86))),'Data Summary'!DH92="Yes"),OFFSET('Sanitation Data'!$H$11,0,10*ROW('Sanitation Data'!H86)),NA())</f>
        <v>#N/A</v>
      </c>
      <c r="AT92" s="508" t="e">
        <f ca="1">+IF(AND(ISNUMBER(OFFSET('Sanitation Data'!$H$12,0,10*ROW('Sanitation Data'!H86))),'Data Summary'!DI92="Yes"),OFFSET('Sanitation Data'!$H$12,0,10*ROW('Sanitation Data'!H86)),NA())</f>
        <v>#N/A</v>
      </c>
      <c r="AU92" s="508" t="e">
        <f ca="1">+IF(AND(ISNUMBER(OFFSET('Sanitation Data'!$I$4,0,10*ROW('Sanitation Data'!I86))),'Data Summary'!DJ92="Yes"),100-OFFSET('Sanitation Data'!$I$4,0,10*ROW('Sanitation Data'!I86)),NA())</f>
        <v>#N/A</v>
      </c>
      <c r="AV92" s="508" t="e">
        <f ca="1">+IF(AND(ISNUMBER(OFFSET('Sanitation Data'!$I$6,0,10*ROW('Sanitation Data'!I86))),'Data Summary'!DK92="Yes"),OFFSET('Sanitation Data'!$I$6,0,10*ROW('Sanitation Data'!I86)),NA())</f>
        <v>#N/A</v>
      </c>
      <c r="AW92" s="508" t="e">
        <f ca="1">+IF(AND(ISNUMBER(OFFSET('Sanitation Data'!$I$10,0,10*ROW('Sanitation Data'!I86))),'Data Summary'!DL92="Yes"),OFFSET('Sanitation Data'!$I$10,0,10*ROW('Sanitation Data'!I86)),NA())</f>
        <v>#N/A</v>
      </c>
      <c r="AX92" s="508" t="e">
        <f ca="1">+IF(AND(ISNUMBER(OFFSET('Sanitation Data'!$I$11,0,10*ROW('Sanitation Data'!I86))),'Data Summary'!DM92="Yes"),OFFSET('Sanitation Data'!$I$11,0,10*ROW('Sanitation Data'!I86)),NA())</f>
        <v>#N/A</v>
      </c>
      <c r="AY92" s="508" t="e">
        <f ca="1">+IF(AND(ISNUMBER(OFFSET('Sanitation Data'!$I$12,0,10*ROW('Sanitation Data'!I86))),'Data Summary'!DN92="Yes"),OFFSET('Sanitation Data'!$I$12,0,10*ROW('Sanitation Data'!I86)),NA())</f>
        <v>#N/A</v>
      </c>
      <c r="AZ92" s="509" t="e">
        <f ca="1">+IF(AND(ISNUMBER(OFFSET('Hygiene Data'!$D$5,0,10*ROW('Hygiene Data'!D86))),'Data Summary'!DO92="Yes"),OFFSET('Hygiene Data'!$D$5,0,10*ROW('Hygiene Data'!D86)),NA())</f>
        <v>#N/A</v>
      </c>
      <c r="BA92" s="509" t="e">
        <f ca="1">+IF(AND(ISNUMBER(OFFSET('Hygiene Data'!$D$7,0,10*ROW('Hygiene Data'!D86))),'Data Summary'!DP92="Yes"),OFFSET('Hygiene Data'!$D$7,0,10*ROW('Hygiene Data'!D86)),NA())</f>
        <v>#N/A</v>
      </c>
      <c r="BB92" s="509" t="e">
        <f ca="1">+IF(AND(ISNUMBER(OFFSET('Hygiene Data'!$D$9,0,10*ROW('Hygiene Data'!D86))),'Data Summary'!DQ92="Yes"),OFFSET('Hygiene Data'!$D$9,0,10*ROW('Hygiene Data'!D86)),NA())</f>
        <v>#N/A</v>
      </c>
      <c r="BC92" s="509" t="e">
        <f ca="1">+IF(AND(ISNUMBER(OFFSET('Hygiene Data'!$E$5,0,10*ROW('Hygiene Data'!E86))),'Data Summary'!DR92="Yes"),OFFSET('Hygiene Data'!$E$5,0,10*ROW('Hygiene Data'!E86)),NA())</f>
        <v>#N/A</v>
      </c>
      <c r="BD92" s="509" t="e">
        <f ca="1">+IF(AND(ISNUMBER(OFFSET('Hygiene Data'!$E$7,0,10*ROW('Hygiene Data'!E86))),'Data Summary'!DS92="Yes"),OFFSET('Hygiene Data'!$E$7,0,10*ROW('Hygiene Data'!E86)),NA())</f>
        <v>#N/A</v>
      </c>
      <c r="BE92" s="509" t="e">
        <f ca="1">+IF(AND(ISNUMBER(OFFSET('Hygiene Data'!$E$9,0,10*ROW('Hygiene Data'!E86))),'Data Summary'!DT92="Yes"),OFFSET('Hygiene Data'!$E$9,0,10*ROW('Hygiene Data'!E86)),NA())</f>
        <v>#N/A</v>
      </c>
      <c r="BF92" s="509" t="e">
        <f ca="1">+IF(AND(ISNUMBER(OFFSET('Hygiene Data'!$F$5,0,10*ROW('Hygiene Data'!F86))),'Data Summary'!DU92="Yes"),OFFSET('Hygiene Data'!$F$5,0,10*ROW('Hygiene Data'!F86)),NA())</f>
        <v>#N/A</v>
      </c>
      <c r="BG92" s="509" t="e">
        <f ca="1">+IF(AND(ISNUMBER(OFFSET('Hygiene Data'!$F$7,0,10*ROW('Hygiene Data'!F86))),'Data Summary'!DV92="Yes"),OFFSET('Hygiene Data'!$F$7,0,10*ROW('Hygiene Data'!F86)),NA())</f>
        <v>#N/A</v>
      </c>
      <c r="BH92" s="509" t="e">
        <f ca="1">+IF(AND(ISNUMBER(OFFSET('Hygiene Data'!$F$9,0,10*ROW('Hygiene Data'!F86))),'Data Summary'!DW92="Yes"),OFFSET('Hygiene Data'!$F$9,0,10*ROW('Hygiene Data'!F86)),NA())</f>
        <v>#N/A</v>
      </c>
      <c r="BI92" s="509" t="e">
        <f ca="1">+IF(AND(ISNUMBER(OFFSET('Hygiene Data'!$G$5,0,10*ROW('Hygiene Data'!G86))),'Data Summary'!DX92="Yes"),OFFSET('Hygiene Data'!$G$5,0,10*ROW('Hygiene Data'!G86)),NA())</f>
        <v>#N/A</v>
      </c>
      <c r="BJ92" s="509" t="e">
        <f ca="1">+IF(AND(ISNUMBER(OFFSET('Hygiene Data'!$G$7,0,10*ROW('Hygiene Data'!G86))),'Data Summary'!DY92="Yes"),OFFSET('Hygiene Data'!$G$7,0,10*ROW('Hygiene Data'!G86)),NA())</f>
        <v>#N/A</v>
      </c>
      <c r="BK92" s="509" t="e">
        <f ca="1">+IF(AND(ISNUMBER(OFFSET('Hygiene Data'!$G$9,0,10*ROW('Hygiene Data'!G86))),'Data Summary'!DZ92="Yes"),OFFSET('Hygiene Data'!$G$9,0,10*ROW('Hygiene Data'!G86)),NA())</f>
        <v>#N/A</v>
      </c>
      <c r="BL92" s="509" t="e">
        <f ca="1">+IF(AND(ISNUMBER(OFFSET('Hygiene Data'!$H$5,0,10*ROW('Hygiene Data'!H86))),'Data Summary'!EA92="Yes"),OFFSET('Hygiene Data'!$H$5,0,10*ROW('Hygiene Data'!H86)),NA())</f>
        <v>#N/A</v>
      </c>
      <c r="BM92" s="509" t="e">
        <f ca="1">+IF(AND(ISNUMBER(OFFSET('Hygiene Data'!$H$7,0,10*ROW('Hygiene Data'!H86))),'Data Summary'!EB92="Yes"),OFFSET('Hygiene Data'!$H$7,0,10*ROW('Hygiene Data'!H86)),NA())</f>
        <v>#N/A</v>
      </c>
      <c r="BN92" s="509" t="e">
        <f ca="1">+IF(AND(ISNUMBER(OFFSET('Hygiene Data'!$H$9,0,10*ROW('Hygiene Data'!H86))),'Data Summary'!EC92="Yes"),OFFSET('Hygiene Data'!$H$9,0,10*ROW('Hygiene Data'!H86)),NA())</f>
        <v>#N/A</v>
      </c>
      <c r="BO92" s="509" t="e">
        <f ca="1">+IF(AND(ISNUMBER(OFFSET('Hygiene Data'!$I$5,0,10*ROW('Hygiene Data'!I86))),'Data Summary'!ED92="Yes"),OFFSET('Hygiene Data'!$I$5,0,10*ROW('Hygiene Data'!I86)),NA())</f>
        <v>#N/A</v>
      </c>
      <c r="BP92" s="509" t="e">
        <f ca="1">+IF(AND(ISNUMBER(OFFSET('Hygiene Data'!$I$7,0,10*ROW('Hygiene Data'!I86))),'Data Summary'!EE92="Yes"),OFFSET('Hygiene Data'!$I$7,0,10*ROW('Hygiene Data'!I86)),NA())</f>
        <v>#N/A</v>
      </c>
      <c r="BQ92" s="509" t="e">
        <f ca="1">+IF(AND(ISNUMBER(OFFSET('Hygiene Data'!$I$9,0,10*ROW('Hygiene Data'!I86))),'Data Summary'!EF92="Yes"),OFFSET('Hygiene Data'!$I$9,0,10*ROW('Hygiene Data'!I86)),NA())</f>
        <v>#N/A</v>
      </c>
    </row>
    <row r="93" spans="1:69" x14ac:dyDescent="0.25">
      <c r="A93" s="505" t="e">
        <f ca="1">+RIGHT('Data Summary'!A93,LEN('Data Summary'!A93)-9)</f>
        <v>#VALUE!</v>
      </c>
      <c r="B93" s="479" t="str">
        <f ca="1">+IF(ISTEXT('Data Summary'!B93),'Data Summary'!B93,"")</f>
        <v/>
      </c>
      <c r="C93" s="506" t="e">
        <f ca="1">+VALUE('Data Summary'!C93)</f>
        <v>#VALUE!</v>
      </c>
      <c r="D93" s="507" t="e">
        <f ca="1">+IF(AND(ISNUMBER(OFFSET('Water Data'!$D$4,0,10*ROW('Water Data'!D87))),'Data Summary'!BS93="Yes"),100-OFFSET('Water Data'!$D$4,0,10*ROW('Water Data'!D87)),NA())</f>
        <v>#N/A</v>
      </c>
      <c r="E93" s="507" t="e">
        <f ca="1">+IF(AND(ISNUMBER(OFFSET('Water Data'!$D$6,0,10*ROW('Water Data'!D87))),'Data Summary'!BT93="Yes"),OFFSET('Water Data'!$D$6,0,10*ROW('Water Data'!D87)),NA())</f>
        <v>#N/A</v>
      </c>
      <c r="F93" s="507" t="e">
        <f ca="1">+IF(AND(ISNUMBER(OFFSET('Water Data'!$D$9,0,10*ROW('Water Data'!D87))),'Data Summary'!BU93="Yes"),OFFSET('Water Data'!$D$9,0,10*ROW('Water Data'!D87)),NA())</f>
        <v>#N/A</v>
      </c>
      <c r="G93" s="507" t="e">
        <f ca="1">+IF(AND(ISNUMBER(OFFSET('Water Data'!$E$4,0,10*ROW('Water Data'!E87))),'Data Summary'!BV93="Yes"),100-OFFSET('Water Data'!$E$4,0,10*ROW('Water Data'!E87)),NA())</f>
        <v>#N/A</v>
      </c>
      <c r="H93" s="507" t="e">
        <f ca="1">+IF(AND(ISNUMBER(OFFSET('Water Data'!$E$6,0,10*ROW('Water Data'!E87))),'Data Summary'!BW93="Yes"),OFFSET('Water Data'!$E$6,0,10*ROW('Water Data'!E87)),NA())</f>
        <v>#N/A</v>
      </c>
      <c r="I93" s="507" t="e">
        <f ca="1">+IF(AND(ISNUMBER(OFFSET('Water Data'!$E$9,0,10*ROW('Water Data'!E87))),'Data Summary'!BX93="Yes"),OFFSET('Water Data'!$E$9,0,10*ROW('Water Data'!E87)),NA())</f>
        <v>#N/A</v>
      </c>
      <c r="J93" s="507" t="e">
        <f ca="1">+IF(AND(ISNUMBER(OFFSET('Water Data'!$F$4,0,10*ROW('Water Data'!F87))),'Data Summary'!BY93="Yes"),100-OFFSET('Water Data'!$F$4,0,10*ROW('Water Data'!F87)),NA())</f>
        <v>#N/A</v>
      </c>
      <c r="K93" s="507" t="e">
        <f ca="1">+IF(AND(ISNUMBER(OFFSET('Water Data'!$F$6,0,10*ROW('Water Data'!F87))),'Data Summary'!BZ93="Yes"),OFFSET('Water Data'!$F$6,0,10*ROW('Water Data'!F87)),NA())</f>
        <v>#N/A</v>
      </c>
      <c r="L93" s="507" t="e">
        <f ca="1">+IF(AND(ISNUMBER(OFFSET('Water Data'!$F$9,0,10*ROW('Water Data'!F87))),'Data Summary'!CA93="Yes"),OFFSET('Water Data'!$F$9,0,10*ROW('Water Data'!F87)),NA())</f>
        <v>#N/A</v>
      </c>
      <c r="M93" s="507" t="e">
        <f ca="1">+IF(AND(ISNUMBER(OFFSET('Water Data'!$G$4,0,10*ROW('Water Data'!G87))),'Data Summary'!CB93="Yes"),100-OFFSET('Water Data'!$G$4,0,10*ROW('Water Data'!G87)),NA())</f>
        <v>#N/A</v>
      </c>
      <c r="N93" s="507" t="e">
        <f ca="1">+IF(AND(ISNUMBER(OFFSET('Water Data'!$G$6,0,10*ROW('Water Data'!G87))),'Data Summary'!CC93="Yes"),OFFSET('Water Data'!$G$6,0,10*ROW('Water Data'!G87)),NA())</f>
        <v>#N/A</v>
      </c>
      <c r="O93" s="507" t="e">
        <f ca="1">+IF(AND(ISNUMBER(OFFSET('Water Data'!$G$9,0,10*ROW('Water Data'!G87))),'Data Summary'!CD93="Yes"),OFFSET('Water Data'!$G$9,0,10*ROW('Water Data'!G87)),NA())</f>
        <v>#N/A</v>
      </c>
      <c r="P93" s="507" t="e">
        <f ca="1">+IF(AND(ISNUMBER(OFFSET('Water Data'!$H$4,0,10*ROW('Water Data'!H87))),'Data Summary'!CE93="Yes"),100-OFFSET('Water Data'!$H$4,0,10*ROW('Water Data'!H87)),NA())</f>
        <v>#N/A</v>
      </c>
      <c r="Q93" s="507" t="e">
        <f ca="1">+IF(AND(ISNUMBER(OFFSET('Water Data'!$H$6,0,10*ROW('Water Data'!H87))),'Data Summary'!CF93="Yes"),OFFSET('Water Data'!$H$6,0,10*ROW('Water Data'!H87)),NA())</f>
        <v>#N/A</v>
      </c>
      <c r="R93" s="507" t="e">
        <f ca="1">+IF(AND(ISNUMBER(OFFSET('Water Data'!$H$9,0,10*ROW('Water Data'!H87))),'Data Summary'!CG93="Yes"),OFFSET('Water Data'!$H$9,0,10*ROW('Water Data'!H87)),NA())</f>
        <v>#N/A</v>
      </c>
      <c r="S93" s="507" t="e">
        <f ca="1">+IF(AND(ISNUMBER(OFFSET('Water Data'!$I$4,0,10*ROW('Water Data'!I87))),'Data Summary'!CH93="Yes"),100-OFFSET('Water Data'!$I$4,0,10*ROW('Water Data'!I87)),NA())</f>
        <v>#N/A</v>
      </c>
      <c r="T93" s="507" t="e">
        <f ca="1">+IF(AND(ISNUMBER(OFFSET('Water Data'!$I$6,0,10*ROW('Water Data'!I87))),'Data Summary'!CI93="Yes"),OFFSET('Water Data'!$I$6,0,10*ROW('Water Data'!I87)),NA())</f>
        <v>#N/A</v>
      </c>
      <c r="U93" s="507" t="e">
        <f ca="1">+IF(AND(ISNUMBER(OFFSET('Water Data'!$I$9,0,10*ROW('Water Data'!I87))),'Data Summary'!CJ93="Yes"),OFFSET('Water Data'!$I$9,0,10*ROW('Water Data'!I87)),NA())</f>
        <v>#N/A</v>
      </c>
      <c r="V93" s="508" t="e">
        <f ca="1">+IF(AND(ISNUMBER(OFFSET('Sanitation Data'!$D$4,0,10*ROW('Sanitation Data'!D87))),'Data Summary'!CK93="Yes"),100-OFFSET('Sanitation Data'!$D$4,0,10*ROW('Sanitation Data'!D87)),NA())</f>
        <v>#N/A</v>
      </c>
      <c r="W93" s="508" t="e">
        <f ca="1">+IF(AND(ISNUMBER(OFFSET('Sanitation Data'!$D$6,0,10*ROW('Sanitation Data'!D87))),'Data Summary'!CL93="Yes"),OFFSET('Sanitation Data'!$D$6,0,10*ROW('Sanitation Data'!D87)),NA())</f>
        <v>#N/A</v>
      </c>
      <c r="X93" s="508" t="e">
        <f ca="1">+IF(AND(ISNUMBER(OFFSET('Sanitation Data'!$D$10,0,10*ROW('Sanitation Data'!D87))),'Data Summary'!CM93="Yes"),OFFSET('Sanitation Data'!$D$10,0,10*ROW('Sanitation Data'!D87)),NA())</f>
        <v>#N/A</v>
      </c>
      <c r="Y93" s="508" t="e">
        <f ca="1">+IF(AND(ISNUMBER(OFFSET('Sanitation Data'!$D$11,0,10*ROW('Sanitation Data'!D87))),'Data Summary'!CN93="Yes"),OFFSET('Sanitation Data'!$D$11,0,10*ROW('Sanitation Data'!D87)),NA())</f>
        <v>#N/A</v>
      </c>
      <c r="Z93" s="508" t="e">
        <f ca="1">+IF(AND(ISNUMBER(OFFSET('Sanitation Data'!$D$12,0,10*ROW('Sanitation Data'!D87))),'Data Summary'!CO93="Yes"),OFFSET('Sanitation Data'!$D$12,0,10*ROW('Sanitation Data'!D87)),NA())</f>
        <v>#N/A</v>
      </c>
      <c r="AA93" s="508" t="e">
        <f ca="1">+IF(AND(ISNUMBER(OFFSET('Sanitation Data'!$E$4,0,10*ROW('Sanitation Data'!E87))),'Data Summary'!CP93="Yes"),100-OFFSET('Sanitation Data'!$E$4,0,10*ROW('Sanitation Data'!E87)),NA())</f>
        <v>#N/A</v>
      </c>
      <c r="AB93" s="508" t="e">
        <f ca="1">+IF(AND(ISNUMBER(OFFSET('Sanitation Data'!$E$6,0,10*ROW('Sanitation Data'!E87))),'Data Summary'!CQ93="Yes"),OFFSET('Sanitation Data'!$E$6,0,10*ROW('Sanitation Data'!E87)),NA())</f>
        <v>#N/A</v>
      </c>
      <c r="AC93" s="508" t="e">
        <f ca="1">+IF(AND(ISNUMBER(OFFSET('Sanitation Data'!$E$10,0,10*ROW('Sanitation Data'!E87))),'Data Summary'!CR93="Yes"),OFFSET('Sanitation Data'!$E$10,0,10*ROW('Sanitation Data'!E87)),NA())</f>
        <v>#N/A</v>
      </c>
      <c r="AD93" s="508" t="e">
        <f ca="1">+IF(AND(ISNUMBER(OFFSET('Sanitation Data'!$E$11,0,10*ROW('Sanitation Data'!E87))),'Data Summary'!CS93="Yes"),OFFSET('Sanitation Data'!$E$11,0,10*ROW('Sanitation Data'!E87)),NA())</f>
        <v>#N/A</v>
      </c>
      <c r="AE93" s="508" t="e">
        <f ca="1">+IF(AND(ISNUMBER(OFFSET('Sanitation Data'!$E$12,0,10*ROW('Sanitation Data'!E87))),'Data Summary'!CT93="Yes"),OFFSET('Sanitation Data'!$E$12,0,10*ROW('Sanitation Data'!E87)),NA())</f>
        <v>#N/A</v>
      </c>
      <c r="AF93" s="508" t="e">
        <f ca="1">+IF(AND(ISNUMBER(OFFSET('Sanitation Data'!$F$4,0,10*ROW('Sanitation Data'!F87))),'Data Summary'!CU93="Yes"),100-OFFSET('Sanitation Data'!$F$4,0,10*ROW('Sanitation Data'!F87)),NA())</f>
        <v>#N/A</v>
      </c>
      <c r="AG93" s="508" t="e">
        <f ca="1">+IF(AND(ISNUMBER(OFFSET('Sanitation Data'!$F$6,0,10*ROW('Sanitation Data'!F87))),'Data Summary'!CV93="Yes"),OFFSET('Sanitation Data'!$F$6,0,10*ROW('Sanitation Data'!F87)),NA())</f>
        <v>#N/A</v>
      </c>
      <c r="AH93" s="508" t="e">
        <f ca="1">+IF(AND(ISNUMBER(OFFSET('Sanitation Data'!$F$10,0,10*ROW('Sanitation Data'!F87))),'Data Summary'!CW93="Yes"),OFFSET('Sanitation Data'!$F$10,0,10*ROW('Sanitation Data'!F87)),NA())</f>
        <v>#N/A</v>
      </c>
      <c r="AI93" s="508" t="e">
        <f ca="1">+IF(AND(ISNUMBER(OFFSET('Sanitation Data'!$F$11,0,10*ROW('Sanitation Data'!F87))),'Data Summary'!CX93="Yes"),OFFSET('Sanitation Data'!$F$11,0,10*ROW('Sanitation Data'!F87)),NA())</f>
        <v>#N/A</v>
      </c>
      <c r="AJ93" s="508" t="e">
        <f ca="1">+IF(AND(ISNUMBER(OFFSET('Sanitation Data'!$F$12,0,10*ROW('Sanitation Data'!F87))),'Data Summary'!CY93="Yes"),OFFSET('Sanitation Data'!$F$12,0,10*ROW('Sanitation Data'!F87)),NA())</f>
        <v>#N/A</v>
      </c>
      <c r="AK93" s="508" t="e">
        <f ca="1">+IF(AND(ISNUMBER(OFFSET('Sanitation Data'!$G$4,0,10*ROW('Sanitation Data'!G87))),'Data Summary'!CZ93="Yes"),100-OFFSET('Sanitation Data'!$G$4,0,10*ROW('Sanitation Data'!G87)),NA())</f>
        <v>#N/A</v>
      </c>
      <c r="AL93" s="508" t="e">
        <f ca="1">+IF(AND(ISNUMBER(OFFSET('Sanitation Data'!$G$6,0,10*ROW('Sanitation Data'!G87))),'Data Summary'!DA93="Yes"),OFFSET('Sanitation Data'!$G$6,0,10*ROW('Sanitation Data'!G87)),NA())</f>
        <v>#N/A</v>
      </c>
      <c r="AM93" s="508" t="e">
        <f ca="1">+IF(AND(ISNUMBER(OFFSET('Sanitation Data'!$G$10,0,10*ROW('Sanitation Data'!G87))),'Data Summary'!DB93="Yes"),OFFSET('Sanitation Data'!$G$10,0,10*ROW('Sanitation Data'!G87)),NA())</f>
        <v>#N/A</v>
      </c>
      <c r="AN93" s="508" t="e">
        <f ca="1">+IF(AND(ISNUMBER(OFFSET('Sanitation Data'!$G$11,0,10*ROW('Sanitation Data'!G87))),'Data Summary'!DC93="Yes"),OFFSET('Sanitation Data'!$G$11,0,10*ROW('Sanitation Data'!G87)),NA())</f>
        <v>#N/A</v>
      </c>
      <c r="AO93" s="508" t="e">
        <f ca="1">+IF(AND(ISNUMBER(OFFSET('Sanitation Data'!$G$12,0,10*ROW('Sanitation Data'!G87))),'Data Summary'!DD93="Yes"),OFFSET('Sanitation Data'!$G$12,0,10*ROW('Sanitation Data'!G87)),NA())</f>
        <v>#N/A</v>
      </c>
      <c r="AP93" s="508" t="e">
        <f ca="1">+IF(AND(ISNUMBER(OFFSET('Sanitation Data'!$H$4,0,10*ROW('Sanitation Data'!H87))),'Data Summary'!DE93="Yes"),100-OFFSET('Sanitation Data'!$H$4,0,10*ROW('Sanitation Data'!H87)),NA())</f>
        <v>#N/A</v>
      </c>
      <c r="AQ93" s="508" t="e">
        <f ca="1">+IF(AND(ISNUMBER(OFFSET('Sanitation Data'!$H$6,0,10*ROW('Sanitation Data'!H87))),'Data Summary'!DF93="Yes"),OFFSET('Sanitation Data'!$H$6,0,10*ROW('Sanitation Data'!H87)),NA())</f>
        <v>#N/A</v>
      </c>
      <c r="AR93" s="508" t="e">
        <f ca="1">+IF(AND(ISNUMBER(OFFSET('Sanitation Data'!$H$10,0,10*ROW('Sanitation Data'!H87))),'Data Summary'!DG93="Yes"),OFFSET('Sanitation Data'!$H$10,0,10*ROW('Sanitation Data'!H87)),NA())</f>
        <v>#N/A</v>
      </c>
      <c r="AS93" s="508" t="e">
        <f ca="1">+IF(AND(ISNUMBER(OFFSET('Sanitation Data'!$H$11,0,10*ROW('Sanitation Data'!H87))),'Data Summary'!DH93="Yes"),OFFSET('Sanitation Data'!$H$11,0,10*ROW('Sanitation Data'!H87)),NA())</f>
        <v>#N/A</v>
      </c>
      <c r="AT93" s="508" t="e">
        <f ca="1">+IF(AND(ISNUMBER(OFFSET('Sanitation Data'!$H$12,0,10*ROW('Sanitation Data'!H87))),'Data Summary'!DI93="Yes"),OFFSET('Sanitation Data'!$H$12,0,10*ROW('Sanitation Data'!H87)),NA())</f>
        <v>#N/A</v>
      </c>
      <c r="AU93" s="508" t="e">
        <f ca="1">+IF(AND(ISNUMBER(OFFSET('Sanitation Data'!$I$4,0,10*ROW('Sanitation Data'!I87))),'Data Summary'!DJ93="Yes"),100-OFFSET('Sanitation Data'!$I$4,0,10*ROW('Sanitation Data'!I87)),NA())</f>
        <v>#N/A</v>
      </c>
      <c r="AV93" s="508" t="e">
        <f ca="1">+IF(AND(ISNUMBER(OFFSET('Sanitation Data'!$I$6,0,10*ROW('Sanitation Data'!I87))),'Data Summary'!DK93="Yes"),OFFSET('Sanitation Data'!$I$6,0,10*ROW('Sanitation Data'!I87)),NA())</f>
        <v>#N/A</v>
      </c>
      <c r="AW93" s="508" t="e">
        <f ca="1">+IF(AND(ISNUMBER(OFFSET('Sanitation Data'!$I$10,0,10*ROW('Sanitation Data'!I87))),'Data Summary'!DL93="Yes"),OFFSET('Sanitation Data'!$I$10,0,10*ROW('Sanitation Data'!I87)),NA())</f>
        <v>#N/A</v>
      </c>
      <c r="AX93" s="508" t="e">
        <f ca="1">+IF(AND(ISNUMBER(OFFSET('Sanitation Data'!$I$11,0,10*ROW('Sanitation Data'!I87))),'Data Summary'!DM93="Yes"),OFFSET('Sanitation Data'!$I$11,0,10*ROW('Sanitation Data'!I87)),NA())</f>
        <v>#N/A</v>
      </c>
      <c r="AY93" s="508" t="e">
        <f ca="1">+IF(AND(ISNUMBER(OFFSET('Sanitation Data'!$I$12,0,10*ROW('Sanitation Data'!I87))),'Data Summary'!DN93="Yes"),OFFSET('Sanitation Data'!$I$12,0,10*ROW('Sanitation Data'!I87)),NA())</f>
        <v>#N/A</v>
      </c>
      <c r="AZ93" s="509" t="e">
        <f ca="1">+IF(AND(ISNUMBER(OFFSET('Hygiene Data'!$D$5,0,10*ROW('Hygiene Data'!D87))),'Data Summary'!DO93="Yes"),OFFSET('Hygiene Data'!$D$5,0,10*ROW('Hygiene Data'!D87)),NA())</f>
        <v>#N/A</v>
      </c>
      <c r="BA93" s="509" t="e">
        <f ca="1">+IF(AND(ISNUMBER(OFFSET('Hygiene Data'!$D$7,0,10*ROW('Hygiene Data'!D87))),'Data Summary'!DP93="Yes"),OFFSET('Hygiene Data'!$D$7,0,10*ROW('Hygiene Data'!D87)),NA())</f>
        <v>#N/A</v>
      </c>
      <c r="BB93" s="509" t="e">
        <f ca="1">+IF(AND(ISNUMBER(OFFSET('Hygiene Data'!$D$9,0,10*ROW('Hygiene Data'!D87))),'Data Summary'!DQ93="Yes"),OFFSET('Hygiene Data'!$D$9,0,10*ROW('Hygiene Data'!D87)),NA())</f>
        <v>#N/A</v>
      </c>
      <c r="BC93" s="509" t="e">
        <f ca="1">+IF(AND(ISNUMBER(OFFSET('Hygiene Data'!$E$5,0,10*ROW('Hygiene Data'!E87))),'Data Summary'!DR93="Yes"),OFFSET('Hygiene Data'!$E$5,0,10*ROW('Hygiene Data'!E87)),NA())</f>
        <v>#N/A</v>
      </c>
      <c r="BD93" s="509" t="e">
        <f ca="1">+IF(AND(ISNUMBER(OFFSET('Hygiene Data'!$E$7,0,10*ROW('Hygiene Data'!E87))),'Data Summary'!DS93="Yes"),OFFSET('Hygiene Data'!$E$7,0,10*ROW('Hygiene Data'!E87)),NA())</f>
        <v>#N/A</v>
      </c>
      <c r="BE93" s="509" t="e">
        <f ca="1">+IF(AND(ISNUMBER(OFFSET('Hygiene Data'!$E$9,0,10*ROW('Hygiene Data'!E87))),'Data Summary'!DT93="Yes"),OFFSET('Hygiene Data'!$E$9,0,10*ROW('Hygiene Data'!E87)),NA())</f>
        <v>#N/A</v>
      </c>
      <c r="BF93" s="509" t="e">
        <f ca="1">+IF(AND(ISNUMBER(OFFSET('Hygiene Data'!$F$5,0,10*ROW('Hygiene Data'!F87))),'Data Summary'!DU93="Yes"),OFFSET('Hygiene Data'!$F$5,0,10*ROW('Hygiene Data'!F87)),NA())</f>
        <v>#N/A</v>
      </c>
      <c r="BG93" s="509" t="e">
        <f ca="1">+IF(AND(ISNUMBER(OFFSET('Hygiene Data'!$F$7,0,10*ROW('Hygiene Data'!F87))),'Data Summary'!DV93="Yes"),OFFSET('Hygiene Data'!$F$7,0,10*ROW('Hygiene Data'!F87)),NA())</f>
        <v>#N/A</v>
      </c>
      <c r="BH93" s="509" t="e">
        <f ca="1">+IF(AND(ISNUMBER(OFFSET('Hygiene Data'!$F$9,0,10*ROW('Hygiene Data'!F87))),'Data Summary'!DW93="Yes"),OFFSET('Hygiene Data'!$F$9,0,10*ROW('Hygiene Data'!F87)),NA())</f>
        <v>#N/A</v>
      </c>
      <c r="BI93" s="509" t="e">
        <f ca="1">+IF(AND(ISNUMBER(OFFSET('Hygiene Data'!$G$5,0,10*ROW('Hygiene Data'!G87))),'Data Summary'!DX93="Yes"),OFFSET('Hygiene Data'!$G$5,0,10*ROW('Hygiene Data'!G87)),NA())</f>
        <v>#N/A</v>
      </c>
      <c r="BJ93" s="509" t="e">
        <f ca="1">+IF(AND(ISNUMBER(OFFSET('Hygiene Data'!$G$7,0,10*ROW('Hygiene Data'!G87))),'Data Summary'!DY93="Yes"),OFFSET('Hygiene Data'!$G$7,0,10*ROW('Hygiene Data'!G87)),NA())</f>
        <v>#N/A</v>
      </c>
      <c r="BK93" s="509" t="e">
        <f ca="1">+IF(AND(ISNUMBER(OFFSET('Hygiene Data'!$G$9,0,10*ROW('Hygiene Data'!G87))),'Data Summary'!DZ93="Yes"),OFFSET('Hygiene Data'!$G$9,0,10*ROW('Hygiene Data'!G87)),NA())</f>
        <v>#N/A</v>
      </c>
      <c r="BL93" s="509" t="e">
        <f ca="1">+IF(AND(ISNUMBER(OFFSET('Hygiene Data'!$H$5,0,10*ROW('Hygiene Data'!H87))),'Data Summary'!EA93="Yes"),OFFSET('Hygiene Data'!$H$5,0,10*ROW('Hygiene Data'!H87)),NA())</f>
        <v>#N/A</v>
      </c>
      <c r="BM93" s="509" t="e">
        <f ca="1">+IF(AND(ISNUMBER(OFFSET('Hygiene Data'!$H$7,0,10*ROW('Hygiene Data'!H87))),'Data Summary'!EB93="Yes"),OFFSET('Hygiene Data'!$H$7,0,10*ROW('Hygiene Data'!H87)),NA())</f>
        <v>#N/A</v>
      </c>
      <c r="BN93" s="509" t="e">
        <f ca="1">+IF(AND(ISNUMBER(OFFSET('Hygiene Data'!$H$9,0,10*ROW('Hygiene Data'!H87))),'Data Summary'!EC93="Yes"),OFFSET('Hygiene Data'!$H$9,0,10*ROW('Hygiene Data'!H87)),NA())</f>
        <v>#N/A</v>
      </c>
      <c r="BO93" s="509" t="e">
        <f ca="1">+IF(AND(ISNUMBER(OFFSET('Hygiene Data'!$I$5,0,10*ROW('Hygiene Data'!I87))),'Data Summary'!ED93="Yes"),OFFSET('Hygiene Data'!$I$5,0,10*ROW('Hygiene Data'!I87)),NA())</f>
        <v>#N/A</v>
      </c>
      <c r="BP93" s="509" t="e">
        <f ca="1">+IF(AND(ISNUMBER(OFFSET('Hygiene Data'!$I$7,0,10*ROW('Hygiene Data'!I87))),'Data Summary'!EE93="Yes"),OFFSET('Hygiene Data'!$I$7,0,10*ROW('Hygiene Data'!I87)),NA())</f>
        <v>#N/A</v>
      </c>
      <c r="BQ93" s="509" t="e">
        <f ca="1">+IF(AND(ISNUMBER(OFFSET('Hygiene Data'!$I$9,0,10*ROW('Hygiene Data'!I87))),'Data Summary'!EF93="Yes"),OFFSET('Hygiene Data'!$I$9,0,10*ROW('Hygiene Data'!I87)),NA())</f>
        <v>#N/A</v>
      </c>
    </row>
    <row r="94" spans="1:69" x14ac:dyDescent="0.25">
      <c r="A94" s="505" t="e">
        <f ca="1">+RIGHT('Data Summary'!A94,LEN('Data Summary'!A94)-9)</f>
        <v>#VALUE!</v>
      </c>
      <c r="B94" s="479" t="str">
        <f ca="1">+IF(ISTEXT('Data Summary'!B94),'Data Summary'!B94,"")</f>
        <v/>
      </c>
      <c r="C94" s="506" t="e">
        <f ca="1">+VALUE('Data Summary'!C94)</f>
        <v>#VALUE!</v>
      </c>
      <c r="D94" s="507" t="e">
        <f ca="1">+IF(AND(ISNUMBER(OFFSET('Water Data'!$D$4,0,10*ROW('Water Data'!D88))),'Data Summary'!BS94="Yes"),100-OFFSET('Water Data'!$D$4,0,10*ROW('Water Data'!D88)),NA())</f>
        <v>#N/A</v>
      </c>
      <c r="E94" s="507" t="e">
        <f ca="1">+IF(AND(ISNUMBER(OFFSET('Water Data'!$D$6,0,10*ROW('Water Data'!D88))),'Data Summary'!BT94="Yes"),OFFSET('Water Data'!$D$6,0,10*ROW('Water Data'!D88)),NA())</f>
        <v>#N/A</v>
      </c>
      <c r="F94" s="507" t="e">
        <f ca="1">+IF(AND(ISNUMBER(OFFSET('Water Data'!$D$9,0,10*ROW('Water Data'!D88))),'Data Summary'!BU94="Yes"),OFFSET('Water Data'!$D$9,0,10*ROW('Water Data'!D88)),NA())</f>
        <v>#N/A</v>
      </c>
      <c r="G94" s="507" t="e">
        <f ca="1">+IF(AND(ISNUMBER(OFFSET('Water Data'!$E$4,0,10*ROW('Water Data'!E88))),'Data Summary'!BV94="Yes"),100-OFFSET('Water Data'!$E$4,0,10*ROW('Water Data'!E88)),NA())</f>
        <v>#N/A</v>
      </c>
      <c r="H94" s="507" t="e">
        <f ca="1">+IF(AND(ISNUMBER(OFFSET('Water Data'!$E$6,0,10*ROW('Water Data'!E88))),'Data Summary'!BW94="Yes"),OFFSET('Water Data'!$E$6,0,10*ROW('Water Data'!E88)),NA())</f>
        <v>#N/A</v>
      </c>
      <c r="I94" s="507" t="e">
        <f ca="1">+IF(AND(ISNUMBER(OFFSET('Water Data'!$E$9,0,10*ROW('Water Data'!E88))),'Data Summary'!BX94="Yes"),OFFSET('Water Data'!$E$9,0,10*ROW('Water Data'!E88)),NA())</f>
        <v>#N/A</v>
      </c>
      <c r="J94" s="507" t="e">
        <f ca="1">+IF(AND(ISNUMBER(OFFSET('Water Data'!$F$4,0,10*ROW('Water Data'!F88))),'Data Summary'!BY94="Yes"),100-OFFSET('Water Data'!$F$4,0,10*ROW('Water Data'!F88)),NA())</f>
        <v>#N/A</v>
      </c>
      <c r="K94" s="507" t="e">
        <f ca="1">+IF(AND(ISNUMBER(OFFSET('Water Data'!$F$6,0,10*ROW('Water Data'!F88))),'Data Summary'!BZ94="Yes"),OFFSET('Water Data'!$F$6,0,10*ROW('Water Data'!F88)),NA())</f>
        <v>#N/A</v>
      </c>
      <c r="L94" s="507" t="e">
        <f ca="1">+IF(AND(ISNUMBER(OFFSET('Water Data'!$F$9,0,10*ROW('Water Data'!F88))),'Data Summary'!CA94="Yes"),OFFSET('Water Data'!$F$9,0,10*ROW('Water Data'!F88)),NA())</f>
        <v>#N/A</v>
      </c>
      <c r="M94" s="507" t="e">
        <f ca="1">+IF(AND(ISNUMBER(OFFSET('Water Data'!$G$4,0,10*ROW('Water Data'!G88))),'Data Summary'!CB94="Yes"),100-OFFSET('Water Data'!$G$4,0,10*ROW('Water Data'!G88)),NA())</f>
        <v>#N/A</v>
      </c>
      <c r="N94" s="507" t="e">
        <f ca="1">+IF(AND(ISNUMBER(OFFSET('Water Data'!$G$6,0,10*ROW('Water Data'!G88))),'Data Summary'!CC94="Yes"),OFFSET('Water Data'!$G$6,0,10*ROW('Water Data'!G88)),NA())</f>
        <v>#N/A</v>
      </c>
      <c r="O94" s="507" t="e">
        <f ca="1">+IF(AND(ISNUMBER(OFFSET('Water Data'!$G$9,0,10*ROW('Water Data'!G88))),'Data Summary'!CD94="Yes"),OFFSET('Water Data'!$G$9,0,10*ROW('Water Data'!G88)),NA())</f>
        <v>#N/A</v>
      </c>
      <c r="P94" s="507" t="e">
        <f ca="1">+IF(AND(ISNUMBER(OFFSET('Water Data'!$H$4,0,10*ROW('Water Data'!H88))),'Data Summary'!CE94="Yes"),100-OFFSET('Water Data'!$H$4,0,10*ROW('Water Data'!H88)),NA())</f>
        <v>#N/A</v>
      </c>
      <c r="Q94" s="507" t="e">
        <f ca="1">+IF(AND(ISNUMBER(OFFSET('Water Data'!$H$6,0,10*ROW('Water Data'!H88))),'Data Summary'!CF94="Yes"),OFFSET('Water Data'!$H$6,0,10*ROW('Water Data'!H88)),NA())</f>
        <v>#N/A</v>
      </c>
      <c r="R94" s="507" t="e">
        <f ca="1">+IF(AND(ISNUMBER(OFFSET('Water Data'!$H$9,0,10*ROW('Water Data'!H88))),'Data Summary'!CG94="Yes"),OFFSET('Water Data'!$H$9,0,10*ROW('Water Data'!H88)),NA())</f>
        <v>#N/A</v>
      </c>
      <c r="S94" s="507" t="e">
        <f ca="1">+IF(AND(ISNUMBER(OFFSET('Water Data'!$I$4,0,10*ROW('Water Data'!I88))),'Data Summary'!CH94="Yes"),100-OFFSET('Water Data'!$I$4,0,10*ROW('Water Data'!I88)),NA())</f>
        <v>#N/A</v>
      </c>
      <c r="T94" s="507" t="e">
        <f ca="1">+IF(AND(ISNUMBER(OFFSET('Water Data'!$I$6,0,10*ROW('Water Data'!I88))),'Data Summary'!CI94="Yes"),OFFSET('Water Data'!$I$6,0,10*ROW('Water Data'!I88)),NA())</f>
        <v>#N/A</v>
      </c>
      <c r="U94" s="507" t="e">
        <f ca="1">+IF(AND(ISNUMBER(OFFSET('Water Data'!$I$9,0,10*ROW('Water Data'!I88))),'Data Summary'!CJ94="Yes"),OFFSET('Water Data'!$I$9,0,10*ROW('Water Data'!I88)),NA())</f>
        <v>#N/A</v>
      </c>
      <c r="V94" s="508" t="e">
        <f ca="1">+IF(AND(ISNUMBER(OFFSET('Sanitation Data'!$D$4,0,10*ROW('Sanitation Data'!D88))),'Data Summary'!CK94="Yes"),100-OFFSET('Sanitation Data'!$D$4,0,10*ROW('Sanitation Data'!D88)),NA())</f>
        <v>#N/A</v>
      </c>
      <c r="W94" s="508" t="e">
        <f ca="1">+IF(AND(ISNUMBER(OFFSET('Sanitation Data'!$D$6,0,10*ROW('Sanitation Data'!D88))),'Data Summary'!CL94="Yes"),OFFSET('Sanitation Data'!$D$6,0,10*ROW('Sanitation Data'!D88)),NA())</f>
        <v>#N/A</v>
      </c>
      <c r="X94" s="508" t="e">
        <f ca="1">+IF(AND(ISNUMBER(OFFSET('Sanitation Data'!$D$10,0,10*ROW('Sanitation Data'!D88))),'Data Summary'!CM94="Yes"),OFFSET('Sanitation Data'!$D$10,0,10*ROW('Sanitation Data'!D88)),NA())</f>
        <v>#N/A</v>
      </c>
      <c r="Y94" s="508" t="e">
        <f ca="1">+IF(AND(ISNUMBER(OFFSET('Sanitation Data'!$D$11,0,10*ROW('Sanitation Data'!D88))),'Data Summary'!CN94="Yes"),OFFSET('Sanitation Data'!$D$11,0,10*ROW('Sanitation Data'!D88)),NA())</f>
        <v>#N/A</v>
      </c>
      <c r="Z94" s="508" t="e">
        <f ca="1">+IF(AND(ISNUMBER(OFFSET('Sanitation Data'!$D$12,0,10*ROW('Sanitation Data'!D88))),'Data Summary'!CO94="Yes"),OFFSET('Sanitation Data'!$D$12,0,10*ROW('Sanitation Data'!D88)),NA())</f>
        <v>#N/A</v>
      </c>
      <c r="AA94" s="508" t="e">
        <f ca="1">+IF(AND(ISNUMBER(OFFSET('Sanitation Data'!$E$4,0,10*ROW('Sanitation Data'!E88))),'Data Summary'!CP94="Yes"),100-OFFSET('Sanitation Data'!$E$4,0,10*ROW('Sanitation Data'!E88)),NA())</f>
        <v>#N/A</v>
      </c>
      <c r="AB94" s="508" t="e">
        <f ca="1">+IF(AND(ISNUMBER(OFFSET('Sanitation Data'!$E$6,0,10*ROW('Sanitation Data'!E88))),'Data Summary'!CQ94="Yes"),OFFSET('Sanitation Data'!$E$6,0,10*ROW('Sanitation Data'!E88)),NA())</f>
        <v>#N/A</v>
      </c>
      <c r="AC94" s="508" t="e">
        <f ca="1">+IF(AND(ISNUMBER(OFFSET('Sanitation Data'!$E$10,0,10*ROW('Sanitation Data'!E88))),'Data Summary'!CR94="Yes"),OFFSET('Sanitation Data'!$E$10,0,10*ROW('Sanitation Data'!E88)),NA())</f>
        <v>#N/A</v>
      </c>
      <c r="AD94" s="508" t="e">
        <f ca="1">+IF(AND(ISNUMBER(OFFSET('Sanitation Data'!$E$11,0,10*ROW('Sanitation Data'!E88))),'Data Summary'!CS94="Yes"),OFFSET('Sanitation Data'!$E$11,0,10*ROW('Sanitation Data'!E88)),NA())</f>
        <v>#N/A</v>
      </c>
      <c r="AE94" s="508" t="e">
        <f ca="1">+IF(AND(ISNUMBER(OFFSET('Sanitation Data'!$E$12,0,10*ROW('Sanitation Data'!E88))),'Data Summary'!CT94="Yes"),OFFSET('Sanitation Data'!$E$12,0,10*ROW('Sanitation Data'!E88)),NA())</f>
        <v>#N/A</v>
      </c>
      <c r="AF94" s="508" t="e">
        <f ca="1">+IF(AND(ISNUMBER(OFFSET('Sanitation Data'!$F$4,0,10*ROW('Sanitation Data'!F88))),'Data Summary'!CU94="Yes"),100-OFFSET('Sanitation Data'!$F$4,0,10*ROW('Sanitation Data'!F88)),NA())</f>
        <v>#N/A</v>
      </c>
      <c r="AG94" s="508" t="e">
        <f ca="1">+IF(AND(ISNUMBER(OFFSET('Sanitation Data'!$F$6,0,10*ROW('Sanitation Data'!F88))),'Data Summary'!CV94="Yes"),OFFSET('Sanitation Data'!$F$6,0,10*ROW('Sanitation Data'!F88)),NA())</f>
        <v>#N/A</v>
      </c>
      <c r="AH94" s="508" t="e">
        <f ca="1">+IF(AND(ISNUMBER(OFFSET('Sanitation Data'!$F$10,0,10*ROW('Sanitation Data'!F88))),'Data Summary'!CW94="Yes"),OFFSET('Sanitation Data'!$F$10,0,10*ROW('Sanitation Data'!F88)),NA())</f>
        <v>#N/A</v>
      </c>
      <c r="AI94" s="508" t="e">
        <f ca="1">+IF(AND(ISNUMBER(OFFSET('Sanitation Data'!$F$11,0,10*ROW('Sanitation Data'!F88))),'Data Summary'!CX94="Yes"),OFFSET('Sanitation Data'!$F$11,0,10*ROW('Sanitation Data'!F88)),NA())</f>
        <v>#N/A</v>
      </c>
      <c r="AJ94" s="508" t="e">
        <f ca="1">+IF(AND(ISNUMBER(OFFSET('Sanitation Data'!$F$12,0,10*ROW('Sanitation Data'!F88))),'Data Summary'!CY94="Yes"),OFFSET('Sanitation Data'!$F$12,0,10*ROW('Sanitation Data'!F88)),NA())</f>
        <v>#N/A</v>
      </c>
      <c r="AK94" s="508" t="e">
        <f ca="1">+IF(AND(ISNUMBER(OFFSET('Sanitation Data'!$G$4,0,10*ROW('Sanitation Data'!G88))),'Data Summary'!CZ94="Yes"),100-OFFSET('Sanitation Data'!$G$4,0,10*ROW('Sanitation Data'!G88)),NA())</f>
        <v>#N/A</v>
      </c>
      <c r="AL94" s="508" t="e">
        <f ca="1">+IF(AND(ISNUMBER(OFFSET('Sanitation Data'!$G$6,0,10*ROW('Sanitation Data'!G88))),'Data Summary'!DA94="Yes"),OFFSET('Sanitation Data'!$G$6,0,10*ROW('Sanitation Data'!G88)),NA())</f>
        <v>#N/A</v>
      </c>
      <c r="AM94" s="508" t="e">
        <f ca="1">+IF(AND(ISNUMBER(OFFSET('Sanitation Data'!$G$10,0,10*ROW('Sanitation Data'!G88))),'Data Summary'!DB94="Yes"),OFFSET('Sanitation Data'!$G$10,0,10*ROW('Sanitation Data'!G88)),NA())</f>
        <v>#N/A</v>
      </c>
      <c r="AN94" s="508" t="e">
        <f ca="1">+IF(AND(ISNUMBER(OFFSET('Sanitation Data'!$G$11,0,10*ROW('Sanitation Data'!G88))),'Data Summary'!DC94="Yes"),OFFSET('Sanitation Data'!$G$11,0,10*ROW('Sanitation Data'!G88)),NA())</f>
        <v>#N/A</v>
      </c>
      <c r="AO94" s="508" t="e">
        <f ca="1">+IF(AND(ISNUMBER(OFFSET('Sanitation Data'!$G$12,0,10*ROW('Sanitation Data'!G88))),'Data Summary'!DD94="Yes"),OFFSET('Sanitation Data'!$G$12,0,10*ROW('Sanitation Data'!G88)),NA())</f>
        <v>#N/A</v>
      </c>
      <c r="AP94" s="508" t="e">
        <f ca="1">+IF(AND(ISNUMBER(OFFSET('Sanitation Data'!$H$4,0,10*ROW('Sanitation Data'!H88))),'Data Summary'!DE94="Yes"),100-OFFSET('Sanitation Data'!$H$4,0,10*ROW('Sanitation Data'!H88)),NA())</f>
        <v>#N/A</v>
      </c>
      <c r="AQ94" s="508" t="e">
        <f ca="1">+IF(AND(ISNUMBER(OFFSET('Sanitation Data'!$H$6,0,10*ROW('Sanitation Data'!H88))),'Data Summary'!DF94="Yes"),OFFSET('Sanitation Data'!$H$6,0,10*ROW('Sanitation Data'!H88)),NA())</f>
        <v>#N/A</v>
      </c>
      <c r="AR94" s="508" t="e">
        <f ca="1">+IF(AND(ISNUMBER(OFFSET('Sanitation Data'!$H$10,0,10*ROW('Sanitation Data'!H88))),'Data Summary'!DG94="Yes"),OFFSET('Sanitation Data'!$H$10,0,10*ROW('Sanitation Data'!H88)),NA())</f>
        <v>#N/A</v>
      </c>
      <c r="AS94" s="508" t="e">
        <f ca="1">+IF(AND(ISNUMBER(OFFSET('Sanitation Data'!$H$11,0,10*ROW('Sanitation Data'!H88))),'Data Summary'!DH94="Yes"),OFFSET('Sanitation Data'!$H$11,0,10*ROW('Sanitation Data'!H88)),NA())</f>
        <v>#N/A</v>
      </c>
      <c r="AT94" s="508" t="e">
        <f ca="1">+IF(AND(ISNUMBER(OFFSET('Sanitation Data'!$H$12,0,10*ROW('Sanitation Data'!H88))),'Data Summary'!DI94="Yes"),OFFSET('Sanitation Data'!$H$12,0,10*ROW('Sanitation Data'!H88)),NA())</f>
        <v>#N/A</v>
      </c>
      <c r="AU94" s="508" t="e">
        <f ca="1">+IF(AND(ISNUMBER(OFFSET('Sanitation Data'!$I$4,0,10*ROW('Sanitation Data'!I88))),'Data Summary'!DJ94="Yes"),100-OFFSET('Sanitation Data'!$I$4,0,10*ROW('Sanitation Data'!I88)),NA())</f>
        <v>#N/A</v>
      </c>
      <c r="AV94" s="508" t="e">
        <f ca="1">+IF(AND(ISNUMBER(OFFSET('Sanitation Data'!$I$6,0,10*ROW('Sanitation Data'!I88))),'Data Summary'!DK94="Yes"),OFFSET('Sanitation Data'!$I$6,0,10*ROW('Sanitation Data'!I88)),NA())</f>
        <v>#N/A</v>
      </c>
      <c r="AW94" s="508" t="e">
        <f ca="1">+IF(AND(ISNUMBER(OFFSET('Sanitation Data'!$I$10,0,10*ROW('Sanitation Data'!I88))),'Data Summary'!DL94="Yes"),OFFSET('Sanitation Data'!$I$10,0,10*ROW('Sanitation Data'!I88)),NA())</f>
        <v>#N/A</v>
      </c>
      <c r="AX94" s="508" t="e">
        <f ca="1">+IF(AND(ISNUMBER(OFFSET('Sanitation Data'!$I$11,0,10*ROW('Sanitation Data'!I88))),'Data Summary'!DM94="Yes"),OFFSET('Sanitation Data'!$I$11,0,10*ROW('Sanitation Data'!I88)),NA())</f>
        <v>#N/A</v>
      </c>
      <c r="AY94" s="508" t="e">
        <f ca="1">+IF(AND(ISNUMBER(OFFSET('Sanitation Data'!$I$12,0,10*ROW('Sanitation Data'!I88))),'Data Summary'!DN94="Yes"),OFFSET('Sanitation Data'!$I$12,0,10*ROW('Sanitation Data'!I88)),NA())</f>
        <v>#N/A</v>
      </c>
      <c r="AZ94" s="509" t="e">
        <f ca="1">+IF(AND(ISNUMBER(OFFSET('Hygiene Data'!$D$5,0,10*ROW('Hygiene Data'!D88))),'Data Summary'!DO94="Yes"),OFFSET('Hygiene Data'!$D$5,0,10*ROW('Hygiene Data'!D88)),NA())</f>
        <v>#N/A</v>
      </c>
      <c r="BA94" s="509" t="e">
        <f ca="1">+IF(AND(ISNUMBER(OFFSET('Hygiene Data'!$D$7,0,10*ROW('Hygiene Data'!D88))),'Data Summary'!DP94="Yes"),OFFSET('Hygiene Data'!$D$7,0,10*ROW('Hygiene Data'!D88)),NA())</f>
        <v>#N/A</v>
      </c>
      <c r="BB94" s="509" t="e">
        <f ca="1">+IF(AND(ISNUMBER(OFFSET('Hygiene Data'!$D$9,0,10*ROW('Hygiene Data'!D88))),'Data Summary'!DQ94="Yes"),OFFSET('Hygiene Data'!$D$9,0,10*ROW('Hygiene Data'!D88)),NA())</f>
        <v>#N/A</v>
      </c>
      <c r="BC94" s="509" t="e">
        <f ca="1">+IF(AND(ISNUMBER(OFFSET('Hygiene Data'!$E$5,0,10*ROW('Hygiene Data'!E88))),'Data Summary'!DR94="Yes"),OFFSET('Hygiene Data'!$E$5,0,10*ROW('Hygiene Data'!E88)),NA())</f>
        <v>#N/A</v>
      </c>
      <c r="BD94" s="509" t="e">
        <f ca="1">+IF(AND(ISNUMBER(OFFSET('Hygiene Data'!$E$7,0,10*ROW('Hygiene Data'!E88))),'Data Summary'!DS94="Yes"),OFFSET('Hygiene Data'!$E$7,0,10*ROW('Hygiene Data'!E88)),NA())</f>
        <v>#N/A</v>
      </c>
      <c r="BE94" s="509" t="e">
        <f ca="1">+IF(AND(ISNUMBER(OFFSET('Hygiene Data'!$E$9,0,10*ROW('Hygiene Data'!E88))),'Data Summary'!DT94="Yes"),OFFSET('Hygiene Data'!$E$9,0,10*ROW('Hygiene Data'!E88)),NA())</f>
        <v>#N/A</v>
      </c>
      <c r="BF94" s="509" t="e">
        <f ca="1">+IF(AND(ISNUMBER(OFFSET('Hygiene Data'!$F$5,0,10*ROW('Hygiene Data'!F88))),'Data Summary'!DU94="Yes"),OFFSET('Hygiene Data'!$F$5,0,10*ROW('Hygiene Data'!F88)),NA())</f>
        <v>#N/A</v>
      </c>
      <c r="BG94" s="509" t="e">
        <f ca="1">+IF(AND(ISNUMBER(OFFSET('Hygiene Data'!$F$7,0,10*ROW('Hygiene Data'!F88))),'Data Summary'!DV94="Yes"),OFFSET('Hygiene Data'!$F$7,0,10*ROW('Hygiene Data'!F88)),NA())</f>
        <v>#N/A</v>
      </c>
      <c r="BH94" s="509" t="e">
        <f ca="1">+IF(AND(ISNUMBER(OFFSET('Hygiene Data'!$F$9,0,10*ROW('Hygiene Data'!F88))),'Data Summary'!DW94="Yes"),OFFSET('Hygiene Data'!$F$9,0,10*ROW('Hygiene Data'!F88)),NA())</f>
        <v>#N/A</v>
      </c>
      <c r="BI94" s="509" t="e">
        <f ca="1">+IF(AND(ISNUMBER(OFFSET('Hygiene Data'!$G$5,0,10*ROW('Hygiene Data'!G88))),'Data Summary'!DX94="Yes"),OFFSET('Hygiene Data'!$G$5,0,10*ROW('Hygiene Data'!G88)),NA())</f>
        <v>#N/A</v>
      </c>
      <c r="BJ94" s="509" t="e">
        <f ca="1">+IF(AND(ISNUMBER(OFFSET('Hygiene Data'!$G$7,0,10*ROW('Hygiene Data'!G88))),'Data Summary'!DY94="Yes"),OFFSET('Hygiene Data'!$G$7,0,10*ROW('Hygiene Data'!G88)),NA())</f>
        <v>#N/A</v>
      </c>
      <c r="BK94" s="509" t="e">
        <f ca="1">+IF(AND(ISNUMBER(OFFSET('Hygiene Data'!$G$9,0,10*ROW('Hygiene Data'!G88))),'Data Summary'!DZ94="Yes"),OFFSET('Hygiene Data'!$G$9,0,10*ROW('Hygiene Data'!G88)),NA())</f>
        <v>#N/A</v>
      </c>
      <c r="BL94" s="509" t="e">
        <f ca="1">+IF(AND(ISNUMBER(OFFSET('Hygiene Data'!$H$5,0,10*ROW('Hygiene Data'!H88))),'Data Summary'!EA94="Yes"),OFFSET('Hygiene Data'!$H$5,0,10*ROW('Hygiene Data'!H88)),NA())</f>
        <v>#N/A</v>
      </c>
      <c r="BM94" s="509" t="e">
        <f ca="1">+IF(AND(ISNUMBER(OFFSET('Hygiene Data'!$H$7,0,10*ROW('Hygiene Data'!H88))),'Data Summary'!EB94="Yes"),OFFSET('Hygiene Data'!$H$7,0,10*ROW('Hygiene Data'!H88)),NA())</f>
        <v>#N/A</v>
      </c>
      <c r="BN94" s="509" t="e">
        <f ca="1">+IF(AND(ISNUMBER(OFFSET('Hygiene Data'!$H$9,0,10*ROW('Hygiene Data'!H88))),'Data Summary'!EC94="Yes"),OFFSET('Hygiene Data'!$H$9,0,10*ROW('Hygiene Data'!H88)),NA())</f>
        <v>#N/A</v>
      </c>
      <c r="BO94" s="509" t="e">
        <f ca="1">+IF(AND(ISNUMBER(OFFSET('Hygiene Data'!$I$5,0,10*ROW('Hygiene Data'!I88))),'Data Summary'!ED94="Yes"),OFFSET('Hygiene Data'!$I$5,0,10*ROW('Hygiene Data'!I88)),NA())</f>
        <v>#N/A</v>
      </c>
      <c r="BP94" s="509" t="e">
        <f ca="1">+IF(AND(ISNUMBER(OFFSET('Hygiene Data'!$I$7,0,10*ROW('Hygiene Data'!I88))),'Data Summary'!EE94="Yes"),OFFSET('Hygiene Data'!$I$7,0,10*ROW('Hygiene Data'!I88)),NA())</f>
        <v>#N/A</v>
      </c>
      <c r="BQ94" s="509" t="e">
        <f ca="1">+IF(AND(ISNUMBER(OFFSET('Hygiene Data'!$I$9,0,10*ROW('Hygiene Data'!I88))),'Data Summary'!EF94="Yes"),OFFSET('Hygiene Data'!$I$9,0,10*ROW('Hygiene Data'!I88)),NA())</f>
        <v>#N/A</v>
      </c>
    </row>
    <row r="95" spans="1:69" x14ac:dyDescent="0.25">
      <c r="A95" s="505" t="e">
        <f ca="1">+RIGHT('Data Summary'!A95,LEN('Data Summary'!A95)-9)</f>
        <v>#VALUE!</v>
      </c>
      <c r="B95" s="479" t="str">
        <f ca="1">+IF(ISTEXT('Data Summary'!B95),'Data Summary'!B95,"")</f>
        <v/>
      </c>
      <c r="C95" s="506" t="e">
        <f ca="1">+VALUE('Data Summary'!C95)</f>
        <v>#VALUE!</v>
      </c>
      <c r="D95" s="507" t="e">
        <f ca="1">+IF(AND(ISNUMBER(OFFSET('Water Data'!$D$4,0,10*ROW('Water Data'!D89))),'Data Summary'!BS95="Yes"),100-OFFSET('Water Data'!$D$4,0,10*ROW('Water Data'!D89)),NA())</f>
        <v>#N/A</v>
      </c>
      <c r="E95" s="507" t="e">
        <f ca="1">+IF(AND(ISNUMBER(OFFSET('Water Data'!$D$6,0,10*ROW('Water Data'!D89))),'Data Summary'!BT95="Yes"),OFFSET('Water Data'!$D$6,0,10*ROW('Water Data'!D89)),NA())</f>
        <v>#N/A</v>
      </c>
      <c r="F95" s="507" t="e">
        <f ca="1">+IF(AND(ISNUMBER(OFFSET('Water Data'!$D$9,0,10*ROW('Water Data'!D89))),'Data Summary'!BU95="Yes"),OFFSET('Water Data'!$D$9,0,10*ROW('Water Data'!D89)),NA())</f>
        <v>#N/A</v>
      </c>
      <c r="G95" s="507" t="e">
        <f ca="1">+IF(AND(ISNUMBER(OFFSET('Water Data'!$E$4,0,10*ROW('Water Data'!E89))),'Data Summary'!BV95="Yes"),100-OFFSET('Water Data'!$E$4,0,10*ROW('Water Data'!E89)),NA())</f>
        <v>#N/A</v>
      </c>
      <c r="H95" s="507" t="e">
        <f ca="1">+IF(AND(ISNUMBER(OFFSET('Water Data'!$E$6,0,10*ROW('Water Data'!E89))),'Data Summary'!BW95="Yes"),OFFSET('Water Data'!$E$6,0,10*ROW('Water Data'!E89)),NA())</f>
        <v>#N/A</v>
      </c>
      <c r="I95" s="507" t="e">
        <f ca="1">+IF(AND(ISNUMBER(OFFSET('Water Data'!$E$9,0,10*ROW('Water Data'!E89))),'Data Summary'!BX95="Yes"),OFFSET('Water Data'!$E$9,0,10*ROW('Water Data'!E89)),NA())</f>
        <v>#N/A</v>
      </c>
      <c r="J95" s="507" t="e">
        <f ca="1">+IF(AND(ISNUMBER(OFFSET('Water Data'!$F$4,0,10*ROW('Water Data'!F89))),'Data Summary'!BY95="Yes"),100-OFFSET('Water Data'!$F$4,0,10*ROW('Water Data'!F89)),NA())</f>
        <v>#N/A</v>
      </c>
      <c r="K95" s="507" t="e">
        <f ca="1">+IF(AND(ISNUMBER(OFFSET('Water Data'!$F$6,0,10*ROW('Water Data'!F89))),'Data Summary'!BZ95="Yes"),OFFSET('Water Data'!$F$6,0,10*ROW('Water Data'!F89)),NA())</f>
        <v>#N/A</v>
      </c>
      <c r="L95" s="507" t="e">
        <f ca="1">+IF(AND(ISNUMBER(OFFSET('Water Data'!$F$9,0,10*ROW('Water Data'!F89))),'Data Summary'!CA95="Yes"),OFFSET('Water Data'!$F$9,0,10*ROW('Water Data'!F89)),NA())</f>
        <v>#N/A</v>
      </c>
      <c r="M95" s="507" t="e">
        <f ca="1">+IF(AND(ISNUMBER(OFFSET('Water Data'!$G$4,0,10*ROW('Water Data'!G89))),'Data Summary'!CB95="Yes"),100-OFFSET('Water Data'!$G$4,0,10*ROW('Water Data'!G89)),NA())</f>
        <v>#N/A</v>
      </c>
      <c r="N95" s="507" t="e">
        <f ca="1">+IF(AND(ISNUMBER(OFFSET('Water Data'!$G$6,0,10*ROW('Water Data'!G89))),'Data Summary'!CC95="Yes"),OFFSET('Water Data'!$G$6,0,10*ROW('Water Data'!G89)),NA())</f>
        <v>#N/A</v>
      </c>
      <c r="O95" s="507" t="e">
        <f ca="1">+IF(AND(ISNUMBER(OFFSET('Water Data'!$G$9,0,10*ROW('Water Data'!G89))),'Data Summary'!CD95="Yes"),OFFSET('Water Data'!$G$9,0,10*ROW('Water Data'!G89)),NA())</f>
        <v>#N/A</v>
      </c>
      <c r="P95" s="507" t="e">
        <f ca="1">+IF(AND(ISNUMBER(OFFSET('Water Data'!$H$4,0,10*ROW('Water Data'!H89))),'Data Summary'!CE95="Yes"),100-OFFSET('Water Data'!$H$4,0,10*ROW('Water Data'!H89)),NA())</f>
        <v>#N/A</v>
      </c>
      <c r="Q95" s="507" t="e">
        <f ca="1">+IF(AND(ISNUMBER(OFFSET('Water Data'!$H$6,0,10*ROW('Water Data'!H89))),'Data Summary'!CF95="Yes"),OFFSET('Water Data'!$H$6,0,10*ROW('Water Data'!H89)),NA())</f>
        <v>#N/A</v>
      </c>
      <c r="R95" s="507" t="e">
        <f ca="1">+IF(AND(ISNUMBER(OFFSET('Water Data'!$H$9,0,10*ROW('Water Data'!H89))),'Data Summary'!CG95="Yes"),OFFSET('Water Data'!$H$9,0,10*ROW('Water Data'!H89)),NA())</f>
        <v>#N/A</v>
      </c>
      <c r="S95" s="507" t="e">
        <f ca="1">+IF(AND(ISNUMBER(OFFSET('Water Data'!$I$4,0,10*ROW('Water Data'!I89))),'Data Summary'!CH95="Yes"),100-OFFSET('Water Data'!$I$4,0,10*ROW('Water Data'!I89)),NA())</f>
        <v>#N/A</v>
      </c>
      <c r="T95" s="507" t="e">
        <f ca="1">+IF(AND(ISNUMBER(OFFSET('Water Data'!$I$6,0,10*ROW('Water Data'!I89))),'Data Summary'!CI95="Yes"),OFFSET('Water Data'!$I$6,0,10*ROW('Water Data'!I89)),NA())</f>
        <v>#N/A</v>
      </c>
      <c r="U95" s="507" t="e">
        <f ca="1">+IF(AND(ISNUMBER(OFFSET('Water Data'!$I$9,0,10*ROW('Water Data'!I89))),'Data Summary'!CJ95="Yes"),OFFSET('Water Data'!$I$9,0,10*ROW('Water Data'!I89)),NA())</f>
        <v>#N/A</v>
      </c>
      <c r="V95" s="508" t="e">
        <f ca="1">+IF(AND(ISNUMBER(OFFSET('Sanitation Data'!$D$4,0,10*ROW('Sanitation Data'!D89))),'Data Summary'!CK95="Yes"),100-OFFSET('Sanitation Data'!$D$4,0,10*ROW('Sanitation Data'!D89)),NA())</f>
        <v>#N/A</v>
      </c>
      <c r="W95" s="508" t="e">
        <f ca="1">+IF(AND(ISNUMBER(OFFSET('Sanitation Data'!$D$6,0,10*ROW('Sanitation Data'!D89))),'Data Summary'!CL95="Yes"),OFFSET('Sanitation Data'!$D$6,0,10*ROW('Sanitation Data'!D89)),NA())</f>
        <v>#N/A</v>
      </c>
      <c r="X95" s="508" t="e">
        <f ca="1">+IF(AND(ISNUMBER(OFFSET('Sanitation Data'!$D$10,0,10*ROW('Sanitation Data'!D89))),'Data Summary'!CM95="Yes"),OFFSET('Sanitation Data'!$D$10,0,10*ROW('Sanitation Data'!D89)),NA())</f>
        <v>#N/A</v>
      </c>
      <c r="Y95" s="508" t="e">
        <f ca="1">+IF(AND(ISNUMBER(OFFSET('Sanitation Data'!$D$11,0,10*ROW('Sanitation Data'!D89))),'Data Summary'!CN95="Yes"),OFFSET('Sanitation Data'!$D$11,0,10*ROW('Sanitation Data'!D89)),NA())</f>
        <v>#N/A</v>
      </c>
      <c r="Z95" s="508" t="e">
        <f ca="1">+IF(AND(ISNUMBER(OFFSET('Sanitation Data'!$D$12,0,10*ROW('Sanitation Data'!D89))),'Data Summary'!CO95="Yes"),OFFSET('Sanitation Data'!$D$12,0,10*ROW('Sanitation Data'!D89)),NA())</f>
        <v>#N/A</v>
      </c>
      <c r="AA95" s="508" t="e">
        <f ca="1">+IF(AND(ISNUMBER(OFFSET('Sanitation Data'!$E$4,0,10*ROW('Sanitation Data'!E89))),'Data Summary'!CP95="Yes"),100-OFFSET('Sanitation Data'!$E$4,0,10*ROW('Sanitation Data'!E89)),NA())</f>
        <v>#N/A</v>
      </c>
      <c r="AB95" s="508" t="e">
        <f ca="1">+IF(AND(ISNUMBER(OFFSET('Sanitation Data'!$E$6,0,10*ROW('Sanitation Data'!E89))),'Data Summary'!CQ95="Yes"),OFFSET('Sanitation Data'!$E$6,0,10*ROW('Sanitation Data'!E89)),NA())</f>
        <v>#N/A</v>
      </c>
      <c r="AC95" s="508" t="e">
        <f ca="1">+IF(AND(ISNUMBER(OFFSET('Sanitation Data'!$E$10,0,10*ROW('Sanitation Data'!E89))),'Data Summary'!CR95="Yes"),OFFSET('Sanitation Data'!$E$10,0,10*ROW('Sanitation Data'!E89)),NA())</f>
        <v>#N/A</v>
      </c>
      <c r="AD95" s="508" t="e">
        <f ca="1">+IF(AND(ISNUMBER(OFFSET('Sanitation Data'!$E$11,0,10*ROW('Sanitation Data'!E89))),'Data Summary'!CS95="Yes"),OFFSET('Sanitation Data'!$E$11,0,10*ROW('Sanitation Data'!E89)),NA())</f>
        <v>#N/A</v>
      </c>
      <c r="AE95" s="508" t="e">
        <f ca="1">+IF(AND(ISNUMBER(OFFSET('Sanitation Data'!$E$12,0,10*ROW('Sanitation Data'!E89))),'Data Summary'!CT95="Yes"),OFFSET('Sanitation Data'!$E$12,0,10*ROW('Sanitation Data'!E89)),NA())</f>
        <v>#N/A</v>
      </c>
      <c r="AF95" s="508" t="e">
        <f ca="1">+IF(AND(ISNUMBER(OFFSET('Sanitation Data'!$F$4,0,10*ROW('Sanitation Data'!F89))),'Data Summary'!CU95="Yes"),100-OFFSET('Sanitation Data'!$F$4,0,10*ROW('Sanitation Data'!F89)),NA())</f>
        <v>#N/A</v>
      </c>
      <c r="AG95" s="508" t="e">
        <f ca="1">+IF(AND(ISNUMBER(OFFSET('Sanitation Data'!$F$6,0,10*ROW('Sanitation Data'!F89))),'Data Summary'!CV95="Yes"),OFFSET('Sanitation Data'!$F$6,0,10*ROW('Sanitation Data'!F89)),NA())</f>
        <v>#N/A</v>
      </c>
      <c r="AH95" s="508" t="e">
        <f ca="1">+IF(AND(ISNUMBER(OFFSET('Sanitation Data'!$F$10,0,10*ROW('Sanitation Data'!F89))),'Data Summary'!CW95="Yes"),OFFSET('Sanitation Data'!$F$10,0,10*ROW('Sanitation Data'!F89)),NA())</f>
        <v>#N/A</v>
      </c>
      <c r="AI95" s="508" t="e">
        <f ca="1">+IF(AND(ISNUMBER(OFFSET('Sanitation Data'!$F$11,0,10*ROW('Sanitation Data'!F89))),'Data Summary'!CX95="Yes"),OFFSET('Sanitation Data'!$F$11,0,10*ROW('Sanitation Data'!F89)),NA())</f>
        <v>#N/A</v>
      </c>
      <c r="AJ95" s="508" t="e">
        <f ca="1">+IF(AND(ISNUMBER(OFFSET('Sanitation Data'!$F$12,0,10*ROW('Sanitation Data'!F89))),'Data Summary'!CY95="Yes"),OFFSET('Sanitation Data'!$F$12,0,10*ROW('Sanitation Data'!F89)),NA())</f>
        <v>#N/A</v>
      </c>
      <c r="AK95" s="508" t="e">
        <f ca="1">+IF(AND(ISNUMBER(OFFSET('Sanitation Data'!$G$4,0,10*ROW('Sanitation Data'!G89))),'Data Summary'!CZ95="Yes"),100-OFFSET('Sanitation Data'!$G$4,0,10*ROW('Sanitation Data'!G89)),NA())</f>
        <v>#N/A</v>
      </c>
      <c r="AL95" s="508" t="e">
        <f ca="1">+IF(AND(ISNUMBER(OFFSET('Sanitation Data'!$G$6,0,10*ROW('Sanitation Data'!G89))),'Data Summary'!DA95="Yes"),OFFSET('Sanitation Data'!$G$6,0,10*ROW('Sanitation Data'!G89)),NA())</f>
        <v>#N/A</v>
      </c>
      <c r="AM95" s="508" t="e">
        <f ca="1">+IF(AND(ISNUMBER(OFFSET('Sanitation Data'!$G$10,0,10*ROW('Sanitation Data'!G89))),'Data Summary'!DB95="Yes"),OFFSET('Sanitation Data'!$G$10,0,10*ROW('Sanitation Data'!G89)),NA())</f>
        <v>#N/A</v>
      </c>
      <c r="AN95" s="508" t="e">
        <f ca="1">+IF(AND(ISNUMBER(OFFSET('Sanitation Data'!$G$11,0,10*ROW('Sanitation Data'!G89))),'Data Summary'!DC95="Yes"),OFFSET('Sanitation Data'!$G$11,0,10*ROW('Sanitation Data'!G89)),NA())</f>
        <v>#N/A</v>
      </c>
      <c r="AO95" s="508" t="e">
        <f ca="1">+IF(AND(ISNUMBER(OFFSET('Sanitation Data'!$G$12,0,10*ROW('Sanitation Data'!G89))),'Data Summary'!DD95="Yes"),OFFSET('Sanitation Data'!$G$12,0,10*ROW('Sanitation Data'!G89)),NA())</f>
        <v>#N/A</v>
      </c>
      <c r="AP95" s="508" t="e">
        <f ca="1">+IF(AND(ISNUMBER(OFFSET('Sanitation Data'!$H$4,0,10*ROW('Sanitation Data'!H89))),'Data Summary'!DE95="Yes"),100-OFFSET('Sanitation Data'!$H$4,0,10*ROW('Sanitation Data'!H89)),NA())</f>
        <v>#N/A</v>
      </c>
      <c r="AQ95" s="508" t="e">
        <f ca="1">+IF(AND(ISNUMBER(OFFSET('Sanitation Data'!$H$6,0,10*ROW('Sanitation Data'!H89))),'Data Summary'!DF95="Yes"),OFFSET('Sanitation Data'!$H$6,0,10*ROW('Sanitation Data'!H89)),NA())</f>
        <v>#N/A</v>
      </c>
      <c r="AR95" s="508" t="e">
        <f ca="1">+IF(AND(ISNUMBER(OFFSET('Sanitation Data'!$H$10,0,10*ROW('Sanitation Data'!H89))),'Data Summary'!DG95="Yes"),OFFSET('Sanitation Data'!$H$10,0,10*ROW('Sanitation Data'!H89)),NA())</f>
        <v>#N/A</v>
      </c>
      <c r="AS95" s="508" t="e">
        <f ca="1">+IF(AND(ISNUMBER(OFFSET('Sanitation Data'!$H$11,0,10*ROW('Sanitation Data'!H89))),'Data Summary'!DH95="Yes"),OFFSET('Sanitation Data'!$H$11,0,10*ROW('Sanitation Data'!H89)),NA())</f>
        <v>#N/A</v>
      </c>
      <c r="AT95" s="508" t="e">
        <f ca="1">+IF(AND(ISNUMBER(OFFSET('Sanitation Data'!$H$12,0,10*ROW('Sanitation Data'!H89))),'Data Summary'!DI95="Yes"),OFFSET('Sanitation Data'!$H$12,0,10*ROW('Sanitation Data'!H89)),NA())</f>
        <v>#N/A</v>
      </c>
      <c r="AU95" s="508" t="e">
        <f ca="1">+IF(AND(ISNUMBER(OFFSET('Sanitation Data'!$I$4,0,10*ROW('Sanitation Data'!I89))),'Data Summary'!DJ95="Yes"),100-OFFSET('Sanitation Data'!$I$4,0,10*ROW('Sanitation Data'!I89)),NA())</f>
        <v>#N/A</v>
      </c>
      <c r="AV95" s="508" t="e">
        <f ca="1">+IF(AND(ISNUMBER(OFFSET('Sanitation Data'!$I$6,0,10*ROW('Sanitation Data'!I89))),'Data Summary'!DK95="Yes"),OFFSET('Sanitation Data'!$I$6,0,10*ROW('Sanitation Data'!I89)),NA())</f>
        <v>#N/A</v>
      </c>
      <c r="AW95" s="508" t="e">
        <f ca="1">+IF(AND(ISNUMBER(OFFSET('Sanitation Data'!$I$10,0,10*ROW('Sanitation Data'!I89))),'Data Summary'!DL95="Yes"),OFFSET('Sanitation Data'!$I$10,0,10*ROW('Sanitation Data'!I89)),NA())</f>
        <v>#N/A</v>
      </c>
      <c r="AX95" s="508" t="e">
        <f ca="1">+IF(AND(ISNUMBER(OFFSET('Sanitation Data'!$I$11,0,10*ROW('Sanitation Data'!I89))),'Data Summary'!DM95="Yes"),OFFSET('Sanitation Data'!$I$11,0,10*ROW('Sanitation Data'!I89)),NA())</f>
        <v>#N/A</v>
      </c>
      <c r="AY95" s="508" t="e">
        <f ca="1">+IF(AND(ISNUMBER(OFFSET('Sanitation Data'!$I$12,0,10*ROW('Sanitation Data'!I89))),'Data Summary'!DN95="Yes"),OFFSET('Sanitation Data'!$I$12,0,10*ROW('Sanitation Data'!I89)),NA())</f>
        <v>#N/A</v>
      </c>
      <c r="AZ95" s="509" t="e">
        <f ca="1">+IF(AND(ISNUMBER(OFFSET('Hygiene Data'!$D$5,0,10*ROW('Hygiene Data'!D89))),'Data Summary'!DO95="Yes"),OFFSET('Hygiene Data'!$D$5,0,10*ROW('Hygiene Data'!D89)),NA())</f>
        <v>#N/A</v>
      </c>
      <c r="BA95" s="509" t="e">
        <f ca="1">+IF(AND(ISNUMBER(OFFSET('Hygiene Data'!$D$7,0,10*ROW('Hygiene Data'!D89))),'Data Summary'!DP95="Yes"),OFFSET('Hygiene Data'!$D$7,0,10*ROW('Hygiene Data'!D89)),NA())</f>
        <v>#N/A</v>
      </c>
      <c r="BB95" s="509" t="e">
        <f ca="1">+IF(AND(ISNUMBER(OFFSET('Hygiene Data'!$D$9,0,10*ROW('Hygiene Data'!D89))),'Data Summary'!DQ95="Yes"),OFFSET('Hygiene Data'!$D$9,0,10*ROW('Hygiene Data'!D89)),NA())</f>
        <v>#N/A</v>
      </c>
      <c r="BC95" s="509" t="e">
        <f ca="1">+IF(AND(ISNUMBER(OFFSET('Hygiene Data'!$E$5,0,10*ROW('Hygiene Data'!E89))),'Data Summary'!DR95="Yes"),OFFSET('Hygiene Data'!$E$5,0,10*ROW('Hygiene Data'!E89)),NA())</f>
        <v>#N/A</v>
      </c>
      <c r="BD95" s="509" t="e">
        <f ca="1">+IF(AND(ISNUMBER(OFFSET('Hygiene Data'!$E$7,0,10*ROW('Hygiene Data'!E89))),'Data Summary'!DS95="Yes"),OFFSET('Hygiene Data'!$E$7,0,10*ROW('Hygiene Data'!E89)),NA())</f>
        <v>#N/A</v>
      </c>
      <c r="BE95" s="509" t="e">
        <f ca="1">+IF(AND(ISNUMBER(OFFSET('Hygiene Data'!$E$9,0,10*ROW('Hygiene Data'!E89))),'Data Summary'!DT95="Yes"),OFFSET('Hygiene Data'!$E$9,0,10*ROW('Hygiene Data'!E89)),NA())</f>
        <v>#N/A</v>
      </c>
      <c r="BF95" s="509" t="e">
        <f ca="1">+IF(AND(ISNUMBER(OFFSET('Hygiene Data'!$F$5,0,10*ROW('Hygiene Data'!F89))),'Data Summary'!DU95="Yes"),OFFSET('Hygiene Data'!$F$5,0,10*ROW('Hygiene Data'!F89)),NA())</f>
        <v>#N/A</v>
      </c>
      <c r="BG95" s="509" t="e">
        <f ca="1">+IF(AND(ISNUMBER(OFFSET('Hygiene Data'!$F$7,0,10*ROW('Hygiene Data'!F89))),'Data Summary'!DV95="Yes"),OFFSET('Hygiene Data'!$F$7,0,10*ROW('Hygiene Data'!F89)),NA())</f>
        <v>#N/A</v>
      </c>
      <c r="BH95" s="509" t="e">
        <f ca="1">+IF(AND(ISNUMBER(OFFSET('Hygiene Data'!$F$9,0,10*ROW('Hygiene Data'!F89))),'Data Summary'!DW95="Yes"),OFFSET('Hygiene Data'!$F$9,0,10*ROW('Hygiene Data'!F89)),NA())</f>
        <v>#N/A</v>
      </c>
      <c r="BI95" s="509" t="e">
        <f ca="1">+IF(AND(ISNUMBER(OFFSET('Hygiene Data'!$G$5,0,10*ROW('Hygiene Data'!G89))),'Data Summary'!DX95="Yes"),OFFSET('Hygiene Data'!$G$5,0,10*ROW('Hygiene Data'!G89)),NA())</f>
        <v>#N/A</v>
      </c>
      <c r="BJ95" s="509" t="e">
        <f ca="1">+IF(AND(ISNUMBER(OFFSET('Hygiene Data'!$G$7,0,10*ROW('Hygiene Data'!G89))),'Data Summary'!DY95="Yes"),OFFSET('Hygiene Data'!$G$7,0,10*ROW('Hygiene Data'!G89)),NA())</f>
        <v>#N/A</v>
      </c>
      <c r="BK95" s="509" t="e">
        <f ca="1">+IF(AND(ISNUMBER(OFFSET('Hygiene Data'!$G$9,0,10*ROW('Hygiene Data'!G89))),'Data Summary'!DZ95="Yes"),OFFSET('Hygiene Data'!$G$9,0,10*ROW('Hygiene Data'!G89)),NA())</f>
        <v>#N/A</v>
      </c>
      <c r="BL95" s="509" t="e">
        <f ca="1">+IF(AND(ISNUMBER(OFFSET('Hygiene Data'!$H$5,0,10*ROW('Hygiene Data'!H89))),'Data Summary'!EA95="Yes"),OFFSET('Hygiene Data'!$H$5,0,10*ROW('Hygiene Data'!H89)),NA())</f>
        <v>#N/A</v>
      </c>
      <c r="BM95" s="509" t="e">
        <f ca="1">+IF(AND(ISNUMBER(OFFSET('Hygiene Data'!$H$7,0,10*ROW('Hygiene Data'!H89))),'Data Summary'!EB95="Yes"),OFFSET('Hygiene Data'!$H$7,0,10*ROW('Hygiene Data'!H89)),NA())</f>
        <v>#N/A</v>
      </c>
      <c r="BN95" s="509" t="e">
        <f ca="1">+IF(AND(ISNUMBER(OFFSET('Hygiene Data'!$H$9,0,10*ROW('Hygiene Data'!H89))),'Data Summary'!EC95="Yes"),OFFSET('Hygiene Data'!$H$9,0,10*ROW('Hygiene Data'!H89)),NA())</f>
        <v>#N/A</v>
      </c>
      <c r="BO95" s="509" t="e">
        <f ca="1">+IF(AND(ISNUMBER(OFFSET('Hygiene Data'!$I$5,0,10*ROW('Hygiene Data'!I89))),'Data Summary'!ED95="Yes"),OFFSET('Hygiene Data'!$I$5,0,10*ROW('Hygiene Data'!I89)),NA())</f>
        <v>#N/A</v>
      </c>
      <c r="BP95" s="509" t="e">
        <f ca="1">+IF(AND(ISNUMBER(OFFSET('Hygiene Data'!$I$7,0,10*ROW('Hygiene Data'!I89))),'Data Summary'!EE95="Yes"),OFFSET('Hygiene Data'!$I$7,0,10*ROW('Hygiene Data'!I89)),NA())</f>
        <v>#N/A</v>
      </c>
      <c r="BQ95" s="509" t="e">
        <f ca="1">+IF(AND(ISNUMBER(OFFSET('Hygiene Data'!$I$9,0,10*ROW('Hygiene Data'!I89))),'Data Summary'!EF95="Yes"),OFFSET('Hygiene Data'!$I$9,0,10*ROW('Hygiene Data'!I89)),NA())</f>
        <v>#N/A</v>
      </c>
    </row>
    <row r="96" spans="1:69" x14ac:dyDescent="0.25">
      <c r="A96" s="505" t="e">
        <f ca="1">+RIGHT('Data Summary'!A96,LEN('Data Summary'!A96)-9)</f>
        <v>#VALUE!</v>
      </c>
      <c r="B96" s="479" t="str">
        <f ca="1">+IF(ISTEXT('Data Summary'!B96),'Data Summary'!B96,"")</f>
        <v/>
      </c>
      <c r="C96" s="506" t="e">
        <f ca="1">+VALUE('Data Summary'!C96)</f>
        <v>#VALUE!</v>
      </c>
      <c r="D96" s="507" t="e">
        <f ca="1">+IF(AND(ISNUMBER(OFFSET('Water Data'!$D$4,0,10*ROW('Water Data'!D90))),'Data Summary'!BS96="Yes"),100-OFFSET('Water Data'!$D$4,0,10*ROW('Water Data'!D90)),NA())</f>
        <v>#N/A</v>
      </c>
      <c r="E96" s="507" t="e">
        <f ca="1">+IF(AND(ISNUMBER(OFFSET('Water Data'!$D$6,0,10*ROW('Water Data'!D90))),'Data Summary'!BT96="Yes"),OFFSET('Water Data'!$D$6,0,10*ROW('Water Data'!D90)),NA())</f>
        <v>#N/A</v>
      </c>
      <c r="F96" s="507" t="e">
        <f ca="1">+IF(AND(ISNUMBER(OFFSET('Water Data'!$D$9,0,10*ROW('Water Data'!D90))),'Data Summary'!BU96="Yes"),OFFSET('Water Data'!$D$9,0,10*ROW('Water Data'!D90)),NA())</f>
        <v>#N/A</v>
      </c>
      <c r="G96" s="507" t="e">
        <f ca="1">+IF(AND(ISNUMBER(OFFSET('Water Data'!$E$4,0,10*ROW('Water Data'!E90))),'Data Summary'!BV96="Yes"),100-OFFSET('Water Data'!$E$4,0,10*ROW('Water Data'!E90)),NA())</f>
        <v>#N/A</v>
      </c>
      <c r="H96" s="507" t="e">
        <f ca="1">+IF(AND(ISNUMBER(OFFSET('Water Data'!$E$6,0,10*ROW('Water Data'!E90))),'Data Summary'!BW96="Yes"),OFFSET('Water Data'!$E$6,0,10*ROW('Water Data'!E90)),NA())</f>
        <v>#N/A</v>
      </c>
      <c r="I96" s="507" t="e">
        <f ca="1">+IF(AND(ISNUMBER(OFFSET('Water Data'!$E$9,0,10*ROW('Water Data'!E90))),'Data Summary'!BX96="Yes"),OFFSET('Water Data'!$E$9,0,10*ROW('Water Data'!E90)),NA())</f>
        <v>#N/A</v>
      </c>
      <c r="J96" s="507" t="e">
        <f ca="1">+IF(AND(ISNUMBER(OFFSET('Water Data'!$F$4,0,10*ROW('Water Data'!F90))),'Data Summary'!BY96="Yes"),100-OFFSET('Water Data'!$F$4,0,10*ROW('Water Data'!F90)),NA())</f>
        <v>#N/A</v>
      </c>
      <c r="K96" s="507" t="e">
        <f ca="1">+IF(AND(ISNUMBER(OFFSET('Water Data'!$F$6,0,10*ROW('Water Data'!F90))),'Data Summary'!BZ96="Yes"),OFFSET('Water Data'!$F$6,0,10*ROW('Water Data'!F90)),NA())</f>
        <v>#N/A</v>
      </c>
      <c r="L96" s="507" t="e">
        <f ca="1">+IF(AND(ISNUMBER(OFFSET('Water Data'!$F$9,0,10*ROW('Water Data'!F90))),'Data Summary'!CA96="Yes"),OFFSET('Water Data'!$F$9,0,10*ROW('Water Data'!F90)),NA())</f>
        <v>#N/A</v>
      </c>
      <c r="M96" s="507" t="e">
        <f ca="1">+IF(AND(ISNUMBER(OFFSET('Water Data'!$G$4,0,10*ROW('Water Data'!G90))),'Data Summary'!CB96="Yes"),100-OFFSET('Water Data'!$G$4,0,10*ROW('Water Data'!G90)),NA())</f>
        <v>#N/A</v>
      </c>
      <c r="N96" s="507" t="e">
        <f ca="1">+IF(AND(ISNUMBER(OFFSET('Water Data'!$G$6,0,10*ROW('Water Data'!G90))),'Data Summary'!CC96="Yes"),OFFSET('Water Data'!$G$6,0,10*ROW('Water Data'!G90)),NA())</f>
        <v>#N/A</v>
      </c>
      <c r="O96" s="507" t="e">
        <f ca="1">+IF(AND(ISNUMBER(OFFSET('Water Data'!$G$9,0,10*ROW('Water Data'!G90))),'Data Summary'!CD96="Yes"),OFFSET('Water Data'!$G$9,0,10*ROW('Water Data'!G90)),NA())</f>
        <v>#N/A</v>
      </c>
      <c r="P96" s="507" t="e">
        <f ca="1">+IF(AND(ISNUMBER(OFFSET('Water Data'!$H$4,0,10*ROW('Water Data'!H90))),'Data Summary'!CE96="Yes"),100-OFFSET('Water Data'!$H$4,0,10*ROW('Water Data'!H90)),NA())</f>
        <v>#N/A</v>
      </c>
      <c r="Q96" s="507" t="e">
        <f ca="1">+IF(AND(ISNUMBER(OFFSET('Water Data'!$H$6,0,10*ROW('Water Data'!H90))),'Data Summary'!CF96="Yes"),OFFSET('Water Data'!$H$6,0,10*ROW('Water Data'!H90)),NA())</f>
        <v>#N/A</v>
      </c>
      <c r="R96" s="507" t="e">
        <f ca="1">+IF(AND(ISNUMBER(OFFSET('Water Data'!$H$9,0,10*ROW('Water Data'!H90))),'Data Summary'!CG96="Yes"),OFFSET('Water Data'!$H$9,0,10*ROW('Water Data'!H90)),NA())</f>
        <v>#N/A</v>
      </c>
      <c r="S96" s="507" t="e">
        <f ca="1">+IF(AND(ISNUMBER(OFFSET('Water Data'!$I$4,0,10*ROW('Water Data'!I90))),'Data Summary'!CH96="Yes"),100-OFFSET('Water Data'!$I$4,0,10*ROW('Water Data'!I90)),NA())</f>
        <v>#N/A</v>
      </c>
      <c r="T96" s="507" t="e">
        <f ca="1">+IF(AND(ISNUMBER(OFFSET('Water Data'!$I$6,0,10*ROW('Water Data'!I90))),'Data Summary'!CI96="Yes"),OFFSET('Water Data'!$I$6,0,10*ROW('Water Data'!I90)),NA())</f>
        <v>#N/A</v>
      </c>
      <c r="U96" s="507" t="e">
        <f ca="1">+IF(AND(ISNUMBER(OFFSET('Water Data'!$I$9,0,10*ROW('Water Data'!I90))),'Data Summary'!CJ96="Yes"),OFFSET('Water Data'!$I$9,0,10*ROW('Water Data'!I90)),NA())</f>
        <v>#N/A</v>
      </c>
      <c r="V96" s="508" t="e">
        <f ca="1">+IF(AND(ISNUMBER(OFFSET('Sanitation Data'!$D$4,0,10*ROW('Sanitation Data'!D90))),'Data Summary'!CK96="Yes"),100-OFFSET('Sanitation Data'!$D$4,0,10*ROW('Sanitation Data'!D90)),NA())</f>
        <v>#N/A</v>
      </c>
      <c r="W96" s="508" t="e">
        <f ca="1">+IF(AND(ISNUMBER(OFFSET('Sanitation Data'!$D$6,0,10*ROW('Sanitation Data'!D90))),'Data Summary'!CL96="Yes"),OFFSET('Sanitation Data'!$D$6,0,10*ROW('Sanitation Data'!D90)),NA())</f>
        <v>#N/A</v>
      </c>
      <c r="X96" s="508" t="e">
        <f ca="1">+IF(AND(ISNUMBER(OFFSET('Sanitation Data'!$D$10,0,10*ROW('Sanitation Data'!D90))),'Data Summary'!CM96="Yes"),OFFSET('Sanitation Data'!$D$10,0,10*ROW('Sanitation Data'!D90)),NA())</f>
        <v>#N/A</v>
      </c>
      <c r="Y96" s="508" t="e">
        <f ca="1">+IF(AND(ISNUMBER(OFFSET('Sanitation Data'!$D$11,0,10*ROW('Sanitation Data'!D90))),'Data Summary'!CN96="Yes"),OFFSET('Sanitation Data'!$D$11,0,10*ROW('Sanitation Data'!D90)),NA())</f>
        <v>#N/A</v>
      </c>
      <c r="Z96" s="508" t="e">
        <f ca="1">+IF(AND(ISNUMBER(OFFSET('Sanitation Data'!$D$12,0,10*ROW('Sanitation Data'!D90))),'Data Summary'!CO96="Yes"),OFFSET('Sanitation Data'!$D$12,0,10*ROW('Sanitation Data'!D90)),NA())</f>
        <v>#N/A</v>
      </c>
      <c r="AA96" s="508" t="e">
        <f ca="1">+IF(AND(ISNUMBER(OFFSET('Sanitation Data'!$E$4,0,10*ROW('Sanitation Data'!E90))),'Data Summary'!CP96="Yes"),100-OFFSET('Sanitation Data'!$E$4,0,10*ROW('Sanitation Data'!E90)),NA())</f>
        <v>#N/A</v>
      </c>
      <c r="AB96" s="508" t="e">
        <f ca="1">+IF(AND(ISNUMBER(OFFSET('Sanitation Data'!$E$6,0,10*ROW('Sanitation Data'!E90))),'Data Summary'!CQ96="Yes"),OFFSET('Sanitation Data'!$E$6,0,10*ROW('Sanitation Data'!E90)),NA())</f>
        <v>#N/A</v>
      </c>
      <c r="AC96" s="508" t="e">
        <f ca="1">+IF(AND(ISNUMBER(OFFSET('Sanitation Data'!$E$10,0,10*ROW('Sanitation Data'!E90))),'Data Summary'!CR96="Yes"),OFFSET('Sanitation Data'!$E$10,0,10*ROW('Sanitation Data'!E90)),NA())</f>
        <v>#N/A</v>
      </c>
      <c r="AD96" s="508" t="e">
        <f ca="1">+IF(AND(ISNUMBER(OFFSET('Sanitation Data'!$E$11,0,10*ROW('Sanitation Data'!E90))),'Data Summary'!CS96="Yes"),OFFSET('Sanitation Data'!$E$11,0,10*ROW('Sanitation Data'!E90)),NA())</f>
        <v>#N/A</v>
      </c>
      <c r="AE96" s="508" t="e">
        <f ca="1">+IF(AND(ISNUMBER(OFFSET('Sanitation Data'!$E$12,0,10*ROW('Sanitation Data'!E90))),'Data Summary'!CT96="Yes"),OFFSET('Sanitation Data'!$E$12,0,10*ROW('Sanitation Data'!E90)),NA())</f>
        <v>#N/A</v>
      </c>
      <c r="AF96" s="508" t="e">
        <f ca="1">+IF(AND(ISNUMBER(OFFSET('Sanitation Data'!$F$4,0,10*ROW('Sanitation Data'!F90))),'Data Summary'!CU96="Yes"),100-OFFSET('Sanitation Data'!$F$4,0,10*ROW('Sanitation Data'!F90)),NA())</f>
        <v>#N/A</v>
      </c>
      <c r="AG96" s="508" t="e">
        <f ca="1">+IF(AND(ISNUMBER(OFFSET('Sanitation Data'!$F$6,0,10*ROW('Sanitation Data'!F90))),'Data Summary'!CV96="Yes"),OFFSET('Sanitation Data'!$F$6,0,10*ROW('Sanitation Data'!F90)),NA())</f>
        <v>#N/A</v>
      </c>
      <c r="AH96" s="508" t="e">
        <f ca="1">+IF(AND(ISNUMBER(OFFSET('Sanitation Data'!$F$10,0,10*ROW('Sanitation Data'!F90))),'Data Summary'!CW96="Yes"),OFFSET('Sanitation Data'!$F$10,0,10*ROW('Sanitation Data'!F90)),NA())</f>
        <v>#N/A</v>
      </c>
      <c r="AI96" s="508" t="e">
        <f ca="1">+IF(AND(ISNUMBER(OFFSET('Sanitation Data'!$F$11,0,10*ROW('Sanitation Data'!F90))),'Data Summary'!CX96="Yes"),OFFSET('Sanitation Data'!$F$11,0,10*ROW('Sanitation Data'!F90)),NA())</f>
        <v>#N/A</v>
      </c>
      <c r="AJ96" s="508" t="e">
        <f ca="1">+IF(AND(ISNUMBER(OFFSET('Sanitation Data'!$F$12,0,10*ROW('Sanitation Data'!F90))),'Data Summary'!CY96="Yes"),OFFSET('Sanitation Data'!$F$12,0,10*ROW('Sanitation Data'!F90)),NA())</f>
        <v>#N/A</v>
      </c>
      <c r="AK96" s="508" t="e">
        <f ca="1">+IF(AND(ISNUMBER(OFFSET('Sanitation Data'!$G$4,0,10*ROW('Sanitation Data'!G90))),'Data Summary'!CZ96="Yes"),100-OFFSET('Sanitation Data'!$G$4,0,10*ROW('Sanitation Data'!G90)),NA())</f>
        <v>#N/A</v>
      </c>
      <c r="AL96" s="508" t="e">
        <f ca="1">+IF(AND(ISNUMBER(OFFSET('Sanitation Data'!$G$6,0,10*ROW('Sanitation Data'!G90))),'Data Summary'!DA96="Yes"),OFFSET('Sanitation Data'!$G$6,0,10*ROW('Sanitation Data'!G90)),NA())</f>
        <v>#N/A</v>
      </c>
      <c r="AM96" s="508" t="e">
        <f ca="1">+IF(AND(ISNUMBER(OFFSET('Sanitation Data'!$G$10,0,10*ROW('Sanitation Data'!G90))),'Data Summary'!DB96="Yes"),OFFSET('Sanitation Data'!$G$10,0,10*ROW('Sanitation Data'!G90)),NA())</f>
        <v>#N/A</v>
      </c>
      <c r="AN96" s="508" t="e">
        <f ca="1">+IF(AND(ISNUMBER(OFFSET('Sanitation Data'!$G$11,0,10*ROW('Sanitation Data'!G90))),'Data Summary'!DC96="Yes"),OFFSET('Sanitation Data'!$G$11,0,10*ROW('Sanitation Data'!G90)),NA())</f>
        <v>#N/A</v>
      </c>
      <c r="AO96" s="508" t="e">
        <f ca="1">+IF(AND(ISNUMBER(OFFSET('Sanitation Data'!$G$12,0,10*ROW('Sanitation Data'!G90))),'Data Summary'!DD96="Yes"),OFFSET('Sanitation Data'!$G$12,0,10*ROW('Sanitation Data'!G90)),NA())</f>
        <v>#N/A</v>
      </c>
      <c r="AP96" s="508" t="e">
        <f ca="1">+IF(AND(ISNUMBER(OFFSET('Sanitation Data'!$H$4,0,10*ROW('Sanitation Data'!H90))),'Data Summary'!DE96="Yes"),100-OFFSET('Sanitation Data'!$H$4,0,10*ROW('Sanitation Data'!H90)),NA())</f>
        <v>#N/A</v>
      </c>
      <c r="AQ96" s="508" t="e">
        <f ca="1">+IF(AND(ISNUMBER(OFFSET('Sanitation Data'!$H$6,0,10*ROW('Sanitation Data'!H90))),'Data Summary'!DF96="Yes"),OFFSET('Sanitation Data'!$H$6,0,10*ROW('Sanitation Data'!H90)),NA())</f>
        <v>#N/A</v>
      </c>
      <c r="AR96" s="508" t="e">
        <f ca="1">+IF(AND(ISNUMBER(OFFSET('Sanitation Data'!$H$10,0,10*ROW('Sanitation Data'!H90))),'Data Summary'!DG96="Yes"),OFFSET('Sanitation Data'!$H$10,0,10*ROW('Sanitation Data'!H90)),NA())</f>
        <v>#N/A</v>
      </c>
      <c r="AS96" s="508" t="e">
        <f ca="1">+IF(AND(ISNUMBER(OFFSET('Sanitation Data'!$H$11,0,10*ROW('Sanitation Data'!H90))),'Data Summary'!DH96="Yes"),OFFSET('Sanitation Data'!$H$11,0,10*ROW('Sanitation Data'!H90)),NA())</f>
        <v>#N/A</v>
      </c>
      <c r="AT96" s="508" t="e">
        <f ca="1">+IF(AND(ISNUMBER(OFFSET('Sanitation Data'!$H$12,0,10*ROW('Sanitation Data'!H90))),'Data Summary'!DI96="Yes"),OFFSET('Sanitation Data'!$H$12,0,10*ROW('Sanitation Data'!H90)),NA())</f>
        <v>#N/A</v>
      </c>
      <c r="AU96" s="508" t="e">
        <f ca="1">+IF(AND(ISNUMBER(OFFSET('Sanitation Data'!$I$4,0,10*ROW('Sanitation Data'!I90))),'Data Summary'!DJ96="Yes"),100-OFFSET('Sanitation Data'!$I$4,0,10*ROW('Sanitation Data'!I90)),NA())</f>
        <v>#N/A</v>
      </c>
      <c r="AV96" s="508" t="e">
        <f ca="1">+IF(AND(ISNUMBER(OFFSET('Sanitation Data'!$I$6,0,10*ROW('Sanitation Data'!I90))),'Data Summary'!DK96="Yes"),OFFSET('Sanitation Data'!$I$6,0,10*ROW('Sanitation Data'!I90)),NA())</f>
        <v>#N/A</v>
      </c>
      <c r="AW96" s="508" t="e">
        <f ca="1">+IF(AND(ISNUMBER(OFFSET('Sanitation Data'!$I$10,0,10*ROW('Sanitation Data'!I90))),'Data Summary'!DL96="Yes"),OFFSET('Sanitation Data'!$I$10,0,10*ROW('Sanitation Data'!I90)),NA())</f>
        <v>#N/A</v>
      </c>
      <c r="AX96" s="508" t="e">
        <f ca="1">+IF(AND(ISNUMBER(OFFSET('Sanitation Data'!$I$11,0,10*ROW('Sanitation Data'!I90))),'Data Summary'!DM96="Yes"),OFFSET('Sanitation Data'!$I$11,0,10*ROW('Sanitation Data'!I90)),NA())</f>
        <v>#N/A</v>
      </c>
      <c r="AY96" s="508" t="e">
        <f ca="1">+IF(AND(ISNUMBER(OFFSET('Sanitation Data'!$I$12,0,10*ROW('Sanitation Data'!I90))),'Data Summary'!DN96="Yes"),OFFSET('Sanitation Data'!$I$12,0,10*ROW('Sanitation Data'!I90)),NA())</f>
        <v>#N/A</v>
      </c>
      <c r="AZ96" s="509" t="e">
        <f ca="1">+IF(AND(ISNUMBER(OFFSET('Hygiene Data'!$D$5,0,10*ROW('Hygiene Data'!D90))),'Data Summary'!DO96="Yes"),OFFSET('Hygiene Data'!$D$5,0,10*ROW('Hygiene Data'!D90)),NA())</f>
        <v>#N/A</v>
      </c>
      <c r="BA96" s="509" t="e">
        <f ca="1">+IF(AND(ISNUMBER(OFFSET('Hygiene Data'!$D$7,0,10*ROW('Hygiene Data'!D90))),'Data Summary'!DP96="Yes"),OFFSET('Hygiene Data'!$D$7,0,10*ROW('Hygiene Data'!D90)),NA())</f>
        <v>#N/A</v>
      </c>
      <c r="BB96" s="509" t="e">
        <f ca="1">+IF(AND(ISNUMBER(OFFSET('Hygiene Data'!$D$9,0,10*ROW('Hygiene Data'!D90))),'Data Summary'!DQ96="Yes"),OFFSET('Hygiene Data'!$D$9,0,10*ROW('Hygiene Data'!D90)),NA())</f>
        <v>#N/A</v>
      </c>
      <c r="BC96" s="509" t="e">
        <f ca="1">+IF(AND(ISNUMBER(OFFSET('Hygiene Data'!$E$5,0,10*ROW('Hygiene Data'!E90))),'Data Summary'!DR96="Yes"),OFFSET('Hygiene Data'!$E$5,0,10*ROW('Hygiene Data'!E90)),NA())</f>
        <v>#N/A</v>
      </c>
      <c r="BD96" s="509" t="e">
        <f ca="1">+IF(AND(ISNUMBER(OFFSET('Hygiene Data'!$E$7,0,10*ROW('Hygiene Data'!E90))),'Data Summary'!DS96="Yes"),OFFSET('Hygiene Data'!$E$7,0,10*ROW('Hygiene Data'!E90)),NA())</f>
        <v>#N/A</v>
      </c>
      <c r="BE96" s="509" t="e">
        <f ca="1">+IF(AND(ISNUMBER(OFFSET('Hygiene Data'!$E$9,0,10*ROW('Hygiene Data'!E90))),'Data Summary'!DT96="Yes"),OFFSET('Hygiene Data'!$E$9,0,10*ROW('Hygiene Data'!E90)),NA())</f>
        <v>#N/A</v>
      </c>
      <c r="BF96" s="509" t="e">
        <f ca="1">+IF(AND(ISNUMBER(OFFSET('Hygiene Data'!$F$5,0,10*ROW('Hygiene Data'!F90))),'Data Summary'!DU96="Yes"),OFFSET('Hygiene Data'!$F$5,0,10*ROW('Hygiene Data'!F90)),NA())</f>
        <v>#N/A</v>
      </c>
      <c r="BG96" s="509" t="e">
        <f ca="1">+IF(AND(ISNUMBER(OFFSET('Hygiene Data'!$F$7,0,10*ROW('Hygiene Data'!F90))),'Data Summary'!DV96="Yes"),OFFSET('Hygiene Data'!$F$7,0,10*ROW('Hygiene Data'!F90)),NA())</f>
        <v>#N/A</v>
      </c>
      <c r="BH96" s="509" t="e">
        <f ca="1">+IF(AND(ISNUMBER(OFFSET('Hygiene Data'!$F$9,0,10*ROW('Hygiene Data'!F90))),'Data Summary'!DW96="Yes"),OFFSET('Hygiene Data'!$F$9,0,10*ROW('Hygiene Data'!F90)),NA())</f>
        <v>#N/A</v>
      </c>
      <c r="BI96" s="509" t="e">
        <f ca="1">+IF(AND(ISNUMBER(OFFSET('Hygiene Data'!$G$5,0,10*ROW('Hygiene Data'!G90))),'Data Summary'!DX96="Yes"),OFFSET('Hygiene Data'!$G$5,0,10*ROW('Hygiene Data'!G90)),NA())</f>
        <v>#N/A</v>
      </c>
      <c r="BJ96" s="509" t="e">
        <f ca="1">+IF(AND(ISNUMBER(OFFSET('Hygiene Data'!$G$7,0,10*ROW('Hygiene Data'!G90))),'Data Summary'!DY96="Yes"),OFFSET('Hygiene Data'!$G$7,0,10*ROW('Hygiene Data'!G90)),NA())</f>
        <v>#N/A</v>
      </c>
      <c r="BK96" s="509" t="e">
        <f ca="1">+IF(AND(ISNUMBER(OFFSET('Hygiene Data'!$G$9,0,10*ROW('Hygiene Data'!G90))),'Data Summary'!DZ96="Yes"),OFFSET('Hygiene Data'!$G$9,0,10*ROW('Hygiene Data'!G90)),NA())</f>
        <v>#N/A</v>
      </c>
      <c r="BL96" s="509" t="e">
        <f ca="1">+IF(AND(ISNUMBER(OFFSET('Hygiene Data'!$H$5,0,10*ROW('Hygiene Data'!H90))),'Data Summary'!EA96="Yes"),OFFSET('Hygiene Data'!$H$5,0,10*ROW('Hygiene Data'!H90)),NA())</f>
        <v>#N/A</v>
      </c>
      <c r="BM96" s="509" t="e">
        <f ca="1">+IF(AND(ISNUMBER(OFFSET('Hygiene Data'!$H$7,0,10*ROW('Hygiene Data'!H90))),'Data Summary'!EB96="Yes"),OFFSET('Hygiene Data'!$H$7,0,10*ROW('Hygiene Data'!H90)),NA())</f>
        <v>#N/A</v>
      </c>
      <c r="BN96" s="509" t="e">
        <f ca="1">+IF(AND(ISNUMBER(OFFSET('Hygiene Data'!$H$9,0,10*ROW('Hygiene Data'!H90))),'Data Summary'!EC96="Yes"),OFFSET('Hygiene Data'!$H$9,0,10*ROW('Hygiene Data'!H90)),NA())</f>
        <v>#N/A</v>
      </c>
      <c r="BO96" s="509" t="e">
        <f ca="1">+IF(AND(ISNUMBER(OFFSET('Hygiene Data'!$I$5,0,10*ROW('Hygiene Data'!I90))),'Data Summary'!ED96="Yes"),OFFSET('Hygiene Data'!$I$5,0,10*ROW('Hygiene Data'!I90)),NA())</f>
        <v>#N/A</v>
      </c>
      <c r="BP96" s="509" t="e">
        <f ca="1">+IF(AND(ISNUMBER(OFFSET('Hygiene Data'!$I$7,0,10*ROW('Hygiene Data'!I90))),'Data Summary'!EE96="Yes"),OFFSET('Hygiene Data'!$I$7,0,10*ROW('Hygiene Data'!I90)),NA())</f>
        <v>#N/A</v>
      </c>
      <c r="BQ96" s="509" t="e">
        <f ca="1">+IF(AND(ISNUMBER(OFFSET('Hygiene Data'!$I$9,0,10*ROW('Hygiene Data'!I90))),'Data Summary'!EF96="Yes"),OFFSET('Hygiene Data'!$I$9,0,10*ROW('Hygiene Data'!I90)),NA())</f>
        <v>#N/A</v>
      </c>
    </row>
    <row r="97" spans="1:69" x14ac:dyDescent="0.25">
      <c r="A97" s="505" t="e">
        <f ca="1">+RIGHT('Data Summary'!A97,LEN('Data Summary'!A97)-9)</f>
        <v>#VALUE!</v>
      </c>
      <c r="B97" s="479" t="str">
        <f ca="1">+IF(ISTEXT('Data Summary'!B97),'Data Summary'!B97,"")</f>
        <v/>
      </c>
      <c r="C97" s="506" t="e">
        <f ca="1">+VALUE('Data Summary'!C97)</f>
        <v>#VALUE!</v>
      </c>
      <c r="D97" s="507" t="e">
        <f ca="1">+IF(AND(ISNUMBER(OFFSET('Water Data'!$D$4,0,10*ROW('Water Data'!D91))),'Data Summary'!BS97="Yes"),100-OFFSET('Water Data'!$D$4,0,10*ROW('Water Data'!D91)),NA())</f>
        <v>#N/A</v>
      </c>
      <c r="E97" s="507" t="e">
        <f ca="1">+IF(AND(ISNUMBER(OFFSET('Water Data'!$D$6,0,10*ROW('Water Data'!D91))),'Data Summary'!BT97="Yes"),OFFSET('Water Data'!$D$6,0,10*ROW('Water Data'!D91)),NA())</f>
        <v>#N/A</v>
      </c>
      <c r="F97" s="507" t="e">
        <f ca="1">+IF(AND(ISNUMBER(OFFSET('Water Data'!$D$9,0,10*ROW('Water Data'!D91))),'Data Summary'!BU97="Yes"),OFFSET('Water Data'!$D$9,0,10*ROW('Water Data'!D91)),NA())</f>
        <v>#N/A</v>
      </c>
      <c r="G97" s="507" t="e">
        <f ca="1">+IF(AND(ISNUMBER(OFFSET('Water Data'!$E$4,0,10*ROW('Water Data'!E91))),'Data Summary'!BV97="Yes"),100-OFFSET('Water Data'!$E$4,0,10*ROW('Water Data'!E91)),NA())</f>
        <v>#N/A</v>
      </c>
      <c r="H97" s="507" t="e">
        <f ca="1">+IF(AND(ISNUMBER(OFFSET('Water Data'!$E$6,0,10*ROW('Water Data'!E91))),'Data Summary'!BW97="Yes"),OFFSET('Water Data'!$E$6,0,10*ROW('Water Data'!E91)),NA())</f>
        <v>#N/A</v>
      </c>
      <c r="I97" s="507" t="e">
        <f ca="1">+IF(AND(ISNUMBER(OFFSET('Water Data'!$E$9,0,10*ROW('Water Data'!E91))),'Data Summary'!BX97="Yes"),OFFSET('Water Data'!$E$9,0,10*ROW('Water Data'!E91)),NA())</f>
        <v>#N/A</v>
      </c>
      <c r="J97" s="507" t="e">
        <f ca="1">+IF(AND(ISNUMBER(OFFSET('Water Data'!$F$4,0,10*ROW('Water Data'!F91))),'Data Summary'!BY97="Yes"),100-OFFSET('Water Data'!$F$4,0,10*ROW('Water Data'!F91)),NA())</f>
        <v>#N/A</v>
      </c>
      <c r="K97" s="507" t="e">
        <f ca="1">+IF(AND(ISNUMBER(OFFSET('Water Data'!$F$6,0,10*ROW('Water Data'!F91))),'Data Summary'!BZ97="Yes"),OFFSET('Water Data'!$F$6,0,10*ROW('Water Data'!F91)),NA())</f>
        <v>#N/A</v>
      </c>
      <c r="L97" s="507" t="e">
        <f ca="1">+IF(AND(ISNUMBER(OFFSET('Water Data'!$F$9,0,10*ROW('Water Data'!F91))),'Data Summary'!CA97="Yes"),OFFSET('Water Data'!$F$9,0,10*ROW('Water Data'!F91)),NA())</f>
        <v>#N/A</v>
      </c>
      <c r="M97" s="507" t="e">
        <f ca="1">+IF(AND(ISNUMBER(OFFSET('Water Data'!$G$4,0,10*ROW('Water Data'!G91))),'Data Summary'!CB97="Yes"),100-OFFSET('Water Data'!$G$4,0,10*ROW('Water Data'!G91)),NA())</f>
        <v>#N/A</v>
      </c>
      <c r="N97" s="507" t="e">
        <f ca="1">+IF(AND(ISNUMBER(OFFSET('Water Data'!$G$6,0,10*ROW('Water Data'!G91))),'Data Summary'!CC97="Yes"),OFFSET('Water Data'!$G$6,0,10*ROW('Water Data'!G91)),NA())</f>
        <v>#N/A</v>
      </c>
      <c r="O97" s="507" t="e">
        <f ca="1">+IF(AND(ISNUMBER(OFFSET('Water Data'!$G$9,0,10*ROW('Water Data'!G91))),'Data Summary'!CD97="Yes"),OFFSET('Water Data'!$G$9,0,10*ROW('Water Data'!G91)),NA())</f>
        <v>#N/A</v>
      </c>
      <c r="P97" s="507" t="e">
        <f ca="1">+IF(AND(ISNUMBER(OFFSET('Water Data'!$H$4,0,10*ROW('Water Data'!H91))),'Data Summary'!CE97="Yes"),100-OFFSET('Water Data'!$H$4,0,10*ROW('Water Data'!H91)),NA())</f>
        <v>#N/A</v>
      </c>
      <c r="Q97" s="507" t="e">
        <f ca="1">+IF(AND(ISNUMBER(OFFSET('Water Data'!$H$6,0,10*ROW('Water Data'!H91))),'Data Summary'!CF97="Yes"),OFFSET('Water Data'!$H$6,0,10*ROW('Water Data'!H91)),NA())</f>
        <v>#N/A</v>
      </c>
      <c r="R97" s="507" t="e">
        <f ca="1">+IF(AND(ISNUMBER(OFFSET('Water Data'!$H$9,0,10*ROW('Water Data'!H91))),'Data Summary'!CG97="Yes"),OFFSET('Water Data'!$H$9,0,10*ROW('Water Data'!H91)),NA())</f>
        <v>#N/A</v>
      </c>
      <c r="S97" s="507" t="e">
        <f ca="1">+IF(AND(ISNUMBER(OFFSET('Water Data'!$I$4,0,10*ROW('Water Data'!I91))),'Data Summary'!CH97="Yes"),100-OFFSET('Water Data'!$I$4,0,10*ROW('Water Data'!I91)),NA())</f>
        <v>#N/A</v>
      </c>
      <c r="T97" s="507" t="e">
        <f ca="1">+IF(AND(ISNUMBER(OFFSET('Water Data'!$I$6,0,10*ROW('Water Data'!I91))),'Data Summary'!CI97="Yes"),OFFSET('Water Data'!$I$6,0,10*ROW('Water Data'!I91)),NA())</f>
        <v>#N/A</v>
      </c>
      <c r="U97" s="507" t="e">
        <f ca="1">+IF(AND(ISNUMBER(OFFSET('Water Data'!$I$9,0,10*ROW('Water Data'!I91))),'Data Summary'!CJ97="Yes"),OFFSET('Water Data'!$I$9,0,10*ROW('Water Data'!I91)),NA())</f>
        <v>#N/A</v>
      </c>
      <c r="V97" s="508" t="e">
        <f ca="1">+IF(AND(ISNUMBER(OFFSET('Sanitation Data'!$D$4,0,10*ROW('Sanitation Data'!D91))),'Data Summary'!CK97="Yes"),100-OFFSET('Sanitation Data'!$D$4,0,10*ROW('Sanitation Data'!D91)),NA())</f>
        <v>#N/A</v>
      </c>
      <c r="W97" s="508" t="e">
        <f ca="1">+IF(AND(ISNUMBER(OFFSET('Sanitation Data'!$D$6,0,10*ROW('Sanitation Data'!D91))),'Data Summary'!CL97="Yes"),OFFSET('Sanitation Data'!$D$6,0,10*ROW('Sanitation Data'!D91)),NA())</f>
        <v>#N/A</v>
      </c>
      <c r="X97" s="508" t="e">
        <f ca="1">+IF(AND(ISNUMBER(OFFSET('Sanitation Data'!$D$10,0,10*ROW('Sanitation Data'!D91))),'Data Summary'!CM97="Yes"),OFFSET('Sanitation Data'!$D$10,0,10*ROW('Sanitation Data'!D91)),NA())</f>
        <v>#N/A</v>
      </c>
      <c r="Y97" s="508" t="e">
        <f ca="1">+IF(AND(ISNUMBER(OFFSET('Sanitation Data'!$D$11,0,10*ROW('Sanitation Data'!D91))),'Data Summary'!CN97="Yes"),OFFSET('Sanitation Data'!$D$11,0,10*ROW('Sanitation Data'!D91)),NA())</f>
        <v>#N/A</v>
      </c>
      <c r="Z97" s="508" t="e">
        <f ca="1">+IF(AND(ISNUMBER(OFFSET('Sanitation Data'!$D$12,0,10*ROW('Sanitation Data'!D91))),'Data Summary'!CO97="Yes"),OFFSET('Sanitation Data'!$D$12,0,10*ROW('Sanitation Data'!D91)),NA())</f>
        <v>#N/A</v>
      </c>
      <c r="AA97" s="508" t="e">
        <f ca="1">+IF(AND(ISNUMBER(OFFSET('Sanitation Data'!$E$4,0,10*ROW('Sanitation Data'!E91))),'Data Summary'!CP97="Yes"),100-OFFSET('Sanitation Data'!$E$4,0,10*ROW('Sanitation Data'!E91)),NA())</f>
        <v>#N/A</v>
      </c>
      <c r="AB97" s="508" t="e">
        <f ca="1">+IF(AND(ISNUMBER(OFFSET('Sanitation Data'!$E$6,0,10*ROW('Sanitation Data'!E91))),'Data Summary'!CQ97="Yes"),OFFSET('Sanitation Data'!$E$6,0,10*ROW('Sanitation Data'!E91)),NA())</f>
        <v>#N/A</v>
      </c>
      <c r="AC97" s="508" t="e">
        <f ca="1">+IF(AND(ISNUMBER(OFFSET('Sanitation Data'!$E$10,0,10*ROW('Sanitation Data'!E91))),'Data Summary'!CR97="Yes"),OFFSET('Sanitation Data'!$E$10,0,10*ROW('Sanitation Data'!E91)),NA())</f>
        <v>#N/A</v>
      </c>
      <c r="AD97" s="508" t="e">
        <f ca="1">+IF(AND(ISNUMBER(OFFSET('Sanitation Data'!$E$11,0,10*ROW('Sanitation Data'!E91))),'Data Summary'!CS97="Yes"),OFFSET('Sanitation Data'!$E$11,0,10*ROW('Sanitation Data'!E91)),NA())</f>
        <v>#N/A</v>
      </c>
      <c r="AE97" s="508" t="e">
        <f ca="1">+IF(AND(ISNUMBER(OFFSET('Sanitation Data'!$E$12,0,10*ROW('Sanitation Data'!E91))),'Data Summary'!CT97="Yes"),OFFSET('Sanitation Data'!$E$12,0,10*ROW('Sanitation Data'!E91)),NA())</f>
        <v>#N/A</v>
      </c>
      <c r="AF97" s="508" t="e">
        <f ca="1">+IF(AND(ISNUMBER(OFFSET('Sanitation Data'!$F$4,0,10*ROW('Sanitation Data'!F91))),'Data Summary'!CU97="Yes"),100-OFFSET('Sanitation Data'!$F$4,0,10*ROW('Sanitation Data'!F91)),NA())</f>
        <v>#N/A</v>
      </c>
      <c r="AG97" s="508" t="e">
        <f ca="1">+IF(AND(ISNUMBER(OFFSET('Sanitation Data'!$F$6,0,10*ROW('Sanitation Data'!F91))),'Data Summary'!CV97="Yes"),OFFSET('Sanitation Data'!$F$6,0,10*ROW('Sanitation Data'!F91)),NA())</f>
        <v>#N/A</v>
      </c>
      <c r="AH97" s="508" t="e">
        <f ca="1">+IF(AND(ISNUMBER(OFFSET('Sanitation Data'!$F$10,0,10*ROW('Sanitation Data'!F91))),'Data Summary'!CW97="Yes"),OFFSET('Sanitation Data'!$F$10,0,10*ROW('Sanitation Data'!F91)),NA())</f>
        <v>#N/A</v>
      </c>
      <c r="AI97" s="508" t="e">
        <f ca="1">+IF(AND(ISNUMBER(OFFSET('Sanitation Data'!$F$11,0,10*ROW('Sanitation Data'!F91))),'Data Summary'!CX97="Yes"),OFFSET('Sanitation Data'!$F$11,0,10*ROW('Sanitation Data'!F91)),NA())</f>
        <v>#N/A</v>
      </c>
      <c r="AJ97" s="508" t="e">
        <f ca="1">+IF(AND(ISNUMBER(OFFSET('Sanitation Data'!$F$12,0,10*ROW('Sanitation Data'!F91))),'Data Summary'!CY97="Yes"),OFFSET('Sanitation Data'!$F$12,0,10*ROW('Sanitation Data'!F91)),NA())</f>
        <v>#N/A</v>
      </c>
      <c r="AK97" s="508" t="e">
        <f ca="1">+IF(AND(ISNUMBER(OFFSET('Sanitation Data'!$G$4,0,10*ROW('Sanitation Data'!G91))),'Data Summary'!CZ97="Yes"),100-OFFSET('Sanitation Data'!$G$4,0,10*ROW('Sanitation Data'!G91)),NA())</f>
        <v>#N/A</v>
      </c>
      <c r="AL97" s="508" t="e">
        <f ca="1">+IF(AND(ISNUMBER(OFFSET('Sanitation Data'!$G$6,0,10*ROW('Sanitation Data'!G91))),'Data Summary'!DA97="Yes"),OFFSET('Sanitation Data'!$G$6,0,10*ROW('Sanitation Data'!G91)),NA())</f>
        <v>#N/A</v>
      </c>
      <c r="AM97" s="508" t="e">
        <f ca="1">+IF(AND(ISNUMBER(OFFSET('Sanitation Data'!$G$10,0,10*ROW('Sanitation Data'!G91))),'Data Summary'!DB97="Yes"),OFFSET('Sanitation Data'!$G$10,0,10*ROW('Sanitation Data'!G91)),NA())</f>
        <v>#N/A</v>
      </c>
      <c r="AN97" s="508" t="e">
        <f ca="1">+IF(AND(ISNUMBER(OFFSET('Sanitation Data'!$G$11,0,10*ROW('Sanitation Data'!G91))),'Data Summary'!DC97="Yes"),OFFSET('Sanitation Data'!$G$11,0,10*ROW('Sanitation Data'!G91)),NA())</f>
        <v>#N/A</v>
      </c>
      <c r="AO97" s="508" t="e">
        <f ca="1">+IF(AND(ISNUMBER(OFFSET('Sanitation Data'!$G$12,0,10*ROW('Sanitation Data'!G91))),'Data Summary'!DD97="Yes"),OFFSET('Sanitation Data'!$G$12,0,10*ROW('Sanitation Data'!G91)),NA())</f>
        <v>#N/A</v>
      </c>
      <c r="AP97" s="508" t="e">
        <f ca="1">+IF(AND(ISNUMBER(OFFSET('Sanitation Data'!$H$4,0,10*ROW('Sanitation Data'!H91))),'Data Summary'!DE97="Yes"),100-OFFSET('Sanitation Data'!$H$4,0,10*ROW('Sanitation Data'!H91)),NA())</f>
        <v>#N/A</v>
      </c>
      <c r="AQ97" s="508" t="e">
        <f ca="1">+IF(AND(ISNUMBER(OFFSET('Sanitation Data'!$H$6,0,10*ROW('Sanitation Data'!H91))),'Data Summary'!DF97="Yes"),OFFSET('Sanitation Data'!$H$6,0,10*ROW('Sanitation Data'!H91)),NA())</f>
        <v>#N/A</v>
      </c>
      <c r="AR97" s="508" t="e">
        <f ca="1">+IF(AND(ISNUMBER(OFFSET('Sanitation Data'!$H$10,0,10*ROW('Sanitation Data'!H91))),'Data Summary'!DG97="Yes"),OFFSET('Sanitation Data'!$H$10,0,10*ROW('Sanitation Data'!H91)),NA())</f>
        <v>#N/A</v>
      </c>
      <c r="AS97" s="508" t="e">
        <f ca="1">+IF(AND(ISNUMBER(OFFSET('Sanitation Data'!$H$11,0,10*ROW('Sanitation Data'!H91))),'Data Summary'!DH97="Yes"),OFFSET('Sanitation Data'!$H$11,0,10*ROW('Sanitation Data'!H91)),NA())</f>
        <v>#N/A</v>
      </c>
      <c r="AT97" s="508" t="e">
        <f ca="1">+IF(AND(ISNUMBER(OFFSET('Sanitation Data'!$H$12,0,10*ROW('Sanitation Data'!H91))),'Data Summary'!DI97="Yes"),OFFSET('Sanitation Data'!$H$12,0,10*ROW('Sanitation Data'!H91)),NA())</f>
        <v>#N/A</v>
      </c>
      <c r="AU97" s="508" t="e">
        <f ca="1">+IF(AND(ISNUMBER(OFFSET('Sanitation Data'!$I$4,0,10*ROW('Sanitation Data'!I91))),'Data Summary'!DJ97="Yes"),100-OFFSET('Sanitation Data'!$I$4,0,10*ROW('Sanitation Data'!I91)),NA())</f>
        <v>#N/A</v>
      </c>
      <c r="AV97" s="508" t="e">
        <f ca="1">+IF(AND(ISNUMBER(OFFSET('Sanitation Data'!$I$6,0,10*ROW('Sanitation Data'!I91))),'Data Summary'!DK97="Yes"),OFFSET('Sanitation Data'!$I$6,0,10*ROW('Sanitation Data'!I91)),NA())</f>
        <v>#N/A</v>
      </c>
      <c r="AW97" s="508" t="e">
        <f ca="1">+IF(AND(ISNUMBER(OFFSET('Sanitation Data'!$I$10,0,10*ROW('Sanitation Data'!I91))),'Data Summary'!DL97="Yes"),OFFSET('Sanitation Data'!$I$10,0,10*ROW('Sanitation Data'!I91)),NA())</f>
        <v>#N/A</v>
      </c>
      <c r="AX97" s="508" t="e">
        <f ca="1">+IF(AND(ISNUMBER(OFFSET('Sanitation Data'!$I$11,0,10*ROW('Sanitation Data'!I91))),'Data Summary'!DM97="Yes"),OFFSET('Sanitation Data'!$I$11,0,10*ROW('Sanitation Data'!I91)),NA())</f>
        <v>#N/A</v>
      </c>
      <c r="AY97" s="508" t="e">
        <f ca="1">+IF(AND(ISNUMBER(OFFSET('Sanitation Data'!$I$12,0,10*ROW('Sanitation Data'!I91))),'Data Summary'!DN97="Yes"),OFFSET('Sanitation Data'!$I$12,0,10*ROW('Sanitation Data'!I91)),NA())</f>
        <v>#N/A</v>
      </c>
      <c r="AZ97" s="509" t="e">
        <f ca="1">+IF(AND(ISNUMBER(OFFSET('Hygiene Data'!$D$5,0,10*ROW('Hygiene Data'!D91))),'Data Summary'!DO97="Yes"),OFFSET('Hygiene Data'!$D$5,0,10*ROW('Hygiene Data'!D91)),NA())</f>
        <v>#N/A</v>
      </c>
      <c r="BA97" s="509" t="e">
        <f ca="1">+IF(AND(ISNUMBER(OFFSET('Hygiene Data'!$D$7,0,10*ROW('Hygiene Data'!D91))),'Data Summary'!DP97="Yes"),OFFSET('Hygiene Data'!$D$7,0,10*ROW('Hygiene Data'!D91)),NA())</f>
        <v>#N/A</v>
      </c>
      <c r="BB97" s="509" t="e">
        <f ca="1">+IF(AND(ISNUMBER(OFFSET('Hygiene Data'!$D$9,0,10*ROW('Hygiene Data'!D91))),'Data Summary'!DQ97="Yes"),OFFSET('Hygiene Data'!$D$9,0,10*ROW('Hygiene Data'!D91)),NA())</f>
        <v>#N/A</v>
      </c>
      <c r="BC97" s="509" t="e">
        <f ca="1">+IF(AND(ISNUMBER(OFFSET('Hygiene Data'!$E$5,0,10*ROW('Hygiene Data'!E91))),'Data Summary'!DR97="Yes"),OFFSET('Hygiene Data'!$E$5,0,10*ROW('Hygiene Data'!E91)),NA())</f>
        <v>#N/A</v>
      </c>
      <c r="BD97" s="509" t="e">
        <f ca="1">+IF(AND(ISNUMBER(OFFSET('Hygiene Data'!$E$7,0,10*ROW('Hygiene Data'!E91))),'Data Summary'!DS97="Yes"),OFFSET('Hygiene Data'!$E$7,0,10*ROW('Hygiene Data'!E91)),NA())</f>
        <v>#N/A</v>
      </c>
      <c r="BE97" s="509" t="e">
        <f ca="1">+IF(AND(ISNUMBER(OFFSET('Hygiene Data'!$E$9,0,10*ROW('Hygiene Data'!E91))),'Data Summary'!DT97="Yes"),OFFSET('Hygiene Data'!$E$9,0,10*ROW('Hygiene Data'!E91)),NA())</f>
        <v>#N/A</v>
      </c>
      <c r="BF97" s="509" t="e">
        <f ca="1">+IF(AND(ISNUMBER(OFFSET('Hygiene Data'!$F$5,0,10*ROW('Hygiene Data'!F91))),'Data Summary'!DU97="Yes"),OFFSET('Hygiene Data'!$F$5,0,10*ROW('Hygiene Data'!F91)),NA())</f>
        <v>#N/A</v>
      </c>
      <c r="BG97" s="509" t="e">
        <f ca="1">+IF(AND(ISNUMBER(OFFSET('Hygiene Data'!$F$7,0,10*ROW('Hygiene Data'!F91))),'Data Summary'!DV97="Yes"),OFFSET('Hygiene Data'!$F$7,0,10*ROW('Hygiene Data'!F91)),NA())</f>
        <v>#N/A</v>
      </c>
      <c r="BH97" s="509" t="e">
        <f ca="1">+IF(AND(ISNUMBER(OFFSET('Hygiene Data'!$F$9,0,10*ROW('Hygiene Data'!F91))),'Data Summary'!DW97="Yes"),OFFSET('Hygiene Data'!$F$9,0,10*ROW('Hygiene Data'!F91)),NA())</f>
        <v>#N/A</v>
      </c>
      <c r="BI97" s="509" t="e">
        <f ca="1">+IF(AND(ISNUMBER(OFFSET('Hygiene Data'!$G$5,0,10*ROW('Hygiene Data'!G91))),'Data Summary'!DX97="Yes"),OFFSET('Hygiene Data'!$G$5,0,10*ROW('Hygiene Data'!G91)),NA())</f>
        <v>#N/A</v>
      </c>
      <c r="BJ97" s="509" t="e">
        <f ca="1">+IF(AND(ISNUMBER(OFFSET('Hygiene Data'!$G$7,0,10*ROW('Hygiene Data'!G91))),'Data Summary'!DY97="Yes"),OFFSET('Hygiene Data'!$G$7,0,10*ROW('Hygiene Data'!G91)),NA())</f>
        <v>#N/A</v>
      </c>
      <c r="BK97" s="509" t="e">
        <f ca="1">+IF(AND(ISNUMBER(OFFSET('Hygiene Data'!$G$9,0,10*ROW('Hygiene Data'!G91))),'Data Summary'!DZ97="Yes"),OFFSET('Hygiene Data'!$G$9,0,10*ROW('Hygiene Data'!G91)),NA())</f>
        <v>#N/A</v>
      </c>
      <c r="BL97" s="509" t="e">
        <f ca="1">+IF(AND(ISNUMBER(OFFSET('Hygiene Data'!$H$5,0,10*ROW('Hygiene Data'!H91))),'Data Summary'!EA97="Yes"),OFFSET('Hygiene Data'!$H$5,0,10*ROW('Hygiene Data'!H91)),NA())</f>
        <v>#N/A</v>
      </c>
      <c r="BM97" s="509" t="e">
        <f ca="1">+IF(AND(ISNUMBER(OFFSET('Hygiene Data'!$H$7,0,10*ROW('Hygiene Data'!H91))),'Data Summary'!EB97="Yes"),OFFSET('Hygiene Data'!$H$7,0,10*ROW('Hygiene Data'!H91)),NA())</f>
        <v>#N/A</v>
      </c>
      <c r="BN97" s="509" t="e">
        <f ca="1">+IF(AND(ISNUMBER(OFFSET('Hygiene Data'!$H$9,0,10*ROW('Hygiene Data'!H91))),'Data Summary'!EC97="Yes"),OFFSET('Hygiene Data'!$H$9,0,10*ROW('Hygiene Data'!H91)),NA())</f>
        <v>#N/A</v>
      </c>
      <c r="BO97" s="509" t="e">
        <f ca="1">+IF(AND(ISNUMBER(OFFSET('Hygiene Data'!$I$5,0,10*ROW('Hygiene Data'!I91))),'Data Summary'!ED97="Yes"),OFFSET('Hygiene Data'!$I$5,0,10*ROW('Hygiene Data'!I91)),NA())</f>
        <v>#N/A</v>
      </c>
      <c r="BP97" s="509" t="e">
        <f ca="1">+IF(AND(ISNUMBER(OFFSET('Hygiene Data'!$I$7,0,10*ROW('Hygiene Data'!I91))),'Data Summary'!EE97="Yes"),OFFSET('Hygiene Data'!$I$7,0,10*ROW('Hygiene Data'!I91)),NA())</f>
        <v>#N/A</v>
      </c>
      <c r="BQ97" s="509" t="e">
        <f ca="1">+IF(AND(ISNUMBER(OFFSET('Hygiene Data'!$I$9,0,10*ROW('Hygiene Data'!I91))),'Data Summary'!EF97="Yes"),OFFSET('Hygiene Data'!$I$9,0,10*ROW('Hygiene Data'!I91)),NA())</f>
        <v>#N/A</v>
      </c>
    </row>
    <row r="98" spans="1:69" x14ac:dyDescent="0.25">
      <c r="A98" s="505" t="e">
        <f ca="1">+RIGHT('Data Summary'!A98,LEN('Data Summary'!A98)-9)</f>
        <v>#VALUE!</v>
      </c>
      <c r="B98" s="479" t="str">
        <f ca="1">+IF(ISTEXT('Data Summary'!B98),'Data Summary'!B98,"")</f>
        <v/>
      </c>
      <c r="C98" s="506" t="e">
        <f ca="1">+VALUE('Data Summary'!C98)</f>
        <v>#VALUE!</v>
      </c>
      <c r="D98" s="507" t="e">
        <f ca="1">+IF(AND(ISNUMBER(OFFSET('Water Data'!$D$4,0,10*ROW('Water Data'!D92))),'Data Summary'!BS98="Yes"),100-OFFSET('Water Data'!$D$4,0,10*ROW('Water Data'!D92)),NA())</f>
        <v>#N/A</v>
      </c>
      <c r="E98" s="507" t="e">
        <f ca="1">+IF(AND(ISNUMBER(OFFSET('Water Data'!$D$6,0,10*ROW('Water Data'!D92))),'Data Summary'!BT98="Yes"),OFFSET('Water Data'!$D$6,0,10*ROW('Water Data'!D92)),NA())</f>
        <v>#N/A</v>
      </c>
      <c r="F98" s="507" t="e">
        <f ca="1">+IF(AND(ISNUMBER(OFFSET('Water Data'!$D$9,0,10*ROW('Water Data'!D92))),'Data Summary'!BU98="Yes"),OFFSET('Water Data'!$D$9,0,10*ROW('Water Data'!D92)),NA())</f>
        <v>#N/A</v>
      </c>
      <c r="G98" s="507" t="e">
        <f ca="1">+IF(AND(ISNUMBER(OFFSET('Water Data'!$E$4,0,10*ROW('Water Data'!E92))),'Data Summary'!BV98="Yes"),100-OFFSET('Water Data'!$E$4,0,10*ROW('Water Data'!E92)),NA())</f>
        <v>#N/A</v>
      </c>
      <c r="H98" s="507" t="e">
        <f ca="1">+IF(AND(ISNUMBER(OFFSET('Water Data'!$E$6,0,10*ROW('Water Data'!E92))),'Data Summary'!BW98="Yes"),OFFSET('Water Data'!$E$6,0,10*ROW('Water Data'!E92)),NA())</f>
        <v>#N/A</v>
      </c>
      <c r="I98" s="507" t="e">
        <f ca="1">+IF(AND(ISNUMBER(OFFSET('Water Data'!$E$9,0,10*ROW('Water Data'!E92))),'Data Summary'!BX98="Yes"),OFFSET('Water Data'!$E$9,0,10*ROW('Water Data'!E92)),NA())</f>
        <v>#N/A</v>
      </c>
      <c r="J98" s="507" t="e">
        <f ca="1">+IF(AND(ISNUMBER(OFFSET('Water Data'!$F$4,0,10*ROW('Water Data'!F92))),'Data Summary'!BY98="Yes"),100-OFFSET('Water Data'!$F$4,0,10*ROW('Water Data'!F92)),NA())</f>
        <v>#N/A</v>
      </c>
      <c r="K98" s="507" t="e">
        <f ca="1">+IF(AND(ISNUMBER(OFFSET('Water Data'!$F$6,0,10*ROW('Water Data'!F92))),'Data Summary'!BZ98="Yes"),OFFSET('Water Data'!$F$6,0,10*ROW('Water Data'!F92)),NA())</f>
        <v>#N/A</v>
      </c>
      <c r="L98" s="507" t="e">
        <f ca="1">+IF(AND(ISNUMBER(OFFSET('Water Data'!$F$9,0,10*ROW('Water Data'!F92))),'Data Summary'!CA98="Yes"),OFFSET('Water Data'!$F$9,0,10*ROW('Water Data'!F92)),NA())</f>
        <v>#N/A</v>
      </c>
      <c r="M98" s="507" t="e">
        <f ca="1">+IF(AND(ISNUMBER(OFFSET('Water Data'!$G$4,0,10*ROW('Water Data'!G92))),'Data Summary'!CB98="Yes"),100-OFFSET('Water Data'!$G$4,0,10*ROW('Water Data'!G92)),NA())</f>
        <v>#N/A</v>
      </c>
      <c r="N98" s="507" t="e">
        <f ca="1">+IF(AND(ISNUMBER(OFFSET('Water Data'!$G$6,0,10*ROW('Water Data'!G92))),'Data Summary'!CC98="Yes"),OFFSET('Water Data'!$G$6,0,10*ROW('Water Data'!G92)),NA())</f>
        <v>#N/A</v>
      </c>
      <c r="O98" s="507" t="e">
        <f ca="1">+IF(AND(ISNUMBER(OFFSET('Water Data'!$G$9,0,10*ROW('Water Data'!G92))),'Data Summary'!CD98="Yes"),OFFSET('Water Data'!$G$9,0,10*ROW('Water Data'!G92)),NA())</f>
        <v>#N/A</v>
      </c>
      <c r="P98" s="507" t="e">
        <f ca="1">+IF(AND(ISNUMBER(OFFSET('Water Data'!$H$4,0,10*ROW('Water Data'!H92))),'Data Summary'!CE98="Yes"),100-OFFSET('Water Data'!$H$4,0,10*ROW('Water Data'!H92)),NA())</f>
        <v>#N/A</v>
      </c>
      <c r="Q98" s="507" t="e">
        <f ca="1">+IF(AND(ISNUMBER(OFFSET('Water Data'!$H$6,0,10*ROW('Water Data'!H92))),'Data Summary'!CF98="Yes"),OFFSET('Water Data'!$H$6,0,10*ROW('Water Data'!H92)),NA())</f>
        <v>#N/A</v>
      </c>
      <c r="R98" s="507" t="e">
        <f ca="1">+IF(AND(ISNUMBER(OFFSET('Water Data'!$H$9,0,10*ROW('Water Data'!H92))),'Data Summary'!CG98="Yes"),OFFSET('Water Data'!$H$9,0,10*ROW('Water Data'!H92)),NA())</f>
        <v>#N/A</v>
      </c>
      <c r="S98" s="507" t="e">
        <f ca="1">+IF(AND(ISNUMBER(OFFSET('Water Data'!$I$4,0,10*ROW('Water Data'!I92))),'Data Summary'!CH98="Yes"),100-OFFSET('Water Data'!$I$4,0,10*ROW('Water Data'!I92)),NA())</f>
        <v>#N/A</v>
      </c>
      <c r="T98" s="507" t="e">
        <f ca="1">+IF(AND(ISNUMBER(OFFSET('Water Data'!$I$6,0,10*ROW('Water Data'!I92))),'Data Summary'!CI98="Yes"),OFFSET('Water Data'!$I$6,0,10*ROW('Water Data'!I92)),NA())</f>
        <v>#N/A</v>
      </c>
      <c r="U98" s="507" t="e">
        <f ca="1">+IF(AND(ISNUMBER(OFFSET('Water Data'!$I$9,0,10*ROW('Water Data'!I92))),'Data Summary'!CJ98="Yes"),OFFSET('Water Data'!$I$9,0,10*ROW('Water Data'!I92)),NA())</f>
        <v>#N/A</v>
      </c>
      <c r="V98" s="508" t="e">
        <f ca="1">+IF(AND(ISNUMBER(OFFSET('Sanitation Data'!$D$4,0,10*ROW('Sanitation Data'!D92))),'Data Summary'!CK98="Yes"),100-OFFSET('Sanitation Data'!$D$4,0,10*ROW('Sanitation Data'!D92)),NA())</f>
        <v>#N/A</v>
      </c>
      <c r="W98" s="508" t="e">
        <f ca="1">+IF(AND(ISNUMBER(OFFSET('Sanitation Data'!$D$6,0,10*ROW('Sanitation Data'!D92))),'Data Summary'!CL98="Yes"),OFFSET('Sanitation Data'!$D$6,0,10*ROW('Sanitation Data'!D92)),NA())</f>
        <v>#N/A</v>
      </c>
      <c r="X98" s="508" t="e">
        <f ca="1">+IF(AND(ISNUMBER(OFFSET('Sanitation Data'!$D$10,0,10*ROW('Sanitation Data'!D92))),'Data Summary'!CM98="Yes"),OFFSET('Sanitation Data'!$D$10,0,10*ROW('Sanitation Data'!D92)),NA())</f>
        <v>#N/A</v>
      </c>
      <c r="Y98" s="508" t="e">
        <f ca="1">+IF(AND(ISNUMBER(OFFSET('Sanitation Data'!$D$11,0,10*ROW('Sanitation Data'!D92))),'Data Summary'!CN98="Yes"),OFFSET('Sanitation Data'!$D$11,0,10*ROW('Sanitation Data'!D92)),NA())</f>
        <v>#N/A</v>
      </c>
      <c r="Z98" s="508" t="e">
        <f ca="1">+IF(AND(ISNUMBER(OFFSET('Sanitation Data'!$D$12,0,10*ROW('Sanitation Data'!D92))),'Data Summary'!CO98="Yes"),OFFSET('Sanitation Data'!$D$12,0,10*ROW('Sanitation Data'!D92)),NA())</f>
        <v>#N/A</v>
      </c>
      <c r="AA98" s="508" t="e">
        <f ca="1">+IF(AND(ISNUMBER(OFFSET('Sanitation Data'!$E$4,0,10*ROW('Sanitation Data'!E92))),'Data Summary'!CP98="Yes"),100-OFFSET('Sanitation Data'!$E$4,0,10*ROW('Sanitation Data'!E92)),NA())</f>
        <v>#N/A</v>
      </c>
      <c r="AB98" s="508" t="e">
        <f ca="1">+IF(AND(ISNUMBER(OFFSET('Sanitation Data'!$E$6,0,10*ROW('Sanitation Data'!E92))),'Data Summary'!CQ98="Yes"),OFFSET('Sanitation Data'!$E$6,0,10*ROW('Sanitation Data'!E92)),NA())</f>
        <v>#N/A</v>
      </c>
      <c r="AC98" s="508" t="e">
        <f ca="1">+IF(AND(ISNUMBER(OFFSET('Sanitation Data'!$E$10,0,10*ROW('Sanitation Data'!E92))),'Data Summary'!CR98="Yes"),OFFSET('Sanitation Data'!$E$10,0,10*ROW('Sanitation Data'!E92)),NA())</f>
        <v>#N/A</v>
      </c>
      <c r="AD98" s="508" t="e">
        <f ca="1">+IF(AND(ISNUMBER(OFFSET('Sanitation Data'!$E$11,0,10*ROW('Sanitation Data'!E92))),'Data Summary'!CS98="Yes"),OFFSET('Sanitation Data'!$E$11,0,10*ROW('Sanitation Data'!E92)),NA())</f>
        <v>#N/A</v>
      </c>
      <c r="AE98" s="508" t="e">
        <f ca="1">+IF(AND(ISNUMBER(OFFSET('Sanitation Data'!$E$12,0,10*ROW('Sanitation Data'!E92))),'Data Summary'!CT98="Yes"),OFFSET('Sanitation Data'!$E$12,0,10*ROW('Sanitation Data'!E92)),NA())</f>
        <v>#N/A</v>
      </c>
      <c r="AF98" s="508" t="e">
        <f ca="1">+IF(AND(ISNUMBER(OFFSET('Sanitation Data'!$F$4,0,10*ROW('Sanitation Data'!F92))),'Data Summary'!CU98="Yes"),100-OFFSET('Sanitation Data'!$F$4,0,10*ROW('Sanitation Data'!F92)),NA())</f>
        <v>#N/A</v>
      </c>
      <c r="AG98" s="508" t="e">
        <f ca="1">+IF(AND(ISNUMBER(OFFSET('Sanitation Data'!$F$6,0,10*ROW('Sanitation Data'!F92))),'Data Summary'!CV98="Yes"),OFFSET('Sanitation Data'!$F$6,0,10*ROW('Sanitation Data'!F92)),NA())</f>
        <v>#N/A</v>
      </c>
      <c r="AH98" s="508" t="e">
        <f ca="1">+IF(AND(ISNUMBER(OFFSET('Sanitation Data'!$F$10,0,10*ROW('Sanitation Data'!F92))),'Data Summary'!CW98="Yes"),OFFSET('Sanitation Data'!$F$10,0,10*ROW('Sanitation Data'!F92)),NA())</f>
        <v>#N/A</v>
      </c>
      <c r="AI98" s="508" t="e">
        <f ca="1">+IF(AND(ISNUMBER(OFFSET('Sanitation Data'!$F$11,0,10*ROW('Sanitation Data'!F92))),'Data Summary'!CX98="Yes"),OFFSET('Sanitation Data'!$F$11,0,10*ROW('Sanitation Data'!F92)),NA())</f>
        <v>#N/A</v>
      </c>
      <c r="AJ98" s="508" t="e">
        <f ca="1">+IF(AND(ISNUMBER(OFFSET('Sanitation Data'!$F$12,0,10*ROW('Sanitation Data'!F92))),'Data Summary'!CY98="Yes"),OFFSET('Sanitation Data'!$F$12,0,10*ROW('Sanitation Data'!F92)),NA())</f>
        <v>#N/A</v>
      </c>
      <c r="AK98" s="508" t="e">
        <f ca="1">+IF(AND(ISNUMBER(OFFSET('Sanitation Data'!$G$4,0,10*ROW('Sanitation Data'!G92))),'Data Summary'!CZ98="Yes"),100-OFFSET('Sanitation Data'!$G$4,0,10*ROW('Sanitation Data'!G92)),NA())</f>
        <v>#N/A</v>
      </c>
      <c r="AL98" s="508" t="e">
        <f ca="1">+IF(AND(ISNUMBER(OFFSET('Sanitation Data'!$G$6,0,10*ROW('Sanitation Data'!G92))),'Data Summary'!DA98="Yes"),OFFSET('Sanitation Data'!$G$6,0,10*ROW('Sanitation Data'!G92)),NA())</f>
        <v>#N/A</v>
      </c>
      <c r="AM98" s="508" t="e">
        <f ca="1">+IF(AND(ISNUMBER(OFFSET('Sanitation Data'!$G$10,0,10*ROW('Sanitation Data'!G92))),'Data Summary'!DB98="Yes"),OFFSET('Sanitation Data'!$G$10,0,10*ROW('Sanitation Data'!G92)),NA())</f>
        <v>#N/A</v>
      </c>
      <c r="AN98" s="508" t="e">
        <f ca="1">+IF(AND(ISNUMBER(OFFSET('Sanitation Data'!$G$11,0,10*ROW('Sanitation Data'!G92))),'Data Summary'!DC98="Yes"),OFFSET('Sanitation Data'!$G$11,0,10*ROW('Sanitation Data'!G92)),NA())</f>
        <v>#N/A</v>
      </c>
      <c r="AO98" s="508" t="e">
        <f ca="1">+IF(AND(ISNUMBER(OFFSET('Sanitation Data'!$G$12,0,10*ROW('Sanitation Data'!G92))),'Data Summary'!DD98="Yes"),OFFSET('Sanitation Data'!$G$12,0,10*ROW('Sanitation Data'!G92)),NA())</f>
        <v>#N/A</v>
      </c>
      <c r="AP98" s="508" t="e">
        <f ca="1">+IF(AND(ISNUMBER(OFFSET('Sanitation Data'!$H$4,0,10*ROW('Sanitation Data'!H92))),'Data Summary'!DE98="Yes"),100-OFFSET('Sanitation Data'!$H$4,0,10*ROW('Sanitation Data'!H92)),NA())</f>
        <v>#N/A</v>
      </c>
      <c r="AQ98" s="508" t="e">
        <f ca="1">+IF(AND(ISNUMBER(OFFSET('Sanitation Data'!$H$6,0,10*ROW('Sanitation Data'!H92))),'Data Summary'!DF98="Yes"),OFFSET('Sanitation Data'!$H$6,0,10*ROW('Sanitation Data'!H92)),NA())</f>
        <v>#N/A</v>
      </c>
      <c r="AR98" s="508" t="e">
        <f ca="1">+IF(AND(ISNUMBER(OFFSET('Sanitation Data'!$H$10,0,10*ROW('Sanitation Data'!H92))),'Data Summary'!DG98="Yes"),OFFSET('Sanitation Data'!$H$10,0,10*ROW('Sanitation Data'!H92)),NA())</f>
        <v>#N/A</v>
      </c>
      <c r="AS98" s="508" t="e">
        <f ca="1">+IF(AND(ISNUMBER(OFFSET('Sanitation Data'!$H$11,0,10*ROW('Sanitation Data'!H92))),'Data Summary'!DH98="Yes"),OFFSET('Sanitation Data'!$H$11,0,10*ROW('Sanitation Data'!H92)),NA())</f>
        <v>#N/A</v>
      </c>
      <c r="AT98" s="508" t="e">
        <f ca="1">+IF(AND(ISNUMBER(OFFSET('Sanitation Data'!$H$12,0,10*ROW('Sanitation Data'!H92))),'Data Summary'!DI98="Yes"),OFFSET('Sanitation Data'!$H$12,0,10*ROW('Sanitation Data'!H92)),NA())</f>
        <v>#N/A</v>
      </c>
      <c r="AU98" s="508" t="e">
        <f ca="1">+IF(AND(ISNUMBER(OFFSET('Sanitation Data'!$I$4,0,10*ROW('Sanitation Data'!I92))),'Data Summary'!DJ98="Yes"),100-OFFSET('Sanitation Data'!$I$4,0,10*ROW('Sanitation Data'!I92)),NA())</f>
        <v>#N/A</v>
      </c>
      <c r="AV98" s="508" t="e">
        <f ca="1">+IF(AND(ISNUMBER(OFFSET('Sanitation Data'!$I$6,0,10*ROW('Sanitation Data'!I92))),'Data Summary'!DK98="Yes"),OFFSET('Sanitation Data'!$I$6,0,10*ROW('Sanitation Data'!I92)),NA())</f>
        <v>#N/A</v>
      </c>
      <c r="AW98" s="508" t="e">
        <f ca="1">+IF(AND(ISNUMBER(OFFSET('Sanitation Data'!$I$10,0,10*ROW('Sanitation Data'!I92))),'Data Summary'!DL98="Yes"),OFFSET('Sanitation Data'!$I$10,0,10*ROW('Sanitation Data'!I92)),NA())</f>
        <v>#N/A</v>
      </c>
      <c r="AX98" s="508" t="e">
        <f ca="1">+IF(AND(ISNUMBER(OFFSET('Sanitation Data'!$I$11,0,10*ROW('Sanitation Data'!I92))),'Data Summary'!DM98="Yes"),OFFSET('Sanitation Data'!$I$11,0,10*ROW('Sanitation Data'!I92)),NA())</f>
        <v>#N/A</v>
      </c>
      <c r="AY98" s="508" t="e">
        <f ca="1">+IF(AND(ISNUMBER(OFFSET('Sanitation Data'!$I$12,0,10*ROW('Sanitation Data'!I92))),'Data Summary'!DN98="Yes"),OFFSET('Sanitation Data'!$I$12,0,10*ROW('Sanitation Data'!I92)),NA())</f>
        <v>#N/A</v>
      </c>
      <c r="AZ98" s="509" t="e">
        <f ca="1">+IF(AND(ISNUMBER(OFFSET('Hygiene Data'!$D$5,0,10*ROW('Hygiene Data'!D92))),'Data Summary'!DO98="Yes"),OFFSET('Hygiene Data'!$D$5,0,10*ROW('Hygiene Data'!D92)),NA())</f>
        <v>#N/A</v>
      </c>
      <c r="BA98" s="509" t="e">
        <f ca="1">+IF(AND(ISNUMBER(OFFSET('Hygiene Data'!$D$7,0,10*ROW('Hygiene Data'!D92))),'Data Summary'!DP98="Yes"),OFFSET('Hygiene Data'!$D$7,0,10*ROW('Hygiene Data'!D92)),NA())</f>
        <v>#N/A</v>
      </c>
      <c r="BB98" s="509" t="e">
        <f ca="1">+IF(AND(ISNUMBER(OFFSET('Hygiene Data'!$D$9,0,10*ROW('Hygiene Data'!D92))),'Data Summary'!DQ98="Yes"),OFFSET('Hygiene Data'!$D$9,0,10*ROW('Hygiene Data'!D92)),NA())</f>
        <v>#N/A</v>
      </c>
      <c r="BC98" s="509" t="e">
        <f ca="1">+IF(AND(ISNUMBER(OFFSET('Hygiene Data'!$E$5,0,10*ROW('Hygiene Data'!E92))),'Data Summary'!DR98="Yes"),OFFSET('Hygiene Data'!$E$5,0,10*ROW('Hygiene Data'!E92)),NA())</f>
        <v>#N/A</v>
      </c>
      <c r="BD98" s="509" t="e">
        <f ca="1">+IF(AND(ISNUMBER(OFFSET('Hygiene Data'!$E$7,0,10*ROW('Hygiene Data'!E92))),'Data Summary'!DS98="Yes"),OFFSET('Hygiene Data'!$E$7,0,10*ROW('Hygiene Data'!E92)),NA())</f>
        <v>#N/A</v>
      </c>
      <c r="BE98" s="509" t="e">
        <f ca="1">+IF(AND(ISNUMBER(OFFSET('Hygiene Data'!$E$9,0,10*ROW('Hygiene Data'!E92))),'Data Summary'!DT98="Yes"),OFFSET('Hygiene Data'!$E$9,0,10*ROW('Hygiene Data'!E92)),NA())</f>
        <v>#N/A</v>
      </c>
      <c r="BF98" s="509" t="e">
        <f ca="1">+IF(AND(ISNUMBER(OFFSET('Hygiene Data'!$F$5,0,10*ROW('Hygiene Data'!F92))),'Data Summary'!DU98="Yes"),OFFSET('Hygiene Data'!$F$5,0,10*ROW('Hygiene Data'!F92)),NA())</f>
        <v>#N/A</v>
      </c>
      <c r="BG98" s="509" t="e">
        <f ca="1">+IF(AND(ISNUMBER(OFFSET('Hygiene Data'!$F$7,0,10*ROW('Hygiene Data'!F92))),'Data Summary'!DV98="Yes"),OFFSET('Hygiene Data'!$F$7,0,10*ROW('Hygiene Data'!F92)),NA())</f>
        <v>#N/A</v>
      </c>
      <c r="BH98" s="509" t="e">
        <f ca="1">+IF(AND(ISNUMBER(OFFSET('Hygiene Data'!$F$9,0,10*ROW('Hygiene Data'!F92))),'Data Summary'!DW98="Yes"),OFFSET('Hygiene Data'!$F$9,0,10*ROW('Hygiene Data'!F92)),NA())</f>
        <v>#N/A</v>
      </c>
      <c r="BI98" s="509" t="e">
        <f ca="1">+IF(AND(ISNUMBER(OFFSET('Hygiene Data'!$G$5,0,10*ROW('Hygiene Data'!G92))),'Data Summary'!DX98="Yes"),OFFSET('Hygiene Data'!$G$5,0,10*ROW('Hygiene Data'!G92)),NA())</f>
        <v>#N/A</v>
      </c>
      <c r="BJ98" s="509" t="e">
        <f ca="1">+IF(AND(ISNUMBER(OFFSET('Hygiene Data'!$G$7,0,10*ROW('Hygiene Data'!G92))),'Data Summary'!DY98="Yes"),OFFSET('Hygiene Data'!$G$7,0,10*ROW('Hygiene Data'!G92)),NA())</f>
        <v>#N/A</v>
      </c>
      <c r="BK98" s="509" t="e">
        <f ca="1">+IF(AND(ISNUMBER(OFFSET('Hygiene Data'!$G$9,0,10*ROW('Hygiene Data'!G92))),'Data Summary'!DZ98="Yes"),OFFSET('Hygiene Data'!$G$9,0,10*ROW('Hygiene Data'!G92)),NA())</f>
        <v>#N/A</v>
      </c>
      <c r="BL98" s="509" t="e">
        <f ca="1">+IF(AND(ISNUMBER(OFFSET('Hygiene Data'!$H$5,0,10*ROW('Hygiene Data'!H92))),'Data Summary'!EA98="Yes"),OFFSET('Hygiene Data'!$H$5,0,10*ROW('Hygiene Data'!H92)),NA())</f>
        <v>#N/A</v>
      </c>
      <c r="BM98" s="509" t="e">
        <f ca="1">+IF(AND(ISNUMBER(OFFSET('Hygiene Data'!$H$7,0,10*ROW('Hygiene Data'!H92))),'Data Summary'!EB98="Yes"),OFFSET('Hygiene Data'!$H$7,0,10*ROW('Hygiene Data'!H92)),NA())</f>
        <v>#N/A</v>
      </c>
      <c r="BN98" s="509" t="e">
        <f ca="1">+IF(AND(ISNUMBER(OFFSET('Hygiene Data'!$H$9,0,10*ROW('Hygiene Data'!H92))),'Data Summary'!EC98="Yes"),OFFSET('Hygiene Data'!$H$9,0,10*ROW('Hygiene Data'!H92)),NA())</f>
        <v>#N/A</v>
      </c>
      <c r="BO98" s="509" t="e">
        <f ca="1">+IF(AND(ISNUMBER(OFFSET('Hygiene Data'!$I$5,0,10*ROW('Hygiene Data'!I92))),'Data Summary'!ED98="Yes"),OFFSET('Hygiene Data'!$I$5,0,10*ROW('Hygiene Data'!I92)),NA())</f>
        <v>#N/A</v>
      </c>
      <c r="BP98" s="509" t="e">
        <f ca="1">+IF(AND(ISNUMBER(OFFSET('Hygiene Data'!$I$7,0,10*ROW('Hygiene Data'!I92))),'Data Summary'!EE98="Yes"),OFFSET('Hygiene Data'!$I$7,0,10*ROW('Hygiene Data'!I92)),NA())</f>
        <v>#N/A</v>
      </c>
      <c r="BQ98" s="509" t="e">
        <f ca="1">+IF(AND(ISNUMBER(OFFSET('Hygiene Data'!$I$9,0,10*ROW('Hygiene Data'!I92))),'Data Summary'!EF98="Yes"),OFFSET('Hygiene Data'!$I$9,0,10*ROW('Hygiene Data'!I92)),NA())</f>
        <v>#N/A</v>
      </c>
    </row>
    <row r="99" spans="1:69" x14ac:dyDescent="0.25">
      <c r="A99" s="505" t="e">
        <f ca="1">+RIGHT('Data Summary'!A99,LEN('Data Summary'!A99)-9)</f>
        <v>#VALUE!</v>
      </c>
      <c r="B99" s="479" t="str">
        <f ca="1">+IF(ISTEXT('Data Summary'!B99),'Data Summary'!B99,"")</f>
        <v/>
      </c>
      <c r="C99" s="506" t="e">
        <f ca="1">+VALUE('Data Summary'!C99)</f>
        <v>#VALUE!</v>
      </c>
      <c r="D99" s="507" t="e">
        <f ca="1">+IF(AND(ISNUMBER(OFFSET('Water Data'!$D$4,0,10*ROW('Water Data'!D93))),'Data Summary'!BS99="Yes"),100-OFFSET('Water Data'!$D$4,0,10*ROW('Water Data'!D93)),NA())</f>
        <v>#N/A</v>
      </c>
      <c r="E99" s="507" t="e">
        <f ca="1">+IF(AND(ISNUMBER(OFFSET('Water Data'!$D$6,0,10*ROW('Water Data'!D93))),'Data Summary'!BT99="Yes"),OFFSET('Water Data'!$D$6,0,10*ROW('Water Data'!D93)),NA())</f>
        <v>#N/A</v>
      </c>
      <c r="F99" s="507" t="e">
        <f ca="1">+IF(AND(ISNUMBER(OFFSET('Water Data'!$D$9,0,10*ROW('Water Data'!D93))),'Data Summary'!BU99="Yes"),OFFSET('Water Data'!$D$9,0,10*ROW('Water Data'!D93)),NA())</f>
        <v>#N/A</v>
      </c>
      <c r="G99" s="507" t="e">
        <f ca="1">+IF(AND(ISNUMBER(OFFSET('Water Data'!$E$4,0,10*ROW('Water Data'!E93))),'Data Summary'!BV99="Yes"),100-OFFSET('Water Data'!$E$4,0,10*ROW('Water Data'!E93)),NA())</f>
        <v>#N/A</v>
      </c>
      <c r="H99" s="507" t="e">
        <f ca="1">+IF(AND(ISNUMBER(OFFSET('Water Data'!$E$6,0,10*ROW('Water Data'!E93))),'Data Summary'!BW99="Yes"),OFFSET('Water Data'!$E$6,0,10*ROW('Water Data'!E93)),NA())</f>
        <v>#N/A</v>
      </c>
      <c r="I99" s="507" t="e">
        <f ca="1">+IF(AND(ISNUMBER(OFFSET('Water Data'!$E$9,0,10*ROW('Water Data'!E93))),'Data Summary'!BX99="Yes"),OFFSET('Water Data'!$E$9,0,10*ROW('Water Data'!E93)),NA())</f>
        <v>#N/A</v>
      </c>
      <c r="J99" s="507" t="e">
        <f ca="1">+IF(AND(ISNUMBER(OFFSET('Water Data'!$F$4,0,10*ROW('Water Data'!F93))),'Data Summary'!BY99="Yes"),100-OFFSET('Water Data'!$F$4,0,10*ROW('Water Data'!F93)),NA())</f>
        <v>#N/A</v>
      </c>
      <c r="K99" s="507" t="e">
        <f ca="1">+IF(AND(ISNUMBER(OFFSET('Water Data'!$F$6,0,10*ROW('Water Data'!F93))),'Data Summary'!BZ99="Yes"),OFFSET('Water Data'!$F$6,0,10*ROW('Water Data'!F93)),NA())</f>
        <v>#N/A</v>
      </c>
      <c r="L99" s="507" t="e">
        <f ca="1">+IF(AND(ISNUMBER(OFFSET('Water Data'!$F$9,0,10*ROW('Water Data'!F93))),'Data Summary'!CA99="Yes"),OFFSET('Water Data'!$F$9,0,10*ROW('Water Data'!F93)),NA())</f>
        <v>#N/A</v>
      </c>
      <c r="M99" s="507" t="e">
        <f ca="1">+IF(AND(ISNUMBER(OFFSET('Water Data'!$G$4,0,10*ROW('Water Data'!G93))),'Data Summary'!CB99="Yes"),100-OFFSET('Water Data'!$G$4,0,10*ROW('Water Data'!G93)),NA())</f>
        <v>#N/A</v>
      </c>
      <c r="N99" s="507" t="e">
        <f ca="1">+IF(AND(ISNUMBER(OFFSET('Water Data'!$G$6,0,10*ROW('Water Data'!G93))),'Data Summary'!CC99="Yes"),OFFSET('Water Data'!$G$6,0,10*ROW('Water Data'!G93)),NA())</f>
        <v>#N/A</v>
      </c>
      <c r="O99" s="507" t="e">
        <f ca="1">+IF(AND(ISNUMBER(OFFSET('Water Data'!$G$9,0,10*ROW('Water Data'!G93))),'Data Summary'!CD99="Yes"),OFFSET('Water Data'!$G$9,0,10*ROW('Water Data'!G93)),NA())</f>
        <v>#N/A</v>
      </c>
      <c r="P99" s="507" t="e">
        <f ca="1">+IF(AND(ISNUMBER(OFFSET('Water Data'!$H$4,0,10*ROW('Water Data'!H93))),'Data Summary'!CE99="Yes"),100-OFFSET('Water Data'!$H$4,0,10*ROW('Water Data'!H93)),NA())</f>
        <v>#N/A</v>
      </c>
      <c r="Q99" s="507" t="e">
        <f ca="1">+IF(AND(ISNUMBER(OFFSET('Water Data'!$H$6,0,10*ROW('Water Data'!H93))),'Data Summary'!CF99="Yes"),OFFSET('Water Data'!$H$6,0,10*ROW('Water Data'!H93)),NA())</f>
        <v>#N/A</v>
      </c>
      <c r="R99" s="507" t="e">
        <f ca="1">+IF(AND(ISNUMBER(OFFSET('Water Data'!$H$9,0,10*ROW('Water Data'!H93))),'Data Summary'!CG99="Yes"),OFFSET('Water Data'!$H$9,0,10*ROW('Water Data'!H93)),NA())</f>
        <v>#N/A</v>
      </c>
      <c r="S99" s="507" t="e">
        <f ca="1">+IF(AND(ISNUMBER(OFFSET('Water Data'!$I$4,0,10*ROW('Water Data'!I93))),'Data Summary'!CH99="Yes"),100-OFFSET('Water Data'!$I$4,0,10*ROW('Water Data'!I93)),NA())</f>
        <v>#N/A</v>
      </c>
      <c r="T99" s="507" t="e">
        <f ca="1">+IF(AND(ISNUMBER(OFFSET('Water Data'!$I$6,0,10*ROW('Water Data'!I93))),'Data Summary'!CI99="Yes"),OFFSET('Water Data'!$I$6,0,10*ROW('Water Data'!I93)),NA())</f>
        <v>#N/A</v>
      </c>
      <c r="U99" s="507" t="e">
        <f ca="1">+IF(AND(ISNUMBER(OFFSET('Water Data'!$I$9,0,10*ROW('Water Data'!I93))),'Data Summary'!CJ99="Yes"),OFFSET('Water Data'!$I$9,0,10*ROW('Water Data'!I93)),NA())</f>
        <v>#N/A</v>
      </c>
      <c r="V99" s="508" t="e">
        <f ca="1">+IF(AND(ISNUMBER(OFFSET('Sanitation Data'!$D$4,0,10*ROW('Sanitation Data'!D93))),'Data Summary'!CK99="Yes"),100-OFFSET('Sanitation Data'!$D$4,0,10*ROW('Sanitation Data'!D93)),NA())</f>
        <v>#N/A</v>
      </c>
      <c r="W99" s="508" t="e">
        <f ca="1">+IF(AND(ISNUMBER(OFFSET('Sanitation Data'!$D$6,0,10*ROW('Sanitation Data'!D93))),'Data Summary'!CL99="Yes"),OFFSET('Sanitation Data'!$D$6,0,10*ROW('Sanitation Data'!D93)),NA())</f>
        <v>#N/A</v>
      </c>
      <c r="X99" s="508" t="e">
        <f ca="1">+IF(AND(ISNUMBER(OFFSET('Sanitation Data'!$D$10,0,10*ROW('Sanitation Data'!D93))),'Data Summary'!CM99="Yes"),OFFSET('Sanitation Data'!$D$10,0,10*ROW('Sanitation Data'!D93)),NA())</f>
        <v>#N/A</v>
      </c>
      <c r="Y99" s="508" t="e">
        <f ca="1">+IF(AND(ISNUMBER(OFFSET('Sanitation Data'!$D$11,0,10*ROW('Sanitation Data'!D93))),'Data Summary'!CN99="Yes"),OFFSET('Sanitation Data'!$D$11,0,10*ROW('Sanitation Data'!D93)),NA())</f>
        <v>#N/A</v>
      </c>
      <c r="Z99" s="508" t="e">
        <f ca="1">+IF(AND(ISNUMBER(OFFSET('Sanitation Data'!$D$12,0,10*ROW('Sanitation Data'!D93))),'Data Summary'!CO99="Yes"),OFFSET('Sanitation Data'!$D$12,0,10*ROW('Sanitation Data'!D93)),NA())</f>
        <v>#N/A</v>
      </c>
      <c r="AA99" s="508" t="e">
        <f ca="1">+IF(AND(ISNUMBER(OFFSET('Sanitation Data'!$E$4,0,10*ROW('Sanitation Data'!E93))),'Data Summary'!CP99="Yes"),100-OFFSET('Sanitation Data'!$E$4,0,10*ROW('Sanitation Data'!E93)),NA())</f>
        <v>#N/A</v>
      </c>
      <c r="AB99" s="508" t="e">
        <f ca="1">+IF(AND(ISNUMBER(OFFSET('Sanitation Data'!$E$6,0,10*ROW('Sanitation Data'!E93))),'Data Summary'!CQ99="Yes"),OFFSET('Sanitation Data'!$E$6,0,10*ROW('Sanitation Data'!E93)),NA())</f>
        <v>#N/A</v>
      </c>
      <c r="AC99" s="508" t="e">
        <f ca="1">+IF(AND(ISNUMBER(OFFSET('Sanitation Data'!$E$10,0,10*ROW('Sanitation Data'!E93))),'Data Summary'!CR99="Yes"),OFFSET('Sanitation Data'!$E$10,0,10*ROW('Sanitation Data'!E93)),NA())</f>
        <v>#N/A</v>
      </c>
      <c r="AD99" s="508" t="e">
        <f ca="1">+IF(AND(ISNUMBER(OFFSET('Sanitation Data'!$E$11,0,10*ROW('Sanitation Data'!E93))),'Data Summary'!CS99="Yes"),OFFSET('Sanitation Data'!$E$11,0,10*ROW('Sanitation Data'!E93)),NA())</f>
        <v>#N/A</v>
      </c>
      <c r="AE99" s="508" t="e">
        <f ca="1">+IF(AND(ISNUMBER(OFFSET('Sanitation Data'!$E$12,0,10*ROW('Sanitation Data'!E93))),'Data Summary'!CT99="Yes"),OFFSET('Sanitation Data'!$E$12,0,10*ROW('Sanitation Data'!E93)),NA())</f>
        <v>#N/A</v>
      </c>
      <c r="AF99" s="508" t="e">
        <f ca="1">+IF(AND(ISNUMBER(OFFSET('Sanitation Data'!$F$4,0,10*ROW('Sanitation Data'!F93))),'Data Summary'!CU99="Yes"),100-OFFSET('Sanitation Data'!$F$4,0,10*ROW('Sanitation Data'!F93)),NA())</f>
        <v>#N/A</v>
      </c>
      <c r="AG99" s="508" t="e">
        <f ca="1">+IF(AND(ISNUMBER(OFFSET('Sanitation Data'!$F$6,0,10*ROW('Sanitation Data'!F93))),'Data Summary'!CV99="Yes"),OFFSET('Sanitation Data'!$F$6,0,10*ROW('Sanitation Data'!F93)),NA())</f>
        <v>#N/A</v>
      </c>
      <c r="AH99" s="508" t="e">
        <f ca="1">+IF(AND(ISNUMBER(OFFSET('Sanitation Data'!$F$10,0,10*ROW('Sanitation Data'!F93))),'Data Summary'!CW99="Yes"),OFFSET('Sanitation Data'!$F$10,0,10*ROW('Sanitation Data'!F93)),NA())</f>
        <v>#N/A</v>
      </c>
      <c r="AI99" s="508" t="e">
        <f ca="1">+IF(AND(ISNUMBER(OFFSET('Sanitation Data'!$F$11,0,10*ROW('Sanitation Data'!F93))),'Data Summary'!CX99="Yes"),OFFSET('Sanitation Data'!$F$11,0,10*ROW('Sanitation Data'!F93)),NA())</f>
        <v>#N/A</v>
      </c>
      <c r="AJ99" s="508" t="e">
        <f ca="1">+IF(AND(ISNUMBER(OFFSET('Sanitation Data'!$F$12,0,10*ROW('Sanitation Data'!F93))),'Data Summary'!CY99="Yes"),OFFSET('Sanitation Data'!$F$12,0,10*ROW('Sanitation Data'!F93)),NA())</f>
        <v>#N/A</v>
      </c>
      <c r="AK99" s="508" t="e">
        <f ca="1">+IF(AND(ISNUMBER(OFFSET('Sanitation Data'!$G$4,0,10*ROW('Sanitation Data'!G93))),'Data Summary'!CZ99="Yes"),100-OFFSET('Sanitation Data'!$G$4,0,10*ROW('Sanitation Data'!G93)),NA())</f>
        <v>#N/A</v>
      </c>
      <c r="AL99" s="508" t="e">
        <f ca="1">+IF(AND(ISNUMBER(OFFSET('Sanitation Data'!$G$6,0,10*ROW('Sanitation Data'!G93))),'Data Summary'!DA99="Yes"),OFFSET('Sanitation Data'!$G$6,0,10*ROW('Sanitation Data'!G93)),NA())</f>
        <v>#N/A</v>
      </c>
      <c r="AM99" s="508" t="e">
        <f ca="1">+IF(AND(ISNUMBER(OFFSET('Sanitation Data'!$G$10,0,10*ROW('Sanitation Data'!G93))),'Data Summary'!DB99="Yes"),OFFSET('Sanitation Data'!$G$10,0,10*ROW('Sanitation Data'!G93)),NA())</f>
        <v>#N/A</v>
      </c>
      <c r="AN99" s="508" t="e">
        <f ca="1">+IF(AND(ISNUMBER(OFFSET('Sanitation Data'!$G$11,0,10*ROW('Sanitation Data'!G93))),'Data Summary'!DC99="Yes"),OFFSET('Sanitation Data'!$G$11,0,10*ROW('Sanitation Data'!G93)),NA())</f>
        <v>#N/A</v>
      </c>
      <c r="AO99" s="508" t="e">
        <f ca="1">+IF(AND(ISNUMBER(OFFSET('Sanitation Data'!$G$12,0,10*ROW('Sanitation Data'!G93))),'Data Summary'!DD99="Yes"),OFFSET('Sanitation Data'!$G$12,0,10*ROW('Sanitation Data'!G93)),NA())</f>
        <v>#N/A</v>
      </c>
      <c r="AP99" s="508" t="e">
        <f ca="1">+IF(AND(ISNUMBER(OFFSET('Sanitation Data'!$H$4,0,10*ROW('Sanitation Data'!H93))),'Data Summary'!DE99="Yes"),100-OFFSET('Sanitation Data'!$H$4,0,10*ROW('Sanitation Data'!H93)),NA())</f>
        <v>#N/A</v>
      </c>
      <c r="AQ99" s="508" t="e">
        <f ca="1">+IF(AND(ISNUMBER(OFFSET('Sanitation Data'!$H$6,0,10*ROW('Sanitation Data'!H93))),'Data Summary'!DF99="Yes"),OFFSET('Sanitation Data'!$H$6,0,10*ROW('Sanitation Data'!H93)),NA())</f>
        <v>#N/A</v>
      </c>
      <c r="AR99" s="508" t="e">
        <f ca="1">+IF(AND(ISNUMBER(OFFSET('Sanitation Data'!$H$10,0,10*ROW('Sanitation Data'!H93))),'Data Summary'!DG99="Yes"),OFFSET('Sanitation Data'!$H$10,0,10*ROW('Sanitation Data'!H93)),NA())</f>
        <v>#N/A</v>
      </c>
      <c r="AS99" s="508" t="e">
        <f ca="1">+IF(AND(ISNUMBER(OFFSET('Sanitation Data'!$H$11,0,10*ROW('Sanitation Data'!H93))),'Data Summary'!DH99="Yes"),OFFSET('Sanitation Data'!$H$11,0,10*ROW('Sanitation Data'!H93)),NA())</f>
        <v>#N/A</v>
      </c>
      <c r="AT99" s="508" t="e">
        <f ca="1">+IF(AND(ISNUMBER(OFFSET('Sanitation Data'!$H$12,0,10*ROW('Sanitation Data'!H93))),'Data Summary'!DI99="Yes"),OFFSET('Sanitation Data'!$H$12,0,10*ROW('Sanitation Data'!H93)),NA())</f>
        <v>#N/A</v>
      </c>
      <c r="AU99" s="508" t="e">
        <f ca="1">+IF(AND(ISNUMBER(OFFSET('Sanitation Data'!$I$4,0,10*ROW('Sanitation Data'!I93))),'Data Summary'!DJ99="Yes"),100-OFFSET('Sanitation Data'!$I$4,0,10*ROW('Sanitation Data'!I93)),NA())</f>
        <v>#N/A</v>
      </c>
      <c r="AV99" s="508" t="e">
        <f ca="1">+IF(AND(ISNUMBER(OFFSET('Sanitation Data'!$I$6,0,10*ROW('Sanitation Data'!I93))),'Data Summary'!DK99="Yes"),OFFSET('Sanitation Data'!$I$6,0,10*ROW('Sanitation Data'!I93)),NA())</f>
        <v>#N/A</v>
      </c>
      <c r="AW99" s="508" t="e">
        <f ca="1">+IF(AND(ISNUMBER(OFFSET('Sanitation Data'!$I$10,0,10*ROW('Sanitation Data'!I93))),'Data Summary'!DL99="Yes"),OFFSET('Sanitation Data'!$I$10,0,10*ROW('Sanitation Data'!I93)),NA())</f>
        <v>#N/A</v>
      </c>
      <c r="AX99" s="508" t="e">
        <f ca="1">+IF(AND(ISNUMBER(OFFSET('Sanitation Data'!$I$11,0,10*ROW('Sanitation Data'!I93))),'Data Summary'!DM99="Yes"),OFFSET('Sanitation Data'!$I$11,0,10*ROW('Sanitation Data'!I93)),NA())</f>
        <v>#N/A</v>
      </c>
      <c r="AY99" s="508" t="e">
        <f ca="1">+IF(AND(ISNUMBER(OFFSET('Sanitation Data'!$I$12,0,10*ROW('Sanitation Data'!I93))),'Data Summary'!DN99="Yes"),OFFSET('Sanitation Data'!$I$12,0,10*ROW('Sanitation Data'!I93)),NA())</f>
        <v>#N/A</v>
      </c>
      <c r="AZ99" s="509" t="e">
        <f ca="1">+IF(AND(ISNUMBER(OFFSET('Hygiene Data'!$D$5,0,10*ROW('Hygiene Data'!D93))),'Data Summary'!DO99="Yes"),OFFSET('Hygiene Data'!$D$5,0,10*ROW('Hygiene Data'!D93)),NA())</f>
        <v>#N/A</v>
      </c>
      <c r="BA99" s="509" t="e">
        <f ca="1">+IF(AND(ISNUMBER(OFFSET('Hygiene Data'!$D$7,0,10*ROW('Hygiene Data'!D93))),'Data Summary'!DP99="Yes"),OFFSET('Hygiene Data'!$D$7,0,10*ROW('Hygiene Data'!D93)),NA())</f>
        <v>#N/A</v>
      </c>
      <c r="BB99" s="509" t="e">
        <f ca="1">+IF(AND(ISNUMBER(OFFSET('Hygiene Data'!$D$9,0,10*ROW('Hygiene Data'!D93))),'Data Summary'!DQ99="Yes"),OFFSET('Hygiene Data'!$D$9,0,10*ROW('Hygiene Data'!D93)),NA())</f>
        <v>#N/A</v>
      </c>
      <c r="BC99" s="509" t="e">
        <f ca="1">+IF(AND(ISNUMBER(OFFSET('Hygiene Data'!$E$5,0,10*ROW('Hygiene Data'!E93))),'Data Summary'!DR99="Yes"),OFFSET('Hygiene Data'!$E$5,0,10*ROW('Hygiene Data'!E93)),NA())</f>
        <v>#N/A</v>
      </c>
      <c r="BD99" s="509" t="e">
        <f ca="1">+IF(AND(ISNUMBER(OFFSET('Hygiene Data'!$E$7,0,10*ROW('Hygiene Data'!E93))),'Data Summary'!DS99="Yes"),OFFSET('Hygiene Data'!$E$7,0,10*ROW('Hygiene Data'!E93)),NA())</f>
        <v>#N/A</v>
      </c>
      <c r="BE99" s="509" t="e">
        <f ca="1">+IF(AND(ISNUMBER(OFFSET('Hygiene Data'!$E$9,0,10*ROW('Hygiene Data'!E93))),'Data Summary'!DT99="Yes"),OFFSET('Hygiene Data'!$E$9,0,10*ROW('Hygiene Data'!E93)),NA())</f>
        <v>#N/A</v>
      </c>
      <c r="BF99" s="509" t="e">
        <f ca="1">+IF(AND(ISNUMBER(OFFSET('Hygiene Data'!$F$5,0,10*ROW('Hygiene Data'!F93))),'Data Summary'!DU99="Yes"),OFFSET('Hygiene Data'!$F$5,0,10*ROW('Hygiene Data'!F93)),NA())</f>
        <v>#N/A</v>
      </c>
      <c r="BG99" s="509" t="e">
        <f ca="1">+IF(AND(ISNUMBER(OFFSET('Hygiene Data'!$F$7,0,10*ROW('Hygiene Data'!F93))),'Data Summary'!DV99="Yes"),OFFSET('Hygiene Data'!$F$7,0,10*ROW('Hygiene Data'!F93)),NA())</f>
        <v>#N/A</v>
      </c>
      <c r="BH99" s="509" t="e">
        <f ca="1">+IF(AND(ISNUMBER(OFFSET('Hygiene Data'!$F$9,0,10*ROW('Hygiene Data'!F93))),'Data Summary'!DW99="Yes"),OFFSET('Hygiene Data'!$F$9,0,10*ROW('Hygiene Data'!F93)),NA())</f>
        <v>#N/A</v>
      </c>
      <c r="BI99" s="509" t="e">
        <f ca="1">+IF(AND(ISNUMBER(OFFSET('Hygiene Data'!$G$5,0,10*ROW('Hygiene Data'!G93))),'Data Summary'!DX99="Yes"),OFFSET('Hygiene Data'!$G$5,0,10*ROW('Hygiene Data'!G93)),NA())</f>
        <v>#N/A</v>
      </c>
      <c r="BJ99" s="509" t="e">
        <f ca="1">+IF(AND(ISNUMBER(OFFSET('Hygiene Data'!$G$7,0,10*ROW('Hygiene Data'!G93))),'Data Summary'!DY99="Yes"),OFFSET('Hygiene Data'!$G$7,0,10*ROW('Hygiene Data'!G93)),NA())</f>
        <v>#N/A</v>
      </c>
      <c r="BK99" s="509" t="e">
        <f ca="1">+IF(AND(ISNUMBER(OFFSET('Hygiene Data'!$G$9,0,10*ROW('Hygiene Data'!G93))),'Data Summary'!DZ99="Yes"),OFFSET('Hygiene Data'!$G$9,0,10*ROW('Hygiene Data'!G93)),NA())</f>
        <v>#N/A</v>
      </c>
      <c r="BL99" s="509" t="e">
        <f ca="1">+IF(AND(ISNUMBER(OFFSET('Hygiene Data'!$H$5,0,10*ROW('Hygiene Data'!H93))),'Data Summary'!EA99="Yes"),OFFSET('Hygiene Data'!$H$5,0,10*ROW('Hygiene Data'!H93)),NA())</f>
        <v>#N/A</v>
      </c>
      <c r="BM99" s="509" t="e">
        <f ca="1">+IF(AND(ISNUMBER(OFFSET('Hygiene Data'!$H$7,0,10*ROW('Hygiene Data'!H93))),'Data Summary'!EB99="Yes"),OFFSET('Hygiene Data'!$H$7,0,10*ROW('Hygiene Data'!H93)),NA())</f>
        <v>#N/A</v>
      </c>
      <c r="BN99" s="509" t="e">
        <f ca="1">+IF(AND(ISNUMBER(OFFSET('Hygiene Data'!$H$9,0,10*ROW('Hygiene Data'!H93))),'Data Summary'!EC99="Yes"),OFFSET('Hygiene Data'!$H$9,0,10*ROW('Hygiene Data'!H93)),NA())</f>
        <v>#N/A</v>
      </c>
      <c r="BO99" s="509" t="e">
        <f ca="1">+IF(AND(ISNUMBER(OFFSET('Hygiene Data'!$I$5,0,10*ROW('Hygiene Data'!I93))),'Data Summary'!ED99="Yes"),OFFSET('Hygiene Data'!$I$5,0,10*ROW('Hygiene Data'!I93)),NA())</f>
        <v>#N/A</v>
      </c>
      <c r="BP99" s="509" t="e">
        <f ca="1">+IF(AND(ISNUMBER(OFFSET('Hygiene Data'!$I$7,0,10*ROW('Hygiene Data'!I93))),'Data Summary'!EE99="Yes"),OFFSET('Hygiene Data'!$I$7,0,10*ROW('Hygiene Data'!I93)),NA())</f>
        <v>#N/A</v>
      </c>
      <c r="BQ99" s="509" t="e">
        <f ca="1">+IF(AND(ISNUMBER(OFFSET('Hygiene Data'!$I$9,0,10*ROW('Hygiene Data'!I93))),'Data Summary'!EF99="Yes"),OFFSET('Hygiene Data'!$I$9,0,10*ROW('Hygiene Data'!I93)),NA())</f>
        <v>#N/A</v>
      </c>
    </row>
    <row r="100" spans="1:69" x14ac:dyDescent="0.25">
      <c r="A100" s="505" t="e">
        <f ca="1">+RIGHT('Data Summary'!A100,LEN('Data Summary'!A100)-9)</f>
        <v>#VALUE!</v>
      </c>
      <c r="B100" s="479" t="str">
        <f ca="1">+IF(ISTEXT('Data Summary'!B100),'Data Summary'!B100,"")</f>
        <v/>
      </c>
      <c r="C100" s="506" t="e">
        <f ca="1">+VALUE('Data Summary'!C100)</f>
        <v>#VALUE!</v>
      </c>
      <c r="D100" s="507" t="e">
        <f ca="1">+IF(AND(ISNUMBER(OFFSET('Water Data'!$D$4,0,10*ROW('Water Data'!D94))),'Data Summary'!BS100="Yes"),100-OFFSET('Water Data'!$D$4,0,10*ROW('Water Data'!D94)),NA())</f>
        <v>#N/A</v>
      </c>
      <c r="E100" s="507" t="e">
        <f ca="1">+IF(AND(ISNUMBER(OFFSET('Water Data'!$D$6,0,10*ROW('Water Data'!D94))),'Data Summary'!BT100="Yes"),OFFSET('Water Data'!$D$6,0,10*ROW('Water Data'!D94)),NA())</f>
        <v>#N/A</v>
      </c>
      <c r="F100" s="507" t="e">
        <f ca="1">+IF(AND(ISNUMBER(OFFSET('Water Data'!$D$9,0,10*ROW('Water Data'!D94))),'Data Summary'!BU100="Yes"),OFFSET('Water Data'!$D$9,0,10*ROW('Water Data'!D94)),NA())</f>
        <v>#N/A</v>
      </c>
      <c r="G100" s="507" t="e">
        <f ca="1">+IF(AND(ISNUMBER(OFFSET('Water Data'!$E$4,0,10*ROW('Water Data'!E94))),'Data Summary'!BV100="Yes"),100-OFFSET('Water Data'!$E$4,0,10*ROW('Water Data'!E94)),NA())</f>
        <v>#N/A</v>
      </c>
      <c r="H100" s="507" t="e">
        <f ca="1">+IF(AND(ISNUMBER(OFFSET('Water Data'!$E$6,0,10*ROW('Water Data'!E94))),'Data Summary'!BW100="Yes"),OFFSET('Water Data'!$E$6,0,10*ROW('Water Data'!E94)),NA())</f>
        <v>#N/A</v>
      </c>
      <c r="I100" s="507" t="e">
        <f ca="1">+IF(AND(ISNUMBER(OFFSET('Water Data'!$E$9,0,10*ROW('Water Data'!E94))),'Data Summary'!BX100="Yes"),OFFSET('Water Data'!$E$9,0,10*ROW('Water Data'!E94)),NA())</f>
        <v>#N/A</v>
      </c>
      <c r="J100" s="507" t="e">
        <f ca="1">+IF(AND(ISNUMBER(OFFSET('Water Data'!$F$4,0,10*ROW('Water Data'!F94))),'Data Summary'!BY100="Yes"),100-OFFSET('Water Data'!$F$4,0,10*ROW('Water Data'!F94)),NA())</f>
        <v>#N/A</v>
      </c>
      <c r="K100" s="507" t="e">
        <f ca="1">+IF(AND(ISNUMBER(OFFSET('Water Data'!$F$6,0,10*ROW('Water Data'!F94))),'Data Summary'!BZ100="Yes"),OFFSET('Water Data'!$F$6,0,10*ROW('Water Data'!F94)),NA())</f>
        <v>#N/A</v>
      </c>
      <c r="L100" s="507" t="e">
        <f ca="1">+IF(AND(ISNUMBER(OFFSET('Water Data'!$F$9,0,10*ROW('Water Data'!F94))),'Data Summary'!CA100="Yes"),OFFSET('Water Data'!$F$9,0,10*ROW('Water Data'!F94)),NA())</f>
        <v>#N/A</v>
      </c>
      <c r="M100" s="507" t="e">
        <f ca="1">+IF(AND(ISNUMBER(OFFSET('Water Data'!$G$4,0,10*ROW('Water Data'!G94))),'Data Summary'!CB100="Yes"),100-OFFSET('Water Data'!$G$4,0,10*ROW('Water Data'!G94)),NA())</f>
        <v>#N/A</v>
      </c>
      <c r="N100" s="507" t="e">
        <f ca="1">+IF(AND(ISNUMBER(OFFSET('Water Data'!$G$6,0,10*ROW('Water Data'!G94))),'Data Summary'!CC100="Yes"),OFFSET('Water Data'!$G$6,0,10*ROW('Water Data'!G94)),NA())</f>
        <v>#N/A</v>
      </c>
      <c r="O100" s="507" t="e">
        <f ca="1">+IF(AND(ISNUMBER(OFFSET('Water Data'!$G$9,0,10*ROW('Water Data'!G94))),'Data Summary'!CD100="Yes"),OFFSET('Water Data'!$G$9,0,10*ROW('Water Data'!G94)),NA())</f>
        <v>#N/A</v>
      </c>
      <c r="P100" s="507" t="e">
        <f ca="1">+IF(AND(ISNUMBER(OFFSET('Water Data'!$H$4,0,10*ROW('Water Data'!H94))),'Data Summary'!CE100="Yes"),100-OFFSET('Water Data'!$H$4,0,10*ROW('Water Data'!H94)),NA())</f>
        <v>#N/A</v>
      </c>
      <c r="Q100" s="507" t="e">
        <f ca="1">+IF(AND(ISNUMBER(OFFSET('Water Data'!$H$6,0,10*ROW('Water Data'!H94))),'Data Summary'!CF100="Yes"),OFFSET('Water Data'!$H$6,0,10*ROW('Water Data'!H94)),NA())</f>
        <v>#N/A</v>
      </c>
      <c r="R100" s="507" t="e">
        <f ca="1">+IF(AND(ISNUMBER(OFFSET('Water Data'!$H$9,0,10*ROW('Water Data'!H94))),'Data Summary'!CG100="Yes"),OFFSET('Water Data'!$H$9,0,10*ROW('Water Data'!H94)),NA())</f>
        <v>#N/A</v>
      </c>
      <c r="S100" s="507" t="e">
        <f ca="1">+IF(AND(ISNUMBER(OFFSET('Water Data'!$I$4,0,10*ROW('Water Data'!I94))),'Data Summary'!CH100="Yes"),100-OFFSET('Water Data'!$I$4,0,10*ROW('Water Data'!I94)),NA())</f>
        <v>#N/A</v>
      </c>
      <c r="T100" s="507" t="e">
        <f ca="1">+IF(AND(ISNUMBER(OFFSET('Water Data'!$I$6,0,10*ROW('Water Data'!I94))),'Data Summary'!CI100="Yes"),OFFSET('Water Data'!$I$6,0,10*ROW('Water Data'!I94)),NA())</f>
        <v>#N/A</v>
      </c>
      <c r="U100" s="507" t="e">
        <f ca="1">+IF(AND(ISNUMBER(OFFSET('Water Data'!$I$9,0,10*ROW('Water Data'!I94))),'Data Summary'!CJ100="Yes"),OFFSET('Water Data'!$I$9,0,10*ROW('Water Data'!I94)),NA())</f>
        <v>#N/A</v>
      </c>
      <c r="V100" s="508" t="e">
        <f ca="1">+IF(AND(ISNUMBER(OFFSET('Sanitation Data'!$D$4,0,10*ROW('Sanitation Data'!D94))),'Data Summary'!CK100="Yes"),100-OFFSET('Sanitation Data'!$D$4,0,10*ROW('Sanitation Data'!D94)),NA())</f>
        <v>#N/A</v>
      </c>
      <c r="W100" s="508" t="e">
        <f ca="1">+IF(AND(ISNUMBER(OFFSET('Sanitation Data'!$D$6,0,10*ROW('Sanitation Data'!D94))),'Data Summary'!CL100="Yes"),OFFSET('Sanitation Data'!$D$6,0,10*ROW('Sanitation Data'!D94)),NA())</f>
        <v>#N/A</v>
      </c>
      <c r="X100" s="508" t="e">
        <f ca="1">+IF(AND(ISNUMBER(OFFSET('Sanitation Data'!$D$10,0,10*ROW('Sanitation Data'!D94))),'Data Summary'!CM100="Yes"),OFFSET('Sanitation Data'!$D$10,0,10*ROW('Sanitation Data'!D94)),NA())</f>
        <v>#N/A</v>
      </c>
      <c r="Y100" s="508" t="e">
        <f ca="1">+IF(AND(ISNUMBER(OFFSET('Sanitation Data'!$D$11,0,10*ROW('Sanitation Data'!D94))),'Data Summary'!CN100="Yes"),OFFSET('Sanitation Data'!$D$11,0,10*ROW('Sanitation Data'!D94)),NA())</f>
        <v>#N/A</v>
      </c>
      <c r="Z100" s="508" t="e">
        <f ca="1">+IF(AND(ISNUMBER(OFFSET('Sanitation Data'!$D$12,0,10*ROW('Sanitation Data'!D94))),'Data Summary'!CO100="Yes"),OFFSET('Sanitation Data'!$D$12,0,10*ROW('Sanitation Data'!D94)),NA())</f>
        <v>#N/A</v>
      </c>
      <c r="AA100" s="508" t="e">
        <f ca="1">+IF(AND(ISNUMBER(OFFSET('Sanitation Data'!$E$4,0,10*ROW('Sanitation Data'!E94))),'Data Summary'!CP100="Yes"),100-OFFSET('Sanitation Data'!$E$4,0,10*ROW('Sanitation Data'!E94)),NA())</f>
        <v>#N/A</v>
      </c>
      <c r="AB100" s="508" t="e">
        <f ca="1">+IF(AND(ISNUMBER(OFFSET('Sanitation Data'!$E$6,0,10*ROW('Sanitation Data'!E94))),'Data Summary'!CQ100="Yes"),OFFSET('Sanitation Data'!$E$6,0,10*ROW('Sanitation Data'!E94)),NA())</f>
        <v>#N/A</v>
      </c>
      <c r="AC100" s="508" t="e">
        <f ca="1">+IF(AND(ISNUMBER(OFFSET('Sanitation Data'!$E$10,0,10*ROW('Sanitation Data'!E94))),'Data Summary'!CR100="Yes"),OFFSET('Sanitation Data'!$E$10,0,10*ROW('Sanitation Data'!E94)),NA())</f>
        <v>#N/A</v>
      </c>
      <c r="AD100" s="508" t="e">
        <f ca="1">+IF(AND(ISNUMBER(OFFSET('Sanitation Data'!$E$11,0,10*ROW('Sanitation Data'!E94))),'Data Summary'!CS100="Yes"),OFFSET('Sanitation Data'!$E$11,0,10*ROW('Sanitation Data'!E94)),NA())</f>
        <v>#N/A</v>
      </c>
      <c r="AE100" s="508" t="e">
        <f ca="1">+IF(AND(ISNUMBER(OFFSET('Sanitation Data'!$E$12,0,10*ROW('Sanitation Data'!E94))),'Data Summary'!CT100="Yes"),OFFSET('Sanitation Data'!$E$12,0,10*ROW('Sanitation Data'!E94)),NA())</f>
        <v>#N/A</v>
      </c>
      <c r="AF100" s="508" t="e">
        <f ca="1">+IF(AND(ISNUMBER(OFFSET('Sanitation Data'!$F$4,0,10*ROW('Sanitation Data'!F94))),'Data Summary'!CU100="Yes"),100-OFFSET('Sanitation Data'!$F$4,0,10*ROW('Sanitation Data'!F94)),NA())</f>
        <v>#N/A</v>
      </c>
      <c r="AG100" s="508" t="e">
        <f ca="1">+IF(AND(ISNUMBER(OFFSET('Sanitation Data'!$F$6,0,10*ROW('Sanitation Data'!F94))),'Data Summary'!CV100="Yes"),OFFSET('Sanitation Data'!$F$6,0,10*ROW('Sanitation Data'!F94)),NA())</f>
        <v>#N/A</v>
      </c>
      <c r="AH100" s="508" t="e">
        <f ca="1">+IF(AND(ISNUMBER(OFFSET('Sanitation Data'!$F$10,0,10*ROW('Sanitation Data'!F94))),'Data Summary'!CW100="Yes"),OFFSET('Sanitation Data'!$F$10,0,10*ROW('Sanitation Data'!F94)),NA())</f>
        <v>#N/A</v>
      </c>
      <c r="AI100" s="508" t="e">
        <f ca="1">+IF(AND(ISNUMBER(OFFSET('Sanitation Data'!$F$11,0,10*ROW('Sanitation Data'!F94))),'Data Summary'!CX100="Yes"),OFFSET('Sanitation Data'!$F$11,0,10*ROW('Sanitation Data'!F94)),NA())</f>
        <v>#N/A</v>
      </c>
      <c r="AJ100" s="508" t="e">
        <f ca="1">+IF(AND(ISNUMBER(OFFSET('Sanitation Data'!$F$12,0,10*ROW('Sanitation Data'!F94))),'Data Summary'!CY100="Yes"),OFFSET('Sanitation Data'!$F$12,0,10*ROW('Sanitation Data'!F94)),NA())</f>
        <v>#N/A</v>
      </c>
      <c r="AK100" s="508" t="e">
        <f ca="1">+IF(AND(ISNUMBER(OFFSET('Sanitation Data'!$G$4,0,10*ROW('Sanitation Data'!G94))),'Data Summary'!CZ100="Yes"),100-OFFSET('Sanitation Data'!$G$4,0,10*ROW('Sanitation Data'!G94)),NA())</f>
        <v>#N/A</v>
      </c>
      <c r="AL100" s="508" t="e">
        <f ca="1">+IF(AND(ISNUMBER(OFFSET('Sanitation Data'!$G$6,0,10*ROW('Sanitation Data'!G94))),'Data Summary'!DA100="Yes"),OFFSET('Sanitation Data'!$G$6,0,10*ROW('Sanitation Data'!G94)),NA())</f>
        <v>#N/A</v>
      </c>
      <c r="AM100" s="508" t="e">
        <f ca="1">+IF(AND(ISNUMBER(OFFSET('Sanitation Data'!$G$10,0,10*ROW('Sanitation Data'!G94))),'Data Summary'!DB100="Yes"),OFFSET('Sanitation Data'!$G$10,0,10*ROW('Sanitation Data'!G94)),NA())</f>
        <v>#N/A</v>
      </c>
      <c r="AN100" s="508" t="e">
        <f ca="1">+IF(AND(ISNUMBER(OFFSET('Sanitation Data'!$G$11,0,10*ROW('Sanitation Data'!G94))),'Data Summary'!DC100="Yes"),OFFSET('Sanitation Data'!$G$11,0,10*ROW('Sanitation Data'!G94)),NA())</f>
        <v>#N/A</v>
      </c>
      <c r="AO100" s="508" t="e">
        <f ca="1">+IF(AND(ISNUMBER(OFFSET('Sanitation Data'!$G$12,0,10*ROW('Sanitation Data'!G94))),'Data Summary'!DD100="Yes"),OFFSET('Sanitation Data'!$G$12,0,10*ROW('Sanitation Data'!G94)),NA())</f>
        <v>#N/A</v>
      </c>
      <c r="AP100" s="508" t="e">
        <f ca="1">+IF(AND(ISNUMBER(OFFSET('Sanitation Data'!$H$4,0,10*ROW('Sanitation Data'!H94))),'Data Summary'!DE100="Yes"),100-OFFSET('Sanitation Data'!$H$4,0,10*ROW('Sanitation Data'!H94)),NA())</f>
        <v>#N/A</v>
      </c>
      <c r="AQ100" s="508" t="e">
        <f ca="1">+IF(AND(ISNUMBER(OFFSET('Sanitation Data'!$H$6,0,10*ROW('Sanitation Data'!H94))),'Data Summary'!DF100="Yes"),OFFSET('Sanitation Data'!$H$6,0,10*ROW('Sanitation Data'!H94)),NA())</f>
        <v>#N/A</v>
      </c>
      <c r="AR100" s="508" t="e">
        <f ca="1">+IF(AND(ISNUMBER(OFFSET('Sanitation Data'!$H$10,0,10*ROW('Sanitation Data'!H94))),'Data Summary'!DG100="Yes"),OFFSET('Sanitation Data'!$H$10,0,10*ROW('Sanitation Data'!H94)),NA())</f>
        <v>#N/A</v>
      </c>
      <c r="AS100" s="508" t="e">
        <f ca="1">+IF(AND(ISNUMBER(OFFSET('Sanitation Data'!$H$11,0,10*ROW('Sanitation Data'!H94))),'Data Summary'!DH100="Yes"),OFFSET('Sanitation Data'!$H$11,0,10*ROW('Sanitation Data'!H94)),NA())</f>
        <v>#N/A</v>
      </c>
      <c r="AT100" s="508" t="e">
        <f ca="1">+IF(AND(ISNUMBER(OFFSET('Sanitation Data'!$H$12,0,10*ROW('Sanitation Data'!H94))),'Data Summary'!DI100="Yes"),OFFSET('Sanitation Data'!$H$12,0,10*ROW('Sanitation Data'!H94)),NA())</f>
        <v>#N/A</v>
      </c>
      <c r="AU100" s="508" t="e">
        <f ca="1">+IF(AND(ISNUMBER(OFFSET('Sanitation Data'!$I$4,0,10*ROW('Sanitation Data'!I94))),'Data Summary'!DJ100="Yes"),100-OFFSET('Sanitation Data'!$I$4,0,10*ROW('Sanitation Data'!I94)),NA())</f>
        <v>#N/A</v>
      </c>
      <c r="AV100" s="508" t="e">
        <f ca="1">+IF(AND(ISNUMBER(OFFSET('Sanitation Data'!$I$6,0,10*ROW('Sanitation Data'!I94))),'Data Summary'!DK100="Yes"),OFFSET('Sanitation Data'!$I$6,0,10*ROW('Sanitation Data'!I94)),NA())</f>
        <v>#N/A</v>
      </c>
      <c r="AW100" s="508" t="e">
        <f ca="1">+IF(AND(ISNUMBER(OFFSET('Sanitation Data'!$I$10,0,10*ROW('Sanitation Data'!I94))),'Data Summary'!DL100="Yes"),OFFSET('Sanitation Data'!$I$10,0,10*ROW('Sanitation Data'!I94)),NA())</f>
        <v>#N/A</v>
      </c>
      <c r="AX100" s="508" t="e">
        <f ca="1">+IF(AND(ISNUMBER(OFFSET('Sanitation Data'!$I$11,0,10*ROW('Sanitation Data'!I94))),'Data Summary'!DM100="Yes"),OFFSET('Sanitation Data'!$I$11,0,10*ROW('Sanitation Data'!I94)),NA())</f>
        <v>#N/A</v>
      </c>
      <c r="AY100" s="508" t="e">
        <f ca="1">+IF(AND(ISNUMBER(OFFSET('Sanitation Data'!$I$12,0,10*ROW('Sanitation Data'!I94))),'Data Summary'!DN100="Yes"),OFFSET('Sanitation Data'!$I$12,0,10*ROW('Sanitation Data'!I94)),NA())</f>
        <v>#N/A</v>
      </c>
      <c r="AZ100" s="509" t="e">
        <f ca="1">+IF(AND(ISNUMBER(OFFSET('Hygiene Data'!$D$5,0,10*ROW('Hygiene Data'!D94))),'Data Summary'!DO100="Yes"),OFFSET('Hygiene Data'!$D$5,0,10*ROW('Hygiene Data'!D94)),NA())</f>
        <v>#N/A</v>
      </c>
      <c r="BA100" s="509" t="e">
        <f ca="1">+IF(AND(ISNUMBER(OFFSET('Hygiene Data'!$D$7,0,10*ROW('Hygiene Data'!D94))),'Data Summary'!DP100="Yes"),OFFSET('Hygiene Data'!$D$7,0,10*ROW('Hygiene Data'!D94)),NA())</f>
        <v>#N/A</v>
      </c>
      <c r="BB100" s="509" t="e">
        <f ca="1">+IF(AND(ISNUMBER(OFFSET('Hygiene Data'!$D$9,0,10*ROW('Hygiene Data'!D94))),'Data Summary'!DQ100="Yes"),OFFSET('Hygiene Data'!$D$9,0,10*ROW('Hygiene Data'!D94)),NA())</f>
        <v>#N/A</v>
      </c>
      <c r="BC100" s="509" t="e">
        <f ca="1">+IF(AND(ISNUMBER(OFFSET('Hygiene Data'!$E$5,0,10*ROW('Hygiene Data'!E94))),'Data Summary'!DR100="Yes"),OFFSET('Hygiene Data'!$E$5,0,10*ROW('Hygiene Data'!E94)),NA())</f>
        <v>#N/A</v>
      </c>
      <c r="BD100" s="509" t="e">
        <f ca="1">+IF(AND(ISNUMBER(OFFSET('Hygiene Data'!$E$7,0,10*ROW('Hygiene Data'!E94))),'Data Summary'!DS100="Yes"),OFFSET('Hygiene Data'!$E$7,0,10*ROW('Hygiene Data'!E94)),NA())</f>
        <v>#N/A</v>
      </c>
      <c r="BE100" s="509" t="e">
        <f ca="1">+IF(AND(ISNUMBER(OFFSET('Hygiene Data'!$E$9,0,10*ROW('Hygiene Data'!E94))),'Data Summary'!DT100="Yes"),OFFSET('Hygiene Data'!$E$9,0,10*ROW('Hygiene Data'!E94)),NA())</f>
        <v>#N/A</v>
      </c>
      <c r="BF100" s="509" t="e">
        <f ca="1">+IF(AND(ISNUMBER(OFFSET('Hygiene Data'!$F$5,0,10*ROW('Hygiene Data'!F94))),'Data Summary'!DU100="Yes"),OFFSET('Hygiene Data'!$F$5,0,10*ROW('Hygiene Data'!F94)),NA())</f>
        <v>#N/A</v>
      </c>
      <c r="BG100" s="509" t="e">
        <f ca="1">+IF(AND(ISNUMBER(OFFSET('Hygiene Data'!$F$7,0,10*ROW('Hygiene Data'!F94))),'Data Summary'!DV100="Yes"),OFFSET('Hygiene Data'!$F$7,0,10*ROW('Hygiene Data'!F94)),NA())</f>
        <v>#N/A</v>
      </c>
      <c r="BH100" s="509" t="e">
        <f ca="1">+IF(AND(ISNUMBER(OFFSET('Hygiene Data'!$F$9,0,10*ROW('Hygiene Data'!F94))),'Data Summary'!DW100="Yes"),OFFSET('Hygiene Data'!$F$9,0,10*ROW('Hygiene Data'!F94)),NA())</f>
        <v>#N/A</v>
      </c>
      <c r="BI100" s="509" t="e">
        <f ca="1">+IF(AND(ISNUMBER(OFFSET('Hygiene Data'!$G$5,0,10*ROW('Hygiene Data'!G94))),'Data Summary'!DX100="Yes"),OFFSET('Hygiene Data'!$G$5,0,10*ROW('Hygiene Data'!G94)),NA())</f>
        <v>#N/A</v>
      </c>
      <c r="BJ100" s="509" t="e">
        <f ca="1">+IF(AND(ISNUMBER(OFFSET('Hygiene Data'!$G$7,0,10*ROW('Hygiene Data'!G94))),'Data Summary'!DY100="Yes"),OFFSET('Hygiene Data'!$G$7,0,10*ROW('Hygiene Data'!G94)),NA())</f>
        <v>#N/A</v>
      </c>
      <c r="BK100" s="509" t="e">
        <f ca="1">+IF(AND(ISNUMBER(OFFSET('Hygiene Data'!$G$9,0,10*ROW('Hygiene Data'!G94))),'Data Summary'!DZ100="Yes"),OFFSET('Hygiene Data'!$G$9,0,10*ROW('Hygiene Data'!G94)),NA())</f>
        <v>#N/A</v>
      </c>
      <c r="BL100" s="509" t="e">
        <f ca="1">+IF(AND(ISNUMBER(OFFSET('Hygiene Data'!$H$5,0,10*ROW('Hygiene Data'!H94))),'Data Summary'!EA100="Yes"),OFFSET('Hygiene Data'!$H$5,0,10*ROW('Hygiene Data'!H94)),NA())</f>
        <v>#N/A</v>
      </c>
      <c r="BM100" s="509" t="e">
        <f ca="1">+IF(AND(ISNUMBER(OFFSET('Hygiene Data'!$H$7,0,10*ROW('Hygiene Data'!H94))),'Data Summary'!EB100="Yes"),OFFSET('Hygiene Data'!$H$7,0,10*ROW('Hygiene Data'!H94)),NA())</f>
        <v>#N/A</v>
      </c>
      <c r="BN100" s="509" t="e">
        <f ca="1">+IF(AND(ISNUMBER(OFFSET('Hygiene Data'!$H$9,0,10*ROW('Hygiene Data'!H94))),'Data Summary'!EC100="Yes"),OFFSET('Hygiene Data'!$H$9,0,10*ROW('Hygiene Data'!H94)),NA())</f>
        <v>#N/A</v>
      </c>
      <c r="BO100" s="509" t="e">
        <f ca="1">+IF(AND(ISNUMBER(OFFSET('Hygiene Data'!$I$5,0,10*ROW('Hygiene Data'!I94))),'Data Summary'!ED100="Yes"),OFFSET('Hygiene Data'!$I$5,0,10*ROW('Hygiene Data'!I94)),NA())</f>
        <v>#N/A</v>
      </c>
      <c r="BP100" s="509" t="e">
        <f ca="1">+IF(AND(ISNUMBER(OFFSET('Hygiene Data'!$I$7,0,10*ROW('Hygiene Data'!I94))),'Data Summary'!EE100="Yes"),OFFSET('Hygiene Data'!$I$7,0,10*ROW('Hygiene Data'!I94)),NA())</f>
        <v>#N/A</v>
      </c>
      <c r="BQ100" s="509" t="e">
        <f ca="1">+IF(AND(ISNUMBER(OFFSET('Hygiene Data'!$I$9,0,10*ROW('Hygiene Data'!I94))),'Data Summary'!EF100="Yes"),OFFSET('Hygiene Data'!$I$9,0,10*ROW('Hygiene Data'!I94)),NA())</f>
        <v>#N/A</v>
      </c>
    </row>
    <row r="101" spans="1:69" x14ac:dyDescent="0.25">
      <c r="A101" s="505" t="e">
        <f ca="1">+RIGHT('Data Summary'!A101,LEN('Data Summary'!A101)-9)</f>
        <v>#VALUE!</v>
      </c>
      <c r="B101" s="479" t="str">
        <f ca="1">+IF(ISTEXT('Data Summary'!B101),'Data Summary'!B101,"")</f>
        <v/>
      </c>
      <c r="C101" s="506" t="e">
        <f ca="1">+VALUE('Data Summary'!C101)</f>
        <v>#VALUE!</v>
      </c>
      <c r="D101" s="507" t="e">
        <f ca="1">+IF(AND(ISNUMBER(OFFSET('Water Data'!$D$4,0,10*ROW('Water Data'!D95))),'Data Summary'!BS101="Yes"),100-OFFSET('Water Data'!$D$4,0,10*ROW('Water Data'!D95)),NA())</f>
        <v>#N/A</v>
      </c>
      <c r="E101" s="507" t="e">
        <f ca="1">+IF(AND(ISNUMBER(OFFSET('Water Data'!$D$6,0,10*ROW('Water Data'!D95))),'Data Summary'!BT101="Yes"),OFFSET('Water Data'!$D$6,0,10*ROW('Water Data'!D95)),NA())</f>
        <v>#N/A</v>
      </c>
      <c r="F101" s="507" t="e">
        <f ca="1">+IF(AND(ISNUMBER(OFFSET('Water Data'!$D$9,0,10*ROW('Water Data'!D95))),'Data Summary'!BU101="Yes"),OFFSET('Water Data'!$D$9,0,10*ROW('Water Data'!D95)),NA())</f>
        <v>#N/A</v>
      </c>
      <c r="G101" s="507" t="e">
        <f ca="1">+IF(AND(ISNUMBER(OFFSET('Water Data'!$E$4,0,10*ROW('Water Data'!E95))),'Data Summary'!BV101="Yes"),100-OFFSET('Water Data'!$E$4,0,10*ROW('Water Data'!E95)),NA())</f>
        <v>#N/A</v>
      </c>
      <c r="H101" s="507" t="e">
        <f ca="1">+IF(AND(ISNUMBER(OFFSET('Water Data'!$E$6,0,10*ROW('Water Data'!E95))),'Data Summary'!BW101="Yes"),OFFSET('Water Data'!$E$6,0,10*ROW('Water Data'!E95)),NA())</f>
        <v>#N/A</v>
      </c>
      <c r="I101" s="507" t="e">
        <f ca="1">+IF(AND(ISNUMBER(OFFSET('Water Data'!$E$9,0,10*ROW('Water Data'!E95))),'Data Summary'!BX101="Yes"),OFFSET('Water Data'!$E$9,0,10*ROW('Water Data'!E95)),NA())</f>
        <v>#N/A</v>
      </c>
      <c r="J101" s="507" t="e">
        <f ca="1">+IF(AND(ISNUMBER(OFFSET('Water Data'!$F$4,0,10*ROW('Water Data'!F95))),'Data Summary'!BY101="Yes"),100-OFFSET('Water Data'!$F$4,0,10*ROW('Water Data'!F95)),NA())</f>
        <v>#N/A</v>
      </c>
      <c r="K101" s="507" t="e">
        <f ca="1">+IF(AND(ISNUMBER(OFFSET('Water Data'!$F$6,0,10*ROW('Water Data'!F95))),'Data Summary'!BZ101="Yes"),OFFSET('Water Data'!$F$6,0,10*ROW('Water Data'!F95)),NA())</f>
        <v>#N/A</v>
      </c>
      <c r="L101" s="507" t="e">
        <f ca="1">+IF(AND(ISNUMBER(OFFSET('Water Data'!$F$9,0,10*ROW('Water Data'!F95))),'Data Summary'!CA101="Yes"),OFFSET('Water Data'!$F$9,0,10*ROW('Water Data'!F95)),NA())</f>
        <v>#N/A</v>
      </c>
      <c r="M101" s="507" t="e">
        <f ca="1">+IF(AND(ISNUMBER(OFFSET('Water Data'!$G$4,0,10*ROW('Water Data'!G95))),'Data Summary'!CB101="Yes"),100-OFFSET('Water Data'!$G$4,0,10*ROW('Water Data'!G95)),NA())</f>
        <v>#N/A</v>
      </c>
      <c r="N101" s="507" t="e">
        <f ca="1">+IF(AND(ISNUMBER(OFFSET('Water Data'!$G$6,0,10*ROW('Water Data'!G95))),'Data Summary'!CC101="Yes"),OFFSET('Water Data'!$G$6,0,10*ROW('Water Data'!G95)),NA())</f>
        <v>#N/A</v>
      </c>
      <c r="O101" s="507" t="e">
        <f ca="1">+IF(AND(ISNUMBER(OFFSET('Water Data'!$G$9,0,10*ROW('Water Data'!G95))),'Data Summary'!CD101="Yes"),OFFSET('Water Data'!$G$9,0,10*ROW('Water Data'!G95)),NA())</f>
        <v>#N/A</v>
      </c>
      <c r="P101" s="507" t="e">
        <f ca="1">+IF(AND(ISNUMBER(OFFSET('Water Data'!$H$4,0,10*ROW('Water Data'!H95))),'Data Summary'!CE101="Yes"),100-OFFSET('Water Data'!$H$4,0,10*ROW('Water Data'!H95)),NA())</f>
        <v>#N/A</v>
      </c>
      <c r="Q101" s="507" t="e">
        <f ca="1">+IF(AND(ISNUMBER(OFFSET('Water Data'!$H$6,0,10*ROW('Water Data'!H95))),'Data Summary'!CF101="Yes"),OFFSET('Water Data'!$H$6,0,10*ROW('Water Data'!H95)),NA())</f>
        <v>#N/A</v>
      </c>
      <c r="R101" s="507" t="e">
        <f ca="1">+IF(AND(ISNUMBER(OFFSET('Water Data'!$H$9,0,10*ROW('Water Data'!H95))),'Data Summary'!CG101="Yes"),OFFSET('Water Data'!$H$9,0,10*ROW('Water Data'!H95)),NA())</f>
        <v>#N/A</v>
      </c>
      <c r="S101" s="507" t="e">
        <f ca="1">+IF(AND(ISNUMBER(OFFSET('Water Data'!$I$4,0,10*ROW('Water Data'!I95))),'Data Summary'!CH101="Yes"),100-OFFSET('Water Data'!$I$4,0,10*ROW('Water Data'!I95)),NA())</f>
        <v>#N/A</v>
      </c>
      <c r="T101" s="507" t="e">
        <f ca="1">+IF(AND(ISNUMBER(OFFSET('Water Data'!$I$6,0,10*ROW('Water Data'!I95))),'Data Summary'!CI101="Yes"),OFFSET('Water Data'!$I$6,0,10*ROW('Water Data'!I95)),NA())</f>
        <v>#N/A</v>
      </c>
      <c r="U101" s="507" t="e">
        <f ca="1">+IF(AND(ISNUMBER(OFFSET('Water Data'!$I$9,0,10*ROW('Water Data'!I95))),'Data Summary'!CJ101="Yes"),OFFSET('Water Data'!$I$9,0,10*ROW('Water Data'!I95)),NA())</f>
        <v>#N/A</v>
      </c>
      <c r="V101" s="508" t="e">
        <f ca="1">+IF(AND(ISNUMBER(OFFSET('Sanitation Data'!$D$4,0,10*ROW('Sanitation Data'!D95))),'Data Summary'!CK101="Yes"),100-OFFSET('Sanitation Data'!$D$4,0,10*ROW('Sanitation Data'!D95)),NA())</f>
        <v>#N/A</v>
      </c>
      <c r="W101" s="508" t="e">
        <f ca="1">+IF(AND(ISNUMBER(OFFSET('Sanitation Data'!$D$6,0,10*ROW('Sanitation Data'!D95))),'Data Summary'!CL101="Yes"),OFFSET('Sanitation Data'!$D$6,0,10*ROW('Sanitation Data'!D95)),NA())</f>
        <v>#N/A</v>
      </c>
      <c r="X101" s="508" t="e">
        <f ca="1">+IF(AND(ISNUMBER(OFFSET('Sanitation Data'!$D$10,0,10*ROW('Sanitation Data'!D95))),'Data Summary'!CM101="Yes"),OFFSET('Sanitation Data'!$D$10,0,10*ROW('Sanitation Data'!D95)),NA())</f>
        <v>#N/A</v>
      </c>
      <c r="Y101" s="508" t="e">
        <f ca="1">+IF(AND(ISNUMBER(OFFSET('Sanitation Data'!$D$11,0,10*ROW('Sanitation Data'!D95))),'Data Summary'!CN101="Yes"),OFFSET('Sanitation Data'!$D$11,0,10*ROW('Sanitation Data'!D95)),NA())</f>
        <v>#N/A</v>
      </c>
      <c r="Z101" s="508" t="e">
        <f ca="1">+IF(AND(ISNUMBER(OFFSET('Sanitation Data'!$D$12,0,10*ROW('Sanitation Data'!D95))),'Data Summary'!CO101="Yes"),OFFSET('Sanitation Data'!$D$12,0,10*ROW('Sanitation Data'!D95)),NA())</f>
        <v>#N/A</v>
      </c>
      <c r="AA101" s="508" t="e">
        <f ca="1">+IF(AND(ISNUMBER(OFFSET('Sanitation Data'!$E$4,0,10*ROW('Sanitation Data'!E95))),'Data Summary'!CP101="Yes"),100-OFFSET('Sanitation Data'!$E$4,0,10*ROW('Sanitation Data'!E95)),NA())</f>
        <v>#N/A</v>
      </c>
      <c r="AB101" s="508" t="e">
        <f ca="1">+IF(AND(ISNUMBER(OFFSET('Sanitation Data'!$E$6,0,10*ROW('Sanitation Data'!E95))),'Data Summary'!CQ101="Yes"),OFFSET('Sanitation Data'!$E$6,0,10*ROW('Sanitation Data'!E95)),NA())</f>
        <v>#N/A</v>
      </c>
      <c r="AC101" s="508" t="e">
        <f ca="1">+IF(AND(ISNUMBER(OFFSET('Sanitation Data'!$E$10,0,10*ROW('Sanitation Data'!E95))),'Data Summary'!CR101="Yes"),OFFSET('Sanitation Data'!$E$10,0,10*ROW('Sanitation Data'!E95)),NA())</f>
        <v>#N/A</v>
      </c>
      <c r="AD101" s="508" t="e">
        <f ca="1">+IF(AND(ISNUMBER(OFFSET('Sanitation Data'!$E$11,0,10*ROW('Sanitation Data'!E95))),'Data Summary'!CS101="Yes"),OFFSET('Sanitation Data'!$E$11,0,10*ROW('Sanitation Data'!E95)),NA())</f>
        <v>#N/A</v>
      </c>
      <c r="AE101" s="508" t="e">
        <f ca="1">+IF(AND(ISNUMBER(OFFSET('Sanitation Data'!$E$12,0,10*ROW('Sanitation Data'!E95))),'Data Summary'!CT101="Yes"),OFFSET('Sanitation Data'!$E$12,0,10*ROW('Sanitation Data'!E95)),NA())</f>
        <v>#N/A</v>
      </c>
      <c r="AF101" s="508" t="e">
        <f ca="1">+IF(AND(ISNUMBER(OFFSET('Sanitation Data'!$F$4,0,10*ROW('Sanitation Data'!F95))),'Data Summary'!CU101="Yes"),100-OFFSET('Sanitation Data'!$F$4,0,10*ROW('Sanitation Data'!F95)),NA())</f>
        <v>#N/A</v>
      </c>
      <c r="AG101" s="508" t="e">
        <f ca="1">+IF(AND(ISNUMBER(OFFSET('Sanitation Data'!$F$6,0,10*ROW('Sanitation Data'!F95))),'Data Summary'!CV101="Yes"),OFFSET('Sanitation Data'!$F$6,0,10*ROW('Sanitation Data'!F95)),NA())</f>
        <v>#N/A</v>
      </c>
      <c r="AH101" s="508" t="e">
        <f ca="1">+IF(AND(ISNUMBER(OFFSET('Sanitation Data'!$F$10,0,10*ROW('Sanitation Data'!F95))),'Data Summary'!CW101="Yes"),OFFSET('Sanitation Data'!$F$10,0,10*ROW('Sanitation Data'!F95)),NA())</f>
        <v>#N/A</v>
      </c>
      <c r="AI101" s="508" t="e">
        <f ca="1">+IF(AND(ISNUMBER(OFFSET('Sanitation Data'!$F$11,0,10*ROW('Sanitation Data'!F95))),'Data Summary'!CX101="Yes"),OFFSET('Sanitation Data'!$F$11,0,10*ROW('Sanitation Data'!F95)),NA())</f>
        <v>#N/A</v>
      </c>
      <c r="AJ101" s="508" t="e">
        <f ca="1">+IF(AND(ISNUMBER(OFFSET('Sanitation Data'!$F$12,0,10*ROW('Sanitation Data'!F95))),'Data Summary'!CY101="Yes"),OFFSET('Sanitation Data'!$F$12,0,10*ROW('Sanitation Data'!F95)),NA())</f>
        <v>#N/A</v>
      </c>
      <c r="AK101" s="508" t="e">
        <f ca="1">+IF(AND(ISNUMBER(OFFSET('Sanitation Data'!$G$4,0,10*ROW('Sanitation Data'!G95))),'Data Summary'!CZ101="Yes"),100-OFFSET('Sanitation Data'!$G$4,0,10*ROW('Sanitation Data'!G95)),NA())</f>
        <v>#N/A</v>
      </c>
      <c r="AL101" s="508" t="e">
        <f ca="1">+IF(AND(ISNUMBER(OFFSET('Sanitation Data'!$G$6,0,10*ROW('Sanitation Data'!G95))),'Data Summary'!DA101="Yes"),OFFSET('Sanitation Data'!$G$6,0,10*ROW('Sanitation Data'!G95)),NA())</f>
        <v>#N/A</v>
      </c>
      <c r="AM101" s="508" t="e">
        <f ca="1">+IF(AND(ISNUMBER(OFFSET('Sanitation Data'!$G$10,0,10*ROW('Sanitation Data'!G95))),'Data Summary'!DB101="Yes"),OFFSET('Sanitation Data'!$G$10,0,10*ROW('Sanitation Data'!G95)),NA())</f>
        <v>#N/A</v>
      </c>
      <c r="AN101" s="508" t="e">
        <f ca="1">+IF(AND(ISNUMBER(OFFSET('Sanitation Data'!$G$11,0,10*ROW('Sanitation Data'!G95))),'Data Summary'!DC101="Yes"),OFFSET('Sanitation Data'!$G$11,0,10*ROW('Sanitation Data'!G95)),NA())</f>
        <v>#N/A</v>
      </c>
      <c r="AO101" s="508" t="e">
        <f ca="1">+IF(AND(ISNUMBER(OFFSET('Sanitation Data'!$G$12,0,10*ROW('Sanitation Data'!G95))),'Data Summary'!DD101="Yes"),OFFSET('Sanitation Data'!$G$12,0,10*ROW('Sanitation Data'!G95)),NA())</f>
        <v>#N/A</v>
      </c>
      <c r="AP101" s="508" t="e">
        <f ca="1">+IF(AND(ISNUMBER(OFFSET('Sanitation Data'!$H$4,0,10*ROW('Sanitation Data'!H95))),'Data Summary'!DE101="Yes"),100-OFFSET('Sanitation Data'!$H$4,0,10*ROW('Sanitation Data'!H95)),NA())</f>
        <v>#N/A</v>
      </c>
      <c r="AQ101" s="508" t="e">
        <f ca="1">+IF(AND(ISNUMBER(OFFSET('Sanitation Data'!$H$6,0,10*ROW('Sanitation Data'!H95))),'Data Summary'!DF101="Yes"),OFFSET('Sanitation Data'!$H$6,0,10*ROW('Sanitation Data'!H95)),NA())</f>
        <v>#N/A</v>
      </c>
      <c r="AR101" s="508" t="e">
        <f ca="1">+IF(AND(ISNUMBER(OFFSET('Sanitation Data'!$H$10,0,10*ROW('Sanitation Data'!H95))),'Data Summary'!DG101="Yes"),OFFSET('Sanitation Data'!$H$10,0,10*ROW('Sanitation Data'!H95)),NA())</f>
        <v>#N/A</v>
      </c>
      <c r="AS101" s="508" t="e">
        <f ca="1">+IF(AND(ISNUMBER(OFFSET('Sanitation Data'!$H$11,0,10*ROW('Sanitation Data'!H95))),'Data Summary'!DH101="Yes"),OFFSET('Sanitation Data'!$H$11,0,10*ROW('Sanitation Data'!H95)),NA())</f>
        <v>#N/A</v>
      </c>
      <c r="AT101" s="508" t="e">
        <f ca="1">+IF(AND(ISNUMBER(OFFSET('Sanitation Data'!$H$12,0,10*ROW('Sanitation Data'!H95))),'Data Summary'!DI101="Yes"),OFFSET('Sanitation Data'!$H$12,0,10*ROW('Sanitation Data'!H95)),NA())</f>
        <v>#N/A</v>
      </c>
      <c r="AU101" s="508" t="e">
        <f ca="1">+IF(AND(ISNUMBER(OFFSET('Sanitation Data'!$I$4,0,10*ROW('Sanitation Data'!I95))),'Data Summary'!DJ101="Yes"),100-OFFSET('Sanitation Data'!$I$4,0,10*ROW('Sanitation Data'!I95)),NA())</f>
        <v>#N/A</v>
      </c>
      <c r="AV101" s="508" t="e">
        <f ca="1">+IF(AND(ISNUMBER(OFFSET('Sanitation Data'!$I$6,0,10*ROW('Sanitation Data'!I95))),'Data Summary'!DK101="Yes"),OFFSET('Sanitation Data'!$I$6,0,10*ROW('Sanitation Data'!I95)),NA())</f>
        <v>#N/A</v>
      </c>
      <c r="AW101" s="508" t="e">
        <f ca="1">+IF(AND(ISNUMBER(OFFSET('Sanitation Data'!$I$10,0,10*ROW('Sanitation Data'!I95))),'Data Summary'!DL101="Yes"),OFFSET('Sanitation Data'!$I$10,0,10*ROW('Sanitation Data'!I95)),NA())</f>
        <v>#N/A</v>
      </c>
      <c r="AX101" s="508" t="e">
        <f ca="1">+IF(AND(ISNUMBER(OFFSET('Sanitation Data'!$I$11,0,10*ROW('Sanitation Data'!I95))),'Data Summary'!DM101="Yes"),OFFSET('Sanitation Data'!$I$11,0,10*ROW('Sanitation Data'!I95)),NA())</f>
        <v>#N/A</v>
      </c>
      <c r="AY101" s="508" t="e">
        <f ca="1">+IF(AND(ISNUMBER(OFFSET('Sanitation Data'!$I$12,0,10*ROW('Sanitation Data'!I95))),'Data Summary'!DN101="Yes"),OFFSET('Sanitation Data'!$I$12,0,10*ROW('Sanitation Data'!I95)),NA())</f>
        <v>#N/A</v>
      </c>
      <c r="AZ101" s="509" t="e">
        <f ca="1">+IF(AND(ISNUMBER(OFFSET('Hygiene Data'!$D$5,0,10*ROW('Hygiene Data'!D95))),'Data Summary'!DO101="Yes"),OFFSET('Hygiene Data'!$D$5,0,10*ROW('Hygiene Data'!D95)),NA())</f>
        <v>#N/A</v>
      </c>
      <c r="BA101" s="509" t="e">
        <f ca="1">+IF(AND(ISNUMBER(OFFSET('Hygiene Data'!$D$7,0,10*ROW('Hygiene Data'!D95))),'Data Summary'!DP101="Yes"),OFFSET('Hygiene Data'!$D$7,0,10*ROW('Hygiene Data'!D95)),NA())</f>
        <v>#N/A</v>
      </c>
      <c r="BB101" s="509" t="e">
        <f ca="1">+IF(AND(ISNUMBER(OFFSET('Hygiene Data'!$D$9,0,10*ROW('Hygiene Data'!D95))),'Data Summary'!DQ101="Yes"),OFFSET('Hygiene Data'!$D$9,0,10*ROW('Hygiene Data'!D95)),NA())</f>
        <v>#N/A</v>
      </c>
      <c r="BC101" s="509" t="e">
        <f ca="1">+IF(AND(ISNUMBER(OFFSET('Hygiene Data'!$E$5,0,10*ROW('Hygiene Data'!E95))),'Data Summary'!DR101="Yes"),OFFSET('Hygiene Data'!$E$5,0,10*ROW('Hygiene Data'!E95)),NA())</f>
        <v>#N/A</v>
      </c>
      <c r="BD101" s="509" t="e">
        <f ca="1">+IF(AND(ISNUMBER(OFFSET('Hygiene Data'!$E$7,0,10*ROW('Hygiene Data'!E95))),'Data Summary'!DS101="Yes"),OFFSET('Hygiene Data'!$E$7,0,10*ROW('Hygiene Data'!E95)),NA())</f>
        <v>#N/A</v>
      </c>
      <c r="BE101" s="509" t="e">
        <f ca="1">+IF(AND(ISNUMBER(OFFSET('Hygiene Data'!$E$9,0,10*ROW('Hygiene Data'!E95))),'Data Summary'!DT101="Yes"),OFFSET('Hygiene Data'!$E$9,0,10*ROW('Hygiene Data'!E95)),NA())</f>
        <v>#N/A</v>
      </c>
      <c r="BF101" s="509" t="e">
        <f ca="1">+IF(AND(ISNUMBER(OFFSET('Hygiene Data'!$F$5,0,10*ROW('Hygiene Data'!F95))),'Data Summary'!DU101="Yes"),OFFSET('Hygiene Data'!$F$5,0,10*ROW('Hygiene Data'!F95)),NA())</f>
        <v>#N/A</v>
      </c>
      <c r="BG101" s="509" t="e">
        <f ca="1">+IF(AND(ISNUMBER(OFFSET('Hygiene Data'!$F$7,0,10*ROW('Hygiene Data'!F95))),'Data Summary'!DV101="Yes"),OFFSET('Hygiene Data'!$F$7,0,10*ROW('Hygiene Data'!F95)),NA())</f>
        <v>#N/A</v>
      </c>
      <c r="BH101" s="509" t="e">
        <f ca="1">+IF(AND(ISNUMBER(OFFSET('Hygiene Data'!$F$9,0,10*ROW('Hygiene Data'!F95))),'Data Summary'!DW101="Yes"),OFFSET('Hygiene Data'!$F$9,0,10*ROW('Hygiene Data'!F95)),NA())</f>
        <v>#N/A</v>
      </c>
      <c r="BI101" s="509" t="e">
        <f ca="1">+IF(AND(ISNUMBER(OFFSET('Hygiene Data'!$G$5,0,10*ROW('Hygiene Data'!G95))),'Data Summary'!DX101="Yes"),OFFSET('Hygiene Data'!$G$5,0,10*ROW('Hygiene Data'!G95)),NA())</f>
        <v>#N/A</v>
      </c>
      <c r="BJ101" s="509" t="e">
        <f ca="1">+IF(AND(ISNUMBER(OFFSET('Hygiene Data'!$G$7,0,10*ROW('Hygiene Data'!G95))),'Data Summary'!DY101="Yes"),OFFSET('Hygiene Data'!$G$7,0,10*ROW('Hygiene Data'!G95)),NA())</f>
        <v>#N/A</v>
      </c>
      <c r="BK101" s="509" t="e">
        <f ca="1">+IF(AND(ISNUMBER(OFFSET('Hygiene Data'!$G$9,0,10*ROW('Hygiene Data'!G95))),'Data Summary'!DZ101="Yes"),OFFSET('Hygiene Data'!$G$9,0,10*ROW('Hygiene Data'!G95)),NA())</f>
        <v>#N/A</v>
      </c>
      <c r="BL101" s="509" t="e">
        <f ca="1">+IF(AND(ISNUMBER(OFFSET('Hygiene Data'!$H$5,0,10*ROW('Hygiene Data'!H95))),'Data Summary'!EA101="Yes"),OFFSET('Hygiene Data'!$H$5,0,10*ROW('Hygiene Data'!H95)),NA())</f>
        <v>#N/A</v>
      </c>
      <c r="BM101" s="509" t="e">
        <f ca="1">+IF(AND(ISNUMBER(OFFSET('Hygiene Data'!$H$7,0,10*ROW('Hygiene Data'!H95))),'Data Summary'!EB101="Yes"),OFFSET('Hygiene Data'!$H$7,0,10*ROW('Hygiene Data'!H95)),NA())</f>
        <v>#N/A</v>
      </c>
      <c r="BN101" s="509" t="e">
        <f ca="1">+IF(AND(ISNUMBER(OFFSET('Hygiene Data'!$H$9,0,10*ROW('Hygiene Data'!H95))),'Data Summary'!EC101="Yes"),OFFSET('Hygiene Data'!$H$9,0,10*ROW('Hygiene Data'!H95)),NA())</f>
        <v>#N/A</v>
      </c>
      <c r="BO101" s="509" t="e">
        <f ca="1">+IF(AND(ISNUMBER(OFFSET('Hygiene Data'!$I$5,0,10*ROW('Hygiene Data'!I95))),'Data Summary'!ED101="Yes"),OFFSET('Hygiene Data'!$I$5,0,10*ROW('Hygiene Data'!I95)),NA())</f>
        <v>#N/A</v>
      </c>
      <c r="BP101" s="509" t="e">
        <f ca="1">+IF(AND(ISNUMBER(OFFSET('Hygiene Data'!$I$7,0,10*ROW('Hygiene Data'!I95))),'Data Summary'!EE101="Yes"),OFFSET('Hygiene Data'!$I$7,0,10*ROW('Hygiene Data'!I95)),NA())</f>
        <v>#N/A</v>
      </c>
      <c r="BQ101" s="509" t="e">
        <f ca="1">+IF(AND(ISNUMBER(OFFSET('Hygiene Data'!$I$9,0,10*ROW('Hygiene Data'!I95))),'Data Summary'!EF101="Yes"),OFFSET('Hygiene Data'!$I$9,0,10*ROW('Hygiene Data'!I95)),NA())</f>
        <v>#N/A</v>
      </c>
    </row>
    <row r="102" spans="1:69" x14ac:dyDescent="0.25">
      <c r="A102" s="505" t="e">
        <f ca="1">+RIGHT('Data Summary'!A102,LEN('Data Summary'!A102)-9)</f>
        <v>#VALUE!</v>
      </c>
      <c r="B102" s="479" t="str">
        <f ca="1">+IF(ISTEXT('Data Summary'!B102),'Data Summary'!B102,"")</f>
        <v/>
      </c>
      <c r="C102" s="506" t="e">
        <f ca="1">+VALUE('Data Summary'!C102)</f>
        <v>#VALUE!</v>
      </c>
      <c r="D102" s="507" t="e">
        <f ca="1">+IF(AND(ISNUMBER(OFFSET('Water Data'!$D$4,0,10*ROW('Water Data'!D96))),'Data Summary'!BS102="Yes"),100-OFFSET('Water Data'!$D$4,0,10*ROW('Water Data'!D96)),NA())</f>
        <v>#N/A</v>
      </c>
      <c r="E102" s="507" t="e">
        <f ca="1">+IF(AND(ISNUMBER(OFFSET('Water Data'!$D$6,0,10*ROW('Water Data'!D96))),'Data Summary'!BT102="Yes"),OFFSET('Water Data'!$D$6,0,10*ROW('Water Data'!D96)),NA())</f>
        <v>#N/A</v>
      </c>
      <c r="F102" s="507" t="e">
        <f ca="1">+IF(AND(ISNUMBER(OFFSET('Water Data'!$D$9,0,10*ROW('Water Data'!D96))),'Data Summary'!BU102="Yes"),OFFSET('Water Data'!$D$9,0,10*ROW('Water Data'!D96)),NA())</f>
        <v>#N/A</v>
      </c>
      <c r="G102" s="507" t="e">
        <f ca="1">+IF(AND(ISNUMBER(OFFSET('Water Data'!$E$4,0,10*ROW('Water Data'!E96))),'Data Summary'!BV102="Yes"),100-OFFSET('Water Data'!$E$4,0,10*ROW('Water Data'!E96)),NA())</f>
        <v>#N/A</v>
      </c>
      <c r="H102" s="507" t="e">
        <f ca="1">+IF(AND(ISNUMBER(OFFSET('Water Data'!$E$6,0,10*ROW('Water Data'!E96))),'Data Summary'!BW102="Yes"),OFFSET('Water Data'!$E$6,0,10*ROW('Water Data'!E96)),NA())</f>
        <v>#N/A</v>
      </c>
      <c r="I102" s="507" t="e">
        <f ca="1">+IF(AND(ISNUMBER(OFFSET('Water Data'!$E$9,0,10*ROW('Water Data'!E96))),'Data Summary'!BX102="Yes"),OFFSET('Water Data'!$E$9,0,10*ROW('Water Data'!E96)),NA())</f>
        <v>#N/A</v>
      </c>
      <c r="J102" s="507" t="e">
        <f ca="1">+IF(AND(ISNUMBER(OFFSET('Water Data'!$F$4,0,10*ROW('Water Data'!F96))),'Data Summary'!BY102="Yes"),100-OFFSET('Water Data'!$F$4,0,10*ROW('Water Data'!F96)),NA())</f>
        <v>#N/A</v>
      </c>
      <c r="K102" s="507" t="e">
        <f ca="1">+IF(AND(ISNUMBER(OFFSET('Water Data'!$F$6,0,10*ROW('Water Data'!F96))),'Data Summary'!BZ102="Yes"),OFFSET('Water Data'!$F$6,0,10*ROW('Water Data'!F96)),NA())</f>
        <v>#N/A</v>
      </c>
      <c r="L102" s="507" t="e">
        <f ca="1">+IF(AND(ISNUMBER(OFFSET('Water Data'!$F$9,0,10*ROW('Water Data'!F96))),'Data Summary'!CA102="Yes"),OFFSET('Water Data'!$F$9,0,10*ROW('Water Data'!F96)),NA())</f>
        <v>#N/A</v>
      </c>
      <c r="M102" s="507" t="e">
        <f ca="1">+IF(AND(ISNUMBER(OFFSET('Water Data'!$G$4,0,10*ROW('Water Data'!G96))),'Data Summary'!CB102="Yes"),100-OFFSET('Water Data'!$G$4,0,10*ROW('Water Data'!G96)),NA())</f>
        <v>#N/A</v>
      </c>
      <c r="N102" s="507" t="e">
        <f ca="1">+IF(AND(ISNUMBER(OFFSET('Water Data'!$G$6,0,10*ROW('Water Data'!G96))),'Data Summary'!CC102="Yes"),OFFSET('Water Data'!$G$6,0,10*ROW('Water Data'!G96)),NA())</f>
        <v>#N/A</v>
      </c>
      <c r="O102" s="507" t="e">
        <f ca="1">+IF(AND(ISNUMBER(OFFSET('Water Data'!$G$9,0,10*ROW('Water Data'!G96))),'Data Summary'!CD102="Yes"),OFFSET('Water Data'!$G$9,0,10*ROW('Water Data'!G96)),NA())</f>
        <v>#N/A</v>
      </c>
      <c r="P102" s="507" t="e">
        <f ca="1">+IF(AND(ISNUMBER(OFFSET('Water Data'!$H$4,0,10*ROW('Water Data'!H96))),'Data Summary'!CE102="Yes"),100-OFFSET('Water Data'!$H$4,0,10*ROW('Water Data'!H96)),NA())</f>
        <v>#N/A</v>
      </c>
      <c r="Q102" s="507" t="e">
        <f ca="1">+IF(AND(ISNUMBER(OFFSET('Water Data'!$H$6,0,10*ROW('Water Data'!H96))),'Data Summary'!CF102="Yes"),OFFSET('Water Data'!$H$6,0,10*ROW('Water Data'!H96)),NA())</f>
        <v>#N/A</v>
      </c>
      <c r="R102" s="507" t="e">
        <f ca="1">+IF(AND(ISNUMBER(OFFSET('Water Data'!$H$9,0,10*ROW('Water Data'!H96))),'Data Summary'!CG102="Yes"),OFFSET('Water Data'!$H$9,0,10*ROW('Water Data'!H96)),NA())</f>
        <v>#N/A</v>
      </c>
      <c r="S102" s="507" t="e">
        <f ca="1">+IF(AND(ISNUMBER(OFFSET('Water Data'!$I$4,0,10*ROW('Water Data'!I96))),'Data Summary'!CH102="Yes"),100-OFFSET('Water Data'!$I$4,0,10*ROW('Water Data'!I96)),NA())</f>
        <v>#N/A</v>
      </c>
      <c r="T102" s="507" t="e">
        <f ca="1">+IF(AND(ISNUMBER(OFFSET('Water Data'!$I$6,0,10*ROW('Water Data'!I96))),'Data Summary'!CI102="Yes"),OFFSET('Water Data'!$I$6,0,10*ROW('Water Data'!I96)),NA())</f>
        <v>#N/A</v>
      </c>
      <c r="U102" s="507" t="e">
        <f ca="1">+IF(AND(ISNUMBER(OFFSET('Water Data'!$I$9,0,10*ROW('Water Data'!I96))),'Data Summary'!CJ102="Yes"),OFFSET('Water Data'!$I$9,0,10*ROW('Water Data'!I96)),NA())</f>
        <v>#N/A</v>
      </c>
      <c r="V102" s="508" t="e">
        <f ca="1">+IF(AND(ISNUMBER(OFFSET('Sanitation Data'!$D$4,0,10*ROW('Sanitation Data'!D96))),'Data Summary'!CK102="Yes"),100-OFFSET('Sanitation Data'!$D$4,0,10*ROW('Sanitation Data'!D96)),NA())</f>
        <v>#N/A</v>
      </c>
      <c r="W102" s="508" t="e">
        <f ca="1">+IF(AND(ISNUMBER(OFFSET('Sanitation Data'!$D$6,0,10*ROW('Sanitation Data'!D96))),'Data Summary'!CL102="Yes"),OFFSET('Sanitation Data'!$D$6,0,10*ROW('Sanitation Data'!D96)),NA())</f>
        <v>#N/A</v>
      </c>
      <c r="X102" s="508" t="e">
        <f ca="1">+IF(AND(ISNUMBER(OFFSET('Sanitation Data'!$D$10,0,10*ROW('Sanitation Data'!D96))),'Data Summary'!CM102="Yes"),OFFSET('Sanitation Data'!$D$10,0,10*ROW('Sanitation Data'!D96)),NA())</f>
        <v>#N/A</v>
      </c>
      <c r="Y102" s="508" t="e">
        <f ca="1">+IF(AND(ISNUMBER(OFFSET('Sanitation Data'!$D$11,0,10*ROW('Sanitation Data'!D96))),'Data Summary'!CN102="Yes"),OFFSET('Sanitation Data'!$D$11,0,10*ROW('Sanitation Data'!D96)),NA())</f>
        <v>#N/A</v>
      </c>
      <c r="Z102" s="508" t="e">
        <f ca="1">+IF(AND(ISNUMBER(OFFSET('Sanitation Data'!$D$12,0,10*ROW('Sanitation Data'!D96))),'Data Summary'!CO102="Yes"),OFFSET('Sanitation Data'!$D$12,0,10*ROW('Sanitation Data'!D96)),NA())</f>
        <v>#N/A</v>
      </c>
      <c r="AA102" s="508" t="e">
        <f ca="1">+IF(AND(ISNUMBER(OFFSET('Sanitation Data'!$E$4,0,10*ROW('Sanitation Data'!E96))),'Data Summary'!CP102="Yes"),100-OFFSET('Sanitation Data'!$E$4,0,10*ROW('Sanitation Data'!E96)),NA())</f>
        <v>#N/A</v>
      </c>
      <c r="AB102" s="508" t="e">
        <f ca="1">+IF(AND(ISNUMBER(OFFSET('Sanitation Data'!$E$6,0,10*ROW('Sanitation Data'!E96))),'Data Summary'!CQ102="Yes"),OFFSET('Sanitation Data'!$E$6,0,10*ROW('Sanitation Data'!E96)),NA())</f>
        <v>#N/A</v>
      </c>
      <c r="AC102" s="508" t="e">
        <f ca="1">+IF(AND(ISNUMBER(OFFSET('Sanitation Data'!$E$10,0,10*ROW('Sanitation Data'!E96))),'Data Summary'!CR102="Yes"),OFFSET('Sanitation Data'!$E$10,0,10*ROW('Sanitation Data'!E96)),NA())</f>
        <v>#N/A</v>
      </c>
      <c r="AD102" s="508" t="e">
        <f ca="1">+IF(AND(ISNUMBER(OFFSET('Sanitation Data'!$E$11,0,10*ROW('Sanitation Data'!E96))),'Data Summary'!CS102="Yes"),OFFSET('Sanitation Data'!$E$11,0,10*ROW('Sanitation Data'!E96)),NA())</f>
        <v>#N/A</v>
      </c>
      <c r="AE102" s="508" t="e">
        <f ca="1">+IF(AND(ISNUMBER(OFFSET('Sanitation Data'!$E$12,0,10*ROW('Sanitation Data'!E96))),'Data Summary'!CT102="Yes"),OFFSET('Sanitation Data'!$E$12,0,10*ROW('Sanitation Data'!E96)),NA())</f>
        <v>#N/A</v>
      </c>
      <c r="AF102" s="508" t="e">
        <f ca="1">+IF(AND(ISNUMBER(OFFSET('Sanitation Data'!$F$4,0,10*ROW('Sanitation Data'!F96))),'Data Summary'!CU102="Yes"),100-OFFSET('Sanitation Data'!$F$4,0,10*ROW('Sanitation Data'!F96)),NA())</f>
        <v>#N/A</v>
      </c>
      <c r="AG102" s="508" t="e">
        <f ca="1">+IF(AND(ISNUMBER(OFFSET('Sanitation Data'!$F$6,0,10*ROW('Sanitation Data'!F96))),'Data Summary'!CV102="Yes"),OFFSET('Sanitation Data'!$F$6,0,10*ROW('Sanitation Data'!F96)),NA())</f>
        <v>#N/A</v>
      </c>
      <c r="AH102" s="508" t="e">
        <f ca="1">+IF(AND(ISNUMBER(OFFSET('Sanitation Data'!$F$10,0,10*ROW('Sanitation Data'!F96))),'Data Summary'!CW102="Yes"),OFFSET('Sanitation Data'!$F$10,0,10*ROW('Sanitation Data'!F96)),NA())</f>
        <v>#N/A</v>
      </c>
      <c r="AI102" s="508" t="e">
        <f ca="1">+IF(AND(ISNUMBER(OFFSET('Sanitation Data'!$F$11,0,10*ROW('Sanitation Data'!F96))),'Data Summary'!CX102="Yes"),OFFSET('Sanitation Data'!$F$11,0,10*ROW('Sanitation Data'!F96)),NA())</f>
        <v>#N/A</v>
      </c>
      <c r="AJ102" s="508" t="e">
        <f ca="1">+IF(AND(ISNUMBER(OFFSET('Sanitation Data'!$F$12,0,10*ROW('Sanitation Data'!F96))),'Data Summary'!CY102="Yes"),OFFSET('Sanitation Data'!$F$12,0,10*ROW('Sanitation Data'!F96)),NA())</f>
        <v>#N/A</v>
      </c>
      <c r="AK102" s="508" t="e">
        <f ca="1">+IF(AND(ISNUMBER(OFFSET('Sanitation Data'!$G$4,0,10*ROW('Sanitation Data'!G96))),'Data Summary'!CZ102="Yes"),100-OFFSET('Sanitation Data'!$G$4,0,10*ROW('Sanitation Data'!G96)),NA())</f>
        <v>#N/A</v>
      </c>
      <c r="AL102" s="508" t="e">
        <f ca="1">+IF(AND(ISNUMBER(OFFSET('Sanitation Data'!$G$6,0,10*ROW('Sanitation Data'!G96))),'Data Summary'!DA102="Yes"),OFFSET('Sanitation Data'!$G$6,0,10*ROW('Sanitation Data'!G96)),NA())</f>
        <v>#N/A</v>
      </c>
      <c r="AM102" s="508" t="e">
        <f ca="1">+IF(AND(ISNUMBER(OFFSET('Sanitation Data'!$G$10,0,10*ROW('Sanitation Data'!G96))),'Data Summary'!DB102="Yes"),OFFSET('Sanitation Data'!$G$10,0,10*ROW('Sanitation Data'!G96)),NA())</f>
        <v>#N/A</v>
      </c>
      <c r="AN102" s="508" t="e">
        <f ca="1">+IF(AND(ISNUMBER(OFFSET('Sanitation Data'!$G$11,0,10*ROW('Sanitation Data'!G96))),'Data Summary'!DC102="Yes"),OFFSET('Sanitation Data'!$G$11,0,10*ROW('Sanitation Data'!G96)),NA())</f>
        <v>#N/A</v>
      </c>
      <c r="AO102" s="508" t="e">
        <f ca="1">+IF(AND(ISNUMBER(OFFSET('Sanitation Data'!$G$12,0,10*ROW('Sanitation Data'!G96))),'Data Summary'!DD102="Yes"),OFFSET('Sanitation Data'!$G$12,0,10*ROW('Sanitation Data'!G96)),NA())</f>
        <v>#N/A</v>
      </c>
      <c r="AP102" s="508" t="e">
        <f ca="1">+IF(AND(ISNUMBER(OFFSET('Sanitation Data'!$H$4,0,10*ROW('Sanitation Data'!H96))),'Data Summary'!DE102="Yes"),100-OFFSET('Sanitation Data'!$H$4,0,10*ROW('Sanitation Data'!H96)),NA())</f>
        <v>#N/A</v>
      </c>
      <c r="AQ102" s="508" t="e">
        <f ca="1">+IF(AND(ISNUMBER(OFFSET('Sanitation Data'!$H$6,0,10*ROW('Sanitation Data'!H96))),'Data Summary'!DF102="Yes"),OFFSET('Sanitation Data'!$H$6,0,10*ROW('Sanitation Data'!H96)),NA())</f>
        <v>#N/A</v>
      </c>
      <c r="AR102" s="508" t="e">
        <f ca="1">+IF(AND(ISNUMBER(OFFSET('Sanitation Data'!$H$10,0,10*ROW('Sanitation Data'!H96))),'Data Summary'!DG102="Yes"),OFFSET('Sanitation Data'!$H$10,0,10*ROW('Sanitation Data'!H96)),NA())</f>
        <v>#N/A</v>
      </c>
      <c r="AS102" s="508" t="e">
        <f ca="1">+IF(AND(ISNUMBER(OFFSET('Sanitation Data'!$H$11,0,10*ROW('Sanitation Data'!H96))),'Data Summary'!DH102="Yes"),OFFSET('Sanitation Data'!$H$11,0,10*ROW('Sanitation Data'!H96)),NA())</f>
        <v>#N/A</v>
      </c>
      <c r="AT102" s="508" t="e">
        <f ca="1">+IF(AND(ISNUMBER(OFFSET('Sanitation Data'!$H$12,0,10*ROW('Sanitation Data'!H96))),'Data Summary'!DI102="Yes"),OFFSET('Sanitation Data'!$H$12,0,10*ROW('Sanitation Data'!H96)),NA())</f>
        <v>#N/A</v>
      </c>
      <c r="AU102" s="508" t="e">
        <f ca="1">+IF(AND(ISNUMBER(OFFSET('Sanitation Data'!$I$4,0,10*ROW('Sanitation Data'!I96))),'Data Summary'!DJ102="Yes"),100-OFFSET('Sanitation Data'!$I$4,0,10*ROW('Sanitation Data'!I96)),NA())</f>
        <v>#N/A</v>
      </c>
      <c r="AV102" s="508" t="e">
        <f ca="1">+IF(AND(ISNUMBER(OFFSET('Sanitation Data'!$I$6,0,10*ROW('Sanitation Data'!I96))),'Data Summary'!DK102="Yes"),OFFSET('Sanitation Data'!$I$6,0,10*ROW('Sanitation Data'!I96)),NA())</f>
        <v>#N/A</v>
      </c>
      <c r="AW102" s="508" t="e">
        <f ca="1">+IF(AND(ISNUMBER(OFFSET('Sanitation Data'!$I$10,0,10*ROW('Sanitation Data'!I96))),'Data Summary'!DL102="Yes"),OFFSET('Sanitation Data'!$I$10,0,10*ROW('Sanitation Data'!I96)),NA())</f>
        <v>#N/A</v>
      </c>
      <c r="AX102" s="508" t="e">
        <f ca="1">+IF(AND(ISNUMBER(OFFSET('Sanitation Data'!$I$11,0,10*ROW('Sanitation Data'!I96))),'Data Summary'!DM102="Yes"),OFFSET('Sanitation Data'!$I$11,0,10*ROW('Sanitation Data'!I96)),NA())</f>
        <v>#N/A</v>
      </c>
      <c r="AY102" s="508" t="e">
        <f ca="1">+IF(AND(ISNUMBER(OFFSET('Sanitation Data'!$I$12,0,10*ROW('Sanitation Data'!I96))),'Data Summary'!DN102="Yes"),OFFSET('Sanitation Data'!$I$12,0,10*ROW('Sanitation Data'!I96)),NA())</f>
        <v>#N/A</v>
      </c>
      <c r="AZ102" s="509" t="e">
        <f ca="1">+IF(AND(ISNUMBER(OFFSET('Hygiene Data'!$D$5,0,10*ROW('Hygiene Data'!D96))),'Data Summary'!DO102="Yes"),OFFSET('Hygiene Data'!$D$5,0,10*ROW('Hygiene Data'!D96)),NA())</f>
        <v>#N/A</v>
      </c>
      <c r="BA102" s="509" t="e">
        <f ca="1">+IF(AND(ISNUMBER(OFFSET('Hygiene Data'!$D$7,0,10*ROW('Hygiene Data'!D96))),'Data Summary'!DP102="Yes"),OFFSET('Hygiene Data'!$D$7,0,10*ROW('Hygiene Data'!D96)),NA())</f>
        <v>#N/A</v>
      </c>
      <c r="BB102" s="509" t="e">
        <f ca="1">+IF(AND(ISNUMBER(OFFSET('Hygiene Data'!$D$9,0,10*ROW('Hygiene Data'!D96))),'Data Summary'!DQ102="Yes"),OFFSET('Hygiene Data'!$D$9,0,10*ROW('Hygiene Data'!D96)),NA())</f>
        <v>#N/A</v>
      </c>
      <c r="BC102" s="509" t="e">
        <f ca="1">+IF(AND(ISNUMBER(OFFSET('Hygiene Data'!$E$5,0,10*ROW('Hygiene Data'!E96))),'Data Summary'!DR102="Yes"),OFFSET('Hygiene Data'!$E$5,0,10*ROW('Hygiene Data'!E96)),NA())</f>
        <v>#N/A</v>
      </c>
      <c r="BD102" s="509" t="e">
        <f ca="1">+IF(AND(ISNUMBER(OFFSET('Hygiene Data'!$E$7,0,10*ROW('Hygiene Data'!E96))),'Data Summary'!DS102="Yes"),OFFSET('Hygiene Data'!$E$7,0,10*ROW('Hygiene Data'!E96)),NA())</f>
        <v>#N/A</v>
      </c>
      <c r="BE102" s="509" t="e">
        <f ca="1">+IF(AND(ISNUMBER(OFFSET('Hygiene Data'!$E$9,0,10*ROW('Hygiene Data'!E96))),'Data Summary'!DT102="Yes"),OFFSET('Hygiene Data'!$E$9,0,10*ROW('Hygiene Data'!E96)),NA())</f>
        <v>#N/A</v>
      </c>
      <c r="BF102" s="509" t="e">
        <f ca="1">+IF(AND(ISNUMBER(OFFSET('Hygiene Data'!$F$5,0,10*ROW('Hygiene Data'!F96))),'Data Summary'!DU102="Yes"),OFFSET('Hygiene Data'!$F$5,0,10*ROW('Hygiene Data'!F96)),NA())</f>
        <v>#N/A</v>
      </c>
      <c r="BG102" s="509" t="e">
        <f ca="1">+IF(AND(ISNUMBER(OFFSET('Hygiene Data'!$F$7,0,10*ROW('Hygiene Data'!F96))),'Data Summary'!DV102="Yes"),OFFSET('Hygiene Data'!$F$7,0,10*ROW('Hygiene Data'!F96)),NA())</f>
        <v>#N/A</v>
      </c>
      <c r="BH102" s="509" t="e">
        <f ca="1">+IF(AND(ISNUMBER(OFFSET('Hygiene Data'!$F$9,0,10*ROW('Hygiene Data'!F96))),'Data Summary'!DW102="Yes"),OFFSET('Hygiene Data'!$F$9,0,10*ROW('Hygiene Data'!F96)),NA())</f>
        <v>#N/A</v>
      </c>
      <c r="BI102" s="509" t="e">
        <f ca="1">+IF(AND(ISNUMBER(OFFSET('Hygiene Data'!$G$5,0,10*ROW('Hygiene Data'!G96))),'Data Summary'!DX102="Yes"),OFFSET('Hygiene Data'!$G$5,0,10*ROW('Hygiene Data'!G96)),NA())</f>
        <v>#N/A</v>
      </c>
      <c r="BJ102" s="509" t="e">
        <f ca="1">+IF(AND(ISNUMBER(OFFSET('Hygiene Data'!$G$7,0,10*ROW('Hygiene Data'!G96))),'Data Summary'!DY102="Yes"),OFFSET('Hygiene Data'!$G$7,0,10*ROW('Hygiene Data'!G96)),NA())</f>
        <v>#N/A</v>
      </c>
      <c r="BK102" s="509" t="e">
        <f ca="1">+IF(AND(ISNUMBER(OFFSET('Hygiene Data'!$G$9,0,10*ROW('Hygiene Data'!G96))),'Data Summary'!DZ102="Yes"),OFFSET('Hygiene Data'!$G$9,0,10*ROW('Hygiene Data'!G96)),NA())</f>
        <v>#N/A</v>
      </c>
      <c r="BL102" s="509" t="e">
        <f ca="1">+IF(AND(ISNUMBER(OFFSET('Hygiene Data'!$H$5,0,10*ROW('Hygiene Data'!H96))),'Data Summary'!EA102="Yes"),OFFSET('Hygiene Data'!$H$5,0,10*ROW('Hygiene Data'!H96)),NA())</f>
        <v>#N/A</v>
      </c>
      <c r="BM102" s="509" t="e">
        <f ca="1">+IF(AND(ISNUMBER(OFFSET('Hygiene Data'!$H$7,0,10*ROW('Hygiene Data'!H96))),'Data Summary'!EB102="Yes"),OFFSET('Hygiene Data'!$H$7,0,10*ROW('Hygiene Data'!H96)),NA())</f>
        <v>#N/A</v>
      </c>
      <c r="BN102" s="509" t="e">
        <f ca="1">+IF(AND(ISNUMBER(OFFSET('Hygiene Data'!$H$9,0,10*ROW('Hygiene Data'!H96))),'Data Summary'!EC102="Yes"),OFFSET('Hygiene Data'!$H$9,0,10*ROW('Hygiene Data'!H96)),NA())</f>
        <v>#N/A</v>
      </c>
      <c r="BO102" s="509" t="e">
        <f ca="1">+IF(AND(ISNUMBER(OFFSET('Hygiene Data'!$I$5,0,10*ROW('Hygiene Data'!I96))),'Data Summary'!ED102="Yes"),OFFSET('Hygiene Data'!$I$5,0,10*ROW('Hygiene Data'!I96)),NA())</f>
        <v>#N/A</v>
      </c>
      <c r="BP102" s="509" t="e">
        <f ca="1">+IF(AND(ISNUMBER(OFFSET('Hygiene Data'!$I$7,0,10*ROW('Hygiene Data'!I96))),'Data Summary'!EE102="Yes"),OFFSET('Hygiene Data'!$I$7,0,10*ROW('Hygiene Data'!I96)),NA())</f>
        <v>#N/A</v>
      </c>
      <c r="BQ102" s="509" t="e">
        <f ca="1">+IF(AND(ISNUMBER(OFFSET('Hygiene Data'!$I$9,0,10*ROW('Hygiene Data'!I96))),'Data Summary'!EF102="Yes"),OFFSET('Hygiene Data'!$I$9,0,10*ROW('Hygiene Data'!I96)),NA())</f>
        <v>#N/A</v>
      </c>
    </row>
    <row r="103" spans="1:69" x14ac:dyDescent="0.25">
      <c r="A103" s="505" t="e">
        <f ca="1">+RIGHT('Data Summary'!A103,LEN('Data Summary'!A103)-9)</f>
        <v>#VALUE!</v>
      </c>
      <c r="B103" s="479" t="str">
        <f ca="1">+IF(ISTEXT('Data Summary'!B103),'Data Summary'!B103,"")</f>
        <v/>
      </c>
      <c r="C103" s="506" t="e">
        <f ca="1">+VALUE('Data Summary'!C103)</f>
        <v>#VALUE!</v>
      </c>
      <c r="D103" s="507" t="e">
        <f ca="1">+IF(AND(ISNUMBER(OFFSET('Water Data'!$D$4,0,10*ROW('Water Data'!D97))),'Data Summary'!BS103="Yes"),100-OFFSET('Water Data'!$D$4,0,10*ROW('Water Data'!D97)),NA())</f>
        <v>#N/A</v>
      </c>
      <c r="E103" s="507" t="e">
        <f ca="1">+IF(AND(ISNUMBER(OFFSET('Water Data'!$D$6,0,10*ROW('Water Data'!D97))),'Data Summary'!BT103="Yes"),OFFSET('Water Data'!$D$6,0,10*ROW('Water Data'!D97)),NA())</f>
        <v>#N/A</v>
      </c>
      <c r="F103" s="507" t="e">
        <f ca="1">+IF(AND(ISNUMBER(OFFSET('Water Data'!$D$9,0,10*ROW('Water Data'!D97))),'Data Summary'!BU103="Yes"),OFFSET('Water Data'!$D$9,0,10*ROW('Water Data'!D97)),NA())</f>
        <v>#N/A</v>
      </c>
      <c r="G103" s="507" t="e">
        <f ca="1">+IF(AND(ISNUMBER(OFFSET('Water Data'!$E$4,0,10*ROW('Water Data'!E97))),'Data Summary'!BV103="Yes"),100-OFFSET('Water Data'!$E$4,0,10*ROW('Water Data'!E97)),NA())</f>
        <v>#N/A</v>
      </c>
      <c r="H103" s="507" t="e">
        <f ca="1">+IF(AND(ISNUMBER(OFFSET('Water Data'!$E$6,0,10*ROW('Water Data'!E97))),'Data Summary'!BW103="Yes"),OFFSET('Water Data'!$E$6,0,10*ROW('Water Data'!E97)),NA())</f>
        <v>#N/A</v>
      </c>
      <c r="I103" s="507" t="e">
        <f ca="1">+IF(AND(ISNUMBER(OFFSET('Water Data'!$E$9,0,10*ROW('Water Data'!E97))),'Data Summary'!BX103="Yes"),OFFSET('Water Data'!$E$9,0,10*ROW('Water Data'!E97)),NA())</f>
        <v>#N/A</v>
      </c>
      <c r="J103" s="507" t="e">
        <f ca="1">+IF(AND(ISNUMBER(OFFSET('Water Data'!$F$4,0,10*ROW('Water Data'!F97))),'Data Summary'!BY103="Yes"),100-OFFSET('Water Data'!$F$4,0,10*ROW('Water Data'!F97)),NA())</f>
        <v>#N/A</v>
      </c>
      <c r="K103" s="507" t="e">
        <f ca="1">+IF(AND(ISNUMBER(OFFSET('Water Data'!$F$6,0,10*ROW('Water Data'!F97))),'Data Summary'!BZ103="Yes"),OFFSET('Water Data'!$F$6,0,10*ROW('Water Data'!F97)),NA())</f>
        <v>#N/A</v>
      </c>
      <c r="L103" s="507" t="e">
        <f ca="1">+IF(AND(ISNUMBER(OFFSET('Water Data'!$F$9,0,10*ROW('Water Data'!F97))),'Data Summary'!CA103="Yes"),OFFSET('Water Data'!$F$9,0,10*ROW('Water Data'!F97)),NA())</f>
        <v>#N/A</v>
      </c>
      <c r="M103" s="507" t="e">
        <f ca="1">+IF(AND(ISNUMBER(OFFSET('Water Data'!$G$4,0,10*ROW('Water Data'!G97))),'Data Summary'!CB103="Yes"),100-OFFSET('Water Data'!$G$4,0,10*ROW('Water Data'!G97)),NA())</f>
        <v>#N/A</v>
      </c>
      <c r="N103" s="507" t="e">
        <f ca="1">+IF(AND(ISNUMBER(OFFSET('Water Data'!$G$6,0,10*ROW('Water Data'!G97))),'Data Summary'!CC103="Yes"),OFFSET('Water Data'!$G$6,0,10*ROW('Water Data'!G97)),NA())</f>
        <v>#N/A</v>
      </c>
      <c r="O103" s="507" t="e">
        <f ca="1">+IF(AND(ISNUMBER(OFFSET('Water Data'!$G$9,0,10*ROW('Water Data'!G97))),'Data Summary'!CD103="Yes"),OFFSET('Water Data'!$G$9,0,10*ROW('Water Data'!G97)),NA())</f>
        <v>#N/A</v>
      </c>
      <c r="P103" s="507" t="e">
        <f ca="1">+IF(AND(ISNUMBER(OFFSET('Water Data'!$H$4,0,10*ROW('Water Data'!H97))),'Data Summary'!CE103="Yes"),100-OFFSET('Water Data'!$H$4,0,10*ROW('Water Data'!H97)),NA())</f>
        <v>#N/A</v>
      </c>
      <c r="Q103" s="507" t="e">
        <f ca="1">+IF(AND(ISNUMBER(OFFSET('Water Data'!$H$6,0,10*ROW('Water Data'!H97))),'Data Summary'!CF103="Yes"),OFFSET('Water Data'!$H$6,0,10*ROW('Water Data'!H97)),NA())</f>
        <v>#N/A</v>
      </c>
      <c r="R103" s="507" t="e">
        <f ca="1">+IF(AND(ISNUMBER(OFFSET('Water Data'!$H$9,0,10*ROW('Water Data'!H97))),'Data Summary'!CG103="Yes"),OFFSET('Water Data'!$H$9,0,10*ROW('Water Data'!H97)),NA())</f>
        <v>#N/A</v>
      </c>
      <c r="S103" s="507" t="e">
        <f ca="1">+IF(AND(ISNUMBER(OFFSET('Water Data'!$I$4,0,10*ROW('Water Data'!I97))),'Data Summary'!CH103="Yes"),100-OFFSET('Water Data'!$I$4,0,10*ROW('Water Data'!I97)),NA())</f>
        <v>#N/A</v>
      </c>
      <c r="T103" s="507" t="e">
        <f ca="1">+IF(AND(ISNUMBER(OFFSET('Water Data'!$I$6,0,10*ROW('Water Data'!I97))),'Data Summary'!CI103="Yes"),OFFSET('Water Data'!$I$6,0,10*ROW('Water Data'!I97)),NA())</f>
        <v>#N/A</v>
      </c>
      <c r="U103" s="507" t="e">
        <f ca="1">+IF(AND(ISNUMBER(OFFSET('Water Data'!$I$9,0,10*ROW('Water Data'!I97))),'Data Summary'!CJ103="Yes"),OFFSET('Water Data'!$I$9,0,10*ROW('Water Data'!I97)),NA())</f>
        <v>#N/A</v>
      </c>
      <c r="V103" s="508" t="e">
        <f ca="1">+IF(AND(ISNUMBER(OFFSET('Sanitation Data'!$D$4,0,10*ROW('Sanitation Data'!D97))),'Data Summary'!CK103="Yes"),100-OFFSET('Sanitation Data'!$D$4,0,10*ROW('Sanitation Data'!D97)),NA())</f>
        <v>#N/A</v>
      </c>
      <c r="W103" s="508" t="e">
        <f ca="1">+IF(AND(ISNUMBER(OFFSET('Sanitation Data'!$D$6,0,10*ROW('Sanitation Data'!D97))),'Data Summary'!CL103="Yes"),OFFSET('Sanitation Data'!$D$6,0,10*ROW('Sanitation Data'!D97)),NA())</f>
        <v>#N/A</v>
      </c>
      <c r="X103" s="508" t="e">
        <f ca="1">+IF(AND(ISNUMBER(OFFSET('Sanitation Data'!$D$10,0,10*ROW('Sanitation Data'!D97))),'Data Summary'!CM103="Yes"),OFFSET('Sanitation Data'!$D$10,0,10*ROW('Sanitation Data'!D97)),NA())</f>
        <v>#N/A</v>
      </c>
      <c r="Y103" s="508" t="e">
        <f ca="1">+IF(AND(ISNUMBER(OFFSET('Sanitation Data'!$D$11,0,10*ROW('Sanitation Data'!D97))),'Data Summary'!CN103="Yes"),OFFSET('Sanitation Data'!$D$11,0,10*ROW('Sanitation Data'!D97)),NA())</f>
        <v>#N/A</v>
      </c>
      <c r="Z103" s="508" t="e">
        <f ca="1">+IF(AND(ISNUMBER(OFFSET('Sanitation Data'!$D$12,0,10*ROW('Sanitation Data'!D97))),'Data Summary'!CO103="Yes"),OFFSET('Sanitation Data'!$D$12,0,10*ROW('Sanitation Data'!D97)),NA())</f>
        <v>#N/A</v>
      </c>
      <c r="AA103" s="508" t="e">
        <f ca="1">+IF(AND(ISNUMBER(OFFSET('Sanitation Data'!$E$4,0,10*ROW('Sanitation Data'!E97))),'Data Summary'!CP103="Yes"),100-OFFSET('Sanitation Data'!$E$4,0,10*ROW('Sanitation Data'!E97)),NA())</f>
        <v>#N/A</v>
      </c>
      <c r="AB103" s="508" t="e">
        <f ca="1">+IF(AND(ISNUMBER(OFFSET('Sanitation Data'!$E$6,0,10*ROW('Sanitation Data'!E97))),'Data Summary'!CQ103="Yes"),OFFSET('Sanitation Data'!$E$6,0,10*ROW('Sanitation Data'!E97)),NA())</f>
        <v>#N/A</v>
      </c>
      <c r="AC103" s="508" t="e">
        <f ca="1">+IF(AND(ISNUMBER(OFFSET('Sanitation Data'!$E$10,0,10*ROW('Sanitation Data'!E97))),'Data Summary'!CR103="Yes"),OFFSET('Sanitation Data'!$E$10,0,10*ROW('Sanitation Data'!E97)),NA())</f>
        <v>#N/A</v>
      </c>
      <c r="AD103" s="508" t="e">
        <f ca="1">+IF(AND(ISNUMBER(OFFSET('Sanitation Data'!$E$11,0,10*ROW('Sanitation Data'!E97))),'Data Summary'!CS103="Yes"),OFFSET('Sanitation Data'!$E$11,0,10*ROW('Sanitation Data'!E97)),NA())</f>
        <v>#N/A</v>
      </c>
      <c r="AE103" s="508" t="e">
        <f ca="1">+IF(AND(ISNUMBER(OFFSET('Sanitation Data'!$E$12,0,10*ROW('Sanitation Data'!E97))),'Data Summary'!CT103="Yes"),OFFSET('Sanitation Data'!$E$12,0,10*ROW('Sanitation Data'!E97)),NA())</f>
        <v>#N/A</v>
      </c>
      <c r="AF103" s="508" t="e">
        <f ca="1">+IF(AND(ISNUMBER(OFFSET('Sanitation Data'!$F$4,0,10*ROW('Sanitation Data'!F97))),'Data Summary'!CU103="Yes"),100-OFFSET('Sanitation Data'!$F$4,0,10*ROW('Sanitation Data'!F97)),NA())</f>
        <v>#N/A</v>
      </c>
      <c r="AG103" s="508" t="e">
        <f ca="1">+IF(AND(ISNUMBER(OFFSET('Sanitation Data'!$F$6,0,10*ROW('Sanitation Data'!F97))),'Data Summary'!CV103="Yes"),OFFSET('Sanitation Data'!$F$6,0,10*ROW('Sanitation Data'!F97)),NA())</f>
        <v>#N/A</v>
      </c>
      <c r="AH103" s="508" t="e">
        <f ca="1">+IF(AND(ISNUMBER(OFFSET('Sanitation Data'!$F$10,0,10*ROW('Sanitation Data'!F97))),'Data Summary'!CW103="Yes"),OFFSET('Sanitation Data'!$F$10,0,10*ROW('Sanitation Data'!F97)),NA())</f>
        <v>#N/A</v>
      </c>
      <c r="AI103" s="508" t="e">
        <f ca="1">+IF(AND(ISNUMBER(OFFSET('Sanitation Data'!$F$11,0,10*ROW('Sanitation Data'!F97))),'Data Summary'!CX103="Yes"),OFFSET('Sanitation Data'!$F$11,0,10*ROW('Sanitation Data'!F97)),NA())</f>
        <v>#N/A</v>
      </c>
      <c r="AJ103" s="508" t="e">
        <f ca="1">+IF(AND(ISNUMBER(OFFSET('Sanitation Data'!$F$12,0,10*ROW('Sanitation Data'!F97))),'Data Summary'!CY103="Yes"),OFFSET('Sanitation Data'!$F$12,0,10*ROW('Sanitation Data'!F97)),NA())</f>
        <v>#N/A</v>
      </c>
      <c r="AK103" s="508" t="e">
        <f ca="1">+IF(AND(ISNUMBER(OFFSET('Sanitation Data'!$G$4,0,10*ROW('Sanitation Data'!G97))),'Data Summary'!CZ103="Yes"),100-OFFSET('Sanitation Data'!$G$4,0,10*ROW('Sanitation Data'!G97)),NA())</f>
        <v>#N/A</v>
      </c>
      <c r="AL103" s="508" t="e">
        <f ca="1">+IF(AND(ISNUMBER(OFFSET('Sanitation Data'!$G$6,0,10*ROW('Sanitation Data'!G97))),'Data Summary'!DA103="Yes"),OFFSET('Sanitation Data'!$G$6,0,10*ROW('Sanitation Data'!G97)),NA())</f>
        <v>#N/A</v>
      </c>
      <c r="AM103" s="508" t="e">
        <f ca="1">+IF(AND(ISNUMBER(OFFSET('Sanitation Data'!$G$10,0,10*ROW('Sanitation Data'!G97))),'Data Summary'!DB103="Yes"),OFFSET('Sanitation Data'!$G$10,0,10*ROW('Sanitation Data'!G97)),NA())</f>
        <v>#N/A</v>
      </c>
      <c r="AN103" s="508" t="e">
        <f ca="1">+IF(AND(ISNUMBER(OFFSET('Sanitation Data'!$G$11,0,10*ROW('Sanitation Data'!G97))),'Data Summary'!DC103="Yes"),OFFSET('Sanitation Data'!$G$11,0,10*ROW('Sanitation Data'!G97)),NA())</f>
        <v>#N/A</v>
      </c>
      <c r="AO103" s="508" t="e">
        <f ca="1">+IF(AND(ISNUMBER(OFFSET('Sanitation Data'!$G$12,0,10*ROW('Sanitation Data'!G97))),'Data Summary'!DD103="Yes"),OFFSET('Sanitation Data'!$G$12,0,10*ROW('Sanitation Data'!G97)),NA())</f>
        <v>#N/A</v>
      </c>
      <c r="AP103" s="508" t="e">
        <f ca="1">+IF(AND(ISNUMBER(OFFSET('Sanitation Data'!$H$4,0,10*ROW('Sanitation Data'!H97))),'Data Summary'!DE103="Yes"),100-OFFSET('Sanitation Data'!$H$4,0,10*ROW('Sanitation Data'!H97)),NA())</f>
        <v>#N/A</v>
      </c>
      <c r="AQ103" s="508" t="e">
        <f ca="1">+IF(AND(ISNUMBER(OFFSET('Sanitation Data'!$H$6,0,10*ROW('Sanitation Data'!H97))),'Data Summary'!DF103="Yes"),OFFSET('Sanitation Data'!$H$6,0,10*ROW('Sanitation Data'!H97)),NA())</f>
        <v>#N/A</v>
      </c>
      <c r="AR103" s="508" t="e">
        <f ca="1">+IF(AND(ISNUMBER(OFFSET('Sanitation Data'!$H$10,0,10*ROW('Sanitation Data'!H97))),'Data Summary'!DG103="Yes"),OFFSET('Sanitation Data'!$H$10,0,10*ROW('Sanitation Data'!H97)),NA())</f>
        <v>#N/A</v>
      </c>
      <c r="AS103" s="508" t="e">
        <f ca="1">+IF(AND(ISNUMBER(OFFSET('Sanitation Data'!$H$11,0,10*ROW('Sanitation Data'!H97))),'Data Summary'!DH103="Yes"),OFFSET('Sanitation Data'!$H$11,0,10*ROW('Sanitation Data'!H97)),NA())</f>
        <v>#N/A</v>
      </c>
      <c r="AT103" s="508" t="e">
        <f ca="1">+IF(AND(ISNUMBER(OFFSET('Sanitation Data'!$H$12,0,10*ROW('Sanitation Data'!H97))),'Data Summary'!DI103="Yes"),OFFSET('Sanitation Data'!$H$12,0,10*ROW('Sanitation Data'!H97)),NA())</f>
        <v>#N/A</v>
      </c>
      <c r="AU103" s="508" t="e">
        <f ca="1">+IF(AND(ISNUMBER(OFFSET('Sanitation Data'!$I$4,0,10*ROW('Sanitation Data'!I97))),'Data Summary'!DJ103="Yes"),100-OFFSET('Sanitation Data'!$I$4,0,10*ROW('Sanitation Data'!I97)),NA())</f>
        <v>#N/A</v>
      </c>
      <c r="AV103" s="508" t="e">
        <f ca="1">+IF(AND(ISNUMBER(OFFSET('Sanitation Data'!$I$6,0,10*ROW('Sanitation Data'!I97))),'Data Summary'!DK103="Yes"),OFFSET('Sanitation Data'!$I$6,0,10*ROW('Sanitation Data'!I97)),NA())</f>
        <v>#N/A</v>
      </c>
      <c r="AW103" s="508" t="e">
        <f ca="1">+IF(AND(ISNUMBER(OFFSET('Sanitation Data'!$I$10,0,10*ROW('Sanitation Data'!I97))),'Data Summary'!DL103="Yes"),OFFSET('Sanitation Data'!$I$10,0,10*ROW('Sanitation Data'!I97)),NA())</f>
        <v>#N/A</v>
      </c>
      <c r="AX103" s="508" t="e">
        <f ca="1">+IF(AND(ISNUMBER(OFFSET('Sanitation Data'!$I$11,0,10*ROW('Sanitation Data'!I97))),'Data Summary'!DM103="Yes"),OFFSET('Sanitation Data'!$I$11,0,10*ROW('Sanitation Data'!I97)),NA())</f>
        <v>#N/A</v>
      </c>
      <c r="AY103" s="508" t="e">
        <f ca="1">+IF(AND(ISNUMBER(OFFSET('Sanitation Data'!$I$12,0,10*ROW('Sanitation Data'!I97))),'Data Summary'!DN103="Yes"),OFFSET('Sanitation Data'!$I$12,0,10*ROW('Sanitation Data'!I97)),NA())</f>
        <v>#N/A</v>
      </c>
      <c r="AZ103" s="509" t="e">
        <f ca="1">+IF(AND(ISNUMBER(OFFSET('Hygiene Data'!$D$5,0,10*ROW('Hygiene Data'!D97))),'Data Summary'!DO103="Yes"),OFFSET('Hygiene Data'!$D$5,0,10*ROW('Hygiene Data'!D97)),NA())</f>
        <v>#N/A</v>
      </c>
      <c r="BA103" s="509" t="e">
        <f ca="1">+IF(AND(ISNUMBER(OFFSET('Hygiene Data'!$D$7,0,10*ROW('Hygiene Data'!D97))),'Data Summary'!DP103="Yes"),OFFSET('Hygiene Data'!$D$7,0,10*ROW('Hygiene Data'!D97)),NA())</f>
        <v>#N/A</v>
      </c>
      <c r="BB103" s="509" t="e">
        <f ca="1">+IF(AND(ISNUMBER(OFFSET('Hygiene Data'!$D$9,0,10*ROW('Hygiene Data'!D97))),'Data Summary'!DQ103="Yes"),OFFSET('Hygiene Data'!$D$9,0,10*ROW('Hygiene Data'!D97)),NA())</f>
        <v>#N/A</v>
      </c>
      <c r="BC103" s="509" t="e">
        <f ca="1">+IF(AND(ISNUMBER(OFFSET('Hygiene Data'!$E$5,0,10*ROW('Hygiene Data'!E97))),'Data Summary'!DR103="Yes"),OFFSET('Hygiene Data'!$E$5,0,10*ROW('Hygiene Data'!E97)),NA())</f>
        <v>#N/A</v>
      </c>
      <c r="BD103" s="509" t="e">
        <f ca="1">+IF(AND(ISNUMBER(OFFSET('Hygiene Data'!$E$7,0,10*ROW('Hygiene Data'!E97))),'Data Summary'!DS103="Yes"),OFFSET('Hygiene Data'!$E$7,0,10*ROW('Hygiene Data'!E97)),NA())</f>
        <v>#N/A</v>
      </c>
      <c r="BE103" s="509" t="e">
        <f ca="1">+IF(AND(ISNUMBER(OFFSET('Hygiene Data'!$E$9,0,10*ROW('Hygiene Data'!E97))),'Data Summary'!DT103="Yes"),OFFSET('Hygiene Data'!$E$9,0,10*ROW('Hygiene Data'!E97)),NA())</f>
        <v>#N/A</v>
      </c>
      <c r="BF103" s="509" t="e">
        <f ca="1">+IF(AND(ISNUMBER(OFFSET('Hygiene Data'!$F$5,0,10*ROW('Hygiene Data'!F97))),'Data Summary'!DU103="Yes"),OFFSET('Hygiene Data'!$F$5,0,10*ROW('Hygiene Data'!F97)),NA())</f>
        <v>#N/A</v>
      </c>
      <c r="BG103" s="509" t="e">
        <f ca="1">+IF(AND(ISNUMBER(OFFSET('Hygiene Data'!$F$7,0,10*ROW('Hygiene Data'!F97))),'Data Summary'!DV103="Yes"),OFFSET('Hygiene Data'!$F$7,0,10*ROW('Hygiene Data'!F97)),NA())</f>
        <v>#N/A</v>
      </c>
      <c r="BH103" s="509" t="e">
        <f ca="1">+IF(AND(ISNUMBER(OFFSET('Hygiene Data'!$F$9,0,10*ROW('Hygiene Data'!F97))),'Data Summary'!DW103="Yes"),OFFSET('Hygiene Data'!$F$9,0,10*ROW('Hygiene Data'!F97)),NA())</f>
        <v>#N/A</v>
      </c>
      <c r="BI103" s="509" t="e">
        <f ca="1">+IF(AND(ISNUMBER(OFFSET('Hygiene Data'!$G$5,0,10*ROW('Hygiene Data'!G97))),'Data Summary'!DX103="Yes"),OFFSET('Hygiene Data'!$G$5,0,10*ROW('Hygiene Data'!G97)),NA())</f>
        <v>#N/A</v>
      </c>
      <c r="BJ103" s="509" t="e">
        <f ca="1">+IF(AND(ISNUMBER(OFFSET('Hygiene Data'!$G$7,0,10*ROW('Hygiene Data'!G97))),'Data Summary'!DY103="Yes"),OFFSET('Hygiene Data'!$G$7,0,10*ROW('Hygiene Data'!G97)),NA())</f>
        <v>#N/A</v>
      </c>
      <c r="BK103" s="509" t="e">
        <f ca="1">+IF(AND(ISNUMBER(OFFSET('Hygiene Data'!$G$9,0,10*ROW('Hygiene Data'!G97))),'Data Summary'!DZ103="Yes"),OFFSET('Hygiene Data'!$G$9,0,10*ROW('Hygiene Data'!G97)),NA())</f>
        <v>#N/A</v>
      </c>
      <c r="BL103" s="509" t="e">
        <f ca="1">+IF(AND(ISNUMBER(OFFSET('Hygiene Data'!$H$5,0,10*ROW('Hygiene Data'!H97))),'Data Summary'!EA103="Yes"),OFFSET('Hygiene Data'!$H$5,0,10*ROW('Hygiene Data'!H97)),NA())</f>
        <v>#N/A</v>
      </c>
      <c r="BM103" s="509" t="e">
        <f ca="1">+IF(AND(ISNUMBER(OFFSET('Hygiene Data'!$H$7,0,10*ROW('Hygiene Data'!H97))),'Data Summary'!EB103="Yes"),OFFSET('Hygiene Data'!$H$7,0,10*ROW('Hygiene Data'!H97)),NA())</f>
        <v>#N/A</v>
      </c>
      <c r="BN103" s="509" t="e">
        <f ca="1">+IF(AND(ISNUMBER(OFFSET('Hygiene Data'!$H$9,0,10*ROW('Hygiene Data'!H97))),'Data Summary'!EC103="Yes"),OFFSET('Hygiene Data'!$H$9,0,10*ROW('Hygiene Data'!H97)),NA())</f>
        <v>#N/A</v>
      </c>
      <c r="BO103" s="509" t="e">
        <f ca="1">+IF(AND(ISNUMBER(OFFSET('Hygiene Data'!$I$5,0,10*ROW('Hygiene Data'!I97))),'Data Summary'!ED103="Yes"),OFFSET('Hygiene Data'!$I$5,0,10*ROW('Hygiene Data'!I97)),NA())</f>
        <v>#N/A</v>
      </c>
      <c r="BP103" s="509" t="e">
        <f ca="1">+IF(AND(ISNUMBER(OFFSET('Hygiene Data'!$I$7,0,10*ROW('Hygiene Data'!I97))),'Data Summary'!EE103="Yes"),OFFSET('Hygiene Data'!$I$7,0,10*ROW('Hygiene Data'!I97)),NA())</f>
        <v>#N/A</v>
      </c>
      <c r="BQ103" s="509" t="e">
        <f ca="1">+IF(AND(ISNUMBER(OFFSET('Hygiene Data'!$I$9,0,10*ROW('Hygiene Data'!I97))),'Data Summary'!EF103="Yes"),OFFSET('Hygiene Data'!$I$9,0,10*ROW('Hygiene Data'!I97)),NA())</f>
        <v>#N/A</v>
      </c>
    </row>
    <row r="104" spans="1:69" x14ac:dyDescent="0.25">
      <c r="A104" s="505" t="e">
        <f ca="1">+RIGHT('Data Summary'!A104,LEN('Data Summary'!A104)-9)</f>
        <v>#VALUE!</v>
      </c>
      <c r="B104" s="479" t="str">
        <f ca="1">+IF(ISTEXT('Data Summary'!B104),'Data Summary'!B104,"")</f>
        <v/>
      </c>
      <c r="C104" s="506" t="e">
        <f ca="1">+VALUE('Data Summary'!C104)</f>
        <v>#VALUE!</v>
      </c>
      <c r="D104" s="507" t="e">
        <f ca="1">+IF(AND(ISNUMBER(OFFSET('Water Data'!$D$4,0,10*ROW('Water Data'!D98))),'Data Summary'!BS104="Yes"),100-OFFSET('Water Data'!$D$4,0,10*ROW('Water Data'!D98)),NA())</f>
        <v>#N/A</v>
      </c>
      <c r="E104" s="507" t="e">
        <f ca="1">+IF(AND(ISNUMBER(OFFSET('Water Data'!$D$6,0,10*ROW('Water Data'!D98))),'Data Summary'!BT104="Yes"),OFFSET('Water Data'!$D$6,0,10*ROW('Water Data'!D98)),NA())</f>
        <v>#N/A</v>
      </c>
      <c r="F104" s="507" t="e">
        <f ca="1">+IF(AND(ISNUMBER(OFFSET('Water Data'!$D$9,0,10*ROW('Water Data'!D98))),'Data Summary'!BU104="Yes"),OFFSET('Water Data'!$D$9,0,10*ROW('Water Data'!D98)),NA())</f>
        <v>#N/A</v>
      </c>
      <c r="G104" s="507" t="e">
        <f ca="1">+IF(AND(ISNUMBER(OFFSET('Water Data'!$E$4,0,10*ROW('Water Data'!E98))),'Data Summary'!BV104="Yes"),100-OFFSET('Water Data'!$E$4,0,10*ROW('Water Data'!E98)),NA())</f>
        <v>#N/A</v>
      </c>
      <c r="H104" s="507" t="e">
        <f ca="1">+IF(AND(ISNUMBER(OFFSET('Water Data'!$E$6,0,10*ROW('Water Data'!E98))),'Data Summary'!BW104="Yes"),OFFSET('Water Data'!$E$6,0,10*ROW('Water Data'!E98)),NA())</f>
        <v>#N/A</v>
      </c>
      <c r="I104" s="507" t="e">
        <f ca="1">+IF(AND(ISNUMBER(OFFSET('Water Data'!$E$9,0,10*ROW('Water Data'!E98))),'Data Summary'!BX104="Yes"),OFFSET('Water Data'!$E$9,0,10*ROW('Water Data'!E98)),NA())</f>
        <v>#N/A</v>
      </c>
      <c r="J104" s="507" t="e">
        <f ca="1">+IF(AND(ISNUMBER(OFFSET('Water Data'!$F$4,0,10*ROW('Water Data'!F98))),'Data Summary'!BY104="Yes"),100-OFFSET('Water Data'!$F$4,0,10*ROW('Water Data'!F98)),NA())</f>
        <v>#N/A</v>
      </c>
      <c r="K104" s="507" t="e">
        <f ca="1">+IF(AND(ISNUMBER(OFFSET('Water Data'!$F$6,0,10*ROW('Water Data'!F98))),'Data Summary'!BZ104="Yes"),OFFSET('Water Data'!$F$6,0,10*ROW('Water Data'!F98)),NA())</f>
        <v>#N/A</v>
      </c>
      <c r="L104" s="507" t="e">
        <f ca="1">+IF(AND(ISNUMBER(OFFSET('Water Data'!$F$9,0,10*ROW('Water Data'!F98))),'Data Summary'!CA104="Yes"),OFFSET('Water Data'!$F$9,0,10*ROW('Water Data'!F98)),NA())</f>
        <v>#N/A</v>
      </c>
      <c r="M104" s="507" t="e">
        <f ca="1">+IF(AND(ISNUMBER(OFFSET('Water Data'!$G$4,0,10*ROW('Water Data'!G98))),'Data Summary'!CB104="Yes"),100-OFFSET('Water Data'!$G$4,0,10*ROW('Water Data'!G98)),NA())</f>
        <v>#N/A</v>
      </c>
      <c r="N104" s="507" t="e">
        <f ca="1">+IF(AND(ISNUMBER(OFFSET('Water Data'!$G$6,0,10*ROW('Water Data'!G98))),'Data Summary'!CC104="Yes"),OFFSET('Water Data'!$G$6,0,10*ROW('Water Data'!G98)),NA())</f>
        <v>#N/A</v>
      </c>
      <c r="O104" s="507" t="e">
        <f ca="1">+IF(AND(ISNUMBER(OFFSET('Water Data'!$G$9,0,10*ROW('Water Data'!G98))),'Data Summary'!CD104="Yes"),OFFSET('Water Data'!$G$9,0,10*ROW('Water Data'!G98)),NA())</f>
        <v>#N/A</v>
      </c>
      <c r="P104" s="507" t="e">
        <f ca="1">+IF(AND(ISNUMBER(OFFSET('Water Data'!$H$4,0,10*ROW('Water Data'!H98))),'Data Summary'!CE104="Yes"),100-OFFSET('Water Data'!$H$4,0,10*ROW('Water Data'!H98)),NA())</f>
        <v>#N/A</v>
      </c>
      <c r="Q104" s="507" t="e">
        <f ca="1">+IF(AND(ISNUMBER(OFFSET('Water Data'!$H$6,0,10*ROW('Water Data'!H98))),'Data Summary'!CF104="Yes"),OFFSET('Water Data'!$H$6,0,10*ROW('Water Data'!H98)),NA())</f>
        <v>#N/A</v>
      </c>
      <c r="R104" s="507" t="e">
        <f ca="1">+IF(AND(ISNUMBER(OFFSET('Water Data'!$H$9,0,10*ROW('Water Data'!H98))),'Data Summary'!CG104="Yes"),OFFSET('Water Data'!$H$9,0,10*ROW('Water Data'!H98)),NA())</f>
        <v>#N/A</v>
      </c>
      <c r="S104" s="507" t="e">
        <f ca="1">+IF(AND(ISNUMBER(OFFSET('Water Data'!$I$4,0,10*ROW('Water Data'!I98))),'Data Summary'!CH104="Yes"),100-OFFSET('Water Data'!$I$4,0,10*ROW('Water Data'!I98)),NA())</f>
        <v>#N/A</v>
      </c>
      <c r="T104" s="507" t="e">
        <f ca="1">+IF(AND(ISNUMBER(OFFSET('Water Data'!$I$6,0,10*ROW('Water Data'!I98))),'Data Summary'!CI104="Yes"),OFFSET('Water Data'!$I$6,0,10*ROW('Water Data'!I98)),NA())</f>
        <v>#N/A</v>
      </c>
      <c r="U104" s="507" t="e">
        <f ca="1">+IF(AND(ISNUMBER(OFFSET('Water Data'!$I$9,0,10*ROW('Water Data'!I98))),'Data Summary'!CJ104="Yes"),OFFSET('Water Data'!$I$9,0,10*ROW('Water Data'!I98)),NA())</f>
        <v>#N/A</v>
      </c>
      <c r="V104" s="508" t="e">
        <f ca="1">+IF(AND(ISNUMBER(OFFSET('Sanitation Data'!$D$4,0,10*ROW('Sanitation Data'!D98))),'Data Summary'!CK104="Yes"),100-OFFSET('Sanitation Data'!$D$4,0,10*ROW('Sanitation Data'!D98)),NA())</f>
        <v>#N/A</v>
      </c>
      <c r="W104" s="508" t="e">
        <f ca="1">+IF(AND(ISNUMBER(OFFSET('Sanitation Data'!$D$6,0,10*ROW('Sanitation Data'!D98))),'Data Summary'!CL104="Yes"),OFFSET('Sanitation Data'!$D$6,0,10*ROW('Sanitation Data'!D98)),NA())</f>
        <v>#N/A</v>
      </c>
      <c r="X104" s="508" t="e">
        <f ca="1">+IF(AND(ISNUMBER(OFFSET('Sanitation Data'!$D$10,0,10*ROW('Sanitation Data'!D98))),'Data Summary'!CM104="Yes"),OFFSET('Sanitation Data'!$D$10,0,10*ROW('Sanitation Data'!D98)),NA())</f>
        <v>#N/A</v>
      </c>
      <c r="Y104" s="508" t="e">
        <f ca="1">+IF(AND(ISNUMBER(OFFSET('Sanitation Data'!$D$11,0,10*ROW('Sanitation Data'!D98))),'Data Summary'!CN104="Yes"),OFFSET('Sanitation Data'!$D$11,0,10*ROW('Sanitation Data'!D98)),NA())</f>
        <v>#N/A</v>
      </c>
      <c r="Z104" s="508" t="e">
        <f ca="1">+IF(AND(ISNUMBER(OFFSET('Sanitation Data'!$D$12,0,10*ROW('Sanitation Data'!D98))),'Data Summary'!CO104="Yes"),OFFSET('Sanitation Data'!$D$12,0,10*ROW('Sanitation Data'!D98)),NA())</f>
        <v>#N/A</v>
      </c>
      <c r="AA104" s="508" t="e">
        <f ca="1">+IF(AND(ISNUMBER(OFFSET('Sanitation Data'!$E$4,0,10*ROW('Sanitation Data'!E98))),'Data Summary'!CP104="Yes"),100-OFFSET('Sanitation Data'!$E$4,0,10*ROW('Sanitation Data'!E98)),NA())</f>
        <v>#N/A</v>
      </c>
      <c r="AB104" s="508" t="e">
        <f ca="1">+IF(AND(ISNUMBER(OFFSET('Sanitation Data'!$E$6,0,10*ROW('Sanitation Data'!E98))),'Data Summary'!CQ104="Yes"),OFFSET('Sanitation Data'!$E$6,0,10*ROW('Sanitation Data'!E98)),NA())</f>
        <v>#N/A</v>
      </c>
      <c r="AC104" s="508" t="e">
        <f ca="1">+IF(AND(ISNUMBER(OFFSET('Sanitation Data'!$E$10,0,10*ROW('Sanitation Data'!E98))),'Data Summary'!CR104="Yes"),OFFSET('Sanitation Data'!$E$10,0,10*ROW('Sanitation Data'!E98)),NA())</f>
        <v>#N/A</v>
      </c>
      <c r="AD104" s="508" t="e">
        <f ca="1">+IF(AND(ISNUMBER(OFFSET('Sanitation Data'!$E$11,0,10*ROW('Sanitation Data'!E98))),'Data Summary'!CS104="Yes"),OFFSET('Sanitation Data'!$E$11,0,10*ROW('Sanitation Data'!E98)),NA())</f>
        <v>#N/A</v>
      </c>
      <c r="AE104" s="508" t="e">
        <f ca="1">+IF(AND(ISNUMBER(OFFSET('Sanitation Data'!$E$12,0,10*ROW('Sanitation Data'!E98))),'Data Summary'!CT104="Yes"),OFFSET('Sanitation Data'!$E$12,0,10*ROW('Sanitation Data'!E98)),NA())</f>
        <v>#N/A</v>
      </c>
      <c r="AF104" s="508" t="e">
        <f ca="1">+IF(AND(ISNUMBER(OFFSET('Sanitation Data'!$F$4,0,10*ROW('Sanitation Data'!F98))),'Data Summary'!CU104="Yes"),100-OFFSET('Sanitation Data'!$F$4,0,10*ROW('Sanitation Data'!F98)),NA())</f>
        <v>#N/A</v>
      </c>
      <c r="AG104" s="508" t="e">
        <f ca="1">+IF(AND(ISNUMBER(OFFSET('Sanitation Data'!$F$6,0,10*ROW('Sanitation Data'!F98))),'Data Summary'!CV104="Yes"),OFFSET('Sanitation Data'!$F$6,0,10*ROW('Sanitation Data'!F98)),NA())</f>
        <v>#N/A</v>
      </c>
      <c r="AH104" s="508" t="e">
        <f ca="1">+IF(AND(ISNUMBER(OFFSET('Sanitation Data'!$F$10,0,10*ROW('Sanitation Data'!F98))),'Data Summary'!CW104="Yes"),OFFSET('Sanitation Data'!$F$10,0,10*ROW('Sanitation Data'!F98)),NA())</f>
        <v>#N/A</v>
      </c>
      <c r="AI104" s="508" t="e">
        <f ca="1">+IF(AND(ISNUMBER(OFFSET('Sanitation Data'!$F$11,0,10*ROW('Sanitation Data'!F98))),'Data Summary'!CX104="Yes"),OFFSET('Sanitation Data'!$F$11,0,10*ROW('Sanitation Data'!F98)),NA())</f>
        <v>#N/A</v>
      </c>
      <c r="AJ104" s="508" t="e">
        <f ca="1">+IF(AND(ISNUMBER(OFFSET('Sanitation Data'!$F$12,0,10*ROW('Sanitation Data'!F98))),'Data Summary'!CY104="Yes"),OFFSET('Sanitation Data'!$F$12,0,10*ROW('Sanitation Data'!F98)),NA())</f>
        <v>#N/A</v>
      </c>
      <c r="AK104" s="508" t="e">
        <f ca="1">+IF(AND(ISNUMBER(OFFSET('Sanitation Data'!$G$4,0,10*ROW('Sanitation Data'!G98))),'Data Summary'!CZ104="Yes"),100-OFFSET('Sanitation Data'!$G$4,0,10*ROW('Sanitation Data'!G98)),NA())</f>
        <v>#N/A</v>
      </c>
      <c r="AL104" s="508" t="e">
        <f ca="1">+IF(AND(ISNUMBER(OFFSET('Sanitation Data'!$G$6,0,10*ROW('Sanitation Data'!G98))),'Data Summary'!DA104="Yes"),OFFSET('Sanitation Data'!$G$6,0,10*ROW('Sanitation Data'!G98)),NA())</f>
        <v>#N/A</v>
      </c>
      <c r="AM104" s="508" t="e">
        <f ca="1">+IF(AND(ISNUMBER(OFFSET('Sanitation Data'!$G$10,0,10*ROW('Sanitation Data'!G98))),'Data Summary'!DB104="Yes"),OFFSET('Sanitation Data'!$G$10,0,10*ROW('Sanitation Data'!G98)),NA())</f>
        <v>#N/A</v>
      </c>
      <c r="AN104" s="508" t="e">
        <f ca="1">+IF(AND(ISNUMBER(OFFSET('Sanitation Data'!$G$11,0,10*ROW('Sanitation Data'!G98))),'Data Summary'!DC104="Yes"),OFFSET('Sanitation Data'!$G$11,0,10*ROW('Sanitation Data'!G98)),NA())</f>
        <v>#N/A</v>
      </c>
      <c r="AO104" s="508" t="e">
        <f ca="1">+IF(AND(ISNUMBER(OFFSET('Sanitation Data'!$G$12,0,10*ROW('Sanitation Data'!G98))),'Data Summary'!DD104="Yes"),OFFSET('Sanitation Data'!$G$12,0,10*ROW('Sanitation Data'!G98)),NA())</f>
        <v>#N/A</v>
      </c>
      <c r="AP104" s="508" t="e">
        <f ca="1">+IF(AND(ISNUMBER(OFFSET('Sanitation Data'!$H$4,0,10*ROW('Sanitation Data'!H98))),'Data Summary'!DE104="Yes"),100-OFFSET('Sanitation Data'!$H$4,0,10*ROW('Sanitation Data'!H98)),NA())</f>
        <v>#N/A</v>
      </c>
      <c r="AQ104" s="508" t="e">
        <f ca="1">+IF(AND(ISNUMBER(OFFSET('Sanitation Data'!$H$6,0,10*ROW('Sanitation Data'!H98))),'Data Summary'!DF104="Yes"),OFFSET('Sanitation Data'!$H$6,0,10*ROW('Sanitation Data'!H98)),NA())</f>
        <v>#N/A</v>
      </c>
      <c r="AR104" s="508" t="e">
        <f ca="1">+IF(AND(ISNUMBER(OFFSET('Sanitation Data'!$H$10,0,10*ROW('Sanitation Data'!H98))),'Data Summary'!DG104="Yes"),OFFSET('Sanitation Data'!$H$10,0,10*ROW('Sanitation Data'!H98)),NA())</f>
        <v>#N/A</v>
      </c>
      <c r="AS104" s="508" t="e">
        <f ca="1">+IF(AND(ISNUMBER(OFFSET('Sanitation Data'!$H$11,0,10*ROW('Sanitation Data'!H98))),'Data Summary'!DH104="Yes"),OFFSET('Sanitation Data'!$H$11,0,10*ROW('Sanitation Data'!H98)),NA())</f>
        <v>#N/A</v>
      </c>
      <c r="AT104" s="508" t="e">
        <f ca="1">+IF(AND(ISNUMBER(OFFSET('Sanitation Data'!$H$12,0,10*ROW('Sanitation Data'!H98))),'Data Summary'!DI104="Yes"),OFFSET('Sanitation Data'!$H$12,0,10*ROW('Sanitation Data'!H98)),NA())</f>
        <v>#N/A</v>
      </c>
      <c r="AU104" s="508" t="e">
        <f ca="1">+IF(AND(ISNUMBER(OFFSET('Sanitation Data'!$I$4,0,10*ROW('Sanitation Data'!I98))),'Data Summary'!DJ104="Yes"),100-OFFSET('Sanitation Data'!$I$4,0,10*ROW('Sanitation Data'!I98)),NA())</f>
        <v>#N/A</v>
      </c>
      <c r="AV104" s="508" t="e">
        <f ca="1">+IF(AND(ISNUMBER(OFFSET('Sanitation Data'!$I$6,0,10*ROW('Sanitation Data'!I98))),'Data Summary'!DK104="Yes"),OFFSET('Sanitation Data'!$I$6,0,10*ROW('Sanitation Data'!I98)),NA())</f>
        <v>#N/A</v>
      </c>
      <c r="AW104" s="508" t="e">
        <f ca="1">+IF(AND(ISNUMBER(OFFSET('Sanitation Data'!$I$10,0,10*ROW('Sanitation Data'!I98))),'Data Summary'!DL104="Yes"),OFFSET('Sanitation Data'!$I$10,0,10*ROW('Sanitation Data'!I98)),NA())</f>
        <v>#N/A</v>
      </c>
      <c r="AX104" s="508" t="e">
        <f ca="1">+IF(AND(ISNUMBER(OFFSET('Sanitation Data'!$I$11,0,10*ROW('Sanitation Data'!I98))),'Data Summary'!DM104="Yes"),OFFSET('Sanitation Data'!$I$11,0,10*ROW('Sanitation Data'!I98)),NA())</f>
        <v>#N/A</v>
      </c>
      <c r="AY104" s="508" t="e">
        <f ca="1">+IF(AND(ISNUMBER(OFFSET('Sanitation Data'!$I$12,0,10*ROW('Sanitation Data'!I98))),'Data Summary'!DN104="Yes"),OFFSET('Sanitation Data'!$I$12,0,10*ROW('Sanitation Data'!I98)),NA())</f>
        <v>#N/A</v>
      </c>
      <c r="AZ104" s="509" t="e">
        <f ca="1">+IF(AND(ISNUMBER(OFFSET('Hygiene Data'!$D$5,0,10*ROW('Hygiene Data'!D98))),'Data Summary'!DO104="Yes"),OFFSET('Hygiene Data'!$D$5,0,10*ROW('Hygiene Data'!D98)),NA())</f>
        <v>#N/A</v>
      </c>
      <c r="BA104" s="509" t="e">
        <f ca="1">+IF(AND(ISNUMBER(OFFSET('Hygiene Data'!$D$7,0,10*ROW('Hygiene Data'!D98))),'Data Summary'!DP104="Yes"),OFFSET('Hygiene Data'!$D$7,0,10*ROW('Hygiene Data'!D98)),NA())</f>
        <v>#N/A</v>
      </c>
      <c r="BB104" s="509" t="e">
        <f ca="1">+IF(AND(ISNUMBER(OFFSET('Hygiene Data'!$D$9,0,10*ROW('Hygiene Data'!D98))),'Data Summary'!DQ104="Yes"),OFFSET('Hygiene Data'!$D$9,0,10*ROW('Hygiene Data'!D98)),NA())</f>
        <v>#N/A</v>
      </c>
      <c r="BC104" s="509" t="e">
        <f ca="1">+IF(AND(ISNUMBER(OFFSET('Hygiene Data'!$E$5,0,10*ROW('Hygiene Data'!E98))),'Data Summary'!DR104="Yes"),OFFSET('Hygiene Data'!$E$5,0,10*ROW('Hygiene Data'!E98)),NA())</f>
        <v>#N/A</v>
      </c>
      <c r="BD104" s="509" t="e">
        <f ca="1">+IF(AND(ISNUMBER(OFFSET('Hygiene Data'!$E$7,0,10*ROW('Hygiene Data'!E98))),'Data Summary'!DS104="Yes"),OFFSET('Hygiene Data'!$E$7,0,10*ROW('Hygiene Data'!E98)),NA())</f>
        <v>#N/A</v>
      </c>
      <c r="BE104" s="509" t="e">
        <f ca="1">+IF(AND(ISNUMBER(OFFSET('Hygiene Data'!$E$9,0,10*ROW('Hygiene Data'!E98))),'Data Summary'!DT104="Yes"),OFFSET('Hygiene Data'!$E$9,0,10*ROW('Hygiene Data'!E98)),NA())</f>
        <v>#N/A</v>
      </c>
      <c r="BF104" s="509" t="e">
        <f ca="1">+IF(AND(ISNUMBER(OFFSET('Hygiene Data'!$F$5,0,10*ROW('Hygiene Data'!F98))),'Data Summary'!DU104="Yes"),OFFSET('Hygiene Data'!$F$5,0,10*ROW('Hygiene Data'!F98)),NA())</f>
        <v>#N/A</v>
      </c>
      <c r="BG104" s="509" t="e">
        <f ca="1">+IF(AND(ISNUMBER(OFFSET('Hygiene Data'!$F$7,0,10*ROW('Hygiene Data'!F98))),'Data Summary'!DV104="Yes"),OFFSET('Hygiene Data'!$F$7,0,10*ROW('Hygiene Data'!F98)),NA())</f>
        <v>#N/A</v>
      </c>
      <c r="BH104" s="509" t="e">
        <f ca="1">+IF(AND(ISNUMBER(OFFSET('Hygiene Data'!$F$9,0,10*ROW('Hygiene Data'!F98))),'Data Summary'!DW104="Yes"),OFFSET('Hygiene Data'!$F$9,0,10*ROW('Hygiene Data'!F98)),NA())</f>
        <v>#N/A</v>
      </c>
      <c r="BI104" s="509" t="e">
        <f ca="1">+IF(AND(ISNUMBER(OFFSET('Hygiene Data'!$G$5,0,10*ROW('Hygiene Data'!G98))),'Data Summary'!DX104="Yes"),OFFSET('Hygiene Data'!$G$5,0,10*ROW('Hygiene Data'!G98)),NA())</f>
        <v>#N/A</v>
      </c>
      <c r="BJ104" s="509" t="e">
        <f ca="1">+IF(AND(ISNUMBER(OFFSET('Hygiene Data'!$G$7,0,10*ROW('Hygiene Data'!G98))),'Data Summary'!DY104="Yes"),OFFSET('Hygiene Data'!$G$7,0,10*ROW('Hygiene Data'!G98)),NA())</f>
        <v>#N/A</v>
      </c>
      <c r="BK104" s="509" t="e">
        <f ca="1">+IF(AND(ISNUMBER(OFFSET('Hygiene Data'!$G$9,0,10*ROW('Hygiene Data'!G98))),'Data Summary'!DZ104="Yes"),OFFSET('Hygiene Data'!$G$9,0,10*ROW('Hygiene Data'!G98)),NA())</f>
        <v>#N/A</v>
      </c>
      <c r="BL104" s="509" t="e">
        <f ca="1">+IF(AND(ISNUMBER(OFFSET('Hygiene Data'!$H$5,0,10*ROW('Hygiene Data'!H98))),'Data Summary'!EA104="Yes"),OFFSET('Hygiene Data'!$H$5,0,10*ROW('Hygiene Data'!H98)),NA())</f>
        <v>#N/A</v>
      </c>
      <c r="BM104" s="509" t="e">
        <f ca="1">+IF(AND(ISNUMBER(OFFSET('Hygiene Data'!$H$7,0,10*ROW('Hygiene Data'!H98))),'Data Summary'!EB104="Yes"),OFFSET('Hygiene Data'!$H$7,0,10*ROW('Hygiene Data'!H98)),NA())</f>
        <v>#N/A</v>
      </c>
      <c r="BN104" s="509" t="e">
        <f ca="1">+IF(AND(ISNUMBER(OFFSET('Hygiene Data'!$H$9,0,10*ROW('Hygiene Data'!H98))),'Data Summary'!EC104="Yes"),OFFSET('Hygiene Data'!$H$9,0,10*ROW('Hygiene Data'!H98)),NA())</f>
        <v>#N/A</v>
      </c>
      <c r="BO104" s="509" t="e">
        <f ca="1">+IF(AND(ISNUMBER(OFFSET('Hygiene Data'!$I$5,0,10*ROW('Hygiene Data'!I98))),'Data Summary'!ED104="Yes"),OFFSET('Hygiene Data'!$I$5,0,10*ROW('Hygiene Data'!I98)),NA())</f>
        <v>#N/A</v>
      </c>
      <c r="BP104" s="509" t="e">
        <f ca="1">+IF(AND(ISNUMBER(OFFSET('Hygiene Data'!$I$7,0,10*ROW('Hygiene Data'!I98))),'Data Summary'!EE104="Yes"),OFFSET('Hygiene Data'!$I$7,0,10*ROW('Hygiene Data'!I98)),NA())</f>
        <v>#N/A</v>
      </c>
      <c r="BQ104" s="509" t="e">
        <f ca="1">+IF(AND(ISNUMBER(OFFSET('Hygiene Data'!$I$9,0,10*ROW('Hygiene Data'!I98))),'Data Summary'!EF104="Yes"),OFFSET('Hygiene Data'!$I$9,0,10*ROW('Hygiene Data'!I98)),NA())</f>
        <v>#N/A</v>
      </c>
    </row>
    <row r="105" spans="1:69" x14ac:dyDescent="0.25">
      <c r="A105" s="505" t="e">
        <f ca="1">+RIGHT('Data Summary'!A105,LEN('Data Summary'!A105)-9)</f>
        <v>#VALUE!</v>
      </c>
      <c r="B105" s="479" t="str">
        <f ca="1">+IF(ISTEXT('Data Summary'!B105),'Data Summary'!B105,"")</f>
        <v/>
      </c>
      <c r="C105" s="506" t="e">
        <f ca="1">+VALUE('Data Summary'!C105)</f>
        <v>#VALUE!</v>
      </c>
      <c r="D105" s="507" t="e">
        <f ca="1">+IF(AND(ISNUMBER(OFFSET('Water Data'!$D$4,0,10*ROW('Water Data'!D99))),'Data Summary'!BS105="Yes"),100-OFFSET('Water Data'!$D$4,0,10*ROW('Water Data'!D99)),NA())</f>
        <v>#N/A</v>
      </c>
      <c r="E105" s="507" t="e">
        <f ca="1">+IF(AND(ISNUMBER(OFFSET('Water Data'!$D$6,0,10*ROW('Water Data'!D99))),'Data Summary'!BT105="Yes"),OFFSET('Water Data'!$D$6,0,10*ROW('Water Data'!D99)),NA())</f>
        <v>#N/A</v>
      </c>
      <c r="F105" s="507" t="e">
        <f ca="1">+IF(AND(ISNUMBER(OFFSET('Water Data'!$D$9,0,10*ROW('Water Data'!D99))),'Data Summary'!BU105="Yes"),OFFSET('Water Data'!$D$9,0,10*ROW('Water Data'!D99)),NA())</f>
        <v>#N/A</v>
      </c>
      <c r="G105" s="507" t="e">
        <f ca="1">+IF(AND(ISNUMBER(OFFSET('Water Data'!$E$4,0,10*ROW('Water Data'!E99))),'Data Summary'!BV105="Yes"),100-OFFSET('Water Data'!$E$4,0,10*ROW('Water Data'!E99)),NA())</f>
        <v>#N/A</v>
      </c>
      <c r="H105" s="507" t="e">
        <f ca="1">+IF(AND(ISNUMBER(OFFSET('Water Data'!$E$6,0,10*ROW('Water Data'!E99))),'Data Summary'!BW105="Yes"),OFFSET('Water Data'!$E$6,0,10*ROW('Water Data'!E99)),NA())</f>
        <v>#N/A</v>
      </c>
      <c r="I105" s="507" t="e">
        <f ca="1">+IF(AND(ISNUMBER(OFFSET('Water Data'!$E$9,0,10*ROW('Water Data'!E99))),'Data Summary'!BX105="Yes"),OFFSET('Water Data'!$E$9,0,10*ROW('Water Data'!E99)),NA())</f>
        <v>#N/A</v>
      </c>
      <c r="J105" s="507" t="e">
        <f ca="1">+IF(AND(ISNUMBER(OFFSET('Water Data'!$F$4,0,10*ROW('Water Data'!F99))),'Data Summary'!BY105="Yes"),100-OFFSET('Water Data'!$F$4,0,10*ROW('Water Data'!F99)),NA())</f>
        <v>#N/A</v>
      </c>
      <c r="K105" s="507" t="e">
        <f ca="1">+IF(AND(ISNUMBER(OFFSET('Water Data'!$F$6,0,10*ROW('Water Data'!F99))),'Data Summary'!BZ105="Yes"),OFFSET('Water Data'!$F$6,0,10*ROW('Water Data'!F99)),NA())</f>
        <v>#N/A</v>
      </c>
      <c r="L105" s="507" t="e">
        <f ca="1">+IF(AND(ISNUMBER(OFFSET('Water Data'!$F$9,0,10*ROW('Water Data'!F99))),'Data Summary'!CA105="Yes"),OFFSET('Water Data'!$F$9,0,10*ROW('Water Data'!F99)),NA())</f>
        <v>#N/A</v>
      </c>
      <c r="M105" s="507" t="e">
        <f ca="1">+IF(AND(ISNUMBER(OFFSET('Water Data'!$G$4,0,10*ROW('Water Data'!G99))),'Data Summary'!CB105="Yes"),100-OFFSET('Water Data'!$G$4,0,10*ROW('Water Data'!G99)),NA())</f>
        <v>#N/A</v>
      </c>
      <c r="N105" s="507" t="e">
        <f ca="1">+IF(AND(ISNUMBER(OFFSET('Water Data'!$G$6,0,10*ROW('Water Data'!G99))),'Data Summary'!CC105="Yes"),OFFSET('Water Data'!$G$6,0,10*ROW('Water Data'!G99)),NA())</f>
        <v>#N/A</v>
      </c>
      <c r="O105" s="507" t="e">
        <f ca="1">+IF(AND(ISNUMBER(OFFSET('Water Data'!$G$9,0,10*ROW('Water Data'!G99))),'Data Summary'!CD105="Yes"),OFFSET('Water Data'!$G$9,0,10*ROW('Water Data'!G99)),NA())</f>
        <v>#N/A</v>
      </c>
      <c r="P105" s="507" t="e">
        <f ca="1">+IF(AND(ISNUMBER(OFFSET('Water Data'!$H$4,0,10*ROW('Water Data'!H99))),'Data Summary'!CE105="Yes"),100-OFFSET('Water Data'!$H$4,0,10*ROW('Water Data'!H99)),NA())</f>
        <v>#N/A</v>
      </c>
      <c r="Q105" s="507" t="e">
        <f ca="1">+IF(AND(ISNUMBER(OFFSET('Water Data'!$H$6,0,10*ROW('Water Data'!H99))),'Data Summary'!CF105="Yes"),OFFSET('Water Data'!$H$6,0,10*ROW('Water Data'!H99)),NA())</f>
        <v>#N/A</v>
      </c>
      <c r="R105" s="507" t="e">
        <f ca="1">+IF(AND(ISNUMBER(OFFSET('Water Data'!$H$9,0,10*ROW('Water Data'!H99))),'Data Summary'!CG105="Yes"),OFFSET('Water Data'!$H$9,0,10*ROW('Water Data'!H99)),NA())</f>
        <v>#N/A</v>
      </c>
      <c r="S105" s="507" t="e">
        <f ca="1">+IF(AND(ISNUMBER(OFFSET('Water Data'!$I$4,0,10*ROW('Water Data'!I99))),'Data Summary'!CH105="Yes"),100-OFFSET('Water Data'!$I$4,0,10*ROW('Water Data'!I99)),NA())</f>
        <v>#N/A</v>
      </c>
      <c r="T105" s="507" t="e">
        <f ca="1">+IF(AND(ISNUMBER(OFFSET('Water Data'!$I$6,0,10*ROW('Water Data'!I99))),'Data Summary'!CI105="Yes"),OFFSET('Water Data'!$I$6,0,10*ROW('Water Data'!I99)),NA())</f>
        <v>#N/A</v>
      </c>
      <c r="U105" s="507" t="e">
        <f ca="1">+IF(AND(ISNUMBER(OFFSET('Water Data'!$I$9,0,10*ROW('Water Data'!I99))),'Data Summary'!CJ105="Yes"),OFFSET('Water Data'!$I$9,0,10*ROW('Water Data'!I99)),NA())</f>
        <v>#N/A</v>
      </c>
      <c r="V105" s="508" t="e">
        <f ca="1">+IF(AND(ISNUMBER(OFFSET('Sanitation Data'!$D$4,0,10*ROW('Sanitation Data'!D99))),'Data Summary'!CK105="Yes"),100-OFFSET('Sanitation Data'!$D$4,0,10*ROW('Sanitation Data'!D99)),NA())</f>
        <v>#N/A</v>
      </c>
      <c r="W105" s="508" t="e">
        <f ca="1">+IF(AND(ISNUMBER(OFFSET('Sanitation Data'!$D$6,0,10*ROW('Sanitation Data'!D99))),'Data Summary'!CL105="Yes"),OFFSET('Sanitation Data'!$D$6,0,10*ROW('Sanitation Data'!D99)),NA())</f>
        <v>#N/A</v>
      </c>
      <c r="X105" s="508" t="e">
        <f ca="1">+IF(AND(ISNUMBER(OFFSET('Sanitation Data'!$D$10,0,10*ROW('Sanitation Data'!D99))),'Data Summary'!CM105="Yes"),OFFSET('Sanitation Data'!$D$10,0,10*ROW('Sanitation Data'!D99)),NA())</f>
        <v>#N/A</v>
      </c>
      <c r="Y105" s="508" t="e">
        <f ca="1">+IF(AND(ISNUMBER(OFFSET('Sanitation Data'!$D$11,0,10*ROW('Sanitation Data'!D99))),'Data Summary'!CN105="Yes"),OFFSET('Sanitation Data'!$D$11,0,10*ROW('Sanitation Data'!D99)),NA())</f>
        <v>#N/A</v>
      </c>
      <c r="Z105" s="508" t="e">
        <f ca="1">+IF(AND(ISNUMBER(OFFSET('Sanitation Data'!$D$12,0,10*ROW('Sanitation Data'!D99))),'Data Summary'!CO105="Yes"),OFFSET('Sanitation Data'!$D$12,0,10*ROW('Sanitation Data'!D99)),NA())</f>
        <v>#N/A</v>
      </c>
      <c r="AA105" s="508" t="e">
        <f ca="1">+IF(AND(ISNUMBER(OFFSET('Sanitation Data'!$E$4,0,10*ROW('Sanitation Data'!E99))),'Data Summary'!CP105="Yes"),100-OFFSET('Sanitation Data'!$E$4,0,10*ROW('Sanitation Data'!E99)),NA())</f>
        <v>#N/A</v>
      </c>
      <c r="AB105" s="508" t="e">
        <f ca="1">+IF(AND(ISNUMBER(OFFSET('Sanitation Data'!$E$6,0,10*ROW('Sanitation Data'!E99))),'Data Summary'!CQ105="Yes"),OFFSET('Sanitation Data'!$E$6,0,10*ROW('Sanitation Data'!E99)),NA())</f>
        <v>#N/A</v>
      </c>
      <c r="AC105" s="508" t="e">
        <f ca="1">+IF(AND(ISNUMBER(OFFSET('Sanitation Data'!$E$10,0,10*ROW('Sanitation Data'!E99))),'Data Summary'!CR105="Yes"),OFFSET('Sanitation Data'!$E$10,0,10*ROW('Sanitation Data'!E99)),NA())</f>
        <v>#N/A</v>
      </c>
      <c r="AD105" s="508" t="e">
        <f ca="1">+IF(AND(ISNUMBER(OFFSET('Sanitation Data'!$E$11,0,10*ROW('Sanitation Data'!E99))),'Data Summary'!CS105="Yes"),OFFSET('Sanitation Data'!$E$11,0,10*ROW('Sanitation Data'!E99)),NA())</f>
        <v>#N/A</v>
      </c>
      <c r="AE105" s="508" t="e">
        <f ca="1">+IF(AND(ISNUMBER(OFFSET('Sanitation Data'!$E$12,0,10*ROW('Sanitation Data'!E99))),'Data Summary'!CT105="Yes"),OFFSET('Sanitation Data'!$E$12,0,10*ROW('Sanitation Data'!E99)),NA())</f>
        <v>#N/A</v>
      </c>
      <c r="AF105" s="508" t="e">
        <f ca="1">+IF(AND(ISNUMBER(OFFSET('Sanitation Data'!$F$4,0,10*ROW('Sanitation Data'!F99))),'Data Summary'!CU105="Yes"),100-OFFSET('Sanitation Data'!$F$4,0,10*ROW('Sanitation Data'!F99)),NA())</f>
        <v>#N/A</v>
      </c>
      <c r="AG105" s="508" t="e">
        <f ca="1">+IF(AND(ISNUMBER(OFFSET('Sanitation Data'!$F$6,0,10*ROW('Sanitation Data'!F99))),'Data Summary'!CV105="Yes"),OFFSET('Sanitation Data'!$F$6,0,10*ROW('Sanitation Data'!F99)),NA())</f>
        <v>#N/A</v>
      </c>
      <c r="AH105" s="508" t="e">
        <f ca="1">+IF(AND(ISNUMBER(OFFSET('Sanitation Data'!$F$10,0,10*ROW('Sanitation Data'!F99))),'Data Summary'!CW105="Yes"),OFFSET('Sanitation Data'!$F$10,0,10*ROW('Sanitation Data'!F99)),NA())</f>
        <v>#N/A</v>
      </c>
      <c r="AI105" s="508" t="e">
        <f ca="1">+IF(AND(ISNUMBER(OFFSET('Sanitation Data'!$F$11,0,10*ROW('Sanitation Data'!F99))),'Data Summary'!CX105="Yes"),OFFSET('Sanitation Data'!$F$11,0,10*ROW('Sanitation Data'!F99)),NA())</f>
        <v>#N/A</v>
      </c>
      <c r="AJ105" s="508" t="e">
        <f ca="1">+IF(AND(ISNUMBER(OFFSET('Sanitation Data'!$F$12,0,10*ROW('Sanitation Data'!F99))),'Data Summary'!CY105="Yes"),OFFSET('Sanitation Data'!$F$12,0,10*ROW('Sanitation Data'!F99)),NA())</f>
        <v>#N/A</v>
      </c>
      <c r="AK105" s="508" t="e">
        <f ca="1">+IF(AND(ISNUMBER(OFFSET('Sanitation Data'!$G$4,0,10*ROW('Sanitation Data'!G99))),'Data Summary'!CZ105="Yes"),100-OFFSET('Sanitation Data'!$G$4,0,10*ROW('Sanitation Data'!G99)),NA())</f>
        <v>#N/A</v>
      </c>
      <c r="AL105" s="508" t="e">
        <f ca="1">+IF(AND(ISNUMBER(OFFSET('Sanitation Data'!$G$6,0,10*ROW('Sanitation Data'!G99))),'Data Summary'!DA105="Yes"),OFFSET('Sanitation Data'!$G$6,0,10*ROW('Sanitation Data'!G99)),NA())</f>
        <v>#N/A</v>
      </c>
      <c r="AM105" s="508" t="e">
        <f ca="1">+IF(AND(ISNUMBER(OFFSET('Sanitation Data'!$G$10,0,10*ROW('Sanitation Data'!G99))),'Data Summary'!DB105="Yes"),OFFSET('Sanitation Data'!$G$10,0,10*ROW('Sanitation Data'!G99)),NA())</f>
        <v>#N/A</v>
      </c>
      <c r="AN105" s="508" t="e">
        <f ca="1">+IF(AND(ISNUMBER(OFFSET('Sanitation Data'!$G$11,0,10*ROW('Sanitation Data'!G99))),'Data Summary'!DC105="Yes"),OFFSET('Sanitation Data'!$G$11,0,10*ROW('Sanitation Data'!G99)),NA())</f>
        <v>#N/A</v>
      </c>
      <c r="AO105" s="508" t="e">
        <f ca="1">+IF(AND(ISNUMBER(OFFSET('Sanitation Data'!$G$12,0,10*ROW('Sanitation Data'!G99))),'Data Summary'!DD105="Yes"),OFFSET('Sanitation Data'!$G$12,0,10*ROW('Sanitation Data'!G99)),NA())</f>
        <v>#N/A</v>
      </c>
      <c r="AP105" s="508" t="e">
        <f ca="1">+IF(AND(ISNUMBER(OFFSET('Sanitation Data'!$H$4,0,10*ROW('Sanitation Data'!H99))),'Data Summary'!DE105="Yes"),100-OFFSET('Sanitation Data'!$H$4,0,10*ROW('Sanitation Data'!H99)),NA())</f>
        <v>#N/A</v>
      </c>
      <c r="AQ105" s="508" t="e">
        <f ca="1">+IF(AND(ISNUMBER(OFFSET('Sanitation Data'!$H$6,0,10*ROW('Sanitation Data'!H99))),'Data Summary'!DF105="Yes"),OFFSET('Sanitation Data'!$H$6,0,10*ROW('Sanitation Data'!H99)),NA())</f>
        <v>#N/A</v>
      </c>
      <c r="AR105" s="508" t="e">
        <f ca="1">+IF(AND(ISNUMBER(OFFSET('Sanitation Data'!$H$10,0,10*ROW('Sanitation Data'!H99))),'Data Summary'!DG105="Yes"),OFFSET('Sanitation Data'!$H$10,0,10*ROW('Sanitation Data'!H99)),NA())</f>
        <v>#N/A</v>
      </c>
      <c r="AS105" s="508" t="e">
        <f ca="1">+IF(AND(ISNUMBER(OFFSET('Sanitation Data'!$H$11,0,10*ROW('Sanitation Data'!H99))),'Data Summary'!DH105="Yes"),OFFSET('Sanitation Data'!$H$11,0,10*ROW('Sanitation Data'!H99)),NA())</f>
        <v>#N/A</v>
      </c>
      <c r="AT105" s="508" t="e">
        <f ca="1">+IF(AND(ISNUMBER(OFFSET('Sanitation Data'!$H$12,0,10*ROW('Sanitation Data'!H99))),'Data Summary'!DI105="Yes"),OFFSET('Sanitation Data'!$H$12,0,10*ROW('Sanitation Data'!H99)),NA())</f>
        <v>#N/A</v>
      </c>
      <c r="AU105" s="508" t="e">
        <f ca="1">+IF(AND(ISNUMBER(OFFSET('Sanitation Data'!$I$4,0,10*ROW('Sanitation Data'!I99))),'Data Summary'!DJ105="Yes"),100-OFFSET('Sanitation Data'!$I$4,0,10*ROW('Sanitation Data'!I99)),NA())</f>
        <v>#N/A</v>
      </c>
      <c r="AV105" s="508" t="e">
        <f ca="1">+IF(AND(ISNUMBER(OFFSET('Sanitation Data'!$I$6,0,10*ROW('Sanitation Data'!I99))),'Data Summary'!DK105="Yes"),OFFSET('Sanitation Data'!$I$6,0,10*ROW('Sanitation Data'!I99)),NA())</f>
        <v>#N/A</v>
      </c>
      <c r="AW105" s="508" t="e">
        <f ca="1">+IF(AND(ISNUMBER(OFFSET('Sanitation Data'!$I$10,0,10*ROW('Sanitation Data'!I99))),'Data Summary'!DL105="Yes"),OFFSET('Sanitation Data'!$I$10,0,10*ROW('Sanitation Data'!I99)),NA())</f>
        <v>#N/A</v>
      </c>
      <c r="AX105" s="508" t="e">
        <f ca="1">+IF(AND(ISNUMBER(OFFSET('Sanitation Data'!$I$11,0,10*ROW('Sanitation Data'!I99))),'Data Summary'!DM105="Yes"),OFFSET('Sanitation Data'!$I$11,0,10*ROW('Sanitation Data'!I99)),NA())</f>
        <v>#N/A</v>
      </c>
      <c r="AY105" s="508" t="e">
        <f ca="1">+IF(AND(ISNUMBER(OFFSET('Sanitation Data'!$I$12,0,10*ROW('Sanitation Data'!I99))),'Data Summary'!DN105="Yes"),OFFSET('Sanitation Data'!$I$12,0,10*ROW('Sanitation Data'!I99)),NA())</f>
        <v>#N/A</v>
      </c>
      <c r="AZ105" s="509" t="e">
        <f ca="1">+IF(AND(ISNUMBER(OFFSET('Hygiene Data'!$D$5,0,10*ROW('Hygiene Data'!D99))),'Data Summary'!DO105="Yes"),OFFSET('Hygiene Data'!$D$5,0,10*ROW('Hygiene Data'!D99)),NA())</f>
        <v>#N/A</v>
      </c>
      <c r="BA105" s="509" t="e">
        <f ca="1">+IF(AND(ISNUMBER(OFFSET('Hygiene Data'!$D$7,0,10*ROW('Hygiene Data'!D99))),'Data Summary'!DP105="Yes"),OFFSET('Hygiene Data'!$D$7,0,10*ROW('Hygiene Data'!D99)),NA())</f>
        <v>#N/A</v>
      </c>
      <c r="BB105" s="509" t="e">
        <f ca="1">+IF(AND(ISNUMBER(OFFSET('Hygiene Data'!$D$9,0,10*ROW('Hygiene Data'!D99))),'Data Summary'!DQ105="Yes"),OFFSET('Hygiene Data'!$D$9,0,10*ROW('Hygiene Data'!D99)),NA())</f>
        <v>#N/A</v>
      </c>
      <c r="BC105" s="509" t="e">
        <f ca="1">+IF(AND(ISNUMBER(OFFSET('Hygiene Data'!$E$5,0,10*ROW('Hygiene Data'!E99))),'Data Summary'!DR105="Yes"),OFFSET('Hygiene Data'!$E$5,0,10*ROW('Hygiene Data'!E99)),NA())</f>
        <v>#N/A</v>
      </c>
      <c r="BD105" s="509" t="e">
        <f ca="1">+IF(AND(ISNUMBER(OFFSET('Hygiene Data'!$E$7,0,10*ROW('Hygiene Data'!E99))),'Data Summary'!DS105="Yes"),OFFSET('Hygiene Data'!$E$7,0,10*ROW('Hygiene Data'!E99)),NA())</f>
        <v>#N/A</v>
      </c>
      <c r="BE105" s="509" t="e">
        <f ca="1">+IF(AND(ISNUMBER(OFFSET('Hygiene Data'!$E$9,0,10*ROW('Hygiene Data'!E99))),'Data Summary'!DT105="Yes"),OFFSET('Hygiene Data'!$E$9,0,10*ROW('Hygiene Data'!E99)),NA())</f>
        <v>#N/A</v>
      </c>
      <c r="BF105" s="509" t="e">
        <f ca="1">+IF(AND(ISNUMBER(OFFSET('Hygiene Data'!$F$5,0,10*ROW('Hygiene Data'!F99))),'Data Summary'!DU105="Yes"),OFFSET('Hygiene Data'!$F$5,0,10*ROW('Hygiene Data'!F99)),NA())</f>
        <v>#N/A</v>
      </c>
      <c r="BG105" s="509" t="e">
        <f ca="1">+IF(AND(ISNUMBER(OFFSET('Hygiene Data'!$F$7,0,10*ROW('Hygiene Data'!F99))),'Data Summary'!DV105="Yes"),OFFSET('Hygiene Data'!$F$7,0,10*ROW('Hygiene Data'!F99)),NA())</f>
        <v>#N/A</v>
      </c>
      <c r="BH105" s="509" t="e">
        <f ca="1">+IF(AND(ISNUMBER(OFFSET('Hygiene Data'!$F$9,0,10*ROW('Hygiene Data'!F99))),'Data Summary'!DW105="Yes"),OFFSET('Hygiene Data'!$F$9,0,10*ROW('Hygiene Data'!F99)),NA())</f>
        <v>#N/A</v>
      </c>
      <c r="BI105" s="509" t="e">
        <f ca="1">+IF(AND(ISNUMBER(OFFSET('Hygiene Data'!$G$5,0,10*ROW('Hygiene Data'!G99))),'Data Summary'!DX105="Yes"),OFFSET('Hygiene Data'!$G$5,0,10*ROW('Hygiene Data'!G99)),NA())</f>
        <v>#N/A</v>
      </c>
      <c r="BJ105" s="509" t="e">
        <f ca="1">+IF(AND(ISNUMBER(OFFSET('Hygiene Data'!$G$7,0,10*ROW('Hygiene Data'!G99))),'Data Summary'!DY105="Yes"),OFFSET('Hygiene Data'!$G$7,0,10*ROW('Hygiene Data'!G99)),NA())</f>
        <v>#N/A</v>
      </c>
      <c r="BK105" s="509" t="e">
        <f ca="1">+IF(AND(ISNUMBER(OFFSET('Hygiene Data'!$G$9,0,10*ROW('Hygiene Data'!G99))),'Data Summary'!DZ105="Yes"),OFFSET('Hygiene Data'!$G$9,0,10*ROW('Hygiene Data'!G99)),NA())</f>
        <v>#N/A</v>
      </c>
      <c r="BL105" s="509" t="e">
        <f ca="1">+IF(AND(ISNUMBER(OFFSET('Hygiene Data'!$H$5,0,10*ROW('Hygiene Data'!H99))),'Data Summary'!EA105="Yes"),OFFSET('Hygiene Data'!$H$5,0,10*ROW('Hygiene Data'!H99)),NA())</f>
        <v>#N/A</v>
      </c>
      <c r="BM105" s="509" t="e">
        <f ca="1">+IF(AND(ISNUMBER(OFFSET('Hygiene Data'!$H$7,0,10*ROW('Hygiene Data'!H99))),'Data Summary'!EB105="Yes"),OFFSET('Hygiene Data'!$H$7,0,10*ROW('Hygiene Data'!H99)),NA())</f>
        <v>#N/A</v>
      </c>
      <c r="BN105" s="509" t="e">
        <f ca="1">+IF(AND(ISNUMBER(OFFSET('Hygiene Data'!$H$9,0,10*ROW('Hygiene Data'!H99))),'Data Summary'!EC105="Yes"),OFFSET('Hygiene Data'!$H$9,0,10*ROW('Hygiene Data'!H99)),NA())</f>
        <v>#N/A</v>
      </c>
      <c r="BO105" s="509" t="e">
        <f ca="1">+IF(AND(ISNUMBER(OFFSET('Hygiene Data'!$I$5,0,10*ROW('Hygiene Data'!I99))),'Data Summary'!ED105="Yes"),OFFSET('Hygiene Data'!$I$5,0,10*ROW('Hygiene Data'!I99)),NA())</f>
        <v>#N/A</v>
      </c>
      <c r="BP105" s="509" t="e">
        <f ca="1">+IF(AND(ISNUMBER(OFFSET('Hygiene Data'!$I$7,0,10*ROW('Hygiene Data'!I99))),'Data Summary'!EE105="Yes"),OFFSET('Hygiene Data'!$I$7,0,10*ROW('Hygiene Data'!I99)),NA())</f>
        <v>#N/A</v>
      </c>
      <c r="BQ105" s="509" t="e">
        <f ca="1">+IF(AND(ISNUMBER(OFFSET('Hygiene Data'!$I$9,0,10*ROW('Hygiene Data'!I99))),'Data Summary'!EF105="Yes"),OFFSET('Hygiene Data'!$I$9,0,10*ROW('Hygiene Data'!I99)),NA())</f>
        <v>#N/A</v>
      </c>
    </row>
    <row r="106" spans="1:69" x14ac:dyDescent="0.25">
      <c r="A106" s="505" t="e">
        <f ca="1">+RIGHT('Data Summary'!A106,LEN('Data Summary'!A106)-9)</f>
        <v>#VALUE!</v>
      </c>
      <c r="B106" s="479" t="str">
        <f ca="1">+IF(ISTEXT('Data Summary'!B106),'Data Summary'!B106,"")</f>
        <v/>
      </c>
      <c r="C106" s="506" t="e">
        <f ca="1">+VALUE('Data Summary'!C106)</f>
        <v>#VALUE!</v>
      </c>
      <c r="D106" s="507" t="e">
        <f ca="1">+IF(AND(ISNUMBER(OFFSET('Water Data'!$D$4,0,10*ROW('Water Data'!D100))),'Data Summary'!BS106="Yes"),100-OFFSET('Water Data'!$D$4,0,10*ROW('Water Data'!D100)),NA())</f>
        <v>#N/A</v>
      </c>
      <c r="E106" s="507" t="e">
        <f ca="1">+IF(AND(ISNUMBER(OFFSET('Water Data'!$D$6,0,10*ROW('Water Data'!D100))),'Data Summary'!BT106="Yes"),OFFSET('Water Data'!$D$6,0,10*ROW('Water Data'!D100)),NA())</f>
        <v>#N/A</v>
      </c>
      <c r="F106" s="507" t="e">
        <f ca="1">+IF(AND(ISNUMBER(OFFSET('Water Data'!$D$9,0,10*ROW('Water Data'!D100))),'Data Summary'!BU106="Yes"),OFFSET('Water Data'!$D$9,0,10*ROW('Water Data'!D100)),NA())</f>
        <v>#N/A</v>
      </c>
      <c r="G106" s="507" t="e">
        <f ca="1">+IF(AND(ISNUMBER(OFFSET('Water Data'!$E$4,0,10*ROW('Water Data'!E100))),'Data Summary'!BV106="Yes"),100-OFFSET('Water Data'!$E$4,0,10*ROW('Water Data'!E100)),NA())</f>
        <v>#N/A</v>
      </c>
      <c r="H106" s="507" t="e">
        <f ca="1">+IF(AND(ISNUMBER(OFFSET('Water Data'!$E$6,0,10*ROW('Water Data'!E100))),'Data Summary'!BW106="Yes"),OFFSET('Water Data'!$E$6,0,10*ROW('Water Data'!E100)),NA())</f>
        <v>#N/A</v>
      </c>
      <c r="I106" s="507" t="e">
        <f ca="1">+IF(AND(ISNUMBER(OFFSET('Water Data'!$E$9,0,10*ROW('Water Data'!E100))),'Data Summary'!BX106="Yes"),OFFSET('Water Data'!$E$9,0,10*ROW('Water Data'!E100)),NA())</f>
        <v>#N/A</v>
      </c>
      <c r="J106" s="507" t="e">
        <f ca="1">+IF(AND(ISNUMBER(OFFSET('Water Data'!$F$4,0,10*ROW('Water Data'!F100))),'Data Summary'!BY106="Yes"),100-OFFSET('Water Data'!$F$4,0,10*ROW('Water Data'!F100)),NA())</f>
        <v>#N/A</v>
      </c>
      <c r="K106" s="507" t="e">
        <f ca="1">+IF(AND(ISNUMBER(OFFSET('Water Data'!$F$6,0,10*ROW('Water Data'!F100))),'Data Summary'!BZ106="Yes"),OFFSET('Water Data'!$F$6,0,10*ROW('Water Data'!F100)),NA())</f>
        <v>#N/A</v>
      </c>
      <c r="L106" s="507" t="e">
        <f ca="1">+IF(AND(ISNUMBER(OFFSET('Water Data'!$F$9,0,10*ROW('Water Data'!F100))),'Data Summary'!CA106="Yes"),OFFSET('Water Data'!$F$9,0,10*ROW('Water Data'!F100)),NA())</f>
        <v>#N/A</v>
      </c>
      <c r="M106" s="507" t="e">
        <f ca="1">+IF(AND(ISNUMBER(OFFSET('Water Data'!$G$4,0,10*ROW('Water Data'!G100))),'Data Summary'!CB106="Yes"),100-OFFSET('Water Data'!$G$4,0,10*ROW('Water Data'!G100)),NA())</f>
        <v>#N/A</v>
      </c>
      <c r="N106" s="507" t="e">
        <f ca="1">+IF(AND(ISNUMBER(OFFSET('Water Data'!$G$6,0,10*ROW('Water Data'!G100))),'Data Summary'!CC106="Yes"),OFFSET('Water Data'!$G$6,0,10*ROW('Water Data'!G100)),NA())</f>
        <v>#N/A</v>
      </c>
      <c r="O106" s="507" t="e">
        <f ca="1">+IF(AND(ISNUMBER(OFFSET('Water Data'!$G$9,0,10*ROW('Water Data'!G100))),'Data Summary'!CD106="Yes"),OFFSET('Water Data'!$G$9,0,10*ROW('Water Data'!G100)),NA())</f>
        <v>#N/A</v>
      </c>
      <c r="P106" s="507" t="e">
        <f ca="1">+IF(AND(ISNUMBER(OFFSET('Water Data'!$H$4,0,10*ROW('Water Data'!H100))),'Data Summary'!CE106="Yes"),100-OFFSET('Water Data'!$H$4,0,10*ROW('Water Data'!H100)),NA())</f>
        <v>#N/A</v>
      </c>
      <c r="Q106" s="507" t="e">
        <f ca="1">+IF(AND(ISNUMBER(OFFSET('Water Data'!$H$6,0,10*ROW('Water Data'!H100))),'Data Summary'!CF106="Yes"),OFFSET('Water Data'!$H$6,0,10*ROW('Water Data'!H100)),NA())</f>
        <v>#N/A</v>
      </c>
      <c r="R106" s="507" t="e">
        <f ca="1">+IF(AND(ISNUMBER(OFFSET('Water Data'!$H$9,0,10*ROW('Water Data'!H100))),'Data Summary'!CG106="Yes"),OFFSET('Water Data'!$H$9,0,10*ROW('Water Data'!H100)),NA())</f>
        <v>#N/A</v>
      </c>
      <c r="S106" s="507" t="e">
        <f ca="1">+IF(AND(ISNUMBER(OFFSET('Water Data'!$I$4,0,10*ROW('Water Data'!I100))),'Data Summary'!CH106="Yes"),100-OFFSET('Water Data'!$I$4,0,10*ROW('Water Data'!I100)),NA())</f>
        <v>#N/A</v>
      </c>
      <c r="T106" s="507" t="e">
        <f ca="1">+IF(AND(ISNUMBER(OFFSET('Water Data'!$I$6,0,10*ROW('Water Data'!I100))),'Data Summary'!CI106="Yes"),OFFSET('Water Data'!$I$6,0,10*ROW('Water Data'!I100)),NA())</f>
        <v>#N/A</v>
      </c>
      <c r="U106" s="507" t="e">
        <f ca="1">+IF(AND(ISNUMBER(OFFSET('Water Data'!$I$9,0,10*ROW('Water Data'!I100))),'Data Summary'!CJ106="Yes"),OFFSET('Water Data'!$I$9,0,10*ROW('Water Data'!I100)),NA())</f>
        <v>#N/A</v>
      </c>
      <c r="V106" s="508" t="e">
        <f ca="1">+IF(AND(ISNUMBER(OFFSET('Sanitation Data'!$D$4,0,10*ROW('Sanitation Data'!D100))),'Data Summary'!CK106="Yes"),100-OFFSET('Sanitation Data'!$D$4,0,10*ROW('Sanitation Data'!D100)),NA())</f>
        <v>#N/A</v>
      </c>
      <c r="W106" s="508" t="e">
        <f ca="1">+IF(AND(ISNUMBER(OFFSET('Sanitation Data'!$D$6,0,10*ROW('Sanitation Data'!D100))),'Data Summary'!CL106="Yes"),OFFSET('Sanitation Data'!$D$6,0,10*ROW('Sanitation Data'!D100)),NA())</f>
        <v>#N/A</v>
      </c>
      <c r="X106" s="508" t="e">
        <f ca="1">+IF(AND(ISNUMBER(OFFSET('Sanitation Data'!$D$10,0,10*ROW('Sanitation Data'!D100))),'Data Summary'!CM106="Yes"),OFFSET('Sanitation Data'!$D$10,0,10*ROW('Sanitation Data'!D100)),NA())</f>
        <v>#N/A</v>
      </c>
      <c r="Y106" s="508" t="e">
        <f ca="1">+IF(AND(ISNUMBER(OFFSET('Sanitation Data'!$D$11,0,10*ROW('Sanitation Data'!D100))),'Data Summary'!CN106="Yes"),OFFSET('Sanitation Data'!$D$11,0,10*ROW('Sanitation Data'!D100)),NA())</f>
        <v>#N/A</v>
      </c>
      <c r="Z106" s="508" t="e">
        <f ca="1">+IF(AND(ISNUMBER(OFFSET('Sanitation Data'!$D$12,0,10*ROW('Sanitation Data'!D100))),'Data Summary'!CO106="Yes"),OFFSET('Sanitation Data'!$D$12,0,10*ROW('Sanitation Data'!D100)),NA())</f>
        <v>#N/A</v>
      </c>
      <c r="AA106" s="508" t="e">
        <f ca="1">+IF(AND(ISNUMBER(OFFSET('Sanitation Data'!$E$4,0,10*ROW('Sanitation Data'!E100))),'Data Summary'!CP106="Yes"),100-OFFSET('Sanitation Data'!$E$4,0,10*ROW('Sanitation Data'!E100)),NA())</f>
        <v>#N/A</v>
      </c>
      <c r="AB106" s="508" t="e">
        <f ca="1">+IF(AND(ISNUMBER(OFFSET('Sanitation Data'!$E$6,0,10*ROW('Sanitation Data'!E100))),'Data Summary'!CQ106="Yes"),OFFSET('Sanitation Data'!$E$6,0,10*ROW('Sanitation Data'!E100)),NA())</f>
        <v>#N/A</v>
      </c>
      <c r="AC106" s="508" t="e">
        <f ca="1">+IF(AND(ISNUMBER(OFFSET('Sanitation Data'!$E$10,0,10*ROW('Sanitation Data'!E100))),'Data Summary'!CR106="Yes"),OFFSET('Sanitation Data'!$E$10,0,10*ROW('Sanitation Data'!E100)),NA())</f>
        <v>#N/A</v>
      </c>
      <c r="AD106" s="508" t="e">
        <f ca="1">+IF(AND(ISNUMBER(OFFSET('Sanitation Data'!$E$11,0,10*ROW('Sanitation Data'!E100))),'Data Summary'!CS106="Yes"),OFFSET('Sanitation Data'!$E$11,0,10*ROW('Sanitation Data'!E100)),NA())</f>
        <v>#N/A</v>
      </c>
      <c r="AE106" s="508" t="e">
        <f ca="1">+IF(AND(ISNUMBER(OFFSET('Sanitation Data'!$E$12,0,10*ROW('Sanitation Data'!E100))),'Data Summary'!CT106="Yes"),OFFSET('Sanitation Data'!$E$12,0,10*ROW('Sanitation Data'!E100)),NA())</f>
        <v>#N/A</v>
      </c>
      <c r="AF106" s="508" t="e">
        <f ca="1">+IF(AND(ISNUMBER(OFFSET('Sanitation Data'!$F$4,0,10*ROW('Sanitation Data'!F100))),'Data Summary'!CU106="Yes"),100-OFFSET('Sanitation Data'!$F$4,0,10*ROW('Sanitation Data'!F100)),NA())</f>
        <v>#N/A</v>
      </c>
      <c r="AG106" s="508" t="e">
        <f ca="1">+IF(AND(ISNUMBER(OFFSET('Sanitation Data'!$F$6,0,10*ROW('Sanitation Data'!F100))),'Data Summary'!CV106="Yes"),OFFSET('Sanitation Data'!$F$6,0,10*ROW('Sanitation Data'!F100)),NA())</f>
        <v>#N/A</v>
      </c>
      <c r="AH106" s="508" t="e">
        <f ca="1">+IF(AND(ISNUMBER(OFFSET('Sanitation Data'!$F$10,0,10*ROW('Sanitation Data'!F100))),'Data Summary'!CW106="Yes"),OFFSET('Sanitation Data'!$F$10,0,10*ROW('Sanitation Data'!F100)),NA())</f>
        <v>#N/A</v>
      </c>
      <c r="AI106" s="508" t="e">
        <f ca="1">+IF(AND(ISNUMBER(OFFSET('Sanitation Data'!$F$11,0,10*ROW('Sanitation Data'!F100))),'Data Summary'!CX106="Yes"),OFFSET('Sanitation Data'!$F$11,0,10*ROW('Sanitation Data'!F100)),NA())</f>
        <v>#N/A</v>
      </c>
      <c r="AJ106" s="508" t="e">
        <f ca="1">+IF(AND(ISNUMBER(OFFSET('Sanitation Data'!$F$12,0,10*ROW('Sanitation Data'!F100))),'Data Summary'!CY106="Yes"),OFFSET('Sanitation Data'!$F$12,0,10*ROW('Sanitation Data'!F100)),NA())</f>
        <v>#N/A</v>
      </c>
      <c r="AK106" s="508" t="e">
        <f ca="1">+IF(AND(ISNUMBER(OFFSET('Sanitation Data'!$G$4,0,10*ROW('Sanitation Data'!G100))),'Data Summary'!CZ106="Yes"),100-OFFSET('Sanitation Data'!$G$4,0,10*ROW('Sanitation Data'!G100)),NA())</f>
        <v>#N/A</v>
      </c>
      <c r="AL106" s="508" t="e">
        <f ca="1">+IF(AND(ISNUMBER(OFFSET('Sanitation Data'!$G$6,0,10*ROW('Sanitation Data'!G100))),'Data Summary'!DA106="Yes"),OFFSET('Sanitation Data'!$G$6,0,10*ROW('Sanitation Data'!G100)),NA())</f>
        <v>#N/A</v>
      </c>
      <c r="AM106" s="508" t="e">
        <f ca="1">+IF(AND(ISNUMBER(OFFSET('Sanitation Data'!$G$10,0,10*ROW('Sanitation Data'!G100))),'Data Summary'!DB106="Yes"),OFFSET('Sanitation Data'!$G$10,0,10*ROW('Sanitation Data'!G100)),NA())</f>
        <v>#N/A</v>
      </c>
      <c r="AN106" s="508" t="e">
        <f ca="1">+IF(AND(ISNUMBER(OFFSET('Sanitation Data'!$G$11,0,10*ROW('Sanitation Data'!G100))),'Data Summary'!DC106="Yes"),OFFSET('Sanitation Data'!$G$11,0,10*ROW('Sanitation Data'!G100)),NA())</f>
        <v>#N/A</v>
      </c>
      <c r="AO106" s="508" t="e">
        <f ca="1">+IF(AND(ISNUMBER(OFFSET('Sanitation Data'!$G$12,0,10*ROW('Sanitation Data'!G100))),'Data Summary'!DD106="Yes"),OFFSET('Sanitation Data'!$G$12,0,10*ROW('Sanitation Data'!G100)),NA())</f>
        <v>#N/A</v>
      </c>
      <c r="AP106" s="508" t="e">
        <f ca="1">+IF(AND(ISNUMBER(OFFSET('Sanitation Data'!$H$4,0,10*ROW('Sanitation Data'!H100))),'Data Summary'!DE106="Yes"),100-OFFSET('Sanitation Data'!$H$4,0,10*ROW('Sanitation Data'!H100)),NA())</f>
        <v>#N/A</v>
      </c>
      <c r="AQ106" s="508" t="e">
        <f ca="1">+IF(AND(ISNUMBER(OFFSET('Sanitation Data'!$H$6,0,10*ROW('Sanitation Data'!H100))),'Data Summary'!DF106="Yes"),OFFSET('Sanitation Data'!$H$6,0,10*ROW('Sanitation Data'!H100)),NA())</f>
        <v>#N/A</v>
      </c>
      <c r="AR106" s="508" t="e">
        <f ca="1">+IF(AND(ISNUMBER(OFFSET('Sanitation Data'!$H$10,0,10*ROW('Sanitation Data'!H100))),'Data Summary'!DG106="Yes"),OFFSET('Sanitation Data'!$H$10,0,10*ROW('Sanitation Data'!H100)),NA())</f>
        <v>#N/A</v>
      </c>
      <c r="AS106" s="508" t="e">
        <f ca="1">+IF(AND(ISNUMBER(OFFSET('Sanitation Data'!$H$11,0,10*ROW('Sanitation Data'!H100))),'Data Summary'!DH106="Yes"),OFFSET('Sanitation Data'!$H$11,0,10*ROW('Sanitation Data'!H100)),NA())</f>
        <v>#N/A</v>
      </c>
      <c r="AT106" s="508" t="e">
        <f ca="1">+IF(AND(ISNUMBER(OFFSET('Sanitation Data'!$H$12,0,10*ROW('Sanitation Data'!H100))),'Data Summary'!DI106="Yes"),OFFSET('Sanitation Data'!$H$12,0,10*ROW('Sanitation Data'!H100)),NA())</f>
        <v>#N/A</v>
      </c>
      <c r="AU106" s="508" t="e">
        <f ca="1">+IF(AND(ISNUMBER(OFFSET('Sanitation Data'!$I$4,0,10*ROW('Sanitation Data'!I100))),'Data Summary'!DJ106="Yes"),100-OFFSET('Sanitation Data'!$I$4,0,10*ROW('Sanitation Data'!I100)),NA())</f>
        <v>#N/A</v>
      </c>
      <c r="AV106" s="508" t="e">
        <f ca="1">+IF(AND(ISNUMBER(OFFSET('Sanitation Data'!$I$6,0,10*ROW('Sanitation Data'!I100))),'Data Summary'!DK106="Yes"),OFFSET('Sanitation Data'!$I$6,0,10*ROW('Sanitation Data'!I100)),NA())</f>
        <v>#N/A</v>
      </c>
      <c r="AW106" s="508" t="e">
        <f ca="1">+IF(AND(ISNUMBER(OFFSET('Sanitation Data'!$I$10,0,10*ROW('Sanitation Data'!I100))),'Data Summary'!DL106="Yes"),OFFSET('Sanitation Data'!$I$10,0,10*ROW('Sanitation Data'!I100)),NA())</f>
        <v>#N/A</v>
      </c>
      <c r="AX106" s="508" t="e">
        <f ca="1">+IF(AND(ISNUMBER(OFFSET('Sanitation Data'!$I$11,0,10*ROW('Sanitation Data'!I100))),'Data Summary'!DM106="Yes"),OFFSET('Sanitation Data'!$I$11,0,10*ROW('Sanitation Data'!I100)),NA())</f>
        <v>#N/A</v>
      </c>
      <c r="AY106" s="508" t="e">
        <f ca="1">+IF(AND(ISNUMBER(OFFSET('Sanitation Data'!$I$12,0,10*ROW('Sanitation Data'!I100))),'Data Summary'!DN106="Yes"),OFFSET('Sanitation Data'!$I$12,0,10*ROW('Sanitation Data'!I100)),NA())</f>
        <v>#N/A</v>
      </c>
      <c r="AZ106" s="509" t="e">
        <f ca="1">+IF(AND(ISNUMBER(OFFSET('Hygiene Data'!$D$5,0,10*ROW('Hygiene Data'!D100))),'Data Summary'!DO106="Yes"),OFFSET('Hygiene Data'!$D$5,0,10*ROW('Hygiene Data'!D100)),NA())</f>
        <v>#N/A</v>
      </c>
      <c r="BA106" s="509" t="e">
        <f ca="1">+IF(AND(ISNUMBER(OFFSET('Hygiene Data'!$D$7,0,10*ROW('Hygiene Data'!D100))),'Data Summary'!DP106="Yes"),OFFSET('Hygiene Data'!$D$7,0,10*ROW('Hygiene Data'!D100)),NA())</f>
        <v>#N/A</v>
      </c>
      <c r="BB106" s="509" t="e">
        <f ca="1">+IF(AND(ISNUMBER(OFFSET('Hygiene Data'!$D$9,0,10*ROW('Hygiene Data'!D100))),'Data Summary'!DQ106="Yes"),OFFSET('Hygiene Data'!$D$9,0,10*ROW('Hygiene Data'!D100)),NA())</f>
        <v>#N/A</v>
      </c>
      <c r="BC106" s="509" t="e">
        <f ca="1">+IF(AND(ISNUMBER(OFFSET('Hygiene Data'!$E$5,0,10*ROW('Hygiene Data'!E100))),'Data Summary'!DR106="Yes"),OFFSET('Hygiene Data'!$E$5,0,10*ROW('Hygiene Data'!E100)),NA())</f>
        <v>#N/A</v>
      </c>
      <c r="BD106" s="509" t="e">
        <f ca="1">+IF(AND(ISNUMBER(OFFSET('Hygiene Data'!$E$7,0,10*ROW('Hygiene Data'!E100))),'Data Summary'!DS106="Yes"),OFFSET('Hygiene Data'!$E$7,0,10*ROW('Hygiene Data'!E100)),NA())</f>
        <v>#N/A</v>
      </c>
      <c r="BE106" s="509" t="e">
        <f ca="1">+IF(AND(ISNUMBER(OFFSET('Hygiene Data'!$E$9,0,10*ROW('Hygiene Data'!E100))),'Data Summary'!DT106="Yes"),OFFSET('Hygiene Data'!$E$9,0,10*ROW('Hygiene Data'!E100)),NA())</f>
        <v>#N/A</v>
      </c>
      <c r="BF106" s="509" t="e">
        <f ca="1">+IF(AND(ISNUMBER(OFFSET('Hygiene Data'!$F$5,0,10*ROW('Hygiene Data'!F100))),'Data Summary'!DU106="Yes"),OFFSET('Hygiene Data'!$F$5,0,10*ROW('Hygiene Data'!F100)),NA())</f>
        <v>#N/A</v>
      </c>
      <c r="BG106" s="509" t="e">
        <f ca="1">+IF(AND(ISNUMBER(OFFSET('Hygiene Data'!$F$7,0,10*ROW('Hygiene Data'!F100))),'Data Summary'!DV106="Yes"),OFFSET('Hygiene Data'!$F$7,0,10*ROW('Hygiene Data'!F100)),NA())</f>
        <v>#N/A</v>
      </c>
      <c r="BH106" s="509" t="e">
        <f ca="1">+IF(AND(ISNUMBER(OFFSET('Hygiene Data'!$F$9,0,10*ROW('Hygiene Data'!F100))),'Data Summary'!DW106="Yes"),OFFSET('Hygiene Data'!$F$9,0,10*ROW('Hygiene Data'!F100)),NA())</f>
        <v>#N/A</v>
      </c>
      <c r="BI106" s="509" t="e">
        <f ca="1">+IF(AND(ISNUMBER(OFFSET('Hygiene Data'!$G$5,0,10*ROW('Hygiene Data'!G100))),'Data Summary'!DX106="Yes"),OFFSET('Hygiene Data'!$G$5,0,10*ROW('Hygiene Data'!G100)),NA())</f>
        <v>#N/A</v>
      </c>
      <c r="BJ106" s="509" t="e">
        <f ca="1">+IF(AND(ISNUMBER(OFFSET('Hygiene Data'!$G$7,0,10*ROW('Hygiene Data'!G100))),'Data Summary'!DY106="Yes"),OFFSET('Hygiene Data'!$G$7,0,10*ROW('Hygiene Data'!G100)),NA())</f>
        <v>#N/A</v>
      </c>
      <c r="BK106" s="509" t="e">
        <f ca="1">+IF(AND(ISNUMBER(OFFSET('Hygiene Data'!$G$9,0,10*ROW('Hygiene Data'!G100))),'Data Summary'!DZ106="Yes"),OFFSET('Hygiene Data'!$G$9,0,10*ROW('Hygiene Data'!G100)),NA())</f>
        <v>#N/A</v>
      </c>
      <c r="BL106" s="509" t="e">
        <f ca="1">+IF(AND(ISNUMBER(OFFSET('Hygiene Data'!$H$5,0,10*ROW('Hygiene Data'!H100))),'Data Summary'!EA106="Yes"),OFFSET('Hygiene Data'!$H$5,0,10*ROW('Hygiene Data'!H100)),NA())</f>
        <v>#N/A</v>
      </c>
      <c r="BM106" s="509" t="e">
        <f ca="1">+IF(AND(ISNUMBER(OFFSET('Hygiene Data'!$H$7,0,10*ROW('Hygiene Data'!H100))),'Data Summary'!EB106="Yes"),OFFSET('Hygiene Data'!$H$7,0,10*ROW('Hygiene Data'!H100)),NA())</f>
        <v>#N/A</v>
      </c>
      <c r="BN106" s="509" t="e">
        <f ca="1">+IF(AND(ISNUMBER(OFFSET('Hygiene Data'!$H$9,0,10*ROW('Hygiene Data'!H100))),'Data Summary'!EC106="Yes"),OFFSET('Hygiene Data'!$H$9,0,10*ROW('Hygiene Data'!H100)),NA())</f>
        <v>#N/A</v>
      </c>
      <c r="BO106" s="509" t="e">
        <f ca="1">+IF(AND(ISNUMBER(OFFSET('Hygiene Data'!$I$5,0,10*ROW('Hygiene Data'!I100))),'Data Summary'!ED106="Yes"),OFFSET('Hygiene Data'!$I$5,0,10*ROW('Hygiene Data'!I100)),NA())</f>
        <v>#N/A</v>
      </c>
      <c r="BP106" s="509" t="e">
        <f ca="1">+IF(AND(ISNUMBER(OFFSET('Hygiene Data'!$I$7,0,10*ROW('Hygiene Data'!I100))),'Data Summary'!EE106="Yes"),OFFSET('Hygiene Data'!$I$7,0,10*ROW('Hygiene Data'!I100)),NA())</f>
        <v>#N/A</v>
      </c>
      <c r="BQ106" s="509" t="e">
        <f ca="1">+IF(AND(ISNUMBER(OFFSET('Hygiene Data'!$I$9,0,10*ROW('Hygiene Data'!I100))),'Data Summary'!EF106="Yes"),OFFSET('Hygiene Data'!$I$9,0,10*ROW('Hygiene Data'!I100)),NA())</f>
        <v>#N/A</v>
      </c>
    </row>
    <row r="107" spans="1:69" x14ac:dyDescent="0.25">
      <c r="A107" s="505" t="e">
        <f ca="1">+RIGHT('Data Summary'!A107,LEN('Data Summary'!A107)-9)</f>
        <v>#VALUE!</v>
      </c>
      <c r="B107" s="479" t="str">
        <f ca="1">+IF(ISTEXT('Data Summary'!B107),'Data Summary'!B107,"")</f>
        <v/>
      </c>
      <c r="C107" s="506" t="e">
        <f ca="1">+VALUE('Data Summary'!C107)</f>
        <v>#VALUE!</v>
      </c>
      <c r="D107" s="507" t="e">
        <f ca="1">+IF(AND(ISNUMBER(OFFSET('Water Data'!$D$4,0,10*ROW('Water Data'!D101))),'Data Summary'!BS107="Yes"),100-OFFSET('Water Data'!$D$4,0,10*ROW('Water Data'!D101)),NA())</f>
        <v>#N/A</v>
      </c>
      <c r="E107" s="507" t="e">
        <f ca="1">+IF(AND(ISNUMBER(OFFSET('Water Data'!$D$6,0,10*ROW('Water Data'!D101))),'Data Summary'!BT107="Yes"),OFFSET('Water Data'!$D$6,0,10*ROW('Water Data'!D101)),NA())</f>
        <v>#N/A</v>
      </c>
      <c r="F107" s="507" t="e">
        <f ca="1">+IF(AND(ISNUMBER(OFFSET('Water Data'!$D$9,0,10*ROW('Water Data'!D101))),'Data Summary'!BU107="Yes"),OFFSET('Water Data'!$D$9,0,10*ROW('Water Data'!D101)),NA())</f>
        <v>#N/A</v>
      </c>
      <c r="G107" s="507" t="e">
        <f ca="1">+IF(AND(ISNUMBER(OFFSET('Water Data'!$E$4,0,10*ROW('Water Data'!E101))),'Data Summary'!BV107="Yes"),100-OFFSET('Water Data'!$E$4,0,10*ROW('Water Data'!E101)),NA())</f>
        <v>#N/A</v>
      </c>
      <c r="H107" s="507" t="e">
        <f ca="1">+IF(AND(ISNUMBER(OFFSET('Water Data'!$E$6,0,10*ROW('Water Data'!E101))),'Data Summary'!BW107="Yes"),OFFSET('Water Data'!$E$6,0,10*ROW('Water Data'!E101)),NA())</f>
        <v>#N/A</v>
      </c>
      <c r="I107" s="507" t="e">
        <f ca="1">+IF(AND(ISNUMBER(OFFSET('Water Data'!$E$9,0,10*ROW('Water Data'!E101))),'Data Summary'!BX107="Yes"),OFFSET('Water Data'!$E$9,0,10*ROW('Water Data'!E101)),NA())</f>
        <v>#N/A</v>
      </c>
      <c r="J107" s="507" t="e">
        <f ca="1">+IF(AND(ISNUMBER(OFFSET('Water Data'!$F$4,0,10*ROW('Water Data'!F101))),'Data Summary'!BY107="Yes"),100-OFFSET('Water Data'!$F$4,0,10*ROW('Water Data'!F101)),NA())</f>
        <v>#N/A</v>
      </c>
      <c r="K107" s="507" t="e">
        <f ca="1">+IF(AND(ISNUMBER(OFFSET('Water Data'!$F$6,0,10*ROW('Water Data'!F101))),'Data Summary'!BZ107="Yes"),OFFSET('Water Data'!$F$6,0,10*ROW('Water Data'!F101)),NA())</f>
        <v>#N/A</v>
      </c>
      <c r="L107" s="507" t="e">
        <f ca="1">+IF(AND(ISNUMBER(OFFSET('Water Data'!$F$9,0,10*ROW('Water Data'!F101))),'Data Summary'!CA107="Yes"),OFFSET('Water Data'!$F$9,0,10*ROW('Water Data'!F101)),NA())</f>
        <v>#N/A</v>
      </c>
      <c r="M107" s="507" t="e">
        <f ca="1">+IF(AND(ISNUMBER(OFFSET('Water Data'!$G$4,0,10*ROW('Water Data'!G101))),'Data Summary'!CB107="Yes"),100-OFFSET('Water Data'!$G$4,0,10*ROW('Water Data'!G101)),NA())</f>
        <v>#N/A</v>
      </c>
      <c r="N107" s="507" t="e">
        <f ca="1">+IF(AND(ISNUMBER(OFFSET('Water Data'!$G$6,0,10*ROW('Water Data'!G101))),'Data Summary'!CC107="Yes"),OFFSET('Water Data'!$G$6,0,10*ROW('Water Data'!G101)),NA())</f>
        <v>#N/A</v>
      </c>
      <c r="O107" s="507" t="e">
        <f ca="1">+IF(AND(ISNUMBER(OFFSET('Water Data'!$G$9,0,10*ROW('Water Data'!G101))),'Data Summary'!CD107="Yes"),OFFSET('Water Data'!$G$9,0,10*ROW('Water Data'!G101)),NA())</f>
        <v>#N/A</v>
      </c>
      <c r="P107" s="507" t="e">
        <f ca="1">+IF(AND(ISNUMBER(OFFSET('Water Data'!$H$4,0,10*ROW('Water Data'!H101))),'Data Summary'!CE107="Yes"),100-OFFSET('Water Data'!$H$4,0,10*ROW('Water Data'!H101)),NA())</f>
        <v>#N/A</v>
      </c>
      <c r="Q107" s="507" t="e">
        <f ca="1">+IF(AND(ISNUMBER(OFFSET('Water Data'!$H$6,0,10*ROW('Water Data'!H101))),'Data Summary'!CF107="Yes"),OFFSET('Water Data'!$H$6,0,10*ROW('Water Data'!H101)),NA())</f>
        <v>#N/A</v>
      </c>
      <c r="R107" s="507" t="e">
        <f ca="1">+IF(AND(ISNUMBER(OFFSET('Water Data'!$H$9,0,10*ROW('Water Data'!H101))),'Data Summary'!CG107="Yes"),OFFSET('Water Data'!$H$9,0,10*ROW('Water Data'!H101)),NA())</f>
        <v>#N/A</v>
      </c>
      <c r="S107" s="507" t="e">
        <f ca="1">+IF(AND(ISNUMBER(OFFSET('Water Data'!$I$4,0,10*ROW('Water Data'!I101))),'Data Summary'!CH107="Yes"),100-OFFSET('Water Data'!$I$4,0,10*ROW('Water Data'!I101)),NA())</f>
        <v>#N/A</v>
      </c>
      <c r="T107" s="507" t="e">
        <f ca="1">+IF(AND(ISNUMBER(OFFSET('Water Data'!$I$6,0,10*ROW('Water Data'!I101))),'Data Summary'!CI107="Yes"),OFFSET('Water Data'!$I$6,0,10*ROW('Water Data'!I101)),NA())</f>
        <v>#N/A</v>
      </c>
      <c r="U107" s="507" t="e">
        <f ca="1">+IF(AND(ISNUMBER(OFFSET('Water Data'!$I$9,0,10*ROW('Water Data'!I101))),'Data Summary'!CJ107="Yes"),OFFSET('Water Data'!$I$9,0,10*ROW('Water Data'!I101)),NA())</f>
        <v>#N/A</v>
      </c>
      <c r="V107" s="508" t="e">
        <f ca="1">+IF(AND(ISNUMBER(OFFSET('Sanitation Data'!$D$4,0,10*ROW('Sanitation Data'!D101))),'Data Summary'!CK107="Yes"),100-OFFSET('Sanitation Data'!$D$4,0,10*ROW('Sanitation Data'!D101)),NA())</f>
        <v>#N/A</v>
      </c>
      <c r="W107" s="508" t="e">
        <f ca="1">+IF(AND(ISNUMBER(OFFSET('Sanitation Data'!$D$6,0,10*ROW('Sanitation Data'!D101))),'Data Summary'!CL107="Yes"),OFFSET('Sanitation Data'!$D$6,0,10*ROW('Sanitation Data'!D101)),NA())</f>
        <v>#N/A</v>
      </c>
      <c r="X107" s="508" t="e">
        <f ca="1">+IF(AND(ISNUMBER(OFFSET('Sanitation Data'!$D$10,0,10*ROW('Sanitation Data'!D101))),'Data Summary'!CM107="Yes"),OFFSET('Sanitation Data'!$D$10,0,10*ROW('Sanitation Data'!D101)),NA())</f>
        <v>#N/A</v>
      </c>
      <c r="Y107" s="508" t="e">
        <f ca="1">+IF(AND(ISNUMBER(OFFSET('Sanitation Data'!$D$11,0,10*ROW('Sanitation Data'!D101))),'Data Summary'!CN107="Yes"),OFFSET('Sanitation Data'!$D$11,0,10*ROW('Sanitation Data'!D101)),NA())</f>
        <v>#N/A</v>
      </c>
      <c r="Z107" s="508" t="e">
        <f ca="1">+IF(AND(ISNUMBER(OFFSET('Sanitation Data'!$D$12,0,10*ROW('Sanitation Data'!D101))),'Data Summary'!CO107="Yes"),OFFSET('Sanitation Data'!$D$12,0,10*ROW('Sanitation Data'!D101)),NA())</f>
        <v>#N/A</v>
      </c>
      <c r="AA107" s="508" t="e">
        <f ca="1">+IF(AND(ISNUMBER(OFFSET('Sanitation Data'!$E$4,0,10*ROW('Sanitation Data'!E101))),'Data Summary'!CP107="Yes"),100-OFFSET('Sanitation Data'!$E$4,0,10*ROW('Sanitation Data'!E101)),NA())</f>
        <v>#N/A</v>
      </c>
      <c r="AB107" s="508" t="e">
        <f ca="1">+IF(AND(ISNUMBER(OFFSET('Sanitation Data'!$E$6,0,10*ROW('Sanitation Data'!E101))),'Data Summary'!CQ107="Yes"),OFFSET('Sanitation Data'!$E$6,0,10*ROW('Sanitation Data'!E101)),NA())</f>
        <v>#N/A</v>
      </c>
      <c r="AC107" s="508" t="e">
        <f ca="1">+IF(AND(ISNUMBER(OFFSET('Sanitation Data'!$E$10,0,10*ROW('Sanitation Data'!E101))),'Data Summary'!CR107="Yes"),OFFSET('Sanitation Data'!$E$10,0,10*ROW('Sanitation Data'!E101)),NA())</f>
        <v>#N/A</v>
      </c>
      <c r="AD107" s="508" t="e">
        <f ca="1">+IF(AND(ISNUMBER(OFFSET('Sanitation Data'!$E$11,0,10*ROW('Sanitation Data'!E101))),'Data Summary'!CS107="Yes"),OFFSET('Sanitation Data'!$E$11,0,10*ROW('Sanitation Data'!E101)),NA())</f>
        <v>#N/A</v>
      </c>
      <c r="AE107" s="508" t="e">
        <f ca="1">+IF(AND(ISNUMBER(OFFSET('Sanitation Data'!$E$12,0,10*ROW('Sanitation Data'!E101))),'Data Summary'!CT107="Yes"),OFFSET('Sanitation Data'!$E$12,0,10*ROW('Sanitation Data'!E101)),NA())</f>
        <v>#N/A</v>
      </c>
      <c r="AF107" s="508" t="e">
        <f ca="1">+IF(AND(ISNUMBER(OFFSET('Sanitation Data'!$F$4,0,10*ROW('Sanitation Data'!F101))),'Data Summary'!CU107="Yes"),100-OFFSET('Sanitation Data'!$F$4,0,10*ROW('Sanitation Data'!F101)),NA())</f>
        <v>#N/A</v>
      </c>
      <c r="AG107" s="508" t="e">
        <f ca="1">+IF(AND(ISNUMBER(OFFSET('Sanitation Data'!$F$6,0,10*ROW('Sanitation Data'!F101))),'Data Summary'!CV107="Yes"),OFFSET('Sanitation Data'!$F$6,0,10*ROW('Sanitation Data'!F101)),NA())</f>
        <v>#N/A</v>
      </c>
      <c r="AH107" s="508" t="e">
        <f ca="1">+IF(AND(ISNUMBER(OFFSET('Sanitation Data'!$F$10,0,10*ROW('Sanitation Data'!F101))),'Data Summary'!CW107="Yes"),OFFSET('Sanitation Data'!$F$10,0,10*ROW('Sanitation Data'!F101)),NA())</f>
        <v>#N/A</v>
      </c>
      <c r="AI107" s="508" t="e">
        <f ca="1">+IF(AND(ISNUMBER(OFFSET('Sanitation Data'!$F$11,0,10*ROW('Sanitation Data'!F101))),'Data Summary'!CX107="Yes"),OFFSET('Sanitation Data'!$F$11,0,10*ROW('Sanitation Data'!F101)),NA())</f>
        <v>#N/A</v>
      </c>
      <c r="AJ107" s="508" t="e">
        <f ca="1">+IF(AND(ISNUMBER(OFFSET('Sanitation Data'!$F$12,0,10*ROW('Sanitation Data'!F101))),'Data Summary'!CY107="Yes"),OFFSET('Sanitation Data'!$F$12,0,10*ROW('Sanitation Data'!F101)),NA())</f>
        <v>#N/A</v>
      </c>
      <c r="AK107" s="508" t="e">
        <f ca="1">+IF(AND(ISNUMBER(OFFSET('Sanitation Data'!$G$4,0,10*ROW('Sanitation Data'!G101))),'Data Summary'!CZ107="Yes"),100-OFFSET('Sanitation Data'!$G$4,0,10*ROW('Sanitation Data'!G101)),NA())</f>
        <v>#N/A</v>
      </c>
      <c r="AL107" s="508" t="e">
        <f ca="1">+IF(AND(ISNUMBER(OFFSET('Sanitation Data'!$G$6,0,10*ROW('Sanitation Data'!G101))),'Data Summary'!DA107="Yes"),OFFSET('Sanitation Data'!$G$6,0,10*ROW('Sanitation Data'!G101)),NA())</f>
        <v>#N/A</v>
      </c>
      <c r="AM107" s="508" t="e">
        <f ca="1">+IF(AND(ISNUMBER(OFFSET('Sanitation Data'!$G$10,0,10*ROW('Sanitation Data'!G101))),'Data Summary'!DB107="Yes"),OFFSET('Sanitation Data'!$G$10,0,10*ROW('Sanitation Data'!G101)),NA())</f>
        <v>#N/A</v>
      </c>
      <c r="AN107" s="508" t="e">
        <f ca="1">+IF(AND(ISNUMBER(OFFSET('Sanitation Data'!$G$11,0,10*ROW('Sanitation Data'!G101))),'Data Summary'!DC107="Yes"),OFFSET('Sanitation Data'!$G$11,0,10*ROW('Sanitation Data'!G101)),NA())</f>
        <v>#N/A</v>
      </c>
      <c r="AO107" s="508" t="e">
        <f ca="1">+IF(AND(ISNUMBER(OFFSET('Sanitation Data'!$G$12,0,10*ROW('Sanitation Data'!G101))),'Data Summary'!DD107="Yes"),OFFSET('Sanitation Data'!$G$12,0,10*ROW('Sanitation Data'!G101)),NA())</f>
        <v>#N/A</v>
      </c>
      <c r="AP107" s="508" t="e">
        <f ca="1">+IF(AND(ISNUMBER(OFFSET('Sanitation Data'!$H$4,0,10*ROW('Sanitation Data'!H101))),'Data Summary'!DE107="Yes"),100-OFFSET('Sanitation Data'!$H$4,0,10*ROW('Sanitation Data'!H101)),NA())</f>
        <v>#N/A</v>
      </c>
      <c r="AQ107" s="508" t="e">
        <f ca="1">+IF(AND(ISNUMBER(OFFSET('Sanitation Data'!$H$6,0,10*ROW('Sanitation Data'!H101))),'Data Summary'!DF107="Yes"),OFFSET('Sanitation Data'!$H$6,0,10*ROW('Sanitation Data'!H101)),NA())</f>
        <v>#N/A</v>
      </c>
      <c r="AR107" s="508" t="e">
        <f ca="1">+IF(AND(ISNUMBER(OFFSET('Sanitation Data'!$H$10,0,10*ROW('Sanitation Data'!H101))),'Data Summary'!DG107="Yes"),OFFSET('Sanitation Data'!$H$10,0,10*ROW('Sanitation Data'!H101)),NA())</f>
        <v>#N/A</v>
      </c>
      <c r="AS107" s="508" t="e">
        <f ca="1">+IF(AND(ISNUMBER(OFFSET('Sanitation Data'!$H$11,0,10*ROW('Sanitation Data'!H101))),'Data Summary'!DH107="Yes"),OFFSET('Sanitation Data'!$H$11,0,10*ROW('Sanitation Data'!H101)),NA())</f>
        <v>#N/A</v>
      </c>
      <c r="AT107" s="508" t="e">
        <f ca="1">+IF(AND(ISNUMBER(OFFSET('Sanitation Data'!$H$12,0,10*ROW('Sanitation Data'!H101))),'Data Summary'!DI107="Yes"),OFFSET('Sanitation Data'!$H$12,0,10*ROW('Sanitation Data'!H101)),NA())</f>
        <v>#N/A</v>
      </c>
      <c r="AU107" s="508" t="e">
        <f ca="1">+IF(AND(ISNUMBER(OFFSET('Sanitation Data'!$I$4,0,10*ROW('Sanitation Data'!I101))),'Data Summary'!DJ107="Yes"),100-OFFSET('Sanitation Data'!$I$4,0,10*ROW('Sanitation Data'!I101)),NA())</f>
        <v>#N/A</v>
      </c>
      <c r="AV107" s="508" t="e">
        <f ca="1">+IF(AND(ISNUMBER(OFFSET('Sanitation Data'!$I$6,0,10*ROW('Sanitation Data'!I101))),'Data Summary'!DK107="Yes"),OFFSET('Sanitation Data'!$I$6,0,10*ROW('Sanitation Data'!I101)),NA())</f>
        <v>#N/A</v>
      </c>
      <c r="AW107" s="508" t="e">
        <f ca="1">+IF(AND(ISNUMBER(OFFSET('Sanitation Data'!$I$10,0,10*ROW('Sanitation Data'!I101))),'Data Summary'!DL107="Yes"),OFFSET('Sanitation Data'!$I$10,0,10*ROW('Sanitation Data'!I101)),NA())</f>
        <v>#N/A</v>
      </c>
      <c r="AX107" s="508" t="e">
        <f ca="1">+IF(AND(ISNUMBER(OFFSET('Sanitation Data'!$I$11,0,10*ROW('Sanitation Data'!I101))),'Data Summary'!DM107="Yes"),OFFSET('Sanitation Data'!$I$11,0,10*ROW('Sanitation Data'!I101)),NA())</f>
        <v>#N/A</v>
      </c>
      <c r="AY107" s="508" t="e">
        <f ca="1">+IF(AND(ISNUMBER(OFFSET('Sanitation Data'!$I$12,0,10*ROW('Sanitation Data'!I101))),'Data Summary'!DN107="Yes"),OFFSET('Sanitation Data'!$I$12,0,10*ROW('Sanitation Data'!I101)),NA())</f>
        <v>#N/A</v>
      </c>
      <c r="AZ107" s="509" t="e">
        <f ca="1">+IF(AND(ISNUMBER(OFFSET('Hygiene Data'!$D$5,0,10*ROW('Hygiene Data'!D101))),'Data Summary'!DO107="Yes"),OFFSET('Hygiene Data'!$D$5,0,10*ROW('Hygiene Data'!D101)),NA())</f>
        <v>#N/A</v>
      </c>
      <c r="BA107" s="509" t="e">
        <f ca="1">+IF(AND(ISNUMBER(OFFSET('Hygiene Data'!$D$7,0,10*ROW('Hygiene Data'!D101))),'Data Summary'!DP107="Yes"),OFFSET('Hygiene Data'!$D$7,0,10*ROW('Hygiene Data'!D101)),NA())</f>
        <v>#N/A</v>
      </c>
      <c r="BB107" s="509" t="e">
        <f ca="1">+IF(AND(ISNUMBER(OFFSET('Hygiene Data'!$D$9,0,10*ROW('Hygiene Data'!D101))),'Data Summary'!DQ107="Yes"),OFFSET('Hygiene Data'!$D$9,0,10*ROW('Hygiene Data'!D101)),NA())</f>
        <v>#N/A</v>
      </c>
      <c r="BC107" s="509" t="e">
        <f ca="1">+IF(AND(ISNUMBER(OFFSET('Hygiene Data'!$E$5,0,10*ROW('Hygiene Data'!E101))),'Data Summary'!DR107="Yes"),OFFSET('Hygiene Data'!$E$5,0,10*ROW('Hygiene Data'!E101)),NA())</f>
        <v>#N/A</v>
      </c>
      <c r="BD107" s="509" t="e">
        <f ca="1">+IF(AND(ISNUMBER(OFFSET('Hygiene Data'!$E$7,0,10*ROW('Hygiene Data'!E101))),'Data Summary'!DS107="Yes"),OFFSET('Hygiene Data'!$E$7,0,10*ROW('Hygiene Data'!E101)),NA())</f>
        <v>#N/A</v>
      </c>
      <c r="BE107" s="509" t="e">
        <f ca="1">+IF(AND(ISNUMBER(OFFSET('Hygiene Data'!$E$9,0,10*ROW('Hygiene Data'!E101))),'Data Summary'!DT107="Yes"),OFFSET('Hygiene Data'!$E$9,0,10*ROW('Hygiene Data'!E101)),NA())</f>
        <v>#N/A</v>
      </c>
      <c r="BF107" s="509" t="e">
        <f ca="1">+IF(AND(ISNUMBER(OFFSET('Hygiene Data'!$F$5,0,10*ROW('Hygiene Data'!F101))),'Data Summary'!DU107="Yes"),OFFSET('Hygiene Data'!$F$5,0,10*ROW('Hygiene Data'!F101)),NA())</f>
        <v>#N/A</v>
      </c>
      <c r="BG107" s="509" t="e">
        <f ca="1">+IF(AND(ISNUMBER(OFFSET('Hygiene Data'!$F$7,0,10*ROW('Hygiene Data'!F101))),'Data Summary'!DV107="Yes"),OFFSET('Hygiene Data'!$F$7,0,10*ROW('Hygiene Data'!F101)),NA())</f>
        <v>#N/A</v>
      </c>
      <c r="BH107" s="509" t="e">
        <f ca="1">+IF(AND(ISNUMBER(OFFSET('Hygiene Data'!$F$9,0,10*ROW('Hygiene Data'!F101))),'Data Summary'!DW107="Yes"),OFFSET('Hygiene Data'!$F$9,0,10*ROW('Hygiene Data'!F101)),NA())</f>
        <v>#N/A</v>
      </c>
      <c r="BI107" s="509" t="e">
        <f ca="1">+IF(AND(ISNUMBER(OFFSET('Hygiene Data'!$G$5,0,10*ROW('Hygiene Data'!G101))),'Data Summary'!DX107="Yes"),OFFSET('Hygiene Data'!$G$5,0,10*ROW('Hygiene Data'!G101)),NA())</f>
        <v>#N/A</v>
      </c>
      <c r="BJ107" s="509" t="e">
        <f ca="1">+IF(AND(ISNUMBER(OFFSET('Hygiene Data'!$G$7,0,10*ROW('Hygiene Data'!G101))),'Data Summary'!DY107="Yes"),OFFSET('Hygiene Data'!$G$7,0,10*ROW('Hygiene Data'!G101)),NA())</f>
        <v>#N/A</v>
      </c>
      <c r="BK107" s="509" t="e">
        <f ca="1">+IF(AND(ISNUMBER(OFFSET('Hygiene Data'!$G$9,0,10*ROW('Hygiene Data'!G101))),'Data Summary'!DZ107="Yes"),OFFSET('Hygiene Data'!$G$9,0,10*ROW('Hygiene Data'!G101)),NA())</f>
        <v>#N/A</v>
      </c>
      <c r="BL107" s="509" t="e">
        <f ca="1">+IF(AND(ISNUMBER(OFFSET('Hygiene Data'!$H$5,0,10*ROW('Hygiene Data'!H101))),'Data Summary'!EA107="Yes"),OFFSET('Hygiene Data'!$H$5,0,10*ROW('Hygiene Data'!H101)),NA())</f>
        <v>#N/A</v>
      </c>
      <c r="BM107" s="509" t="e">
        <f ca="1">+IF(AND(ISNUMBER(OFFSET('Hygiene Data'!$H$7,0,10*ROW('Hygiene Data'!H101))),'Data Summary'!EB107="Yes"),OFFSET('Hygiene Data'!$H$7,0,10*ROW('Hygiene Data'!H101)),NA())</f>
        <v>#N/A</v>
      </c>
      <c r="BN107" s="509" t="e">
        <f ca="1">+IF(AND(ISNUMBER(OFFSET('Hygiene Data'!$H$9,0,10*ROW('Hygiene Data'!H101))),'Data Summary'!EC107="Yes"),OFFSET('Hygiene Data'!$H$9,0,10*ROW('Hygiene Data'!H101)),NA())</f>
        <v>#N/A</v>
      </c>
      <c r="BO107" s="509" t="e">
        <f ca="1">+IF(AND(ISNUMBER(OFFSET('Hygiene Data'!$I$5,0,10*ROW('Hygiene Data'!I101))),'Data Summary'!ED107="Yes"),OFFSET('Hygiene Data'!$I$5,0,10*ROW('Hygiene Data'!I101)),NA())</f>
        <v>#N/A</v>
      </c>
      <c r="BP107" s="509" t="e">
        <f ca="1">+IF(AND(ISNUMBER(OFFSET('Hygiene Data'!$I$7,0,10*ROW('Hygiene Data'!I101))),'Data Summary'!EE107="Yes"),OFFSET('Hygiene Data'!$I$7,0,10*ROW('Hygiene Data'!I101)),NA())</f>
        <v>#N/A</v>
      </c>
      <c r="BQ107" s="509" t="e">
        <f ca="1">+IF(AND(ISNUMBER(OFFSET('Hygiene Data'!$I$9,0,10*ROW('Hygiene Data'!I101))),'Data Summary'!EF107="Yes"),OFFSET('Hygiene Data'!$I$9,0,10*ROW('Hygiene Data'!I101)),NA())</f>
        <v>#N/A</v>
      </c>
    </row>
    <row r="108" spans="1:69" x14ac:dyDescent="0.25">
      <c r="A108" s="505" t="e">
        <f ca="1">+RIGHT('Data Summary'!A108,LEN('Data Summary'!A108)-9)</f>
        <v>#VALUE!</v>
      </c>
      <c r="B108" s="479" t="str">
        <f ca="1">+IF(ISTEXT('Data Summary'!B108),'Data Summary'!B108,"")</f>
        <v/>
      </c>
      <c r="C108" s="506" t="e">
        <f ca="1">+VALUE('Data Summary'!C108)</f>
        <v>#VALUE!</v>
      </c>
      <c r="D108" s="507" t="e">
        <f ca="1">+IF(AND(ISNUMBER(OFFSET('Water Data'!$D$4,0,10*ROW('Water Data'!D102))),'Data Summary'!BS108="Yes"),100-OFFSET('Water Data'!$D$4,0,10*ROW('Water Data'!D102)),NA())</f>
        <v>#N/A</v>
      </c>
      <c r="E108" s="507" t="e">
        <f ca="1">+IF(AND(ISNUMBER(OFFSET('Water Data'!$D$6,0,10*ROW('Water Data'!D102))),'Data Summary'!BT108="Yes"),OFFSET('Water Data'!$D$6,0,10*ROW('Water Data'!D102)),NA())</f>
        <v>#N/A</v>
      </c>
      <c r="F108" s="507" t="e">
        <f ca="1">+IF(AND(ISNUMBER(OFFSET('Water Data'!$D$9,0,10*ROW('Water Data'!D102))),'Data Summary'!BU108="Yes"),OFFSET('Water Data'!$D$9,0,10*ROW('Water Data'!D102)),NA())</f>
        <v>#N/A</v>
      </c>
      <c r="G108" s="507" t="e">
        <f ca="1">+IF(AND(ISNUMBER(OFFSET('Water Data'!$E$4,0,10*ROW('Water Data'!E102))),'Data Summary'!BV108="Yes"),100-OFFSET('Water Data'!$E$4,0,10*ROW('Water Data'!E102)),NA())</f>
        <v>#N/A</v>
      </c>
      <c r="H108" s="507" t="e">
        <f ca="1">+IF(AND(ISNUMBER(OFFSET('Water Data'!$E$6,0,10*ROW('Water Data'!E102))),'Data Summary'!BW108="Yes"),OFFSET('Water Data'!$E$6,0,10*ROW('Water Data'!E102)),NA())</f>
        <v>#N/A</v>
      </c>
      <c r="I108" s="507" t="e">
        <f ca="1">+IF(AND(ISNUMBER(OFFSET('Water Data'!$E$9,0,10*ROW('Water Data'!E102))),'Data Summary'!BX108="Yes"),OFFSET('Water Data'!$E$9,0,10*ROW('Water Data'!E102)),NA())</f>
        <v>#N/A</v>
      </c>
      <c r="J108" s="507" t="e">
        <f ca="1">+IF(AND(ISNUMBER(OFFSET('Water Data'!$F$4,0,10*ROW('Water Data'!F102))),'Data Summary'!BY108="Yes"),100-OFFSET('Water Data'!$F$4,0,10*ROW('Water Data'!F102)),NA())</f>
        <v>#N/A</v>
      </c>
      <c r="K108" s="507" t="e">
        <f ca="1">+IF(AND(ISNUMBER(OFFSET('Water Data'!$F$6,0,10*ROW('Water Data'!F102))),'Data Summary'!BZ108="Yes"),OFFSET('Water Data'!$F$6,0,10*ROW('Water Data'!F102)),NA())</f>
        <v>#N/A</v>
      </c>
      <c r="L108" s="507" t="e">
        <f ca="1">+IF(AND(ISNUMBER(OFFSET('Water Data'!$F$9,0,10*ROW('Water Data'!F102))),'Data Summary'!CA108="Yes"),OFFSET('Water Data'!$F$9,0,10*ROW('Water Data'!F102)),NA())</f>
        <v>#N/A</v>
      </c>
      <c r="M108" s="507" t="e">
        <f ca="1">+IF(AND(ISNUMBER(OFFSET('Water Data'!$G$4,0,10*ROW('Water Data'!G102))),'Data Summary'!CB108="Yes"),100-OFFSET('Water Data'!$G$4,0,10*ROW('Water Data'!G102)),NA())</f>
        <v>#N/A</v>
      </c>
      <c r="N108" s="507" t="e">
        <f ca="1">+IF(AND(ISNUMBER(OFFSET('Water Data'!$G$6,0,10*ROW('Water Data'!G102))),'Data Summary'!CC108="Yes"),OFFSET('Water Data'!$G$6,0,10*ROW('Water Data'!G102)),NA())</f>
        <v>#N/A</v>
      </c>
      <c r="O108" s="507" t="e">
        <f ca="1">+IF(AND(ISNUMBER(OFFSET('Water Data'!$G$9,0,10*ROW('Water Data'!G102))),'Data Summary'!CD108="Yes"),OFFSET('Water Data'!$G$9,0,10*ROW('Water Data'!G102)),NA())</f>
        <v>#N/A</v>
      </c>
      <c r="P108" s="507" t="e">
        <f ca="1">+IF(AND(ISNUMBER(OFFSET('Water Data'!$H$4,0,10*ROW('Water Data'!H102))),'Data Summary'!CE108="Yes"),100-OFFSET('Water Data'!$H$4,0,10*ROW('Water Data'!H102)),NA())</f>
        <v>#N/A</v>
      </c>
      <c r="Q108" s="507" t="e">
        <f ca="1">+IF(AND(ISNUMBER(OFFSET('Water Data'!$H$6,0,10*ROW('Water Data'!H102))),'Data Summary'!CF108="Yes"),OFFSET('Water Data'!$H$6,0,10*ROW('Water Data'!H102)),NA())</f>
        <v>#N/A</v>
      </c>
      <c r="R108" s="507" t="e">
        <f ca="1">+IF(AND(ISNUMBER(OFFSET('Water Data'!$H$9,0,10*ROW('Water Data'!H102))),'Data Summary'!CG108="Yes"),OFFSET('Water Data'!$H$9,0,10*ROW('Water Data'!H102)),NA())</f>
        <v>#N/A</v>
      </c>
      <c r="S108" s="507" t="e">
        <f ca="1">+IF(AND(ISNUMBER(OFFSET('Water Data'!$I$4,0,10*ROW('Water Data'!I102))),'Data Summary'!CH108="Yes"),100-OFFSET('Water Data'!$I$4,0,10*ROW('Water Data'!I102)),NA())</f>
        <v>#N/A</v>
      </c>
      <c r="T108" s="507" t="e">
        <f ca="1">+IF(AND(ISNUMBER(OFFSET('Water Data'!$I$6,0,10*ROW('Water Data'!I102))),'Data Summary'!CI108="Yes"),OFFSET('Water Data'!$I$6,0,10*ROW('Water Data'!I102)),NA())</f>
        <v>#N/A</v>
      </c>
      <c r="U108" s="507" t="e">
        <f ca="1">+IF(AND(ISNUMBER(OFFSET('Water Data'!$I$9,0,10*ROW('Water Data'!I102))),'Data Summary'!CJ108="Yes"),OFFSET('Water Data'!$I$9,0,10*ROW('Water Data'!I102)),NA())</f>
        <v>#N/A</v>
      </c>
      <c r="V108" s="508" t="e">
        <f ca="1">+IF(AND(ISNUMBER(OFFSET('Sanitation Data'!$D$4,0,10*ROW('Sanitation Data'!D102))),'Data Summary'!CK108="Yes"),100-OFFSET('Sanitation Data'!$D$4,0,10*ROW('Sanitation Data'!D102)),NA())</f>
        <v>#N/A</v>
      </c>
      <c r="W108" s="508" t="e">
        <f ca="1">+IF(AND(ISNUMBER(OFFSET('Sanitation Data'!$D$6,0,10*ROW('Sanitation Data'!D102))),'Data Summary'!CL108="Yes"),OFFSET('Sanitation Data'!$D$6,0,10*ROW('Sanitation Data'!D102)),NA())</f>
        <v>#N/A</v>
      </c>
      <c r="X108" s="508" t="e">
        <f ca="1">+IF(AND(ISNUMBER(OFFSET('Sanitation Data'!$D$10,0,10*ROW('Sanitation Data'!D102))),'Data Summary'!CM108="Yes"),OFFSET('Sanitation Data'!$D$10,0,10*ROW('Sanitation Data'!D102)),NA())</f>
        <v>#N/A</v>
      </c>
      <c r="Y108" s="508" t="e">
        <f ca="1">+IF(AND(ISNUMBER(OFFSET('Sanitation Data'!$D$11,0,10*ROW('Sanitation Data'!D102))),'Data Summary'!CN108="Yes"),OFFSET('Sanitation Data'!$D$11,0,10*ROW('Sanitation Data'!D102)),NA())</f>
        <v>#N/A</v>
      </c>
      <c r="Z108" s="508" t="e">
        <f ca="1">+IF(AND(ISNUMBER(OFFSET('Sanitation Data'!$D$12,0,10*ROW('Sanitation Data'!D102))),'Data Summary'!CO108="Yes"),OFFSET('Sanitation Data'!$D$12,0,10*ROW('Sanitation Data'!D102)),NA())</f>
        <v>#N/A</v>
      </c>
      <c r="AA108" s="508" t="e">
        <f ca="1">+IF(AND(ISNUMBER(OFFSET('Sanitation Data'!$E$4,0,10*ROW('Sanitation Data'!E102))),'Data Summary'!CP108="Yes"),100-OFFSET('Sanitation Data'!$E$4,0,10*ROW('Sanitation Data'!E102)),NA())</f>
        <v>#N/A</v>
      </c>
      <c r="AB108" s="508" t="e">
        <f ca="1">+IF(AND(ISNUMBER(OFFSET('Sanitation Data'!$E$6,0,10*ROW('Sanitation Data'!E102))),'Data Summary'!CQ108="Yes"),OFFSET('Sanitation Data'!$E$6,0,10*ROW('Sanitation Data'!E102)),NA())</f>
        <v>#N/A</v>
      </c>
      <c r="AC108" s="508" t="e">
        <f ca="1">+IF(AND(ISNUMBER(OFFSET('Sanitation Data'!$E$10,0,10*ROW('Sanitation Data'!E102))),'Data Summary'!CR108="Yes"),OFFSET('Sanitation Data'!$E$10,0,10*ROW('Sanitation Data'!E102)),NA())</f>
        <v>#N/A</v>
      </c>
      <c r="AD108" s="508" t="e">
        <f ca="1">+IF(AND(ISNUMBER(OFFSET('Sanitation Data'!$E$11,0,10*ROW('Sanitation Data'!E102))),'Data Summary'!CS108="Yes"),OFFSET('Sanitation Data'!$E$11,0,10*ROW('Sanitation Data'!E102)),NA())</f>
        <v>#N/A</v>
      </c>
      <c r="AE108" s="508" t="e">
        <f ca="1">+IF(AND(ISNUMBER(OFFSET('Sanitation Data'!$E$12,0,10*ROW('Sanitation Data'!E102))),'Data Summary'!CT108="Yes"),OFFSET('Sanitation Data'!$E$12,0,10*ROW('Sanitation Data'!E102)),NA())</f>
        <v>#N/A</v>
      </c>
      <c r="AF108" s="508" t="e">
        <f ca="1">+IF(AND(ISNUMBER(OFFSET('Sanitation Data'!$F$4,0,10*ROW('Sanitation Data'!F102))),'Data Summary'!CU108="Yes"),100-OFFSET('Sanitation Data'!$F$4,0,10*ROW('Sanitation Data'!F102)),NA())</f>
        <v>#N/A</v>
      </c>
      <c r="AG108" s="508" t="e">
        <f ca="1">+IF(AND(ISNUMBER(OFFSET('Sanitation Data'!$F$6,0,10*ROW('Sanitation Data'!F102))),'Data Summary'!CV108="Yes"),OFFSET('Sanitation Data'!$F$6,0,10*ROW('Sanitation Data'!F102)),NA())</f>
        <v>#N/A</v>
      </c>
      <c r="AH108" s="508" t="e">
        <f ca="1">+IF(AND(ISNUMBER(OFFSET('Sanitation Data'!$F$10,0,10*ROW('Sanitation Data'!F102))),'Data Summary'!CW108="Yes"),OFFSET('Sanitation Data'!$F$10,0,10*ROW('Sanitation Data'!F102)),NA())</f>
        <v>#N/A</v>
      </c>
      <c r="AI108" s="508" t="e">
        <f ca="1">+IF(AND(ISNUMBER(OFFSET('Sanitation Data'!$F$11,0,10*ROW('Sanitation Data'!F102))),'Data Summary'!CX108="Yes"),OFFSET('Sanitation Data'!$F$11,0,10*ROW('Sanitation Data'!F102)),NA())</f>
        <v>#N/A</v>
      </c>
      <c r="AJ108" s="508" t="e">
        <f ca="1">+IF(AND(ISNUMBER(OFFSET('Sanitation Data'!$F$12,0,10*ROW('Sanitation Data'!F102))),'Data Summary'!CY108="Yes"),OFFSET('Sanitation Data'!$F$12,0,10*ROW('Sanitation Data'!F102)),NA())</f>
        <v>#N/A</v>
      </c>
      <c r="AK108" s="508" t="e">
        <f ca="1">+IF(AND(ISNUMBER(OFFSET('Sanitation Data'!$G$4,0,10*ROW('Sanitation Data'!G102))),'Data Summary'!CZ108="Yes"),100-OFFSET('Sanitation Data'!$G$4,0,10*ROW('Sanitation Data'!G102)),NA())</f>
        <v>#N/A</v>
      </c>
      <c r="AL108" s="508" t="e">
        <f ca="1">+IF(AND(ISNUMBER(OFFSET('Sanitation Data'!$G$6,0,10*ROW('Sanitation Data'!G102))),'Data Summary'!DA108="Yes"),OFFSET('Sanitation Data'!$G$6,0,10*ROW('Sanitation Data'!G102)),NA())</f>
        <v>#N/A</v>
      </c>
      <c r="AM108" s="508" t="e">
        <f ca="1">+IF(AND(ISNUMBER(OFFSET('Sanitation Data'!$G$10,0,10*ROW('Sanitation Data'!G102))),'Data Summary'!DB108="Yes"),OFFSET('Sanitation Data'!$G$10,0,10*ROW('Sanitation Data'!G102)),NA())</f>
        <v>#N/A</v>
      </c>
      <c r="AN108" s="508" t="e">
        <f ca="1">+IF(AND(ISNUMBER(OFFSET('Sanitation Data'!$G$11,0,10*ROW('Sanitation Data'!G102))),'Data Summary'!DC108="Yes"),OFFSET('Sanitation Data'!$G$11,0,10*ROW('Sanitation Data'!G102)),NA())</f>
        <v>#N/A</v>
      </c>
      <c r="AO108" s="508" t="e">
        <f ca="1">+IF(AND(ISNUMBER(OFFSET('Sanitation Data'!$G$12,0,10*ROW('Sanitation Data'!G102))),'Data Summary'!DD108="Yes"),OFFSET('Sanitation Data'!$G$12,0,10*ROW('Sanitation Data'!G102)),NA())</f>
        <v>#N/A</v>
      </c>
      <c r="AP108" s="508" t="e">
        <f ca="1">+IF(AND(ISNUMBER(OFFSET('Sanitation Data'!$H$4,0,10*ROW('Sanitation Data'!H102))),'Data Summary'!DE108="Yes"),100-OFFSET('Sanitation Data'!$H$4,0,10*ROW('Sanitation Data'!H102)),NA())</f>
        <v>#N/A</v>
      </c>
      <c r="AQ108" s="508" t="e">
        <f ca="1">+IF(AND(ISNUMBER(OFFSET('Sanitation Data'!$H$6,0,10*ROW('Sanitation Data'!H102))),'Data Summary'!DF108="Yes"),OFFSET('Sanitation Data'!$H$6,0,10*ROW('Sanitation Data'!H102)),NA())</f>
        <v>#N/A</v>
      </c>
      <c r="AR108" s="508" t="e">
        <f ca="1">+IF(AND(ISNUMBER(OFFSET('Sanitation Data'!$H$10,0,10*ROW('Sanitation Data'!H102))),'Data Summary'!DG108="Yes"),OFFSET('Sanitation Data'!$H$10,0,10*ROW('Sanitation Data'!H102)),NA())</f>
        <v>#N/A</v>
      </c>
      <c r="AS108" s="508" t="e">
        <f ca="1">+IF(AND(ISNUMBER(OFFSET('Sanitation Data'!$H$11,0,10*ROW('Sanitation Data'!H102))),'Data Summary'!DH108="Yes"),OFFSET('Sanitation Data'!$H$11,0,10*ROW('Sanitation Data'!H102)),NA())</f>
        <v>#N/A</v>
      </c>
      <c r="AT108" s="508" t="e">
        <f ca="1">+IF(AND(ISNUMBER(OFFSET('Sanitation Data'!$H$12,0,10*ROW('Sanitation Data'!H102))),'Data Summary'!DI108="Yes"),OFFSET('Sanitation Data'!$H$12,0,10*ROW('Sanitation Data'!H102)),NA())</f>
        <v>#N/A</v>
      </c>
      <c r="AU108" s="508" t="e">
        <f ca="1">+IF(AND(ISNUMBER(OFFSET('Sanitation Data'!$I$4,0,10*ROW('Sanitation Data'!I102))),'Data Summary'!DJ108="Yes"),100-OFFSET('Sanitation Data'!$I$4,0,10*ROW('Sanitation Data'!I102)),NA())</f>
        <v>#N/A</v>
      </c>
      <c r="AV108" s="508" t="e">
        <f ca="1">+IF(AND(ISNUMBER(OFFSET('Sanitation Data'!$I$6,0,10*ROW('Sanitation Data'!I102))),'Data Summary'!DK108="Yes"),OFFSET('Sanitation Data'!$I$6,0,10*ROW('Sanitation Data'!I102)),NA())</f>
        <v>#N/A</v>
      </c>
      <c r="AW108" s="508" t="e">
        <f ca="1">+IF(AND(ISNUMBER(OFFSET('Sanitation Data'!$I$10,0,10*ROW('Sanitation Data'!I102))),'Data Summary'!DL108="Yes"),OFFSET('Sanitation Data'!$I$10,0,10*ROW('Sanitation Data'!I102)),NA())</f>
        <v>#N/A</v>
      </c>
      <c r="AX108" s="508" t="e">
        <f ca="1">+IF(AND(ISNUMBER(OFFSET('Sanitation Data'!$I$11,0,10*ROW('Sanitation Data'!I102))),'Data Summary'!DM108="Yes"),OFFSET('Sanitation Data'!$I$11,0,10*ROW('Sanitation Data'!I102)),NA())</f>
        <v>#N/A</v>
      </c>
      <c r="AY108" s="508" t="e">
        <f ca="1">+IF(AND(ISNUMBER(OFFSET('Sanitation Data'!$I$12,0,10*ROW('Sanitation Data'!I102))),'Data Summary'!DN108="Yes"),OFFSET('Sanitation Data'!$I$12,0,10*ROW('Sanitation Data'!I102)),NA())</f>
        <v>#N/A</v>
      </c>
      <c r="AZ108" s="509" t="e">
        <f ca="1">+IF(AND(ISNUMBER(OFFSET('Hygiene Data'!$D$5,0,10*ROW('Hygiene Data'!D102))),'Data Summary'!DO108="Yes"),OFFSET('Hygiene Data'!$D$5,0,10*ROW('Hygiene Data'!D102)),NA())</f>
        <v>#N/A</v>
      </c>
      <c r="BA108" s="509" t="e">
        <f ca="1">+IF(AND(ISNUMBER(OFFSET('Hygiene Data'!$D$7,0,10*ROW('Hygiene Data'!D102))),'Data Summary'!DP108="Yes"),OFFSET('Hygiene Data'!$D$7,0,10*ROW('Hygiene Data'!D102)),NA())</f>
        <v>#N/A</v>
      </c>
      <c r="BB108" s="509" t="e">
        <f ca="1">+IF(AND(ISNUMBER(OFFSET('Hygiene Data'!$D$9,0,10*ROW('Hygiene Data'!D102))),'Data Summary'!DQ108="Yes"),OFFSET('Hygiene Data'!$D$9,0,10*ROW('Hygiene Data'!D102)),NA())</f>
        <v>#N/A</v>
      </c>
      <c r="BC108" s="509" t="e">
        <f ca="1">+IF(AND(ISNUMBER(OFFSET('Hygiene Data'!$E$5,0,10*ROW('Hygiene Data'!E102))),'Data Summary'!DR108="Yes"),OFFSET('Hygiene Data'!$E$5,0,10*ROW('Hygiene Data'!E102)),NA())</f>
        <v>#N/A</v>
      </c>
      <c r="BD108" s="509" t="e">
        <f ca="1">+IF(AND(ISNUMBER(OFFSET('Hygiene Data'!$E$7,0,10*ROW('Hygiene Data'!E102))),'Data Summary'!DS108="Yes"),OFFSET('Hygiene Data'!$E$7,0,10*ROW('Hygiene Data'!E102)),NA())</f>
        <v>#N/A</v>
      </c>
      <c r="BE108" s="509" t="e">
        <f ca="1">+IF(AND(ISNUMBER(OFFSET('Hygiene Data'!$E$9,0,10*ROW('Hygiene Data'!E102))),'Data Summary'!DT108="Yes"),OFFSET('Hygiene Data'!$E$9,0,10*ROW('Hygiene Data'!E102)),NA())</f>
        <v>#N/A</v>
      </c>
      <c r="BF108" s="509" t="e">
        <f ca="1">+IF(AND(ISNUMBER(OFFSET('Hygiene Data'!$F$5,0,10*ROW('Hygiene Data'!F102))),'Data Summary'!DU108="Yes"),OFFSET('Hygiene Data'!$F$5,0,10*ROW('Hygiene Data'!F102)),NA())</f>
        <v>#N/A</v>
      </c>
      <c r="BG108" s="509" t="e">
        <f ca="1">+IF(AND(ISNUMBER(OFFSET('Hygiene Data'!$F$7,0,10*ROW('Hygiene Data'!F102))),'Data Summary'!DV108="Yes"),OFFSET('Hygiene Data'!$F$7,0,10*ROW('Hygiene Data'!F102)),NA())</f>
        <v>#N/A</v>
      </c>
      <c r="BH108" s="509" t="e">
        <f ca="1">+IF(AND(ISNUMBER(OFFSET('Hygiene Data'!$F$9,0,10*ROW('Hygiene Data'!F102))),'Data Summary'!DW108="Yes"),OFFSET('Hygiene Data'!$F$9,0,10*ROW('Hygiene Data'!F102)),NA())</f>
        <v>#N/A</v>
      </c>
      <c r="BI108" s="509" t="e">
        <f ca="1">+IF(AND(ISNUMBER(OFFSET('Hygiene Data'!$G$5,0,10*ROW('Hygiene Data'!G102))),'Data Summary'!DX108="Yes"),OFFSET('Hygiene Data'!$G$5,0,10*ROW('Hygiene Data'!G102)),NA())</f>
        <v>#N/A</v>
      </c>
      <c r="BJ108" s="509" t="e">
        <f ca="1">+IF(AND(ISNUMBER(OFFSET('Hygiene Data'!$G$7,0,10*ROW('Hygiene Data'!G102))),'Data Summary'!DY108="Yes"),OFFSET('Hygiene Data'!$G$7,0,10*ROW('Hygiene Data'!G102)),NA())</f>
        <v>#N/A</v>
      </c>
      <c r="BK108" s="509" t="e">
        <f ca="1">+IF(AND(ISNUMBER(OFFSET('Hygiene Data'!$G$9,0,10*ROW('Hygiene Data'!G102))),'Data Summary'!DZ108="Yes"),OFFSET('Hygiene Data'!$G$9,0,10*ROW('Hygiene Data'!G102)),NA())</f>
        <v>#N/A</v>
      </c>
      <c r="BL108" s="509" t="e">
        <f ca="1">+IF(AND(ISNUMBER(OFFSET('Hygiene Data'!$H$5,0,10*ROW('Hygiene Data'!H102))),'Data Summary'!EA108="Yes"),OFFSET('Hygiene Data'!$H$5,0,10*ROW('Hygiene Data'!H102)),NA())</f>
        <v>#N/A</v>
      </c>
      <c r="BM108" s="509" t="e">
        <f ca="1">+IF(AND(ISNUMBER(OFFSET('Hygiene Data'!$H$7,0,10*ROW('Hygiene Data'!H102))),'Data Summary'!EB108="Yes"),OFFSET('Hygiene Data'!$H$7,0,10*ROW('Hygiene Data'!H102)),NA())</f>
        <v>#N/A</v>
      </c>
      <c r="BN108" s="509" t="e">
        <f ca="1">+IF(AND(ISNUMBER(OFFSET('Hygiene Data'!$H$9,0,10*ROW('Hygiene Data'!H102))),'Data Summary'!EC108="Yes"),OFFSET('Hygiene Data'!$H$9,0,10*ROW('Hygiene Data'!H102)),NA())</f>
        <v>#N/A</v>
      </c>
      <c r="BO108" s="509" t="e">
        <f ca="1">+IF(AND(ISNUMBER(OFFSET('Hygiene Data'!$I$5,0,10*ROW('Hygiene Data'!I102))),'Data Summary'!ED108="Yes"),OFFSET('Hygiene Data'!$I$5,0,10*ROW('Hygiene Data'!I102)),NA())</f>
        <v>#N/A</v>
      </c>
      <c r="BP108" s="509" t="e">
        <f ca="1">+IF(AND(ISNUMBER(OFFSET('Hygiene Data'!$I$7,0,10*ROW('Hygiene Data'!I102))),'Data Summary'!EE108="Yes"),OFFSET('Hygiene Data'!$I$7,0,10*ROW('Hygiene Data'!I102)),NA())</f>
        <v>#N/A</v>
      </c>
      <c r="BQ108" s="509" t="e">
        <f ca="1">+IF(AND(ISNUMBER(OFFSET('Hygiene Data'!$I$9,0,10*ROW('Hygiene Data'!I102))),'Data Summary'!EF108="Yes"),OFFSET('Hygiene Data'!$I$9,0,10*ROW('Hygiene Data'!I102)),NA())</f>
        <v>#N/A</v>
      </c>
    </row>
    <row r="109" spans="1:69" x14ac:dyDescent="0.25">
      <c r="A109" s="505" t="e">
        <f ca="1">+RIGHT('Data Summary'!A109,LEN('Data Summary'!A109)-9)</f>
        <v>#VALUE!</v>
      </c>
      <c r="B109" s="479" t="str">
        <f ca="1">+IF(ISTEXT('Data Summary'!B109),'Data Summary'!B109,"")</f>
        <v/>
      </c>
      <c r="C109" s="506" t="e">
        <f ca="1">+VALUE('Data Summary'!C109)</f>
        <v>#VALUE!</v>
      </c>
      <c r="D109" s="507" t="e">
        <f ca="1">+IF(AND(ISNUMBER(OFFSET('Water Data'!$D$4,0,10*ROW('Water Data'!D103))),'Data Summary'!BS109="Yes"),100-OFFSET('Water Data'!$D$4,0,10*ROW('Water Data'!D103)),NA())</f>
        <v>#N/A</v>
      </c>
      <c r="E109" s="507" t="e">
        <f ca="1">+IF(AND(ISNUMBER(OFFSET('Water Data'!$D$6,0,10*ROW('Water Data'!D103))),'Data Summary'!BT109="Yes"),OFFSET('Water Data'!$D$6,0,10*ROW('Water Data'!D103)),NA())</f>
        <v>#N/A</v>
      </c>
      <c r="F109" s="507" t="e">
        <f ca="1">+IF(AND(ISNUMBER(OFFSET('Water Data'!$D$9,0,10*ROW('Water Data'!D103))),'Data Summary'!BU109="Yes"),OFFSET('Water Data'!$D$9,0,10*ROW('Water Data'!D103)),NA())</f>
        <v>#N/A</v>
      </c>
      <c r="G109" s="507" t="e">
        <f ca="1">+IF(AND(ISNUMBER(OFFSET('Water Data'!$E$4,0,10*ROW('Water Data'!E103))),'Data Summary'!BV109="Yes"),100-OFFSET('Water Data'!$E$4,0,10*ROW('Water Data'!E103)),NA())</f>
        <v>#N/A</v>
      </c>
      <c r="H109" s="507" t="e">
        <f ca="1">+IF(AND(ISNUMBER(OFFSET('Water Data'!$E$6,0,10*ROW('Water Data'!E103))),'Data Summary'!BW109="Yes"),OFFSET('Water Data'!$E$6,0,10*ROW('Water Data'!E103)),NA())</f>
        <v>#N/A</v>
      </c>
      <c r="I109" s="507" t="e">
        <f ca="1">+IF(AND(ISNUMBER(OFFSET('Water Data'!$E$9,0,10*ROW('Water Data'!E103))),'Data Summary'!BX109="Yes"),OFFSET('Water Data'!$E$9,0,10*ROW('Water Data'!E103)),NA())</f>
        <v>#N/A</v>
      </c>
      <c r="J109" s="507" t="e">
        <f ca="1">+IF(AND(ISNUMBER(OFFSET('Water Data'!$F$4,0,10*ROW('Water Data'!F103))),'Data Summary'!BY109="Yes"),100-OFFSET('Water Data'!$F$4,0,10*ROW('Water Data'!F103)),NA())</f>
        <v>#N/A</v>
      </c>
      <c r="K109" s="507" t="e">
        <f ca="1">+IF(AND(ISNUMBER(OFFSET('Water Data'!$F$6,0,10*ROW('Water Data'!F103))),'Data Summary'!BZ109="Yes"),OFFSET('Water Data'!$F$6,0,10*ROW('Water Data'!F103)),NA())</f>
        <v>#N/A</v>
      </c>
      <c r="L109" s="507" t="e">
        <f ca="1">+IF(AND(ISNUMBER(OFFSET('Water Data'!$F$9,0,10*ROW('Water Data'!F103))),'Data Summary'!CA109="Yes"),OFFSET('Water Data'!$F$9,0,10*ROW('Water Data'!F103)),NA())</f>
        <v>#N/A</v>
      </c>
      <c r="M109" s="507" t="e">
        <f ca="1">+IF(AND(ISNUMBER(OFFSET('Water Data'!$G$4,0,10*ROW('Water Data'!G103))),'Data Summary'!CB109="Yes"),100-OFFSET('Water Data'!$G$4,0,10*ROW('Water Data'!G103)),NA())</f>
        <v>#N/A</v>
      </c>
      <c r="N109" s="507" t="e">
        <f ca="1">+IF(AND(ISNUMBER(OFFSET('Water Data'!$G$6,0,10*ROW('Water Data'!G103))),'Data Summary'!CC109="Yes"),OFFSET('Water Data'!$G$6,0,10*ROW('Water Data'!G103)),NA())</f>
        <v>#N/A</v>
      </c>
      <c r="O109" s="507" t="e">
        <f ca="1">+IF(AND(ISNUMBER(OFFSET('Water Data'!$G$9,0,10*ROW('Water Data'!G103))),'Data Summary'!CD109="Yes"),OFFSET('Water Data'!$G$9,0,10*ROW('Water Data'!G103)),NA())</f>
        <v>#N/A</v>
      </c>
      <c r="P109" s="507" t="e">
        <f ca="1">+IF(AND(ISNUMBER(OFFSET('Water Data'!$H$4,0,10*ROW('Water Data'!H103))),'Data Summary'!CE109="Yes"),100-OFFSET('Water Data'!$H$4,0,10*ROW('Water Data'!H103)),NA())</f>
        <v>#N/A</v>
      </c>
      <c r="Q109" s="507" t="e">
        <f ca="1">+IF(AND(ISNUMBER(OFFSET('Water Data'!$H$6,0,10*ROW('Water Data'!H103))),'Data Summary'!CF109="Yes"),OFFSET('Water Data'!$H$6,0,10*ROW('Water Data'!H103)),NA())</f>
        <v>#N/A</v>
      </c>
      <c r="R109" s="507" t="e">
        <f ca="1">+IF(AND(ISNUMBER(OFFSET('Water Data'!$H$9,0,10*ROW('Water Data'!H103))),'Data Summary'!CG109="Yes"),OFFSET('Water Data'!$H$9,0,10*ROW('Water Data'!H103)),NA())</f>
        <v>#N/A</v>
      </c>
      <c r="S109" s="507" t="e">
        <f ca="1">+IF(AND(ISNUMBER(OFFSET('Water Data'!$I$4,0,10*ROW('Water Data'!I103))),'Data Summary'!CH109="Yes"),100-OFFSET('Water Data'!$I$4,0,10*ROW('Water Data'!I103)),NA())</f>
        <v>#N/A</v>
      </c>
      <c r="T109" s="507" t="e">
        <f ca="1">+IF(AND(ISNUMBER(OFFSET('Water Data'!$I$6,0,10*ROW('Water Data'!I103))),'Data Summary'!CI109="Yes"),OFFSET('Water Data'!$I$6,0,10*ROW('Water Data'!I103)),NA())</f>
        <v>#N/A</v>
      </c>
      <c r="U109" s="507" t="e">
        <f ca="1">+IF(AND(ISNUMBER(OFFSET('Water Data'!$I$9,0,10*ROW('Water Data'!I103))),'Data Summary'!CJ109="Yes"),OFFSET('Water Data'!$I$9,0,10*ROW('Water Data'!I103)),NA())</f>
        <v>#N/A</v>
      </c>
      <c r="V109" s="508" t="e">
        <f ca="1">+IF(AND(ISNUMBER(OFFSET('Sanitation Data'!$D$4,0,10*ROW('Sanitation Data'!D103))),'Data Summary'!CK109="Yes"),100-OFFSET('Sanitation Data'!$D$4,0,10*ROW('Sanitation Data'!D103)),NA())</f>
        <v>#N/A</v>
      </c>
      <c r="W109" s="508" t="e">
        <f ca="1">+IF(AND(ISNUMBER(OFFSET('Sanitation Data'!$D$6,0,10*ROW('Sanitation Data'!D103))),'Data Summary'!CL109="Yes"),OFFSET('Sanitation Data'!$D$6,0,10*ROW('Sanitation Data'!D103)),NA())</f>
        <v>#N/A</v>
      </c>
      <c r="X109" s="508" t="e">
        <f ca="1">+IF(AND(ISNUMBER(OFFSET('Sanitation Data'!$D$10,0,10*ROW('Sanitation Data'!D103))),'Data Summary'!CM109="Yes"),OFFSET('Sanitation Data'!$D$10,0,10*ROW('Sanitation Data'!D103)),NA())</f>
        <v>#N/A</v>
      </c>
      <c r="Y109" s="508" t="e">
        <f ca="1">+IF(AND(ISNUMBER(OFFSET('Sanitation Data'!$D$11,0,10*ROW('Sanitation Data'!D103))),'Data Summary'!CN109="Yes"),OFFSET('Sanitation Data'!$D$11,0,10*ROW('Sanitation Data'!D103)),NA())</f>
        <v>#N/A</v>
      </c>
      <c r="Z109" s="508" t="e">
        <f ca="1">+IF(AND(ISNUMBER(OFFSET('Sanitation Data'!$D$12,0,10*ROW('Sanitation Data'!D103))),'Data Summary'!CO109="Yes"),OFFSET('Sanitation Data'!$D$12,0,10*ROW('Sanitation Data'!D103)),NA())</f>
        <v>#N/A</v>
      </c>
      <c r="AA109" s="508" t="e">
        <f ca="1">+IF(AND(ISNUMBER(OFFSET('Sanitation Data'!$E$4,0,10*ROW('Sanitation Data'!E103))),'Data Summary'!CP109="Yes"),100-OFFSET('Sanitation Data'!$E$4,0,10*ROW('Sanitation Data'!E103)),NA())</f>
        <v>#N/A</v>
      </c>
      <c r="AB109" s="508" t="e">
        <f ca="1">+IF(AND(ISNUMBER(OFFSET('Sanitation Data'!$E$6,0,10*ROW('Sanitation Data'!E103))),'Data Summary'!CQ109="Yes"),OFFSET('Sanitation Data'!$E$6,0,10*ROW('Sanitation Data'!E103)),NA())</f>
        <v>#N/A</v>
      </c>
      <c r="AC109" s="508" t="e">
        <f ca="1">+IF(AND(ISNUMBER(OFFSET('Sanitation Data'!$E$10,0,10*ROW('Sanitation Data'!E103))),'Data Summary'!CR109="Yes"),OFFSET('Sanitation Data'!$E$10,0,10*ROW('Sanitation Data'!E103)),NA())</f>
        <v>#N/A</v>
      </c>
      <c r="AD109" s="508" t="e">
        <f ca="1">+IF(AND(ISNUMBER(OFFSET('Sanitation Data'!$E$11,0,10*ROW('Sanitation Data'!E103))),'Data Summary'!CS109="Yes"),OFFSET('Sanitation Data'!$E$11,0,10*ROW('Sanitation Data'!E103)),NA())</f>
        <v>#N/A</v>
      </c>
      <c r="AE109" s="508" t="e">
        <f ca="1">+IF(AND(ISNUMBER(OFFSET('Sanitation Data'!$E$12,0,10*ROW('Sanitation Data'!E103))),'Data Summary'!CT109="Yes"),OFFSET('Sanitation Data'!$E$12,0,10*ROW('Sanitation Data'!E103)),NA())</f>
        <v>#N/A</v>
      </c>
      <c r="AF109" s="508" t="e">
        <f ca="1">+IF(AND(ISNUMBER(OFFSET('Sanitation Data'!$F$4,0,10*ROW('Sanitation Data'!F103))),'Data Summary'!CU109="Yes"),100-OFFSET('Sanitation Data'!$F$4,0,10*ROW('Sanitation Data'!F103)),NA())</f>
        <v>#N/A</v>
      </c>
      <c r="AG109" s="508" t="e">
        <f ca="1">+IF(AND(ISNUMBER(OFFSET('Sanitation Data'!$F$6,0,10*ROW('Sanitation Data'!F103))),'Data Summary'!CV109="Yes"),OFFSET('Sanitation Data'!$F$6,0,10*ROW('Sanitation Data'!F103)),NA())</f>
        <v>#N/A</v>
      </c>
      <c r="AH109" s="508" t="e">
        <f ca="1">+IF(AND(ISNUMBER(OFFSET('Sanitation Data'!$F$10,0,10*ROW('Sanitation Data'!F103))),'Data Summary'!CW109="Yes"),OFFSET('Sanitation Data'!$F$10,0,10*ROW('Sanitation Data'!F103)),NA())</f>
        <v>#N/A</v>
      </c>
      <c r="AI109" s="508" t="e">
        <f ca="1">+IF(AND(ISNUMBER(OFFSET('Sanitation Data'!$F$11,0,10*ROW('Sanitation Data'!F103))),'Data Summary'!CX109="Yes"),OFFSET('Sanitation Data'!$F$11,0,10*ROW('Sanitation Data'!F103)),NA())</f>
        <v>#N/A</v>
      </c>
      <c r="AJ109" s="508" t="e">
        <f ca="1">+IF(AND(ISNUMBER(OFFSET('Sanitation Data'!$F$12,0,10*ROW('Sanitation Data'!F103))),'Data Summary'!CY109="Yes"),OFFSET('Sanitation Data'!$F$12,0,10*ROW('Sanitation Data'!F103)),NA())</f>
        <v>#N/A</v>
      </c>
      <c r="AK109" s="508" t="e">
        <f ca="1">+IF(AND(ISNUMBER(OFFSET('Sanitation Data'!$G$4,0,10*ROW('Sanitation Data'!G103))),'Data Summary'!CZ109="Yes"),100-OFFSET('Sanitation Data'!$G$4,0,10*ROW('Sanitation Data'!G103)),NA())</f>
        <v>#N/A</v>
      </c>
      <c r="AL109" s="508" t="e">
        <f ca="1">+IF(AND(ISNUMBER(OFFSET('Sanitation Data'!$G$6,0,10*ROW('Sanitation Data'!G103))),'Data Summary'!DA109="Yes"),OFFSET('Sanitation Data'!$G$6,0,10*ROW('Sanitation Data'!G103)),NA())</f>
        <v>#N/A</v>
      </c>
      <c r="AM109" s="508" t="e">
        <f ca="1">+IF(AND(ISNUMBER(OFFSET('Sanitation Data'!$G$10,0,10*ROW('Sanitation Data'!G103))),'Data Summary'!DB109="Yes"),OFFSET('Sanitation Data'!$G$10,0,10*ROW('Sanitation Data'!G103)),NA())</f>
        <v>#N/A</v>
      </c>
      <c r="AN109" s="508" t="e">
        <f ca="1">+IF(AND(ISNUMBER(OFFSET('Sanitation Data'!$G$11,0,10*ROW('Sanitation Data'!G103))),'Data Summary'!DC109="Yes"),OFFSET('Sanitation Data'!$G$11,0,10*ROW('Sanitation Data'!G103)),NA())</f>
        <v>#N/A</v>
      </c>
      <c r="AO109" s="508" t="e">
        <f ca="1">+IF(AND(ISNUMBER(OFFSET('Sanitation Data'!$G$12,0,10*ROW('Sanitation Data'!G103))),'Data Summary'!DD109="Yes"),OFFSET('Sanitation Data'!$G$12,0,10*ROW('Sanitation Data'!G103)),NA())</f>
        <v>#N/A</v>
      </c>
      <c r="AP109" s="508" t="e">
        <f ca="1">+IF(AND(ISNUMBER(OFFSET('Sanitation Data'!$H$4,0,10*ROW('Sanitation Data'!H103))),'Data Summary'!DE109="Yes"),100-OFFSET('Sanitation Data'!$H$4,0,10*ROW('Sanitation Data'!H103)),NA())</f>
        <v>#N/A</v>
      </c>
      <c r="AQ109" s="508" t="e">
        <f ca="1">+IF(AND(ISNUMBER(OFFSET('Sanitation Data'!$H$6,0,10*ROW('Sanitation Data'!H103))),'Data Summary'!DF109="Yes"),OFFSET('Sanitation Data'!$H$6,0,10*ROW('Sanitation Data'!H103)),NA())</f>
        <v>#N/A</v>
      </c>
      <c r="AR109" s="508" t="e">
        <f ca="1">+IF(AND(ISNUMBER(OFFSET('Sanitation Data'!$H$10,0,10*ROW('Sanitation Data'!H103))),'Data Summary'!DG109="Yes"),OFFSET('Sanitation Data'!$H$10,0,10*ROW('Sanitation Data'!H103)),NA())</f>
        <v>#N/A</v>
      </c>
      <c r="AS109" s="508" t="e">
        <f ca="1">+IF(AND(ISNUMBER(OFFSET('Sanitation Data'!$H$11,0,10*ROW('Sanitation Data'!H103))),'Data Summary'!DH109="Yes"),OFFSET('Sanitation Data'!$H$11,0,10*ROW('Sanitation Data'!H103)),NA())</f>
        <v>#N/A</v>
      </c>
      <c r="AT109" s="508" t="e">
        <f ca="1">+IF(AND(ISNUMBER(OFFSET('Sanitation Data'!$H$12,0,10*ROW('Sanitation Data'!H103))),'Data Summary'!DI109="Yes"),OFFSET('Sanitation Data'!$H$12,0,10*ROW('Sanitation Data'!H103)),NA())</f>
        <v>#N/A</v>
      </c>
      <c r="AU109" s="508" t="e">
        <f ca="1">+IF(AND(ISNUMBER(OFFSET('Sanitation Data'!$I$4,0,10*ROW('Sanitation Data'!I103))),'Data Summary'!DJ109="Yes"),100-OFFSET('Sanitation Data'!$I$4,0,10*ROW('Sanitation Data'!I103)),NA())</f>
        <v>#N/A</v>
      </c>
      <c r="AV109" s="508" t="e">
        <f ca="1">+IF(AND(ISNUMBER(OFFSET('Sanitation Data'!$I$6,0,10*ROW('Sanitation Data'!I103))),'Data Summary'!DK109="Yes"),OFFSET('Sanitation Data'!$I$6,0,10*ROW('Sanitation Data'!I103)),NA())</f>
        <v>#N/A</v>
      </c>
      <c r="AW109" s="508" t="e">
        <f ca="1">+IF(AND(ISNUMBER(OFFSET('Sanitation Data'!$I$10,0,10*ROW('Sanitation Data'!I103))),'Data Summary'!DL109="Yes"),OFFSET('Sanitation Data'!$I$10,0,10*ROW('Sanitation Data'!I103)),NA())</f>
        <v>#N/A</v>
      </c>
      <c r="AX109" s="508" t="e">
        <f ca="1">+IF(AND(ISNUMBER(OFFSET('Sanitation Data'!$I$11,0,10*ROW('Sanitation Data'!I103))),'Data Summary'!DM109="Yes"),OFFSET('Sanitation Data'!$I$11,0,10*ROW('Sanitation Data'!I103)),NA())</f>
        <v>#N/A</v>
      </c>
      <c r="AY109" s="508" t="e">
        <f ca="1">+IF(AND(ISNUMBER(OFFSET('Sanitation Data'!$I$12,0,10*ROW('Sanitation Data'!I103))),'Data Summary'!DN109="Yes"),OFFSET('Sanitation Data'!$I$12,0,10*ROW('Sanitation Data'!I103)),NA())</f>
        <v>#N/A</v>
      </c>
      <c r="AZ109" s="509" t="e">
        <f ca="1">+IF(AND(ISNUMBER(OFFSET('Hygiene Data'!$D$5,0,10*ROW('Hygiene Data'!D103))),'Data Summary'!DO109="Yes"),OFFSET('Hygiene Data'!$D$5,0,10*ROW('Hygiene Data'!D103)),NA())</f>
        <v>#N/A</v>
      </c>
      <c r="BA109" s="509" t="e">
        <f ca="1">+IF(AND(ISNUMBER(OFFSET('Hygiene Data'!$D$7,0,10*ROW('Hygiene Data'!D103))),'Data Summary'!DP109="Yes"),OFFSET('Hygiene Data'!$D$7,0,10*ROW('Hygiene Data'!D103)),NA())</f>
        <v>#N/A</v>
      </c>
      <c r="BB109" s="509" t="e">
        <f ca="1">+IF(AND(ISNUMBER(OFFSET('Hygiene Data'!$D$9,0,10*ROW('Hygiene Data'!D103))),'Data Summary'!DQ109="Yes"),OFFSET('Hygiene Data'!$D$9,0,10*ROW('Hygiene Data'!D103)),NA())</f>
        <v>#N/A</v>
      </c>
      <c r="BC109" s="509" t="e">
        <f ca="1">+IF(AND(ISNUMBER(OFFSET('Hygiene Data'!$E$5,0,10*ROW('Hygiene Data'!E103))),'Data Summary'!DR109="Yes"),OFFSET('Hygiene Data'!$E$5,0,10*ROW('Hygiene Data'!E103)),NA())</f>
        <v>#N/A</v>
      </c>
      <c r="BD109" s="509" t="e">
        <f ca="1">+IF(AND(ISNUMBER(OFFSET('Hygiene Data'!$E$7,0,10*ROW('Hygiene Data'!E103))),'Data Summary'!DS109="Yes"),OFFSET('Hygiene Data'!$E$7,0,10*ROW('Hygiene Data'!E103)),NA())</f>
        <v>#N/A</v>
      </c>
      <c r="BE109" s="509" t="e">
        <f ca="1">+IF(AND(ISNUMBER(OFFSET('Hygiene Data'!$E$9,0,10*ROW('Hygiene Data'!E103))),'Data Summary'!DT109="Yes"),OFFSET('Hygiene Data'!$E$9,0,10*ROW('Hygiene Data'!E103)),NA())</f>
        <v>#N/A</v>
      </c>
      <c r="BF109" s="509" t="e">
        <f ca="1">+IF(AND(ISNUMBER(OFFSET('Hygiene Data'!$F$5,0,10*ROW('Hygiene Data'!F103))),'Data Summary'!DU109="Yes"),OFFSET('Hygiene Data'!$F$5,0,10*ROW('Hygiene Data'!F103)),NA())</f>
        <v>#N/A</v>
      </c>
      <c r="BG109" s="509" t="e">
        <f ca="1">+IF(AND(ISNUMBER(OFFSET('Hygiene Data'!$F$7,0,10*ROW('Hygiene Data'!F103))),'Data Summary'!DV109="Yes"),OFFSET('Hygiene Data'!$F$7,0,10*ROW('Hygiene Data'!F103)),NA())</f>
        <v>#N/A</v>
      </c>
      <c r="BH109" s="509" t="e">
        <f ca="1">+IF(AND(ISNUMBER(OFFSET('Hygiene Data'!$F$9,0,10*ROW('Hygiene Data'!F103))),'Data Summary'!DW109="Yes"),OFFSET('Hygiene Data'!$F$9,0,10*ROW('Hygiene Data'!F103)),NA())</f>
        <v>#N/A</v>
      </c>
      <c r="BI109" s="509" t="e">
        <f ca="1">+IF(AND(ISNUMBER(OFFSET('Hygiene Data'!$G$5,0,10*ROW('Hygiene Data'!G103))),'Data Summary'!DX109="Yes"),OFFSET('Hygiene Data'!$G$5,0,10*ROW('Hygiene Data'!G103)),NA())</f>
        <v>#N/A</v>
      </c>
      <c r="BJ109" s="509" t="e">
        <f ca="1">+IF(AND(ISNUMBER(OFFSET('Hygiene Data'!$G$7,0,10*ROW('Hygiene Data'!G103))),'Data Summary'!DY109="Yes"),OFFSET('Hygiene Data'!$G$7,0,10*ROW('Hygiene Data'!G103)),NA())</f>
        <v>#N/A</v>
      </c>
      <c r="BK109" s="509" t="e">
        <f ca="1">+IF(AND(ISNUMBER(OFFSET('Hygiene Data'!$G$9,0,10*ROW('Hygiene Data'!G103))),'Data Summary'!DZ109="Yes"),OFFSET('Hygiene Data'!$G$9,0,10*ROW('Hygiene Data'!G103)),NA())</f>
        <v>#N/A</v>
      </c>
      <c r="BL109" s="509" t="e">
        <f ca="1">+IF(AND(ISNUMBER(OFFSET('Hygiene Data'!$H$5,0,10*ROW('Hygiene Data'!H103))),'Data Summary'!EA109="Yes"),OFFSET('Hygiene Data'!$H$5,0,10*ROW('Hygiene Data'!H103)),NA())</f>
        <v>#N/A</v>
      </c>
      <c r="BM109" s="509" t="e">
        <f ca="1">+IF(AND(ISNUMBER(OFFSET('Hygiene Data'!$H$7,0,10*ROW('Hygiene Data'!H103))),'Data Summary'!EB109="Yes"),OFFSET('Hygiene Data'!$H$7,0,10*ROW('Hygiene Data'!H103)),NA())</f>
        <v>#N/A</v>
      </c>
      <c r="BN109" s="509" t="e">
        <f ca="1">+IF(AND(ISNUMBER(OFFSET('Hygiene Data'!$H$9,0,10*ROW('Hygiene Data'!H103))),'Data Summary'!EC109="Yes"),OFFSET('Hygiene Data'!$H$9,0,10*ROW('Hygiene Data'!H103)),NA())</f>
        <v>#N/A</v>
      </c>
      <c r="BO109" s="509" t="e">
        <f ca="1">+IF(AND(ISNUMBER(OFFSET('Hygiene Data'!$I$5,0,10*ROW('Hygiene Data'!I103))),'Data Summary'!ED109="Yes"),OFFSET('Hygiene Data'!$I$5,0,10*ROW('Hygiene Data'!I103)),NA())</f>
        <v>#N/A</v>
      </c>
      <c r="BP109" s="509" t="e">
        <f ca="1">+IF(AND(ISNUMBER(OFFSET('Hygiene Data'!$I$7,0,10*ROW('Hygiene Data'!I103))),'Data Summary'!EE109="Yes"),OFFSET('Hygiene Data'!$I$7,0,10*ROW('Hygiene Data'!I103)),NA())</f>
        <v>#N/A</v>
      </c>
      <c r="BQ109" s="509" t="e">
        <f ca="1">+IF(AND(ISNUMBER(OFFSET('Hygiene Data'!$I$9,0,10*ROW('Hygiene Data'!I103))),'Data Summary'!EF109="Yes"),OFFSET('Hygiene Data'!$I$9,0,10*ROW('Hygiene Data'!I103)),NA())</f>
        <v>#N/A</v>
      </c>
    </row>
    <row r="110" spans="1:69" x14ac:dyDescent="0.25">
      <c r="A110" s="505" t="e">
        <f ca="1">+RIGHT('Data Summary'!A110,LEN('Data Summary'!A110)-9)</f>
        <v>#VALUE!</v>
      </c>
      <c r="B110" s="479" t="str">
        <f ca="1">+IF(ISTEXT('Data Summary'!B110),'Data Summary'!B110,"")</f>
        <v/>
      </c>
      <c r="C110" s="506" t="e">
        <f ca="1">+VALUE('Data Summary'!C110)</f>
        <v>#VALUE!</v>
      </c>
      <c r="D110" s="507" t="e">
        <f ca="1">+IF(AND(ISNUMBER(OFFSET('Water Data'!$D$4,0,10*ROW('Water Data'!D104))),'Data Summary'!BS110="Yes"),100-OFFSET('Water Data'!$D$4,0,10*ROW('Water Data'!D104)),NA())</f>
        <v>#N/A</v>
      </c>
      <c r="E110" s="507" t="e">
        <f ca="1">+IF(AND(ISNUMBER(OFFSET('Water Data'!$D$6,0,10*ROW('Water Data'!D104))),'Data Summary'!BT110="Yes"),OFFSET('Water Data'!$D$6,0,10*ROW('Water Data'!D104)),NA())</f>
        <v>#N/A</v>
      </c>
      <c r="F110" s="507" t="e">
        <f ca="1">+IF(AND(ISNUMBER(OFFSET('Water Data'!$D$9,0,10*ROW('Water Data'!D104))),'Data Summary'!BU110="Yes"),OFFSET('Water Data'!$D$9,0,10*ROW('Water Data'!D104)),NA())</f>
        <v>#N/A</v>
      </c>
      <c r="G110" s="507" t="e">
        <f ca="1">+IF(AND(ISNUMBER(OFFSET('Water Data'!$E$4,0,10*ROW('Water Data'!E104))),'Data Summary'!BV110="Yes"),100-OFFSET('Water Data'!$E$4,0,10*ROW('Water Data'!E104)),NA())</f>
        <v>#N/A</v>
      </c>
      <c r="H110" s="507" t="e">
        <f ca="1">+IF(AND(ISNUMBER(OFFSET('Water Data'!$E$6,0,10*ROW('Water Data'!E104))),'Data Summary'!BW110="Yes"),OFFSET('Water Data'!$E$6,0,10*ROW('Water Data'!E104)),NA())</f>
        <v>#N/A</v>
      </c>
      <c r="I110" s="507" t="e">
        <f ca="1">+IF(AND(ISNUMBER(OFFSET('Water Data'!$E$9,0,10*ROW('Water Data'!E104))),'Data Summary'!BX110="Yes"),OFFSET('Water Data'!$E$9,0,10*ROW('Water Data'!E104)),NA())</f>
        <v>#N/A</v>
      </c>
      <c r="J110" s="507" t="e">
        <f ca="1">+IF(AND(ISNUMBER(OFFSET('Water Data'!$F$4,0,10*ROW('Water Data'!F104))),'Data Summary'!BY110="Yes"),100-OFFSET('Water Data'!$F$4,0,10*ROW('Water Data'!F104)),NA())</f>
        <v>#N/A</v>
      </c>
      <c r="K110" s="507" t="e">
        <f ca="1">+IF(AND(ISNUMBER(OFFSET('Water Data'!$F$6,0,10*ROW('Water Data'!F104))),'Data Summary'!BZ110="Yes"),OFFSET('Water Data'!$F$6,0,10*ROW('Water Data'!F104)),NA())</f>
        <v>#N/A</v>
      </c>
      <c r="L110" s="507" t="e">
        <f ca="1">+IF(AND(ISNUMBER(OFFSET('Water Data'!$F$9,0,10*ROW('Water Data'!F104))),'Data Summary'!CA110="Yes"),OFFSET('Water Data'!$F$9,0,10*ROW('Water Data'!F104)),NA())</f>
        <v>#N/A</v>
      </c>
      <c r="M110" s="507" t="e">
        <f ca="1">+IF(AND(ISNUMBER(OFFSET('Water Data'!$G$4,0,10*ROW('Water Data'!G104))),'Data Summary'!CB110="Yes"),100-OFFSET('Water Data'!$G$4,0,10*ROW('Water Data'!G104)),NA())</f>
        <v>#N/A</v>
      </c>
      <c r="N110" s="507" t="e">
        <f ca="1">+IF(AND(ISNUMBER(OFFSET('Water Data'!$G$6,0,10*ROW('Water Data'!G104))),'Data Summary'!CC110="Yes"),OFFSET('Water Data'!$G$6,0,10*ROW('Water Data'!G104)),NA())</f>
        <v>#N/A</v>
      </c>
      <c r="O110" s="507" t="e">
        <f ca="1">+IF(AND(ISNUMBER(OFFSET('Water Data'!$G$9,0,10*ROW('Water Data'!G104))),'Data Summary'!CD110="Yes"),OFFSET('Water Data'!$G$9,0,10*ROW('Water Data'!G104)),NA())</f>
        <v>#N/A</v>
      </c>
      <c r="P110" s="507" t="e">
        <f ca="1">+IF(AND(ISNUMBER(OFFSET('Water Data'!$H$4,0,10*ROW('Water Data'!H104))),'Data Summary'!CE110="Yes"),100-OFFSET('Water Data'!$H$4,0,10*ROW('Water Data'!H104)),NA())</f>
        <v>#N/A</v>
      </c>
      <c r="Q110" s="507" t="e">
        <f ca="1">+IF(AND(ISNUMBER(OFFSET('Water Data'!$H$6,0,10*ROW('Water Data'!H104))),'Data Summary'!CF110="Yes"),OFFSET('Water Data'!$H$6,0,10*ROW('Water Data'!H104)),NA())</f>
        <v>#N/A</v>
      </c>
      <c r="R110" s="507" t="e">
        <f ca="1">+IF(AND(ISNUMBER(OFFSET('Water Data'!$H$9,0,10*ROW('Water Data'!H104))),'Data Summary'!CG110="Yes"),OFFSET('Water Data'!$H$9,0,10*ROW('Water Data'!H104)),NA())</f>
        <v>#N/A</v>
      </c>
      <c r="S110" s="507" t="e">
        <f ca="1">+IF(AND(ISNUMBER(OFFSET('Water Data'!$I$4,0,10*ROW('Water Data'!I104))),'Data Summary'!CH110="Yes"),100-OFFSET('Water Data'!$I$4,0,10*ROW('Water Data'!I104)),NA())</f>
        <v>#N/A</v>
      </c>
      <c r="T110" s="507" t="e">
        <f ca="1">+IF(AND(ISNUMBER(OFFSET('Water Data'!$I$6,0,10*ROW('Water Data'!I104))),'Data Summary'!CI110="Yes"),OFFSET('Water Data'!$I$6,0,10*ROW('Water Data'!I104)),NA())</f>
        <v>#N/A</v>
      </c>
      <c r="U110" s="507" t="e">
        <f ca="1">+IF(AND(ISNUMBER(OFFSET('Water Data'!$I$9,0,10*ROW('Water Data'!I104))),'Data Summary'!CJ110="Yes"),OFFSET('Water Data'!$I$9,0,10*ROW('Water Data'!I104)),NA())</f>
        <v>#N/A</v>
      </c>
      <c r="V110" s="508" t="e">
        <f ca="1">+IF(AND(ISNUMBER(OFFSET('Sanitation Data'!$D$4,0,10*ROW('Sanitation Data'!D104))),'Data Summary'!CK110="Yes"),100-OFFSET('Sanitation Data'!$D$4,0,10*ROW('Sanitation Data'!D104)),NA())</f>
        <v>#N/A</v>
      </c>
      <c r="W110" s="508" t="e">
        <f ca="1">+IF(AND(ISNUMBER(OFFSET('Sanitation Data'!$D$6,0,10*ROW('Sanitation Data'!D104))),'Data Summary'!CL110="Yes"),OFFSET('Sanitation Data'!$D$6,0,10*ROW('Sanitation Data'!D104)),NA())</f>
        <v>#N/A</v>
      </c>
      <c r="X110" s="508" t="e">
        <f ca="1">+IF(AND(ISNUMBER(OFFSET('Sanitation Data'!$D$10,0,10*ROW('Sanitation Data'!D104))),'Data Summary'!CM110="Yes"),OFFSET('Sanitation Data'!$D$10,0,10*ROW('Sanitation Data'!D104)),NA())</f>
        <v>#N/A</v>
      </c>
      <c r="Y110" s="508" t="e">
        <f ca="1">+IF(AND(ISNUMBER(OFFSET('Sanitation Data'!$D$11,0,10*ROW('Sanitation Data'!D104))),'Data Summary'!CN110="Yes"),OFFSET('Sanitation Data'!$D$11,0,10*ROW('Sanitation Data'!D104)),NA())</f>
        <v>#N/A</v>
      </c>
      <c r="Z110" s="508" t="e">
        <f ca="1">+IF(AND(ISNUMBER(OFFSET('Sanitation Data'!$D$12,0,10*ROW('Sanitation Data'!D104))),'Data Summary'!CO110="Yes"),OFFSET('Sanitation Data'!$D$12,0,10*ROW('Sanitation Data'!D104)),NA())</f>
        <v>#N/A</v>
      </c>
      <c r="AA110" s="508" t="e">
        <f ca="1">+IF(AND(ISNUMBER(OFFSET('Sanitation Data'!$E$4,0,10*ROW('Sanitation Data'!E104))),'Data Summary'!CP110="Yes"),100-OFFSET('Sanitation Data'!$E$4,0,10*ROW('Sanitation Data'!E104)),NA())</f>
        <v>#N/A</v>
      </c>
      <c r="AB110" s="508" t="e">
        <f ca="1">+IF(AND(ISNUMBER(OFFSET('Sanitation Data'!$E$6,0,10*ROW('Sanitation Data'!E104))),'Data Summary'!CQ110="Yes"),OFFSET('Sanitation Data'!$E$6,0,10*ROW('Sanitation Data'!E104)),NA())</f>
        <v>#N/A</v>
      </c>
      <c r="AC110" s="508" t="e">
        <f ca="1">+IF(AND(ISNUMBER(OFFSET('Sanitation Data'!$E$10,0,10*ROW('Sanitation Data'!E104))),'Data Summary'!CR110="Yes"),OFFSET('Sanitation Data'!$E$10,0,10*ROW('Sanitation Data'!E104)),NA())</f>
        <v>#N/A</v>
      </c>
      <c r="AD110" s="508" t="e">
        <f ca="1">+IF(AND(ISNUMBER(OFFSET('Sanitation Data'!$E$11,0,10*ROW('Sanitation Data'!E104))),'Data Summary'!CS110="Yes"),OFFSET('Sanitation Data'!$E$11,0,10*ROW('Sanitation Data'!E104)),NA())</f>
        <v>#N/A</v>
      </c>
      <c r="AE110" s="508" t="e">
        <f ca="1">+IF(AND(ISNUMBER(OFFSET('Sanitation Data'!$E$12,0,10*ROW('Sanitation Data'!E104))),'Data Summary'!CT110="Yes"),OFFSET('Sanitation Data'!$E$12,0,10*ROW('Sanitation Data'!E104)),NA())</f>
        <v>#N/A</v>
      </c>
      <c r="AF110" s="508" t="e">
        <f ca="1">+IF(AND(ISNUMBER(OFFSET('Sanitation Data'!$F$4,0,10*ROW('Sanitation Data'!F104))),'Data Summary'!CU110="Yes"),100-OFFSET('Sanitation Data'!$F$4,0,10*ROW('Sanitation Data'!F104)),NA())</f>
        <v>#N/A</v>
      </c>
      <c r="AG110" s="508" t="e">
        <f ca="1">+IF(AND(ISNUMBER(OFFSET('Sanitation Data'!$F$6,0,10*ROW('Sanitation Data'!F104))),'Data Summary'!CV110="Yes"),OFFSET('Sanitation Data'!$F$6,0,10*ROW('Sanitation Data'!F104)),NA())</f>
        <v>#N/A</v>
      </c>
      <c r="AH110" s="508" t="e">
        <f ca="1">+IF(AND(ISNUMBER(OFFSET('Sanitation Data'!$F$10,0,10*ROW('Sanitation Data'!F104))),'Data Summary'!CW110="Yes"),OFFSET('Sanitation Data'!$F$10,0,10*ROW('Sanitation Data'!F104)),NA())</f>
        <v>#N/A</v>
      </c>
      <c r="AI110" s="508" t="e">
        <f ca="1">+IF(AND(ISNUMBER(OFFSET('Sanitation Data'!$F$11,0,10*ROW('Sanitation Data'!F104))),'Data Summary'!CX110="Yes"),OFFSET('Sanitation Data'!$F$11,0,10*ROW('Sanitation Data'!F104)),NA())</f>
        <v>#N/A</v>
      </c>
      <c r="AJ110" s="508" t="e">
        <f ca="1">+IF(AND(ISNUMBER(OFFSET('Sanitation Data'!$F$12,0,10*ROW('Sanitation Data'!F104))),'Data Summary'!CY110="Yes"),OFFSET('Sanitation Data'!$F$12,0,10*ROW('Sanitation Data'!F104)),NA())</f>
        <v>#N/A</v>
      </c>
      <c r="AK110" s="508" t="e">
        <f ca="1">+IF(AND(ISNUMBER(OFFSET('Sanitation Data'!$G$4,0,10*ROW('Sanitation Data'!G104))),'Data Summary'!CZ110="Yes"),100-OFFSET('Sanitation Data'!$G$4,0,10*ROW('Sanitation Data'!G104)),NA())</f>
        <v>#N/A</v>
      </c>
      <c r="AL110" s="508" t="e">
        <f ca="1">+IF(AND(ISNUMBER(OFFSET('Sanitation Data'!$G$6,0,10*ROW('Sanitation Data'!G104))),'Data Summary'!DA110="Yes"),OFFSET('Sanitation Data'!$G$6,0,10*ROW('Sanitation Data'!G104)),NA())</f>
        <v>#N/A</v>
      </c>
      <c r="AM110" s="508" t="e">
        <f ca="1">+IF(AND(ISNUMBER(OFFSET('Sanitation Data'!$G$10,0,10*ROW('Sanitation Data'!G104))),'Data Summary'!DB110="Yes"),OFFSET('Sanitation Data'!$G$10,0,10*ROW('Sanitation Data'!G104)),NA())</f>
        <v>#N/A</v>
      </c>
      <c r="AN110" s="508" t="e">
        <f ca="1">+IF(AND(ISNUMBER(OFFSET('Sanitation Data'!$G$11,0,10*ROW('Sanitation Data'!G104))),'Data Summary'!DC110="Yes"),OFFSET('Sanitation Data'!$G$11,0,10*ROW('Sanitation Data'!G104)),NA())</f>
        <v>#N/A</v>
      </c>
      <c r="AO110" s="508" t="e">
        <f ca="1">+IF(AND(ISNUMBER(OFFSET('Sanitation Data'!$G$12,0,10*ROW('Sanitation Data'!G104))),'Data Summary'!DD110="Yes"),OFFSET('Sanitation Data'!$G$12,0,10*ROW('Sanitation Data'!G104)),NA())</f>
        <v>#N/A</v>
      </c>
      <c r="AP110" s="508" t="e">
        <f ca="1">+IF(AND(ISNUMBER(OFFSET('Sanitation Data'!$H$4,0,10*ROW('Sanitation Data'!H104))),'Data Summary'!DE110="Yes"),100-OFFSET('Sanitation Data'!$H$4,0,10*ROW('Sanitation Data'!H104)),NA())</f>
        <v>#N/A</v>
      </c>
      <c r="AQ110" s="508" t="e">
        <f ca="1">+IF(AND(ISNUMBER(OFFSET('Sanitation Data'!$H$6,0,10*ROW('Sanitation Data'!H104))),'Data Summary'!DF110="Yes"),OFFSET('Sanitation Data'!$H$6,0,10*ROW('Sanitation Data'!H104)),NA())</f>
        <v>#N/A</v>
      </c>
      <c r="AR110" s="508" t="e">
        <f ca="1">+IF(AND(ISNUMBER(OFFSET('Sanitation Data'!$H$10,0,10*ROW('Sanitation Data'!H104))),'Data Summary'!DG110="Yes"),OFFSET('Sanitation Data'!$H$10,0,10*ROW('Sanitation Data'!H104)),NA())</f>
        <v>#N/A</v>
      </c>
      <c r="AS110" s="508" t="e">
        <f ca="1">+IF(AND(ISNUMBER(OFFSET('Sanitation Data'!$H$11,0,10*ROW('Sanitation Data'!H104))),'Data Summary'!DH110="Yes"),OFFSET('Sanitation Data'!$H$11,0,10*ROW('Sanitation Data'!H104)),NA())</f>
        <v>#N/A</v>
      </c>
      <c r="AT110" s="508" t="e">
        <f ca="1">+IF(AND(ISNUMBER(OFFSET('Sanitation Data'!$H$12,0,10*ROW('Sanitation Data'!H104))),'Data Summary'!DI110="Yes"),OFFSET('Sanitation Data'!$H$12,0,10*ROW('Sanitation Data'!H104)),NA())</f>
        <v>#N/A</v>
      </c>
      <c r="AU110" s="508" t="e">
        <f ca="1">+IF(AND(ISNUMBER(OFFSET('Sanitation Data'!$I$4,0,10*ROW('Sanitation Data'!I104))),'Data Summary'!DJ110="Yes"),100-OFFSET('Sanitation Data'!$I$4,0,10*ROW('Sanitation Data'!I104)),NA())</f>
        <v>#N/A</v>
      </c>
      <c r="AV110" s="508" t="e">
        <f ca="1">+IF(AND(ISNUMBER(OFFSET('Sanitation Data'!$I$6,0,10*ROW('Sanitation Data'!I104))),'Data Summary'!DK110="Yes"),OFFSET('Sanitation Data'!$I$6,0,10*ROW('Sanitation Data'!I104)),NA())</f>
        <v>#N/A</v>
      </c>
      <c r="AW110" s="508" t="e">
        <f ca="1">+IF(AND(ISNUMBER(OFFSET('Sanitation Data'!$I$10,0,10*ROW('Sanitation Data'!I104))),'Data Summary'!DL110="Yes"),OFFSET('Sanitation Data'!$I$10,0,10*ROW('Sanitation Data'!I104)),NA())</f>
        <v>#N/A</v>
      </c>
      <c r="AX110" s="508" t="e">
        <f ca="1">+IF(AND(ISNUMBER(OFFSET('Sanitation Data'!$I$11,0,10*ROW('Sanitation Data'!I104))),'Data Summary'!DM110="Yes"),OFFSET('Sanitation Data'!$I$11,0,10*ROW('Sanitation Data'!I104)),NA())</f>
        <v>#N/A</v>
      </c>
      <c r="AY110" s="508" t="e">
        <f ca="1">+IF(AND(ISNUMBER(OFFSET('Sanitation Data'!$I$12,0,10*ROW('Sanitation Data'!I104))),'Data Summary'!DN110="Yes"),OFFSET('Sanitation Data'!$I$12,0,10*ROW('Sanitation Data'!I104)),NA())</f>
        <v>#N/A</v>
      </c>
      <c r="AZ110" s="509" t="e">
        <f ca="1">+IF(AND(ISNUMBER(OFFSET('Hygiene Data'!$D$5,0,10*ROW('Hygiene Data'!D104))),'Data Summary'!DO110="Yes"),OFFSET('Hygiene Data'!$D$5,0,10*ROW('Hygiene Data'!D104)),NA())</f>
        <v>#N/A</v>
      </c>
      <c r="BA110" s="509" t="e">
        <f ca="1">+IF(AND(ISNUMBER(OFFSET('Hygiene Data'!$D$7,0,10*ROW('Hygiene Data'!D104))),'Data Summary'!DP110="Yes"),OFFSET('Hygiene Data'!$D$7,0,10*ROW('Hygiene Data'!D104)),NA())</f>
        <v>#N/A</v>
      </c>
      <c r="BB110" s="509" t="e">
        <f ca="1">+IF(AND(ISNUMBER(OFFSET('Hygiene Data'!$D$9,0,10*ROW('Hygiene Data'!D104))),'Data Summary'!DQ110="Yes"),OFFSET('Hygiene Data'!$D$9,0,10*ROW('Hygiene Data'!D104)),NA())</f>
        <v>#N/A</v>
      </c>
      <c r="BC110" s="509" t="e">
        <f ca="1">+IF(AND(ISNUMBER(OFFSET('Hygiene Data'!$E$5,0,10*ROW('Hygiene Data'!E104))),'Data Summary'!DR110="Yes"),OFFSET('Hygiene Data'!$E$5,0,10*ROW('Hygiene Data'!E104)),NA())</f>
        <v>#N/A</v>
      </c>
      <c r="BD110" s="509" t="e">
        <f ca="1">+IF(AND(ISNUMBER(OFFSET('Hygiene Data'!$E$7,0,10*ROW('Hygiene Data'!E104))),'Data Summary'!DS110="Yes"),OFFSET('Hygiene Data'!$E$7,0,10*ROW('Hygiene Data'!E104)),NA())</f>
        <v>#N/A</v>
      </c>
      <c r="BE110" s="509" t="e">
        <f ca="1">+IF(AND(ISNUMBER(OFFSET('Hygiene Data'!$E$9,0,10*ROW('Hygiene Data'!E104))),'Data Summary'!DT110="Yes"),OFFSET('Hygiene Data'!$E$9,0,10*ROW('Hygiene Data'!E104)),NA())</f>
        <v>#N/A</v>
      </c>
      <c r="BF110" s="509" t="e">
        <f ca="1">+IF(AND(ISNUMBER(OFFSET('Hygiene Data'!$F$5,0,10*ROW('Hygiene Data'!F104))),'Data Summary'!DU110="Yes"),OFFSET('Hygiene Data'!$F$5,0,10*ROW('Hygiene Data'!F104)),NA())</f>
        <v>#N/A</v>
      </c>
      <c r="BG110" s="509" t="e">
        <f ca="1">+IF(AND(ISNUMBER(OFFSET('Hygiene Data'!$F$7,0,10*ROW('Hygiene Data'!F104))),'Data Summary'!DV110="Yes"),OFFSET('Hygiene Data'!$F$7,0,10*ROW('Hygiene Data'!F104)),NA())</f>
        <v>#N/A</v>
      </c>
      <c r="BH110" s="509" t="e">
        <f ca="1">+IF(AND(ISNUMBER(OFFSET('Hygiene Data'!$F$9,0,10*ROW('Hygiene Data'!F104))),'Data Summary'!DW110="Yes"),OFFSET('Hygiene Data'!$F$9,0,10*ROW('Hygiene Data'!F104)),NA())</f>
        <v>#N/A</v>
      </c>
      <c r="BI110" s="509" t="e">
        <f ca="1">+IF(AND(ISNUMBER(OFFSET('Hygiene Data'!$G$5,0,10*ROW('Hygiene Data'!G104))),'Data Summary'!DX110="Yes"),OFFSET('Hygiene Data'!$G$5,0,10*ROW('Hygiene Data'!G104)),NA())</f>
        <v>#N/A</v>
      </c>
      <c r="BJ110" s="509" t="e">
        <f ca="1">+IF(AND(ISNUMBER(OFFSET('Hygiene Data'!$G$7,0,10*ROW('Hygiene Data'!G104))),'Data Summary'!DY110="Yes"),OFFSET('Hygiene Data'!$G$7,0,10*ROW('Hygiene Data'!G104)),NA())</f>
        <v>#N/A</v>
      </c>
      <c r="BK110" s="509" t="e">
        <f ca="1">+IF(AND(ISNUMBER(OFFSET('Hygiene Data'!$G$9,0,10*ROW('Hygiene Data'!G104))),'Data Summary'!DZ110="Yes"),OFFSET('Hygiene Data'!$G$9,0,10*ROW('Hygiene Data'!G104)),NA())</f>
        <v>#N/A</v>
      </c>
      <c r="BL110" s="509" t="e">
        <f ca="1">+IF(AND(ISNUMBER(OFFSET('Hygiene Data'!$H$5,0,10*ROW('Hygiene Data'!H104))),'Data Summary'!EA110="Yes"),OFFSET('Hygiene Data'!$H$5,0,10*ROW('Hygiene Data'!H104)),NA())</f>
        <v>#N/A</v>
      </c>
      <c r="BM110" s="509" t="e">
        <f ca="1">+IF(AND(ISNUMBER(OFFSET('Hygiene Data'!$H$7,0,10*ROW('Hygiene Data'!H104))),'Data Summary'!EB110="Yes"),OFFSET('Hygiene Data'!$H$7,0,10*ROW('Hygiene Data'!H104)),NA())</f>
        <v>#N/A</v>
      </c>
      <c r="BN110" s="509" t="e">
        <f ca="1">+IF(AND(ISNUMBER(OFFSET('Hygiene Data'!$H$9,0,10*ROW('Hygiene Data'!H104))),'Data Summary'!EC110="Yes"),OFFSET('Hygiene Data'!$H$9,0,10*ROW('Hygiene Data'!H104)),NA())</f>
        <v>#N/A</v>
      </c>
      <c r="BO110" s="509" t="e">
        <f ca="1">+IF(AND(ISNUMBER(OFFSET('Hygiene Data'!$I$5,0,10*ROW('Hygiene Data'!I104))),'Data Summary'!ED110="Yes"),OFFSET('Hygiene Data'!$I$5,0,10*ROW('Hygiene Data'!I104)),NA())</f>
        <v>#N/A</v>
      </c>
      <c r="BP110" s="509" t="e">
        <f ca="1">+IF(AND(ISNUMBER(OFFSET('Hygiene Data'!$I$7,0,10*ROW('Hygiene Data'!I104))),'Data Summary'!EE110="Yes"),OFFSET('Hygiene Data'!$I$7,0,10*ROW('Hygiene Data'!I104)),NA())</f>
        <v>#N/A</v>
      </c>
      <c r="BQ110" s="509" t="e">
        <f ca="1">+IF(AND(ISNUMBER(OFFSET('Hygiene Data'!$I$9,0,10*ROW('Hygiene Data'!I104))),'Data Summary'!EF110="Yes"),OFFSET('Hygiene Data'!$I$9,0,10*ROW('Hygiene Data'!I104)),NA())</f>
        <v>#N/A</v>
      </c>
    </row>
    <row r="111" spans="1:69" x14ac:dyDescent="0.25">
      <c r="A111" s="505" t="e">
        <f ca="1">+RIGHT('Data Summary'!A111,LEN('Data Summary'!A111)-9)</f>
        <v>#VALUE!</v>
      </c>
      <c r="B111" s="479" t="str">
        <f ca="1">+IF(ISTEXT('Data Summary'!B111),'Data Summary'!B111,"")</f>
        <v/>
      </c>
      <c r="C111" s="506" t="e">
        <f ca="1">+VALUE('Data Summary'!C111)</f>
        <v>#VALUE!</v>
      </c>
      <c r="D111" s="507" t="e">
        <f ca="1">+IF(AND(ISNUMBER(OFFSET('Water Data'!$D$4,0,10*ROW('Water Data'!D105))),'Data Summary'!BS111="Yes"),100-OFFSET('Water Data'!$D$4,0,10*ROW('Water Data'!D105)),NA())</f>
        <v>#N/A</v>
      </c>
      <c r="E111" s="507" t="e">
        <f ca="1">+IF(AND(ISNUMBER(OFFSET('Water Data'!$D$6,0,10*ROW('Water Data'!D105))),'Data Summary'!BT111="Yes"),OFFSET('Water Data'!$D$6,0,10*ROW('Water Data'!D105)),NA())</f>
        <v>#N/A</v>
      </c>
      <c r="F111" s="507" t="e">
        <f ca="1">+IF(AND(ISNUMBER(OFFSET('Water Data'!$D$9,0,10*ROW('Water Data'!D105))),'Data Summary'!BU111="Yes"),OFFSET('Water Data'!$D$9,0,10*ROW('Water Data'!D105)),NA())</f>
        <v>#N/A</v>
      </c>
      <c r="G111" s="507" t="e">
        <f ca="1">+IF(AND(ISNUMBER(OFFSET('Water Data'!$E$4,0,10*ROW('Water Data'!E105))),'Data Summary'!BV111="Yes"),100-OFFSET('Water Data'!$E$4,0,10*ROW('Water Data'!E105)),NA())</f>
        <v>#N/A</v>
      </c>
      <c r="H111" s="507" t="e">
        <f ca="1">+IF(AND(ISNUMBER(OFFSET('Water Data'!$E$6,0,10*ROW('Water Data'!E105))),'Data Summary'!BW111="Yes"),OFFSET('Water Data'!$E$6,0,10*ROW('Water Data'!E105)),NA())</f>
        <v>#N/A</v>
      </c>
      <c r="I111" s="507" t="e">
        <f ca="1">+IF(AND(ISNUMBER(OFFSET('Water Data'!$E$9,0,10*ROW('Water Data'!E105))),'Data Summary'!BX111="Yes"),OFFSET('Water Data'!$E$9,0,10*ROW('Water Data'!E105)),NA())</f>
        <v>#N/A</v>
      </c>
      <c r="J111" s="507" t="e">
        <f ca="1">+IF(AND(ISNUMBER(OFFSET('Water Data'!$F$4,0,10*ROW('Water Data'!F105))),'Data Summary'!BY111="Yes"),100-OFFSET('Water Data'!$F$4,0,10*ROW('Water Data'!F105)),NA())</f>
        <v>#N/A</v>
      </c>
      <c r="K111" s="507" t="e">
        <f ca="1">+IF(AND(ISNUMBER(OFFSET('Water Data'!$F$6,0,10*ROW('Water Data'!F105))),'Data Summary'!BZ111="Yes"),OFFSET('Water Data'!$F$6,0,10*ROW('Water Data'!F105)),NA())</f>
        <v>#N/A</v>
      </c>
      <c r="L111" s="507" t="e">
        <f ca="1">+IF(AND(ISNUMBER(OFFSET('Water Data'!$F$9,0,10*ROW('Water Data'!F105))),'Data Summary'!CA111="Yes"),OFFSET('Water Data'!$F$9,0,10*ROW('Water Data'!F105)),NA())</f>
        <v>#N/A</v>
      </c>
      <c r="M111" s="507" t="e">
        <f ca="1">+IF(AND(ISNUMBER(OFFSET('Water Data'!$G$4,0,10*ROW('Water Data'!G105))),'Data Summary'!CB111="Yes"),100-OFFSET('Water Data'!$G$4,0,10*ROW('Water Data'!G105)),NA())</f>
        <v>#N/A</v>
      </c>
      <c r="N111" s="507" t="e">
        <f ca="1">+IF(AND(ISNUMBER(OFFSET('Water Data'!$G$6,0,10*ROW('Water Data'!G105))),'Data Summary'!CC111="Yes"),OFFSET('Water Data'!$G$6,0,10*ROW('Water Data'!G105)),NA())</f>
        <v>#N/A</v>
      </c>
      <c r="O111" s="507" t="e">
        <f ca="1">+IF(AND(ISNUMBER(OFFSET('Water Data'!$G$9,0,10*ROW('Water Data'!G105))),'Data Summary'!CD111="Yes"),OFFSET('Water Data'!$G$9,0,10*ROW('Water Data'!G105)),NA())</f>
        <v>#N/A</v>
      </c>
      <c r="P111" s="507" t="e">
        <f ca="1">+IF(AND(ISNUMBER(OFFSET('Water Data'!$H$4,0,10*ROW('Water Data'!H105))),'Data Summary'!CE111="Yes"),100-OFFSET('Water Data'!$H$4,0,10*ROW('Water Data'!H105)),NA())</f>
        <v>#N/A</v>
      </c>
      <c r="Q111" s="507" t="e">
        <f ca="1">+IF(AND(ISNUMBER(OFFSET('Water Data'!$H$6,0,10*ROW('Water Data'!H105))),'Data Summary'!CF111="Yes"),OFFSET('Water Data'!$H$6,0,10*ROW('Water Data'!H105)),NA())</f>
        <v>#N/A</v>
      </c>
      <c r="R111" s="507" t="e">
        <f ca="1">+IF(AND(ISNUMBER(OFFSET('Water Data'!$H$9,0,10*ROW('Water Data'!H105))),'Data Summary'!CG111="Yes"),OFFSET('Water Data'!$H$9,0,10*ROW('Water Data'!H105)),NA())</f>
        <v>#N/A</v>
      </c>
      <c r="S111" s="507" t="e">
        <f ca="1">+IF(AND(ISNUMBER(OFFSET('Water Data'!$I$4,0,10*ROW('Water Data'!I105))),'Data Summary'!CH111="Yes"),100-OFFSET('Water Data'!$I$4,0,10*ROW('Water Data'!I105)),NA())</f>
        <v>#N/A</v>
      </c>
      <c r="T111" s="507" t="e">
        <f ca="1">+IF(AND(ISNUMBER(OFFSET('Water Data'!$I$6,0,10*ROW('Water Data'!I105))),'Data Summary'!CI111="Yes"),OFFSET('Water Data'!$I$6,0,10*ROW('Water Data'!I105)),NA())</f>
        <v>#N/A</v>
      </c>
      <c r="U111" s="507" t="e">
        <f ca="1">+IF(AND(ISNUMBER(OFFSET('Water Data'!$I$9,0,10*ROW('Water Data'!I105))),'Data Summary'!CJ111="Yes"),OFFSET('Water Data'!$I$9,0,10*ROW('Water Data'!I105)),NA())</f>
        <v>#N/A</v>
      </c>
      <c r="V111" s="508" t="e">
        <f ca="1">+IF(AND(ISNUMBER(OFFSET('Sanitation Data'!$D$4,0,10*ROW('Sanitation Data'!D105))),'Data Summary'!CK111="Yes"),100-OFFSET('Sanitation Data'!$D$4,0,10*ROW('Sanitation Data'!D105)),NA())</f>
        <v>#N/A</v>
      </c>
      <c r="W111" s="508" t="e">
        <f ca="1">+IF(AND(ISNUMBER(OFFSET('Sanitation Data'!$D$6,0,10*ROW('Sanitation Data'!D105))),'Data Summary'!CL111="Yes"),OFFSET('Sanitation Data'!$D$6,0,10*ROW('Sanitation Data'!D105)),NA())</f>
        <v>#N/A</v>
      </c>
      <c r="X111" s="508" t="e">
        <f ca="1">+IF(AND(ISNUMBER(OFFSET('Sanitation Data'!$D$10,0,10*ROW('Sanitation Data'!D105))),'Data Summary'!CM111="Yes"),OFFSET('Sanitation Data'!$D$10,0,10*ROW('Sanitation Data'!D105)),NA())</f>
        <v>#N/A</v>
      </c>
      <c r="Y111" s="508" t="e">
        <f ca="1">+IF(AND(ISNUMBER(OFFSET('Sanitation Data'!$D$11,0,10*ROW('Sanitation Data'!D105))),'Data Summary'!CN111="Yes"),OFFSET('Sanitation Data'!$D$11,0,10*ROW('Sanitation Data'!D105)),NA())</f>
        <v>#N/A</v>
      </c>
      <c r="Z111" s="508" t="e">
        <f ca="1">+IF(AND(ISNUMBER(OFFSET('Sanitation Data'!$D$12,0,10*ROW('Sanitation Data'!D105))),'Data Summary'!CO111="Yes"),OFFSET('Sanitation Data'!$D$12,0,10*ROW('Sanitation Data'!D105)),NA())</f>
        <v>#N/A</v>
      </c>
      <c r="AA111" s="508" t="e">
        <f ca="1">+IF(AND(ISNUMBER(OFFSET('Sanitation Data'!$E$4,0,10*ROW('Sanitation Data'!E105))),'Data Summary'!CP111="Yes"),100-OFFSET('Sanitation Data'!$E$4,0,10*ROW('Sanitation Data'!E105)),NA())</f>
        <v>#N/A</v>
      </c>
      <c r="AB111" s="508" t="e">
        <f ca="1">+IF(AND(ISNUMBER(OFFSET('Sanitation Data'!$E$6,0,10*ROW('Sanitation Data'!E105))),'Data Summary'!CQ111="Yes"),OFFSET('Sanitation Data'!$E$6,0,10*ROW('Sanitation Data'!E105)),NA())</f>
        <v>#N/A</v>
      </c>
      <c r="AC111" s="508" t="e">
        <f ca="1">+IF(AND(ISNUMBER(OFFSET('Sanitation Data'!$E$10,0,10*ROW('Sanitation Data'!E105))),'Data Summary'!CR111="Yes"),OFFSET('Sanitation Data'!$E$10,0,10*ROW('Sanitation Data'!E105)),NA())</f>
        <v>#N/A</v>
      </c>
      <c r="AD111" s="508" t="e">
        <f ca="1">+IF(AND(ISNUMBER(OFFSET('Sanitation Data'!$E$11,0,10*ROW('Sanitation Data'!E105))),'Data Summary'!CS111="Yes"),OFFSET('Sanitation Data'!$E$11,0,10*ROW('Sanitation Data'!E105)),NA())</f>
        <v>#N/A</v>
      </c>
      <c r="AE111" s="508" t="e">
        <f ca="1">+IF(AND(ISNUMBER(OFFSET('Sanitation Data'!$E$12,0,10*ROW('Sanitation Data'!E105))),'Data Summary'!CT111="Yes"),OFFSET('Sanitation Data'!$E$12,0,10*ROW('Sanitation Data'!E105)),NA())</f>
        <v>#N/A</v>
      </c>
      <c r="AF111" s="508" t="e">
        <f ca="1">+IF(AND(ISNUMBER(OFFSET('Sanitation Data'!$F$4,0,10*ROW('Sanitation Data'!F105))),'Data Summary'!CU111="Yes"),100-OFFSET('Sanitation Data'!$F$4,0,10*ROW('Sanitation Data'!F105)),NA())</f>
        <v>#N/A</v>
      </c>
      <c r="AG111" s="508" t="e">
        <f ca="1">+IF(AND(ISNUMBER(OFFSET('Sanitation Data'!$F$6,0,10*ROW('Sanitation Data'!F105))),'Data Summary'!CV111="Yes"),OFFSET('Sanitation Data'!$F$6,0,10*ROW('Sanitation Data'!F105)),NA())</f>
        <v>#N/A</v>
      </c>
      <c r="AH111" s="508" t="e">
        <f ca="1">+IF(AND(ISNUMBER(OFFSET('Sanitation Data'!$F$10,0,10*ROW('Sanitation Data'!F105))),'Data Summary'!CW111="Yes"),OFFSET('Sanitation Data'!$F$10,0,10*ROW('Sanitation Data'!F105)),NA())</f>
        <v>#N/A</v>
      </c>
      <c r="AI111" s="508" t="e">
        <f ca="1">+IF(AND(ISNUMBER(OFFSET('Sanitation Data'!$F$11,0,10*ROW('Sanitation Data'!F105))),'Data Summary'!CX111="Yes"),OFFSET('Sanitation Data'!$F$11,0,10*ROW('Sanitation Data'!F105)),NA())</f>
        <v>#N/A</v>
      </c>
      <c r="AJ111" s="508" t="e">
        <f ca="1">+IF(AND(ISNUMBER(OFFSET('Sanitation Data'!$F$12,0,10*ROW('Sanitation Data'!F105))),'Data Summary'!CY111="Yes"),OFFSET('Sanitation Data'!$F$12,0,10*ROW('Sanitation Data'!F105)),NA())</f>
        <v>#N/A</v>
      </c>
      <c r="AK111" s="508" t="e">
        <f ca="1">+IF(AND(ISNUMBER(OFFSET('Sanitation Data'!$G$4,0,10*ROW('Sanitation Data'!G105))),'Data Summary'!CZ111="Yes"),100-OFFSET('Sanitation Data'!$G$4,0,10*ROW('Sanitation Data'!G105)),NA())</f>
        <v>#N/A</v>
      </c>
      <c r="AL111" s="508" t="e">
        <f ca="1">+IF(AND(ISNUMBER(OFFSET('Sanitation Data'!$G$6,0,10*ROW('Sanitation Data'!G105))),'Data Summary'!DA111="Yes"),OFFSET('Sanitation Data'!$G$6,0,10*ROW('Sanitation Data'!G105)),NA())</f>
        <v>#N/A</v>
      </c>
      <c r="AM111" s="508" t="e">
        <f ca="1">+IF(AND(ISNUMBER(OFFSET('Sanitation Data'!$G$10,0,10*ROW('Sanitation Data'!G105))),'Data Summary'!DB111="Yes"),OFFSET('Sanitation Data'!$G$10,0,10*ROW('Sanitation Data'!G105)),NA())</f>
        <v>#N/A</v>
      </c>
      <c r="AN111" s="508" t="e">
        <f ca="1">+IF(AND(ISNUMBER(OFFSET('Sanitation Data'!$G$11,0,10*ROW('Sanitation Data'!G105))),'Data Summary'!DC111="Yes"),OFFSET('Sanitation Data'!$G$11,0,10*ROW('Sanitation Data'!G105)),NA())</f>
        <v>#N/A</v>
      </c>
      <c r="AO111" s="508" t="e">
        <f ca="1">+IF(AND(ISNUMBER(OFFSET('Sanitation Data'!$G$12,0,10*ROW('Sanitation Data'!G105))),'Data Summary'!DD111="Yes"),OFFSET('Sanitation Data'!$G$12,0,10*ROW('Sanitation Data'!G105)),NA())</f>
        <v>#N/A</v>
      </c>
      <c r="AP111" s="508" t="e">
        <f ca="1">+IF(AND(ISNUMBER(OFFSET('Sanitation Data'!$H$4,0,10*ROW('Sanitation Data'!H105))),'Data Summary'!DE111="Yes"),100-OFFSET('Sanitation Data'!$H$4,0,10*ROW('Sanitation Data'!H105)),NA())</f>
        <v>#N/A</v>
      </c>
      <c r="AQ111" s="508" t="e">
        <f ca="1">+IF(AND(ISNUMBER(OFFSET('Sanitation Data'!$H$6,0,10*ROW('Sanitation Data'!H105))),'Data Summary'!DF111="Yes"),OFFSET('Sanitation Data'!$H$6,0,10*ROW('Sanitation Data'!H105)),NA())</f>
        <v>#N/A</v>
      </c>
      <c r="AR111" s="508" t="e">
        <f ca="1">+IF(AND(ISNUMBER(OFFSET('Sanitation Data'!$H$10,0,10*ROW('Sanitation Data'!H105))),'Data Summary'!DG111="Yes"),OFFSET('Sanitation Data'!$H$10,0,10*ROW('Sanitation Data'!H105)),NA())</f>
        <v>#N/A</v>
      </c>
      <c r="AS111" s="508" t="e">
        <f ca="1">+IF(AND(ISNUMBER(OFFSET('Sanitation Data'!$H$11,0,10*ROW('Sanitation Data'!H105))),'Data Summary'!DH111="Yes"),OFFSET('Sanitation Data'!$H$11,0,10*ROW('Sanitation Data'!H105)),NA())</f>
        <v>#N/A</v>
      </c>
      <c r="AT111" s="508" t="e">
        <f ca="1">+IF(AND(ISNUMBER(OFFSET('Sanitation Data'!$H$12,0,10*ROW('Sanitation Data'!H105))),'Data Summary'!DI111="Yes"),OFFSET('Sanitation Data'!$H$12,0,10*ROW('Sanitation Data'!H105)),NA())</f>
        <v>#N/A</v>
      </c>
      <c r="AU111" s="508" t="e">
        <f ca="1">+IF(AND(ISNUMBER(OFFSET('Sanitation Data'!$I$4,0,10*ROW('Sanitation Data'!I105))),'Data Summary'!DJ111="Yes"),100-OFFSET('Sanitation Data'!$I$4,0,10*ROW('Sanitation Data'!I105)),NA())</f>
        <v>#N/A</v>
      </c>
      <c r="AV111" s="508" t="e">
        <f ca="1">+IF(AND(ISNUMBER(OFFSET('Sanitation Data'!$I$6,0,10*ROW('Sanitation Data'!I105))),'Data Summary'!DK111="Yes"),OFFSET('Sanitation Data'!$I$6,0,10*ROW('Sanitation Data'!I105)),NA())</f>
        <v>#N/A</v>
      </c>
      <c r="AW111" s="508" t="e">
        <f ca="1">+IF(AND(ISNUMBER(OFFSET('Sanitation Data'!$I$10,0,10*ROW('Sanitation Data'!I105))),'Data Summary'!DL111="Yes"),OFFSET('Sanitation Data'!$I$10,0,10*ROW('Sanitation Data'!I105)),NA())</f>
        <v>#N/A</v>
      </c>
      <c r="AX111" s="508" t="e">
        <f ca="1">+IF(AND(ISNUMBER(OFFSET('Sanitation Data'!$I$11,0,10*ROW('Sanitation Data'!I105))),'Data Summary'!DM111="Yes"),OFFSET('Sanitation Data'!$I$11,0,10*ROW('Sanitation Data'!I105)),NA())</f>
        <v>#N/A</v>
      </c>
      <c r="AY111" s="508" t="e">
        <f ca="1">+IF(AND(ISNUMBER(OFFSET('Sanitation Data'!$I$12,0,10*ROW('Sanitation Data'!I105))),'Data Summary'!DN111="Yes"),OFFSET('Sanitation Data'!$I$12,0,10*ROW('Sanitation Data'!I105)),NA())</f>
        <v>#N/A</v>
      </c>
      <c r="AZ111" s="509" t="e">
        <f ca="1">+IF(AND(ISNUMBER(OFFSET('Hygiene Data'!$D$5,0,10*ROW('Hygiene Data'!D105))),'Data Summary'!DO111="Yes"),OFFSET('Hygiene Data'!$D$5,0,10*ROW('Hygiene Data'!D105)),NA())</f>
        <v>#N/A</v>
      </c>
      <c r="BA111" s="509" t="e">
        <f ca="1">+IF(AND(ISNUMBER(OFFSET('Hygiene Data'!$D$7,0,10*ROW('Hygiene Data'!D105))),'Data Summary'!DP111="Yes"),OFFSET('Hygiene Data'!$D$7,0,10*ROW('Hygiene Data'!D105)),NA())</f>
        <v>#N/A</v>
      </c>
      <c r="BB111" s="509" t="e">
        <f ca="1">+IF(AND(ISNUMBER(OFFSET('Hygiene Data'!$D$9,0,10*ROW('Hygiene Data'!D105))),'Data Summary'!DQ111="Yes"),OFFSET('Hygiene Data'!$D$9,0,10*ROW('Hygiene Data'!D105)),NA())</f>
        <v>#N/A</v>
      </c>
      <c r="BC111" s="509" t="e">
        <f ca="1">+IF(AND(ISNUMBER(OFFSET('Hygiene Data'!$E$5,0,10*ROW('Hygiene Data'!E105))),'Data Summary'!DR111="Yes"),OFFSET('Hygiene Data'!$E$5,0,10*ROW('Hygiene Data'!E105)),NA())</f>
        <v>#N/A</v>
      </c>
      <c r="BD111" s="509" t="e">
        <f ca="1">+IF(AND(ISNUMBER(OFFSET('Hygiene Data'!$E$7,0,10*ROW('Hygiene Data'!E105))),'Data Summary'!DS111="Yes"),OFFSET('Hygiene Data'!$E$7,0,10*ROW('Hygiene Data'!E105)),NA())</f>
        <v>#N/A</v>
      </c>
      <c r="BE111" s="509" t="e">
        <f ca="1">+IF(AND(ISNUMBER(OFFSET('Hygiene Data'!$E$9,0,10*ROW('Hygiene Data'!E105))),'Data Summary'!DT111="Yes"),OFFSET('Hygiene Data'!$E$9,0,10*ROW('Hygiene Data'!E105)),NA())</f>
        <v>#N/A</v>
      </c>
      <c r="BF111" s="509" t="e">
        <f ca="1">+IF(AND(ISNUMBER(OFFSET('Hygiene Data'!$F$5,0,10*ROW('Hygiene Data'!F105))),'Data Summary'!DU111="Yes"),OFFSET('Hygiene Data'!$F$5,0,10*ROW('Hygiene Data'!F105)),NA())</f>
        <v>#N/A</v>
      </c>
      <c r="BG111" s="509" t="e">
        <f ca="1">+IF(AND(ISNUMBER(OFFSET('Hygiene Data'!$F$7,0,10*ROW('Hygiene Data'!F105))),'Data Summary'!DV111="Yes"),OFFSET('Hygiene Data'!$F$7,0,10*ROW('Hygiene Data'!F105)),NA())</f>
        <v>#N/A</v>
      </c>
      <c r="BH111" s="509" t="e">
        <f ca="1">+IF(AND(ISNUMBER(OFFSET('Hygiene Data'!$F$9,0,10*ROW('Hygiene Data'!F105))),'Data Summary'!DW111="Yes"),OFFSET('Hygiene Data'!$F$9,0,10*ROW('Hygiene Data'!F105)),NA())</f>
        <v>#N/A</v>
      </c>
      <c r="BI111" s="509" t="e">
        <f ca="1">+IF(AND(ISNUMBER(OFFSET('Hygiene Data'!$G$5,0,10*ROW('Hygiene Data'!G105))),'Data Summary'!DX111="Yes"),OFFSET('Hygiene Data'!$G$5,0,10*ROW('Hygiene Data'!G105)),NA())</f>
        <v>#N/A</v>
      </c>
      <c r="BJ111" s="509" t="e">
        <f ca="1">+IF(AND(ISNUMBER(OFFSET('Hygiene Data'!$G$7,0,10*ROW('Hygiene Data'!G105))),'Data Summary'!DY111="Yes"),OFFSET('Hygiene Data'!$G$7,0,10*ROW('Hygiene Data'!G105)),NA())</f>
        <v>#N/A</v>
      </c>
      <c r="BK111" s="509" t="e">
        <f ca="1">+IF(AND(ISNUMBER(OFFSET('Hygiene Data'!$G$9,0,10*ROW('Hygiene Data'!G105))),'Data Summary'!DZ111="Yes"),OFFSET('Hygiene Data'!$G$9,0,10*ROW('Hygiene Data'!G105)),NA())</f>
        <v>#N/A</v>
      </c>
      <c r="BL111" s="509" t="e">
        <f ca="1">+IF(AND(ISNUMBER(OFFSET('Hygiene Data'!$H$5,0,10*ROW('Hygiene Data'!H105))),'Data Summary'!EA111="Yes"),OFFSET('Hygiene Data'!$H$5,0,10*ROW('Hygiene Data'!H105)),NA())</f>
        <v>#N/A</v>
      </c>
      <c r="BM111" s="509" t="e">
        <f ca="1">+IF(AND(ISNUMBER(OFFSET('Hygiene Data'!$H$7,0,10*ROW('Hygiene Data'!H105))),'Data Summary'!EB111="Yes"),OFFSET('Hygiene Data'!$H$7,0,10*ROW('Hygiene Data'!H105)),NA())</f>
        <v>#N/A</v>
      </c>
      <c r="BN111" s="509" t="e">
        <f ca="1">+IF(AND(ISNUMBER(OFFSET('Hygiene Data'!$H$9,0,10*ROW('Hygiene Data'!H105))),'Data Summary'!EC111="Yes"),OFFSET('Hygiene Data'!$H$9,0,10*ROW('Hygiene Data'!H105)),NA())</f>
        <v>#N/A</v>
      </c>
      <c r="BO111" s="509" t="e">
        <f ca="1">+IF(AND(ISNUMBER(OFFSET('Hygiene Data'!$I$5,0,10*ROW('Hygiene Data'!I105))),'Data Summary'!ED111="Yes"),OFFSET('Hygiene Data'!$I$5,0,10*ROW('Hygiene Data'!I105)),NA())</f>
        <v>#N/A</v>
      </c>
      <c r="BP111" s="509" t="e">
        <f ca="1">+IF(AND(ISNUMBER(OFFSET('Hygiene Data'!$I$7,0,10*ROW('Hygiene Data'!I105))),'Data Summary'!EE111="Yes"),OFFSET('Hygiene Data'!$I$7,0,10*ROW('Hygiene Data'!I105)),NA())</f>
        <v>#N/A</v>
      </c>
      <c r="BQ111" s="509" t="e">
        <f ca="1">+IF(AND(ISNUMBER(OFFSET('Hygiene Data'!$I$9,0,10*ROW('Hygiene Data'!I105))),'Data Summary'!EF111="Yes"),OFFSET('Hygiene Data'!$I$9,0,10*ROW('Hygiene Data'!I105)),NA())</f>
        <v>#N/A</v>
      </c>
    </row>
    <row r="112" spans="1:69" x14ac:dyDescent="0.25">
      <c r="A112" s="505" t="e">
        <f ca="1">+RIGHT('Data Summary'!A112,LEN('Data Summary'!A112)-9)</f>
        <v>#VALUE!</v>
      </c>
      <c r="B112" s="479" t="str">
        <f ca="1">+IF(ISTEXT('Data Summary'!B112),'Data Summary'!B112,"")</f>
        <v/>
      </c>
      <c r="C112" s="506" t="e">
        <f ca="1">+VALUE('Data Summary'!C112)</f>
        <v>#VALUE!</v>
      </c>
      <c r="D112" s="507" t="e">
        <f ca="1">+IF(AND(ISNUMBER(OFFSET('Water Data'!$D$4,0,10*ROW('Water Data'!D106))),'Data Summary'!BS112="Yes"),100-OFFSET('Water Data'!$D$4,0,10*ROW('Water Data'!D106)),NA())</f>
        <v>#N/A</v>
      </c>
      <c r="E112" s="507" t="e">
        <f ca="1">+IF(AND(ISNUMBER(OFFSET('Water Data'!$D$6,0,10*ROW('Water Data'!D106))),'Data Summary'!BT112="Yes"),OFFSET('Water Data'!$D$6,0,10*ROW('Water Data'!D106)),NA())</f>
        <v>#N/A</v>
      </c>
      <c r="F112" s="507" t="e">
        <f ca="1">+IF(AND(ISNUMBER(OFFSET('Water Data'!$D$9,0,10*ROW('Water Data'!D106))),'Data Summary'!BU112="Yes"),OFFSET('Water Data'!$D$9,0,10*ROW('Water Data'!D106)),NA())</f>
        <v>#N/A</v>
      </c>
      <c r="G112" s="507" t="e">
        <f ca="1">+IF(AND(ISNUMBER(OFFSET('Water Data'!$E$4,0,10*ROW('Water Data'!E106))),'Data Summary'!BV112="Yes"),100-OFFSET('Water Data'!$E$4,0,10*ROW('Water Data'!E106)),NA())</f>
        <v>#N/A</v>
      </c>
      <c r="H112" s="507" t="e">
        <f ca="1">+IF(AND(ISNUMBER(OFFSET('Water Data'!$E$6,0,10*ROW('Water Data'!E106))),'Data Summary'!BW112="Yes"),OFFSET('Water Data'!$E$6,0,10*ROW('Water Data'!E106)),NA())</f>
        <v>#N/A</v>
      </c>
      <c r="I112" s="507" t="e">
        <f ca="1">+IF(AND(ISNUMBER(OFFSET('Water Data'!$E$9,0,10*ROW('Water Data'!E106))),'Data Summary'!BX112="Yes"),OFFSET('Water Data'!$E$9,0,10*ROW('Water Data'!E106)),NA())</f>
        <v>#N/A</v>
      </c>
      <c r="J112" s="507" t="e">
        <f ca="1">+IF(AND(ISNUMBER(OFFSET('Water Data'!$F$4,0,10*ROW('Water Data'!F106))),'Data Summary'!BY112="Yes"),100-OFFSET('Water Data'!$F$4,0,10*ROW('Water Data'!F106)),NA())</f>
        <v>#N/A</v>
      </c>
      <c r="K112" s="507" t="e">
        <f ca="1">+IF(AND(ISNUMBER(OFFSET('Water Data'!$F$6,0,10*ROW('Water Data'!F106))),'Data Summary'!BZ112="Yes"),OFFSET('Water Data'!$F$6,0,10*ROW('Water Data'!F106)),NA())</f>
        <v>#N/A</v>
      </c>
      <c r="L112" s="507" t="e">
        <f ca="1">+IF(AND(ISNUMBER(OFFSET('Water Data'!$F$9,0,10*ROW('Water Data'!F106))),'Data Summary'!CA112="Yes"),OFFSET('Water Data'!$F$9,0,10*ROW('Water Data'!F106)),NA())</f>
        <v>#N/A</v>
      </c>
      <c r="M112" s="507" t="e">
        <f ca="1">+IF(AND(ISNUMBER(OFFSET('Water Data'!$G$4,0,10*ROW('Water Data'!G106))),'Data Summary'!CB112="Yes"),100-OFFSET('Water Data'!$G$4,0,10*ROW('Water Data'!G106)),NA())</f>
        <v>#N/A</v>
      </c>
      <c r="N112" s="507" t="e">
        <f ca="1">+IF(AND(ISNUMBER(OFFSET('Water Data'!$G$6,0,10*ROW('Water Data'!G106))),'Data Summary'!CC112="Yes"),OFFSET('Water Data'!$G$6,0,10*ROW('Water Data'!G106)),NA())</f>
        <v>#N/A</v>
      </c>
      <c r="O112" s="507" t="e">
        <f ca="1">+IF(AND(ISNUMBER(OFFSET('Water Data'!$G$9,0,10*ROW('Water Data'!G106))),'Data Summary'!CD112="Yes"),OFFSET('Water Data'!$G$9,0,10*ROW('Water Data'!G106)),NA())</f>
        <v>#N/A</v>
      </c>
      <c r="P112" s="507" t="e">
        <f ca="1">+IF(AND(ISNUMBER(OFFSET('Water Data'!$H$4,0,10*ROW('Water Data'!H106))),'Data Summary'!CE112="Yes"),100-OFFSET('Water Data'!$H$4,0,10*ROW('Water Data'!H106)),NA())</f>
        <v>#N/A</v>
      </c>
      <c r="Q112" s="507" t="e">
        <f ca="1">+IF(AND(ISNUMBER(OFFSET('Water Data'!$H$6,0,10*ROW('Water Data'!H106))),'Data Summary'!CF112="Yes"),OFFSET('Water Data'!$H$6,0,10*ROW('Water Data'!H106)),NA())</f>
        <v>#N/A</v>
      </c>
      <c r="R112" s="507" t="e">
        <f ca="1">+IF(AND(ISNUMBER(OFFSET('Water Data'!$H$9,0,10*ROW('Water Data'!H106))),'Data Summary'!CG112="Yes"),OFFSET('Water Data'!$H$9,0,10*ROW('Water Data'!H106)),NA())</f>
        <v>#N/A</v>
      </c>
      <c r="S112" s="507" t="e">
        <f ca="1">+IF(AND(ISNUMBER(OFFSET('Water Data'!$I$4,0,10*ROW('Water Data'!I106))),'Data Summary'!CH112="Yes"),100-OFFSET('Water Data'!$I$4,0,10*ROW('Water Data'!I106)),NA())</f>
        <v>#N/A</v>
      </c>
      <c r="T112" s="507" t="e">
        <f ca="1">+IF(AND(ISNUMBER(OFFSET('Water Data'!$I$6,0,10*ROW('Water Data'!I106))),'Data Summary'!CI112="Yes"),OFFSET('Water Data'!$I$6,0,10*ROW('Water Data'!I106)),NA())</f>
        <v>#N/A</v>
      </c>
      <c r="U112" s="507" t="e">
        <f ca="1">+IF(AND(ISNUMBER(OFFSET('Water Data'!$I$9,0,10*ROW('Water Data'!I106))),'Data Summary'!CJ112="Yes"),OFFSET('Water Data'!$I$9,0,10*ROW('Water Data'!I106)),NA())</f>
        <v>#N/A</v>
      </c>
      <c r="V112" s="508" t="e">
        <f ca="1">+IF(AND(ISNUMBER(OFFSET('Sanitation Data'!$D$4,0,10*ROW('Sanitation Data'!D106))),'Data Summary'!CK112="Yes"),100-OFFSET('Sanitation Data'!$D$4,0,10*ROW('Sanitation Data'!D106)),NA())</f>
        <v>#N/A</v>
      </c>
      <c r="W112" s="508" t="e">
        <f ca="1">+IF(AND(ISNUMBER(OFFSET('Sanitation Data'!$D$6,0,10*ROW('Sanitation Data'!D106))),'Data Summary'!CL112="Yes"),OFFSET('Sanitation Data'!$D$6,0,10*ROW('Sanitation Data'!D106)),NA())</f>
        <v>#N/A</v>
      </c>
      <c r="X112" s="508" t="e">
        <f ca="1">+IF(AND(ISNUMBER(OFFSET('Sanitation Data'!$D$10,0,10*ROW('Sanitation Data'!D106))),'Data Summary'!CM112="Yes"),OFFSET('Sanitation Data'!$D$10,0,10*ROW('Sanitation Data'!D106)),NA())</f>
        <v>#N/A</v>
      </c>
      <c r="Y112" s="508" t="e">
        <f ca="1">+IF(AND(ISNUMBER(OFFSET('Sanitation Data'!$D$11,0,10*ROW('Sanitation Data'!D106))),'Data Summary'!CN112="Yes"),OFFSET('Sanitation Data'!$D$11,0,10*ROW('Sanitation Data'!D106)),NA())</f>
        <v>#N/A</v>
      </c>
      <c r="Z112" s="508" t="e">
        <f ca="1">+IF(AND(ISNUMBER(OFFSET('Sanitation Data'!$D$12,0,10*ROW('Sanitation Data'!D106))),'Data Summary'!CO112="Yes"),OFFSET('Sanitation Data'!$D$12,0,10*ROW('Sanitation Data'!D106)),NA())</f>
        <v>#N/A</v>
      </c>
      <c r="AA112" s="508" t="e">
        <f ca="1">+IF(AND(ISNUMBER(OFFSET('Sanitation Data'!$E$4,0,10*ROW('Sanitation Data'!E106))),'Data Summary'!CP112="Yes"),100-OFFSET('Sanitation Data'!$E$4,0,10*ROW('Sanitation Data'!E106)),NA())</f>
        <v>#N/A</v>
      </c>
      <c r="AB112" s="508" t="e">
        <f ca="1">+IF(AND(ISNUMBER(OFFSET('Sanitation Data'!$E$6,0,10*ROW('Sanitation Data'!E106))),'Data Summary'!CQ112="Yes"),OFFSET('Sanitation Data'!$E$6,0,10*ROW('Sanitation Data'!E106)),NA())</f>
        <v>#N/A</v>
      </c>
      <c r="AC112" s="508" t="e">
        <f ca="1">+IF(AND(ISNUMBER(OFFSET('Sanitation Data'!$E$10,0,10*ROW('Sanitation Data'!E106))),'Data Summary'!CR112="Yes"),OFFSET('Sanitation Data'!$E$10,0,10*ROW('Sanitation Data'!E106)),NA())</f>
        <v>#N/A</v>
      </c>
      <c r="AD112" s="508" t="e">
        <f ca="1">+IF(AND(ISNUMBER(OFFSET('Sanitation Data'!$E$11,0,10*ROW('Sanitation Data'!E106))),'Data Summary'!CS112="Yes"),OFFSET('Sanitation Data'!$E$11,0,10*ROW('Sanitation Data'!E106)),NA())</f>
        <v>#N/A</v>
      </c>
      <c r="AE112" s="508" t="e">
        <f ca="1">+IF(AND(ISNUMBER(OFFSET('Sanitation Data'!$E$12,0,10*ROW('Sanitation Data'!E106))),'Data Summary'!CT112="Yes"),OFFSET('Sanitation Data'!$E$12,0,10*ROW('Sanitation Data'!E106)),NA())</f>
        <v>#N/A</v>
      </c>
      <c r="AF112" s="508" t="e">
        <f ca="1">+IF(AND(ISNUMBER(OFFSET('Sanitation Data'!$F$4,0,10*ROW('Sanitation Data'!F106))),'Data Summary'!CU112="Yes"),100-OFFSET('Sanitation Data'!$F$4,0,10*ROW('Sanitation Data'!F106)),NA())</f>
        <v>#N/A</v>
      </c>
      <c r="AG112" s="508" t="e">
        <f ca="1">+IF(AND(ISNUMBER(OFFSET('Sanitation Data'!$F$6,0,10*ROW('Sanitation Data'!F106))),'Data Summary'!CV112="Yes"),OFFSET('Sanitation Data'!$F$6,0,10*ROW('Sanitation Data'!F106)),NA())</f>
        <v>#N/A</v>
      </c>
      <c r="AH112" s="508" t="e">
        <f ca="1">+IF(AND(ISNUMBER(OFFSET('Sanitation Data'!$F$10,0,10*ROW('Sanitation Data'!F106))),'Data Summary'!CW112="Yes"),OFFSET('Sanitation Data'!$F$10,0,10*ROW('Sanitation Data'!F106)),NA())</f>
        <v>#N/A</v>
      </c>
      <c r="AI112" s="508" t="e">
        <f ca="1">+IF(AND(ISNUMBER(OFFSET('Sanitation Data'!$F$11,0,10*ROW('Sanitation Data'!F106))),'Data Summary'!CX112="Yes"),OFFSET('Sanitation Data'!$F$11,0,10*ROW('Sanitation Data'!F106)),NA())</f>
        <v>#N/A</v>
      </c>
      <c r="AJ112" s="508" t="e">
        <f ca="1">+IF(AND(ISNUMBER(OFFSET('Sanitation Data'!$F$12,0,10*ROW('Sanitation Data'!F106))),'Data Summary'!CY112="Yes"),OFFSET('Sanitation Data'!$F$12,0,10*ROW('Sanitation Data'!F106)),NA())</f>
        <v>#N/A</v>
      </c>
      <c r="AK112" s="508" t="e">
        <f ca="1">+IF(AND(ISNUMBER(OFFSET('Sanitation Data'!$G$4,0,10*ROW('Sanitation Data'!G106))),'Data Summary'!CZ112="Yes"),100-OFFSET('Sanitation Data'!$G$4,0,10*ROW('Sanitation Data'!G106)),NA())</f>
        <v>#N/A</v>
      </c>
      <c r="AL112" s="508" t="e">
        <f ca="1">+IF(AND(ISNUMBER(OFFSET('Sanitation Data'!$G$6,0,10*ROW('Sanitation Data'!G106))),'Data Summary'!DA112="Yes"),OFFSET('Sanitation Data'!$G$6,0,10*ROW('Sanitation Data'!G106)),NA())</f>
        <v>#N/A</v>
      </c>
      <c r="AM112" s="508" t="e">
        <f ca="1">+IF(AND(ISNUMBER(OFFSET('Sanitation Data'!$G$10,0,10*ROW('Sanitation Data'!G106))),'Data Summary'!DB112="Yes"),OFFSET('Sanitation Data'!$G$10,0,10*ROW('Sanitation Data'!G106)),NA())</f>
        <v>#N/A</v>
      </c>
      <c r="AN112" s="508" t="e">
        <f ca="1">+IF(AND(ISNUMBER(OFFSET('Sanitation Data'!$G$11,0,10*ROW('Sanitation Data'!G106))),'Data Summary'!DC112="Yes"),OFFSET('Sanitation Data'!$G$11,0,10*ROW('Sanitation Data'!G106)),NA())</f>
        <v>#N/A</v>
      </c>
      <c r="AO112" s="508" t="e">
        <f ca="1">+IF(AND(ISNUMBER(OFFSET('Sanitation Data'!$G$12,0,10*ROW('Sanitation Data'!G106))),'Data Summary'!DD112="Yes"),OFFSET('Sanitation Data'!$G$12,0,10*ROW('Sanitation Data'!G106)),NA())</f>
        <v>#N/A</v>
      </c>
      <c r="AP112" s="508" t="e">
        <f ca="1">+IF(AND(ISNUMBER(OFFSET('Sanitation Data'!$H$4,0,10*ROW('Sanitation Data'!H106))),'Data Summary'!DE112="Yes"),100-OFFSET('Sanitation Data'!$H$4,0,10*ROW('Sanitation Data'!H106)),NA())</f>
        <v>#N/A</v>
      </c>
      <c r="AQ112" s="508" t="e">
        <f ca="1">+IF(AND(ISNUMBER(OFFSET('Sanitation Data'!$H$6,0,10*ROW('Sanitation Data'!H106))),'Data Summary'!DF112="Yes"),OFFSET('Sanitation Data'!$H$6,0,10*ROW('Sanitation Data'!H106)),NA())</f>
        <v>#N/A</v>
      </c>
      <c r="AR112" s="508" t="e">
        <f ca="1">+IF(AND(ISNUMBER(OFFSET('Sanitation Data'!$H$10,0,10*ROW('Sanitation Data'!H106))),'Data Summary'!DG112="Yes"),OFFSET('Sanitation Data'!$H$10,0,10*ROW('Sanitation Data'!H106)),NA())</f>
        <v>#N/A</v>
      </c>
      <c r="AS112" s="508" t="e">
        <f ca="1">+IF(AND(ISNUMBER(OFFSET('Sanitation Data'!$H$11,0,10*ROW('Sanitation Data'!H106))),'Data Summary'!DH112="Yes"),OFFSET('Sanitation Data'!$H$11,0,10*ROW('Sanitation Data'!H106)),NA())</f>
        <v>#N/A</v>
      </c>
      <c r="AT112" s="508" t="e">
        <f ca="1">+IF(AND(ISNUMBER(OFFSET('Sanitation Data'!$H$12,0,10*ROW('Sanitation Data'!H106))),'Data Summary'!DI112="Yes"),OFFSET('Sanitation Data'!$H$12,0,10*ROW('Sanitation Data'!H106)),NA())</f>
        <v>#N/A</v>
      </c>
      <c r="AU112" s="508" t="e">
        <f ca="1">+IF(AND(ISNUMBER(OFFSET('Sanitation Data'!$I$4,0,10*ROW('Sanitation Data'!I106))),'Data Summary'!DJ112="Yes"),100-OFFSET('Sanitation Data'!$I$4,0,10*ROW('Sanitation Data'!I106)),NA())</f>
        <v>#N/A</v>
      </c>
      <c r="AV112" s="508" t="e">
        <f ca="1">+IF(AND(ISNUMBER(OFFSET('Sanitation Data'!$I$6,0,10*ROW('Sanitation Data'!I106))),'Data Summary'!DK112="Yes"),OFFSET('Sanitation Data'!$I$6,0,10*ROW('Sanitation Data'!I106)),NA())</f>
        <v>#N/A</v>
      </c>
      <c r="AW112" s="508" t="e">
        <f ca="1">+IF(AND(ISNUMBER(OFFSET('Sanitation Data'!$I$10,0,10*ROW('Sanitation Data'!I106))),'Data Summary'!DL112="Yes"),OFFSET('Sanitation Data'!$I$10,0,10*ROW('Sanitation Data'!I106)),NA())</f>
        <v>#N/A</v>
      </c>
      <c r="AX112" s="508" t="e">
        <f ca="1">+IF(AND(ISNUMBER(OFFSET('Sanitation Data'!$I$11,0,10*ROW('Sanitation Data'!I106))),'Data Summary'!DM112="Yes"),OFFSET('Sanitation Data'!$I$11,0,10*ROW('Sanitation Data'!I106)),NA())</f>
        <v>#N/A</v>
      </c>
      <c r="AY112" s="508" t="e">
        <f ca="1">+IF(AND(ISNUMBER(OFFSET('Sanitation Data'!$I$12,0,10*ROW('Sanitation Data'!I106))),'Data Summary'!DN112="Yes"),OFFSET('Sanitation Data'!$I$12,0,10*ROW('Sanitation Data'!I106)),NA())</f>
        <v>#N/A</v>
      </c>
      <c r="AZ112" s="509" t="e">
        <f ca="1">+IF(AND(ISNUMBER(OFFSET('Hygiene Data'!$D$5,0,10*ROW('Hygiene Data'!D106))),'Data Summary'!DO112="Yes"),OFFSET('Hygiene Data'!$D$5,0,10*ROW('Hygiene Data'!D106)),NA())</f>
        <v>#N/A</v>
      </c>
      <c r="BA112" s="509" t="e">
        <f ca="1">+IF(AND(ISNUMBER(OFFSET('Hygiene Data'!$D$7,0,10*ROW('Hygiene Data'!D106))),'Data Summary'!DP112="Yes"),OFFSET('Hygiene Data'!$D$7,0,10*ROW('Hygiene Data'!D106)),NA())</f>
        <v>#N/A</v>
      </c>
      <c r="BB112" s="509" t="e">
        <f ca="1">+IF(AND(ISNUMBER(OFFSET('Hygiene Data'!$D$9,0,10*ROW('Hygiene Data'!D106))),'Data Summary'!DQ112="Yes"),OFFSET('Hygiene Data'!$D$9,0,10*ROW('Hygiene Data'!D106)),NA())</f>
        <v>#N/A</v>
      </c>
      <c r="BC112" s="509" t="e">
        <f ca="1">+IF(AND(ISNUMBER(OFFSET('Hygiene Data'!$E$5,0,10*ROW('Hygiene Data'!E106))),'Data Summary'!DR112="Yes"),OFFSET('Hygiene Data'!$E$5,0,10*ROW('Hygiene Data'!E106)),NA())</f>
        <v>#N/A</v>
      </c>
      <c r="BD112" s="509" t="e">
        <f ca="1">+IF(AND(ISNUMBER(OFFSET('Hygiene Data'!$E$7,0,10*ROW('Hygiene Data'!E106))),'Data Summary'!DS112="Yes"),OFFSET('Hygiene Data'!$E$7,0,10*ROW('Hygiene Data'!E106)),NA())</f>
        <v>#N/A</v>
      </c>
      <c r="BE112" s="509" t="e">
        <f ca="1">+IF(AND(ISNUMBER(OFFSET('Hygiene Data'!$E$9,0,10*ROW('Hygiene Data'!E106))),'Data Summary'!DT112="Yes"),OFFSET('Hygiene Data'!$E$9,0,10*ROW('Hygiene Data'!E106)),NA())</f>
        <v>#N/A</v>
      </c>
      <c r="BF112" s="509" t="e">
        <f ca="1">+IF(AND(ISNUMBER(OFFSET('Hygiene Data'!$F$5,0,10*ROW('Hygiene Data'!F106))),'Data Summary'!DU112="Yes"),OFFSET('Hygiene Data'!$F$5,0,10*ROW('Hygiene Data'!F106)),NA())</f>
        <v>#N/A</v>
      </c>
      <c r="BG112" s="509" t="e">
        <f ca="1">+IF(AND(ISNUMBER(OFFSET('Hygiene Data'!$F$7,0,10*ROW('Hygiene Data'!F106))),'Data Summary'!DV112="Yes"),OFFSET('Hygiene Data'!$F$7,0,10*ROW('Hygiene Data'!F106)),NA())</f>
        <v>#N/A</v>
      </c>
      <c r="BH112" s="509" t="e">
        <f ca="1">+IF(AND(ISNUMBER(OFFSET('Hygiene Data'!$F$9,0,10*ROW('Hygiene Data'!F106))),'Data Summary'!DW112="Yes"),OFFSET('Hygiene Data'!$F$9,0,10*ROW('Hygiene Data'!F106)),NA())</f>
        <v>#N/A</v>
      </c>
      <c r="BI112" s="509" t="e">
        <f ca="1">+IF(AND(ISNUMBER(OFFSET('Hygiene Data'!$G$5,0,10*ROW('Hygiene Data'!G106))),'Data Summary'!DX112="Yes"),OFFSET('Hygiene Data'!$G$5,0,10*ROW('Hygiene Data'!G106)),NA())</f>
        <v>#N/A</v>
      </c>
      <c r="BJ112" s="509" t="e">
        <f ca="1">+IF(AND(ISNUMBER(OFFSET('Hygiene Data'!$G$7,0,10*ROW('Hygiene Data'!G106))),'Data Summary'!DY112="Yes"),OFFSET('Hygiene Data'!$G$7,0,10*ROW('Hygiene Data'!G106)),NA())</f>
        <v>#N/A</v>
      </c>
      <c r="BK112" s="509" t="e">
        <f ca="1">+IF(AND(ISNUMBER(OFFSET('Hygiene Data'!$G$9,0,10*ROW('Hygiene Data'!G106))),'Data Summary'!DZ112="Yes"),OFFSET('Hygiene Data'!$G$9,0,10*ROW('Hygiene Data'!G106)),NA())</f>
        <v>#N/A</v>
      </c>
      <c r="BL112" s="509" t="e">
        <f ca="1">+IF(AND(ISNUMBER(OFFSET('Hygiene Data'!$H$5,0,10*ROW('Hygiene Data'!H106))),'Data Summary'!EA112="Yes"),OFFSET('Hygiene Data'!$H$5,0,10*ROW('Hygiene Data'!H106)),NA())</f>
        <v>#N/A</v>
      </c>
      <c r="BM112" s="509" t="e">
        <f ca="1">+IF(AND(ISNUMBER(OFFSET('Hygiene Data'!$H$7,0,10*ROW('Hygiene Data'!H106))),'Data Summary'!EB112="Yes"),OFFSET('Hygiene Data'!$H$7,0,10*ROW('Hygiene Data'!H106)),NA())</f>
        <v>#N/A</v>
      </c>
      <c r="BN112" s="509" t="e">
        <f ca="1">+IF(AND(ISNUMBER(OFFSET('Hygiene Data'!$H$9,0,10*ROW('Hygiene Data'!H106))),'Data Summary'!EC112="Yes"),OFFSET('Hygiene Data'!$H$9,0,10*ROW('Hygiene Data'!H106)),NA())</f>
        <v>#N/A</v>
      </c>
      <c r="BO112" s="509" t="e">
        <f ca="1">+IF(AND(ISNUMBER(OFFSET('Hygiene Data'!$I$5,0,10*ROW('Hygiene Data'!I106))),'Data Summary'!ED112="Yes"),OFFSET('Hygiene Data'!$I$5,0,10*ROW('Hygiene Data'!I106)),NA())</f>
        <v>#N/A</v>
      </c>
      <c r="BP112" s="509" t="e">
        <f ca="1">+IF(AND(ISNUMBER(OFFSET('Hygiene Data'!$I$7,0,10*ROW('Hygiene Data'!I106))),'Data Summary'!EE112="Yes"),OFFSET('Hygiene Data'!$I$7,0,10*ROW('Hygiene Data'!I106)),NA())</f>
        <v>#N/A</v>
      </c>
      <c r="BQ112" s="509" t="e">
        <f ca="1">+IF(AND(ISNUMBER(OFFSET('Hygiene Data'!$I$9,0,10*ROW('Hygiene Data'!I106))),'Data Summary'!EF112="Yes"),OFFSET('Hygiene Data'!$I$9,0,10*ROW('Hygiene Data'!I106)),NA())</f>
        <v>#N/A</v>
      </c>
    </row>
    <row r="113" spans="1:69" x14ac:dyDescent="0.25">
      <c r="A113" s="505" t="e">
        <f ca="1">+RIGHT('Data Summary'!A113,LEN('Data Summary'!A113)-9)</f>
        <v>#VALUE!</v>
      </c>
      <c r="B113" s="479" t="str">
        <f ca="1">+IF(ISTEXT('Data Summary'!B113),'Data Summary'!B113,"")</f>
        <v/>
      </c>
      <c r="C113" s="506" t="e">
        <f ca="1">+VALUE('Data Summary'!C113)</f>
        <v>#VALUE!</v>
      </c>
      <c r="D113" s="507" t="e">
        <f ca="1">+IF(AND(ISNUMBER(OFFSET('Water Data'!$D$4,0,10*ROW('Water Data'!D107))),'Data Summary'!BS113="Yes"),100-OFFSET('Water Data'!$D$4,0,10*ROW('Water Data'!D107)),NA())</f>
        <v>#N/A</v>
      </c>
      <c r="E113" s="507" t="e">
        <f ca="1">+IF(AND(ISNUMBER(OFFSET('Water Data'!$D$6,0,10*ROW('Water Data'!D107))),'Data Summary'!BT113="Yes"),OFFSET('Water Data'!$D$6,0,10*ROW('Water Data'!D107)),NA())</f>
        <v>#N/A</v>
      </c>
      <c r="F113" s="507" t="e">
        <f ca="1">+IF(AND(ISNUMBER(OFFSET('Water Data'!$D$9,0,10*ROW('Water Data'!D107))),'Data Summary'!BU113="Yes"),OFFSET('Water Data'!$D$9,0,10*ROW('Water Data'!D107)),NA())</f>
        <v>#N/A</v>
      </c>
      <c r="G113" s="507" t="e">
        <f ca="1">+IF(AND(ISNUMBER(OFFSET('Water Data'!$E$4,0,10*ROW('Water Data'!E107))),'Data Summary'!BV113="Yes"),100-OFFSET('Water Data'!$E$4,0,10*ROW('Water Data'!E107)),NA())</f>
        <v>#N/A</v>
      </c>
      <c r="H113" s="507" t="e">
        <f ca="1">+IF(AND(ISNUMBER(OFFSET('Water Data'!$E$6,0,10*ROW('Water Data'!E107))),'Data Summary'!BW113="Yes"),OFFSET('Water Data'!$E$6,0,10*ROW('Water Data'!E107)),NA())</f>
        <v>#N/A</v>
      </c>
      <c r="I113" s="507" t="e">
        <f ca="1">+IF(AND(ISNUMBER(OFFSET('Water Data'!$E$9,0,10*ROW('Water Data'!E107))),'Data Summary'!BX113="Yes"),OFFSET('Water Data'!$E$9,0,10*ROW('Water Data'!E107)),NA())</f>
        <v>#N/A</v>
      </c>
      <c r="J113" s="507" t="e">
        <f ca="1">+IF(AND(ISNUMBER(OFFSET('Water Data'!$F$4,0,10*ROW('Water Data'!F107))),'Data Summary'!BY113="Yes"),100-OFFSET('Water Data'!$F$4,0,10*ROW('Water Data'!F107)),NA())</f>
        <v>#N/A</v>
      </c>
      <c r="K113" s="507" t="e">
        <f ca="1">+IF(AND(ISNUMBER(OFFSET('Water Data'!$F$6,0,10*ROW('Water Data'!F107))),'Data Summary'!BZ113="Yes"),OFFSET('Water Data'!$F$6,0,10*ROW('Water Data'!F107)),NA())</f>
        <v>#N/A</v>
      </c>
      <c r="L113" s="507" t="e">
        <f ca="1">+IF(AND(ISNUMBER(OFFSET('Water Data'!$F$9,0,10*ROW('Water Data'!F107))),'Data Summary'!CA113="Yes"),OFFSET('Water Data'!$F$9,0,10*ROW('Water Data'!F107)),NA())</f>
        <v>#N/A</v>
      </c>
      <c r="M113" s="507" t="e">
        <f ca="1">+IF(AND(ISNUMBER(OFFSET('Water Data'!$G$4,0,10*ROW('Water Data'!G107))),'Data Summary'!CB113="Yes"),100-OFFSET('Water Data'!$G$4,0,10*ROW('Water Data'!G107)),NA())</f>
        <v>#N/A</v>
      </c>
      <c r="N113" s="507" t="e">
        <f ca="1">+IF(AND(ISNUMBER(OFFSET('Water Data'!$G$6,0,10*ROW('Water Data'!G107))),'Data Summary'!CC113="Yes"),OFFSET('Water Data'!$G$6,0,10*ROW('Water Data'!G107)),NA())</f>
        <v>#N/A</v>
      </c>
      <c r="O113" s="507" t="e">
        <f ca="1">+IF(AND(ISNUMBER(OFFSET('Water Data'!$G$9,0,10*ROW('Water Data'!G107))),'Data Summary'!CD113="Yes"),OFFSET('Water Data'!$G$9,0,10*ROW('Water Data'!G107)),NA())</f>
        <v>#N/A</v>
      </c>
      <c r="P113" s="507" t="e">
        <f ca="1">+IF(AND(ISNUMBER(OFFSET('Water Data'!$H$4,0,10*ROW('Water Data'!H107))),'Data Summary'!CE113="Yes"),100-OFFSET('Water Data'!$H$4,0,10*ROW('Water Data'!H107)),NA())</f>
        <v>#N/A</v>
      </c>
      <c r="Q113" s="507" t="e">
        <f ca="1">+IF(AND(ISNUMBER(OFFSET('Water Data'!$H$6,0,10*ROW('Water Data'!H107))),'Data Summary'!CF113="Yes"),OFFSET('Water Data'!$H$6,0,10*ROW('Water Data'!H107)),NA())</f>
        <v>#N/A</v>
      </c>
      <c r="R113" s="507" t="e">
        <f ca="1">+IF(AND(ISNUMBER(OFFSET('Water Data'!$H$9,0,10*ROW('Water Data'!H107))),'Data Summary'!CG113="Yes"),OFFSET('Water Data'!$H$9,0,10*ROW('Water Data'!H107)),NA())</f>
        <v>#N/A</v>
      </c>
      <c r="S113" s="507" t="e">
        <f ca="1">+IF(AND(ISNUMBER(OFFSET('Water Data'!$I$4,0,10*ROW('Water Data'!I107))),'Data Summary'!CH113="Yes"),100-OFFSET('Water Data'!$I$4,0,10*ROW('Water Data'!I107)),NA())</f>
        <v>#N/A</v>
      </c>
      <c r="T113" s="507" t="e">
        <f ca="1">+IF(AND(ISNUMBER(OFFSET('Water Data'!$I$6,0,10*ROW('Water Data'!I107))),'Data Summary'!CI113="Yes"),OFFSET('Water Data'!$I$6,0,10*ROW('Water Data'!I107)),NA())</f>
        <v>#N/A</v>
      </c>
      <c r="U113" s="507" t="e">
        <f ca="1">+IF(AND(ISNUMBER(OFFSET('Water Data'!$I$9,0,10*ROW('Water Data'!I107))),'Data Summary'!CJ113="Yes"),OFFSET('Water Data'!$I$9,0,10*ROW('Water Data'!I107)),NA())</f>
        <v>#N/A</v>
      </c>
      <c r="V113" s="508" t="e">
        <f ca="1">+IF(AND(ISNUMBER(OFFSET('Sanitation Data'!$D$4,0,10*ROW('Sanitation Data'!D107))),'Data Summary'!CK113="Yes"),100-OFFSET('Sanitation Data'!$D$4,0,10*ROW('Sanitation Data'!D107)),NA())</f>
        <v>#N/A</v>
      </c>
      <c r="W113" s="508" t="e">
        <f ca="1">+IF(AND(ISNUMBER(OFFSET('Sanitation Data'!$D$6,0,10*ROW('Sanitation Data'!D107))),'Data Summary'!CL113="Yes"),OFFSET('Sanitation Data'!$D$6,0,10*ROW('Sanitation Data'!D107)),NA())</f>
        <v>#N/A</v>
      </c>
      <c r="X113" s="508" t="e">
        <f ca="1">+IF(AND(ISNUMBER(OFFSET('Sanitation Data'!$D$10,0,10*ROW('Sanitation Data'!D107))),'Data Summary'!CM113="Yes"),OFFSET('Sanitation Data'!$D$10,0,10*ROW('Sanitation Data'!D107)),NA())</f>
        <v>#N/A</v>
      </c>
      <c r="Y113" s="508" t="e">
        <f ca="1">+IF(AND(ISNUMBER(OFFSET('Sanitation Data'!$D$11,0,10*ROW('Sanitation Data'!D107))),'Data Summary'!CN113="Yes"),OFFSET('Sanitation Data'!$D$11,0,10*ROW('Sanitation Data'!D107)),NA())</f>
        <v>#N/A</v>
      </c>
      <c r="Z113" s="508" t="e">
        <f ca="1">+IF(AND(ISNUMBER(OFFSET('Sanitation Data'!$D$12,0,10*ROW('Sanitation Data'!D107))),'Data Summary'!CO113="Yes"),OFFSET('Sanitation Data'!$D$12,0,10*ROW('Sanitation Data'!D107)),NA())</f>
        <v>#N/A</v>
      </c>
      <c r="AA113" s="508" t="e">
        <f ca="1">+IF(AND(ISNUMBER(OFFSET('Sanitation Data'!$E$4,0,10*ROW('Sanitation Data'!E107))),'Data Summary'!CP113="Yes"),100-OFFSET('Sanitation Data'!$E$4,0,10*ROW('Sanitation Data'!E107)),NA())</f>
        <v>#N/A</v>
      </c>
      <c r="AB113" s="508" t="e">
        <f ca="1">+IF(AND(ISNUMBER(OFFSET('Sanitation Data'!$E$6,0,10*ROW('Sanitation Data'!E107))),'Data Summary'!CQ113="Yes"),OFFSET('Sanitation Data'!$E$6,0,10*ROW('Sanitation Data'!E107)),NA())</f>
        <v>#N/A</v>
      </c>
      <c r="AC113" s="508" t="e">
        <f ca="1">+IF(AND(ISNUMBER(OFFSET('Sanitation Data'!$E$10,0,10*ROW('Sanitation Data'!E107))),'Data Summary'!CR113="Yes"),OFFSET('Sanitation Data'!$E$10,0,10*ROW('Sanitation Data'!E107)),NA())</f>
        <v>#N/A</v>
      </c>
      <c r="AD113" s="508" t="e">
        <f ca="1">+IF(AND(ISNUMBER(OFFSET('Sanitation Data'!$E$11,0,10*ROW('Sanitation Data'!E107))),'Data Summary'!CS113="Yes"),OFFSET('Sanitation Data'!$E$11,0,10*ROW('Sanitation Data'!E107)),NA())</f>
        <v>#N/A</v>
      </c>
      <c r="AE113" s="508" t="e">
        <f ca="1">+IF(AND(ISNUMBER(OFFSET('Sanitation Data'!$E$12,0,10*ROW('Sanitation Data'!E107))),'Data Summary'!CT113="Yes"),OFFSET('Sanitation Data'!$E$12,0,10*ROW('Sanitation Data'!E107)),NA())</f>
        <v>#N/A</v>
      </c>
      <c r="AF113" s="508" t="e">
        <f ca="1">+IF(AND(ISNUMBER(OFFSET('Sanitation Data'!$F$4,0,10*ROW('Sanitation Data'!F107))),'Data Summary'!CU113="Yes"),100-OFFSET('Sanitation Data'!$F$4,0,10*ROW('Sanitation Data'!F107)),NA())</f>
        <v>#N/A</v>
      </c>
      <c r="AG113" s="508" t="e">
        <f ca="1">+IF(AND(ISNUMBER(OFFSET('Sanitation Data'!$F$6,0,10*ROW('Sanitation Data'!F107))),'Data Summary'!CV113="Yes"),OFFSET('Sanitation Data'!$F$6,0,10*ROW('Sanitation Data'!F107)),NA())</f>
        <v>#N/A</v>
      </c>
      <c r="AH113" s="508" t="e">
        <f ca="1">+IF(AND(ISNUMBER(OFFSET('Sanitation Data'!$F$10,0,10*ROW('Sanitation Data'!F107))),'Data Summary'!CW113="Yes"),OFFSET('Sanitation Data'!$F$10,0,10*ROW('Sanitation Data'!F107)),NA())</f>
        <v>#N/A</v>
      </c>
      <c r="AI113" s="508" t="e">
        <f ca="1">+IF(AND(ISNUMBER(OFFSET('Sanitation Data'!$F$11,0,10*ROW('Sanitation Data'!F107))),'Data Summary'!CX113="Yes"),OFFSET('Sanitation Data'!$F$11,0,10*ROW('Sanitation Data'!F107)),NA())</f>
        <v>#N/A</v>
      </c>
      <c r="AJ113" s="508" t="e">
        <f ca="1">+IF(AND(ISNUMBER(OFFSET('Sanitation Data'!$F$12,0,10*ROW('Sanitation Data'!F107))),'Data Summary'!CY113="Yes"),OFFSET('Sanitation Data'!$F$12,0,10*ROW('Sanitation Data'!F107)),NA())</f>
        <v>#N/A</v>
      </c>
      <c r="AK113" s="508" t="e">
        <f ca="1">+IF(AND(ISNUMBER(OFFSET('Sanitation Data'!$G$4,0,10*ROW('Sanitation Data'!G107))),'Data Summary'!CZ113="Yes"),100-OFFSET('Sanitation Data'!$G$4,0,10*ROW('Sanitation Data'!G107)),NA())</f>
        <v>#N/A</v>
      </c>
      <c r="AL113" s="508" t="e">
        <f ca="1">+IF(AND(ISNUMBER(OFFSET('Sanitation Data'!$G$6,0,10*ROW('Sanitation Data'!G107))),'Data Summary'!DA113="Yes"),OFFSET('Sanitation Data'!$G$6,0,10*ROW('Sanitation Data'!G107)),NA())</f>
        <v>#N/A</v>
      </c>
      <c r="AM113" s="508" t="e">
        <f ca="1">+IF(AND(ISNUMBER(OFFSET('Sanitation Data'!$G$10,0,10*ROW('Sanitation Data'!G107))),'Data Summary'!DB113="Yes"),OFFSET('Sanitation Data'!$G$10,0,10*ROW('Sanitation Data'!G107)),NA())</f>
        <v>#N/A</v>
      </c>
      <c r="AN113" s="508" t="e">
        <f ca="1">+IF(AND(ISNUMBER(OFFSET('Sanitation Data'!$G$11,0,10*ROW('Sanitation Data'!G107))),'Data Summary'!DC113="Yes"),OFFSET('Sanitation Data'!$G$11,0,10*ROW('Sanitation Data'!G107)),NA())</f>
        <v>#N/A</v>
      </c>
      <c r="AO113" s="508" t="e">
        <f ca="1">+IF(AND(ISNUMBER(OFFSET('Sanitation Data'!$G$12,0,10*ROW('Sanitation Data'!G107))),'Data Summary'!DD113="Yes"),OFFSET('Sanitation Data'!$G$12,0,10*ROW('Sanitation Data'!G107)),NA())</f>
        <v>#N/A</v>
      </c>
      <c r="AP113" s="508" t="e">
        <f ca="1">+IF(AND(ISNUMBER(OFFSET('Sanitation Data'!$H$4,0,10*ROW('Sanitation Data'!H107))),'Data Summary'!DE113="Yes"),100-OFFSET('Sanitation Data'!$H$4,0,10*ROW('Sanitation Data'!H107)),NA())</f>
        <v>#N/A</v>
      </c>
      <c r="AQ113" s="508" t="e">
        <f ca="1">+IF(AND(ISNUMBER(OFFSET('Sanitation Data'!$H$6,0,10*ROW('Sanitation Data'!H107))),'Data Summary'!DF113="Yes"),OFFSET('Sanitation Data'!$H$6,0,10*ROW('Sanitation Data'!H107)),NA())</f>
        <v>#N/A</v>
      </c>
      <c r="AR113" s="508" t="e">
        <f ca="1">+IF(AND(ISNUMBER(OFFSET('Sanitation Data'!$H$10,0,10*ROW('Sanitation Data'!H107))),'Data Summary'!DG113="Yes"),OFFSET('Sanitation Data'!$H$10,0,10*ROW('Sanitation Data'!H107)),NA())</f>
        <v>#N/A</v>
      </c>
      <c r="AS113" s="508" t="e">
        <f ca="1">+IF(AND(ISNUMBER(OFFSET('Sanitation Data'!$H$11,0,10*ROW('Sanitation Data'!H107))),'Data Summary'!DH113="Yes"),OFFSET('Sanitation Data'!$H$11,0,10*ROW('Sanitation Data'!H107)),NA())</f>
        <v>#N/A</v>
      </c>
      <c r="AT113" s="508" t="e">
        <f ca="1">+IF(AND(ISNUMBER(OFFSET('Sanitation Data'!$H$12,0,10*ROW('Sanitation Data'!H107))),'Data Summary'!DI113="Yes"),OFFSET('Sanitation Data'!$H$12,0,10*ROW('Sanitation Data'!H107)),NA())</f>
        <v>#N/A</v>
      </c>
      <c r="AU113" s="508" t="e">
        <f ca="1">+IF(AND(ISNUMBER(OFFSET('Sanitation Data'!$I$4,0,10*ROW('Sanitation Data'!I107))),'Data Summary'!DJ113="Yes"),100-OFFSET('Sanitation Data'!$I$4,0,10*ROW('Sanitation Data'!I107)),NA())</f>
        <v>#N/A</v>
      </c>
      <c r="AV113" s="508" t="e">
        <f ca="1">+IF(AND(ISNUMBER(OFFSET('Sanitation Data'!$I$6,0,10*ROW('Sanitation Data'!I107))),'Data Summary'!DK113="Yes"),OFFSET('Sanitation Data'!$I$6,0,10*ROW('Sanitation Data'!I107)),NA())</f>
        <v>#N/A</v>
      </c>
      <c r="AW113" s="508" t="e">
        <f ca="1">+IF(AND(ISNUMBER(OFFSET('Sanitation Data'!$I$10,0,10*ROW('Sanitation Data'!I107))),'Data Summary'!DL113="Yes"),OFFSET('Sanitation Data'!$I$10,0,10*ROW('Sanitation Data'!I107)),NA())</f>
        <v>#N/A</v>
      </c>
      <c r="AX113" s="508" t="e">
        <f ca="1">+IF(AND(ISNUMBER(OFFSET('Sanitation Data'!$I$11,0,10*ROW('Sanitation Data'!I107))),'Data Summary'!DM113="Yes"),OFFSET('Sanitation Data'!$I$11,0,10*ROW('Sanitation Data'!I107)),NA())</f>
        <v>#N/A</v>
      </c>
      <c r="AY113" s="508" t="e">
        <f ca="1">+IF(AND(ISNUMBER(OFFSET('Sanitation Data'!$I$12,0,10*ROW('Sanitation Data'!I107))),'Data Summary'!DN113="Yes"),OFFSET('Sanitation Data'!$I$12,0,10*ROW('Sanitation Data'!I107)),NA())</f>
        <v>#N/A</v>
      </c>
      <c r="AZ113" s="509" t="e">
        <f ca="1">+IF(AND(ISNUMBER(OFFSET('Hygiene Data'!$D$5,0,10*ROW('Hygiene Data'!D107))),'Data Summary'!DO113="Yes"),OFFSET('Hygiene Data'!$D$5,0,10*ROW('Hygiene Data'!D107)),NA())</f>
        <v>#N/A</v>
      </c>
      <c r="BA113" s="509" t="e">
        <f ca="1">+IF(AND(ISNUMBER(OFFSET('Hygiene Data'!$D$7,0,10*ROW('Hygiene Data'!D107))),'Data Summary'!DP113="Yes"),OFFSET('Hygiene Data'!$D$7,0,10*ROW('Hygiene Data'!D107)),NA())</f>
        <v>#N/A</v>
      </c>
      <c r="BB113" s="509" t="e">
        <f ca="1">+IF(AND(ISNUMBER(OFFSET('Hygiene Data'!$D$9,0,10*ROW('Hygiene Data'!D107))),'Data Summary'!DQ113="Yes"),OFFSET('Hygiene Data'!$D$9,0,10*ROW('Hygiene Data'!D107)),NA())</f>
        <v>#N/A</v>
      </c>
      <c r="BC113" s="509" t="e">
        <f ca="1">+IF(AND(ISNUMBER(OFFSET('Hygiene Data'!$E$5,0,10*ROW('Hygiene Data'!E107))),'Data Summary'!DR113="Yes"),OFFSET('Hygiene Data'!$E$5,0,10*ROW('Hygiene Data'!E107)),NA())</f>
        <v>#N/A</v>
      </c>
      <c r="BD113" s="509" t="e">
        <f ca="1">+IF(AND(ISNUMBER(OFFSET('Hygiene Data'!$E$7,0,10*ROW('Hygiene Data'!E107))),'Data Summary'!DS113="Yes"),OFFSET('Hygiene Data'!$E$7,0,10*ROW('Hygiene Data'!E107)),NA())</f>
        <v>#N/A</v>
      </c>
      <c r="BE113" s="509" t="e">
        <f ca="1">+IF(AND(ISNUMBER(OFFSET('Hygiene Data'!$E$9,0,10*ROW('Hygiene Data'!E107))),'Data Summary'!DT113="Yes"),OFFSET('Hygiene Data'!$E$9,0,10*ROW('Hygiene Data'!E107)),NA())</f>
        <v>#N/A</v>
      </c>
      <c r="BF113" s="509" t="e">
        <f ca="1">+IF(AND(ISNUMBER(OFFSET('Hygiene Data'!$F$5,0,10*ROW('Hygiene Data'!F107))),'Data Summary'!DU113="Yes"),OFFSET('Hygiene Data'!$F$5,0,10*ROW('Hygiene Data'!F107)),NA())</f>
        <v>#N/A</v>
      </c>
      <c r="BG113" s="509" t="e">
        <f ca="1">+IF(AND(ISNUMBER(OFFSET('Hygiene Data'!$F$7,0,10*ROW('Hygiene Data'!F107))),'Data Summary'!DV113="Yes"),OFFSET('Hygiene Data'!$F$7,0,10*ROW('Hygiene Data'!F107)),NA())</f>
        <v>#N/A</v>
      </c>
      <c r="BH113" s="509" t="e">
        <f ca="1">+IF(AND(ISNUMBER(OFFSET('Hygiene Data'!$F$9,0,10*ROW('Hygiene Data'!F107))),'Data Summary'!DW113="Yes"),OFFSET('Hygiene Data'!$F$9,0,10*ROW('Hygiene Data'!F107)),NA())</f>
        <v>#N/A</v>
      </c>
      <c r="BI113" s="509" t="e">
        <f ca="1">+IF(AND(ISNUMBER(OFFSET('Hygiene Data'!$G$5,0,10*ROW('Hygiene Data'!G107))),'Data Summary'!DX113="Yes"),OFFSET('Hygiene Data'!$G$5,0,10*ROW('Hygiene Data'!G107)),NA())</f>
        <v>#N/A</v>
      </c>
      <c r="BJ113" s="509" t="e">
        <f ca="1">+IF(AND(ISNUMBER(OFFSET('Hygiene Data'!$G$7,0,10*ROW('Hygiene Data'!G107))),'Data Summary'!DY113="Yes"),OFFSET('Hygiene Data'!$G$7,0,10*ROW('Hygiene Data'!G107)),NA())</f>
        <v>#N/A</v>
      </c>
      <c r="BK113" s="509" t="e">
        <f ca="1">+IF(AND(ISNUMBER(OFFSET('Hygiene Data'!$G$9,0,10*ROW('Hygiene Data'!G107))),'Data Summary'!DZ113="Yes"),OFFSET('Hygiene Data'!$G$9,0,10*ROW('Hygiene Data'!G107)),NA())</f>
        <v>#N/A</v>
      </c>
      <c r="BL113" s="509" t="e">
        <f ca="1">+IF(AND(ISNUMBER(OFFSET('Hygiene Data'!$H$5,0,10*ROW('Hygiene Data'!H107))),'Data Summary'!EA113="Yes"),OFFSET('Hygiene Data'!$H$5,0,10*ROW('Hygiene Data'!H107)),NA())</f>
        <v>#N/A</v>
      </c>
      <c r="BM113" s="509" t="e">
        <f ca="1">+IF(AND(ISNUMBER(OFFSET('Hygiene Data'!$H$7,0,10*ROW('Hygiene Data'!H107))),'Data Summary'!EB113="Yes"),OFFSET('Hygiene Data'!$H$7,0,10*ROW('Hygiene Data'!H107)),NA())</f>
        <v>#N/A</v>
      </c>
      <c r="BN113" s="509" t="e">
        <f ca="1">+IF(AND(ISNUMBER(OFFSET('Hygiene Data'!$H$9,0,10*ROW('Hygiene Data'!H107))),'Data Summary'!EC113="Yes"),OFFSET('Hygiene Data'!$H$9,0,10*ROW('Hygiene Data'!H107)),NA())</f>
        <v>#N/A</v>
      </c>
      <c r="BO113" s="509" t="e">
        <f ca="1">+IF(AND(ISNUMBER(OFFSET('Hygiene Data'!$I$5,0,10*ROW('Hygiene Data'!I107))),'Data Summary'!ED113="Yes"),OFFSET('Hygiene Data'!$I$5,0,10*ROW('Hygiene Data'!I107)),NA())</f>
        <v>#N/A</v>
      </c>
      <c r="BP113" s="509" t="e">
        <f ca="1">+IF(AND(ISNUMBER(OFFSET('Hygiene Data'!$I$7,0,10*ROW('Hygiene Data'!I107))),'Data Summary'!EE113="Yes"),OFFSET('Hygiene Data'!$I$7,0,10*ROW('Hygiene Data'!I107)),NA())</f>
        <v>#N/A</v>
      </c>
      <c r="BQ113" s="509" t="e">
        <f ca="1">+IF(AND(ISNUMBER(OFFSET('Hygiene Data'!$I$9,0,10*ROW('Hygiene Data'!I107))),'Data Summary'!EF113="Yes"),OFFSET('Hygiene Data'!$I$9,0,10*ROW('Hygiene Data'!I107)),NA())</f>
        <v>#N/A</v>
      </c>
    </row>
    <row r="114" spans="1:69" x14ac:dyDescent="0.25">
      <c r="A114" s="505" t="e">
        <f ca="1">+RIGHT('Data Summary'!A114,LEN('Data Summary'!A114)-9)</f>
        <v>#VALUE!</v>
      </c>
      <c r="B114" s="479" t="str">
        <f ca="1">+IF(ISTEXT('Data Summary'!B114),'Data Summary'!B114,"")</f>
        <v/>
      </c>
      <c r="C114" s="506" t="e">
        <f ca="1">+VALUE('Data Summary'!C114)</f>
        <v>#VALUE!</v>
      </c>
      <c r="D114" s="507" t="e">
        <f ca="1">+IF(AND(ISNUMBER(OFFSET('Water Data'!$D$4,0,10*ROW('Water Data'!D108))),'Data Summary'!BS114="Yes"),100-OFFSET('Water Data'!$D$4,0,10*ROW('Water Data'!D108)),NA())</f>
        <v>#N/A</v>
      </c>
      <c r="E114" s="507" t="e">
        <f ca="1">+IF(AND(ISNUMBER(OFFSET('Water Data'!$D$6,0,10*ROW('Water Data'!D108))),'Data Summary'!BT114="Yes"),OFFSET('Water Data'!$D$6,0,10*ROW('Water Data'!D108)),NA())</f>
        <v>#N/A</v>
      </c>
      <c r="F114" s="507" t="e">
        <f ca="1">+IF(AND(ISNUMBER(OFFSET('Water Data'!$D$9,0,10*ROW('Water Data'!D108))),'Data Summary'!BU114="Yes"),OFFSET('Water Data'!$D$9,0,10*ROW('Water Data'!D108)),NA())</f>
        <v>#N/A</v>
      </c>
      <c r="G114" s="507" t="e">
        <f ca="1">+IF(AND(ISNUMBER(OFFSET('Water Data'!$E$4,0,10*ROW('Water Data'!E108))),'Data Summary'!BV114="Yes"),100-OFFSET('Water Data'!$E$4,0,10*ROW('Water Data'!E108)),NA())</f>
        <v>#N/A</v>
      </c>
      <c r="H114" s="507" t="e">
        <f ca="1">+IF(AND(ISNUMBER(OFFSET('Water Data'!$E$6,0,10*ROW('Water Data'!E108))),'Data Summary'!BW114="Yes"),OFFSET('Water Data'!$E$6,0,10*ROW('Water Data'!E108)),NA())</f>
        <v>#N/A</v>
      </c>
      <c r="I114" s="507" t="e">
        <f ca="1">+IF(AND(ISNUMBER(OFFSET('Water Data'!$E$9,0,10*ROW('Water Data'!E108))),'Data Summary'!BX114="Yes"),OFFSET('Water Data'!$E$9,0,10*ROW('Water Data'!E108)),NA())</f>
        <v>#N/A</v>
      </c>
      <c r="J114" s="507" t="e">
        <f ca="1">+IF(AND(ISNUMBER(OFFSET('Water Data'!$F$4,0,10*ROW('Water Data'!F108))),'Data Summary'!BY114="Yes"),100-OFFSET('Water Data'!$F$4,0,10*ROW('Water Data'!F108)),NA())</f>
        <v>#N/A</v>
      </c>
      <c r="K114" s="507" t="e">
        <f ca="1">+IF(AND(ISNUMBER(OFFSET('Water Data'!$F$6,0,10*ROW('Water Data'!F108))),'Data Summary'!BZ114="Yes"),OFFSET('Water Data'!$F$6,0,10*ROW('Water Data'!F108)),NA())</f>
        <v>#N/A</v>
      </c>
      <c r="L114" s="507" t="e">
        <f ca="1">+IF(AND(ISNUMBER(OFFSET('Water Data'!$F$9,0,10*ROW('Water Data'!F108))),'Data Summary'!CA114="Yes"),OFFSET('Water Data'!$F$9,0,10*ROW('Water Data'!F108)),NA())</f>
        <v>#N/A</v>
      </c>
      <c r="M114" s="507" t="e">
        <f ca="1">+IF(AND(ISNUMBER(OFFSET('Water Data'!$G$4,0,10*ROW('Water Data'!G108))),'Data Summary'!CB114="Yes"),100-OFFSET('Water Data'!$G$4,0,10*ROW('Water Data'!G108)),NA())</f>
        <v>#N/A</v>
      </c>
      <c r="N114" s="507" t="e">
        <f ca="1">+IF(AND(ISNUMBER(OFFSET('Water Data'!$G$6,0,10*ROW('Water Data'!G108))),'Data Summary'!CC114="Yes"),OFFSET('Water Data'!$G$6,0,10*ROW('Water Data'!G108)),NA())</f>
        <v>#N/A</v>
      </c>
      <c r="O114" s="507" t="e">
        <f ca="1">+IF(AND(ISNUMBER(OFFSET('Water Data'!$G$9,0,10*ROW('Water Data'!G108))),'Data Summary'!CD114="Yes"),OFFSET('Water Data'!$G$9,0,10*ROW('Water Data'!G108)),NA())</f>
        <v>#N/A</v>
      </c>
      <c r="P114" s="507" t="e">
        <f ca="1">+IF(AND(ISNUMBER(OFFSET('Water Data'!$H$4,0,10*ROW('Water Data'!H108))),'Data Summary'!CE114="Yes"),100-OFFSET('Water Data'!$H$4,0,10*ROW('Water Data'!H108)),NA())</f>
        <v>#N/A</v>
      </c>
      <c r="Q114" s="507" t="e">
        <f ca="1">+IF(AND(ISNUMBER(OFFSET('Water Data'!$H$6,0,10*ROW('Water Data'!H108))),'Data Summary'!CF114="Yes"),OFFSET('Water Data'!$H$6,0,10*ROW('Water Data'!H108)),NA())</f>
        <v>#N/A</v>
      </c>
      <c r="R114" s="507" t="e">
        <f ca="1">+IF(AND(ISNUMBER(OFFSET('Water Data'!$H$9,0,10*ROW('Water Data'!H108))),'Data Summary'!CG114="Yes"),OFFSET('Water Data'!$H$9,0,10*ROW('Water Data'!H108)),NA())</f>
        <v>#N/A</v>
      </c>
      <c r="S114" s="507" t="e">
        <f ca="1">+IF(AND(ISNUMBER(OFFSET('Water Data'!$I$4,0,10*ROW('Water Data'!I108))),'Data Summary'!CH114="Yes"),100-OFFSET('Water Data'!$I$4,0,10*ROW('Water Data'!I108)),NA())</f>
        <v>#N/A</v>
      </c>
      <c r="T114" s="507" t="e">
        <f ca="1">+IF(AND(ISNUMBER(OFFSET('Water Data'!$I$6,0,10*ROW('Water Data'!I108))),'Data Summary'!CI114="Yes"),OFFSET('Water Data'!$I$6,0,10*ROW('Water Data'!I108)),NA())</f>
        <v>#N/A</v>
      </c>
      <c r="U114" s="507" t="e">
        <f ca="1">+IF(AND(ISNUMBER(OFFSET('Water Data'!$I$9,0,10*ROW('Water Data'!I108))),'Data Summary'!CJ114="Yes"),OFFSET('Water Data'!$I$9,0,10*ROW('Water Data'!I108)),NA())</f>
        <v>#N/A</v>
      </c>
      <c r="V114" s="508" t="e">
        <f ca="1">+IF(AND(ISNUMBER(OFFSET('Sanitation Data'!$D$4,0,10*ROW('Sanitation Data'!D108))),'Data Summary'!CK114="Yes"),100-OFFSET('Sanitation Data'!$D$4,0,10*ROW('Sanitation Data'!D108)),NA())</f>
        <v>#N/A</v>
      </c>
      <c r="W114" s="508" t="e">
        <f ca="1">+IF(AND(ISNUMBER(OFFSET('Sanitation Data'!$D$6,0,10*ROW('Sanitation Data'!D108))),'Data Summary'!CL114="Yes"),OFFSET('Sanitation Data'!$D$6,0,10*ROW('Sanitation Data'!D108)),NA())</f>
        <v>#N/A</v>
      </c>
      <c r="X114" s="508" t="e">
        <f ca="1">+IF(AND(ISNUMBER(OFFSET('Sanitation Data'!$D$10,0,10*ROW('Sanitation Data'!D108))),'Data Summary'!CM114="Yes"),OFFSET('Sanitation Data'!$D$10,0,10*ROW('Sanitation Data'!D108)),NA())</f>
        <v>#N/A</v>
      </c>
      <c r="Y114" s="508" t="e">
        <f ca="1">+IF(AND(ISNUMBER(OFFSET('Sanitation Data'!$D$11,0,10*ROW('Sanitation Data'!D108))),'Data Summary'!CN114="Yes"),OFFSET('Sanitation Data'!$D$11,0,10*ROW('Sanitation Data'!D108)),NA())</f>
        <v>#N/A</v>
      </c>
      <c r="Z114" s="508" t="e">
        <f ca="1">+IF(AND(ISNUMBER(OFFSET('Sanitation Data'!$D$12,0,10*ROW('Sanitation Data'!D108))),'Data Summary'!CO114="Yes"),OFFSET('Sanitation Data'!$D$12,0,10*ROW('Sanitation Data'!D108)),NA())</f>
        <v>#N/A</v>
      </c>
      <c r="AA114" s="508" t="e">
        <f ca="1">+IF(AND(ISNUMBER(OFFSET('Sanitation Data'!$E$4,0,10*ROW('Sanitation Data'!E108))),'Data Summary'!CP114="Yes"),100-OFFSET('Sanitation Data'!$E$4,0,10*ROW('Sanitation Data'!E108)),NA())</f>
        <v>#N/A</v>
      </c>
      <c r="AB114" s="508" t="e">
        <f ca="1">+IF(AND(ISNUMBER(OFFSET('Sanitation Data'!$E$6,0,10*ROW('Sanitation Data'!E108))),'Data Summary'!CQ114="Yes"),OFFSET('Sanitation Data'!$E$6,0,10*ROW('Sanitation Data'!E108)),NA())</f>
        <v>#N/A</v>
      </c>
      <c r="AC114" s="508" t="e">
        <f ca="1">+IF(AND(ISNUMBER(OFFSET('Sanitation Data'!$E$10,0,10*ROW('Sanitation Data'!E108))),'Data Summary'!CR114="Yes"),OFFSET('Sanitation Data'!$E$10,0,10*ROW('Sanitation Data'!E108)),NA())</f>
        <v>#N/A</v>
      </c>
      <c r="AD114" s="508" t="e">
        <f ca="1">+IF(AND(ISNUMBER(OFFSET('Sanitation Data'!$E$11,0,10*ROW('Sanitation Data'!E108))),'Data Summary'!CS114="Yes"),OFFSET('Sanitation Data'!$E$11,0,10*ROW('Sanitation Data'!E108)),NA())</f>
        <v>#N/A</v>
      </c>
      <c r="AE114" s="508" t="e">
        <f ca="1">+IF(AND(ISNUMBER(OFFSET('Sanitation Data'!$E$12,0,10*ROW('Sanitation Data'!E108))),'Data Summary'!CT114="Yes"),OFFSET('Sanitation Data'!$E$12,0,10*ROW('Sanitation Data'!E108)),NA())</f>
        <v>#N/A</v>
      </c>
      <c r="AF114" s="508" t="e">
        <f ca="1">+IF(AND(ISNUMBER(OFFSET('Sanitation Data'!$F$4,0,10*ROW('Sanitation Data'!F108))),'Data Summary'!CU114="Yes"),100-OFFSET('Sanitation Data'!$F$4,0,10*ROW('Sanitation Data'!F108)),NA())</f>
        <v>#N/A</v>
      </c>
      <c r="AG114" s="508" t="e">
        <f ca="1">+IF(AND(ISNUMBER(OFFSET('Sanitation Data'!$F$6,0,10*ROW('Sanitation Data'!F108))),'Data Summary'!CV114="Yes"),OFFSET('Sanitation Data'!$F$6,0,10*ROW('Sanitation Data'!F108)),NA())</f>
        <v>#N/A</v>
      </c>
      <c r="AH114" s="508" t="e">
        <f ca="1">+IF(AND(ISNUMBER(OFFSET('Sanitation Data'!$F$10,0,10*ROW('Sanitation Data'!F108))),'Data Summary'!CW114="Yes"),OFFSET('Sanitation Data'!$F$10,0,10*ROW('Sanitation Data'!F108)),NA())</f>
        <v>#N/A</v>
      </c>
      <c r="AI114" s="508" t="e">
        <f ca="1">+IF(AND(ISNUMBER(OFFSET('Sanitation Data'!$F$11,0,10*ROW('Sanitation Data'!F108))),'Data Summary'!CX114="Yes"),OFFSET('Sanitation Data'!$F$11,0,10*ROW('Sanitation Data'!F108)),NA())</f>
        <v>#N/A</v>
      </c>
      <c r="AJ114" s="508" t="e">
        <f ca="1">+IF(AND(ISNUMBER(OFFSET('Sanitation Data'!$F$12,0,10*ROW('Sanitation Data'!F108))),'Data Summary'!CY114="Yes"),OFFSET('Sanitation Data'!$F$12,0,10*ROW('Sanitation Data'!F108)),NA())</f>
        <v>#N/A</v>
      </c>
      <c r="AK114" s="508" t="e">
        <f ca="1">+IF(AND(ISNUMBER(OFFSET('Sanitation Data'!$G$4,0,10*ROW('Sanitation Data'!G108))),'Data Summary'!CZ114="Yes"),100-OFFSET('Sanitation Data'!$G$4,0,10*ROW('Sanitation Data'!G108)),NA())</f>
        <v>#N/A</v>
      </c>
      <c r="AL114" s="508" t="e">
        <f ca="1">+IF(AND(ISNUMBER(OFFSET('Sanitation Data'!$G$6,0,10*ROW('Sanitation Data'!G108))),'Data Summary'!DA114="Yes"),OFFSET('Sanitation Data'!$G$6,0,10*ROW('Sanitation Data'!G108)),NA())</f>
        <v>#N/A</v>
      </c>
      <c r="AM114" s="508" t="e">
        <f ca="1">+IF(AND(ISNUMBER(OFFSET('Sanitation Data'!$G$10,0,10*ROW('Sanitation Data'!G108))),'Data Summary'!DB114="Yes"),OFFSET('Sanitation Data'!$G$10,0,10*ROW('Sanitation Data'!G108)),NA())</f>
        <v>#N/A</v>
      </c>
      <c r="AN114" s="508" t="e">
        <f ca="1">+IF(AND(ISNUMBER(OFFSET('Sanitation Data'!$G$11,0,10*ROW('Sanitation Data'!G108))),'Data Summary'!DC114="Yes"),OFFSET('Sanitation Data'!$G$11,0,10*ROW('Sanitation Data'!G108)),NA())</f>
        <v>#N/A</v>
      </c>
      <c r="AO114" s="508" t="e">
        <f ca="1">+IF(AND(ISNUMBER(OFFSET('Sanitation Data'!$G$12,0,10*ROW('Sanitation Data'!G108))),'Data Summary'!DD114="Yes"),OFFSET('Sanitation Data'!$G$12,0,10*ROW('Sanitation Data'!G108)),NA())</f>
        <v>#N/A</v>
      </c>
      <c r="AP114" s="508" t="e">
        <f ca="1">+IF(AND(ISNUMBER(OFFSET('Sanitation Data'!$H$4,0,10*ROW('Sanitation Data'!H108))),'Data Summary'!DE114="Yes"),100-OFFSET('Sanitation Data'!$H$4,0,10*ROW('Sanitation Data'!H108)),NA())</f>
        <v>#N/A</v>
      </c>
      <c r="AQ114" s="508" t="e">
        <f ca="1">+IF(AND(ISNUMBER(OFFSET('Sanitation Data'!$H$6,0,10*ROW('Sanitation Data'!H108))),'Data Summary'!DF114="Yes"),OFFSET('Sanitation Data'!$H$6,0,10*ROW('Sanitation Data'!H108)),NA())</f>
        <v>#N/A</v>
      </c>
      <c r="AR114" s="508" t="e">
        <f ca="1">+IF(AND(ISNUMBER(OFFSET('Sanitation Data'!$H$10,0,10*ROW('Sanitation Data'!H108))),'Data Summary'!DG114="Yes"),OFFSET('Sanitation Data'!$H$10,0,10*ROW('Sanitation Data'!H108)),NA())</f>
        <v>#N/A</v>
      </c>
      <c r="AS114" s="508" t="e">
        <f ca="1">+IF(AND(ISNUMBER(OFFSET('Sanitation Data'!$H$11,0,10*ROW('Sanitation Data'!H108))),'Data Summary'!DH114="Yes"),OFFSET('Sanitation Data'!$H$11,0,10*ROW('Sanitation Data'!H108)),NA())</f>
        <v>#N/A</v>
      </c>
      <c r="AT114" s="508" t="e">
        <f ca="1">+IF(AND(ISNUMBER(OFFSET('Sanitation Data'!$H$12,0,10*ROW('Sanitation Data'!H108))),'Data Summary'!DI114="Yes"),OFFSET('Sanitation Data'!$H$12,0,10*ROW('Sanitation Data'!H108)),NA())</f>
        <v>#N/A</v>
      </c>
      <c r="AU114" s="508" t="e">
        <f ca="1">+IF(AND(ISNUMBER(OFFSET('Sanitation Data'!$I$4,0,10*ROW('Sanitation Data'!I108))),'Data Summary'!DJ114="Yes"),100-OFFSET('Sanitation Data'!$I$4,0,10*ROW('Sanitation Data'!I108)),NA())</f>
        <v>#N/A</v>
      </c>
      <c r="AV114" s="508" t="e">
        <f ca="1">+IF(AND(ISNUMBER(OFFSET('Sanitation Data'!$I$6,0,10*ROW('Sanitation Data'!I108))),'Data Summary'!DK114="Yes"),OFFSET('Sanitation Data'!$I$6,0,10*ROW('Sanitation Data'!I108)),NA())</f>
        <v>#N/A</v>
      </c>
      <c r="AW114" s="508" t="e">
        <f ca="1">+IF(AND(ISNUMBER(OFFSET('Sanitation Data'!$I$10,0,10*ROW('Sanitation Data'!I108))),'Data Summary'!DL114="Yes"),OFFSET('Sanitation Data'!$I$10,0,10*ROW('Sanitation Data'!I108)),NA())</f>
        <v>#N/A</v>
      </c>
      <c r="AX114" s="508" t="e">
        <f ca="1">+IF(AND(ISNUMBER(OFFSET('Sanitation Data'!$I$11,0,10*ROW('Sanitation Data'!I108))),'Data Summary'!DM114="Yes"),OFFSET('Sanitation Data'!$I$11,0,10*ROW('Sanitation Data'!I108)),NA())</f>
        <v>#N/A</v>
      </c>
      <c r="AY114" s="508" t="e">
        <f ca="1">+IF(AND(ISNUMBER(OFFSET('Sanitation Data'!$I$12,0,10*ROW('Sanitation Data'!I108))),'Data Summary'!DN114="Yes"),OFFSET('Sanitation Data'!$I$12,0,10*ROW('Sanitation Data'!I108)),NA())</f>
        <v>#N/A</v>
      </c>
      <c r="AZ114" s="509" t="e">
        <f ca="1">+IF(AND(ISNUMBER(OFFSET('Hygiene Data'!$D$5,0,10*ROW('Hygiene Data'!D108))),'Data Summary'!DO114="Yes"),OFFSET('Hygiene Data'!$D$5,0,10*ROW('Hygiene Data'!D108)),NA())</f>
        <v>#N/A</v>
      </c>
      <c r="BA114" s="509" t="e">
        <f ca="1">+IF(AND(ISNUMBER(OFFSET('Hygiene Data'!$D$7,0,10*ROW('Hygiene Data'!D108))),'Data Summary'!DP114="Yes"),OFFSET('Hygiene Data'!$D$7,0,10*ROW('Hygiene Data'!D108)),NA())</f>
        <v>#N/A</v>
      </c>
      <c r="BB114" s="509" t="e">
        <f ca="1">+IF(AND(ISNUMBER(OFFSET('Hygiene Data'!$D$9,0,10*ROW('Hygiene Data'!D108))),'Data Summary'!DQ114="Yes"),OFFSET('Hygiene Data'!$D$9,0,10*ROW('Hygiene Data'!D108)),NA())</f>
        <v>#N/A</v>
      </c>
      <c r="BC114" s="509" t="e">
        <f ca="1">+IF(AND(ISNUMBER(OFFSET('Hygiene Data'!$E$5,0,10*ROW('Hygiene Data'!E108))),'Data Summary'!DR114="Yes"),OFFSET('Hygiene Data'!$E$5,0,10*ROW('Hygiene Data'!E108)),NA())</f>
        <v>#N/A</v>
      </c>
      <c r="BD114" s="509" t="e">
        <f ca="1">+IF(AND(ISNUMBER(OFFSET('Hygiene Data'!$E$7,0,10*ROW('Hygiene Data'!E108))),'Data Summary'!DS114="Yes"),OFFSET('Hygiene Data'!$E$7,0,10*ROW('Hygiene Data'!E108)),NA())</f>
        <v>#N/A</v>
      </c>
      <c r="BE114" s="509" t="e">
        <f ca="1">+IF(AND(ISNUMBER(OFFSET('Hygiene Data'!$E$9,0,10*ROW('Hygiene Data'!E108))),'Data Summary'!DT114="Yes"),OFFSET('Hygiene Data'!$E$9,0,10*ROW('Hygiene Data'!E108)),NA())</f>
        <v>#N/A</v>
      </c>
      <c r="BF114" s="509" t="e">
        <f ca="1">+IF(AND(ISNUMBER(OFFSET('Hygiene Data'!$F$5,0,10*ROW('Hygiene Data'!F108))),'Data Summary'!DU114="Yes"),OFFSET('Hygiene Data'!$F$5,0,10*ROW('Hygiene Data'!F108)),NA())</f>
        <v>#N/A</v>
      </c>
      <c r="BG114" s="509" t="e">
        <f ca="1">+IF(AND(ISNUMBER(OFFSET('Hygiene Data'!$F$7,0,10*ROW('Hygiene Data'!F108))),'Data Summary'!DV114="Yes"),OFFSET('Hygiene Data'!$F$7,0,10*ROW('Hygiene Data'!F108)),NA())</f>
        <v>#N/A</v>
      </c>
      <c r="BH114" s="509" t="e">
        <f ca="1">+IF(AND(ISNUMBER(OFFSET('Hygiene Data'!$F$9,0,10*ROW('Hygiene Data'!F108))),'Data Summary'!DW114="Yes"),OFFSET('Hygiene Data'!$F$9,0,10*ROW('Hygiene Data'!F108)),NA())</f>
        <v>#N/A</v>
      </c>
      <c r="BI114" s="509" t="e">
        <f ca="1">+IF(AND(ISNUMBER(OFFSET('Hygiene Data'!$G$5,0,10*ROW('Hygiene Data'!G108))),'Data Summary'!DX114="Yes"),OFFSET('Hygiene Data'!$G$5,0,10*ROW('Hygiene Data'!G108)),NA())</f>
        <v>#N/A</v>
      </c>
      <c r="BJ114" s="509" t="e">
        <f ca="1">+IF(AND(ISNUMBER(OFFSET('Hygiene Data'!$G$7,0,10*ROW('Hygiene Data'!G108))),'Data Summary'!DY114="Yes"),OFFSET('Hygiene Data'!$G$7,0,10*ROW('Hygiene Data'!G108)),NA())</f>
        <v>#N/A</v>
      </c>
      <c r="BK114" s="509" t="e">
        <f ca="1">+IF(AND(ISNUMBER(OFFSET('Hygiene Data'!$G$9,0,10*ROW('Hygiene Data'!G108))),'Data Summary'!DZ114="Yes"),OFFSET('Hygiene Data'!$G$9,0,10*ROW('Hygiene Data'!G108)),NA())</f>
        <v>#N/A</v>
      </c>
      <c r="BL114" s="509" t="e">
        <f ca="1">+IF(AND(ISNUMBER(OFFSET('Hygiene Data'!$H$5,0,10*ROW('Hygiene Data'!H108))),'Data Summary'!EA114="Yes"),OFFSET('Hygiene Data'!$H$5,0,10*ROW('Hygiene Data'!H108)),NA())</f>
        <v>#N/A</v>
      </c>
      <c r="BM114" s="509" t="e">
        <f ca="1">+IF(AND(ISNUMBER(OFFSET('Hygiene Data'!$H$7,0,10*ROW('Hygiene Data'!H108))),'Data Summary'!EB114="Yes"),OFFSET('Hygiene Data'!$H$7,0,10*ROW('Hygiene Data'!H108)),NA())</f>
        <v>#N/A</v>
      </c>
      <c r="BN114" s="509" t="e">
        <f ca="1">+IF(AND(ISNUMBER(OFFSET('Hygiene Data'!$H$9,0,10*ROW('Hygiene Data'!H108))),'Data Summary'!EC114="Yes"),OFFSET('Hygiene Data'!$H$9,0,10*ROW('Hygiene Data'!H108)),NA())</f>
        <v>#N/A</v>
      </c>
      <c r="BO114" s="509" t="e">
        <f ca="1">+IF(AND(ISNUMBER(OFFSET('Hygiene Data'!$I$5,0,10*ROW('Hygiene Data'!I108))),'Data Summary'!ED114="Yes"),OFFSET('Hygiene Data'!$I$5,0,10*ROW('Hygiene Data'!I108)),NA())</f>
        <v>#N/A</v>
      </c>
      <c r="BP114" s="509" t="e">
        <f ca="1">+IF(AND(ISNUMBER(OFFSET('Hygiene Data'!$I$7,0,10*ROW('Hygiene Data'!I108))),'Data Summary'!EE114="Yes"),OFFSET('Hygiene Data'!$I$7,0,10*ROW('Hygiene Data'!I108)),NA())</f>
        <v>#N/A</v>
      </c>
      <c r="BQ114" s="509" t="e">
        <f ca="1">+IF(AND(ISNUMBER(OFFSET('Hygiene Data'!$I$9,0,10*ROW('Hygiene Data'!I108))),'Data Summary'!EF114="Yes"),OFFSET('Hygiene Data'!$I$9,0,10*ROW('Hygiene Data'!I108)),NA())</f>
        <v>#N/A</v>
      </c>
    </row>
    <row r="115" spans="1:69" x14ac:dyDescent="0.25">
      <c r="A115" s="505" t="e">
        <f ca="1">+RIGHT('Data Summary'!A115,LEN('Data Summary'!A115)-9)</f>
        <v>#VALUE!</v>
      </c>
      <c r="B115" s="479" t="str">
        <f ca="1">+IF(ISTEXT('Data Summary'!B115),'Data Summary'!B115,"")</f>
        <v/>
      </c>
      <c r="C115" s="506" t="e">
        <f ca="1">+VALUE('Data Summary'!C115)</f>
        <v>#VALUE!</v>
      </c>
      <c r="D115" s="507" t="e">
        <f ca="1">+IF(AND(ISNUMBER(OFFSET('Water Data'!$D$4,0,10*ROW('Water Data'!D109))),'Data Summary'!BS115="Yes"),100-OFFSET('Water Data'!$D$4,0,10*ROW('Water Data'!D109)),NA())</f>
        <v>#N/A</v>
      </c>
      <c r="E115" s="507" t="e">
        <f ca="1">+IF(AND(ISNUMBER(OFFSET('Water Data'!$D$6,0,10*ROW('Water Data'!D109))),'Data Summary'!BT115="Yes"),OFFSET('Water Data'!$D$6,0,10*ROW('Water Data'!D109)),NA())</f>
        <v>#N/A</v>
      </c>
      <c r="F115" s="507" t="e">
        <f ca="1">+IF(AND(ISNUMBER(OFFSET('Water Data'!$D$9,0,10*ROW('Water Data'!D109))),'Data Summary'!BU115="Yes"),OFFSET('Water Data'!$D$9,0,10*ROW('Water Data'!D109)),NA())</f>
        <v>#N/A</v>
      </c>
      <c r="G115" s="507" t="e">
        <f ca="1">+IF(AND(ISNUMBER(OFFSET('Water Data'!$E$4,0,10*ROW('Water Data'!E109))),'Data Summary'!BV115="Yes"),100-OFFSET('Water Data'!$E$4,0,10*ROW('Water Data'!E109)),NA())</f>
        <v>#N/A</v>
      </c>
      <c r="H115" s="507" t="e">
        <f ca="1">+IF(AND(ISNUMBER(OFFSET('Water Data'!$E$6,0,10*ROW('Water Data'!E109))),'Data Summary'!BW115="Yes"),OFFSET('Water Data'!$E$6,0,10*ROW('Water Data'!E109)),NA())</f>
        <v>#N/A</v>
      </c>
      <c r="I115" s="507" t="e">
        <f ca="1">+IF(AND(ISNUMBER(OFFSET('Water Data'!$E$9,0,10*ROW('Water Data'!E109))),'Data Summary'!BX115="Yes"),OFFSET('Water Data'!$E$9,0,10*ROW('Water Data'!E109)),NA())</f>
        <v>#N/A</v>
      </c>
      <c r="J115" s="507" t="e">
        <f ca="1">+IF(AND(ISNUMBER(OFFSET('Water Data'!$F$4,0,10*ROW('Water Data'!F109))),'Data Summary'!BY115="Yes"),100-OFFSET('Water Data'!$F$4,0,10*ROW('Water Data'!F109)),NA())</f>
        <v>#N/A</v>
      </c>
      <c r="K115" s="507" t="e">
        <f ca="1">+IF(AND(ISNUMBER(OFFSET('Water Data'!$F$6,0,10*ROW('Water Data'!F109))),'Data Summary'!BZ115="Yes"),OFFSET('Water Data'!$F$6,0,10*ROW('Water Data'!F109)),NA())</f>
        <v>#N/A</v>
      </c>
      <c r="L115" s="507" t="e">
        <f ca="1">+IF(AND(ISNUMBER(OFFSET('Water Data'!$F$9,0,10*ROW('Water Data'!F109))),'Data Summary'!CA115="Yes"),OFFSET('Water Data'!$F$9,0,10*ROW('Water Data'!F109)),NA())</f>
        <v>#N/A</v>
      </c>
      <c r="M115" s="507" t="e">
        <f ca="1">+IF(AND(ISNUMBER(OFFSET('Water Data'!$G$4,0,10*ROW('Water Data'!G109))),'Data Summary'!CB115="Yes"),100-OFFSET('Water Data'!$G$4,0,10*ROW('Water Data'!G109)),NA())</f>
        <v>#N/A</v>
      </c>
      <c r="N115" s="507" t="e">
        <f ca="1">+IF(AND(ISNUMBER(OFFSET('Water Data'!$G$6,0,10*ROW('Water Data'!G109))),'Data Summary'!CC115="Yes"),OFFSET('Water Data'!$G$6,0,10*ROW('Water Data'!G109)),NA())</f>
        <v>#N/A</v>
      </c>
      <c r="O115" s="507" t="e">
        <f ca="1">+IF(AND(ISNUMBER(OFFSET('Water Data'!$G$9,0,10*ROW('Water Data'!G109))),'Data Summary'!CD115="Yes"),OFFSET('Water Data'!$G$9,0,10*ROW('Water Data'!G109)),NA())</f>
        <v>#N/A</v>
      </c>
      <c r="P115" s="507" t="e">
        <f ca="1">+IF(AND(ISNUMBER(OFFSET('Water Data'!$H$4,0,10*ROW('Water Data'!H109))),'Data Summary'!CE115="Yes"),100-OFFSET('Water Data'!$H$4,0,10*ROW('Water Data'!H109)),NA())</f>
        <v>#N/A</v>
      </c>
      <c r="Q115" s="507" t="e">
        <f ca="1">+IF(AND(ISNUMBER(OFFSET('Water Data'!$H$6,0,10*ROW('Water Data'!H109))),'Data Summary'!CF115="Yes"),OFFSET('Water Data'!$H$6,0,10*ROW('Water Data'!H109)),NA())</f>
        <v>#N/A</v>
      </c>
      <c r="R115" s="507" t="e">
        <f ca="1">+IF(AND(ISNUMBER(OFFSET('Water Data'!$H$9,0,10*ROW('Water Data'!H109))),'Data Summary'!CG115="Yes"),OFFSET('Water Data'!$H$9,0,10*ROW('Water Data'!H109)),NA())</f>
        <v>#N/A</v>
      </c>
      <c r="S115" s="507" t="e">
        <f ca="1">+IF(AND(ISNUMBER(OFFSET('Water Data'!$I$4,0,10*ROW('Water Data'!I109))),'Data Summary'!CH115="Yes"),100-OFFSET('Water Data'!$I$4,0,10*ROW('Water Data'!I109)),NA())</f>
        <v>#N/A</v>
      </c>
      <c r="T115" s="507" t="e">
        <f ca="1">+IF(AND(ISNUMBER(OFFSET('Water Data'!$I$6,0,10*ROW('Water Data'!I109))),'Data Summary'!CI115="Yes"),OFFSET('Water Data'!$I$6,0,10*ROW('Water Data'!I109)),NA())</f>
        <v>#N/A</v>
      </c>
      <c r="U115" s="507" t="e">
        <f ca="1">+IF(AND(ISNUMBER(OFFSET('Water Data'!$I$9,0,10*ROW('Water Data'!I109))),'Data Summary'!CJ115="Yes"),OFFSET('Water Data'!$I$9,0,10*ROW('Water Data'!I109)),NA())</f>
        <v>#N/A</v>
      </c>
      <c r="V115" s="508" t="e">
        <f ca="1">+IF(AND(ISNUMBER(OFFSET('Sanitation Data'!$D$4,0,10*ROW('Sanitation Data'!D109))),'Data Summary'!CK115="Yes"),100-OFFSET('Sanitation Data'!$D$4,0,10*ROW('Sanitation Data'!D109)),NA())</f>
        <v>#N/A</v>
      </c>
      <c r="W115" s="508" t="e">
        <f ca="1">+IF(AND(ISNUMBER(OFFSET('Sanitation Data'!$D$6,0,10*ROW('Sanitation Data'!D109))),'Data Summary'!CL115="Yes"),OFFSET('Sanitation Data'!$D$6,0,10*ROW('Sanitation Data'!D109)),NA())</f>
        <v>#N/A</v>
      </c>
      <c r="X115" s="508" t="e">
        <f ca="1">+IF(AND(ISNUMBER(OFFSET('Sanitation Data'!$D$10,0,10*ROW('Sanitation Data'!D109))),'Data Summary'!CM115="Yes"),OFFSET('Sanitation Data'!$D$10,0,10*ROW('Sanitation Data'!D109)),NA())</f>
        <v>#N/A</v>
      </c>
      <c r="Y115" s="508" t="e">
        <f ca="1">+IF(AND(ISNUMBER(OFFSET('Sanitation Data'!$D$11,0,10*ROW('Sanitation Data'!D109))),'Data Summary'!CN115="Yes"),OFFSET('Sanitation Data'!$D$11,0,10*ROW('Sanitation Data'!D109)),NA())</f>
        <v>#N/A</v>
      </c>
      <c r="Z115" s="508" t="e">
        <f ca="1">+IF(AND(ISNUMBER(OFFSET('Sanitation Data'!$D$12,0,10*ROW('Sanitation Data'!D109))),'Data Summary'!CO115="Yes"),OFFSET('Sanitation Data'!$D$12,0,10*ROW('Sanitation Data'!D109)),NA())</f>
        <v>#N/A</v>
      </c>
      <c r="AA115" s="508" t="e">
        <f ca="1">+IF(AND(ISNUMBER(OFFSET('Sanitation Data'!$E$4,0,10*ROW('Sanitation Data'!E109))),'Data Summary'!CP115="Yes"),100-OFFSET('Sanitation Data'!$E$4,0,10*ROW('Sanitation Data'!E109)),NA())</f>
        <v>#N/A</v>
      </c>
      <c r="AB115" s="508" t="e">
        <f ca="1">+IF(AND(ISNUMBER(OFFSET('Sanitation Data'!$E$6,0,10*ROW('Sanitation Data'!E109))),'Data Summary'!CQ115="Yes"),OFFSET('Sanitation Data'!$E$6,0,10*ROW('Sanitation Data'!E109)),NA())</f>
        <v>#N/A</v>
      </c>
      <c r="AC115" s="508" t="e">
        <f ca="1">+IF(AND(ISNUMBER(OFFSET('Sanitation Data'!$E$10,0,10*ROW('Sanitation Data'!E109))),'Data Summary'!CR115="Yes"),OFFSET('Sanitation Data'!$E$10,0,10*ROW('Sanitation Data'!E109)),NA())</f>
        <v>#N/A</v>
      </c>
      <c r="AD115" s="508" t="e">
        <f ca="1">+IF(AND(ISNUMBER(OFFSET('Sanitation Data'!$E$11,0,10*ROW('Sanitation Data'!E109))),'Data Summary'!CS115="Yes"),OFFSET('Sanitation Data'!$E$11,0,10*ROW('Sanitation Data'!E109)),NA())</f>
        <v>#N/A</v>
      </c>
      <c r="AE115" s="508" t="e">
        <f ca="1">+IF(AND(ISNUMBER(OFFSET('Sanitation Data'!$E$12,0,10*ROW('Sanitation Data'!E109))),'Data Summary'!CT115="Yes"),OFFSET('Sanitation Data'!$E$12,0,10*ROW('Sanitation Data'!E109)),NA())</f>
        <v>#N/A</v>
      </c>
      <c r="AF115" s="508" t="e">
        <f ca="1">+IF(AND(ISNUMBER(OFFSET('Sanitation Data'!$F$4,0,10*ROW('Sanitation Data'!F109))),'Data Summary'!CU115="Yes"),100-OFFSET('Sanitation Data'!$F$4,0,10*ROW('Sanitation Data'!F109)),NA())</f>
        <v>#N/A</v>
      </c>
      <c r="AG115" s="508" t="e">
        <f ca="1">+IF(AND(ISNUMBER(OFFSET('Sanitation Data'!$F$6,0,10*ROW('Sanitation Data'!F109))),'Data Summary'!CV115="Yes"),OFFSET('Sanitation Data'!$F$6,0,10*ROW('Sanitation Data'!F109)),NA())</f>
        <v>#N/A</v>
      </c>
      <c r="AH115" s="508" t="e">
        <f ca="1">+IF(AND(ISNUMBER(OFFSET('Sanitation Data'!$F$10,0,10*ROW('Sanitation Data'!F109))),'Data Summary'!CW115="Yes"),OFFSET('Sanitation Data'!$F$10,0,10*ROW('Sanitation Data'!F109)),NA())</f>
        <v>#N/A</v>
      </c>
      <c r="AI115" s="508" t="e">
        <f ca="1">+IF(AND(ISNUMBER(OFFSET('Sanitation Data'!$F$11,0,10*ROW('Sanitation Data'!F109))),'Data Summary'!CX115="Yes"),OFFSET('Sanitation Data'!$F$11,0,10*ROW('Sanitation Data'!F109)),NA())</f>
        <v>#N/A</v>
      </c>
      <c r="AJ115" s="508" t="e">
        <f ca="1">+IF(AND(ISNUMBER(OFFSET('Sanitation Data'!$F$12,0,10*ROW('Sanitation Data'!F109))),'Data Summary'!CY115="Yes"),OFFSET('Sanitation Data'!$F$12,0,10*ROW('Sanitation Data'!F109)),NA())</f>
        <v>#N/A</v>
      </c>
      <c r="AK115" s="508" t="e">
        <f ca="1">+IF(AND(ISNUMBER(OFFSET('Sanitation Data'!$G$4,0,10*ROW('Sanitation Data'!G109))),'Data Summary'!CZ115="Yes"),100-OFFSET('Sanitation Data'!$G$4,0,10*ROW('Sanitation Data'!G109)),NA())</f>
        <v>#N/A</v>
      </c>
      <c r="AL115" s="508" t="e">
        <f ca="1">+IF(AND(ISNUMBER(OFFSET('Sanitation Data'!$G$6,0,10*ROW('Sanitation Data'!G109))),'Data Summary'!DA115="Yes"),OFFSET('Sanitation Data'!$G$6,0,10*ROW('Sanitation Data'!G109)),NA())</f>
        <v>#N/A</v>
      </c>
      <c r="AM115" s="508" t="e">
        <f ca="1">+IF(AND(ISNUMBER(OFFSET('Sanitation Data'!$G$10,0,10*ROW('Sanitation Data'!G109))),'Data Summary'!DB115="Yes"),OFFSET('Sanitation Data'!$G$10,0,10*ROW('Sanitation Data'!G109)),NA())</f>
        <v>#N/A</v>
      </c>
      <c r="AN115" s="508" t="e">
        <f ca="1">+IF(AND(ISNUMBER(OFFSET('Sanitation Data'!$G$11,0,10*ROW('Sanitation Data'!G109))),'Data Summary'!DC115="Yes"),OFFSET('Sanitation Data'!$G$11,0,10*ROW('Sanitation Data'!G109)),NA())</f>
        <v>#N/A</v>
      </c>
      <c r="AO115" s="508" t="e">
        <f ca="1">+IF(AND(ISNUMBER(OFFSET('Sanitation Data'!$G$12,0,10*ROW('Sanitation Data'!G109))),'Data Summary'!DD115="Yes"),OFFSET('Sanitation Data'!$G$12,0,10*ROW('Sanitation Data'!G109)),NA())</f>
        <v>#N/A</v>
      </c>
      <c r="AP115" s="508" t="e">
        <f ca="1">+IF(AND(ISNUMBER(OFFSET('Sanitation Data'!$H$4,0,10*ROW('Sanitation Data'!H109))),'Data Summary'!DE115="Yes"),100-OFFSET('Sanitation Data'!$H$4,0,10*ROW('Sanitation Data'!H109)),NA())</f>
        <v>#N/A</v>
      </c>
      <c r="AQ115" s="508" t="e">
        <f ca="1">+IF(AND(ISNUMBER(OFFSET('Sanitation Data'!$H$6,0,10*ROW('Sanitation Data'!H109))),'Data Summary'!DF115="Yes"),OFFSET('Sanitation Data'!$H$6,0,10*ROW('Sanitation Data'!H109)),NA())</f>
        <v>#N/A</v>
      </c>
      <c r="AR115" s="508" t="e">
        <f ca="1">+IF(AND(ISNUMBER(OFFSET('Sanitation Data'!$H$10,0,10*ROW('Sanitation Data'!H109))),'Data Summary'!DG115="Yes"),OFFSET('Sanitation Data'!$H$10,0,10*ROW('Sanitation Data'!H109)),NA())</f>
        <v>#N/A</v>
      </c>
      <c r="AS115" s="508" t="e">
        <f ca="1">+IF(AND(ISNUMBER(OFFSET('Sanitation Data'!$H$11,0,10*ROW('Sanitation Data'!H109))),'Data Summary'!DH115="Yes"),OFFSET('Sanitation Data'!$H$11,0,10*ROW('Sanitation Data'!H109)),NA())</f>
        <v>#N/A</v>
      </c>
      <c r="AT115" s="508" t="e">
        <f ca="1">+IF(AND(ISNUMBER(OFFSET('Sanitation Data'!$H$12,0,10*ROW('Sanitation Data'!H109))),'Data Summary'!DI115="Yes"),OFFSET('Sanitation Data'!$H$12,0,10*ROW('Sanitation Data'!H109)),NA())</f>
        <v>#N/A</v>
      </c>
      <c r="AU115" s="508" t="e">
        <f ca="1">+IF(AND(ISNUMBER(OFFSET('Sanitation Data'!$I$4,0,10*ROW('Sanitation Data'!I109))),'Data Summary'!DJ115="Yes"),100-OFFSET('Sanitation Data'!$I$4,0,10*ROW('Sanitation Data'!I109)),NA())</f>
        <v>#N/A</v>
      </c>
      <c r="AV115" s="508" t="e">
        <f ca="1">+IF(AND(ISNUMBER(OFFSET('Sanitation Data'!$I$6,0,10*ROW('Sanitation Data'!I109))),'Data Summary'!DK115="Yes"),OFFSET('Sanitation Data'!$I$6,0,10*ROW('Sanitation Data'!I109)),NA())</f>
        <v>#N/A</v>
      </c>
      <c r="AW115" s="508" t="e">
        <f ca="1">+IF(AND(ISNUMBER(OFFSET('Sanitation Data'!$I$10,0,10*ROW('Sanitation Data'!I109))),'Data Summary'!DL115="Yes"),OFFSET('Sanitation Data'!$I$10,0,10*ROW('Sanitation Data'!I109)),NA())</f>
        <v>#N/A</v>
      </c>
      <c r="AX115" s="508" t="e">
        <f ca="1">+IF(AND(ISNUMBER(OFFSET('Sanitation Data'!$I$11,0,10*ROW('Sanitation Data'!I109))),'Data Summary'!DM115="Yes"),OFFSET('Sanitation Data'!$I$11,0,10*ROW('Sanitation Data'!I109)),NA())</f>
        <v>#N/A</v>
      </c>
      <c r="AY115" s="508" t="e">
        <f ca="1">+IF(AND(ISNUMBER(OFFSET('Sanitation Data'!$I$12,0,10*ROW('Sanitation Data'!I109))),'Data Summary'!DN115="Yes"),OFFSET('Sanitation Data'!$I$12,0,10*ROW('Sanitation Data'!I109)),NA())</f>
        <v>#N/A</v>
      </c>
      <c r="AZ115" s="509" t="e">
        <f ca="1">+IF(AND(ISNUMBER(OFFSET('Hygiene Data'!$D$5,0,10*ROW('Hygiene Data'!D109))),'Data Summary'!DO115="Yes"),OFFSET('Hygiene Data'!$D$5,0,10*ROW('Hygiene Data'!D109)),NA())</f>
        <v>#N/A</v>
      </c>
      <c r="BA115" s="509" t="e">
        <f ca="1">+IF(AND(ISNUMBER(OFFSET('Hygiene Data'!$D$7,0,10*ROW('Hygiene Data'!D109))),'Data Summary'!DP115="Yes"),OFFSET('Hygiene Data'!$D$7,0,10*ROW('Hygiene Data'!D109)),NA())</f>
        <v>#N/A</v>
      </c>
      <c r="BB115" s="509" t="e">
        <f ca="1">+IF(AND(ISNUMBER(OFFSET('Hygiene Data'!$D$9,0,10*ROW('Hygiene Data'!D109))),'Data Summary'!DQ115="Yes"),OFFSET('Hygiene Data'!$D$9,0,10*ROW('Hygiene Data'!D109)),NA())</f>
        <v>#N/A</v>
      </c>
      <c r="BC115" s="509" t="e">
        <f ca="1">+IF(AND(ISNUMBER(OFFSET('Hygiene Data'!$E$5,0,10*ROW('Hygiene Data'!E109))),'Data Summary'!DR115="Yes"),OFFSET('Hygiene Data'!$E$5,0,10*ROW('Hygiene Data'!E109)),NA())</f>
        <v>#N/A</v>
      </c>
      <c r="BD115" s="509" t="e">
        <f ca="1">+IF(AND(ISNUMBER(OFFSET('Hygiene Data'!$E$7,0,10*ROW('Hygiene Data'!E109))),'Data Summary'!DS115="Yes"),OFFSET('Hygiene Data'!$E$7,0,10*ROW('Hygiene Data'!E109)),NA())</f>
        <v>#N/A</v>
      </c>
      <c r="BE115" s="509" t="e">
        <f ca="1">+IF(AND(ISNUMBER(OFFSET('Hygiene Data'!$E$9,0,10*ROW('Hygiene Data'!E109))),'Data Summary'!DT115="Yes"),OFFSET('Hygiene Data'!$E$9,0,10*ROW('Hygiene Data'!E109)),NA())</f>
        <v>#N/A</v>
      </c>
      <c r="BF115" s="509" t="e">
        <f ca="1">+IF(AND(ISNUMBER(OFFSET('Hygiene Data'!$F$5,0,10*ROW('Hygiene Data'!F109))),'Data Summary'!DU115="Yes"),OFFSET('Hygiene Data'!$F$5,0,10*ROW('Hygiene Data'!F109)),NA())</f>
        <v>#N/A</v>
      </c>
      <c r="BG115" s="509" t="e">
        <f ca="1">+IF(AND(ISNUMBER(OFFSET('Hygiene Data'!$F$7,0,10*ROW('Hygiene Data'!F109))),'Data Summary'!DV115="Yes"),OFFSET('Hygiene Data'!$F$7,0,10*ROW('Hygiene Data'!F109)),NA())</f>
        <v>#N/A</v>
      </c>
      <c r="BH115" s="509" t="e">
        <f ca="1">+IF(AND(ISNUMBER(OFFSET('Hygiene Data'!$F$9,0,10*ROW('Hygiene Data'!F109))),'Data Summary'!DW115="Yes"),OFFSET('Hygiene Data'!$F$9,0,10*ROW('Hygiene Data'!F109)),NA())</f>
        <v>#N/A</v>
      </c>
      <c r="BI115" s="509" t="e">
        <f ca="1">+IF(AND(ISNUMBER(OFFSET('Hygiene Data'!$G$5,0,10*ROW('Hygiene Data'!G109))),'Data Summary'!DX115="Yes"),OFFSET('Hygiene Data'!$G$5,0,10*ROW('Hygiene Data'!G109)),NA())</f>
        <v>#N/A</v>
      </c>
      <c r="BJ115" s="509" t="e">
        <f ca="1">+IF(AND(ISNUMBER(OFFSET('Hygiene Data'!$G$7,0,10*ROW('Hygiene Data'!G109))),'Data Summary'!DY115="Yes"),OFFSET('Hygiene Data'!$G$7,0,10*ROW('Hygiene Data'!G109)),NA())</f>
        <v>#N/A</v>
      </c>
      <c r="BK115" s="509" t="e">
        <f ca="1">+IF(AND(ISNUMBER(OFFSET('Hygiene Data'!$G$9,0,10*ROW('Hygiene Data'!G109))),'Data Summary'!DZ115="Yes"),OFFSET('Hygiene Data'!$G$9,0,10*ROW('Hygiene Data'!G109)),NA())</f>
        <v>#N/A</v>
      </c>
      <c r="BL115" s="509" t="e">
        <f ca="1">+IF(AND(ISNUMBER(OFFSET('Hygiene Data'!$H$5,0,10*ROW('Hygiene Data'!H109))),'Data Summary'!EA115="Yes"),OFFSET('Hygiene Data'!$H$5,0,10*ROW('Hygiene Data'!H109)),NA())</f>
        <v>#N/A</v>
      </c>
      <c r="BM115" s="509" t="e">
        <f ca="1">+IF(AND(ISNUMBER(OFFSET('Hygiene Data'!$H$7,0,10*ROW('Hygiene Data'!H109))),'Data Summary'!EB115="Yes"),OFFSET('Hygiene Data'!$H$7,0,10*ROW('Hygiene Data'!H109)),NA())</f>
        <v>#N/A</v>
      </c>
      <c r="BN115" s="509" t="e">
        <f ca="1">+IF(AND(ISNUMBER(OFFSET('Hygiene Data'!$H$9,0,10*ROW('Hygiene Data'!H109))),'Data Summary'!EC115="Yes"),OFFSET('Hygiene Data'!$H$9,0,10*ROW('Hygiene Data'!H109)),NA())</f>
        <v>#N/A</v>
      </c>
      <c r="BO115" s="509" t="e">
        <f ca="1">+IF(AND(ISNUMBER(OFFSET('Hygiene Data'!$I$5,0,10*ROW('Hygiene Data'!I109))),'Data Summary'!ED115="Yes"),OFFSET('Hygiene Data'!$I$5,0,10*ROW('Hygiene Data'!I109)),NA())</f>
        <v>#N/A</v>
      </c>
      <c r="BP115" s="509" t="e">
        <f ca="1">+IF(AND(ISNUMBER(OFFSET('Hygiene Data'!$I$7,0,10*ROW('Hygiene Data'!I109))),'Data Summary'!EE115="Yes"),OFFSET('Hygiene Data'!$I$7,0,10*ROW('Hygiene Data'!I109)),NA())</f>
        <v>#N/A</v>
      </c>
      <c r="BQ115" s="509" t="e">
        <f ca="1">+IF(AND(ISNUMBER(OFFSET('Hygiene Data'!$I$9,0,10*ROW('Hygiene Data'!I109))),'Data Summary'!EF115="Yes"),OFFSET('Hygiene Data'!$I$9,0,10*ROW('Hygiene Data'!I109)),NA())</f>
        <v>#N/A</v>
      </c>
    </row>
    <row r="116" spans="1:69" x14ac:dyDescent="0.25">
      <c r="A116" s="505" t="e">
        <f ca="1">+RIGHT('Data Summary'!A116,LEN('Data Summary'!A116)-9)</f>
        <v>#VALUE!</v>
      </c>
      <c r="B116" s="479" t="str">
        <f ca="1">+IF(ISTEXT('Data Summary'!B116),'Data Summary'!B116,"")</f>
        <v/>
      </c>
      <c r="C116" s="506" t="e">
        <f ca="1">+VALUE('Data Summary'!C116)</f>
        <v>#VALUE!</v>
      </c>
      <c r="D116" s="507" t="e">
        <f ca="1">+IF(AND(ISNUMBER(OFFSET('Water Data'!$D$4,0,10*ROW('Water Data'!D110))),'Data Summary'!BS116="Yes"),100-OFFSET('Water Data'!$D$4,0,10*ROW('Water Data'!D110)),NA())</f>
        <v>#N/A</v>
      </c>
      <c r="E116" s="507" t="e">
        <f ca="1">+IF(AND(ISNUMBER(OFFSET('Water Data'!$D$6,0,10*ROW('Water Data'!D110))),'Data Summary'!BT116="Yes"),OFFSET('Water Data'!$D$6,0,10*ROW('Water Data'!D110)),NA())</f>
        <v>#N/A</v>
      </c>
      <c r="F116" s="507" t="e">
        <f ca="1">+IF(AND(ISNUMBER(OFFSET('Water Data'!$D$9,0,10*ROW('Water Data'!D110))),'Data Summary'!BU116="Yes"),OFFSET('Water Data'!$D$9,0,10*ROW('Water Data'!D110)),NA())</f>
        <v>#N/A</v>
      </c>
      <c r="G116" s="507" t="e">
        <f ca="1">+IF(AND(ISNUMBER(OFFSET('Water Data'!$E$4,0,10*ROW('Water Data'!E110))),'Data Summary'!BV116="Yes"),100-OFFSET('Water Data'!$E$4,0,10*ROW('Water Data'!E110)),NA())</f>
        <v>#N/A</v>
      </c>
      <c r="H116" s="507" t="e">
        <f ca="1">+IF(AND(ISNUMBER(OFFSET('Water Data'!$E$6,0,10*ROW('Water Data'!E110))),'Data Summary'!BW116="Yes"),OFFSET('Water Data'!$E$6,0,10*ROW('Water Data'!E110)),NA())</f>
        <v>#N/A</v>
      </c>
      <c r="I116" s="507" t="e">
        <f ca="1">+IF(AND(ISNUMBER(OFFSET('Water Data'!$E$9,0,10*ROW('Water Data'!E110))),'Data Summary'!BX116="Yes"),OFFSET('Water Data'!$E$9,0,10*ROW('Water Data'!E110)),NA())</f>
        <v>#N/A</v>
      </c>
      <c r="J116" s="507" t="e">
        <f ca="1">+IF(AND(ISNUMBER(OFFSET('Water Data'!$F$4,0,10*ROW('Water Data'!F110))),'Data Summary'!BY116="Yes"),100-OFFSET('Water Data'!$F$4,0,10*ROW('Water Data'!F110)),NA())</f>
        <v>#N/A</v>
      </c>
      <c r="K116" s="507" t="e">
        <f ca="1">+IF(AND(ISNUMBER(OFFSET('Water Data'!$F$6,0,10*ROW('Water Data'!F110))),'Data Summary'!BZ116="Yes"),OFFSET('Water Data'!$F$6,0,10*ROW('Water Data'!F110)),NA())</f>
        <v>#N/A</v>
      </c>
      <c r="L116" s="507" t="e">
        <f ca="1">+IF(AND(ISNUMBER(OFFSET('Water Data'!$F$9,0,10*ROW('Water Data'!F110))),'Data Summary'!CA116="Yes"),OFFSET('Water Data'!$F$9,0,10*ROW('Water Data'!F110)),NA())</f>
        <v>#N/A</v>
      </c>
      <c r="M116" s="507" t="e">
        <f ca="1">+IF(AND(ISNUMBER(OFFSET('Water Data'!$G$4,0,10*ROW('Water Data'!G110))),'Data Summary'!CB116="Yes"),100-OFFSET('Water Data'!$G$4,0,10*ROW('Water Data'!G110)),NA())</f>
        <v>#N/A</v>
      </c>
      <c r="N116" s="507" t="e">
        <f ca="1">+IF(AND(ISNUMBER(OFFSET('Water Data'!$G$6,0,10*ROW('Water Data'!G110))),'Data Summary'!CC116="Yes"),OFFSET('Water Data'!$G$6,0,10*ROW('Water Data'!G110)),NA())</f>
        <v>#N/A</v>
      </c>
      <c r="O116" s="507" t="e">
        <f ca="1">+IF(AND(ISNUMBER(OFFSET('Water Data'!$G$9,0,10*ROW('Water Data'!G110))),'Data Summary'!CD116="Yes"),OFFSET('Water Data'!$G$9,0,10*ROW('Water Data'!G110)),NA())</f>
        <v>#N/A</v>
      </c>
      <c r="P116" s="507" t="e">
        <f ca="1">+IF(AND(ISNUMBER(OFFSET('Water Data'!$H$4,0,10*ROW('Water Data'!H110))),'Data Summary'!CE116="Yes"),100-OFFSET('Water Data'!$H$4,0,10*ROW('Water Data'!H110)),NA())</f>
        <v>#N/A</v>
      </c>
      <c r="Q116" s="507" t="e">
        <f ca="1">+IF(AND(ISNUMBER(OFFSET('Water Data'!$H$6,0,10*ROW('Water Data'!H110))),'Data Summary'!CF116="Yes"),OFFSET('Water Data'!$H$6,0,10*ROW('Water Data'!H110)),NA())</f>
        <v>#N/A</v>
      </c>
      <c r="R116" s="507" t="e">
        <f ca="1">+IF(AND(ISNUMBER(OFFSET('Water Data'!$H$9,0,10*ROW('Water Data'!H110))),'Data Summary'!CG116="Yes"),OFFSET('Water Data'!$H$9,0,10*ROW('Water Data'!H110)),NA())</f>
        <v>#N/A</v>
      </c>
      <c r="S116" s="507" t="e">
        <f ca="1">+IF(AND(ISNUMBER(OFFSET('Water Data'!$I$4,0,10*ROW('Water Data'!I110))),'Data Summary'!CH116="Yes"),100-OFFSET('Water Data'!$I$4,0,10*ROW('Water Data'!I110)),NA())</f>
        <v>#N/A</v>
      </c>
      <c r="T116" s="507" t="e">
        <f ca="1">+IF(AND(ISNUMBER(OFFSET('Water Data'!$I$6,0,10*ROW('Water Data'!I110))),'Data Summary'!CI116="Yes"),OFFSET('Water Data'!$I$6,0,10*ROW('Water Data'!I110)),NA())</f>
        <v>#N/A</v>
      </c>
      <c r="U116" s="507" t="e">
        <f ca="1">+IF(AND(ISNUMBER(OFFSET('Water Data'!$I$9,0,10*ROW('Water Data'!I110))),'Data Summary'!CJ116="Yes"),OFFSET('Water Data'!$I$9,0,10*ROW('Water Data'!I110)),NA())</f>
        <v>#N/A</v>
      </c>
      <c r="V116" s="508" t="e">
        <f ca="1">+IF(AND(ISNUMBER(OFFSET('Sanitation Data'!$D$4,0,10*ROW('Sanitation Data'!D110))),'Data Summary'!CK116="Yes"),100-OFFSET('Sanitation Data'!$D$4,0,10*ROW('Sanitation Data'!D110)),NA())</f>
        <v>#N/A</v>
      </c>
      <c r="W116" s="508" t="e">
        <f ca="1">+IF(AND(ISNUMBER(OFFSET('Sanitation Data'!$D$6,0,10*ROW('Sanitation Data'!D110))),'Data Summary'!CL116="Yes"),OFFSET('Sanitation Data'!$D$6,0,10*ROW('Sanitation Data'!D110)),NA())</f>
        <v>#N/A</v>
      </c>
      <c r="X116" s="508" t="e">
        <f ca="1">+IF(AND(ISNUMBER(OFFSET('Sanitation Data'!$D$10,0,10*ROW('Sanitation Data'!D110))),'Data Summary'!CM116="Yes"),OFFSET('Sanitation Data'!$D$10,0,10*ROW('Sanitation Data'!D110)),NA())</f>
        <v>#N/A</v>
      </c>
      <c r="Y116" s="508" t="e">
        <f ca="1">+IF(AND(ISNUMBER(OFFSET('Sanitation Data'!$D$11,0,10*ROW('Sanitation Data'!D110))),'Data Summary'!CN116="Yes"),OFFSET('Sanitation Data'!$D$11,0,10*ROW('Sanitation Data'!D110)),NA())</f>
        <v>#N/A</v>
      </c>
      <c r="Z116" s="508" t="e">
        <f ca="1">+IF(AND(ISNUMBER(OFFSET('Sanitation Data'!$D$12,0,10*ROW('Sanitation Data'!D110))),'Data Summary'!CO116="Yes"),OFFSET('Sanitation Data'!$D$12,0,10*ROW('Sanitation Data'!D110)),NA())</f>
        <v>#N/A</v>
      </c>
      <c r="AA116" s="508" t="e">
        <f ca="1">+IF(AND(ISNUMBER(OFFSET('Sanitation Data'!$E$4,0,10*ROW('Sanitation Data'!E110))),'Data Summary'!CP116="Yes"),100-OFFSET('Sanitation Data'!$E$4,0,10*ROW('Sanitation Data'!E110)),NA())</f>
        <v>#N/A</v>
      </c>
      <c r="AB116" s="508" t="e">
        <f ca="1">+IF(AND(ISNUMBER(OFFSET('Sanitation Data'!$E$6,0,10*ROW('Sanitation Data'!E110))),'Data Summary'!CQ116="Yes"),OFFSET('Sanitation Data'!$E$6,0,10*ROW('Sanitation Data'!E110)),NA())</f>
        <v>#N/A</v>
      </c>
      <c r="AC116" s="508" t="e">
        <f ca="1">+IF(AND(ISNUMBER(OFFSET('Sanitation Data'!$E$10,0,10*ROW('Sanitation Data'!E110))),'Data Summary'!CR116="Yes"),OFFSET('Sanitation Data'!$E$10,0,10*ROW('Sanitation Data'!E110)),NA())</f>
        <v>#N/A</v>
      </c>
      <c r="AD116" s="508" t="e">
        <f ca="1">+IF(AND(ISNUMBER(OFFSET('Sanitation Data'!$E$11,0,10*ROW('Sanitation Data'!E110))),'Data Summary'!CS116="Yes"),OFFSET('Sanitation Data'!$E$11,0,10*ROW('Sanitation Data'!E110)),NA())</f>
        <v>#N/A</v>
      </c>
      <c r="AE116" s="508" t="e">
        <f ca="1">+IF(AND(ISNUMBER(OFFSET('Sanitation Data'!$E$12,0,10*ROW('Sanitation Data'!E110))),'Data Summary'!CT116="Yes"),OFFSET('Sanitation Data'!$E$12,0,10*ROW('Sanitation Data'!E110)),NA())</f>
        <v>#N/A</v>
      </c>
      <c r="AF116" s="508" t="e">
        <f ca="1">+IF(AND(ISNUMBER(OFFSET('Sanitation Data'!$F$4,0,10*ROW('Sanitation Data'!F110))),'Data Summary'!CU116="Yes"),100-OFFSET('Sanitation Data'!$F$4,0,10*ROW('Sanitation Data'!F110)),NA())</f>
        <v>#N/A</v>
      </c>
      <c r="AG116" s="508" t="e">
        <f ca="1">+IF(AND(ISNUMBER(OFFSET('Sanitation Data'!$F$6,0,10*ROW('Sanitation Data'!F110))),'Data Summary'!CV116="Yes"),OFFSET('Sanitation Data'!$F$6,0,10*ROW('Sanitation Data'!F110)),NA())</f>
        <v>#N/A</v>
      </c>
      <c r="AH116" s="508" t="e">
        <f ca="1">+IF(AND(ISNUMBER(OFFSET('Sanitation Data'!$F$10,0,10*ROW('Sanitation Data'!F110))),'Data Summary'!CW116="Yes"),OFFSET('Sanitation Data'!$F$10,0,10*ROW('Sanitation Data'!F110)),NA())</f>
        <v>#N/A</v>
      </c>
      <c r="AI116" s="508" t="e">
        <f ca="1">+IF(AND(ISNUMBER(OFFSET('Sanitation Data'!$F$11,0,10*ROW('Sanitation Data'!F110))),'Data Summary'!CX116="Yes"),OFFSET('Sanitation Data'!$F$11,0,10*ROW('Sanitation Data'!F110)),NA())</f>
        <v>#N/A</v>
      </c>
      <c r="AJ116" s="508" t="e">
        <f ca="1">+IF(AND(ISNUMBER(OFFSET('Sanitation Data'!$F$12,0,10*ROW('Sanitation Data'!F110))),'Data Summary'!CY116="Yes"),OFFSET('Sanitation Data'!$F$12,0,10*ROW('Sanitation Data'!F110)),NA())</f>
        <v>#N/A</v>
      </c>
      <c r="AK116" s="508" t="e">
        <f ca="1">+IF(AND(ISNUMBER(OFFSET('Sanitation Data'!$G$4,0,10*ROW('Sanitation Data'!G110))),'Data Summary'!CZ116="Yes"),100-OFFSET('Sanitation Data'!$G$4,0,10*ROW('Sanitation Data'!G110)),NA())</f>
        <v>#N/A</v>
      </c>
      <c r="AL116" s="508" t="e">
        <f ca="1">+IF(AND(ISNUMBER(OFFSET('Sanitation Data'!$G$6,0,10*ROW('Sanitation Data'!G110))),'Data Summary'!DA116="Yes"),OFFSET('Sanitation Data'!$G$6,0,10*ROW('Sanitation Data'!G110)),NA())</f>
        <v>#N/A</v>
      </c>
      <c r="AM116" s="508" t="e">
        <f ca="1">+IF(AND(ISNUMBER(OFFSET('Sanitation Data'!$G$10,0,10*ROW('Sanitation Data'!G110))),'Data Summary'!DB116="Yes"),OFFSET('Sanitation Data'!$G$10,0,10*ROW('Sanitation Data'!G110)),NA())</f>
        <v>#N/A</v>
      </c>
      <c r="AN116" s="508" t="e">
        <f ca="1">+IF(AND(ISNUMBER(OFFSET('Sanitation Data'!$G$11,0,10*ROW('Sanitation Data'!G110))),'Data Summary'!DC116="Yes"),OFFSET('Sanitation Data'!$G$11,0,10*ROW('Sanitation Data'!G110)),NA())</f>
        <v>#N/A</v>
      </c>
      <c r="AO116" s="508" t="e">
        <f ca="1">+IF(AND(ISNUMBER(OFFSET('Sanitation Data'!$G$12,0,10*ROW('Sanitation Data'!G110))),'Data Summary'!DD116="Yes"),OFFSET('Sanitation Data'!$G$12,0,10*ROW('Sanitation Data'!G110)),NA())</f>
        <v>#N/A</v>
      </c>
      <c r="AP116" s="508" t="e">
        <f ca="1">+IF(AND(ISNUMBER(OFFSET('Sanitation Data'!$H$4,0,10*ROW('Sanitation Data'!H110))),'Data Summary'!DE116="Yes"),100-OFFSET('Sanitation Data'!$H$4,0,10*ROW('Sanitation Data'!H110)),NA())</f>
        <v>#N/A</v>
      </c>
      <c r="AQ116" s="508" t="e">
        <f ca="1">+IF(AND(ISNUMBER(OFFSET('Sanitation Data'!$H$6,0,10*ROW('Sanitation Data'!H110))),'Data Summary'!DF116="Yes"),OFFSET('Sanitation Data'!$H$6,0,10*ROW('Sanitation Data'!H110)),NA())</f>
        <v>#N/A</v>
      </c>
      <c r="AR116" s="508" t="e">
        <f ca="1">+IF(AND(ISNUMBER(OFFSET('Sanitation Data'!$H$10,0,10*ROW('Sanitation Data'!H110))),'Data Summary'!DG116="Yes"),OFFSET('Sanitation Data'!$H$10,0,10*ROW('Sanitation Data'!H110)),NA())</f>
        <v>#N/A</v>
      </c>
      <c r="AS116" s="508" t="e">
        <f ca="1">+IF(AND(ISNUMBER(OFFSET('Sanitation Data'!$H$11,0,10*ROW('Sanitation Data'!H110))),'Data Summary'!DH116="Yes"),OFFSET('Sanitation Data'!$H$11,0,10*ROW('Sanitation Data'!H110)),NA())</f>
        <v>#N/A</v>
      </c>
      <c r="AT116" s="508" t="e">
        <f ca="1">+IF(AND(ISNUMBER(OFFSET('Sanitation Data'!$H$12,0,10*ROW('Sanitation Data'!H110))),'Data Summary'!DI116="Yes"),OFFSET('Sanitation Data'!$H$12,0,10*ROW('Sanitation Data'!H110)),NA())</f>
        <v>#N/A</v>
      </c>
      <c r="AU116" s="508" t="e">
        <f ca="1">+IF(AND(ISNUMBER(OFFSET('Sanitation Data'!$I$4,0,10*ROW('Sanitation Data'!I110))),'Data Summary'!DJ116="Yes"),100-OFFSET('Sanitation Data'!$I$4,0,10*ROW('Sanitation Data'!I110)),NA())</f>
        <v>#N/A</v>
      </c>
      <c r="AV116" s="508" t="e">
        <f ca="1">+IF(AND(ISNUMBER(OFFSET('Sanitation Data'!$I$6,0,10*ROW('Sanitation Data'!I110))),'Data Summary'!DK116="Yes"),OFFSET('Sanitation Data'!$I$6,0,10*ROW('Sanitation Data'!I110)),NA())</f>
        <v>#N/A</v>
      </c>
      <c r="AW116" s="508" t="e">
        <f ca="1">+IF(AND(ISNUMBER(OFFSET('Sanitation Data'!$I$10,0,10*ROW('Sanitation Data'!I110))),'Data Summary'!DL116="Yes"),OFFSET('Sanitation Data'!$I$10,0,10*ROW('Sanitation Data'!I110)),NA())</f>
        <v>#N/A</v>
      </c>
      <c r="AX116" s="508" t="e">
        <f ca="1">+IF(AND(ISNUMBER(OFFSET('Sanitation Data'!$I$11,0,10*ROW('Sanitation Data'!I110))),'Data Summary'!DM116="Yes"),OFFSET('Sanitation Data'!$I$11,0,10*ROW('Sanitation Data'!I110)),NA())</f>
        <v>#N/A</v>
      </c>
      <c r="AY116" s="508" t="e">
        <f ca="1">+IF(AND(ISNUMBER(OFFSET('Sanitation Data'!$I$12,0,10*ROW('Sanitation Data'!I110))),'Data Summary'!DN116="Yes"),OFFSET('Sanitation Data'!$I$12,0,10*ROW('Sanitation Data'!I110)),NA())</f>
        <v>#N/A</v>
      </c>
      <c r="AZ116" s="509" t="e">
        <f ca="1">+IF(AND(ISNUMBER(OFFSET('Hygiene Data'!$D$5,0,10*ROW('Hygiene Data'!D110))),'Data Summary'!DO116="Yes"),OFFSET('Hygiene Data'!$D$5,0,10*ROW('Hygiene Data'!D110)),NA())</f>
        <v>#N/A</v>
      </c>
      <c r="BA116" s="509" t="e">
        <f ca="1">+IF(AND(ISNUMBER(OFFSET('Hygiene Data'!$D$7,0,10*ROW('Hygiene Data'!D110))),'Data Summary'!DP116="Yes"),OFFSET('Hygiene Data'!$D$7,0,10*ROW('Hygiene Data'!D110)),NA())</f>
        <v>#N/A</v>
      </c>
      <c r="BB116" s="509" t="e">
        <f ca="1">+IF(AND(ISNUMBER(OFFSET('Hygiene Data'!$D$9,0,10*ROW('Hygiene Data'!D110))),'Data Summary'!DQ116="Yes"),OFFSET('Hygiene Data'!$D$9,0,10*ROW('Hygiene Data'!D110)),NA())</f>
        <v>#N/A</v>
      </c>
      <c r="BC116" s="509" t="e">
        <f ca="1">+IF(AND(ISNUMBER(OFFSET('Hygiene Data'!$E$5,0,10*ROW('Hygiene Data'!E110))),'Data Summary'!DR116="Yes"),OFFSET('Hygiene Data'!$E$5,0,10*ROW('Hygiene Data'!E110)),NA())</f>
        <v>#N/A</v>
      </c>
      <c r="BD116" s="509" t="e">
        <f ca="1">+IF(AND(ISNUMBER(OFFSET('Hygiene Data'!$E$7,0,10*ROW('Hygiene Data'!E110))),'Data Summary'!DS116="Yes"),OFFSET('Hygiene Data'!$E$7,0,10*ROW('Hygiene Data'!E110)),NA())</f>
        <v>#N/A</v>
      </c>
      <c r="BE116" s="509" t="e">
        <f ca="1">+IF(AND(ISNUMBER(OFFSET('Hygiene Data'!$E$9,0,10*ROW('Hygiene Data'!E110))),'Data Summary'!DT116="Yes"),OFFSET('Hygiene Data'!$E$9,0,10*ROW('Hygiene Data'!E110)),NA())</f>
        <v>#N/A</v>
      </c>
      <c r="BF116" s="509" t="e">
        <f ca="1">+IF(AND(ISNUMBER(OFFSET('Hygiene Data'!$F$5,0,10*ROW('Hygiene Data'!F110))),'Data Summary'!DU116="Yes"),OFFSET('Hygiene Data'!$F$5,0,10*ROW('Hygiene Data'!F110)),NA())</f>
        <v>#N/A</v>
      </c>
      <c r="BG116" s="509" t="e">
        <f ca="1">+IF(AND(ISNUMBER(OFFSET('Hygiene Data'!$F$7,0,10*ROW('Hygiene Data'!F110))),'Data Summary'!DV116="Yes"),OFFSET('Hygiene Data'!$F$7,0,10*ROW('Hygiene Data'!F110)),NA())</f>
        <v>#N/A</v>
      </c>
      <c r="BH116" s="509" t="e">
        <f ca="1">+IF(AND(ISNUMBER(OFFSET('Hygiene Data'!$F$9,0,10*ROW('Hygiene Data'!F110))),'Data Summary'!DW116="Yes"),OFFSET('Hygiene Data'!$F$9,0,10*ROW('Hygiene Data'!F110)),NA())</f>
        <v>#N/A</v>
      </c>
      <c r="BI116" s="509" t="e">
        <f ca="1">+IF(AND(ISNUMBER(OFFSET('Hygiene Data'!$G$5,0,10*ROW('Hygiene Data'!G110))),'Data Summary'!DX116="Yes"),OFFSET('Hygiene Data'!$G$5,0,10*ROW('Hygiene Data'!G110)),NA())</f>
        <v>#N/A</v>
      </c>
      <c r="BJ116" s="509" t="e">
        <f ca="1">+IF(AND(ISNUMBER(OFFSET('Hygiene Data'!$G$7,0,10*ROW('Hygiene Data'!G110))),'Data Summary'!DY116="Yes"),OFFSET('Hygiene Data'!$G$7,0,10*ROW('Hygiene Data'!G110)),NA())</f>
        <v>#N/A</v>
      </c>
      <c r="BK116" s="509" t="e">
        <f ca="1">+IF(AND(ISNUMBER(OFFSET('Hygiene Data'!$G$9,0,10*ROW('Hygiene Data'!G110))),'Data Summary'!DZ116="Yes"),OFFSET('Hygiene Data'!$G$9,0,10*ROW('Hygiene Data'!G110)),NA())</f>
        <v>#N/A</v>
      </c>
      <c r="BL116" s="509" t="e">
        <f ca="1">+IF(AND(ISNUMBER(OFFSET('Hygiene Data'!$H$5,0,10*ROW('Hygiene Data'!H110))),'Data Summary'!EA116="Yes"),OFFSET('Hygiene Data'!$H$5,0,10*ROW('Hygiene Data'!H110)),NA())</f>
        <v>#N/A</v>
      </c>
      <c r="BM116" s="509" t="e">
        <f ca="1">+IF(AND(ISNUMBER(OFFSET('Hygiene Data'!$H$7,0,10*ROW('Hygiene Data'!H110))),'Data Summary'!EB116="Yes"),OFFSET('Hygiene Data'!$H$7,0,10*ROW('Hygiene Data'!H110)),NA())</f>
        <v>#N/A</v>
      </c>
      <c r="BN116" s="509" t="e">
        <f ca="1">+IF(AND(ISNUMBER(OFFSET('Hygiene Data'!$H$9,0,10*ROW('Hygiene Data'!H110))),'Data Summary'!EC116="Yes"),OFFSET('Hygiene Data'!$H$9,0,10*ROW('Hygiene Data'!H110)),NA())</f>
        <v>#N/A</v>
      </c>
      <c r="BO116" s="509" t="e">
        <f ca="1">+IF(AND(ISNUMBER(OFFSET('Hygiene Data'!$I$5,0,10*ROW('Hygiene Data'!I110))),'Data Summary'!ED116="Yes"),OFFSET('Hygiene Data'!$I$5,0,10*ROW('Hygiene Data'!I110)),NA())</f>
        <v>#N/A</v>
      </c>
      <c r="BP116" s="509" t="e">
        <f ca="1">+IF(AND(ISNUMBER(OFFSET('Hygiene Data'!$I$7,0,10*ROW('Hygiene Data'!I110))),'Data Summary'!EE116="Yes"),OFFSET('Hygiene Data'!$I$7,0,10*ROW('Hygiene Data'!I110)),NA())</f>
        <v>#N/A</v>
      </c>
      <c r="BQ116" s="509" t="e">
        <f ca="1">+IF(AND(ISNUMBER(OFFSET('Hygiene Data'!$I$9,0,10*ROW('Hygiene Data'!I110))),'Data Summary'!EF116="Yes"),OFFSET('Hygiene Data'!$I$9,0,10*ROW('Hygiene Data'!I110)),NA())</f>
        <v>#N/A</v>
      </c>
    </row>
    <row r="117" spans="1:69" x14ac:dyDescent="0.25">
      <c r="A117" s="505" t="e">
        <f ca="1">+RIGHT('Data Summary'!A117,LEN('Data Summary'!A117)-9)</f>
        <v>#VALUE!</v>
      </c>
      <c r="B117" s="479" t="str">
        <f ca="1">+IF(ISTEXT('Data Summary'!B117),'Data Summary'!B117,"")</f>
        <v/>
      </c>
      <c r="C117" s="506" t="e">
        <f ca="1">+VALUE('Data Summary'!C117)</f>
        <v>#VALUE!</v>
      </c>
      <c r="D117" s="507" t="e">
        <f ca="1">+IF(AND(ISNUMBER(OFFSET('Water Data'!$D$4,0,10*ROW('Water Data'!D111))),'Data Summary'!BS117="Yes"),100-OFFSET('Water Data'!$D$4,0,10*ROW('Water Data'!D111)),NA())</f>
        <v>#N/A</v>
      </c>
      <c r="E117" s="507" t="e">
        <f ca="1">+IF(AND(ISNUMBER(OFFSET('Water Data'!$D$6,0,10*ROW('Water Data'!D111))),'Data Summary'!BT117="Yes"),OFFSET('Water Data'!$D$6,0,10*ROW('Water Data'!D111)),NA())</f>
        <v>#N/A</v>
      </c>
      <c r="F117" s="507" t="e">
        <f ca="1">+IF(AND(ISNUMBER(OFFSET('Water Data'!$D$9,0,10*ROW('Water Data'!D111))),'Data Summary'!BU117="Yes"),OFFSET('Water Data'!$D$9,0,10*ROW('Water Data'!D111)),NA())</f>
        <v>#N/A</v>
      </c>
      <c r="G117" s="507" t="e">
        <f ca="1">+IF(AND(ISNUMBER(OFFSET('Water Data'!$E$4,0,10*ROW('Water Data'!E111))),'Data Summary'!BV117="Yes"),100-OFFSET('Water Data'!$E$4,0,10*ROW('Water Data'!E111)),NA())</f>
        <v>#N/A</v>
      </c>
      <c r="H117" s="507" t="e">
        <f ca="1">+IF(AND(ISNUMBER(OFFSET('Water Data'!$E$6,0,10*ROW('Water Data'!E111))),'Data Summary'!BW117="Yes"),OFFSET('Water Data'!$E$6,0,10*ROW('Water Data'!E111)),NA())</f>
        <v>#N/A</v>
      </c>
      <c r="I117" s="507" t="e">
        <f ca="1">+IF(AND(ISNUMBER(OFFSET('Water Data'!$E$9,0,10*ROW('Water Data'!E111))),'Data Summary'!BX117="Yes"),OFFSET('Water Data'!$E$9,0,10*ROW('Water Data'!E111)),NA())</f>
        <v>#N/A</v>
      </c>
      <c r="J117" s="507" t="e">
        <f ca="1">+IF(AND(ISNUMBER(OFFSET('Water Data'!$F$4,0,10*ROW('Water Data'!F111))),'Data Summary'!BY117="Yes"),100-OFFSET('Water Data'!$F$4,0,10*ROW('Water Data'!F111)),NA())</f>
        <v>#N/A</v>
      </c>
      <c r="K117" s="507" t="e">
        <f ca="1">+IF(AND(ISNUMBER(OFFSET('Water Data'!$F$6,0,10*ROW('Water Data'!F111))),'Data Summary'!BZ117="Yes"),OFFSET('Water Data'!$F$6,0,10*ROW('Water Data'!F111)),NA())</f>
        <v>#N/A</v>
      </c>
      <c r="L117" s="507" t="e">
        <f ca="1">+IF(AND(ISNUMBER(OFFSET('Water Data'!$F$9,0,10*ROW('Water Data'!F111))),'Data Summary'!CA117="Yes"),OFFSET('Water Data'!$F$9,0,10*ROW('Water Data'!F111)),NA())</f>
        <v>#N/A</v>
      </c>
      <c r="M117" s="507" t="e">
        <f ca="1">+IF(AND(ISNUMBER(OFFSET('Water Data'!$G$4,0,10*ROW('Water Data'!G111))),'Data Summary'!CB117="Yes"),100-OFFSET('Water Data'!$G$4,0,10*ROW('Water Data'!G111)),NA())</f>
        <v>#N/A</v>
      </c>
      <c r="N117" s="507" t="e">
        <f ca="1">+IF(AND(ISNUMBER(OFFSET('Water Data'!$G$6,0,10*ROW('Water Data'!G111))),'Data Summary'!CC117="Yes"),OFFSET('Water Data'!$G$6,0,10*ROW('Water Data'!G111)),NA())</f>
        <v>#N/A</v>
      </c>
      <c r="O117" s="507" t="e">
        <f ca="1">+IF(AND(ISNUMBER(OFFSET('Water Data'!$G$9,0,10*ROW('Water Data'!G111))),'Data Summary'!CD117="Yes"),OFFSET('Water Data'!$G$9,0,10*ROW('Water Data'!G111)),NA())</f>
        <v>#N/A</v>
      </c>
      <c r="P117" s="507" t="e">
        <f ca="1">+IF(AND(ISNUMBER(OFFSET('Water Data'!$H$4,0,10*ROW('Water Data'!H111))),'Data Summary'!CE117="Yes"),100-OFFSET('Water Data'!$H$4,0,10*ROW('Water Data'!H111)),NA())</f>
        <v>#N/A</v>
      </c>
      <c r="Q117" s="507" t="e">
        <f ca="1">+IF(AND(ISNUMBER(OFFSET('Water Data'!$H$6,0,10*ROW('Water Data'!H111))),'Data Summary'!CF117="Yes"),OFFSET('Water Data'!$H$6,0,10*ROW('Water Data'!H111)),NA())</f>
        <v>#N/A</v>
      </c>
      <c r="R117" s="507" t="e">
        <f ca="1">+IF(AND(ISNUMBER(OFFSET('Water Data'!$H$9,0,10*ROW('Water Data'!H111))),'Data Summary'!CG117="Yes"),OFFSET('Water Data'!$H$9,0,10*ROW('Water Data'!H111)),NA())</f>
        <v>#N/A</v>
      </c>
      <c r="S117" s="507" t="e">
        <f ca="1">+IF(AND(ISNUMBER(OFFSET('Water Data'!$I$4,0,10*ROW('Water Data'!I111))),'Data Summary'!CH117="Yes"),100-OFFSET('Water Data'!$I$4,0,10*ROW('Water Data'!I111)),NA())</f>
        <v>#N/A</v>
      </c>
      <c r="T117" s="507" t="e">
        <f ca="1">+IF(AND(ISNUMBER(OFFSET('Water Data'!$I$6,0,10*ROW('Water Data'!I111))),'Data Summary'!CI117="Yes"),OFFSET('Water Data'!$I$6,0,10*ROW('Water Data'!I111)),NA())</f>
        <v>#N/A</v>
      </c>
      <c r="U117" s="507" t="e">
        <f ca="1">+IF(AND(ISNUMBER(OFFSET('Water Data'!$I$9,0,10*ROW('Water Data'!I111))),'Data Summary'!CJ117="Yes"),OFFSET('Water Data'!$I$9,0,10*ROW('Water Data'!I111)),NA())</f>
        <v>#N/A</v>
      </c>
      <c r="V117" s="508" t="e">
        <f ca="1">+IF(AND(ISNUMBER(OFFSET('Sanitation Data'!$D$4,0,10*ROW('Sanitation Data'!D111))),'Data Summary'!CK117="Yes"),100-OFFSET('Sanitation Data'!$D$4,0,10*ROW('Sanitation Data'!D111)),NA())</f>
        <v>#N/A</v>
      </c>
      <c r="W117" s="508" t="e">
        <f ca="1">+IF(AND(ISNUMBER(OFFSET('Sanitation Data'!$D$6,0,10*ROW('Sanitation Data'!D111))),'Data Summary'!CL117="Yes"),OFFSET('Sanitation Data'!$D$6,0,10*ROW('Sanitation Data'!D111)),NA())</f>
        <v>#N/A</v>
      </c>
      <c r="X117" s="508" t="e">
        <f ca="1">+IF(AND(ISNUMBER(OFFSET('Sanitation Data'!$D$10,0,10*ROW('Sanitation Data'!D111))),'Data Summary'!CM117="Yes"),OFFSET('Sanitation Data'!$D$10,0,10*ROW('Sanitation Data'!D111)),NA())</f>
        <v>#N/A</v>
      </c>
      <c r="Y117" s="508" t="e">
        <f ca="1">+IF(AND(ISNUMBER(OFFSET('Sanitation Data'!$D$11,0,10*ROW('Sanitation Data'!D111))),'Data Summary'!CN117="Yes"),OFFSET('Sanitation Data'!$D$11,0,10*ROW('Sanitation Data'!D111)),NA())</f>
        <v>#N/A</v>
      </c>
      <c r="Z117" s="508" t="e">
        <f ca="1">+IF(AND(ISNUMBER(OFFSET('Sanitation Data'!$D$12,0,10*ROW('Sanitation Data'!D111))),'Data Summary'!CO117="Yes"),OFFSET('Sanitation Data'!$D$12,0,10*ROW('Sanitation Data'!D111)),NA())</f>
        <v>#N/A</v>
      </c>
      <c r="AA117" s="508" t="e">
        <f ca="1">+IF(AND(ISNUMBER(OFFSET('Sanitation Data'!$E$4,0,10*ROW('Sanitation Data'!E111))),'Data Summary'!CP117="Yes"),100-OFFSET('Sanitation Data'!$E$4,0,10*ROW('Sanitation Data'!E111)),NA())</f>
        <v>#N/A</v>
      </c>
      <c r="AB117" s="508" t="e">
        <f ca="1">+IF(AND(ISNUMBER(OFFSET('Sanitation Data'!$E$6,0,10*ROW('Sanitation Data'!E111))),'Data Summary'!CQ117="Yes"),OFFSET('Sanitation Data'!$E$6,0,10*ROW('Sanitation Data'!E111)),NA())</f>
        <v>#N/A</v>
      </c>
      <c r="AC117" s="508" t="e">
        <f ca="1">+IF(AND(ISNUMBER(OFFSET('Sanitation Data'!$E$10,0,10*ROW('Sanitation Data'!E111))),'Data Summary'!CR117="Yes"),OFFSET('Sanitation Data'!$E$10,0,10*ROW('Sanitation Data'!E111)),NA())</f>
        <v>#N/A</v>
      </c>
      <c r="AD117" s="508" t="e">
        <f ca="1">+IF(AND(ISNUMBER(OFFSET('Sanitation Data'!$E$11,0,10*ROW('Sanitation Data'!E111))),'Data Summary'!CS117="Yes"),OFFSET('Sanitation Data'!$E$11,0,10*ROW('Sanitation Data'!E111)),NA())</f>
        <v>#N/A</v>
      </c>
      <c r="AE117" s="508" t="e">
        <f ca="1">+IF(AND(ISNUMBER(OFFSET('Sanitation Data'!$E$12,0,10*ROW('Sanitation Data'!E111))),'Data Summary'!CT117="Yes"),OFFSET('Sanitation Data'!$E$12,0,10*ROW('Sanitation Data'!E111)),NA())</f>
        <v>#N/A</v>
      </c>
      <c r="AF117" s="508" t="e">
        <f ca="1">+IF(AND(ISNUMBER(OFFSET('Sanitation Data'!$F$4,0,10*ROW('Sanitation Data'!F111))),'Data Summary'!CU117="Yes"),100-OFFSET('Sanitation Data'!$F$4,0,10*ROW('Sanitation Data'!F111)),NA())</f>
        <v>#N/A</v>
      </c>
      <c r="AG117" s="508" t="e">
        <f ca="1">+IF(AND(ISNUMBER(OFFSET('Sanitation Data'!$F$6,0,10*ROW('Sanitation Data'!F111))),'Data Summary'!CV117="Yes"),OFFSET('Sanitation Data'!$F$6,0,10*ROW('Sanitation Data'!F111)),NA())</f>
        <v>#N/A</v>
      </c>
      <c r="AH117" s="508" t="e">
        <f ca="1">+IF(AND(ISNUMBER(OFFSET('Sanitation Data'!$F$10,0,10*ROW('Sanitation Data'!F111))),'Data Summary'!CW117="Yes"),OFFSET('Sanitation Data'!$F$10,0,10*ROW('Sanitation Data'!F111)),NA())</f>
        <v>#N/A</v>
      </c>
      <c r="AI117" s="508" t="e">
        <f ca="1">+IF(AND(ISNUMBER(OFFSET('Sanitation Data'!$F$11,0,10*ROW('Sanitation Data'!F111))),'Data Summary'!CX117="Yes"),OFFSET('Sanitation Data'!$F$11,0,10*ROW('Sanitation Data'!F111)),NA())</f>
        <v>#N/A</v>
      </c>
      <c r="AJ117" s="508" t="e">
        <f ca="1">+IF(AND(ISNUMBER(OFFSET('Sanitation Data'!$F$12,0,10*ROW('Sanitation Data'!F111))),'Data Summary'!CY117="Yes"),OFFSET('Sanitation Data'!$F$12,0,10*ROW('Sanitation Data'!F111)),NA())</f>
        <v>#N/A</v>
      </c>
      <c r="AK117" s="508" t="e">
        <f ca="1">+IF(AND(ISNUMBER(OFFSET('Sanitation Data'!$G$4,0,10*ROW('Sanitation Data'!G111))),'Data Summary'!CZ117="Yes"),100-OFFSET('Sanitation Data'!$G$4,0,10*ROW('Sanitation Data'!G111)),NA())</f>
        <v>#N/A</v>
      </c>
      <c r="AL117" s="508" t="e">
        <f ca="1">+IF(AND(ISNUMBER(OFFSET('Sanitation Data'!$G$6,0,10*ROW('Sanitation Data'!G111))),'Data Summary'!DA117="Yes"),OFFSET('Sanitation Data'!$G$6,0,10*ROW('Sanitation Data'!G111)),NA())</f>
        <v>#N/A</v>
      </c>
      <c r="AM117" s="508" t="e">
        <f ca="1">+IF(AND(ISNUMBER(OFFSET('Sanitation Data'!$G$10,0,10*ROW('Sanitation Data'!G111))),'Data Summary'!DB117="Yes"),OFFSET('Sanitation Data'!$G$10,0,10*ROW('Sanitation Data'!G111)),NA())</f>
        <v>#N/A</v>
      </c>
      <c r="AN117" s="508" t="e">
        <f ca="1">+IF(AND(ISNUMBER(OFFSET('Sanitation Data'!$G$11,0,10*ROW('Sanitation Data'!G111))),'Data Summary'!DC117="Yes"),OFFSET('Sanitation Data'!$G$11,0,10*ROW('Sanitation Data'!G111)),NA())</f>
        <v>#N/A</v>
      </c>
      <c r="AO117" s="508" t="e">
        <f ca="1">+IF(AND(ISNUMBER(OFFSET('Sanitation Data'!$G$12,0,10*ROW('Sanitation Data'!G111))),'Data Summary'!DD117="Yes"),OFFSET('Sanitation Data'!$G$12,0,10*ROW('Sanitation Data'!G111)),NA())</f>
        <v>#N/A</v>
      </c>
      <c r="AP117" s="508" t="e">
        <f ca="1">+IF(AND(ISNUMBER(OFFSET('Sanitation Data'!$H$4,0,10*ROW('Sanitation Data'!H111))),'Data Summary'!DE117="Yes"),100-OFFSET('Sanitation Data'!$H$4,0,10*ROW('Sanitation Data'!H111)),NA())</f>
        <v>#N/A</v>
      </c>
      <c r="AQ117" s="508" t="e">
        <f ca="1">+IF(AND(ISNUMBER(OFFSET('Sanitation Data'!$H$6,0,10*ROW('Sanitation Data'!H111))),'Data Summary'!DF117="Yes"),OFFSET('Sanitation Data'!$H$6,0,10*ROW('Sanitation Data'!H111)),NA())</f>
        <v>#N/A</v>
      </c>
      <c r="AR117" s="508" t="e">
        <f ca="1">+IF(AND(ISNUMBER(OFFSET('Sanitation Data'!$H$10,0,10*ROW('Sanitation Data'!H111))),'Data Summary'!DG117="Yes"),OFFSET('Sanitation Data'!$H$10,0,10*ROW('Sanitation Data'!H111)),NA())</f>
        <v>#N/A</v>
      </c>
      <c r="AS117" s="508" t="e">
        <f ca="1">+IF(AND(ISNUMBER(OFFSET('Sanitation Data'!$H$11,0,10*ROW('Sanitation Data'!H111))),'Data Summary'!DH117="Yes"),OFFSET('Sanitation Data'!$H$11,0,10*ROW('Sanitation Data'!H111)),NA())</f>
        <v>#N/A</v>
      </c>
      <c r="AT117" s="508" t="e">
        <f ca="1">+IF(AND(ISNUMBER(OFFSET('Sanitation Data'!$H$12,0,10*ROW('Sanitation Data'!H111))),'Data Summary'!DI117="Yes"),OFFSET('Sanitation Data'!$H$12,0,10*ROW('Sanitation Data'!H111)),NA())</f>
        <v>#N/A</v>
      </c>
      <c r="AU117" s="508" t="e">
        <f ca="1">+IF(AND(ISNUMBER(OFFSET('Sanitation Data'!$I$4,0,10*ROW('Sanitation Data'!I111))),'Data Summary'!DJ117="Yes"),100-OFFSET('Sanitation Data'!$I$4,0,10*ROW('Sanitation Data'!I111)),NA())</f>
        <v>#N/A</v>
      </c>
      <c r="AV117" s="508" t="e">
        <f ca="1">+IF(AND(ISNUMBER(OFFSET('Sanitation Data'!$I$6,0,10*ROW('Sanitation Data'!I111))),'Data Summary'!DK117="Yes"),OFFSET('Sanitation Data'!$I$6,0,10*ROW('Sanitation Data'!I111)),NA())</f>
        <v>#N/A</v>
      </c>
      <c r="AW117" s="508" t="e">
        <f ca="1">+IF(AND(ISNUMBER(OFFSET('Sanitation Data'!$I$10,0,10*ROW('Sanitation Data'!I111))),'Data Summary'!DL117="Yes"),OFFSET('Sanitation Data'!$I$10,0,10*ROW('Sanitation Data'!I111)),NA())</f>
        <v>#N/A</v>
      </c>
      <c r="AX117" s="508" t="e">
        <f ca="1">+IF(AND(ISNUMBER(OFFSET('Sanitation Data'!$I$11,0,10*ROW('Sanitation Data'!I111))),'Data Summary'!DM117="Yes"),OFFSET('Sanitation Data'!$I$11,0,10*ROW('Sanitation Data'!I111)),NA())</f>
        <v>#N/A</v>
      </c>
      <c r="AY117" s="508" t="e">
        <f ca="1">+IF(AND(ISNUMBER(OFFSET('Sanitation Data'!$I$12,0,10*ROW('Sanitation Data'!I111))),'Data Summary'!DN117="Yes"),OFFSET('Sanitation Data'!$I$12,0,10*ROW('Sanitation Data'!I111)),NA())</f>
        <v>#N/A</v>
      </c>
      <c r="AZ117" s="509" t="e">
        <f ca="1">+IF(AND(ISNUMBER(OFFSET('Hygiene Data'!$D$5,0,10*ROW('Hygiene Data'!D111))),'Data Summary'!DO117="Yes"),OFFSET('Hygiene Data'!$D$5,0,10*ROW('Hygiene Data'!D111)),NA())</f>
        <v>#N/A</v>
      </c>
      <c r="BA117" s="509" t="e">
        <f ca="1">+IF(AND(ISNUMBER(OFFSET('Hygiene Data'!$D$7,0,10*ROW('Hygiene Data'!D111))),'Data Summary'!DP117="Yes"),OFFSET('Hygiene Data'!$D$7,0,10*ROW('Hygiene Data'!D111)),NA())</f>
        <v>#N/A</v>
      </c>
      <c r="BB117" s="509" t="e">
        <f ca="1">+IF(AND(ISNUMBER(OFFSET('Hygiene Data'!$D$9,0,10*ROW('Hygiene Data'!D111))),'Data Summary'!DQ117="Yes"),OFFSET('Hygiene Data'!$D$9,0,10*ROW('Hygiene Data'!D111)),NA())</f>
        <v>#N/A</v>
      </c>
      <c r="BC117" s="509" t="e">
        <f ca="1">+IF(AND(ISNUMBER(OFFSET('Hygiene Data'!$E$5,0,10*ROW('Hygiene Data'!E111))),'Data Summary'!DR117="Yes"),OFFSET('Hygiene Data'!$E$5,0,10*ROW('Hygiene Data'!E111)),NA())</f>
        <v>#N/A</v>
      </c>
      <c r="BD117" s="509" t="e">
        <f ca="1">+IF(AND(ISNUMBER(OFFSET('Hygiene Data'!$E$7,0,10*ROW('Hygiene Data'!E111))),'Data Summary'!DS117="Yes"),OFFSET('Hygiene Data'!$E$7,0,10*ROW('Hygiene Data'!E111)),NA())</f>
        <v>#N/A</v>
      </c>
      <c r="BE117" s="509" t="e">
        <f ca="1">+IF(AND(ISNUMBER(OFFSET('Hygiene Data'!$E$9,0,10*ROW('Hygiene Data'!E111))),'Data Summary'!DT117="Yes"),OFFSET('Hygiene Data'!$E$9,0,10*ROW('Hygiene Data'!E111)),NA())</f>
        <v>#N/A</v>
      </c>
      <c r="BF117" s="509" t="e">
        <f ca="1">+IF(AND(ISNUMBER(OFFSET('Hygiene Data'!$F$5,0,10*ROW('Hygiene Data'!F111))),'Data Summary'!DU117="Yes"),OFFSET('Hygiene Data'!$F$5,0,10*ROW('Hygiene Data'!F111)),NA())</f>
        <v>#N/A</v>
      </c>
      <c r="BG117" s="509" t="e">
        <f ca="1">+IF(AND(ISNUMBER(OFFSET('Hygiene Data'!$F$7,0,10*ROW('Hygiene Data'!F111))),'Data Summary'!DV117="Yes"),OFFSET('Hygiene Data'!$F$7,0,10*ROW('Hygiene Data'!F111)),NA())</f>
        <v>#N/A</v>
      </c>
      <c r="BH117" s="509" t="e">
        <f ca="1">+IF(AND(ISNUMBER(OFFSET('Hygiene Data'!$F$9,0,10*ROW('Hygiene Data'!F111))),'Data Summary'!DW117="Yes"),OFFSET('Hygiene Data'!$F$9,0,10*ROW('Hygiene Data'!F111)),NA())</f>
        <v>#N/A</v>
      </c>
      <c r="BI117" s="509" t="e">
        <f ca="1">+IF(AND(ISNUMBER(OFFSET('Hygiene Data'!$G$5,0,10*ROW('Hygiene Data'!G111))),'Data Summary'!DX117="Yes"),OFFSET('Hygiene Data'!$G$5,0,10*ROW('Hygiene Data'!G111)),NA())</f>
        <v>#N/A</v>
      </c>
      <c r="BJ117" s="509" t="e">
        <f ca="1">+IF(AND(ISNUMBER(OFFSET('Hygiene Data'!$G$7,0,10*ROW('Hygiene Data'!G111))),'Data Summary'!DY117="Yes"),OFFSET('Hygiene Data'!$G$7,0,10*ROW('Hygiene Data'!G111)),NA())</f>
        <v>#N/A</v>
      </c>
      <c r="BK117" s="509" t="e">
        <f ca="1">+IF(AND(ISNUMBER(OFFSET('Hygiene Data'!$G$9,0,10*ROW('Hygiene Data'!G111))),'Data Summary'!DZ117="Yes"),OFFSET('Hygiene Data'!$G$9,0,10*ROW('Hygiene Data'!G111)),NA())</f>
        <v>#N/A</v>
      </c>
      <c r="BL117" s="509" t="e">
        <f ca="1">+IF(AND(ISNUMBER(OFFSET('Hygiene Data'!$H$5,0,10*ROW('Hygiene Data'!H111))),'Data Summary'!EA117="Yes"),OFFSET('Hygiene Data'!$H$5,0,10*ROW('Hygiene Data'!H111)),NA())</f>
        <v>#N/A</v>
      </c>
      <c r="BM117" s="509" t="e">
        <f ca="1">+IF(AND(ISNUMBER(OFFSET('Hygiene Data'!$H$7,0,10*ROW('Hygiene Data'!H111))),'Data Summary'!EB117="Yes"),OFFSET('Hygiene Data'!$H$7,0,10*ROW('Hygiene Data'!H111)),NA())</f>
        <v>#N/A</v>
      </c>
      <c r="BN117" s="509" t="e">
        <f ca="1">+IF(AND(ISNUMBER(OFFSET('Hygiene Data'!$H$9,0,10*ROW('Hygiene Data'!H111))),'Data Summary'!EC117="Yes"),OFFSET('Hygiene Data'!$H$9,0,10*ROW('Hygiene Data'!H111)),NA())</f>
        <v>#N/A</v>
      </c>
      <c r="BO117" s="509" t="e">
        <f ca="1">+IF(AND(ISNUMBER(OFFSET('Hygiene Data'!$I$5,0,10*ROW('Hygiene Data'!I111))),'Data Summary'!ED117="Yes"),OFFSET('Hygiene Data'!$I$5,0,10*ROW('Hygiene Data'!I111)),NA())</f>
        <v>#N/A</v>
      </c>
      <c r="BP117" s="509" t="e">
        <f ca="1">+IF(AND(ISNUMBER(OFFSET('Hygiene Data'!$I$7,0,10*ROW('Hygiene Data'!I111))),'Data Summary'!EE117="Yes"),OFFSET('Hygiene Data'!$I$7,0,10*ROW('Hygiene Data'!I111)),NA())</f>
        <v>#N/A</v>
      </c>
      <c r="BQ117" s="509" t="e">
        <f ca="1">+IF(AND(ISNUMBER(OFFSET('Hygiene Data'!$I$9,0,10*ROW('Hygiene Data'!I111))),'Data Summary'!EF117="Yes"),OFFSET('Hygiene Data'!$I$9,0,10*ROW('Hygiene Data'!I111)),NA())</f>
        <v>#N/A</v>
      </c>
    </row>
    <row r="118" spans="1:69" x14ac:dyDescent="0.25">
      <c r="A118" s="505" t="e">
        <f ca="1">+RIGHT('Data Summary'!A118,LEN('Data Summary'!A118)-9)</f>
        <v>#VALUE!</v>
      </c>
      <c r="B118" s="479" t="str">
        <f ca="1">+IF(ISTEXT('Data Summary'!B118),'Data Summary'!B118,"")</f>
        <v/>
      </c>
      <c r="C118" s="506" t="e">
        <f ca="1">+VALUE('Data Summary'!C118)</f>
        <v>#VALUE!</v>
      </c>
      <c r="D118" s="507" t="e">
        <f ca="1">+IF(AND(ISNUMBER(OFFSET('Water Data'!$D$4,0,10*ROW('Water Data'!D112))),'Data Summary'!BS118="Yes"),100-OFFSET('Water Data'!$D$4,0,10*ROW('Water Data'!D112)),NA())</f>
        <v>#N/A</v>
      </c>
      <c r="E118" s="507" t="e">
        <f ca="1">+IF(AND(ISNUMBER(OFFSET('Water Data'!$D$6,0,10*ROW('Water Data'!D112))),'Data Summary'!BT118="Yes"),OFFSET('Water Data'!$D$6,0,10*ROW('Water Data'!D112)),NA())</f>
        <v>#N/A</v>
      </c>
      <c r="F118" s="507" t="e">
        <f ca="1">+IF(AND(ISNUMBER(OFFSET('Water Data'!$D$9,0,10*ROW('Water Data'!D112))),'Data Summary'!BU118="Yes"),OFFSET('Water Data'!$D$9,0,10*ROW('Water Data'!D112)),NA())</f>
        <v>#N/A</v>
      </c>
      <c r="G118" s="507" t="e">
        <f ca="1">+IF(AND(ISNUMBER(OFFSET('Water Data'!$E$4,0,10*ROW('Water Data'!E112))),'Data Summary'!BV118="Yes"),100-OFFSET('Water Data'!$E$4,0,10*ROW('Water Data'!E112)),NA())</f>
        <v>#N/A</v>
      </c>
      <c r="H118" s="507" t="e">
        <f ca="1">+IF(AND(ISNUMBER(OFFSET('Water Data'!$E$6,0,10*ROW('Water Data'!E112))),'Data Summary'!BW118="Yes"),OFFSET('Water Data'!$E$6,0,10*ROW('Water Data'!E112)),NA())</f>
        <v>#N/A</v>
      </c>
      <c r="I118" s="507" t="e">
        <f ca="1">+IF(AND(ISNUMBER(OFFSET('Water Data'!$E$9,0,10*ROW('Water Data'!E112))),'Data Summary'!BX118="Yes"),OFFSET('Water Data'!$E$9,0,10*ROW('Water Data'!E112)),NA())</f>
        <v>#N/A</v>
      </c>
      <c r="J118" s="507" t="e">
        <f ca="1">+IF(AND(ISNUMBER(OFFSET('Water Data'!$F$4,0,10*ROW('Water Data'!F112))),'Data Summary'!BY118="Yes"),100-OFFSET('Water Data'!$F$4,0,10*ROW('Water Data'!F112)),NA())</f>
        <v>#N/A</v>
      </c>
      <c r="K118" s="507" t="e">
        <f ca="1">+IF(AND(ISNUMBER(OFFSET('Water Data'!$F$6,0,10*ROW('Water Data'!F112))),'Data Summary'!BZ118="Yes"),OFFSET('Water Data'!$F$6,0,10*ROW('Water Data'!F112)),NA())</f>
        <v>#N/A</v>
      </c>
      <c r="L118" s="507" t="e">
        <f ca="1">+IF(AND(ISNUMBER(OFFSET('Water Data'!$F$9,0,10*ROW('Water Data'!F112))),'Data Summary'!CA118="Yes"),OFFSET('Water Data'!$F$9,0,10*ROW('Water Data'!F112)),NA())</f>
        <v>#N/A</v>
      </c>
      <c r="M118" s="507" t="e">
        <f ca="1">+IF(AND(ISNUMBER(OFFSET('Water Data'!$G$4,0,10*ROW('Water Data'!G112))),'Data Summary'!CB118="Yes"),100-OFFSET('Water Data'!$G$4,0,10*ROW('Water Data'!G112)),NA())</f>
        <v>#N/A</v>
      </c>
      <c r="N118" s="507" t="e">
        <f ca="1">+IF(AND(ISNUMBER(OFFSET('Water Data'!$G$6,0,10*ROW('Water Data'!G112))),'Data Summary'!CC118="Yes"),OFFSET('Water Data'!$G$6,0,10*ROW('Water Data'!G112)),NA())</f>
        <v>#N/A</v>
      </c>
      <c r="O118" s="507" t="e">
        <f ca="1">+IF(AND(ISNUMBER(OFFSET('Water Data'!$G$9,0,10*ROW('Water Data'!G112))),'Data Summary'!CD118="Yes"),OFFSET('Water Data'!$G$9,0,10*ROW('Water Data'!G112)),NA())</f>
        <v>#N/A</v>
      </c>
      <c r="P118" s="507" t="e">
        <f ca="1">+IF(AND(ISNUMBER(OFFSET('Water Data'!$H$4,0,10*ROW('Water Data'!H112))),'Data Summary'!CE118="Yes"),100-OFFSET('Water Data'!$H$4,0,10*ROW('Water Data'!H112)),NA())</f>
        <v>#N/A</v>
      </c>
      <c r="Q118" s="507" t="e">
        <f ca="1">+IF(AND(ISNUMBER(OFFSET('Water Data'!$H$6,0,10*ROW('Water Data'!H112))),'Data Summary'!CF118="Yes"),OFFSET('Water Data'!$H$6,0,10*ROW('Water Data'!H112)),NA())</f>
        <v>#N/A</v>
      </c>
      <c r="R118" s="507" t="e">
        <f ca="1">+IF(AND(ISNUMBER(OFFSET('Water Data'!$H$9,0,10*ROW('Water Data'!H112))),'Data Summary'!CG118="Yes"),OFFSET('Water Data'!$H$9,0,10*ROW('Water Data'!H112)),NA())</f>
        <v>#N/A</v>
      </c>
      <c r="S118" s="507" t="e">
        <f ca="1">+IF(AND(ISNUMBER(OFFSET('Water Data'!$I$4,0,10*ROW('Water Data'!I112))),'Data Summary'!CH118="Yes"),100-OFFSET('Water Data'!$I$4,0,10*ROW('Water Data'!I112)),NA())</f>
        <v>#N/A</v>
      </c>
      <c r="T118" s="507" t="e">
        <f ca="1">+IF(AND(ISNUMBER(OFFSET('Water Data'!$I$6,0,10*ROW('Water Data'!I112))),'Data Summary'!CI118="Yes"),OFFSET('Water Data'!$I$6,0,10*ROW('Water Data'!I112)),NA())</f>
        <v>#N/A</v>
      </c>
      <c r="U118" s="507" t="e">
        <f ca="1">+IF(AND(ISNUMBER(OFFSET('Water Data'!$I$9,0,10*ROW('Water Data'!I112))),'Data Summary'!CJ118="Yes"),OFFSET('Water Data'!$I$9,0,10*ROW('Water Data'!I112)),NA())</f>
        <v>#N/A</v>
      </c>
      <c r="V118" s="508" t="e">
        <f ca="1">+IF(AND(ISNUMBER(OFFSET('Sanitation Data'!$D$4,0,10*ROW('Sanitation Data'!D112))),'Data Summary'!CK118="Yes"),100-OFFSET('Sanitation Data'!$D$4,0,10*ROW('Sanitation Data'!D112)),NA())</f>
        <v>#N/A</v>
      </c>
      <c r="W118" s="508" t="e">
        <f ca="1">+IF(AND(ISNUMBER(OFFSET('Sanitation Data'!$D$6,0,10*ROW('Sanitation Data'!D112))),'Data Summary'!CL118="Yes"),OFFSET('Sanitation Data'!$D$6,0,10*ROW('Sanitation Data'!D112)),NA())</f>
        <v>#N/A</v>
      </c>
      <c r="X118" s="508" t="e">
        <f ca="1">+IF(AND(ISNUMBER(OFFSET('Sanitation Data'!$D$10,0,10*ROW('Sanitation Data'!D112))),'Data Summary'!CM118="Yes"),OFFSET('Sanitation Data'!$D$10,0,10*ROW('Sanitation Data'!D112)),NA())</f>
        <v>#N/A</v>
      </c>
      <c r="Y118" s="508" t="e">
        <f ca="1">+IF(AND(ISNUMBER(OFFSET('Sanitation Data'!$D$11,0,10*ROW('Sanitation Data'!D112))),'Data Summary'!CN118="Yes"),OFFSET('Sanitation Data'!$D$11,0,10*ROW('Sanitation Data'!D112)),NA())</f>
        <v>#N/A</v>
      </c>
      <c r="Z118" s="508" t="e">
        <f ca="1">+IF(AND(ISNUMBER(OFFSET('Sanitation Data'!$D$12,0,10*ROW('Sanitation Data'!D112))),'Data Summary'!CO118="Yes"),OFFSET('Sanitation Data'!$D$12,0,10*ROW('Sanitation Data'!D112)),NA())</f>
        <v>#N/A</v>
      </c>
      <c r="AA118" s="508" t="e">
        <f ca="1">+IF(AND(ISNUMBER(OFFSET('Sanitation Data'!$E$4,0,10*ROW('Sanitation Data'!E112))),'Data Summary'!CP118="Yes"),100-OFFSET('Sanitation Data'!$E$4,0,10*ROW('Sanitation Data'!E112)),NA())</f>
        <v>#N/A</v>
      </c>
      <c r="AB118" s="508" t="e">
        <f ca="1">+IF(AND(ISNUMBER(OFFSET('Sanitation Data'!$E$6,0,10*ROW('Sanitation Data'!E112))),'Data Summary'!CQ118="Yes"),OFFSET('Sanitation Data'!$E$6,0,10*ROW('Sanitation Data'!E112)),NA())</f>
        <v>#N/A</v>
      </c>
      <c r="AC118" s="508" t="e">
        <f ca="1">+IF(AND(ISNUMBER(OFFSET('Sanitation Data'!$E$10,0,10*ROW('Sanitation Data'!E112))),'Data Summary'!CR118="Yes"),OFFSET('Sanitation Data'!$E$10,0,10*ROW('Sanitation Data'!E112)),NA())</f>
        <v>#N/A</v>
      </c>
      <c r="AD118" s="508" t="e">
        <f ca="1">+IF(AND(ISNUMBER(OFFSET('Sanitation Data'!$E$11,0,10*ROW('Sanitation Data'!E112))),'Data Summary'!CS118="Yes"),OFFSET('Sanitation Data'!$E$11,0,10*ROW('Sanitation Data'!E112)),NA())</f>
        <v>#N/A</v>
      </c>
      <c r="AE118" s="508" t="e">
        <f ca="1">+IF(AND(ISNUMBER(OFFSET('Sanitation Data'!$E$12,0,10*ROW('Sanitation Data'!E112))),'Data Summary'!CT118="Yes"),OFFSET('Sanitation Data'!$E$12,0,10*ROW('Sanitation Data'!E112)),NA())</f>
        <v>#N/A</v>
      </c>
      <c r="AF118" s="508" t="e">
        <f ca="1">+IF(AND(ISNUMBER(OFFSET('Sanitation Data'!$F$4,0,10*ROW('Sanitation Data'!F112))),'Data Summary'!CU118="Yes"),100-OFFSET('Sanitation Data'!$F$4,0,10*ROW('Sanitation Data'!F112)),NA())</f>
        <v>#N/A</v>
      </c>
      <c r="AG118" s="508" t="e">
        <f ca="1">+IF(AND(ISNUMBER(OFFSET('Sanitation Data'!$F$6,0,10*ROW('Sanitation Data'!F112))),'Data Summary'!CV118="Yes"),OFFSET('Sanitation Data'!$F$6,0,10*ROW('Sanitation Data'!F112)),NA())</f>
        <v>#N/A</v>
      </c>
      <c r="AH118" s="508" t="e">
        <f ca="1">+IF(AND(ISNUMBER(OFFSET('Sanitation Data'!$F$10,0,10*ROW('Sanitation Data'!F112))),'Data Summary'!CW118="Yes"),OFFSET('Sanitation Data'!$F$10,0,10*ROW('Sanitation Data'!F112)),NA())</f>
        <v>#N/A</v>
      </c>
      <c r="AI118" s="508" t="e">
        <f ca="1">+IF(AND(ISNUMBER(OFFSET('Sanitation Data'!$F$11,0,10*ROW('Sanitation Data'!F112))),'Data Summary'!CX118="Yes"),OFFSET('Sanitation Data'!$F$11,0,10*ROW('Sanitation Data'!F112)),NA())</f>
        <v>#N/A</v>
      </c>
      <c r="AJ118" s="508" t="e">
        <f ca="1">+IF(AND(ISNUMBER(OFFSET('Sanitation Data'!$F$12,0,10*ROW('Sanitation Data'!F112))),'Data Summary'!CY118="Yes"),OFFSET('Sanitation Data'!$F$12,0,10*ROW('Sanitation Data'!F112)),NA())</f>
        <v>#N/A</v>
      </c>
      <c r="AK118" s="508" t="e">
        <f ca="1">+IF(AND(ISNUMBER(OFFSET('Sanitation Data'!$G$4,0,10*ROW('Sanitation Data'!G112))),'Data Summary'!CZ118="Yes"),100-OFFSET('Sanitation Data'!$G$4,0,10*ROW('Sanitation Data'!G112)),NA())</f>
        <v>#N/A</v>
      </c>
      <c r="AL118" s="508" t="e">
        <f ca="1">+IF(AND(ISNUMBER(OFFSET('Sanitation Data'!$G$6,0,10*ROW('Sanitation Data'!G112))),'Data Summary'!DA118="Yes"),OFFSET('Sanitation Data'!$G$6,0,10*ROW('Sanitation Data'!G112)),NA())</f>
        <v>#N/A</v>
      </c>
      <c r="AM118" s="508" t="e">
        <f ca="1">+IF(AND(ISNUMBER(OFFSET('Sanitation Data'!$G$10,0,10*ROW('Sanitation Data'!G112))),'Data Summary'!DB118="Yes"),OFFSET('Sanitation Data'!$G$10,0,10*ROW('Sanitation Data'!G112)),NA())</f>
        <v>#N/A</v>
      </c>
      <c r="AN118" s="508" t="e">
        <f ca="1">+IF(AND(ISNUMBER(OFFSET('Sanitation Data'!$G$11,0,10*ROW('Sanitation Data'!G112))),'Data Summary'!DC118="Yes"),OFFSET('Sanitation Data'!$G$11,0,10*ROW('Sanitation Data'!G112)),NA())</f>
        <v>#N/A</v>
      </c>
      <c r="AO118" s="508" t="e">
        <f ca="1">+IF(AND(ISNUMBER(OFFSET('Sanitation Data'!$G$12,0,10*ROW('Sanitation Data'!G112))),'Data Summary'!DD118="Yes"),OFFSET('Sanitation Data'!$G$12,0,10*ROW('Sanitation Data'!G112)),NA())</f>
        <v>#N/A</v>
      </c>
      <c r="AP118" s="508" t="e">
        <f ca="1">+IF(AND(ISNUMBER(OFFSET('Sanitation Data'!$H$4,0,10*ROW('Sanitation Data'!H112))),'Data Summary'!DE118="Yes"),100-OFFSET('Sanitation Data'!$H$4,0,10*ROW('Sanitation Data'!H112)),NA())</f>
        <v>#N/A</v>
      </c>
      <c r="AQ118" s="508" t="e">
        <f ca="1">+IF(AND(ISNUMBER(OFFSET('Sanitation Data'!$H$6,0,10*ROW('Sanitation Data'!H112))),'Data Summary'!DF118="Yes"),OFFSET('Sanitation Data'!$H$6,0,10*ROW('Sanitation Data'!H112)),NA())</f>
        <v>#N/A</v>
      </c>
      <c r="AR118" s="508" t="e">
        <f ca="1">+IF(AND(ISNUMBER(OFFSET('Sanitation Data'!$H$10,0,10*ROW('Sanitation Data'!H112))),'Data Summary'!DG118="Yes"),OFFSET('Sanitation Data'!$H$10,0,10*ROW('Sanitation Data'!H112)),NA())</f>
        <v>#N/A</v>
      </c>
      <c r="AS118" s="508" t="e">
        <f ca="1">+IF(AND(ISNUMBER(OFFSET('Sanitation Data'!$H$11,0,10*ROW('Sanitation Data'!H112))),'Data Summary'!DH118="Yes"),OFFSET('Sanitation Data'!$H$11,0,10*ROW('Sanitation Data'!H112)),NA())</f>
        <v>#N/A</v>
      </c>
      <c r="AT118" s="508" t="e">
        <f ca="1">+IF(AND(ISNUMBER(OFFSET('Sanitation Data'!$H$12,0,10*ROW('Sanitation Data'!H112))),'Data Summary'!DI118="Yes"),OFFSET('Sanitation Data'!$H$12,0,10*ROW('Sanitation Data'!H112)),NA())</f>
        <v>#N/A</v>
      </c>
      <c r="AU118" s="508" t="e">
        <f ca="1">+IF(AND(ISNUMBER(OFFSET('Sanitation Data'!$I$4,0,10*ROW('Sanitation Data'!I112))),'Data Summary'!DJ118="Yes"),100-OFFSET('Sanitation Data'!$I$4,0,10*ROW('Sanitation Data'!I112)),NA())</f>
        <v>#N/A</v>
      </c>
      <c r="AV118" s="508" t="e">
        <f ca="1">+IF(AND(ISNUMBER(OFFSET('Sanitation Data'!$I$6,0,10*ROW('Sanitation Data'!I112))),'Data Summary'!DK118="Yes"),OFFSET('Sanitation Data'!$I$6,0,10*ROW('Sanitation Data'!I112)),NA())</f>
        <v>#N/A</v>
      </c>
      <c r="AW118" s="508" t="e">
        <f ca="1">+IF(AND(ISNUMBER(OFFSET('Sanitation Data'!$I$10,0,10*ROW('Sanitation Data'!I112))),'Data Summary'!DL118="Yes"),OFFSET('Sanitation Data'!$I$10,0,10*ROW('Sanitation Data'!I112)),NA())</f>
        <v>#N/A</v>
      </c>
      <c r="AX118" s="508" t="e">
        <f ca="1">+IF(AND(ISNUMBER(OFFSET('Sanitation Data'!$I$11,0,10*ROW('Sanitation Data'!I112))),'Data Summary'!DM118="Yes"),OFFSET('Sanitation Data'!$I$11,0,10*ROW('Sanitation Data'!I112)),NA())</f>
        <v>#N/A</v>
      </c>
      <c r="AY118" s="508" t="e">
        <f ca="1">+IF(AND(ISNUMBER(OFFSET('Sanitation Data'!$I$12,0,10*ROW('Sanitation Data'!I112))),'Data Summary'!DN118="Yes"),OFFSET('Sanitation Data'!$I$12,0,10*ROW('Sanitation Data'!I112)),NA())</f>
        <v>#N/A</v>
      </c>
      <c r="AZ118" s="509" t="e">
        <f ca="1">+IF(AND(ISNUMBER(OFFSET('Hygiene Data'!$D$5,0,10*ROW('Hygiene Data'!D112))),'Data Summary'!DO118="Yes"),OFFSET('Hygiene Data'!$D$5,0,10*ROW('Hygiene Data'!D112)),NA())</f>
        <v>#N/A</v>
      </c>
      <c r="BA118" s="509" t="e">
        <f ca="1">+IF(AND(ISNUMBER(OFFSET('Hygiene Data'!$D$7,0,10*ROW('Hygiene Data'!D112))),'Data Summary'!DP118="Yes"),OFFSET('Hygiene Data'!$D$7,0,10*ROW('Hygiene Data'!D112)),NA())</f>
        <v>#N/A</v>
      </c>
      <c r="BB118" s="509" t="e">
        <f ca="1">+IF(AND(ISNUMBER(OFFSET('Hygiene Data'!$D$9,0,10*ROW('Hygiene Data'!D112))),'Data Summary'!DQ118="Yes"),OFFSET('Hygiene Data'!$D$9,0,10*ROW('Hygiene Data'!D112)),NA())</f>
        <v>#N/A</v>
      </c>
      <c r="BC118" s="509" t="e">
        <f ca="1">+IF(AND(ISNUMBER(OFFSET('Hygiene Data'!$E$5,0,10*ROW('Hygiene Data'!E112))),'Data Summary'!DR118="Yes"),OFFSET('Hygiene Data'!$E$5,0,10*ROW('Hygiene Data'!E112)),NA())</f>
        <v>#N/A</v>
      </c>
      <c r="BD118" s="509" t="e">
        <f ca="1">+IF(AND(ISNUMBER(OFFSET('Hygiene Data'!$E$7,0,10*ROW('Hygiene Data'!E112))),'Data Summary'!DS118="Yes"),OFFSET('Hygiene Data'!$E$7,0,10*ROW('Hygiene Data'!E112)),NA())</f>
        <v>#N/A</v>
      </c>
      <c r="BE118" s="509" t="e">
        <f ca="1">+IF(AND(ISNUMBER(OFFSET('Hygiene Data'!$E$9,0,10*ROW('Hygiene Data'!E112))),'Data Summary'!DT118="Yes"),OFFSET('Hygiene Data'!$E$9,0,10*ROW('Hygiene Data'!E112)),NA())</f>
        <v>#N/A</v>
      </c>
      <c r="BF118" s="509" t="e">
        <f ca="1">+IF(AND(ISNUMBER(OFFSET('Hygiene Data'!$F$5,0,10*ROW('Hygiene Data'!F112))),'Data Summary'!DU118="Yes"),OFFSET('Hygiene Data'!$F$5,0,10*ROW('Hygiene Data'!F112)),NA())</f>
        <v>#N/A</v>
      </c>
      <c r="BG118" s="509" t="e">
        <f ca="1">+IF(AND(ISNUMBER(OFFSET('Hygiene Data'!$F$7,0,10*ROW('Hygiene Data'!F112))),'Data Summary'!DV118="Yes"),OFFSET('Hygiene Data'!$F$7,0,10*ROW('Hygiene Data'!F112)),NA())</f>
        <v>#N/A</v>
      </c>
      <c r="BH118" s="509" t="e">
        <f ca="1">+IF(AND(ISNUMBER(OFFSET('Hygiene Data'!$F$9,0,10*ROW('Hygiene Data'!F112))),'Data Summary'!DW118="Yes"),OFFSET('Hygiene Data'!$F$9,0,10*ROW('Hygiene Data'!F112)),NA())</f>
        <v>#N/A</v>
      </c>
      <c r="BI118" s="509" t="e">
        <f ca="1">+IF(AND(ISNUMBER(OFFSET('Hygiene Data'!$G$5,0,10*ROW('Hygiene Data'!G112))),'Data Summary'!DX118="Yes"),OFFSET('Hygiene Data'!$G$5,0,10*ROW('Hygiene Data'!G112)),NA())</f>
        <v>#N/A</v>
      </c>
      <c r="BJ118" s="509" t="e">
        <f ca="1">+IF(AND(ISNUMBER(OFFSET('Hygiene Data'!$G$7,0,10*ROW('Hygiene Data'!G112))),'Data Summary'!DY118="Yes"),OFFSET('Hygiene Data'!$G$7,0,10*ROW('Hygiene Data'!G112)),NA())</f>
        <v>#N/A</v>
      </c>
      <c r="BK118" s="509" t="e">
        <f ca="1">+IF(AND(ISNUMBER(OFFSET('Hygiene Data'!$G$9,0,10*ROW('Hygiene Data'!G112))),'Data Summary'!DZ118="Yes"),OFFSET('Hygiene Data'!$G$9,0,10*ROW('Hygiene Data'!G112)),NA())</f>
        <v>#N/A</v>
      </c>
      <c r="BL118" s="509" t="e">
        <f ca="1">+IF(AND(ISNUMBER(OFFSET('Hygiene Data'!$H$5,0,10*ROW('Hygiene Data'!H112))),'Data Summary'!EA118="Yes"),OFFSET('Hygiene Data'!$H$5,0,10*ROW('Hygiene Data'!H112)),NA())</f>
        <v>#N/A</v>
      </c>
      <c r="BM118" s="509" t="e">
        <f ca="1">+IF(AND(ISNUMBER(OFFSET('Hygiene Data'!$H$7,0,10*ROW('Hygiene Data'!H112))),'Data Summary'!EB118="Yes"),OFFSET('Hygiene Data'!$H$7,0,10*ROW('Hygiene Data'!H112)),NA())</f>
        <v>#N/A</v>
      </c>
      <c r="BN118" s="509" t="e">
        <f ca="1">+IF(AND(ISNUMBER(OFFSET('Hygiene Data'!$H$9,0,10*ROW('Hygiene Data'!H112))),'Data Summary'!EC118="Yes"),OFFSET('Hygiene Data'!$H$9,0,10*ROW('Hygiene Data'!H112)),NA())</f>
        <v>#N/A</v>
      </c>
      <c r="BO118" s="509" t="e">
        <f ca="1">+IF(AND(ISNUMBER(OFFSET('Hygiene Data'!$I$5,0,10*ROW('Hygiene Data'!I112))),'Data Summary'!ED118="Yes"),OFFSET('Hygiene Data'!$I$5,0,10*ROW('Hygiene Data'!I112)),NA())</f>
        <v>#N/A</v>
      </c>
      <c r="BP118" s="509" t="e">
        <f ca="1">+IF(AND(ISNUMBER(OFFSET('Hygiene Data'!$I$7,0,10*ROW('Hygiene Data'!I112))),'Data Summary'!EE118="Yes"),OFFSET('Hygiene Data'!$I$7,0,10*ROW('Hygiene Data'!I112)),NA())</f>
        <v>#N/A</v>
      </c>
      <c r="BQ118" s="509" t="e">
        <f ca="1">+IF(AND(ISNUMBER(OFFSET('Hygiene Data'!$I$9,0,10*ROW('Hygiene Data'!I112))),'Data Summary'!EF118="Yes"),OFFSET('Hygiene Data'!$I$9,0,10*ROW('Hygiene Data'!I112)),NA())</f>
        <v>#N/A</v>
      </c>
    </row>
    <row r="119" spans="1:69" x14ac:dyDescent="0.25">
      <c r="A119" s="505" t="e">
        <f ca="1">+RIGHT('Data Summary'!A119,LEN('Data Summary'!A119)-9)</f>
        <v>#VALUE!</v>
      </c>
      <c r="B119" s="479" t="str">
        <f ca="1">+IF(ISTEXT('Data Summary'!B119),'Data Summary'!B119,"")</f>
        <v/>
      </c>
      <c r="C119" s="506" t="e">
        <f ca="1">+VALUE('Data Summary'!C119)</f>
        <v>#VALUE!</v>
      </c>
      <c r="D119" s="507" t="e">
        <f ca="1">+IF(AND(ISNUMBER(OFFSET('Water Data'!$D$4,0,10*ROW('Water Data'!D113))),'Data Summary'!BS119="Yes"),100-OFFSET('Water Data'!$D$4,0,10*ROW('Water Data'!D113)),NA())</f>
        <v>#N/A</v>
      </c>
      <c r="E119" s="507" t="e">
        <f ca="1">+IF(AND(ISNUMBER(OFFSET('Water Data'!$D$6,0,10*ROW('Water Data'!D113))),'Data Summary'!BT119="Yes"),OFFSET('Water Data'!$D$6,0,10*ROW('Water Data'!D113)),NA())</f>
        <v>#N/A</v>
      </c>
      <c r="F119" s="507" t="e">
        <f ca="1">+IF(AND(ISNUMBER(OFFSET('Water Data'!$D$9,0,10*ROW('Water Data'!D113))),'Data Summary'!BU119="Yes"),OFFSET('Water Data'!$D$9,0,10*ROW('Water Data'!D113)),NA())</f>
        <v>#N/A</v>
      </c>
      <c r="G119" s="507" t="e">
        <f ca="1">+IF(AND(ISNUMBER(OFFSET('Water Data'!$E$4,0,10*ROW('Water Data'!E113))),'Data Summary'!BV119="Yes"),100-OFFSET('Water Data'!$E$4,0,10*ROW('Water Data'!E113)),NA())</f>
        <v>#N/A</v>
      </c>
      <c r="H119" s="507" t="e">
        <f ca="1">+IF(AND(ISNUMBER(OFFSET('Water Data'!$E$6,0,10*ROW('Water Data'!E113))),'Data Summary'!BW119="Yes"),OFFSET('Water Data'!$E$6,0,10*ROW('Water Data'!E113)),NA())</f>
        <v>#N/A</v>
      </c>
      <c r="I119" s="507" t="e">
        <f ca="1">+IF(AND(ISNUMBER(OFFSET('Water Data'!$E$9,0,10*ROW('Water Data'!E113))),'Data Summary'!BX119="Yes"),OFFSET('Water Data'!$E$9,0,10*ROW('Water Data'!E113)),NA())</f>
        <v>#N/A</v>
      </c>
      <c r="J119" s="507" t="e">
        <f ca="1">+IF(AND(ISNUMBER(OFFSET('Water Data'!$F$4,0,10*ROW('Water Data'!F113))),'Data Summary'!BY119="Yes"),100-OFFSET('Water Data'!$F$4,0,10*ROW('Water Data'!F113)),NA())</f>
        <v>#N/A</v>
      </c>
      <c r="K119" s="507" t="e">
        <f ca="1">+IF(AND(ISNUMBER(OFFSET('Water Data'!$F$6,0,10*ROW('Water Data'!F113))),'Data Summary'!BZ119="Yes"),OFFSET('Water Data'!$F$6,0,10*ROW('Water Data'!F113)),NA())</f>
        <v>#N/A</v>
      </c>
      <c r="L119" s="507" t="e">
        <f ca="1">+IF(AND(ISNUMBER(OFFSET('Water Data'!$F$9,0,10*ROW('Water Data'!F113))),'Data Summary'!CA119="Yes"),OFFSET('Water Data'!$F$9,0,10*ROW('Water Data'!F113)),NA())</f>
        <v>#N/A</v>
      </c>
      <c r="M119" s="507" t="e">
        <f ca="1">+IF(AND(ISNUMBER(OFFSET('Water Data'!$G$4,0,10*ROW('Water Data'!G113))),'Data Summary'!CB119="Yes"),100-OFFSET('Water Data'!$G$4,0,10*ROW('Water Data'!G113)),NA())</f>
        <v>#N/A</v>
      </c>
      <c r="N119" s="507" t="e">
        <f ca="1">+IF(AND(ISNUMBER(OFFSET('Water Data'!$G$6,0,10*ROW('Water Data'!G113))),'Data Summary'!CC119="Yes"),OFFSET('Water Data'!$G$6,0,10*ROW('Water Data'!G113)),NA())</f>
        <v>#N/A</v>
      </c>
      <c r="O119" s="507" t="e">
        <f ca="1">+IF(AND(ISNUMBER(OFFSET('Water Data'!$G$9,0,10*ROW('Water Data'!G113))),'Data Summary'!CD119="Yes"),OFFSET('Water Data'!$G$9,0,10*ROW('Water Data'!G113)),NA())</f>
        <v>#N/A</v>
      </c>
      <c r="P119" s="507" t="e">
        <f ca="1">+IF(AND(ISNUMBER(OFFSET('Water Data'!$H$4,0,10*ROW('Water Data'!H113))),'Data Summary'!CE119="Yes"),100-OFFSET('Water Data'!$H$4,0,10*ROW('Water Data'!H113)),NA())</f>
        <v>#N/A</v>
      </c>
      <c r="Q119" s="507" t="e">
        <f ca="1">+IF(AND(ISNUMBER(OFFSET('Water Data'!$H$6,0,10*ROW('Water Data'!H113))),'Data Summary'!CF119="Yes"),OFFSET('Water Data'!$H$6,0,10*ROW('Water Data'!H113)),NA())</f>
        <v>#N/A</v>
      </c>
      <c r="R119" s="507" t="e">
        <f ca="1">+IF(AND(ISNUMBER(OFFSET('Water Data'!$H$9,0,10*ROW('Water Data'!H113))),'Data Summary'!CG119="Yes"),OFFSET('Water Data'!$H$9,0,10*ROW('Water Data'!H113)),NA())</f>
        <v>#N/A</v>
      </c>
      <c r="S119" s="507" t="e">
        <f ca="1">+IF(AND(ISNUMBER(OFFSET('Water Data'!$I$4,0,10*ROW('Water Data'!I113))),'Data Summary'!CH119="Yes"),100-OFFSET('Water Data'!$I$4,0,10*ROW('Water Data'!I113)),NA())</f>
        <v>#N/A</v>
      </c>
      <c r="T119" s="507" t="e">
        <f ca="1">+IF(AND(ISNUMBER(OFFSET('Water Data'!$I$6,0,10*ROW('Water Data'!I113))),'Data Summary'!CI119="Yes"),OFFSET('Water Data'!$I$6,0,10*ROW('Water Data'!I113)),NA())</f>
        <v>#N/A</v>
      </c>
      <c r="U119" s="507" t="e">
        <f ca="1">+IF(AND(ISNUMBER(OFFSET('Water Data'!$I$9,0,10*ROW('Water Data'!I113))),'Data Summary'!CJ119="Yes"),OFFSET('Water Data'!$I$9,0,10*ROW('Water Data'!I113)),NA())</f>
        <v>#N/A</v>
      </c>
      <c r="V119" s="508" t="e">
        <f ca="1">+IF(AND(ISNUMBER(OFFSET('Sanitation Data'!$D$4,0,10*ROW('Sanitation Data'!D113))),'Data Summary'!CK119="Yes"),100-OFFSET('Sanitation Data'!$D$4,0,10*ROW('Sanitation Data'!D113)),NA())</f>
        <v>#N/A</v>
      </c>
      <c r="W119" s="508" t="e">
        <f ca="1">+IF(AND(ISNUMBER(OFFSET('Sanitation Data'!$D$6,0,10*ROW('Sanitation Data'!D113))),'Data Summary'!CL119="Yes"),OFFSET('Sanitation Data'!$D$6,0,10*ROW('Sanitation Data'!D113)),NA())</f>
        <v>#N/A</v>
      </c>
      <c r="X119" s="508" t="e">
        <f ca="1">+IF(AND(ISNUMBER(OFFSET('Sanitation Data'!$D$10,0,10*ROW('Sanitation Data'!D113))),'Data Summary'!CM119="Yes"),OFFSET('Sanitation Data'!$D$10,0,10*ROW('Sanitation Data'!D113)),NA())</f>
        <v>#N/A</v>
      </c>
      <c r="Y119" s="508" t="e">
        <f ca="1">+IF(AND(ISNUMBER(OFFSET('Sanitation Data'!$D$11,0,10*ROW('Sanitation Data'!D113))),'Data Summary'!CN119="Yes"),OFFSET('Sanitation Data'!$D$11,0,10*ROW('Sanitation Data'!D113)),NA())</f>
        <v>#N/A</v>
      </c>
      <c r="Z119" s="508" t="e">
        <f ca="1">+IF(AND(ISNUMBER(OFFSET('Sanitation Data'!$D$12,0,10*ROW('Sanitation Data'!D113))),'Data Summary'!CO119="Yes"),OFFSET('Sanitation Data'!$D$12,0,10*ROW('Sanitation Data'!D113)),NA())</f>
        <v>#N/A</v>
      </c>
      <c r="AA119" s="508" t="e">
        <f ca="1">+IF(AND(ISNUMBER(OFFSET('Sanitation Data'!$E$4,0,10*ROW('Sanitation Data'!E113))),'Data Summary'!CP119="Yes"),100-OFFSET('Sanitation Data'!$E$4,0,10*ROW('Sanitation Data'!E113)),NA())</f>
        <v>#N/A</v>
      </c>
      <c r="AB119" s="508" t="e">
        <f ca="1">+IF(AND(ISNUMBER(OFFSET('Sanitation Data'!$E$6,0,10*ROW('Sanitation Data'!E113))),'Data Summary'!CQ119="Yes"),OFFSET('Sanitation Data'!$E$6,0,10*ROW('Sanitation Data'!E113)),NA())</f>
        <v>#N/A</v>
      </c>
      <c r="AC119" s="508" t="e">
        <f ca="1">+IF(AND(ISNUMBER(OFFSET('Sanitation Data'!$E$10,0,10*ROW('Sanitation Data'!E113))),'Data Summary'!CR119="Yes"),OFFSET('Sanitation Data'!$E$10,0,10*ROW('Sanitation Data'!E113)),NA())</f>
        <v>#N/A</v>
      </c>
      <c r="AD119" s="508" t="e">
        <f ca="1">+IF(AND(ISNUMBER(OFFSET('Sanitation Data'!$E$11,0,10*ROW('Sanitation Data'!E113))),'Data Summary'!CS119="Yes"),OFFSET('Sanitation Data'!$E$11,0,10*ROW('Sanitation Data'!E113)),NA())</f>
        <v>#N/A</v>
      </c>
      <c r="AE119" s="508" t="e">
        <f ca="1">+IF(AND(ISNUMBER(OFFSET('Sanitation Data'!$E$12,0,10*ROW('Sanitation Data'!E113))),'Data Summary'!CT119="Yes"),OFFSET('Sanitation Data'!$E$12,0,10*ROW('Sanitation Data'!E113)),NA())</f>
        <v>#N/A</v>
      </c>
      <c r="AF119" s="508" t="e">
        <f ca="1">+IF(AND(ISNUMBER(OFFSET('Sanitation Data'!$F$4,0,10*ROW('Sanitation Data'!F113))),'Data Summary'!CU119="Yes"),100-OFFSET('Sanitation Data'!$F$4,0,10*ROW('Sanitation Data'!F113)),NA())</f>
        <v>#N/A</v>
      </c>
      <c r="AG119" s="508" t="e">
        <f ca="1">+IF(AND(ISNUMBER(OFFSET('Sanitation Data'!$F$6,0,10*ROW('Sanitation Data'!F113))),'Data Summary'!CV119="Yes"),OFFSET('Sanitation Data'!$F$6,0,10*ROW('Sanitation Data'!F113)),NA())</f>
        <v>#N/A</v>
      </c>
      <c r="AH119" s="508" t="e">
        <f ca="1">+IF(AND(ISNUMBER(OFFSET('Sanitation Data'!$F$10,0,10*ROW('Sanitation Data'!F113))),'Data Summary'!CW119="Yes"),OFFSET('Sanitation Data'!$F$10,0,10*ROW('Sanitation Data'!F113)),NA())</f>
        <v>#N/A</v>
      </c>
      <c r="AI119" s="508" t="e">
        <f ca="1">+IF(AND(ISNUMBER(OFFSET('Sanitation Data'!$F$11,0,10*ROW('Sanitation Data'!F113))),'Data Summary'!CX119="Yes"),OFFSET('Sanitation Data'!$F$11,0,10*ROW('Sanitation Data'!F113)),NA())</f>
        <v>#N/A</v>
      </c>
      <c r="AJ119" s="508" t="e">
        <f ca="1">+IF(AND(ISNUMBER(OFFSET('Sanitation Data'!$F$12,0,10*ROW('Sanitation Data'!F113))),'Data Summary'!CY119="Yes"),OFFSET('Sanitation Data'!$F$12,0,10*ROW('Sanitation Data'!F113)),NA())</f>
        <v>#N/A</v>
      </c>
      <c r="AK119" s="508" t="e">
        <f ca="1">+IF(AND(ISNUMBER(OFFSET('Sanitation Data'!$G$4,0,10*ROW('Sanitation Data'!G113))),'Data Summary'!CZ119="Yes"),100-OFFSET('Sanitation Data'!$G$4,0,10*ROW('Sanitation Data'!G113)),NA())</f>
        <v>#N/A</v>
      </c>
      <c r="AL119" s="508" t="e">
        <f ca="1">+IF(AND(ISNUMBER(OFFSET('Sanitation Data'!$G$6,0,10*ROW('Sanitation Data'!G113))),'Data Summary'!DA119="Yes"),OFFSET('Sanitation Data'!$G$6,0,10*ROW('Sanitation Data'!G113)),NA())</f>
        <v>#N/A</v>
      </c>
      <c r="AM119" s="508" t="e">
        <f ca="1">+IF(AND(ISNUMBER(OFFSET('Sanitation Data'!$G$10,0,10*ROW('Sanitation Data'!G113))),'Data Summary'!DB119="Yes"),OFFSET('Sanitation Data'!$G$10,0,10*ROW('Sanitation Data'!G113)),NA())</f>
        <v>#N/A</v>
      </c>
      <c r="AN119" s="508" t="e">
        <f ca="1">+IF(AND(ISNUMBER(OFFSET('Sanitation Data'!$G$11,0,10*ROW('Sanitation Data'!G113))),'Data Summary'!DC119="Yes"),OFFSET('Sanitation Data'!$G$11,0,10*ROW('Sanitation Data'!G113)),NA())</f>
        <v>#N/A</v>
      </c>
      <c r="AO119" s="508" t="e">
        <f ca="1">+IF(AND(ISNUMBER(OFFSET('Sanitation Data'!$G$12,0,10*ROW('Sanitation Data'!G113))),'Data Summary'!DD119="Yes"),OFFSET('Sanitation Data'!$G$12,0,10*ROW('Sanitation Data'!G113)),NA())</f>
        <v>#N/A</v>
      </c>
      <c r="AP119" s="508" t="e">
        <f ca="1">+IF(AND(ISNUMBER(OFFSET('Sanitation Data'!$H$4,0,10*ROW('Sanitation Data'!H113))),'Data Summary'!DE119="Yes"),100-OFFSET('Sanitation Data'!$H$4,0,10*ROW('Sanitation Data'!H113)),NA())</f>
        <v>#N/A</v>
      </c>
      <c r="AQ119" s="508" t="e">
        <f ca="1">+IF(AND(ISNUMBER(OFFSET('Sanitation Data'!$H$6,0,10*ROW('Sanitation Data'!H113))),'Data Summary'!DF119="Yes"),OFFSET('Sanitation Data'!$H$6,0,10*ROW('Sanitation Data'!H113)),NA())</f>
        <v>#N/A</v>
      </c>
      <c r="AR119" s="508" t="e">
        <f ca="1">+IF(AND(ISNUMBER(OFFSET('Sanitation Data'!$H$10,0,10*ROW('Sanitation Data'!H113))),'Data Summary'!DG119="Yes"),OFFSET('Sanitation Data'!$H$10,0,10*ROW('Sanitation Data'!H113)),NA())</f>
        <v>#N/A</v>
      </c>
      <c r="AS119" s="508" t="e">
        <f ca="1">+IF(AND(ISNUMBER(OFFSET('Sanitation Data'!$H$11,0,10*ROW('Sanitation Data'!H113))),'Data Summary'!DH119="Yes"),OFFSET('Sanitation Data'!$H$11,0,10*ROW('Sanitation Data'!H113)),NA())</f>
        <v>#N/A</v>
      </c>
      <c r="AT119" s="508" t="e">
        <f ca="1">+IF(AND(ISNUMBER(OFFSET('Sanitation Data'!$H$12,0,10*ROW('Sanitation Data'!H113))),'Data Summary'!DI119="Yes"),OFFSET('Sanitation Data'!$H$12,0,10*ROW('Sanitation Data'!H113)),NA())</f>
        <v>#N/A</v>
      </c>
      <c r="AU119" s="508" t="e">
        <f ca="1">+IF(AND(ISNUMBER(OFFSET('Sanitation Data'!$I$4,0,10*ROW('Sanitation Data'!I113))),'Data Summary'!DJ119="Yes"),100-OFFSET('Sanitation Data'!$I$4,0,10*ROW('Sanitation Data'!I113)),NA())</f>
        <v>#N/A</v>
      </c>
      <c r="AV119" s="508" t="e">
        <f ca="1">+IF(AND(ISNUMBER(OFFSET('Sanitation Data'!$I$6,0,10*ROW('Sanitation Data'!I113))),'Data Summary'!DK119="Yes"),OFFSET('Sanitation Data'!$I$6,0,10*ROW('Sanitation Data'!I113)),NA())</f>
        <v>#N/A</v>
      </c>
      <c r="AW119" s="508" t="e">
        <f ca="1">+IF(AND(ISNUMBER(OFFSET('Sanitation Data'!$I$10,0,10*ROW('Sanitation Data'!I113))),'Data Summary'!DL119="Yes"),OFFSET('Sanitation Data'!$I$10,0,10*ROW('Sanitation Data'!I113)),NA())</f>
        <v>#N/A</v>
      </c>
      <c r="AX119" s="508" t="e">
        <f ca="1">+IF(AND(ISNUMBER(OFFSET('Sanitation Data'!$I$11,0,10*ROW('Sanitation Data'!I113))),'Data Summary'!DM119="Yes"),OFFSET('Sanitation Data'!$I$11,0,10*ROW('Sanitation Data'!I113)),NA())</f>
        <v>#N/A</v>
      </c>
      <c r="AY119" s="508" t="e">
        <f ca="1">+IF(AND(ISNUMBER(OFFSET('Sanitation Data'!$I$12,0,10*ROW('Sanitation Data'!I113))),'Data Summary'!DN119="Yes"),OFFSET('Sanitation Data'!$I$12,0,10*ROW('Sanitation Data'!I113)),NA())</f>
        <v>#N/A</v>
      </c>
      <c r="AZ119" s="509" t="e">
        <f ca="1">+IF(AND(ISNUMBER(OFFSET('Hygiene Data'!$D$5,0,10*ROW('Hygiene Data'!D113))),'Data Summary'!DO119="Yes"),OFFSET('Hygiene Data'!$D$5,0,10*ROW('Hygiene Data'!D113)),NA())</f>
        <v>#N/A</v>
      </c>
      <c r="BA119" s="509" t="e">
        <f ca="1">+IF(AND(ISNUMBER(OFFSET('Hygiene Data'!$D$7,0,10*ROW('Hygiene Data'!D113))),'Data Summary'!DP119="Yes"),OFFSET('Hygiene Data'!$D$7,0,10*ROW('Hygiene Data'!D113)),NA())</f>
        <v>#N/A</v>
      </c>
      <c r="BB119" s="509" t="e">
        <f ca="1">+IF(AND(ISNUMBER(OFFSET('Hygiene Data'!$D$9,0,10*ROW('Hygiene Data'!D113))),'Data Summary'!DQ119="Yes"),OFFSET('Hygiene Data'!$D$9,0,10*ROW('Hygiene Data'!D113)),NA())</f>
        <v>#N/A</v>
      </c>
      <c r="BC119" s="509" t="e">
        <f ca="1">+IF(AND(ISNUMBER(OFFSET('Hygiene Data'!$E$5,0,10*ROW('Hygiene Data'!E113))),'Data Summary'!DR119="Yes"),OFFSET('Hygiene Data'!$E$5,0,10*ROW('Hygiene Data'!E113)),NA())</f>
        <v>#N/A</v>
      </c>
      <c r="BD119" s="509" t="e">
        <f ca="1">+IF(AND(ISNUMBER(OFFSET('Hygiene Data'!$E$7,0,10*ROW('Hygiene Data'!E113))),'Data Summary'!DS119="Yes"),OFFSET('Hygiene Data'!$E$7,0,10*ROW('Hygiene Data'!E113)),NA())</f>
        <v>#N/A</v>
      </c>
      <c r="BE119" s="509" t="e">
        <f ca="1">+IF(AND(ISNUMBER(OFFSET('Hygiene Data'!$E$9,0,10*ROW('Hygiene Data'!E113))),'Data Summary'!DT119="Yes"),OFFSET('Hygiene Data'!$E$9,0,10*ROW('Hygiene Data'!E113)),NA())</f>
        <v>#N/A</v>
      </c>
      <c r="BF119" s="509" t="e">
        <f ca="1">+IF(AND(ISNUMBER(OFFSET('Hygiene Data'!$F$5,0,10*ROW('Hygiene Data'!F113))),'Data Summary'!DU119="Yes"),OFFSET('Hygiene Data'!$F$5,0,10*ROW('Hygiene Data'!F113)),NA())</f>
        <v>#N/A</v>
      </c>
      <c r="BG119" s="509" t="e">
        <f ca="1">+IF(AND(ISNUMBER(OFFSET('Hygiene Data'!$F$7,0,10*ROW('Hygiene Data'!F113))),'Data Summary'!DV119="Yes"),OFFSET('Hygiene Data'!$F$7,0,10*ROW('Hygiene Data'!F113)),NA())</f>
        <v>#N/A</v>
      </c>
      <c r="BH119" s="509" t="e">
        <f ca="1">+IF(AND(ISNUMBER(OFFSET('Hygiene Data'!$F$9,0,10*ROW('Hygiene Data'!F113))),'Data Summary'!DW119="Yes"),OFFSET('Hygiene Data'!$F$9,0,10*ROW('Hygiene Data'!F113)),NA())</f>
        <v>#N/A</v>
      </c>
      <c r="BI119" s="509" t="e">
        <f ca="1">+IF(AND(ISNUMBER(OFFSET('Hygiene Data'!$G$5,0,10*ROW('Hygiene Data'!G113))),'Data Summary'!DX119="Yes"),OFFSET('Hygiene Data'!$G$5,0,10*ROW('Hygiene Data'!G113)),NA())</f>
        <v>#N/A</v>
      </c>
      <c r="BJ119" s="509" t="e">
        <f ca="1">+IF(AND(ISNUMBER(OFFSET('Hygiene Data'!$G$7,0,10*ROW('Hygiene Data'!G113))),'Data Summary'!DY119="Yes"),OFFSET('Hygiene Data'!$G$7,0,10*ROW('Hygiene Data'!G113)),NA())</f>
        <v>#N/A</v>
      </c>
      <c r="BK119" s="509" t="e">
        <f ca="1">+IF(AND(ISNUMBER(OFFSET('Hygiene Data'!$G$9,0,10*ROW('Hygiene Data'!G113))),'Data Summary'!DZ119="Yes"),OFFSET('Hygiene Data'!$G$9,0,10*ROW('Hygiene Data'!G113)),NA())</f>
        <v>#N/A</v>
      </c>
      <c r="BL119" s="509" t="e">
        <f ca="1">+IF(AND(ISNUMBER(OFFSET('Hygiene Data'!$H$5,0,10*ROW('Hygiene Data'!H113))),'Data Summary'!EA119="Yes"),OFFSET('Hygiene Data'!$H$5,0,10*ROW('Hygiene Data'!H113)),NA())</f>
        <v>#N/A</v>
      </c>
      <c r="BM119" s="509" t="e">
        <f ca="1">+IF(AND(ISNUMBER(OFFSET('Hygiene Data'!$H$7,0,10*ROW('Hygiene Data'!H113))),'Data Summary'!EB119="Yes"),OFFSET('Hygiene Data'!$H$7,0,10*ROW('Hygiene Data'!H113)),NA())</f>
        <v>#N/A</v>
      </c>
      <c r="BN119" s="509" t="e">
        <f ca="1">+IF(AND(ISNUMBER(OFFSET('Hygiene Data'!$H$9,0,10*ROW('Hygiene Data'!H113))),'Data Summary'!EC119="Yes"),OFFSET('Hygiene Data'!$H$9,0,10*ROW('Hygiene Data'!H113)),NA())</f>
        <v>#N/A</v>
      </c>
      <c r="BO119" s="509" t="e">
        <f ca="1">+IF(AND(ISNUMBER(OFFSET('Hygiene Data'!$I$5,0,10*ROW('Hygiene Data'!I113))),'Data Summary'!ED119="Yes"),OFFSET('Hygiene Data'!$I$5,0,10*ROW('Hygiene Data'!I113)),NA())</f>
        <v>#N/A</v>
      </c>
      <c r="BP119" s="509" t="e">
        <f ca="1">+IF(AND(ISNUMBER(OFFSET('Hygiene Data'!$I$7,0,10*ROW('Hygiene Data'!I113))),'Data Summary'!EE119="Yes"),OFFSET('Hygiene Data'!$I$7,0,10*ROW('Hygiene Data'!I113)),NA())</f>
        <v>#N/A</v>
      </c>
      <c r="BQ119" s="509" t="e">
        <f ca="1">+IF(AND(ISNUMBER(OFFSET('Hygiene Data'!$I$9,0,10*ROW('Hygiene Data'!I113))),'Data Summary'!EF119="Yes"),OFFSET('Hygiene Data'!$I$9,0,10*ROW('Hygiene Data'!I113)),NA())</f>
        <v>#N/A</v>
      </c>
    </row>
    <row r="120" spans="1:69" x14ac:dyDescent="0.25">
      <c r="A120" s="505" t="e">
        <f ca="1">+RIGHT('Data Summary'!A120,LEN('Data Summary'!A120)-9)</f>
        <v>#VALUE!</v>
      </c>
      <c r="B120" s="479" t="str">
        <f ca="1">+IF(ISTEXT('Data Summary'!B120),'Data Summary'!B120,"")</f>
        <v/>
      </c>
      <c r="C120" s="506" t="e">
        <f ca="1">+VALUE('Data Summary'!C120)</f>
        <v>#VALUE!</v>
      </c>
      <c r="D120" s="507" t="e">
        <f ca="1">+IF(AND(ISNUMBER(OFFSET('Water Data'!$D$4,0,10*ROW('Water Data'!D114))),'Data Summary'!BS120="Yes"),100-OFFSET('Water Data'!$D$4,0,10*ROW('Water Data'!D114)),NA())</f>
        <v>#N/A</v>
      </c>
      <c r="E120" s="507" t="e">
        <f ca="1">+IF(AND(ISNUMBER(OFFSET('Water Data'!$D$6,0,10*ROW('Water Data'!D114))),'Data Summary'!BT120="Yes"),OFFSET('Water Data'!$D$6,0,10*ROW('Water Data'!D114)),NA())</f>
        <v>#N/A</v>
      </c>
      <c r="F120" s="507" t="e">
        <f ca="1">+IF(AND(ISNUMBER(OFFSET('Water Data'!$D$9,0,10*ROW('Water Data'!D114))),'Data Summary'!BU120="Yes"),OFFSET('Water Data'!$D$9,0,10*ROW('Water Data'!D114)),NA())</f>
        <v>#N/A</v>
      </c>
      <c r="G120" s="507" t="e">
        <f ca="1">+IF(AND(ISNUMBER(OFFSET('Water Data'!$E$4,0,10*ROW('Water Data'!E114))),'Data Summary'!BV120="Yes"),100-OFFSET('Water Data'!$E$4,0,10*ROW('Water Data'!E114)),NA())</f>
        <v>#N/A</v>
      </c>
      <c r="H120" s="507" t="e">
        <f ca="1">+IF(AND(ISNUMBER(OFFSET('Water Data'!$E$6,0,10*ROW('Water Data'!E114))),'Data Summary'!BW120="Yes"),OFFSET('Water Data'!$E$6,0,10*ROW('Water Data'!E114)),NA())</f>
        <v>#N/A</v>
      </c>
      <c r="I120" s="507" t="e">
        <f ca="1">+IF(AND(ISNUMBER(OFFSET('Water Data'!$E$9,0,10*ROW('Water Data'!E114))),'Data Summary'!BX120="Yes"),OFFSET('Water Data'!$E$9,0,10*ROW('Water Data'!E114)),NA())</f>
        <v>#N/A</v>
      </c>
      <c r="J120" s="507" t="e">
        <f ca="1">+IF(AND(ISNUMBER(OFFSET('Water Data'!$F$4,0,10*ROW('Water Data'!F114))),'Data Summary'!BY120="Yes"),100-OFFSET('Water Data'!$F$4,0,10*ROW('Water Data'!F114)),NA())</f>
        <v>#N/A</v>
      </c>
      <c r="K120" s="507" t="e">
        <f ca="1">+IF(AND(ISNUMBER(OFFSET('Water Data'!$F$6,0,10*ROW('Water Data'!F114))),'Data Summary'!BZ120="Yes"),OFFSET('Water Data'!$F$6,0,10*ROW('Water Data'!F114)),NA())</f>
        <v>#N/A</v>
      </c>
      <c r="L120" s="507" t="e">
        <f ca="1">+IF(AND(ISNUMBER(OFFSET('Water Data'!$F$9,0,10*ROW('Water Data'!F114))),'Data Summary'!CA120="Yes"),OFFSET('Water Data'!$F$9,0,10*ROW('Water Data'!F114)),NA())</f>
        <v>#N/A</v>
      </c>
      <c r="M120" s="507" t="e">
        <f ca="1">+IF(AND(ISNUMBER(OFFSET('Water Data'!$G$4,0,10*ROW('Water Data'!G114))),'Data Summary'!CB120="Yes"),100-OFFSET('Water Data'!$G$4,0,10*ROW('Water Data'!G114)),NA())</f>
        <v>#N/A</v>
      </c>
      <c r="N120" s="507" t="e">
        <f ca="1">+IF(AND(ISNUMBER(OFFSET('Water Data'!$G$6,0,10*ROW('Water Data'!G114))),'Data Summary'!CC120="Yes"),OFFSET('Water Data'!$G$6,0,10*ROW('Water Data'!G114)),NA())</f>
        <v>#N/A</v>
      </c>
      <c r="O120" s="507" t="e">
        <f ca="1">+IF(AND(ISNUMBER(OFFSET('Water Data'!$G$9,0,10*ROW('Water Data'!G114))),'Data Summary'!CD120="Yes"),OFFSET('Water Data'!$G$9,0,10*ROW('Water Data'!G114)),NA())</f>
        <v>#N/A</v>
      </c>
      <c r="P120" s="507" t="e">
        <f ca="1">+IF(AND(ISNUMBER(OFFSET('Water Data'!$H$4,0,10*ROW('Water Data'!H114))),'Data Summary'!CE120="Yes"),100-OFFSET('Water Data'!$H$4,0,10*ROW('Water Data'!H114)),NA())</f>
        <v>#N/A</v>
      </c>
      <c r="Q120" s="507" t="e">
        <f ca="1">+IF(AND(ISNUMBER(OFFSET('Water Data'!$H$6,0,10*ROW('Water Data'!H114))),'Data Summary'!CF120="Yes"),OFFSET('Water Data'!$H$6,0,10*ROW('Water Data'!H114)),NA())</f>
        <v>#N/A</v>
      </c>
      <c r="R120" s="507" t="e">
        <f ca="1">+IF(AND(ISNUMBER(OFFSET('Water Data'!$H$9,0,10*ROW('Water Data'!H114))),'Data Summary'!CG120="Yes"),OFFSET('Water Data'!$H$9,0,10*ROW('Water Data'!H114)),NA())</f>
        <v>#N/A</v>
      </c>
      <c r="S120" s="507" t="e">
        <f ca="1">+IF(AND(ISNUMBER(OFFSET('Water Data'!$I$4,0,10*ROW('Water Data'!I114))),'Data Summary'!CH120="Yes"),100-OFFSET('Water Data'!$I$4,0,10*ROW('Water Data'!I114)),NA())</f>
        <v>#N/A</v>
      </c>
      <c r="T120" s="507" t="e">
        <f ca="1">+IF(AND(ISNUMBER(OFFSET('Water Data'!$I$6,0,10*ROW('Water Data'!I114))),'Data Summary'!CI120="Yes"),OFFSET('Water Data'!$I$6,0,10*ROW('Water Data'!I114)),NA())</f>
        <v>#N/A</v>
      </c>
      <c r="U120" s="507" t="e">
        <f ca="1">+IF(AND(ISNUMBER(OFFSET('Water Data'!$I$9,0,10*ROW('Water Data'!I114))),'Data Summary'!CJ120="Yes"),OFFSET('Water Data'!$I$9,0,10*ROW('Water Data'!I114)),NA())</f>
        <v>#N/A</v>
      </c>
      <c r="V120" s="508" t="e">
        <f ca="1">+IF(AND(ISNUMBER(OFFSET('Sanitation Data'!$D$4,0,10*ROW('Sanitation Data'!D114))),'Data Summary'!CK120="Yes"),100-OFFSET('Sanitation Data'!$D$4,0,10*ROW('Sanitation Data'!D114)),NA())</f>
        <v>#N/A</v>
      </c>
      <c r="W120" s="508" t="e">
        <f ca="1">+IF(AND(ISNUMBER(OFFSET('Sanitation Data'!$D$6,0,10*ROW('Sanitation Data'!D114))),'Data Summary'!CL120="Yes"),OFFSET('Sanitation Data'!$D$6,0,10*ROW('Sanitation Data'!D114)),NA())</f>
        <v>#N/A</v>
      </c>
      <c r="X120" s="508" t="e">
        <f ca="1">+IF(AND(ISNUMBER(OFFSET('Sanitation Data'!$D$10,0,10*ROW('Sanitation Data'!D114))),'Data Summary'!CM120="Yes"),OFFSET('Sanitation Data'!$D$10,0,10*ROW('Sanitation Data'!D114)),NA())</f>
        <v>#N/A</v>
      </c>
      <c r="Y120" s="508" t="e">
        <f ca="1">+IF(AND(ISNUMBER(OFFSET('Sanitation Data'!$D$11,0,10*ROW('Sanitation Data'!D114))),'Data Summary'!CN120="Yes"),OFFSET('Sanitation Data'!$D$11,0,10*ROW('Sanitation Data'!D114)),NA())</f>
        <v>#N/A</v>
      </c>
      <c r="Z120" s="508" t="e">
        <f ca="1">+IF(AND(ISNUMBER(OFFSET('Sanitation Data'!$D$12,0,10*ROW('Sanitation Data'!D114))),'Data Summary'!CO120="Yes"),OFFSET('Sanitation Data'!$D$12,0,10*ROW('Sanitation Data'!D114)),NA())</f>
        <v>#N/A</v>
      </c>
      <c r="AA120" s="508" t="e">
        <f ca="1">+IF(AND(ISNUMBER(OFFSET('Sanitation Data'!$E$4,0,10*ROW('Sanitation Data'!E114))),'Data Summary'!CP120="Yes"),100-OFFSET('Sanitation Data'!$E$4,0,10*ROW('Sanitation Data'!E114)),NA())</f>
        <v>#N/A</v>
      </c>
      <c r="AB120" s="508" t="e">
        <f ca="1">+IF(AND(ISNUMBER(OFFSET('Sanitation Data'!$E$6,0,10*ROW('Sanitation Data'!E114))),'Data Summary'!CQ120="Yes"),OFFSET('Sanitation Data'!$E$6,0,10*ROW('Sanitation Data'!E114)),NA())</f>
        <v>#N/A</v>
      </c>
      <c r="AC120" s="508" t="e">
        <f ca="1">+IF(AND(ISNUMBER(OFFSET('Sanitation Data'!$E$10,0,10*ROW('Sanitation Data'!E114))),'Data Summary'!CR120="Yes"),OFFSET('Sanitation Data'!$E$10,0,10*ROW('Sanitation Data'!E114)),NA())</f>
        <v>#N/A</v>
      </c>
      <c r="AD120" s="508" t="e">
        <f ca="1">+IF(AND(ISNUMBER(OFFSET('Sanitation Data'!$E$11,0,10*ROW('Sanitation Data'!E114))),'Data Summary'!CS120="Yes"),OFFSET('Sanitation Data'!$E$11,0,10*ROW('Sanitation Data'!E114)),NA())</f>
        <v>#N/A</v>
      </c>
      <c r="AE120" s="508" t="e">
        <f ca="1">+IF(AND(ISNUMBER(OFFSET('Sanitation Data'!$E$12,0,10*ROW('Sanitation Data'!E114))),'Data Summary'!CT120="Yes"),OFFSET('Sanitation Data'!$E$12,0,10*ROW('Sanitation Data'!E114)),NA())</f>
        <v>#N/A</v>
      </c>
      <c r="AF120" s="508" t="e">
        <f ca="1">+IF(AND(ISNUMBER(OFFSET('Sanitation Data'!$F$4,0,10*ROW('Sanitation Data'!F114))),'Data Summary'!CU120="Yes"),100-OFFSET('Sanitation Data'!$F$4,0,10*ROW('Sanitation Data'!F114)),NA())</f>
        <v>#N/A</v>
      </c>
      <c r="AG120" s="508" t="e">
        <f ca="1">+IF(AND(ISNUMBER(OFFSET('Sanitation Data'!$F$6,0,10*ROW('Sanitation Data'!F114))),'Data Summary'!CV120="Yes"),OFFSET('Sanitation Data'!$F$6,0,10*ROW('Sanitation Data'!F114)),NA())</f>
        <v>#N/A</v>
      </c>
      <c r="AH120" s="508" t="e">
        <f ca="1">+IF(AND(ISNUMBER(OFFSET('Sanitation Data'!$F$10,0,10*ROW('Sanitation Data'!F114))),'Data Summary'!CW120="Yes"),OFFSET('Sanitation Data'!$F$10,0,10*ROW('Sanitation Data'!F114)),NA())</f>
        <v>#N/A</v>
      </c>
      <c r="AI120" s="508" t="e">
        <f ca="1">+IF(AND(ISNUMBER(OFFSET('Sanitation Data'!$F$11,0,10*ROW('Sanitation Data'!F114))),'Data Summary'!CX120="Yes"),OFFSET('Sanitation Data'!$F$11,0,10*ROW('Sanitation Data'!F114)),NA())</f>
        <v>#N/A</v>
      </c>
      <c r="AJ120" s="508" t="e">
        <f ca="1">+IF(AND(ISNUMBER(OFFSET('Sanitation Data'!$F$12,0,10*ROW('Sanitation Data'!F114))),'Data Summary'!CY120="Yes"),OFFSET('Sanitation Data'!$F$12,0,10*ROW('Sanitation Data'!F114)),NA())</f>
        <v>#N/A</v>
      </c>
      <c r="AK120" s="508" t="e">
        <f ca="1">+IF(AND(ISNUMBER(OFFSET('Sanitation Data'!$G$4,0,10*ROW('Sanitation Data'!G114))),'Data Summary'!CZ120="Yes"),100-OFFSET('Sanitation Data'!$G$4,0,10*ROW('Sanitation Data'!G114)),NA())</f>
        <v>#N/A</v>
      </c>
      <c r="AL120" s="508" t="e">
        <f ca="1">+IF(AND(ISNUMBER(OFFSET('Sanitation Data'!$G$6,0,10*ROW('Sanitation Data'!G114))),'Data Summary'!DA120="Yes"),OFFSET('Sanitation Data'!$G$6,0,10*ROW('Sanitation Data'!G114)),NA())</f>
        <v>#N/A</v>
      </c>
      <c r="AM120" s="508" t="e">
        <f ca="1">+IF(AND(ISNUMBER(OFFSET('Sanitation Data'!$G$10,0,10*ROW('Sanitation Data'!G114))),'Data Summary'!DB120="Yes"),OFFSET('Sanitation Data'!$G$10,0,10*ROW('Sanitation Data'!G114)),NA())</f>
        <v>#N/A</v>
      </c>
      <c r="AN120" s="508" t="e">
        <f ca="1">+IF(AND(ISNUMBER(OFFSET('Sanitation Data'!$G$11,0,10*ROW('Sanitation Data'!G114))),'Data Summary'!DC120="Yes"),OFFSET('Sanitation Data'!$G$11,0,10*ROW('Sanitation Data'!G114)),NA())</f>
        <v>#N/A</v>
      </c>
      <c r="AO120" s="508" t="e">
        <f ca="1">+IF(AND(ISNUMBER(OFFSET('Sanitation Data'!$G$12,0,10*ROW('Sanitation Data'!G114))),'Data Summary'!DD120="Yes"),OFFSET('Sanitation Data'!$G$12,0,10*ROW('Sanitation Data'!G114)),NA())</f>
        <v>#N/A</v>
      </c>
      <c r="AP120" s="508" t="e">
        <f ca="1">+IF(AND(ISNUMBER(OFFSET('Sanitation Data'!$H$4,0,10*ROW('Sanitation Data'!H114))),'Data Summary'!DE120="Yes"),100-OFFSET('Sanitation Data'!$H$4,0,10*ROW('Sanitation Data'!H114)),NA())</f>
        <v>#N/A</v>
      </c>
      <c r="AQ120" s="508" t="e">
        <f ca="1">+IF(AND(ISNUMBER(OFFSET('Sanitation Data'!$H$6,0,10*ROW('Sanitation Data'!H114))),'Data Summary'!DF120="Yes"),OFFSET('Sanitation Data'!$H$6,0,10*ROW('Sanitation Data'!H114)),NA())</f>
        <v>#N/A</v>
      </c>
      <c r="AR120" s="508" t="e">
        <f ca="1">+IF(AND(ISNUMBER(OFFSET('Sanitation Data'!$H$10,0,10*ROW('Sanitation Data'!H114))),'Data Summary'!DG120="Yes"),OFFSET('Sanitation Data'!$H$10,0,10*ROW('Sanitation Data'!H114)),NA())</f>
        <v>#N/A</v>
      </c>
      <c r="AS120" s="508" t="e">
        <f ca="1">+IF(AND(ISNUMBER(OFFSET('Sanitation Data'!$H$11,0,10*ROW('Sanitation Data'!H114))),'Data Summary'!DH120="Yes"),OFFSET('Sanitation Data'!$H$11,0,10*ROW('Sanitation Data'!H114)),NA())</f>
        <v>#N/A</v>
      </c>
      <c r="AT120" s="508" t="e">
        <f ca="1">+IF(AND(ISNUMBER(OFFSET('Sanitation Data'!$H$12,0,10*ROW('Sanitation Data'!H114))),'Data Summary'!DI120="Yes"),OFFSET('Sanitation Data'!$H$12,0,10*ROW('Sanitation Data'!H114)),NA())</f>
        <v>#N/A</v>
      </c>
      <c r="AU120" s="508" t="e">
        <f ca="1">+IF(AND(ISNUMBER(OFFSET('Sanitation Data'!$I$4,0,10*ROW('Sanitation Data'!I114))),'Data Summary'!DJ120="Yes"),100-OFFSET('Sanitation Data'!$I$4,0,10*ROW('Sanitation Data'!I114)),NA())</f>
        <v>#N/A</v>
      </c>
      <c r="AV120" s="508" t="e">
        <f ca="1">+IF(AND(ISNUMBER(OFFSET('Sanitation Data'!$I$6,0,10*ROW('Sanitation Data'!I114))),'Data Summary'!DK120="Yes"),OFFSET('Sanitation Data'!$I$6,0,10*ROW('Sanitation Data'!I114)),NA())</f>
        <v>#N/A</v>
      </c>
      <c r="AW120" s="508" t="e">
        <f ca="1">+IF(AND(ISNUMBER(OFFSET('Sanitation Data'!$I$10,0,10*ROW('Sanitation Data'!I114))),'Data Summary'!DL120="Yes"),OFFSET('Sanitation Data'!$I$10,0,10*ROW('Sanitation Data'!I114)),NA())</f>
        <v>#N/A</v>
      </c>
      <c r="AX120" s="508" t="e">
        <f ca="1">+IF(AND(ISNUMBER(OFFSET('Sanitation Data'!$I$11,0,10*ROW('Sanitation Data'!I114))),'Data Summary'!DM120="Yes"),OFFSET('Sanitation Data'!$I$11,0,10*ROW('Sanitation Data'!I114)),NA())</f>
        <v>#N/A</v>
      </c>
      <c r="AY120" s="508" t="e">
        <f ca="1">+IF(AND(ISNUMBER(OFFSET('Sanitation Data'!$I$12,0,10*ROW('Sanitation Data'!I114))),'Data Summary'!DN120="Yes"),OFFSET('Sanitation Data'!$I$12,0,10*ROW('Sanitation Data'!I114)),NA())</f>
        <v>#N/A</v>
      </c>
      <c r="AZ120" s="509" t="e">
        <f ca="1">+IF(AND(ISNUMBER(OFFSET('Hygiene Data'!$D$5,0,10*ROW('Hygiene Data'!D114))),'Data Summary'!DO120="Yes"),OFFSET('Hygiene Data'!$D$5,0,10*ROW('Hygiene Data'!D114)),NA())</f>
        <v>#N/A</v>
      </c>
      <c r="BA120" s="509" t="e">
        <f ca="1">+IF(AND(ISNUMBER(OFFSET('Hygiene Data'!$D$7,0,10*ROW('Hygiene Data'!D114))),'Data Summary'!DP120="Yes"),OFFSET('Hygiene Data'!$D$7,0,10*ROW('Hygiene Data'!D114)),NA())</f>
        <v>#N/A</v>
      </c>
      <c r="BB120" s="509" t="e">
        <f ca="1">+IF(AND(ISNUMBER(OFFSET('Hygiene Data'!$D$9,0,10*ROW('Hygiene Data'!D114))),'Data Summary'!DQ120="Yes"),OFFSET('Hygiene Data'!$D$9,0,10*ROW('Hygiene Data'!D114)),NA())</f>
        <v>#N/A</v>
      </c>
      <c r="BC120" s="509" t="e">
        <f ca="1">+IF(AND(ISNUMBER(OFFSET('Hygiene Data'!$E$5,0,10*ROW('Hygiene Data'!E114))),'Data Summary'!DR120="Yes"),OFFSET('Hygiene Data'!$E$5,0,10*ROW('Hygiene Data'!E114)),NA())</f>
        <v>#N/A</v>
      </c>
      <c r="BD120" s="509" t="e">
        <f ca="1">+IF(AND(ISNUMBER(OFFSET('Hygiene Data'!$E$7,0,10*ROW('Hygiene Data'!E114))),'Data Summary'!DS120="Yes"),OFFSET('Hygiene Data'!$E$7,0,10*ROW('Hygiene Data'!E114)),NA())</f>
        <v>#N/A</v>
      </c>
      <c r="BE120" s="509" t="e">
        <f ca="1">+IF(AND(ISNUMBER(OFFSET('Hygiene Data'!$E$9,0,10*ROW('Hygiene Data'!E114))),'Data Summary'!DT120="Yes"),OFFSET('Hygiene Data'!$E$9,0,10*ROW('Hygiene Data'!E114)),NA())</f>
        <v>#N/A</v>
      </c>
      <c r="BF120" s="509" t="e">
        <f ca="1">+IF(AND(ISNUMBER(OFFSET('Hygiene Data'!$F$5,0,10*ROW('Hygiene Data'!F114))),'Data Summary'!DU120="Yes"),OFFSET('Hygiene Data'!$F$5,0,10*ROW('Hygiene Data'!F114)),NA())</f>
        <v>#N/A</v>
      </c>
      <c r="BG120" s="509" t="e">
        <f ca="1">+IF(AND(ISNUMBER(OFFSET('Hygiene Data'!$F$7,0,10*ROW('Hygiene Data'!F114))),'Data Summary'!DV120="Yes"),OFFSET('Hygiene Data'!$F$7,0,10*ROW('Hygiene Data'!F114)),NA())</f>
        <v>#N/A</v>
      </c>
      <c r="BH120" s="509" t="e">
        <f ca="1">+IF(AND(ISNUMBER(OFFSET('Hygiene Data'!$F$9,0,10*ROW('Hygiene Data'!F114))),'Data Summary'!DW120="Yes"),OFFSET('Hygiene Data'!$F$9,0,10*ROW('Hygiene Data'!F114)),NA())</f>
        <v>#N/A</v>
      </c>
      <c r="BI120" s="509" t="e">
        <f ca="1">+IF(AND(ISNUMBER(OFFSET('Hygiene Data'!$G$5,0,10*ROW('Hygiene Data'!G114))),'Data Summary'!DX120="Yes"),OFFSET('Hygiene Data'!$G$5,0,10*ROW('Hygiene Data'!G114)),NA())</f>
        <v>#N/A</v>
      </c>
      <c r="BJ120" s="509" t="e">
        <f ca="1">+IF(AND(ISNUMBER(OFFSET('Hygiene Data'!$G$7,0,10*ROW('Hygiene Data'!G114))),'Data Summary'!DY120="Yes"),OFFSET('Hygiene Data'!$G$7,0,10*ROW('Hygiene Data'!G114)),NA())</f>
        <v>#N/A</v>
      </c>
      <c r="BK120" s="509" t="e">
        <f ca="1">+IF(AND(ISNUMBER(OFFSET('Hygiene Data'!$G$9,0,10*ROW('Hygiene Data'!G114))),'Data Summary'!DZ120="Yes"),OFFSET('Hygiene Data'!$G$9,0,10*ROW('Hygiene Data'!G114)),NA())</f>
        <v>#N/A</v>
      </c>
      <c r="BL120" s="509" t="e">
        <f ca="1">+IF(AND(ISNUMBER(OFFSET('Hygiene Data'!$H$5,0,10*ROW('Hygiene Data'!H114))),'Data Summary'!EA120="Yes"),OFFSET('Hygiene Data'!$H$5,0,10*ROW('Hygiene Data'!H114)),NA())</f>
        <v>#N/A</v>
      </c>
      <c r="BM120" s="509" t="e">
        <f ca="1">+IF(AND(ISNUMBER(OFFSET('Hygiene Data'!$H$7,0,10*ROW('Hygiene Data'!H114))),'Data Summary'!EB120="Yes"),OFFSET('Hygiene Data'!$H$7,0,10*ROW('Hygiene Data'!H114)),NA())</f>
        <v>#N/A</v>
      </c>
      <c r="BN120" s="509" t="e">
        <f ca="1">+IF(AND(ISNUMBER(OFFSET('Hygiene Data'!$H$9,0,10*ROW('Hygiene Data'!H114))),'Data Summary'!EC120="Yes"),OFFSET('Hygiene Data'!$H$9,0,10*ROW('Hygiene Data'!H114)),NA())</f>
        <v>#N/A</v>
      </c>
      <c r="BO120" s="509" t="e">
        <f ca="1">+IF(AND(ISNUMBER(OFFSET('Hygiene Data'!$I$5,0,10*ROW('Hygiene Data'!I114))),'Data Summary'!ED120="Yes"),OFFSET('Hygiene Data'!$I$5,0,10*ROW('Hygiene Data'!I114)),NA())</f>
        <v>#N/A</v>
      </c>
      <c r="BP120" s="509" t="e">
        <f ca="1">+IF(AND(ISNUMBER(OFFSET('Hygiene Data'!$I$7,0,10*ROW('Hygiene Data'!I114))),'Data Summary'!EE120="Yes"),OFFSET('Hygiene Data'!$I$7,0,10*ROW('Hygiene Data'!I114)),NA())</f>
        <v>#N/A</v>
      </c>
      <c r="BQ120" s="509" t="e">
        <f ca="1">+IF(AND(ISNUMBER(OFFSET('Hygiene Data'!$I$9,0,10*ROW('Hygiene Data'!I114))),'Data Summary'!EF120="Yes"),OFFSET('Hygiene Data'!$I$9,0,10*ROW('Hygiene Data'!I114)),NA())</f>
        <v>#N/A</v>
      </c>
    </row>
    <row r="121" spans="1:69" x14ac:dyDescent="0.25">
      <c r="A121" s="505" t="e">
        <f ca="1">+RIGHT('Data Summary'!A121,LEN('Data Summary'!A121)-9)</f>
        <v>#VALUE!</v>
      </c>
      <c r="B121" s="479" t="str">
        <f ca="1">+IF(ISTEXT('Data Summary'!B121),'Data Summary'!B121,"")</f>
        <v/>
      </c>
      <c r="C121" s="506" t="e">
        <f ca="1">+VALUE('Data Summary'!C121)</f>
        <v>#VALUE!</v>
      </c>
      <c r="D121" s="507" t="e">
        <f ca="1">+IF(AND(ISNUMBER(OFFSET('Water Data'!$D$4,0,10*ROW('Water Data'!D115))),'Data Summary'!BS121="Yes"),100-OFFSET('Water Data'!$D$4,0,10*ROW('Water Data'!D115)),NA())</f>
        <v>#N/A</v>
      </c>
      <c r="E121" s="507" t="e">
        <f ca="1">+IF(AND(ISNUMBER(OFFSET('Water Data'!$D$6,0,10*ROW('Water Data'!D115))),'Data Summary'!BT121="Yes"),OFFSET('Water Data'!$D$6,0,10*ROW('Water Data'!D115)),NA())</f>
        <v>#N/A</v>
      </c>
      <c r="F121" s="507" t="e">
        <f ca="1">+IF(AND(ISNUMBER(OFFSET('Water Data'!$D$9,0,10*ROW('Water Data'!D115))),'Data Summary'!BU121="Yes"),OFFSET('Water Data'!$D$9,0,10*ROW('Water Data'!D115)),NA())</f>
        <v>#N/A</v>
      </c>
      <c r="G121" s="507" t="e">
        <f ca="1">+IF(AND(ISNUMBER(OFFSET('Water Data'!$E$4,0,10*ROW('Water Data'!E115))),'Data Summary'!BV121="Yes"),100-OFFSET('Water Data'!$E$4,0,10*ROW('Water Data'!E115)),NA())</f>
        <v>#N/A</v>
      </c>
      <c r="H121" s="507" t="e">
        <f ca="1">+IF(AND(ISNUMBER(OFFSET('Water Data'!$E$6,0,10*ROW('Water Data'!E115))),'Data Summary'!BW121="Yes"),OFFSET('Water Data'!$E$6,0,10*ROW('Water Data'!E115)),NA())</f>
        <v>#N/A</v>
      </c>
      <c r="I121" s="507" t="e">
        <f ca="1">+IF(AND(ISNUMBER(OFFSET('Water Data'!$E$9,0,10*ROW('Water Data'!E115))),'Data Summary'!BX121="Yes"),OFFSET('Water Data'!$E$9,0,10*ROW('Water Data'!E115)),NA())</f>
        <v>#N/A</v>
      </c>
      <c r="J121" s="507" t="e">
        <f ca="1">+IF(AND(ISNUMBER(OFFSET('Water Data'!$F$4,0,10*ROW('Water Data'!F115))),'Data Summary'!BY121="Yes"),100-OFFSET('Water Data'!$F$4,0,10*ROW('Water Data'!F115)),NA())</f>
        <v>#N/A</v>
      </c>
      <c r="K121" s="507" t="e">
        <f ca="1">+IF(AND(ISNUMBER(OFFSET('Water Data'!$F$6,0,10*ROW('Water Data'!F115))),'Data Summary'!BZ121="Yes"),OFFSET('Water Data'!$F$6,0,10*ROW('Water Data'!F115)),NA())</f>
        <v>#N/A</v>
      </c>
      <c r="L121" s="507" t="e">
        <f ca="1">+IF(AND(ISNUMBER(OFFSET('Water Data'!$F$9,0,10*ROW('Water Data'!F115))),'Data Summary'!CA121="Yes"),OFFSET('Water Data'!$F$9,0,10*ROW('Water Data'!F115)),NA())</f>
        <v>#N/A</v>
      </c>
      <c r="M121" s="507" t="e">
        <f ca="1">+IF(AND(ISNUMBER(OFFSET('Water Data'!$G$4,0,10*ROW('Water Data'!G115))),'Data Summary'!CB121="Yes"),100-OFFSET('Water Data'!$G$4,0,10*ROW('Water Data'!G115)),NA())</f>
        <v>#N/A</v>
      </c>
      <c r="N121" s="507" t="e">
        <f ca="1">+IF(AND(ISNUMBER(OFFSET('Water Data'!$G$6,0,10*ROW('Water Data'!G115))),'Data Summary'!CC121="Yes"),OFFSET('Water Data'!$G$6,0,10*ROW('Water Data'!G115)),NA())</f>
        <v>#N/A</v>
      </c>
      <c r="O121" s="507" t="e">
        <f ca="1">+IF(AND(ISNUMBER(OFFSET('Water Data'!$G$9,0,10*ROW('Water Data'!G115))),'Data Summary'!CD121="Yes"),OFFSET('Water Data'!$G$9,0,10*ROW('Water Data'!G115)),NA())</f>
        <v>#N/A</v>
      </c>
      <c r="P121" s="507" t="e">
        <f ca="1">+IF(AND(ISNUMBER(OFFSET('Water Data'!$H$4,0,10*ROW('Water Data'!H115))),'Data Summary'!CE121="Yes"),100-OFFSET('Water Data'!$H$4,0,10*ROW('Water Data'!H115)),NA())</f>
        <v>#N/A</v>
      </c>
      <c r="Q121" s="507" t="e">
        <f ca="1">+IF(AND(ISNUMBER(OFFSET('Water Data'!$H$6,0,10*ROW('Water Data'!H115))),'Data Summary'!CF121="Yes"),OFFSET('Water Data'!$H$6,0,10*ROW('Water Data'!H115)),NA())</f>
        <v>#N/A</v>
      </c>
      <c r="R121" s="507" t="e">
        <f ca="1">+IF(AND(ISNUMBER(OFFSET('Water Data'!$H$9,0,10*ROW('Water Data'!H115))),'Data Summary'!CG121="Yes"),OFFSET('Water Data'!$H$9,0,10*ROW('Water Data'!H115)),NA())</f>
        <v>#N/A</v>
      </c>
      <c r="S121" s="507" t="e">
        <f ca="1">+IF(AND(ISNUMBER(OFFSET('Water Data'!$I$4,0,10*ROW('Water Data'!I115))),'Data Summary'!CH121="Yes"),100-OFFSET('Water Data'!$I$4,0,10*ROW('Water Data'!I115)),NA())</f>
        <v>#N/A</v>
      </c>
      <c r="T121" s="507" t="e">
        <f ca="1">+IF(AND(ISNUMBER(OFFSET('Water Data'!$I$6,0,10*ROW('Water Data'!I115))),'Data Summary'!CI121="Yes"),OFFSET('Water Data'!$I$6,0,10*ROW('Water Data'!I115)),NA())</f>
        <v>#N/A</v>
      </c>
      <c r="U121" s="507" t="e">
        <f ca="1">+IF(AND(ISNUMBER(OFFSET('Water Data'!$I$9,0,10*ROW('Water Data'!I115))),'Data Summary'!CJ121="Yes"),OFFSET('Water Data'!$I$9,0,10*ROW('Water Data'!I115)),NA())</f>
        <v>#N/A</v>
      </c>
      <c r="V121" s="508" t="e">
        <f ca="1">+IF(AND(ISNUMBER(OFFSET('Sanitation Data'!$D$4,0,10*ROW('Sanitation Data'!D115))),'Data Summary'!CK121="Yes"),100-OFFSET('Sanitation Data'!$D$4,0,10*ROW('Sanitation Data'!D115)),NA())</f>
        <v>#N/A</v>
      </c>
      <c r="W121" s="508" t="e">
        <f ca="1">+IF(AND(ISNUMBER(OFFSET('Sanitation Data'!$D$6,0,10*ROW('Sanitation Data'!D115))),'Data Summary'!CL121="Yes"),OFFSET('Sanitation Data'!$D$6,0,10*ROW('Sanitation Data'!D115)),NA())</f>
        <v>#N/A</v>
      </c>
      <c r="X121" s="508" t="e">
        <f ca="1">+IF(AND(ISNUMBER(OFFSET('Sanitation Data'!$D$10,0,10*ROW('Sanitation Data'!D115))),'Data Summary'!CM121="Yes"),OFFSET('Sanitation Data'!$D$10,0,10*ROW('Sanitation Data'!D115)),NA())</f>
        <v>#N/A</v>
      </c>
      <c r="Y121" s="508" t="e">
        <f ca="1">+IF(AND(ISNUMBER(OFFSET('Sanitation Data'!$D$11,0,10*ROW('Sanitation Data'!D115))),'Data Summary'!CN121="Yes"),OFFSET('Sanitation Data'!$D$11,0,10*ROW('Sanitation Data'!D115)),NA())</f>
        <v>#N/A</v>
      </c>
      <c r="Z121" s="508" t="e">
        <f ca="1">+IF(AND(ISNUMBER(OFFSET('Sanitation Data'!$D$12,0,10*ROW('Sanitation Data'!D115))),'Data Summary'!CO121="Yes"),OFFSET('Sanitation Data'!$D$12,0,10*ROW('Sanitation Data'!D115)),NA())</f>
        <v>#N/A</v>
      </c>
      <c r="AA121" s="508" t="e">
        <f ca="1">+IF(AND(ISNUMBER(OFFSET('Sanitation Data'!$E$4,0,10*ROW('Sanitation Data'!E115))),'Data Summary'!CP121="Yes"),100-OFFSET('Sanitation Data'!$E$4,0,10*ROW('Sanitation Data'!E115)),NA())</f>
        <v>#N/A</v>
      </c>
      <c r="AB121" s="508" t="e">
        <f ca="1">+IF(AND(ISNUMBER(OFFSET('Sanitation Data'!$E$6,0,10*ROW('Sanitation Data'!E115))),'Data Summary'!CQ121="Yes"),OFFSET('Sanitation Data'!$E$6,0,10*ROW('Sanitation Data'!E115)),NA())</f>
        <v>#N/A</v>
      </c>
      <c r="AC121" s="508" t="e">
        <f ca="1">+IF(AND(ISNUMBER(OFFSET('Sanitation Data'!$E$10,0,10*ROW('Sanitation Data'!E115))),'Data Summary'!CR121="Yes"),OFFSET('Sanitation Data'!$E$10,0,10*ROW('Sanitation Data'!E115)),NA())</f>
        <v>#N/A</v>
      </c>
      <c r="AD121" s="508" t="e">
        <f ca="1">+IF(AND(ISNUMBER(OFFSET('Sanitation Data'!$E$11,0,10*ROW('Sanitation Data'!E115))),'Data Summary'!CS121="Yes"),OFFSET('Sanitation Data'!$E$11,0,10*ROW('Sanitation Data'!E115)),NA())</f>
        <v>#N/A</v>
      </c>
      <c r="AE121" s="508" t="e">
        <f ca="1">+IF(AND(ISNUMBER(OFFSET('Sanitation Data'!$E$12,0,10*ROW('Sanitation Data'!E115))),'Data Summary'!CT121="Yes"),OFFSET('Sanitation Data'!$E$12,0,10*ROW('Sanitation Data'!E115)),NA())</f>
        <v>#N/A</v>
      </c>
      <c r="AF121" s="508" t="e">
        <f ca="1">+IF(AND(ISNUMBER(OFFSET('Sanitation Data'!$F$4,0,10*ROW('Sanitation Data'!F115))),'Data Summary'!CU121="Yes"),100-OFFSET('Sanitation Data'!$F$4,0,10*ROW('Sanitation Data'!F115)),NA())</f>
        <v>#N/A</v>
      </c>
      <c r="AG121" s="508" t="e">
        <f ca="1">+IF(AND(ISNUMBER(OFFSET('Sanitation Data'!$F$6,0,10*ROW('Sanitation Data'!F115))),'Data Summary'!CV121="Yes"),OFFSET('Sanitation Data'!$F$6,0,10*ROW('Sanitation Data'!F115)),NA())</f>
        <v>#N/A</v>
      </c>
      <c r="AH121" s="508" t="e">
        <f ca="1">+IF(AND(ISNUMBER(OFFSET('Sanitation Data'!$F$10,0,10*ROW('Sanitation Data'!F115))),'Data Summary'!CW121="Yes"),OFFSET('Sanitation Data'!$F$10,0,10*ROW('Sanitation Data'!F115)),NA())</f>
        <v>#N/A</v>
      </c>
      <c r="AI121" s="508" t="e">
        <f ca="1">+IF(AND(ISNUMBER(OFFSET('Sanitation Data'!$F$11,0,10*ROW('Sanitation Data'!F115))),'Data Summary'!CX121="Yes"),OFFSET('Sanitation Data'!$F$11,0,10*ROW('Sanitation Data'!F115)),NA())</f>
        <v>#N/A</v>
      </c>
      <c r="AJ121" s="508" t="e">
        <f ca="1">+IF(AND(ISNUMBER(OFFSET('Sanitation Data'!$F$12,0,10*ROW('Sanitation Data'!F115))),'Data Summary'!CY121="Yes"),OFFSET('Sanitation Data'!$F$12,0,10*ROW('Sanitation Data'!F115)),NA())</f>
        <v>#N/A</v>
      </c>
      <c r="AK121" s="508" t="e">
        <f ca="1">+IF(AND(ISNUMBER(OFFSET('Sanitation Data'!$G$4,0,10*ROW('Sanitation Data'!G115))),'Data Summary'!CZ121="Yes"),100-OFFSET('Sanitation Data'!$G$4,0,10*ROW('Sanitation Data'!G115)),NA())</f>
        <v>#N/A</v>
      </c>
      <c r="AL121" s="508" t="e">
        <f ca="1">+IF(AND(ISNUMBER(OFFSET('Sanitation Data'!$G$6,0,10*ROW('Sanitation Data'!G115))),'Data Summary'!DA121="Yes"),OFFSET('Sanitation Data'!$G$6,0,10*ROW('Sanitation Data'!G115)),NA())</f>
        <v>#N/A</v>
      </c>
      <c r="AM121" s="508" t="e">
        <f ca="1">+IF(AND(ISNUMBER(OFFSET('Sanitation Data'!$G$10,0,10*ROW('Sanitation Data'!G115))),'Data Summary'!DB121="Yes"),OFFSET('Sanitation Data'!$G$10,0,10*ROW('Sanitation Data'!G115)),NA())</f>
        <v>#N/A</v>
      </c>
      <c r="AN121" s="508" t="e">
        <f ca="1">+IF(AND(ISNUMBER(OFFSET('Sanitation Data'!$G$11,0,10*ROW('Sanitation Data'!G115))),'Data Summary'!DC121="Yes"),OFFSET('Sanitation Data'!$G$11,0,10*ROW('Sanitation Data'!G115)),NA())</f>
        <v>#N/A</v>
      </c>
      <c r="AO121" s="508" t="e">
        <f ca="1">+IF(AND(ISNUMBER(OFFSET('Sanitation Data'!$G$12,0,10*ROW('Sanitation Data'!G115))),'Data Summary'!DD121="Yes"),OFFSET('Sanitation Data'!$G$12,0,10*ROW('Sanitation Data'!G115)),NA())</f>
        <v>#N/A</v>
      </c>
      <c r="AP121" s="508" t="e">
        <f ca="1">+IF(AND(ISNUMBER(OFFSET('Sanitation Data'!$H$4,0,10*ROW('Sanitation Data'!H115))),'Data Summary'!DE121="Yes"),100-OFFSET('Sanitation Data'!$H$4,0,10*ROW('Sanitation Data'!H115)),NA())</f>
        <v>#N/A</v>
      </c>
      <c r="AQ121" s="508" t="e">
        <f ca="1">+IF(AND(ISNUMBER(OFFSET('Sanitation Data'!$H$6,0,10*ROW('Sanitation Data'!H115))),'Data Summary'!DF121="Yes"),OFFSET('Sanitation Data'!$H$6,0,10*ROW('Sanitation Data'!H115)),NA())</f>
        <v>#N/A</v>
      </c>
      <c r="AR121" s="508" t="e">
        <f ca="1">+IF(AND(ISNUMBER(OFFSET('Sanitation Data'!$H$10,0,10*ROW('Sanitation Data'!H115))),'Data Summary'!DG121="Yes"),OFFSET('Sanitation Data'!$H$10,0,10*ROW('Sanitation Data'!H115)),NA())</f>
        <v>#N/A</v>
      </c>
      <c r="AS121" s="508" t="e">
        <f ca="1">+IF(AND(ISNUMBER(OFFSET('Sanitation Data'!$H$11,0,10*ROW('Sanitation Data'!H115))),'Data Summary'!DH121="Yes"),OFFSET('Sanitation Data'!$H$11,0,10*ROW('Sanitation Data'!H115)),NA())</f>
        <v>#N/A</v>
      </c>
      <c r="AT121" s="508" t="e">
        <f ca="1">+IF(AND(ISNUMBER(OFFSET('Sanitation Data'!$H$12,0,10*ROW('Sanitation Data'!H115))),'Data Summary'!DI121="Yes"),OFFSET('Sanitation Data'!$H$12,0,10*ROW('Sanitation Data'!H115)),NA())</f>
        <v>#N/A</v>
      </c>
      <c r="AU121" s="508" t="e">
        <f ca="1">+IF(AND(ISNUMBER(OFFSET('Sanitation Data'!$I$4,0,10*ROW('Sanitation Data'!I115))),'Data Summary'!DJ121="Yes"),100-OFFSET('Sanitation Data'!$I$4,0,10*ROW('Sanitation Data'!I115)),NA())</f>
        <v>#N/A</v>
      </c>
      <c r="AV121" s="508" t="e">
        <f ca="1">+IF(AND(ISNUMBER(OFFSET('Sanitation Data'!$I$6,0,10*ROW('Sanitation Data'!I115))),'Data Summary'!DK121="Yes"),OFFSET('Sanitation Data'!$I$6,0,10*ROW('Sanitation Data'!I115)),NA())</f>
        <v>#N/A</v>
      </c>
      <c r="AW121" s="508" t="e">
        <f ca="1">+IF(AND(ISNUMBER(OFFSET('Sanitation Data'!$I$10,0,10*ROW('Sanitation Data'!I115))),'Data Summary'!DL121="Yes"),OFFSET('Sanitation Data'!$I$10,0,10*ROW('Sanitation Data'!I115)),NA())</f>
        <v>#N/A</v>
      </c>
      <c r="AX121" s="508" t="e">
        <f ca="1">+IF(AND(ISNUMBER(OFFSET('Sanitation Data'!$I$11,0,10*ROW('Sanitation Data'!I115))),'Data Summary'!DM121="Yes"),OFFSET('Sanitation Data'!$I$11,0,10*ROW('Sanitation Data'!I115)),NA())</f>
        <v>#N/A</v>
      </c>
      <c r="AY121" s="508" t="e">
        <f ca="1">+IF(AND(ISNUMBER(OFFSET('Sanitation Data'!$I$12,0,10*ROW('Sanitation Data'!I115))),'Data Summary'!DN121="Yes"),OFFSET('Sanitation Data'!$I$12,0,10*ROW('Sanitation Data'!I115)),NA())</f>
        <v>#N/A</v>
      </c>
      <c r="AZ121" s="509" t="e">
        <f ca="1">+IF(AND(ISNUMBER(OFFSET('Hygiene Data'!$D$5,0,10*ROW('Hygiene Data'!D115))),'Data Summary'!DO121="Yes"),OFFSET('Hygiene Data'!$D$5,0,10*ROW('Hygiene Data'!D115)),NA())</f>
        <v>#N/A</v>
      </c>
      <c r="BA121" s="509" t="e">
        <f ca="1">+IF(AND(ISNUMBER(OFFSET('Hygiene Data'!$D$7,0,10*ROW('Hygiene Data'!D115))),'Data Summary'!DP121="Yes"),OFFSET('Hygiene Data'!$D$7,0,10*ROW('Hygiene Data'!D115)),NA())</f>
        <v>#N/A</v>
      </c>
      <c r="BB121" s="509" t="e">
        <f ca="1">+IF(AND(ISNUMBER(OFFSET('Hygiene Data'!$D$9,0,10*ROW('Hygiene Data'!D115))),'Data Summary'!DQ121="Yes"),OFFSET('Hygiene Data'!$D$9,0,10*ROW('Hygiene Data'!D115)),NA())</f>
        <v>#N/A</v>
      </c>
      <c r="BC121" s="509" t="e">
        <f ca="1">+IF(AND(ISNUMBER(OFFSET('Hygiene Data'!$E$5,0,10*ROW('Hygiene Data'!E115))),'Data Summary'!DR121="Yes"),OFFSET('Hygiene Data'!$E$5,0,10*ROW('Hygiene Data'!E115)),NA())</f>
        <v>#N/A</v>
      </c>
      <c r="BD121" s="509" t="e">
        <f ca="1">+IF(AND(ISNUMBER(OFFSET('Hygiene Data'!$E$7,0,10*ROW('Hygiene Data'!E115))),'Data Summary'!DS121="Yes"),OFFSET('Hygiene Data'!$E$7,0,10*ROW('Hygiene Data'!E115)),NA())</f>
        <v>#N/A</v>
      </c>
      <c r="BE121" s="509" t="e">
        <f ca="1">+IF(AND(ISNUMBER(OFFSET('Hygiene Data'!$E$9,0,10*ROW('Hygiene Data'!E115))),'Data Summary'!DT121="Yes"),OFFSET('Hygiene Data'!$E$9,0,10*ROW('Hygiene Data'!E115)),NA())</f>
        <v>#N/A</v>
      </c>
      <c r="BF121" s="509" t="e">
        <f ca="1">+IF(AND(ISNUMBER(OFFSET('Hygiene Data'!$F$5,0,10*ROW('Hygiene Data'!F115))),'Data Summary'!DU121="Yes"),OFFSET('Hygiene Data'!$F$5,0,10*ROW('Hygiene Data'!F115)),NA())</f>
        <v>#N/A</v>
      </c>
      <c r="BG121" s="509" t="e">
        <f ca="1">+IF(AND(ISNUMBER(OFFSET('Hygiene Data'!$F$7,0,10*ROW('Hygiene Data'!F115))),'Data Summary'!DV121="Yes"),OFFSET('Hygiene Data'!$F$7,0,10*ROW('Hygiene Data'!F115)),NA())</f>
        <v>#N/A</v>
      </c>
      <c r="BH121" s="509" t="e">
        <f ca="1">+IF(AND(ISNUMBER(OFFSET('Hygiene Data'!$F$9,0,10*ROW('Hygiene Data'!F115))),'Data Summary'!DW121="Yes"),OFFSET('Hygiene Data'!$F$9,0,10*ROW('Hygiene Data'!F115)),NA())</f>
        <v>#N/A</v>
      </c>
      <c r="BI121" s="509" t="e">
        <f ca="1">+IF(AND(ISNUMBER(OFFSET('Hygiene Data'!$G$5,0,10*ROW('Hygiene Data'!G115))),'Data Summary'!DX121="Yes"),OFFSET('Hygiene Data'!$G$5,0,10*ROW('Hygiene Data'!G115)),NA())</f>
        <v>#N/A</v>
      </c>
      <c r="BJ121" s="509" t="e">
        <f ca="1">+IF(AND(ISNUMBER(OFFSET('Hygiene Data'!$G$7,0,10*ROW('Hygiene Data'!G115))),'Data Summary'!DY121="Yes"),OFFSET('Hygiene Data'!$G$7,0,10*ROW('Hygiene Data'!G115)),NA())</f>
        <v>#N/A</v>
      </c>
      <c r="BK121" s="509" t="e">
        <f ca="1">+IF(AND(ISNUMBER(OFFSET('Hygiene Data'!$G$9,0,10*ROW('Hygiene Data'!G115))),'Data Summary'!DZ121="Yes"),OFFSET('Hygiene Data'!$G$9,0,10*ROW('Hygiene Data'!G115)),NA())</f>
        <v>#N/A</v>
      </c>
      <c r="BL121" s="509" t="e">
        <f ca="1">+IF(AND(ISNUMBER(OFFSET('Hygiene Data'!$H$5,0,10*ROW('Hygiene Data'!H115))),'Data Summary'!EA121="Yes"),OFFSET('Hygiene Data'!$H$5,0,10*ROW('Hygiene Data'!H115)),NA())</f>
        <v>#N/A</v>
      </c>
      <c r="BM121" s="509" t="e">
        <f ca="1">+IF(AND(ISNUMBER(OFFSET('Hygiene Data'!$H$7,0,10*ROW('Hygiene Data'!H115))),'Data Summary'!EB121="Yes"),OFFSET('Hygiene Data'!$H$7,0,10*ROW('Hygiene Data'!H115)),NA())</f>
        <v>#N/A</v>
      </c>
      <c r="BN121" s="509" t="e">
        <f ca="1">+IF(AND(ISNUMBER(OFFSET('Hygiene Data'!$H$9,0,10*ROW('Hygiene Data'!H115))),'Data Summary'!EC121="Yes"),OFFSET('Hygiene Data'!$H$9,0,10*ROW('Hygiene Data'!H115)),NA())</f>
        <v>#N/A</v>
      </c>
      <c r="BO121" s="509" t="e">
        <f ca="1">+IF(AND(ISNUMBER(OFFSET('Hygiene Data'!$I$5,0,10*ROW('Hygiene Data'!I115))),'Data Summary'!ED121="Yes"),OFFSET('Hygiene Data'!$I$5,0,10*ROW('Hygiene Data'!I115)),NA())</f>
        <v>#N/A</v>
      </c>
      <c r="BP121" s="509" t="e">
        <f ca="1">+IF(AND(ISNUMBER(OFFSET('Hygiene Data'!$I$7,0,10*ROW('Hygiene Data'!I115))),'Data Summary'!EE121="Yes"),OFFSET('Hygiene Data'!$I$7,0,10*ROW('Hygiene Data'!I115)),NA())</f>
        <v>#N/A</v>
      </c>
      <c r="BQ121" s="509" t="e">
        <f ca="1">+IF(AND(ISNUMBER(OFFSET('Hygiene Data'!$I$9,0,10*ROW('Hygiene Data'!I115))),'Data Summary'!EF121="Yes"),OFFSET('Hygiene Data'!$I$9,0,10*ROW('Hygiene Data'!I115)),NA())</f>
        <v>#N/A</v>
      </c>
    </row>
    <row r="122" spans="1:69" x14ac:dyDescent="0.25">
      <c r="A122" s="505" t="e">
        <f ca="1">+RIGHT('Data Summary'!A122,LEN('Data Summary'!A122)-9)</f>
        <v>#VALUE!</v>
      </c>
      <c r="B122" s="479" t="str">
        <f ca="1">+IF(ISTEXT('Data Summary'!B122),'Data Summary'!B122,"")</f>
        <v/>
      </c>
      <c r="C122" s="506" t="e">
        <f ca="1">+VALUE('Data Summary'!C122)</f>
        <v>#VALUE!</v>
      </c>
      <c r="D122" s="507" t="e">
        <f ca="1">+IF(AND(ISNUMBER(OFFSET('Water Data'!$D$4,0,10*ROW('Water Data'!D116))),'Data Summary'!BS122="Yes"),100-OFFSET('Water Data'!$D$4,0,10*ROW('Water Data'!D116)),NA())</f>
        <v>#N/A</v>
      </c>
      <c r="E122" s="507" t="e">
        <f ca="1">+IF(AND(ISNUMBER(OFFSET('Water Data'!$D$6,0,10*ROW('Water Data'!D116))),'Data Summary'!BT122="Yes"),OFFSET('Water Data'!$D$6,0,10*ROW('Water Data'!D116)),NA())</f>
        <v>#N/A</v>
      </c>
      <c r="F122" s="507" t="e">
        <f ca="1">+IF(AND(ISNUMBER(OFFSET('Water Data'!$D$9,0,10*ROW('Water Data'!D116))),'Data Summary'!BU122="Yes"),OFFSET('Water Data'!$D$9,0,10*ROW('Water Data'!D116)),NA())</f>
        <v>#N/A</v>
      </c>
      <c r="G122" s="507" t="e">
        <f ca="1">+IF(AND(ISNUMBER(OFFSET('Water Data'!$E$4,0,10*ROW('Water Data'!E116))),'Data Summary'!BV122="Yes"),100-OFFSET('Water Data'!$E$4,0,10*ROW('Water Data'!E116)),NA())</f>
        <v>#N/A</v>
      </c>
      <c r="H122" s="507" t="e">
        <f ca="1">+IF(AND(ISNUMBER(OFFSET('Water Data'!$E$6,0,10*ROW('Water Data'!E116))),'Data Summary'!BW122="Yes"),OFFSET('Water Data'!$E$6,0,10*ROW('Water Data'!E116)),NA())</f>
        <v>#N/A</v>
      </c>
      <c r="I122" s="507" t="e">
        <f ca="1">+IF(AND(ISNUMBER(OFFSET('Water Data'!$E$9,0,10*ROW('Water Data'!E116))),'Data Summary'!BX122="Yes"),OFFSET('Water Data'!$E$9,0,10*ROW('Water Data'!E116)),NA())</f>
        <v>#N/A</v>
      </c>
      <c r="J122" s="507" t="e">
        <f ca="1">+IF(AND(ISNUMBER(OFFSET('Water Data'!$F$4,0,10*ROW('Water Data'!F116))),'Data Summary'!BY122="Yes"),100-OFFSET('Water Data'!$F$4,0,10*ROW('Water Data'!F116)),NA())</f>
        <v>#N/A</v>
      </c>
      <c r="K122" s="507" t="e">
        <f ca="1">+IF(AND(ISNUMBER(OFFSET('Water Data'!$F$6,0,10*ROW('Water Data'!F116))),'Data Summary'!BZ122="Yes"),OFFSET('Water Data'!$F$6,0,10*ROW('Water Data'!F116)),NA())</f>
        <v>#N/A</v>
      </c>
      <c r="L122" s="507" t="e">
        <f ca="1">+IF(AND(ISNUMBER(OFFSET('Water Data'!$F$9,0,10*ROW('Water Data'!F116))),'Data Summary'!CA122="Yes"),OFFSET('Water Data'!$F$9,0,10*ROW('Water Data'!F116)),NA())</f>
        <v>#N/A</v>
      </c>
      <c r="M122" s="507" t="e">
        <f ca="1">+IF(AND(ISNUMBER(OFFSET('Water Data'!$G$4,0,10*ROW('Water Data'!G116))),'Data Summary'!CB122="Yes"),100-OFFSET('Water Data'!$G$4,0,10*ROW('Water Data'!G116)),NA())</f>
        <v>#N/A</v>
      </c>
      <c r="N122" s="507" t="e">
        <f ca="1">+IF(AND(ISNUMBER(OFFSET('Water Data'!$G$6,0,10*ROW('Water Data'!G116))),'Data Summary'!CC122="Yes"),OFFSET('Water Data'!$G$6,0,10*ROW('Water Data'!G116)),NA())</f>
        <v>#N/A</v>
      </c>
      <c r="O122" s="507" t="e">
        <f ca="1">+IF(AND(ISNUMBER(OFFSET('Water Data'!$G$9,0,10*ROW('Water Data'!G116))),'Data Summary'!CD122="Yes"),OFFSET('Water Data'!$G$9,0,10*ROW('Water Data'!G116)),NA())</f>
        <v>#N/A</v>
      </c>
      <c r="P122" s="507" t="e">
        <f ca="1">+IF(AND(ISNUMBER(OFFSET('Water Data'!$H$4,0,10*ROW('Water Data'!H116))),'Data Summary'!CE122="Yes"),100-OFFSET('Water Data'!$H$4,0,10*ROW('Water Data'!H116)),NA())</f>
        <v>#N/A</v>
      </c>
      <c r="Q122" s="507" t="e">
        <f ca="1">+IF(AND(ISNUMBER(OFFSET('Water Data'!$H$6,0,10*ROW('Water Data'!H116))),'Data Summary'!CF122="Yes"),OFFSET('Water Data'!$H$6,0,10*ROW('Water Data'!H116)),NA())</f>
        <v>#N/A</v>
      </c>
      <c r="R122" s="507" t="e">
        <f ca="1">+IF(AND(ISNUMBER(OFFSET('Water Data'!$H$9,0,10*ROW('Water Data'!H116))),'Data Summary'!CG122="Yes"),OFFSET('Water Data'!$H$9,0,10*ROW('Water Data'!H116)),NA())</f>
        <v>#N/A</v>
      </c>
      <c r="S122" s="507" t="e">
        <f ca="1">+IF(AND(ISNUMBER(OFFSET('Water Data'!$I$4,0,10*ROW('Water Data'!I116))),'Data Summary'!CH122="Yes"),100-OFFSET('Water Data'!$I$4,0,10*ROW('Water Data'!I116)),NA())</f>
        <v>#N/A</v>
      </c>
      <c r="T122" s="507" t="e">
        <f ca="1">+IF(AND(ISNUMBER(OFFSET('Water Data'!$I$6,0,10*ROW('Water Data'!I116))),'Data Summary'!CI122="Yes"),OFFSET('Water Data'!$I$6,0,10*ROW('Water Data'!I116)),NA())</f>
        <v>#N/A</v>
      </c>
      <c r="U122" s="507" t="e">
        <f ca="1">+IF(AND(ISNUMBER(OFFSET('Water Data'!$I$9,0,10*ROW('Water Data'!I116))),'Data Summary'!CJ122="Yes"),OFFSET('Water Data'!$I$9,0,10*ROW('Water Data'!I116)),NA())</f>
        <v>#N/A</v>
      </c>
      <c r="V122" s="508" t="e">
        <f ca="1">+IF(AND(ISNUMBER(OFFSET('Sanitation Data'!$D$4,0,10*ROW('Sanitation Data'!D116))),'Data Summary'!CK122="Yes"),100-OFFSET('Sanitation Data'!$D$4,0,10*ROW('Sanitation Data'!D116)),NA())</f>
        <v>#N/A</v>
      </c>
      <c r="W122" s="508" t="e">
        <f ca="1">+IF(AND(ISNUMBER(OFFSET('Sanitation Data'!$D$6,0,10*ROW('Sanitation Data'!D116))),'Data Summary'!CL122="Yes"),OFFSET('Sanitation Data'!$D$6,0,10*ROW('Sanitation Data'!D116)),NA())</f>
        <v>#N/A</v>
      </c>
      <c r="X122" s="508" t="e">
        <f ca="1">+IF(AND(ISNUMBER(OFFSET('Sanitation Data'!$D$10,0,10*ROW('Sanitation Data'!D116))),'Data Summary'!CM122="Yes"),OFFSET('Sanitation Data'!$D$10,0,10*ROW('Sanitation Data'!D116)),NA())</f>
        <v>#N/A</v>
      </c>
      <c r="Y122" s="508" t="e">
        <f ca="1">+IF(AND(ISNUMBER(OFFSET('Sanitation Data'!$D$11,0,10*ROW('Sanitation Data'!D116))),'Data Summary'!CN122="Yes"),OFFSET('Sanitation Data'!$D$11,0,10*ROW('Sanitation Data'!D116)),NA())</f>
        <v>#N/A</v>
      </c>
      <c r="Z122" s="508" t="e">
        <f ca="1">+IF(AND(ISNUMBER(OFFSET('Sanitation Data'!$D$12,0,10*ROW('Sanitation Data'!D116))),'Data Summary'!CO122="Yes"),OFFSET('Sanitation Data'!$D$12,0,10*ROW('Sanitation Data'!D116)),NA())</f>
        <v>#N/A</v>
      </c>
      <c r="AA122" s="508" t="e">
        <f ca="1">+IF(AND(ISNUMBER(OFFSET('Sanitation Data'!$E$4,0,10*ROW('Sanitation Data'!E116))),'Data Summary'!CP122="Yes"),100-OFFSET('Sanitation Data'!$E$4,0,10*ROW('Sanitation Data'!E116)),NA())</f>
        <v>#N/A</v>
      </c>
      <c r="AB122" s="508" t="e">
        <f ca="1">+IF(AND(ISNUMBER(OFFSET('Sanitation Data'!$E$6,0,10*ROW('Sanitation Data'!E116))),'Data Summary'!CQ122="Yes"),OFFSET('Sanitation Data'!$E$6,0,10*ROW('Sanitation Data'!E116)),NA())</f>
        <v>#N/A</v>
      </c>
      <c r="AC122" s="508" t="e">
        <f ca="1">+IF(AND(ISNUMBER(OFFSET('Sanitation Data'!$E$10,0,10*ROW('Sanitation Data'!E116))),'Data Summary'!CR122="Yes"),OFFSET('Sanitation Data'!$E$10,0,10*ROW('Sanitation Data'!E116)),NA())</f>
        <v>#N/A</v>
      </c>
      <c r="AD122" s="508" t="e">
        <f ca="1">+IF(AND(ISNUMBER(OFFSET('Sanitation Data'!$E$11,0,10*ROW('Sanitation Data'!E116))),'Data Summary'!CS122="Yes"),OFFSET('Sanitation Data'!$E$11,0,10*ROW('Sanitation Data'!E116)),NA())</f>
        <v>#N/A</v>
      </c>
      <c r="AE122" s="508" t="e">
        <f ca="1">+IF(AND(ISNUMBER(OFFSET('Sanitation Data'!$E$12,0,10*ROW('Sanitation Data'!E116))),'Data Summary'!CT122="Yes"),OFFSET('Sanitation Data'!$E$12,0,10*ROW('Sanitation Data'!E116)),NA())</f>
        <v>#N/A</v>
      </c>
      <c r="AF122" s="508" t="e">
        <f ca="1">+IF(AND(ISNUMBER(OFFSET('Sanitation Data'!$F$4,0,10*ROW('Sanitation Data'!F116))),'Data Summary'!CU122="Yes"),100-OFFSET('Sanitation Data'!$F$4,0,10*ROW('Sanitation Data'!F116)),NA())</f>
        <v>#N/A</v>
      </c>
      <c r="AG122" s="508" t="e">
        <f ca="1">+IF(AND(ISNUMBER(OFFSET('Sanitation Data'!$F$6,0,10*ROW('Sanitation Data'!F116))),'Data Summary'!CV122="Yes"),OFFSET('Sanitation Data'!$F$6,0,10*ROW('Sanitation Data'!F116)),NA())</f>
        <v>#N/A</v>
      </c>
      <c r="AH122" s="508" t="e">
        <f ca="1">+IF(AND(ISNUMBER(OFFSET('Sanitation Data'!$F$10,0,10*ROW('Sanitation Data'!F116))),'Data Summary'!CW122="Yes"),OFFSET('Sanitation Data'!$F$10,0,10*ROW('Sanitation Data'!F116)),NA())</f>
        <v>#N/A</v>
      </c>
      <c r="AI122" s="508" t="e">
        <f ca="1">+IF(AND(ISNUMBER(OFFSET('Sanitation Data'!$F$11,0,10*ROW('Sanitation Data'!F116))),'Data Summary'!CX122="Yes"),OFFSET('Sanitation Data'!$F$11,0,10*ROW('Sanitation Data'!F116)),NA())</f>
        <v>#N/A</v>
      </c>
      <c r="AJ122" s="508" t="e">
        <f ca="1">+IF(AND(ISNUMBER(OFFSET('Sanitation Data'!$F$12,0,10*ROW('Sanitation Data'!F116))),'Data Summary'!CY122="Yes"),OFFSET('Sanitation Data'!$F$12,0,10*ROW('Sanitation Data'!F116)),NA())</f>
        <v>#N/A</v>
      </c>
      <c r="AK122" s="508" t="e">
        <f ca="1">+IF(AND(ISNUMBER(OFFSET('Sanitation Data'!$G$4,0,10*ROW('Sanitation Data'!G116))),'Data Summary'!CZ122="Yes"),100-OFFSET('Sanitation Data'!$G$4,0,10*ROW('Sanitation Data'!G116)),NA())</f>
        <v>#N/A</v>
      </c>
      <c r="AL122" s="508" t="e">
        <f ca="1">+IF(AND(ISNUMBER(OFFSET('Sanitation Data'!$G$6,0,10*ROW('Sanitation Data'!G116))),'Data Summary'!DA122="Yes"),OFFSET('Sanitation Data'!$G$6,0,10*ROW('Sanitation Data'!G116)),NA())</f>
        <v>#N/A</v>
      </c>
      <c r="AM122" s="508" t="e">
        <f ca="1">+IF(AND(ISNUMBER(OFFSET('Sanitation Data'!$G$10,0,10*ROW('Sanitation Data'!G116))),'Data Summary'!DB122="Yes"),OFFSET('Sanitation Data'!$G$10,0,10*ROW('Sanitation Data'!G116)),NA())</f>
        <v>#N/A</v>
      </c>
      <c r="AN122" s="508" t="e">
        <f ca="1">+IF(AND(ISNUMBER(OFFSET('Sanitation Data'!$G$11,0,10*ROW('Sanitation Data'!G116))),'Data Summary'!DC122="Yes"),OFFSET('Sanitation Data'!$G$11,0,10*ROW('Sanitation Data'!G116)),NA())</f>
        <v>#N/A</v>
      </c>
      <c r="AO122" s="508" t="e">
        <f ca="1">+IF(AND(ISNUMBER(OFFSET('Sanitation Data'!$G$12,0,10*ROW('Sanitation Data'!G116))),'Data Summary'!DD122="Yes"),OFFSET('Sanitation Data'!$G$12,0,10*ROW('Sanitation Data'!G116)),NA())</f>
        <v>#N/A</v>
      </c>
      <c r="AP122" s="508" t="e">
        <f ca="1">+IF(AND(ISNUMBER(OFFSET('Sanitation Data'!$H$4,0,10*ROW('Sanitation Data'!H116))),'Data Summary'!DE122="Yes"),100-OFFSET('Sanitation Data'!$H$4,0,10*ROW('Sanitation Data'!H116)),NA())</f>
        <v>#N/A</v>
      </c>
      <c r="AQ122" s="508" t="e">
        <f ca="1">+IF(AND(ISNUMBER(OFFSET('Sanitation Data'!$H$6,0,10*ROW('Sanitation Data'!H116))),'Data Summary'!DF122="Yes"),OFFSET('Sanitation Data'!$H$6,0,10*ROW('Sanitation Data'!H116)),NA())</f>
        <v>#N/A</v>
      </c>
      <c r="AR122" s="508" t="e">
        <f ca="1">+IF(AND(ISNUMBER(OFFSET('Sanitation Data'!$H$10,0,10*ROW('Sanitation Data'!H116))),'Data Summary'!DG122="Yes"),OFFSET('Sanitation Data'!$H$10,0,10*ROW('Sanitation Data'!H116)),NA())</f>
        <v>#N/A</v>
      </c>
      <c r="AS122" s="508" t="e">
        <f ca="1">+IF(AND(ISNUMBER(OFFSET('Sanitation Data'!$H$11,0,10*ROW('Sanitation Data'!H116))),'Data Summary'!DH122="Yes"),OFFSET('Sanitation Data'!$H$11,0,10*ROW('Sanitation Data'!H116)),NA())</f>
        <v>#N/A</v>
      </c>
      <c r="AT122" s="508" t="e">
        <f ca="1">+IF(AND(ISNUMBER(OFFSET('Sanitation Data'!$H$12,0,10*ROW('Sanitation Data'!H116))),'Data Summary'!DI122="Yes"),OFFSET('Sanitation Data'!$H$12,0,10*ROW('Sanitation Data'!H116)),NA())</f>
        <v>#N/A</v>
      </c>
      <c r="AU122" s="508" t="e">
        <f ca="1">+IF(AND(ISNUMBER(OFFSET('Sanitation Data'!$I$4,0,10*ROW('Sanitation Data'!I116))),'Data Summary'!DJ122="Yes"),100-OFFSET('Sanitation Data'!$I$4,0,10*ROW('Sanitation Data'!I116)),NA())</f>
        <v>#N/A</v>
      </c>
      <c r="AV122" s="508" t="e">
        <f ca="1">+IF(AND(ISNUMBER(OFFSET('Sanitation Data'!$I$6,0,10*ROW('Sanitation Data'!I116))),'Data Summary'!DK122="Yes"),OFFSET('Sanitation Data'!$I$6,0,10*ROW('Sanitation Data'!I116)),NA())</f>
        <v>#N/A</v>
      </c>
      <c r="AW122" s="508" t="e">
        <f ca="1">+IF(AND(ISNUMBER(OFFSET('Sanitation Data'!$I$10,0,10*ROW('Sanitation Data'!I116))),'Data Summary'!DL122="Yes"),OFFSET('Sanitation Data'!$I$10,0,10*ROW('Sanitation Data'!I116)),NA())</f>
        <v>#N/A</v>
      </c>
      <c r="AX122" s="508" t="e">
        <f ca="1">+IF(AND(ISNUMBER(OFFSET('Sanitation Data'!$I$11,0,10*ROW('Sanitation Data'!I116))),'Data Summary'!DM122="Yes"),OFFSET('Sanitation Data'!$I$11,0,10*ROW('Sanitation Data'!I116)),NA())</f>
        <v>#N/A</v>
      </c>
      <c r="AY122" s="508" t="e">
        <f ca="1">+IF(AND(ISNUMBER(OFFSET('Sanitation Data'!$I$12,0,10*ROW('Sanitation Data'!I116))),'Data Summary'!DN122="Yes"),OFFSET('Sanitation Data'!$I$12,0,10*ROW('Sanitation Data'!I116)),NA())</f>
        <v>#N/A</v>
      </c>
      <c r="AZ122" s="509" t="e">
        <f ca="1">+IF(AND(ISNUMBER(OFFSET('Hygiene Data'!$D$5,0,10*ROW('Hygiene Data'!D116))),'Data Summary'!DO122="Yes"),OFFSET('Hygiene Data'!$D$5,0,10*ROW('Hygiene Data'!D116)),NA())</f>
        <v>#N/A</v>
      </c>
      <c r="BA122" s="509" t="e">
        <f ca="1">+IF(AND(ISNUMBER(OFFSET('Hygiene Data'!$D$7,0,10*ROW('Hygiene Data'!D116))),'Data Summary'!DP122="Yes"),OFFSET('Hygiene Data'!$D$7,0,10*ROW('Hygiene Data'!D116)),NA())</f>
        <v>#N/A</v>
      </c>
      <c r="BB122" s="509" t="e">
        <f ca="1">+IF(AND(ISNUMBER(OFFSET('Hygiene Data'!$D$9,0,10*ROW('Hygiene Data'!D116))),'Data Summary'!DQ122="Yes"),OFFSET('Hygiene Data'!$D$9,0,10*ROW('Hygiene Data'!D116)),NA())</f>
        <v>#N/A</v>
      </c>
      <c r="BC122" s="509" t="e">
        <f ca="1">+IF(AND(ISNUMBER(OFFSET('Hygiene Data'!$E$5,0,10*ROW('Hygiene Data'!E116))),'Data Summary'!DR122="Yes"),OFFSET('Hygiene Data'!$E$5,0,10*ROW('Hygiene Data'!E116)),NA())</f>
        <v>#N/A</v>
      </c>
      <c r="BD122" s="509" t="e">
        <f ca="1">+IF(AND(ISNUMBER(OFFSET('Hygiene Data'!$E$7,0,10*ROW('Hygiene Data'!E116))),'Data Summary'!DS122="Yes"),OFFSET('Hygiene Data'!$E$7,0,10*ROW('Hygiene Data'!E116)),NA())</f>
        <v>#N/A</v>
      </c>
      <c r="BE122" s="509" t="e">
        <f ca="1">+IF(AND(ISNUMBER(OFFSET('Hygiene Data'!$E$9,0,10*ROW('Hygiene Data'!E116))),'Data Summary'!DT122="Yes"),OFFSET('Hygiene Data'!$E$9,0,10*ROW('Hygiene Data'!E116)),NA())</f>
        <v>#N/A</v>
      </c>
      <c r="BF122" s="509" t="e">
        <f ca="1">+IF(AND(ISNUMBER(OFFSET('Hygiene Data'!$F$5,0,10*ROW('Hygiene Data'!F116))),'Data Summary'!DU122="Yes"),OFFSET('Hygiene Data'!$F$5,0,10*ROW('Hygiene Data'!F116)),NA())</f>
        <v>#N/A</v>
      </c>
      <c r="BG122" s="509" t="e">
        <f ca="1">+IF(AND(ISNUMBER(OFFSET('Hygiene Data'!$F$7,0,10*ROW('Hygiene Data'!F116))),'Data Summary'!DV122="Yes"),OFFSET('Hygiene Data'!$F$7,0,10*ROW('Hygiene Data'!F116)),NA())</f>
        <v>#N/A</v>
      </c>
      <c r="BH122" s="509" t="e">
        <f ca="1">+IF(AND(ISNUMBER(OFFSET('Hygiene Data'!$F$9,0,10*ROW('Hygiene Data'!F116))),'Data Summary'!DW122="Yes"),OFFSET('Hygiene Data'!$F$9,0,10*ROW('Hygiene Data'!F116)),NA())</f>
        <v>#N/A</v>
      </c>
      <c r="BI122" s="509" t="e">
        <f ca="1">+IF(AND(ISNUMBER(OFFSET('Hygiene Data'!$G$5,0,10*ROW('Hygiene Data'!G116))),'Data Summary'!DX122="Yes"),OFFSET('Hygiene Data'!$G$5,0,10*ROW('Hygiene Data'!G116)),NA())</f>
        <v>#N/A</v>
      </c>
      <c r="BJ122" s="509" t="e">
        <f ca="1">+IF(AND(ISNUMBER(OFFSET('Hygiene Data'!$G$7,0,10*ROW('Hygiene Data'!G116))),'Data Summary'!DY122="Yes"),OFFSET('Hygiene Data'!$G$7,0,10*ROW('Hygiene Data'!G116)),NA())</f>
        <v>#N/A</v>
      </c>
      <c r="BK122" s="509" t="e">
        <f ca="1">+IF(AND(ISNUMBER(OFFSET('Hygiene Data'!$G$9,0,10*ROW('Hygiene Data'!G116))),'Data Summary'!DZ122="Yes"),OFFSET('Hygiene Data'!$G$9,0,10*ROW('Hygiene Data'!G116)),NA())</f>
        <v>#N/A</v>
      </c>
      <c r="BL122" s="509" t="e">
        <f ca="1">+IF(AND(ISNUMBER(OFFSET('Hygiene Data'!$H$5,0,10*ROW('Hygiene Data'!H116))),'Data Summary'!EA122="Yes"),OFFSET('Hygiene Data'!$H$5,0,10*ROW('Hygiene Data'!H116)),NA())</f>
        <v>#N/A</v>
      </c>
      <c r="BM122" s="509" t="e">
        <f ca="1">+IF(AND(ISNUMBER(OFFSET('Hygiene Data'!$H$7,0,10*ROW('Hygiene Data'!H116))),'Data Summary'!EB122="Yes"),OFFSET('Hygiene Data'!$H$7,0,10*ROW('Hygiene Data'!H116)),NA())</f>
        <v>#N/A</v>
      </c>
      <c r="BN122" s="509" t="e">
        <f ca="1">+IF(AND(ISNUMBER(OFFSET('Hygiene Data'!$H$9,0,10*ROW('Hygiene Data'!H116))),'Data Summary'!EC122="Yes"),OFFSET('Hygiene Data'!$H$9,0,10*ROW('Hygiene Data'!H116)),NA())</f>
        <v>#N/A</v>
      </c>
      <c r="BO122" s="509" t="e">
        <f ca="1">+IF(AND(ISNUMBER(OFFSET('Hygiene Data'!$I$5,0,10*ROW('Hygiene Data'!I116))),'Data Summary'!ED122="Yes"),OFFSET('Hygiene Data'!$I$5,0,10*ROW('Hygiene Data'!I116)),NA())</f>
        <v>#N/A</v>
      </c>
      <c r="BP122" s="509" t="e">
        <f ca="1">+IF(AND(ISNUMBER(OFFSET('Hygiene Data'!$I$7,0,10*ROW('Hygiene Data'!I116))),'Data Summary'!EE122="Yes"),OFFSET('Hygiene Data'!$I$7,0,10*ROW('Hygiene Data'!I116)),NA())</f>
        <v>#N/A</v>
      </c>
      <c r="BQ122" s="509" t="e">
        <f ca="1">+IF(AND(ISNUMBER(OFFSET('Hygiene Data'!$I$9,0,10*ROW('Hygiene Data'!I116))),'Data Summary'!EF122="Yes"),OFFSET('Hygiene Data'!$I$9,0,10*ROW('Hygiene Data'!I116)),NA())</f>
        <v>#N/A</v>
      </c>
    </row>
    <row r="123" spans="1:69" x14ac:dyDescent="0.25">
      <c r="A123" s="505" t="e">
        <f ca="1">+RIGHT('Data Summary'!A123,LEN('Data Summary'!A123)-9)</f>
        <v>#VALUE!</v>
      </c>
      <c r="B123" s="479" t="str">
        <f ca="1">+IF(ISTEXT('Data Summary'!B123),'Data Summary'!B123,"")</f>
        <v/>
      </c>
      <c r="C123" s="506" t="e">
        <f ca="1">+VALUE('Data Summary'!C123)</f>
        <v>#VALUE!</v>
      </c>
      <c r="D123" s="507" t="e">
        <f ca="1">+IF(AND(ISNUMBER(OFFSET('Water Data'!$D$4,0,10*ROW('Water Data'!D117))),'Data Summary'!BS123="Yes"),100-OFFSET('Water Data'!$D$4,0,10*ROW('Water Data'!D117)),NA())</f>
        <v>#N/A</v>
      </c>
      <c r="E123" s="507" t="e">
        <f ca="1">+IF(AND(ISNUMBER(OFFSET('Water Data'!$D$6,0,10*ROW('Water Data'!D117))),'Data Summary'!BT123="Yes"),OFFSET('Water Data'!$D$6,0,10*ROW('Water Data'!D117)),NA())</f>
        <v>#N/A</v>
      </c>
      <c r="F123" s="507" t="e">
        <f ca="1">+IF(AND(ISNUMBER(OFFSET('Water Data'!$D$9,0,10*ROW('Water Data'!D117))),'Data Summary'!BU123="Yes"),OFFSET('Water Data'!$D$9,0,10*ROW('Water Data'!D117)),NA())</f>
        <v>#N/A</v>
      </c>
      <c r="G123" s="507" t="e">
        <f ca="1">+IF(AND(ISNUMBER(OFFSET('Water Data'!$E$4,0,10*ROW('Water Data'!E117))),'Data Summary'!BV123="Yes"),100-OFFSET('Water Data'!$E$4,0,10*ROW('Water Data'!E117)),NA())</f>
        <v>#N/A</v>
      </c>
      <c r="H123" s="507" t="e">
        <f ca="1">+IF(AND(ISNUMBER(OFFSET('Water Data'!$E$6,0,10*ROW('Water Data'!E117))),'Data Summary'!BW123="Yes"),OFFSET('Water Data'!$E$6,0,10*ROW('Water Data'!E117)),NA())</f>
        <v>#N/A</v>
      </c>
      <c r="I123" s="507" t="e">
        <f ca="1">+IF(AND(ISNUMBER(OFFSET('Water Data'!$E$9,0,10*ROW('Water Data'!E117))),'Data Summary'!BX123="Yes"),OFFSET('Water Data'!$E$9,0,10*ROW('Water Data'!E117)),NA())</f>
        <v>#N/A</v>
      </c>
      <c r="J123" s="507" t="e">
        <f ca="1">+IF(AND(ISNUMBER(OFFSET('Water Data'!$F$4,0,10*ROW('Water Data'!F117))),'Data Summary'!BY123="Yes"),100-OFFSET('Water Data'!$F$4,0,10*ROW('Water Data'!F117)),NA())</f>
        <v>#N/A</v>
      </c>
      <c r="K123" s="507" t="e">
        <f ca="1">+IF(AND(ISNUMBER(OFFSET('Water Data'!$F$6,0,10*ROW('Water Data'!F117))),'Data Summary'!BZ123="Yes"),OFFSET('Water Data'!$F$6,0,10*ROW('Water Data'!F117)),NA())</f>
        <v>#N/A</v>
      </c>
      <c r="L123" s="507" t="e">
        <f ca="1">+IF(AND(ISNUMBER(OFFSET('Water Data'!$F$9,0,10*ROW('Water Data'!F117))),'Data Summary'!CA123="Yes"),OFFSET('Water Data'!$F$9,0,10*ROW('Water Data'!F117)),NA())</f>
        <v>#N/A</v>
      </c>
      <c r="M123" s="507" t="e">
        <f ca="1">+IF(AND(ISNUMBER(OFFSET('Water Data'!$G$4,0,10*ROW('Water Data'!G117))),'Data Summary'!CB123="Yes"),100-OFFSET('Water Data'!$G$4,0,10*ROW('Water Data'!G117)),NA())</f>
        <v>#N/A</v>
      </c>
      <c r="N123" s="507" t="e">
        <f ca="1">+IF(AND(ISNUMBER(OFFSET('Water Data'!$G$6,0,10*ROW('Water Data'!G117))),'Data Summary'!CC123="Yes"),OFFSET('Water Data'!$G$6,0,10*ROW('Water Data'!G117)),NA())</f>
        <v>#N/A</v>
      </c>
      <c r="O123" s="507" t="e">
        <f ca="1">+IF(AND(ISNUMBER(OFFSET('Water Data'!$G$9,0,10*ROW('Water Data'!G117))),'Data Summary'!CD123="Yes"),OFFSET('Water Data'!$G$9,0,10*ROW('Water Data'!G117)),NA())</f>
        <v>#N/A</v>
      </c>
      <c r="P123" s="507" t="e">
        <f ca="1">+IF(AND(ISNUMBER(OFFSET('Water Data'!$H$4,0,10*ROW('Water Data'!H117))),'Data Summary'!CE123="Yes"),100-OFFSET('Water Data'!$H$4,0,10*ROW('Water Data'!H117)),NA())</f>
        <v>#N/A</v>
      </c>
      <c r="Q123" s="507" t="e">
        <f ca="1">+IF(AND(ISNUMBER(OFFSET('Water Data'!$H$6,0,10*ROW('Water Data'!H117))),'Data Summary'!CF123="Yes"),OFFSET('Water Data'!$H$6,0,10*ROW('Water Data'!H117)),NA())</f>
        <v>#N/A</v>
      </c>
      <c r="R123" s="507" t="e">
        <f ca="1">+IF(AND(ISNUMBER(OFFSET('Water Data'!$H$9,0,10*ROW('Water Data'!H117))),'Data Summary'!CG123="Yes"),OFFSET('Water Data'!$H$9,0,10*ROW('Water Data'!H117)),NA())</f>
        <v>#N/A</v>
      </c>
      <c r="S123" s="507" t="e">
        <f ca="1">+IF(AND(ISNUMBER(OFFSET('Water Data'!$I$4,0,10*ROW('Water Data'!I117))),'Data Summary'!CH123="Yes"),100-OFFSET('Water Data'!$I$4,0,10*ROW('Water Data'!I117)),NA())</f>
        <v>#N/A</v>
      </c>
      <c r="T123" s="507" t="e">
        <f ca="1">+IF(AND(ISNUMBER(OFFSET('Water Data'!$I$6,0,10*ROW('Water Data'!I117))),'Data Summary'!CI123="Yes"),OFFSET('Water Data'!$I$6,0,10*ROW('Water Data'!I117)),NA())</f>
        <v>#N/A</v>
      </c>
      <c r="U123" s="507" t="e">
        <f ca="1">+IF(AND(ISNUMBER(OFFSET('Water Data'!$I$9,0,10*ROW('Water Data'!I117))),'Data Summary'!CJ123="Yes"),OFFSET('Water Data'!$I$9,0,10*ROW('Water Data'!I117)),NA())</f>
        <v>#N/A</v>
      </c>
      <c r="V123" s="508" t="e">
        <f ca="1">+IF(AND(ISNUMBER(OFFSET('Sanitation Data'!$D$4,0,10*ROW('Sanitation Data'!D117))),'Data Summary'!CK123="Yes"),100-OFFSET('Sanitation Data'!$D$4,0,10*ROW('Sanitation Data'!D117)),NA())</f>
        <v>#N/A</v>
      </c>
      <c r="W123" s="508" t="e">
        <f ca="1">+IF(AND(ISNUMBER(OFFSET('Sanitation Data'!$D$6,0,10*ROW('Sanitation Data'!D117))),'Data Summary'!CL123="Yes"),OFFSET('Sanitation Data'!$D$6,0,10*ROW('Sanitation Data'!D117)),NA())</f>
        <v>#N/A</v>
      </c>
      <c r="X123" s="508" t="e">
        <f ca="1">+IF(AND(ISNUMBER(OFFSET('Sanitation Data'!$D$10,0,10*ROW('Sanitation Data'!D117))),'Data Summary'!CM123="Yes"),OFFSET('Sanitation Data'!$D$10,0,10*ROW('Sanitation Data'!D117)),NA())</f>
        <v>#N/A</v>
      </c>
      <c r="Y123" s="508" t="e">
        <f ca="1">+IF(AND(ISNUMBER(OFFSET('Sanitation Data'!$D$11,0,10*ROW('Sanitation Data'!D117))),'Data Summary'!CN123="Yes"),OFFSET('Sanitation Data'!$D$11,0,10*ROW('Sanitation Data'!D117)),NA())</f>
        <v>#N/A</v>
      </c>
      <c r="Z123" s="508" t="e">
        <f ca="1">+IF(AND(ISNUMBER(OFFSET('Sanitation Data'!$D$12,0,10*ROW('Sanitation Data'!D117))),'Data Summary'!CO123="Yes"),OFFSET('Sanitation Data'!$D$12,0,10*ROW('Sanitation Data'!D117)),NA())</f>
        <v>#N/A</v>
      </c>
      <c r="AA123" s="508" t="e">
        <f ca="1">+IF(AND(ISNUMBER(OFFSET('Sanitation Data'!$E$4,0,10*ROW('Sanitation Data'!E117))),'Data Summary'!CP123="Yes"),100-OFFSET('Sanitation Data'!$E$4,0,10*ROW('Sanitation Data'!E117)),NA())</f>
        <v>#N/A</v>
      </c>
      <c r="AB123" s="508" t="e">
        <f ca="1">+IF(AND(ISNUMBER(OFFSET('Sanitation Data'!$E$6,0,10*ROW('Sanitation Data'!E117))),'Data Summary'!CQ123="Yes"),OFFSET('Sanitation Data'!$E$6,0,10*ROW('Sanitation Data'!E117)),NA())</f>
        <v>#N/A</v>
      </c>
      <c r="AC123" s="508" t="e">
        <f ca="1">+IF(AND(ISNUMBER(OFFSET('Sanitation Data'!$E$10,0,10*ROW('Sanitation Data'!E117))),'Data Summary'!CR123="Yes"),OFFSET('Sanitation Data'!$E$10,0,10*ROW('Sanitation Data'!E117)),NA())</f>
        <v>#N/A</v>
      </c>
      <c r="AD123" s="508" t="e">
        <f ca="1">+IF(AND(ISNUMBER(OFFSET('Sanitation Data'!$E$11,0,10*ROW('Sanitation Data'!E117))),'Data Summary'!CS123="Yes"),OFFSET('Sanitation Data'!$E$11,0,10*ROW('Sanitation Data'!E117)),NA())</f>
        <v>#N/A</v>
      </c>
      <c r="AE123" s="508" t="e">
        <f ca="1">+IF(AND(ISNUMBER(OFFSET('Sanitation Data'!$E$12,0,10*ROW('Sanitation Data'!E117))),'Data Summary'!CT123="Yes"),OFFSET('Sanitation Data'!$E$12,0,10*ROW('Sanitation Data'!E117)),NA())</f>
        <v>#N/A</v>
      </c>
      <c r="AF123" s="508" t="e">
        <f ca="1">+IF(AND(ISNUMBER(OFFSET('Sanitation Data'!$F$4,0,10*ROW('Sanitation Data'!F117))),'Data Summary'!CU123="Yes"),100-OFFSET('Sanitation Data'!$F$4,0,10*ROW('Sanitation Data'!F117)),NA())</f>
        <v>#N/A</v>
      </c>
      <c r="AG123" s="508" t="e">
        <f ca="1">+IF(AND(ISNUMBER(OFFSET('Sanitation Data'!$F$6,0,10*ROW('Sanitation Data'!F117))),'Data Summary'!CV123="Yes"),OFFSET('Sanitation Data'!$F$6,0,10*ROW('Sanitation Data'!F117)),NA())</f>
        <v>#N/A</v>
      </c>
      <c r="AH123" s="508" t="e">
        <f ca="1">+IF(AND(ISNUMBER(OFFSET('Sanitation Data'!$F$10,0,10*ROW('Sanitation Data'!F117))),'Data Summary'!CW123="Yes"),OFFSET('Sanitation Data'!$F$10,0,10*ROW('Sanitation Data'!F117)),NA())</f>
        <v>#N/A</v>
      </c>
      <c r="AI123" s="508" t="e">
        <f ca="1">+IF(AND(ISNUMBER(OFFSET('Sanitation Data'!$F$11,0,10*ROW('Sanitation Data'!F117))),'Data Summary'!CX123="Yes"),OFFSET('Sanitation Data'!$F$11,0,10*ROW('Sanitation Data'!F117)),NA())</f>
        <v>#N/A</v>
      </c>
      <c r="AJ123" s="508" t="e">
        <f ca="1">+IF(AND(ISNUMBER(OFFSET('Sanitation Data'!$F$12,0,10*ROW('Sanitation Data'!F117))),'Data Summary'!CY123="Yes"),OFFSET('Sanitation Data'!$F$12,0,10*ROW('Sanitation Data'!F117)),NA())</f>
        <v>#N/A</v>
      </c>
      <c r="AK123" s="508" t="e">
        <f ca="1">+IF(AND(ISNUMBER(OFFSET('Sanitation Data'!$G$4,0,10*ROW('Sanitation Data'!G117))),'Data Summary'!CZ123="Yes"),100-OFFSET('Sanitation Data'!$G$4,0,10*ROW('Sanitation Data'!G117)),NA())</f>
        <v>#N/A</v>
      </c>
      <c r="AL123" s="508" t="e">
        <f ca="1">+IF(AND(ISNUMBER(OFFSET('Sanitation Data'!$G$6,0,10*ROW('Sanitation Data'!G117))),'Data Summary'!DA123="Yes"),OFFSET('Sanitation Data'!$G$6,0,10*ROW('Sanitation Data'!G117)),NA())</f>
        <v>#N/A</v>
      </c>
      <c r="AM123" s="508" t="e">
        <f ca="1">+IF(AND(ISNUMBER(OFFSET('Sanitation Data'!$G$10,0,10*ROW('Sanitation Data'!G117))),'Data Summary'!DB123="Yes"),OFFSET('Sanitation Data'!$G$10,0,10*ROW('Sanitation Data'!G117)),NA())</f>
        <v>#N/A</v>
      </c>
      <c r="AN123" s="508" t="e">
        <f ca="1">+IF(AND(ISNUMBER(OFFSET('Sanitation Data'!$G$11,0,10*ROW('Sanitation Data'!G117))),'Data Summary'!DC123="Yes"),OFFSET('Sanitation Data'!$G$11,0,10*ROW('Sanitation Data'!G117)),NA())</f>
        <v>#N/A</v>
      </c>
      <c r="AO123" s="508" t="e">
        <f ca="1">+IF(AND(ISNUMBER(OFFSET('Sanitation Data'!$G$12,0,10*ROW('Sanitation Data'!G117))),'Data Summary'!DD123="Yes"),OFFSET('Sanitation Data'!$G$12,0,10*ROW('Sanitation Data'!G117)),NA())</f>
        <v>#N/A</v>
      </c>
      <c r="AP123" s="508" t="e">
        <f ca="1">+IF(AND(ISNUMBER(OFFSET('Sanitation Data'!$H$4,0,10*ROW('Sanitation Data'!H117))),'Data Summary'!DE123="Yes"),100-OFFSET('Sanitation Data'!$H$4,0,10*ROW('Sanitation Data'!H117)),NA())</f>
        <v>#N/A</v>
      </c>
      <c r="AQ123" s="508" t="e">
        <f ca="1">+IF(AND(ISNUMBER(OFFSET('Sanitation Data'!$H$6,0,10*ROW('Sanitation Data'!H117))),'Data Summary'!DF123="Yes"),OFFSET('Sanitation Data'!$H$6,0,10*ROW('Sanitation Data'!H117)),NA())</f>
        <v>#N/A</v>
      </c>
      <c r="AR123" s="508" t="e">
        <f ca="1">+IF(AND(ISNUMBER(OFFSET('Sanitation Data'!$H$10,0,10*ROW('Sanitation Data'!H117))),'Data Summary'!DG123="Yes"),OFFSET('Sanitation Data'!$H$10,0,10*ROW('Sanitation Data'!H117)),NA())</f>
        <v>#N/A</v>
      </c>
      <c r="AS123" s="508" t="e">
        <f ca="1">+IF(AND(ISNUMBER(OFFSET('Sanitation Data'!$H$11,0,10*ROW('Sanitation Data'!H117))),'Data Summary'!DH123="Yes"),OFFSET('Sanitation Data'!$H$11,0,10*ROW('Sanitation Data'!H117)),NA())</f>
        <v>#N/A</v>
      </c>
      <c r="AT123" s="508" t="e">
        <f ca="1">+IF(AND(ISNUMBER(OFFSET('Sanitation Data'!$H$12,0,10*ROW('Sanitation Data'!H117))),'Data Summary'!DI123="Yes"),OFFSET('Sanitation Data'!$H$12,0,10*ROW('Sanitation Data'!H117)),NA())</f>
        <v>#N/A</v>
      </c>
      <c r="AU123" s="508" t="e">
        <f ca="1">+IF(AND(ISNUMBER(OFFSET('Sanitation Data'!$I$4,0,10*ROW('Sanitation Data'!I117))),'Data Summary'!DJ123="Yes"),100-OFFSET('Sanitation Data'!$I$4,0,10*ROW('Sanitation Data'!I117)),NA())</f>
        <v>#N/A</v>
      </c>
      <c r="AV123" s="508" t="e">
        <f ca="1">+IF(AND(ISNUMBER(OFFSET('Sanitation Data'!$I$6,0,10*ROW('Sanitation Data'!I117))),'Data Summary'!DK123="Yes"),OFFSET('Sanitation Data'!$I$6,0,10*ROW('Sanitation Data'!I117)),NA())</f>
        <v>#N/A</v>
      </c>
      <c r="AW123" s="508" t="e">
        <f ca="1">+IF(AND(ISNUMBER(OFFSET('Sanitation Data'!$I$10,0,10*ROW('Sanitation Data'!I117))),'Data Summary'!DL123="Yes"),OFFSET('Sanitation Data'!$I$10,0,10*ROW('Sanitation Data'!I117)),NA())</f>
        <v>#N/A</v>
      </c>
      <c r="AX123" s="508" t="e">
        <f ca="1">+IF(AND(ISNUMBER(OFFSET('Sanitation Data'!$I$11,0,10*ROW('Sanitation Data'!I117))),'Data Summary'!DM123="Yes"),OFFSET('Sanitation Data'!$I$11,0,10*ROW('Sanitation Data'!I117)),NA())</f>
        <v>#N/A</v>
      </c>
      <c r="AY123" s="508" t="e">
        <f ca="1">+IF(AND(ISNUMBER(OFFSET('Sanitation Data'!$I$12,0,10*ROW('Sanitation Data'!I117))),'Data Summary'!DN123="Yes"),OFFSET('Sanitation Data'!$I$12,0,10*ROW('Sanitation Data'!I117)),NA())</f>
        <v>#N/A</v>
      </c>
      <c r="AZ123" s="509" t="e">
        <f ca="1">+IF(AND(ISNUMBER(OFFSET('Hygiene Data'!$D$5,0,10*ROW('Hygiene Data'!D117))),'Data Summary'!DO123="Yes"),OFFSET('Hygiene Data'!$D$5,0,10*ROW('Hygiene Data'!D117)),NA())</f>
        <v>#N/A</v>
      </c>
      <c r="BA123" s="509" t="e">
        <f ca="1">+IF(AND(ISNUMBER(OFFSET('Hygiene Data'!$D$7,0,10*ROW('Hygiene Data'!D117))),'Data Summary'!DP123="Yes"),OFFSET('Hygiene Data'!$D$7,0,10*ROW('Hygiene Data'!D117)),NA())</f>
        <v>#N/A</v>
      </c>
      <c r="BB123" s="509" t="e">
        <f ca="1">+IF(AND(ISNUMBER(OFFSET('Hygiene Data'!$D$9,0,10*ROW('Hygiene Data'!D117))),'Data Summary'!DQ123="Yes"),OFFSET('Hygiene Data'!$D$9,0,10*ROW('Hygiene Data'!D117)),NA())</f>
        <v>#N/A</v>
      </c>
      <c r="BC123" s="509" t="e">
        <f ca="1">+IF(AND(ISNUMBER(OFFSET('Hygiene Data'!$E$5,0,10*ROW('Hygiene Data'!E117))),'Data Summary'!DR123="Yes"),OFFSET('Hygiene Data'!$E$5,0,10*ROW('Hygiene Data'!E117)),NA())</f>
        <v>#N/A</v>
      </c>
      <c r="BD123" s="509" t="e">
        <f ca="1">+IF(AND(ISNUMBER(OFFSET('Hygiene Data'!$E$7,0,10*ROW('Hygiene Data'!E117))),'Data Summary'!DS123="Yes"),OFFSET('Hygiene Data'!$E$7,0,10*ROW('Hygiene Data'!E117)),NA())</f>
        <v>#N/A</v>
      </c>
      <c r="BE123" s="509" t="e">
        <f ca="1">+IF(AND(ISNUMBER(OFFSET('Hygiene Data'!$E$9,0,10*ROW('Hygiene Data'!E117))),'Data Summary'!DT123="Yes"),OFFSET('Hygiene Data'!$E$9,0,10*ROW('Hygiene Data'!E117)),NA())</f>
        <v>#N/A</v>
      </c>
      <c r="BF123" s="509" t="e">
        <f ca="1">+IF(AND(ISNUMBER(OFFSET('Hygiene Data'!$F$5,0,10*ROW('Hygiene Data'!F117))),'Data Summary'!DU123="Yes"),OFFSET('Hygiene Data'!$F$5,0,10*ROW('Hygiene Data'!F117)),NA())</f>
        <v>#N/A</v>
      </c>
      <c r="BG123" s="509" t="e">
        <f ca="1">+IF(AND(ISNUMBER(OFFSET('Hygiene Data'!$F$7,0,10*ROW('Hygiene Data'!F117))),'Data Summary'!DV123="Yes"),OFFSET('Hygiene Data'!$F$7,0,10*ROW('Hygiene Data'!F117)),NA())</f>
        <v>#N/A</v>
      </c>
      <c r="BH123" s="509" t="e">
        <f ca="1">+IF(AND(ISNUMBER(OFFSET('Hygiene Data'!$F$9,0,10*ROW('Hygiene Data'!F117))),'Data Summary'!DW123="Yes"),OFFSET('Hygiene Data'!$F$9,0,10*ROW('Hygiene Data'!F117)),NA())</f>
        <v>#N/A</v>
      </c>
      <c r="BI123" s="509" t="e">
        <f ca="1">+IF(AND(ISNUMBER(OFFSET('Hygiene Data'!$G$5,0,10*ROW('Hygiene Data'!G117))),'Data Summary'!DX123="Yes"),OFFSET('Hygiene Data'!$G$5,0,10*ROW('Hygiene Data'!G117)),NA())</f>
        <v>#N/A</v>
      </c>
      <c r="BJ123" s="509" t="e">
        <f ca="1">+IF(AND(ISNUMBER(OFFSET('Hygiene Data'!$G$7,0,10*ROW('Hygiene Data'!G117))),'Data Summary'!DY123="Yes"),OFFSET('Hygiene Data'!$G$7,0,10*ROW('Hygiene Data'!G117)),NA())</f>
        <v>#N/A</v>
      </c>
      <c r="BK123" s="509" t="e">
        <f ca="1">+IF(AND(ISNUMBER(OFFSET('Hygiene Data'!$G$9,0,10*ROW('Hygiene Data'!G117))),'Data Summary'!DZ123="Yes"),OFFSET('Hygiene Data'!$G$9,0,10*ROW('Hygiene Data'!G117)),NA())</f>
        <v>#N/A</v>
      </c>
      <c r="BL123" s="509" t="e">
        <f ca="1">+IF(AND(ISNUMBER(OFFSET('Hygiene Data'!$H$5,0,10*ROW('Hygiene Data'!H117))),'Data Summary'!EA123="Yes"),OFFSET('Hygiene Data'!$H$5,0,10*ROW('Hygiene Data'!H117)),NA())</f>
        <v>#N/A</v>
      </c>
      <c r="BM123" s="509" t="e">
        <f ca="1">+IF(AND(ISNUMBER(OFFSET('Hygiene Data'!$H$7,0,10*ROW('Hygiene Data'!H117))),'Data Summary'!EB123="Yes"),OFFSET('Hygiene Data'!$H$7,0,10*ROW('Hygiene Data'!H117)),NA())</f>
        <v>#N/A</v>
      </c>
      <c r="BN123" s="509" t="e">
        <f ca="1">+IF(AND(ISNUMBER(OFFSET('Hygiene Data'!$H$9,0,10*ROW('Hygiene Data'!H117))),'Data Summary'!EC123="Yes"),OFFSET('Hygiene Data'!$H$9,0,10*ROW('Hygiene Data'!H117)),NA())</f>
        <v>#N/A</v>
      </c>
      <c r="BO123" s="509" t="e">
        <f ca="1">+IF(AND(ISNUMBER(OFFSET('Hygiene Data'!$I$5,0,10*ROW('Hygiene Data'!I117))),'Data Summary'!ED123="Yes"),OFFSET('Hygiene Data'!$I$5,0,10*ROW('Hygiene Data'!I117)),NA())</f>
        <v>#N/A</v>
      </c>
      <c r="BP123" s="509" t="e">
        <f ca="1">+IF(AND(ISNUMBER(OFFSET('Hygiene Data'!$I$7,0,10*ROW('Hygiene Data'!I117))),'Data Summary'!EE123="Yes"),OFFSET('Hygiene Data'!$I$7,0,10*ROW('Hygiene Data'!I117)),NA())</f>
        <v>#N/A</v>
      </c>
      <c r="BQ123" s="509" t="e">
        <f ca="1">+IF(AND(ISNUMBER(OFFSET('Hygiene Data'!$I$9,0,10*ROW('Hygiene Data'!I117))),'Data Summary'!EF123="Yes"),OFFSET('Hygiene Data'!$I$9,0,10*ROW('Hygiene Data'!I117)),NA())</f>
        <v>#N/A</v>
      </c>
    </row>
    <row r="124" spans="1:69" x14ac:dyDescent="0.25">
      <c r="A124" s="505" t="e">
        <f ca="1">+RIGHT('Data Summary'!A124,LEN('Data Summary'!A124)-9)</f>
        <v>#VALUE!</v>
      </c>
      <c r="B124" s="479" t="str">
        <f ca="1">+IF(ISTEXT('Data Summary'!B124),'Data Summary'!B124,"")</f>
        <v/>
      </c>
      <c r="C124" s="506" t="e">
        <f ca="1">+VALUE('Data Summary'!C124)</f>
        <v>#VALUE!</v>
      </c>
      <c r="D124" s="507" t="e">
        <f ca="1">+IF(AND(ISNUMBER(OFFSET('Water Data'!$D$4,0,10*ROW('Water Data'!D118))),'Data Summary'!BS124="Yes"),100-OFFSET('Water Data'!$D$4,0,10*ROW('Water Data'!D118)),NA())</f>
        <v>#N/A</v>
      </c>
      <c r="E124" s="507" t="e">
        <f ca="1">+IF(AND(ISNUMBER(OFFSET('Water Data'!$D$6,0,10*ROW('Water Data'!D118))),'Data Summary'!BT124="Yes"),OFFSET('Water Data'!$D$6,0,10*ROW('Water Data'!D118)),NA())</f>
        <v>#N/A</v>
      </c>
      <c r="F124" s="507" t="e">
        <f ca="1">+IF(AND(ISNUMBER(OFFSET('Water Data'!$D$9,0,10*ROW('Water Data'!D118))),'Data Summary'!BU124="Yes"),OFFSET('Water Data'!$D$9,0,10*ROW('Water Data'!D118)),NA())</f>
        <v>#N/A</v>
      </c>
      <c r="G124" s="507" t="e">
        <f ca="1">+IF(AND(ISNUMBER(OFFSET('Water Data'!$E$4,0,10*ROW('Water Data'!E118))),'Data Summary'!BV124="Yes"),100-OFFSET('Water Data'!$E$4,0,10*ROW('Water Data'!E118)),NA())</f>
        <v>#N/A</v>
      </c>
      <c r="H124" s="507" t="e">
        <f ca="1">+IF(AND(ISNUMBER(OFFSET('Water Data'!$E$6,0,10*ROW('Water Data'!E118))),'Data Summary'!BW124="Yes"),OFFSET('Water Data'!$E$6,0,10*ROW('Water Data'!E118)),NA())</f>
        <v>#N/A</v>
      </c>
      <c r="I124" s="507" t="e">
        <f ca="1">+IF(AND(ISNUMBER(OFFSET('Water Data'!$E$9,0,10*ROW('Water Data'!E118))),'Data Summary'!BX124="Yes"),OFFSET('Water Data'!$E$9,0,10*ROW('Water Data'!E118)),NA())</f>
        <v>#N/A</v>
      </c>
      <c r="J124" s="507" t="e">
        <f ca="1">+IF(AND(ISNUMBER(OFFSET('Water Data'!$F$4,0,10*ROW('Water Data'!F118))),'Data Summary'!BY124="Yes"),100-OFFSET('Water Data'!$F$4,0,10*ROW('Water Data'!F118)),NA())</f>
        <v>#N/A</v>
      </c>
      <c r="K124" s="507" t="e">
        <f ca="1">+IF(AND(ISNUMBER(OFFSET('Water Data'!$F$6,0,10*ROW('Water Data'!F118))),'Data Summary'!BZ124="Yes"),OFFSET('Water Data'!$F$6,0,10*ROW('Water Data'!F118)),NA())</f>
        <v>#N/A</v>
      </c>
      <c r="L124" s="507" t="e">
        <f ca="1">+IF(AND(ISNUMBER(OFFSET('Water Data'!$F$9,0,10*ROW('Water Data'!F118))),'Data Summary'!CA124="Yes"),OFFSET('Water Data'!$F$9,0,10*ROW('Water Data'!F118)),NA())</f>
        <v>#N/A</v>
      </c>
      <c r="M124" s="507" t="e">
        <f ca="1">+IF(AND(ISNUMBER(OFFSET('Water Data'!$G$4,0,10*ROW('Water Data'!G118))),'Data Summary'!CB124="Yes"),100-OFFSET('Water Data'!$G$4,0,10*ROW('Water Data'!G118)),NA())</f>
        <v>#N/A</v>
      </c>
      <c r="N124" s="507" t="e">
        <f ca="1">+IF(AND(ISNUMBER(OFFSET('Water Data'!$G$6,0,10*ROW('Water Data'!G118))),'Data Summary'!CC124="Yes"),OFFSET('Water Data'!$G$6,0,10*ROW('Water Data'!G118)),NA())</f>
        <v>#N/A</v>
      </c>
      <c r="O124" s="507" t="e">
        <f ca="1">+IF(AND(ISNUMBER(OFFSET('Water Data'!$G$9,0,10*ROW('Water Data'!G118))),'Data Summary'!CD124="Yes"),OFFSET('Water Data'!$G$9,0,10*ROW('Water Data'!G118)),NA())</f>
        <v>#N/A</v>
      </c>
      <c r="P124" s="507" t="e">
        <f ca="1">+IF(AND(ISNUMBER(OFFSET('Water Data'!$H$4,0,10*ROW('Water Data'!H118))),'Data Summary'!CE124="Yes"),100-OFFSET('Water Data'!$H$4,0,10*ROW('Water Data'!H118)),NA())</f>
        <v>#N/A</v>
      </c>
      <c r="Q124" s="507" t="e">
        <f ca="1">+IF(AND(ISNUMBER(OFFSET('Water Data'!$H$6,0,10*ROW('Water Data'!H118))),'Data Summary'!CF124="Yes"),OFFSET('Water Data'!$H$6,0,10*ROW('Water Data'!H118)),NA())</f>
        <v>#N/A</v>
      </c>
      <c r="R124" s="507" t="e">
        <f ca="1">+IF(AND(ISNUMBER(OFFSET('Water Data'!$H$9,0,10*ROW('Water Data'!H118))),'Data Summary'!CG124="Yes"),OFFSET('Water Data'!$H$9,0,10*ROW('Water Data'!H118)),NA())</f>
        <v>#N/A</v>
      </c>
      <c r="S124" s="507" t="e">
        <f ca="1">+IF(AND(ISNUMBER(OFFSET('Water Data'!$I$4,0,10*ROW('Water Data'!I118))),'Data Summary'!CH124="Yes"),100-OFFSET('Water Data'!$I$4,0,10*ROW('Water Data'!I118)),NA())</f>
        <v>#N/A</v>
      </c>
      <c r="T124" s="507" t="e">
        <f ca="1">+IF(AND(ISNUMBER(OFFSET('Water Data'!$I$6,0,10*ROW('Water Data'!I118))),'Data Summary'!CI124="Yes"),OFFSET('Water Data'!$I$6,0,10*ROW('Water Data'!I118)),NA())</f>
        <v>#N/A</v>
      </c>
      <c r="U124" s="507" t="e">
        <f ca="1">+IF(AND(ISNUMBER(OFFSET('Water Data'!$I$9,0,10*ROW('Water Data'!I118))),'Data Summary'!CJ124="Yes"),OFFSET('Water Data'!$I$9,0,10*ROW('Water Data'!I118)),NA())</f>
        <v>#N/A</v>
      </c>
      <c r="V124" s="508" t="e">
        <f ca="1">+IF(AND(ISNUMBER(OFFSET('Sanitation Data'!$D$4,0,10*ROW('Sanitation Data'!D118))),'Data Summary'!CK124="Yes"),100-OFFSET('Sanitation Data'!$D$4,0,10*ROW('Sanitation Data'!D118)),NA())</f>
        <v>#N/A</v>
      </c>
      <c r="W124" s="508" t="e">
        <f ca="1">+IF(AND(ISNUMBER(OFFSET('Sanitation Data'!$D$6,0,10*ROW('Sanitation Data'!D118))),'Data Summary'!CL124="Yes"),OFFSET('Sanitation Data'!$D$6,0,10*ROW('Sanitation Data'!D118)),NA())</f>
        <v>#N/A</v>
      </c>
      <c r="X124" s="508" t="e">
        <f ca="1">+IF(AND(ISNUMBER(OFFSET('Sanitation Data'!$D$10,0,10*ROW('Sanitation Data'!D118))),'Data Summary'!CM124="Yes"),OFFSET('Sanitation Data'!$D$10,0,10*ROW('Sanitation Data'!D118)),NA())</f>
        <v>#N/A</v>
      </c>
      <c r="Y124" s="508" t="e">
        <f ca="1">+IF(AND(ISNUMBER(OFFSET('Sanitation Data'!$D$11,0,10*ROW('Sanitation Data'!D118))),'Data Summary'!CN124="Yes"),OFFSET('Sanitation Data'!$D$11,0,10*ROW('Sanitation Data'!D118)),NA())</f>
        <v>#N/A</v>
      </c>
      <c r="Z124" s="508" t="e">
        <f ca="1">+IF(AND(ISNUMBER(OFFSET('Sanitation Data'!$D$12,0,10*ROW('Sanitation Data'!D118))),'Data Summary'!CO124="Yes"),OFFSET('Sanitation Data'!$D$12,0,10*ROW('Sanitation Data'!D118)),NA())</f>
        <v>#N/A</v>
      </c>
      <c r="AA124" s="508" t="e">
        <f ca="1">+IF(AND(ISNUMBER(OFFSET('Sanitation Data'!$E$4,0,10*ROW('Sanitation Data'!E118))),'Data Summary'!CP124="Yes"),100-OFFSET('Sanitation Data'!$E$4,0,10*ROW('Sanitation Data'!E118)),NA())</f>
        <v>#N/A</v>
      </c>
      <c r="AB124" s="508" t="e">
        <f ca="1">+IF(AND(ISNUMBER(OFFSET('Sanitation Data'!$E$6,0,10*ROW('Sanitation Data'!E118))),'Data Summary'!CQ124="Yes"),OFFSET('Sanitation Data'!$E$6,0,10*ROW('Sanitation Data'!E118)),NA())</f>
        <v>#N/A</v>
      </c>
      <c r="AC124" s="508" t="e">
        <f ca="1">+IF(AND(ISNUMBER(OFFSET('Sanitation Data'!$E$10,0,10*ROW('Sanitation Data'!E118))),'Data Summary'!CR124="Yes"),OFFSET('Sanitation Data'!$E$10,0,10*ROW('Sanitation Data'!E118)),NA())</f>
        <v>#N/A</v>
      </c>
      <c r="AD124" s="508" t="e">
        <f ca="1">+IF(AND(ISNUMBER(OFFSET('Sanitation Data'!$E$11,0,10*ROW('Sanitation Data'!E118))),'Data Summary'!CS124="Yes"),OFFSET('Sanitation Data'!$E$11,0,10*ROW('Sanitation Data'!E118)),NA())</f>
        <v>#N/A</v>
      </c>
      <c r="AE124" s="508" t="e">
        <f ca="1">+IF(AND(ISNUMBER(OFFSET('Sanitation Data'!$E$12,0,10*ROW('Sanitation Data'!E118))),'Data Summary'!CT124="Yes"),OFFSET('Sanitation Data'!$E$12,0,10*ROW('Sanitation Data'!E118)),NA())</f>
        <v>#N/A</v>
      </c>
      <c r="AF124" s="508" t="e">
        <f ca="1">+IF(AND(ISNUMBER(OFFSET('Sanitation Data'!$F$4,0,10*ROW('Sanitation Data'!F118))),'Data Summary'!CU124="Yes"),100-OFFSET('Sanitation Data'!$F$4,0,10*ROW('Sanitation Data'!F118)),NA())</f>
        <v>#N/A</v>
      </c>
      <c r="AG124" s="508" t="e">
        <f ca="1">+IF(AND(ISNUMBER(OFFSET('Sanitation Data'!$F$6,0,10*ROW('Sanitation Data'!F118))),'Data Summary'!CV124="Yes"),OFFSET('Sanitation Data'!$F$6,0,10*ROW('Sanitation Data'!F118)),NA())</f>
        <v>#N/A</v>
      </c>
      <c r="AH124" s="508" t="e">
        <f ca="1">+IF(AND(ISNUMBER(OFFSET('Sanitation Data'!$F$10,0,10*ROW('Sanitation Data'!F118))),'Data Summary'!CW124="Yes"),OFFSET('Sanitation Data'!$F$10,0,10*ROW('Sanitation Data'!F118)),NA())</f>
        <v>#N/A</v>
      </c>
      <c r="AI124" s="508" t="e">
        <f ca="1">+IF(AND(ISNUMBER(OFFSET('Sanitation Data'!$F$11,0,10*ROW('Sanitation Data'!F118))),'Data Summary'!CX124="Yes"),OFFSET('Sanitation Data'!$F$11,0,10*ROW('Sanitation Data'!F118)),NA())</f>
        <v>#N/A</v>
      </c>
      <c r="AJ124" s="508" t="e">
        <f ca="1">+IF(AND(ISNUMBER(OFFSET('Sanitation Data'!$F$12,0,10*ROW('Sanitation Data'!F118))),'Data Summary'!CY124="Yes"),OFFSET('Sanitation Data'!$F$12,0,10*ROW('Sanitation Data'!F118)),NA())</f>
        <v>#N/A</v>
      </c>
      <c r="AK124" s="508" t="e">
        <f ca="1">+IF(AND(ISNUMBER(OFFSET('Sanitation Data'!$G$4,0,10*ROW('Sanitation Data'!G118))),'Data Summary'!CZ124="Yes"),100-OFFSET('Sanitation Data'!$G$4,0,10*ROW('Sanitation Data'!G118)),NA())</f>
        <v>#N/A</v>
      </c>
      <c r="AL124" s="508" t="e">
        <f ca="1">+IF(AND(ISNUMBER(OFFSET('Sanitation Data'!$G$6,0,10*ROW('Sanitation Data'!G118))),'Data Summary'!DA124="Yes"),OFFSET('Sanitation Data'!$G$6,0,10*ROW('Sanitation Data'!G118)),NA())</f>
        <v>#N/A</v>
      </c>
      <c r="AM124" s="508" t="e">
        <f ca="1">+IF(AND(ISNUMBER(OFFSET('Sanitation Data'!$G$10,0,10*ROW('Sanitation Data'!G118))),'Data Summary'!DB124="Yes"),OFFSET('Sanitation Data'!$G$10,0,10*ROW('Sanitation Data'!G118)),NA())</f>
        <v>#N/A</v>
      </c>
      <c r="AN124" s="508" t="e">
        <f ca="1">+IF(AND(ISNUMBER(OFFSET('Sanitation Data'!$G$11,0,10*ROW('Sanitation Data'!G118))),'Data Summary'!DC124="Yes"),OFFSET('Sanitation Data'!$G$11,0,10*ROW('Sanitation Data'!G118)),NA())</f>
        <v>#N/A</v>
      </c>
      <c r="AO124" s="508" t="e">
        <f ca="1">+IF(AND(ISNUMBER(OFFSET('Sanitation Data'!$G$12,0,10*ROW('Sanitation Data'!G118))),'Data Summary'!DD124="Yes"),OFFSET('Sanitation Data'!$G$12,0,10*ROW('Sanitation Data'!G118)),NA())</f>
        <v>#N/A</v>
      </c>
      <c r="AP124" s="508" t="e">
        <f ca="1">+IF(AND(ISNUMBER(OFFSET('Sanitation Data'!$H$4,0,10*ROW('Sanitation Data'!H118))),'Data Summary'!DE124="Yes"),100-OFFSET('Sanitation Data'!$H$4,0,10*ROW('Sanitation Data'!H118)),NA())</f>
        <v>#N/A</v>
      </c>
      <c r="AQ124" s="508" t="e">
        <f ca="1">+IF(AND(ISNUMBER(OFFSET('Sanitation Data'!$H$6,0,10*ROW('Sanitation Data'!H118))),'Data Summary'!DF124="Yes"),OFFSET('Sanitation Data'!$H$6,0,10*ROW('Sanitation Data'!H118)),NA())</f>
        <v>#N/A</v>
      </c>
      <c r="AR124" s="508" t="e">
        <f ca="1">+IF(AND(ISNUMBER(OFFSET('Sanitation Data'!$H$10,0,10*ROW('Sanitation Data'!H118))),'Data Summary'!DG124="Yes"),OFFSET('Sanitation Data'!$H$10,0,10*ROW('Sanitation Data'!H118)),NA())</f>
        <v>#N/A</v>
      </c>
      <c r="AS124" s="508" t="e">
        <f ca="1">+IF(AND(ISNUMBER(OFFSET('Sanitation Data'!$H$11,0,10*ROW('Sanitation Data'!H118))),'Data Summary'!DH124="Yes"),OFFSET('Sanitation Data'!$H$11,0,10*ROW('Sanitation Data'!H118)),NA())</f>
        <v>#N/A</v>
      </c>
      <c r="AT124" s="508" t="e">
        <f ca="1">+IF(AND(ISNUMBER(OFFSET('Sanitation Data'!$H$12,0,10*ROW('Sanitation Data'!H118))),'Data Summary'!DI124="Yes"),OFFSET('Sanitation Data'!$H$12,0,10*ROW('Sanitation Data'!H118)),NA())</f>
        <v>#N/A</v>
      </c>
      <c r="AU124" s="508" t="e">
        <f ca="1">+IF(AND(ISNUMBER(OFFSET('Sanitation Data'!$I$4,0,10*ROW('Sanitation Data'!I118))),'Data Summary'!DJ124="Yes"),100-OFFSET('Sanitation Data'!$I$4,0,10*ROW('Sanitation Data'!I118)),NA())</f>
        <v>#N/A</v>
      </c>
      <c r="AV124" s="508" t="e">
        <f ca="1">+IF(AND(ISNUMBER(OFFSET('Sanitation Data'!$I$6,0,10*ROW('Sanitation Data'!I118))),'Data Summary'!DK124="Yes"),OFFSET('Sanitation Data'!$I$6,0,10*ROW('Sanitation Data'!I118)),NA())</f>
        <v>#N/A</v>
      </c>
      <c r="AW124" s="508" t="e">
        <f ca="1">+IF(AND(ISNUMBER(OFFSET('Sanitation Data'!$I$10,0,10*ROW('Sanitation Data'!I118))),'Data Summary'!DL124="Yes"),OFFSET('Sanitation Data'!$I$10,0,10*ROW('Sanitation Data'!I118)),NA())</f>
        <v>#N/A</v>
      </c>
      <c r="AX124" s="508" t="e">
        <f ca="1">+IF(AND(ISNUMBER(OFFSET('Sanitation Data'!$I$11,0,10*ROW('Sanitation Data'!I118))),'Data Summary'!DM124="Yes"),OFFSET('Sanitation Data'!$I$11,0,10*ROW('Sanitation Data'!I118)),NA())</f>
        <v>#N/A</v>
      </c>
      <c r="AY124" s="508" t="e">
        <f ca="1">+IF(AND(ISNUMBER(OFFSET('Sanitation Data'!$I$12,0,10*ROW('Sanitation Data'!I118))),'Data Summary'!DN124="Yes"),OFFSET('Sanitation Data'!$I$12,0,10*ROW('Sanitation Data'!I118)),NA())</f>
        <v>#N/A</v>
      </c>
      <c r="AZ124" s="509" t="e">
        <f ca="1">+IF(AND(ISNUMBER(OFFSET('Hygiene Data'!$D$5,0,10*ROW('Hygiene Data'!D118))),'Data Summary'!DO124="Yes"),OFFSET('Hygiene Data'!$D$5,0,10*ROW('Hygiene Data'!D118)),NA())</f>
        <v>#N/A</v>
      </c>
      <c r="BA124" s="509" t="e">
        <f ca="1">+IF(AND(ISNUMBER(OFFSET('Hygiene Data'!$D$7,0,10*ROW('Hygiene Data'!D118))),'Data Summary'!DP124="Yes"),OFFSET('Hygiene Data'!$D$7,0,10*ROW('Hygiene Data'!D118)),NA())</f>
        <v>#N/A</v>
      </c>
      <c r="BB124" s="509" t="e">
        <f ca="1">+IF(AND(ISNUMBER(OFFSET('Hygiene Data'!$D$9,0,10*ROW('Hygiene Data'!D118))),'Data Summary'!DQ124="Yes"),OFFSET('Hygiene Data'!$D$9,0,10*ROW('Hygiene Data'!D118)),NA())</f>
        <v>#N/A</v>
      </c>
      <c r="BC124" s="509" t="e">
        <f ca="1">+IF(AND(ISNUMBER(OFFSET('Hygiene Data'!$E$5,0,10*ROW('Hygiene Data'!E118))),'Data Summary'!DR124="Yes"),OFFSET('Hygiene Data'!$E$5,0,10*ROW('Hygiene Data'!E118)),NA())</f>
        <v>#N/A</v>
      </c>
      <c r="BD124" s="509" t="e">
        <f ca="1">+IF(AND(ISNUMBER(OFFSET('Hygiene Data'!$E$7,0,10*ROW('Hygiene Data'!E118))),'Data Summary'!DS124="Yes"),OFFSET('Hygiene Data'!$E$7,0,10*ROW('Hygiene Data'!E118)),NA())</f>
        <v>#N/A</v>
      </c>
      <c r="BE124" s="509" t="e">
        <f ca="1">+IF(AND(ISNUMBER(OFFSET('Hygiene Data'!$E$9,0,10*ROW('Hygiene Data'!E118))),'Data Summary'!DT124="Yes"),OFFSET('Hygiene Data'!$E$9,0,10*ROW('Hygiene Data'!E118)),NA())</f>
        <v>#N/A</v>
      </c>
      <c r="BF124" s="509" t="e">
        <f ca="1">+IF(AND(ISNUMBER(OFFSET('Hygiene Data'!$F$5,0,10*ROW('Hygiene Data'!F118))),'Data Summary'!DU124="Yes"),OFFSET('Hygiene Data'!$F$5,0,10*ROW('Hygiene Data'!F118)),NA())</f>
        <v>#N/A</v>
      </c>
      <c r="BG124" s="509" t="e">
        <f ca="1">+IF(AND(ISNUMBER(OFFSET('Hygiene Data'!$F$7,0,10*ROW('Hygiene Data'!F118))),'Data Summary'!DV124="Yes"),OFFSET('Hygiene Data'!$F$7,0,10*ROW('Hygiene Data'!F118)),NA())</f>
        <v>#N/A</v>
      </c>
      <c r="BH124" s="509" t="e">
        <f ca="1">+IF(AND(ISNUMBER(OFFSET('Hygiene Data'!$F$9,0,10*ROW('Hygiene Data'!F118))),'Data Summary'!DW124="Yes"),OFFSET('Hygiene Data'!$F$9,0,10*ROW('Hygiene Data'!F118)),NA())</f>
        <v>#N/A</v>
      </c>
      <c r="BI124" s="509" t="e">
        <f ca="1">+IF(AND(ISNUMBER(OFFSET('Hygiene Data'!$G$5,0,10*ROW('Hygiene Data'!G118))),'Data Summary'!DX124="Yes"),OFFSET('Hygiene Data'!$G$5,0,10*ROW('Hygiene Data'!G118)),NA())</f>
        <v>#N/A</v>
      </c>
      <c r="BJ124" s="509" t="e">
        <f ca="1">+IF(AND(ISNUMBER(OFFSET('Hygiene Data'!$G$7,0,10*ROW('Hygiene Data'!G118))),'Data Summary'!DY124="Yes"),OFFSET('Hygiene Data'!$G$7,0,10*ROW('Hygiene Data'!G118)),NA())</f>
        <v>#N/A</v>
      </c>
      <c r="BK124" s="509" t="e">
        <f ca="1">+IF(AND(ISNUMBER(OFFSET('Hygiene Data'!$G$9,0,10*ROW('Hygiene Data'!G118))),'Data Summary'!DZ124="Yes"),OFFSET('Hygiene Data'!$G$9,0,10*ROW('Hygiene Data'!G118)),NA())</f>
        <v>#N/A</v>
      </c>
      <c r="BL124" s="509" t="e">
        <f ca="1">+IF(AND(ISNUMBER(OFFSET('Hygiene Data'!$H$5,0,10*ROW('Hygiene Data'!H118))),'Data Summary'!EA124="Yes"),OFFSET('Hygiene Data'!$H$5,0,10*ROW('Hygiene Data'!H118)),NA())</f>
        <v>#N/A</v>
      </c>
      <c r="BM124" s="509" t="e">
        <f ca="1">+IF(AND(ISNUMBER(OFFSET('Hygiene Data'!$H$7,0,10*ROW('Hygiene Data'!H118))),'Data Summary'!EB124="Yes"),OFFSET('Hygiene Data'!$H$7,0,10*ROW('Hygiene Data'!H118)),NA())</f>
        <v>#N/A</v>
      </c>
      <c r="BN124" s="509" t="e">
        <f ca="1">+IF(AND(ISNUMBER(OFFSET('Hygiene Data'!$H$9,0,10*ROW('Hygiene Data'!H118))),'Data Summary'!EC124="Yes"),OFFSET('Hygiene Data'!$H$9,0,10*ROW('Hygiene Data'!H118)),NA())</f>
        <v>#N/A</v>
      </c>
      <c r="BO124" s="509" t="e">
        <f ca="1">+IF(AND(ISNUMBER(OFFSET('Hygiene Data'!$I$5,0,10*ROW('Hygiene Data'!I118))),'Data Summary'!ED124="Yes"),OFFSET('Hygiene Data'!$I$5,0,10*ROW('Hygiene Data'!I118)),NA())</f>
        <v>#N/A</v>
      </c>
      <c r="BP124" s="509" t="e">
        <f ca="1">+IF(AND(ISNUMBER(OFFSET('Hygiene Data'!$I$7,0,10*ROW('Hygiene Data'!I118))),'Data Summary'!EE124="Yes"),OFFSET('Hygiene Data'!$I$7,0,10*ROW('Hygiene Data'!I118)),NA())</f>
        <v>#N/A</v>
      </c>
      <c r="BQ124" s="509" t="e">
        <f ca="1">+IF(AND(ISNUMBER(OFFSET('Hygiene Data'!$I$9,0,10*ROW('Hygiene Data'!I118))),'Data Summary'!EF124="Yes"),OFFSET('Hygiene Data'!$I$9,0,10*ROW('Hygiene Data'!I118)),NA())</f>
        <v>#N/A</v>
      </c>
    </row>
    <row r="125" spans="1:69" x14ac:dyDescent="0.25">
      <c r="A125" s="505" t="e">
        <f ca="1">+RIGHT('Data Summary'!A125,LEN('Data Summary'!A125)-9)</f>
        <v>#VALUE!</v>
      </c>
      <c r="B125" s="479" t="str">
        <f ca="1">+IF(ISTEXT('Data Summary'!B125),'Data Summary'!B125,"")</f>
        <v/>
      </c>
      <c r="C125" s="506" t="e">
        <f ca="1">+VALUE('Data Summary'!C125)</f>
        <v>#VALUE!</v>
      </c>
      <c r="D125" s="507" t="e">
        <f ca="1">+IF(AND(ISNUMBER(OFFSET('Water Data'!$D$4,0,10*ROW('Water Data'!D119))),'Data Summary'!BS125="Yes"),100-OFFSET('Water Data'!$D$4,0,10*ROW('Water Data'!D119)),NA())</f>
        <v>#N/A</v>
      </c>
      <c r="E125" s="507" t="e">
        <f ca="1">+IF(AND(ISNUMBER(OFFSET('Water Data'!$D$6,0,10*ROW('Water Data'!D119))),'Data Summary'!BT125="Yes"),OFFSET('Water Data'!$D$6,0,10*ROW('Water Data'!D119)),NA())</f>
        <v>#N/A</v>
      </c>
      <c r="F125" s="507" t="e">
        <f ca="1">+IF(AND(ISNUMBER(OFFSET('Water Data'!$D$9,0,10*ROW('Water Data'!D119))),'Data Summary'!BU125="Yes"),OFFSET('Water Data'!$D$9,0,10*ROW('Water Data'!D119)),NA())</f>
        <v>#N/A</v>
      </c>
      <c r="G125" s="507" t="e">
        <f ca="1">+IF(AND(ISNUMBER(OFFSET('Water Data'!$E$4,0,10*ROW('Water Data'!E119))),'Data Summary'!BV125="Yes"),100-OFFSET('Water Data'!$E$4,0,10*ROW('Water Data'!E119)),NA())</f>
        <v>#N/A</v>
      </c>
      <c r="H125" s="507" t="e">
        <f ca="1">+IF(AND(ISNUMBER(OFFSET('Water Data'!$E$6,0,10*ROW('Water Data'!E119))),'Data Summary'!BW125="Yes"),OFFSET('Water Data'!$E$6,0,10*ROW('Water Data'!E119)),NA())</f>
        <v>#N/A</v>
      </c>
      <c r="I125" s="507" t="e">
        <f ca="1">+IF(AND(ISNUMBER(OFFSET('Water Data'!$E$9,0,10*ROW('Water Data'!E119))),'Data Summary'!BX125="Yes"),OFFSET('Water Data'!$E$9,0,10*ROW('Water Data'!E119)),NA())</f>
        <v>#N/A</v>
      </c>
      <c r="J125" s="507" t="e">
        <f ca="1">+IF(AND(ISNUMBER(OFFSET('Water Data'!$F$4,0,10*ROW('Water Data'!F119))),'Data Summary'!BY125="Yes"),100-OFFSET('Water Data'!$F$4,0,10*ROW('Water Data'!F119)),NA())</f>
        <v>#N/A</v>
      </c>
      <c r="K125" s="507" t="e">
        <f ca="1">+IF(AND(ISNUMBER(OFFSET('Water Data'!$F$6,0,10*ROW('Water Data'!F119))),'Data Summary'!BZ125="Yes"),OFFSET('Water Data'!$F$6,0,10*ROW('Water Data'!F119)),NA())</f>
        <v>#N/A</v>
      </c>
      <c r="L125" s="507" t="e">
        <f ca="1">+IF(AND(ISNUMBER(OFFSET('Water Data'!$F$9,0,10*ROW('Water Data'!F119))),'Data Summary'!CA125="Yes"),OFFSET('Water Data'!$F$9,0,10*ROW('Water Data'!F119)),NA())</f>
        <v>#N/A</v>
      </c>
      <c r="M125" s="507" t="e">
        <f ca="1">+IF(AND(ISNUMBER(OFFSET('Water Data'!$G$4,0,10*ROW('Water Data'!G119))),'Data Summary'!CB125="Yes"),100-OFFSET('Water Data'!$G$4,0,10*ROW('Water Data'!G119)),NA())</f>
        <v>#N/A</v>
      </c>
      <c r="N125" s="507" t="e">
        <f ca="1">+IF(AND(ISNUMBER(OFFSET('Water Data'!$G$6,0,10*ROW('Water Data'!G119))),'Data Summary'!CC125="Yes"),OFFSET('Water Data'!$G$6,0,10*ROW('Water Data'!G119)),NA())</f>
        <v>#N/A</v>
      </c>
      <c r="O125" s="507" t="e">
        <f ca="1">+IF(AND(ISNUMBER(OFFSET('Water Data'!$G$9,0,10*ROW('Water Data'!G119))),'Data Summary'!CD125="Yes"),OFFSET('Water Data'!$G$9,0,10*ROW('Water Data'!G119)),NA())</f>
        <v>#N/A</v>
      </c>
      <c r="P125" s="507" t="e">
        <f ca="1">+IF(AND(ISNUMBER(OFFSET('Water Data'!$H$4,0,10*ROW('Water Data'!H119))),'Data Summary'!CE125="Yes"),100-OFFSET('Water Data'!$H$4,0,10*ROW('Water Data'!H119)),NA())</f>
        <v>#N/A</v>
      </c>
      <c r="Q125" s="507" t="e">
        <f ca="1">+IF(AND(ISNUMBER(OFFSET('Water Data'!$H$6,0,10*ROW('Water Data'!H119))),'Data Summary'!CF125="Yes"),OFFSET('Water Data'!$H$6,0,10*ROW('Water Data'!H119)),NA())</f>
        <v>#N/A</v>
      </c>
      <c r="R125" s="507" t="e">
        <f ca="1">+IF(AND(ISNUMBER(OFFSET('Water Data'!$H$9,0,10*ROW('Water Data'!H119))),'Data Summary'!CG125="Yes"),OFFSET('Water Data'!$H$9,0,10*ROW('Water Data'!H119)),NA())</f>
        <v>#N/A</v>
      </c>
      <c r="S125" s="507" t="e">
        <f ca="1">+IF(AND(ISNUMBER(OFFSET('Water Data'!$I$4,0,10*ROW('Water Data'!I119))),'Data Summary'!CH125="Yes"),100-OFFSET('Water Data'!$I$4,0,10*ROW('Water Data'!I119)),NA())</f>
        <v>#N/A</v>
      </c>
      <c r="T125" s="507" t="e">
        <f ca="1">+IF(AND(ISNUMBER(OFFSET('Water Data'!$I$6,0,10*ROW('Water Data'!I119))),'Data Summary'!CI125="Yes"),OFFSET('Water Data'!$I$6,0,10*ROW('Water Data'!I119)),NA())</f>
        <v>#N/A</v>
      </c>
      <c r="U125" s="507" t="e">
        <f ca="1">+IF(AND(ISNUMBER(OFFSET('Water Data'!$I$9,0,10*ROW('Water Data'!I119))),'Data Summary'!CJ125="Yes"),OFFSET('Water Data'!$I$9,0,10*ROW('Water Data'!I119)),NA())</f>
        <v>#N/A</v>
      </c>
      <c r="V125" s="508" t="e">
        <f ca="1">+IF(AND(ISNUMBER(OFFSET('Sanitation Data'!$D$4,0,10*ROW('Sanitation Data'!D119))),'Data Summary'!CK125="Yes"),100-OFFSET('Sanitation Data'!$D$4,0,10*ROW('Sanitation Data'!D119)),NA())</f>
        <v>#N/A</v>
      </c>
      <c r="W125" s="508" t="e">
        <f ca="1">+IF(AND(ISNUMBER(OFFSET('Sanitation Data'!$D$6,0,10*ROW('Sanitation Data'!D119))),'Data Summary'!CL125="Yes"),OFFSET('Sanitation Data'!$D$6,0,10*ROW('Sanitation Data'!D119)),NA())</f>
        <v>#N/A</v>
      </c>
      <c r="X125" s="508" t="e">
        <f ca="1">+IF(AND(ISNUMBER(OFFSET('Sanitation Data'!$D$10,0,10*ROW('Sanitation Data'!D119))),'Data Summary'!CM125="Yes"),OFFSET('Sanitation Data'!$D$10,0,10*ROW('Sanitation Data'!D119)),NA())</f>
        <v>#N/A</v>
      </c>
      <c r="Y125" s="508" t="e">
        <f ca="1">+IF(AND(ISNUMBER(OFFSET('Sanitation Data'!$D$11,0,10*ROW('Sanitation Data'!D119))),'Data Summary'!CN125="Yes"),OFFSET('Sanitation Data'!$D$11,0,10*ROW('Sanitation Data'!D119)),NA())</f>
        <v>#N/A</v>
      </c>
      <c r="Z125" s="508" t="e">
        <f ca="1">+IF(AND(ISNUMBER(OFFSET('Sanitation Data'!$D$12,0,10*ROW('Sanitation Data'!D119))),'Data Summary'!CO125="Yes"),OFFSET('Sanitation Data'!$D$12,0,10*ROW('Sanitation Data'!D119)),NA())</f>
        <v>#N/A</v>
      </c>
      <c r="AA125" s="508" t="e">
        <f ca="1">+IF(AND(ISNUMBER(OFFSET('Sanitation Data'!$E$4,0,10*ROW('Sanitation Data'!E119))),'Data Summary'!CP125="Yes"),100-OFFSET('Sanitation Data'!$E$4,0,10*ROW('Sanitation Data'!E119)),NA())</f>
        <v>#N/A</v>
      </c>
      <c r="AB125" s="508" t="e">
        <f ca="1">+IF(AND(ISNUMBER(OFFSET('Sanitation Data'!$E$6,0,10*ROW('Sanitation Data'!E119))),'Data Summary'!CQ125="Yes"),OFFSET('Sanitation Data'!$E$6,0,10*ROW('Sanitation Data'!E119)),NA())</f>
        <v>#N/A</v>
      </c>
      <c r="AC125" s="508" t="e">
        <f ca="1">+IF(AND(ISNUMBER(OFFSET('Sanitation Data'!$E$10,0,10*ROW('Sanitation Data'!E119))),'Data Summary'!CR125="Yes"),OFFSET('Sanitation Data'!$E$10,0,10*ROW('Sanitation Data'!E119)),NA())</f>
        <v>#N/A</v>
      </c>
      <c r="AD125" s="508" t="e">
        <f ca="1">+IF(AND(ISNUMBER(OFFSET('Sanitation Data'!$E$11,0,10*ROW('Sanitation Data'!E119))),'Data Summary'!CS125="Yes"),OFFSET('Sanitation Data'!$E$11,0,10*ROW('Sanitation Data'!E119)),NA())</f>
        <v>#N/A</v>
      </c>
      <c r="AE125" s="508" t="e">
        <f ca="1">+IF(AND(ISNUMBER(OFFSET('Sanitation Data'!$E$12,0,10*ROW('Sanitation Data'!E119))),'Data Summary'!CT125="Yes"),OFFSET('Sanitation Data'!$E$12,0,10*ROW('Sanitation Data'!E119)),NA())</f>
        <v>#N/A</v>
      </c>
      <c r="AF125" s="508" t="e">
        <f ca="1">+IF(AND(ISNUMBER(OFFSET('Sanitation Data'!$F$4,0,10*ROW('Sanitation Data'!F119))),'Data Summary'!CU125="Yes"),100-OFFSET('Sanitation Data'!$F$4,0,10*ROW('Sanitation Data'!F119)),NA())</f>
        <v>#N/A</v>
      </c>
      <c r="AG125" s="508" t="e">
        <f ca="1">+IF(AND(ISNUMBER(OFFSET('Sanitation Data'!$F$6,0,10*ROW('Sanitation Data'!F119))),'Data Summary'!CV125="Yes"),OFFSET('Sanitation Data'!$F$6,0,10*ROW('Sanitation Data'!F119)),NA())</f>
        <v>#N/A</v>
      </c>
      <c r="AH125" s="508" t="e">
        <f ca="1">+IF(AND(ISNUMBER(OFFSET('Sanitation Data'!$F$10,0,10*ROW('Sanitation Data'!F119))),'Data Summary'!CW125="Yes"),OFFSET('Sanitation Data'!$F$10,0,10*ROW('Sanitation Data'!F119)),NA())</f>
        <v>#N/A</v>
      </c>
      <c r="AI125" s="508" t="e">
        <f ca="1">+IF(AND(ISNUMBER(OFFSET('Sanitation Data'!$F$11,0,10*ROW('Sanitation Data'!F119))),'Data Summary'!CX125="Yes"),OFFSET('Sanitation Data'!$F$11,0,10*ROW('Sanitation Data'!F119)),NA())</f>
        <v>#N/A</v>
      </c>
      <c r="AJ125" s="508" t="e">
        <f ca="1">+IF(AND(ISNUMBER(OFFSET('Sanitation Data'!$F$12,0,10*ROW('Sanitation Data'!F119))),'Data Summary'!CY125="Yes"),OFFSET('Sanitation Data'!$F$12,0,10*ROW('Sanitation Data'!F119)),NA())</f>
        <v>#N/A</v>
      </c>
      <c r="AK125" s="508" t="e">
        <f ca="1">+IF(AND(ISNUMBER(OFFSET('Sanitation Data'!$G$4,0,10*ROW('Sanitation Data'!G119))),'Data Summary'!CZ125="Yes"),100-OFFSET('Sanitation Data'!$G$4,0,10*ROW('Sanitation Data'!G119)),NA())</f>
        <v>#N/A</v>
      </c>
      <c r="AL125" s="508" t="e">
        <f ca="1">+IF(AND(ISNUMBER(OFFSET('Sanitation Data'!$G$6,0,10*ROW('Sanitation Data'!G119))),'Data Summary'!DA125="Yes"),OFFSET('Sanitation Data'!$G$6,0,10*ROW('Sanitation Data'!G119)),NA())</f>
        <v>#N/A</v>
      </c>
      <c r="AM125" s="508" t="e">
        <f ca="1">+IF(AND(ISNUMBER(OFFSET('Sanitation Data'!$G$10,0,10*ROW('Sanitation Data'!G119))),'Data Summary'!DB125="Yes"),OFFSET('Sanitation Data'!$G$10,0,10*ROW('Sanitation Data'!G119)),NA())</f>
        <v>#N/A</v>
      </c>
      <c r="AN125" s="508" t="e">
        <f ca="1">+IF(AND(ISNUMBER(OFFSET('Sanitation Data'!$G$11,0,10*ROW('Sanitation Data'!G119))),'Data Summary'!DC125="Yes"),OFFSET('Sanitation Data'!$G$11,0,10*ROW('Sanitation Data'!G119)),NA())</f>
        <v>#N/A</v>
      </c>
      <c r="AO125" s="508" t="e">
        <f ca="1">+IF(AND(ISNUMBER(OFFSET('Sanitation Data'!$G$12,0,10*ROW('Sanitation Data'!G119))),'Data Summary'!DD125="Yes"),OFFSET('Sanitation Data'!$G$12,0,10*ROW('Sanitation Data'!G119)),NA())</f>
        <v>#N/A</v>
      </c>
      <c r="AP125" s="508" t="e">
        <f ca="1">+IF(AND(ISNUMBER(OFFSET('Sanitation Data'!$H$4,0,10*ROW('Sanitation Data'!H119))),'Data Summary'!DE125="Yes"),100-OFFSET('Sanitation Data'!$H$4,0,10*ROW('Sanitation Data'!H119)),NA())</f>
        <v>#N/A</v>
      </c>
      <c r="AQ125" s="508" t="e">
        <f ca="1">+IF(AND(ISNUMBER(OFFSET('Sanitation Data'!$H$6,0,10*ROW('Sanitation Data'!H119))),'Data Summary'!DF125="Yes"),OFFSET('Sanitation Data'!$H$6,0,10*ROW('Sanitation Data'!H119)),NA())</f>
        <v>#N/A</v>
      </c>
      <c r="AR125" s="508" t="e">
        <f ca="1">+IF(AND(ISNUMBER(OFFSET('Sanitation Data'!$H$10,0,10*ROW('Sanitation Data'!H119))),'Data Summary'!DG125="Yes"),OFFSET('Sanitation Data'!$H$10,0,10*ROW('Sanitation Data'!H119)),NA())</f>
        <v>#N/A</v>
      </c>
      <c r="AS125" s="508" t="e">
        <f ca="1">+IF(AND(ISNUMBER(OFFSET('Sanitation Data'!$H$11,0,10*ROW('Sanitation Data'!H119))),'Data Summary'!DH125="Yes"),OFFSET('Sanitation Data'!$H$11,0,10*ROW('Sanitation Data'!H119)),NA())</f>
        <v>#N/A</v>
      </c>
      <c r="AT125" s="508" t="e">
        <f ca="1">+IF(AND(ISNUMBER(OFFSET('Sanitation Data'!$H$12,0,10*ROW('Sanitation Data'!H119))),'Data Summary'!DI125="Yes"),OFFSET('Sanitation Data'!$H$12,0,10*ROW('Sanitation Data'!H119)),NA())</f>
        <v>#N/A</v>
      </c>
      <c r="AU125" s="508" t="e">
        <f ca="1">+IF(AND(ISNUMBER(OFFSET('Sanitation Data'!$I$4,0,10*ROW('Sanitation Data'!I119))),'Data Summary'!DJ125="Yes"),100-OFFSET('Sanitation Data'!$I$4,0,10*ROW('Sanitation Data'!I119)),NA())</f>
        <v>#N/A</v>
      </c>
      <c r="AV125" s="508" t="e">
        <f ca="1">+IF(AND(ISNUMBER(OFFSET('Sanitation Data'!$I$6,0,10*ROW('Sanitation Data'!I119))),'Data Summary'!DK125="Yes"),OFFSET('Sanitation Data'!$I$6,0,10*ROW('Sanitation Data'!I119)),NA())</f>
        <v>#N/A</v>
      </c>
      <c r="AW125" s="508" t="e">
        <f ca="1">+IF(AND(ISNUMBER(OFFSET('Sanitation Data'!$I$10,0,10*ROW('Sanitation Data'!I119))),'Data Summary'!DL125="Yes"),OFFSET('Sanitation Data'!$I$10,0,10*ROW('Sanitation Data'!I119)),NA())</f>
        <v>#N/A</v>
      </c>
      <c r="AX125" s="508" t="e">
        <f ca="1">+IF(AND(ISNUMBER(OFFSET('Sanitation Data'!$I$11,0,10*ROW('Sanitation Data'!I119))),'Data Summary'!DM125="Yes"),OFFSET('Sanitation Data'!$I$11,0,10*ROW('Sanitation Data'!I119)),NA())</f>
        <v>#N/A</v>
      </c>
      <c r="AY125" s="508" t="e">
        <f ca="1">+IF(AND(ISNUMBER(OFFSET('Sanitation Data'!$I$12,0,10*ROW('Sanitation Data'!I119))),'Data Summary'!DN125="Yes"),OFFSET('Sanitation Data'!$I$12,0,10*ROW('Sanitation Data'!I119)),NA())</f>
        <v>#N/A</v>
      </c>
      <c r="AZ125" s="509" t="e">
        <f ca="1">+IF(AND(ISNUMBER(OFFSET('Hygiene Data'!$D$5,0,10*ROW('Hygiene Data'!D119))),'Data Summary'!DO125="Yes"),OFFSET('Hygiene Data'!$D$5,0,10*ROW('Hygiene Data'!D119)),NA())</f>
        <v>#N/A</v>
      </c>
      <c r="BA125" s="509" t="e">
        <f ca="1">+IF(AND(ISNUMBER(OFFSET('Hygiene Data'!$D$7,0,10*ROW('Hygiene Data'!D119))),'Data Summary'!DP125="Yes"),OFFSET('Hygiene Data'!$D$7,0,10*ROW('Hygiene Data'!D119)),NA())</f>
        <v>#N/A</v>
      </c>
      <c r="BB125" s="509" t="e">
        <f ca="1">+IF(AND(ISNUMBER(OFFSET('Hygiene Data'!$D$9,0,10*ROW('Hygiene Data'!D119))),'Data Summary'!DQ125="Yes"),OFFSET('Hygiene Data'!$D$9,0,10*ROW('Hygiene Data'!D119)),NA())</f>
        <v>#N/A</v>
      </c>
      <c r="BC125" s="509" t="e">
        <f ca="1">+IF(AND(ISNUMBER(OFFSET('Hygiene Data'!$E$5,0,10*ROW('Hygiene Data'!E119))),'Data Summary'!DR125="Yes"),OFFSET('Hygiene Data'!$E$5,0,10*ROW('Hygiene Data'!E119)),NA())</f>
        <v>#N/A</v>
      </c>
      <c r="BD125" s="509" t="e">
        <f ca="1">+IF(AND(ISNUMBER(OFFSET('Hygiene Data'!$E$7,0,10*ROW('Hygiene Data'!E119))),'Data Summary'!DS125="Yes"),OFFSET('Hygiene Data'!$E$7,0,10*ROW('Hygiene Data'!E119)),NA())</f>
        <v>#N/A</v>
      </c>
      <c r="BE125" s="509" t="e">
        <f ca="1">+IF(AND(ISNUMBER(OFFSET('Hygiene Data'!$E$9,0,10*ROW('Hygiene Data'!E119))),'Data Summary'!DT125="Yes"),OFFSET('Hygiene Data'!$E$9,0,10*ROW('Hygiene Data'!E119)),NA())</f>
        <v>#N/A</v>
      </c>
      <c r="BF125" s="509" t="e">
        <f ca="1">+IF(AND(ISNUMBER(OFFSET('Hygiene Data'!$F$5,0,10*ROW('Hygiene Data'!F119))),'Data Summary'!DU125="Yes"),OFFSET('Hygiene Data'!$F$5,0,10*ROW('Hygiene Data'!F119)),NA())</f>
        <v>#N/A</v>
      </c>
      <c r="BG125" s="509" t="e">
        <f ca="1">+IF(AND(ISNUMBER(OFFSET('Hygiene Data'!$F$7,0,10*ROW('Hygiene Data'!F119))),'Data Summary'!DV125="Yes"),OFFSET('Hygiene Data'!$F$7,0,10*ROW('Hygiene Data'!F119)),NA())</f>
        <v>#N/A</v>
      </c>
      <c r="BH125" s="509" t="e">
        <f ca="1">+IF(AND(ISNUMBER(OFFSET('Hygiene Data'!$F$9,0,10*ROW('Hygiene Data'!F119))),'Data Summary'!DW125="Yes"),OFFSET('Hygiene Data'!$F$9,0,10*ROW('Hygiene Data'!F119)),NA())</f>
        <v>#N/A</v>
      </c>
      <c r="BI125" s="509" t="e">
        <f ca="1">+IF(AND(ISNUMBER(OFFSET('Hygiene Data'!$G$5,0,10*ROW('Hygiene Data'!G119))),'Data Summary'!DX125="Yes"),OFFSET('Hygiene Data'!$G$5,0,10*ROW('Hygiene Data'!G119)),NA())</f>
        <v>#N/A</v>
      </c>
      <c r="BJ125" s="509" t="e">
        <f ca="1">+IF(AND(ISNUMBER(OFFSET('Hygiene Data'!$G$7,0,10*ROW('Hygiene Data'!G119))),'Data Summary'!DY125="Yes"),OFFSET('Hygiene Data'!$G$7,0,10*ROW('Hygiene Data'!G119)),NA())</f>
        <v>#N/A</v>
      </c>
      <c r="BK125" s="509" t="e">
        <f ca="1">+IF(AND(ISNUMBER(OFFSET('Hygiene Data'!$G$9,0,10*ROW('Hygiene Data'!G119))),'Data Summary'!DZ125="Yes"),OFFSET('Hygiene Data'!$G$9,0,10*ROW('Hygiene Data'!G119)),NA())</f>
        <v>#N/A</v>
      </c>
      <c r="BL125" s="509" t="e">
        <f ca="1">+IF(AND(ISNUMBER(OFFSET('Hygiene Data'!$H$5,0,10*ROW('Hygiene Data'!H119))),'Data Summary'!EA125="Yes"),OFFSET('Hygiene Data'!$H$5,0,10*ROW('Hygiene Data'!H119)),NA())</f>
        <v>#N/A</v>
      </c>
      <c r="BM125" s="509" t="e">
        <f ca="1">+IF(AND(ISNUMBER(OFFSET('Hygiene Data'!$H$7,0,10*ROW('Hygiene Data'!H119))),'Data Summary'!EB125="Yes"),OFFSET('Hygiene Data'!$H$7,0,10*ROW('Hygiene Data'!H119)),NA())</f>
        <v>#N/A</v>
      </c>
      <c r="BN125" s="509" t="e">
        <f ca="1">+IF(AND(ISNUMBER(OFFSET('Hygiene Data'!$H$9,0,10*ROW('Hygiene Data'!H119))),'Data Summary'!EC125="Yes"),OFFSET('Hygiene Data'!$H$9,0,10*ROW('Hygiene Data'!H119)),NA())</f>
        <v>#N/A</v>
      </c>
      <c r="BO125" s="509" t="e">
        <f ca="1">+IF(AND(ISNUMBER(OFFSET('Hygiene Data'!$I$5,0,10*ROW('Hygiene Data'!I119))),'Data Summary'!ED125="Yes"),OFFSET('Hygiene Data'!$I$5,0,10*ROW('Hygiene Data'!I119)),NA())</f>
        <v>#N/A</v>
      </c>
      <c r="BP125" s="509" t="e">
        <f ca="1">+IF(AND(ISNUMBER(OFFSET('Hygiene Data'!$I$7,0,10*ROW('Hygiene Data'!I119))),'Data Summary'!EE125="Yes"),OFFSET('Hygiene Data'!$I$7,0,10*ROW('Hygiene Data'!I119)),NA())</f>
        <v>#N/A</v>
      </c>
      <c r="BQ125" s="509" t="e">
        <f ca="1">+IF(AND(ISNUMBER(OFFSET('Hygiene Data'!$I$9,0,10*ROW('Hygiene Data'!I119))),'Data Summary'!EF125="Yes"),OFFSET('Hygiene Data'!$I$9,0,10*ROW('Hygiene Data'!I119)),NA())</f>
        <v>#N/A</v>
      </c>
    </row>
    <row r="126" spans="1:69" x14ac:dyDescent="0.25">
      <c r="A126" s="505" t="e">
        <f ca="1">+RIGHT('Data Summary'!A126,LEN('Data Summary'!A126)-9)</f>
        <v>#VALUE!</v>
      </c>
      <c r="B126" s="479" t="str">
        <f ca="1">+IF(ISTEXT('Data Summary'!B126),'Data Summary'!B126,"")</f>
        <v/>
      </c>
      <c r="C126" s="506" t="e">
        <f ca="1">+VALUE('Data Summary'!C126)</f>
        <v>#VALUE!</v>
      </c>
      <c r="D126" s="507" t="e">
        <f ca="1">+IF(AND(ISNUMBER(OFFSET('Water Data'!$D$4,0,10*ROW('Water Data'!D120))),'Data Summary'!BS126="Yes"),100-OFFSET('Water Data'!$D$4,0,10*ROW('Water Data'!D120)),NA())</f>
        <v>#N/A</v>
      </c>
      <c r="E126" s="507" t="e">
        <f ca="1">+IF(AND(ISNUMBER(OFFSET('Water Data'!$D$6,0,10*ROW('Water Data'!D120))),'Data Summary'!BT126="Yes"),OFFSET('Water Data'!$D$6,0,10*ROW('Water Data'!D120)),NA())</f>
        <v>#N/A</v>
      </c>
      <c r="F126" s="507" t="e">
        <f ca="1">+IF(AND(ISNUMBER(OFFSET('Water Data'!$D$9,0,10*ROW('Water Data'!D120))),'Data Summary'!BU126="Yes"),OFFSET('Water Data'!$D$9,0,10*ROW('Water Data'!D120)),NA())</f>
        <v>#N/A</v>
      </c>
      <c r="G126" s="507" t="e">
        <f ca="1">+IF(AND(ISNUMBER(OFFSET('Water Data'!$E$4,0,10*ROW('Water Data'!E120))),'Data Summary'!BV126="Yes"),100-OFFSET('Water Data'!$E$4,0,10*ROW('Water Data'!E120)),NA())</f>
        <v>#N/A</v>
      </c>
      <c r="H126" s="507" t="e">
        <f ca="1">+IF(AND(ISNUMBER(OFFSET('Water Data'!$E$6,0,10*ROW('Water Data'!E120))),'Data Summary'!BW126="Yes"),OFFSET('Water Data'!$E$6,0,10*ROW('Water Data'!E120)),NA())</f>
        <v>#N/A</v>
      </c>
      <c r="I126" s="507" t="e">
        <f ca="1">+IF(AND(ISNUMBER(OFFSET('Water Data'!$E$9,0,10*ROW('Water Data'!E120))),'Data Summary'!BX126="Yes"),OFFSET('Water Data'!$E$9,0,10*ROW('Water Data'!E120)),NA())</f>
        <v>#N/A</v>
      </c>
      <c r="J126" s="507" t="e">
        <f ca="1">+IF(AND(ISNUMBER(OFFSET('Water Data'!$F$4,0,10*ROW('Water Data'!F120))),'Data Summary'!BY126="Yes"),100-OFFSET('Water Data'!$F$4,0,10*ROW('Water Data'!F120)),NA())</f>
        <v>#N/A</v>
      </c>
      <c r="K126" s="507" t="e">
        <f ca="1">+IF(AND(ISNUMBER(OFFSET('Water Data'!$F$6,0,10*ROW('Water Data'!F120))),'Data Summary'!BZ126="Yes"),OFFSET('Water Data'!$F$6,0,10*ROW('Water Data'!F120)),NA())</f>
        <v>#N/A</v>
      </c>
      <c r="L126" s="507" t="e">
        <f ca="1">+IF(AND(ISNUMBER(OFFSET('Water Data'!$F$9,0,10*ROW('Water Data'!F120))),'Data Summary'!CA126="Yes"),OFFSET('Water Data'!$F$9,0,10*ROW('Water Data'!F120)),NA())</f>
        <v>#N/A</v>
      </c>
      <c r="M126" s="507" t="e">
        <f ca="1">+IF(AND(ISNUMBER(OFFSET('Water Data'!$G$4,0,10*ROW('Water Data'!G120))),'Data Summary'!CB126="Yes"),100-OFFSET('Water Data'!$G$4,0,10*ROW('Water Data'!G120)),NA())</f>
        <v>#N/A</v>
      </c>
      <c r="N126" s="507" t="e">
        <f ca="1">+IF(AND(ISNUMBER(OFFSET('Water Data'!$G$6,0,10*ROW('Water Data'!G120))),'Data Summary'!CC126="Yes"),OFFSET('Water Data'!$G$6,0,10*ROW('Water Data'!G120)),NA())</f>
        <v>#N/A</v>
      </c>
      <c r="O126" s="507" t="e">
        <f ca="1">+IF(AND(ISNUMBER(OFFSET('Water Data'!$G$9,0,10*ROW('Water Data'!G120))),'Data Summary'!CD126="Yes"),OFFSET('Water Data'!$G$9,0,10*ROW('Water Data'!G120)),NA())</f>
        <v>#N/A</v>
      </c>
      <c r="P126" s="507" t="e">
        <f ca="1">+IF(AND(ISNUMBER(OFFSET('Water Data'!$H$4,0,10*ROW('Water Data'!H120))),'Data Summary'!CE126="Yes"),100-OFFSET('Water Data'!$H$4,0,10*ROW('Water Data'!H120)),NA())</f>
        <v>#N/A</v>
      </c>
      <c r="Q126" s="507" t="e">
        <f ca="1">+IF(AND(ISNUMBER(OFFSET('Water Data'!$H$6,0,10*ROW('Water Data'!H120))),'Data Summary'!CF126="Yes"),OFFSET('Water Data'!$H$6,0,10*ROW('Water Data'!H120)),NA())</f>
        <v>#N/A</v>
      </c>
      <c r="R126" s="507" t="e">
        <f ca="1">+IF(AND(ISNUMBER(OFFSET('Water Data'!$H$9,0,10*ROW('Water Data'!H120))),'Data Summary'!CG126="Yes"),OFFSET('Water Data'!$H$9,0,10*ROW('Water Data'!H120)),NA())</f>
        <v>#N/A</v>
      </c>
      <c r="S126" s="507" t="e">
        <f ca="1">+IF(AND(ISNUMBER(OFFSET('Water Data'!$I$4,0,10*ROW('Water Data'!I120))),'Data Summary'!CH126="Yes"),100-OFFSET('Water Data'!$I$4,0,10*ROW('Water Data'!I120)),NA())</f>
        <v>#N/A</v>
      </c>
      <c r="T126" s="507" t="e">
        <f ca="1">+IF(AND(ISNUMBER(OFFSET('Water Data'!$I$6,0,10*ROW('Water Data'!I120))),'Data Summary'!CI126="Yes"),OFFSET('Water Data'!$I$6,0,10*ROW('Water Data'!I120)),NA())</f>
        <v>#N/A</v>
      </c>
      <c r="U126" s="507" t="e">
        <f ca="1">+IF(AND(ISNUMBER(OFFSET('Water Data'!$I$9,0,10*ROW('Water Data'!I120))),'Data Summary'!CJ126="Yes"),OFFSET('Water Data'!$I$9,0,10*ROW('Water Data'!I120)),NA())</f>
        <v>#N/A</v>
      </c>
      <c r="V126" s="508" t="e">
        <f ca="1">+IF(AND(ISNUMBER(OFFSET('Sanitation Data'!$D$4,0,10*ROW('Sanitation Data'!D120))),'Data Summary'!CK126="Yes"),100-OFFSET('Sanitation Data'!$D$4,0,10*ROW('Sanitation Data'!D120)),NA())</f>
        <v>#N/A</v>
      </c>
      <c r="W126" s="508" t="e">
        <f ca="1">+IF(AND(ISNUMBER(OFFSET('Sanitation Data'!$D$6,0,10*ROW('Sanitation Data'!D120))),'Data Summary'!CL126="Yes"),OFFSET('Sanitation Data'!$D$6,0,10*ROW('Sanitation Data'!D120)),NA())</f>
        <v>#N/A</v>
      </c>
      <c r="X126" s="508" t="e">
        <f ca="1">+IF(AND(ISNUMBER(OFFSET('Sanitation Data'!$D$10,0,10*ROW('Sanitation Data'!D120))),'Data Summary'!CM126="Yes"),OFFSET('Sanitation Data'!$D$10,0,10*ROW('Sanitation Data'!D120)),NA())</f>
        <v>#N/A</v>
      </c>
      <c r="Y126" s="508" t="e">
        <f ca="1">+IF(AND(ISNUMBER(OFFSET('Sanitation Data'!$D$11,0,10*ROW('Sanitation Data'!D120))),'Data Summary'!CN126="Yes"),OFFSET('Sanitation Data'!$D$11,0,10*ROW('Sanitation Data'!D120)),NA())</f>
        <v>#N/A</v>
      </c>
      <c r="Z126" s="508" t="e">
        <f ca="1">+IF(AND(ISNUMBER(OFFSET('Sanitation Data'!$D$12,0,10*ROW('Sanitation Data'!D120))),'Data Summary'!CO126="Yes"),OFFSET('Sanitation Data'!$D$12,0,10*ROW('Sanitation Data'!D120)),NA())</f>
        <v>#N/A</v>
      </c>
      <c r="AA126" s="508" t="e">
        <f ca="1">+IF(AND(ISNUMBER(OFFSET('Sanitation Data'!$E$4,0,10*ROW('Sanitation Data'!E120))),'Data Summary'!CP126="Yes"),100-OFFSET('Sanitation Data'!$E$4,0,10*ROW('Sanitation Data'!E120)),NA())</f>
        <v>#N/A</v>
      </c>
      <c r="AB126" s="508" t="e">
        <f ca="1">+IF(AND(ISNUMBER(OFFSET('Sanitation Data'!$E$6,0,10*ROW('Sanitation Data'!E120))),'Data Summary'!CQ126="Yes"),OFFSET('Sanitation Data'!$E$6,0,10*ROW('Sanitation Data'!E120)),NA())</f>
        <v>#N/A</v>
      </c>
      <c r="AC126" s="508" t="e">
        <f ca="1">+IF(AND(ISNUMBER(OFFSET('Sanitation Data'!$E$10,0,10*ROW('Sanitation Data'!E120))),'Data Summary'!CR126="Yes"),OFFSET('Sanitation Data'!$E$10,0,10*ROW('Sanitation Data'!E120)),NA())</f>
        <v>#N/A</v>
      </c>
      <c r="AD126" s="508" t="e">
        <f ca="1">+IF(AND(ISNUMBER(OFFSET('Sanitation Data'!$E$11,0,10*ROW('Sanitation Data'!E120))),'Data Summary'!CS126="Yes"),OFFSET('Sanitation Data'!$E$11,0,10*ROW('Sanitation Data'!E120)),NA())</f>
        <v>#N/A</v>
      </c>
      <c r="AE126" s="508" t="e">
        <f ca="1">+IF(AND(ISNUMBER(OFFSET('Sanitation Data'!$E$12,0,10*ROW('Sanitation Data'!E120))),'Data Summary'!CT126="Yes"),OFFSET('Sanitation Data'!$E$12,0,10*ROW('Sanitation Data'!E120)),NA())</f>
        <v>#N/A</v>
      </c>
      <c r="AF126" s="508" t="e">
        <f ca="1">+IF(AND(ISNUMBER(OFFSET('Sanitation Data'!$F$4,0,10*ROW('Sanitation Data'!F120))),'Data Summary'!CU126="Yes"),100-OFFSET('Sanitation Data'!$F$4,0,10*ROW('Sanitation Data'!F120)),NA())</f>
        <v>#N/A</v>
      </c>
      <c r="AG126" s="508" t="e">
        <f ca="1">+IF(AND(ISNUMBER(OFFSET('Sanitation Data'!$F$6,0,10*ROW('Sanitation Data'!F120))),'Data Summary'!CV126="Yes"),OFFSET('Sanitation Data'!$F$6,0,10*ROW('Sanitation Data'!F120)),NA())</f>
        <v>#N/A</v>
      </c>
      <c r="AH126" s="508" t="e">
        <f ca="1">+IF(AND(ISNUMBER(OFFSET('Sanitation Data'!$F$10,0,10*ROW('Sanitation Data'!F120))),'Data Summary'!CW126="Yes"),OFFSET('Sanitation Data'!$F$10,0,10*ROW('Sanitation Data'!F120)),NA())</f>
        <v>#N/A</v>
      </c>
      <c r="AI126" s="508" t="e">
        <f ca="1">+IF(AND(ISNUMBER(OFFSET('Sanitation Data'!$F$11,0,10*ROW('Sanitation Data'!F120))),'Data Summary'!CX126="Yes"),OFFSET('Sanitation Data'!$F$11,0,10*ROW('Sanitation Data'!F120)),NA())</f>
        <v>#N/A</v>
      </c>
      <c r="AJ126" s="508" t="e">
        <f ca="1">+IF(AND(ISNUMBER(OFFSET('Sanitation Data'!$F$12,0,10*ROW('Sanitation Data'!F120))),'Data Summary'!CY126="Yes"),OFFSET('Sanitation Data'!$F$12,0,10*ROW('Sanitation Data'!F120)),NA())</f>
        <v>#N/A</v>
      </c>
      <c r="AK126" s="508" t="e">
        <f ca="1">+IF(AND(ISNUMBER(OFFSET('Sanitation Data'!$G$4,0,10*ROW('Sanitation Data'!G120))),'Data Summary'!CZ126="Yes"),100-OFFSET('Sanitation Data'!$G$4,0,10*ROW('Sanitation Data'!G120)),NA())</f>
        <v>#N/A</v>
      </c>
      <c r="AL126" s="508" t="e">
        <f ca="1">+IF(AND(ISNUMBER(OFFSET('Sanitation Data'!$G$6,0,10*ROW('Sanitation Data'!G120))),'Data Summary'!DA126="Yes"),OFFSET('Sanitation Data'!$G$6,0,10*ROW('Sanitation Data'!G120)),NA())</f>
        <v>#N/A</v>
      </c>
      <c r="AM126" s="508" t="e">
        <f ca="1">+IF(AND(ISNUMBER(OFFSET('Sanitation Data'!$G$10,0,10*ROW('Sanitation Data'!G120))),'Data Summary'!DB126="Yes"),OFFSET('Sanitation Data'!$G$10,0,10*ROW('Sanitation Data'!G120)),NA())</f>
        <v>#N/A</v>
      </c>
      <c r="AN126" s="508" t="e">
        <f ca="1">+IF(AND(ISNUMBER(OFFSET('Sanitation Data'!$G$11,0,10*ROW('Sanitation Data'!G120))),'Data Summary'!DC126="Yes"),OFFSET('Sanitation Data'!$G$11,0,10*ROW('Sanitation Data'!G120)),NA())</f>
        <v>#N/A</v>
      </c>
      <c r="AO126" s="508" t="e">
        <f ca="1">+IF(AND(ISNUMBER(OFFSET('Sanitation Data'!$G$12,0,10*ROW('Sanitation Data'!G120))),'Data Summary'!DD126="Yes"),OFFSET('Sanitation Data'!$G$12,0,10*ROW('Sanitation Data'!G120)),NA())</f>
        <v>#N/A</v>
      </c>
      <c r="AP126" s="508" t="e">
        <f ca="1">+IF(AND(ISNUMBER(OFFSET('Sanitation Data'!$H$4,0,10*ROW('Sanitation Data'!H120))),'Data Summary'!DE126="Yes"),100-OFFSET('Sanitation Data'!$H$4,0,10*ROW('Sanitation Data'!H120)),NA())</f>
        <v>#N/A</v>
      </c>
      <c r="AQ126" s="508" t="e">
        <f ca="1">+IF(AND(ISNUMBER(OFFSET('Sanitation Data'!$H$6,0,10*ROW('Sanitation Data'!H120))),'Data Summary'!DF126="Yes"),OFFSET('Sanitation Data'!$H$6,0,10*ROW('Sanitation Data'!H120)),NA())</f>
        <v>#N/A</v>
      </c>
      <c r="AR126" s="508" t="e">
        <f ca="1">+IF(AND(ISNUMBER(OFFSET('Sanitation Data'!$H$10,0,10*ROW('Sanitation Data'!H120))),'Data Summary'!DG126="Yes"),OFFSET('Sanitation Data'!$H$10,0,10*ROW('Sanitation Data'!H120)),NA())</f>
        <v>#N/A</v>
      </c>
      <c r="AS126" s="508" t="e">
        <f ca="1">+IF(AND(ISNUMBER(OFFSET('Sanitation Data'!$H$11,0,10*ROW('Sanitation Data'!H120))),'Data Summary'!DH126="Yes"),OFFSET('Sanitation Data'!$H$11,0,10*ROW('Sanitation Data'!H120)),NA())</f>
        <v>#N/A</v>
      </c>
      <c r="AT126" s="508" t="e">
        <f ca="1">+IF(AND(ISNUMBER(OFFSET('Sanitation Data'!$H$12,0,10*ROW('Sanitation Data'!H120))),'Data Summary'!DI126="Yes"),OFFSET('Sanitation Data'!$H$12,0,10*ROW('Sanitation Data'!H120)),NA())</f>
        <v>#N/A</v>
      </c>
      <c r="AU126" s="508" t="e">
        <f ca="1">+IF(AND(ISNUMBER(OFFSET('Sanitation Data'!$I$4,0,10*ROW('Sanitation Data'!I120))),'Data Summary'!DJ126="Yes"),100-OFFSET('Sanitation Data'!$I$4,0,10*ROW('Sanitation Data'!I120)),NA())</f>
        <v>#N/A</v>
      </c>
      <c r="AV126" s="508" t="e">
        <f ca="1">+IF(AND(ISNUMBER(OFFSET('Sanitation Data'!$I$6,0,10*ROW('Sanitation Data'!I120))),'Data Summary'!DK126="Yes"),OFFSET('Sanitation Data'!$I$6,0,10*ROW('Sanitation Data'!I120)),NA())</f>
        <v>#N/A</v>
      </c>
      <c r="AW126" s="508" t="e">
        <f ca="1">+IF(AND(ISNUMBER(OFFSET('Sanitation Data'!$I$10,0,10*ROW('Sanitation Data'!I120))),'Data Summary'!DL126="Yes"),OFFSET('Sanitation Data'!$I$10,0,10*ROW('Sanitation Data'!I120)),NA())</f>
        <v>#N/A</v>
      </c>
      <c r="AX126" s="508" t="e">
        <f ca="1">+IF(AND(ISNUMBER(OFFSET('Sanitation Data'!$I$11,0,10*ROW('Sanitation Data'!I120))),'Data Summary'!DM126="Yes"),OFFSET('Sanitation Data'!$I$11,0,10*ROW('Sanitation Data'!I120)),NA())</f>
        <v>#N/A</v>
      </c>
      <c r="AY126" s="508" t="e">
        <f ca="1">+IF(AND(ISNUMBER(OFFSET('Sanitation Data'!$I$12,0,10*ROW('Sanitation Data'!I120))),'Data Summary'!DN126="Yes"),OFFSET('Sanitation Data'!$I$12,0,10*ROW('Sanitation Data'!I120)),NA())</f>
        <v>#N/A</v>
      </c>
      <c r="AZ126" s="509" t="e">
        <f ca="1">+IF(AND(ISNUMBER(OFFSET('Hygiene Data'!$D$5,0,10*ROW('Hygiene Data'!D120))),'Data Summary'!DO126="Yes"),OFFSET('Hygiene Data'!$D$5,0,10*ROW('Hygiene Data'!D120)),NA())</f>
        <v>#N/A</v>
      </c>
      <c r="BA126" s="509" t="e">
        <f ca="1">+IF(AND(ISNUMBER(OFFSET('Hygiene Data'!$D$7,0,10*ROW('Hygiene Data'!D120))),'Data Summary'!DP126="Yes"),OFFSET('Hygiene Data'!$D$7,0,10*ROW('Hygiene Data'!D120)),NA())</f>
        <v>#N/A</v>
      </c>
      <c r="BB126" s="509" t="e">
        <f ca="1">+IF(AND(ISNUMBER(OFFSET('Hygiene Data'!$D$9,0,10*ROW('Hygiene Data'!D120))),'Data Summary'!DQ126="Yes"),OFFSET('Hygiene Data'!$D$9,0,10*ROW('Hygiene Data'!D120)),NA())</f>
        <v>#N/A</v>
      </c>
      <c r="BC126" s="509" t="e">
        <f ca="1">+IF(AND(ISNUMBER(OFFSET('Hygiene Data'!$E$5,0,10*ROW('Hygiene Data'!E120))),'Data Summary'!DR126="Yes"),OFFSET('Hygiene Data'!$E$5,0,10*ROW('Hygiene Data'!E120)),NA())</f>
        <v>#N/A</v>
      </c>
      <c r="BD126" s="509" t="e">
        <f ca="1">+IF(AND(ISNUMBER(OFFSET('Hygiene Data'!$E$7,0,10*ROW('Hygiene Data'!E120))),'Data Summary'!DS126="Yes"),OFFSET('Hygiene Data'!$E$7,0,10*ROW('Hygiene Data'!E120)),NA())</f>
        <v>#N/A</v>
      </c>
      <c r="BE126" s="509" t="e">
        <f ca="1">+IF(AND(ISNUMBER(OFFSET('Hygiene Data'!$E$9,0,10*ROW('Hygiene Data'!E120))),'Data Summary'!DT126="Yes"),OFFSET('Hygiene Data'!$E$9,0,10*ROW('Hygiene Data'!E120)),NA())</f>
        <v>#N/A</v>
      </c>
      <c r="BF126" s="509" t="e">
        <f ca="1">+IF(AND(ISNUMBER(OFFSET('Hygiene Data'!$F$5,0,10*ROW('Hygiene Data'!F120))),'Data Summary'!DU126="Yes"),OFFSET('Hygiene Data'!$F$5,0,10*ROW('Hygiene Data'!F120)),NA())</f>
        <v>#N/A</v>
      </c>
      <c r="BG126" s="509" t="e">
        <f ca="1">+IF(AND(ISNUMBER(OFFSET('Hygiene Data'!$F$7,0,10*ROW('Hygiene Data'!F120))),'Data Summary'!DV126="Yes"),OFFSET('Hygiene Data'!$F$7,0,10*ROW('Hygiene Data'!F120)),NA())</f>
        <v>#N/A</v>
      </c>
      <c r="BH126" s="509" t="e">
        <f ca="1">+IF(AND(ISNUMBER(OFFSET('Hygiene Data'!$F$9,0,10*ROW('Hygiene Data'!F120))),'Data Summary'!DW126="Yes"),OFFSET('Hygiene Data'!$F$9,0,10*ROW('Hygiene Data'!F120)),NA())</f>
        <v>#N/A</v>
      </c>
      <c r="BI126" s="509" t="e">
        <f ca="1">+IF(AND(ISNUMBER(OFFSET('Hygiene Data'!$G$5,0,10*ROW('Hygiene Data'!G120))),'Data Summary'!DX126="Yes"),OFFSET('Hygiene Data'!$G$5,0,10*ROW('Hygiene Data'!G120)),NA())</f>
        <v>#N/A</v>
      </c>
      <c r="BJ126" s="509" t="e">
        <f ca="1">+IF(AND(ISNUMBER(OFFSET('Hygiene Data'!$G$7,0,10*ROW('Hygiene Data'!G120))),'Data Summary'!DY126="Yes"),OFFSET('Hygiene Data'!$G$7,0,10*ROW('Hygiene Data'!G120)),NA())</f>
        <v>#N/A</v>
      </c>
      <c r="BK126" s="509" t="e">
        <f ca="1">+IF(AND(ISNUMBER(OFFSET('Hygiene Data'!$G$9,0,10*ROW('Hygiene Data'!G120))),'Data Summary'!DZ126="Yes"),OFFSET('Hygiene Data'!$G$9,0,10*ROW('Hygiene Data'!G120)),NA())</f>
        <v>#N/A</v>
      </c>
      <c r="BL126" s="509" t="e">
        <f ca="1">+IF(AND(ISNUMBER(OFFSET('Hygiene Data'!$H$5,0,10*ROW('Hygiene Data'!H120))),'Data Summary'!EA126="Yes"),OFFSET('Hygiene Data'!$H$5,0,10*ROW('Hygiene Data'!H120)),NA())</f>
        <v>#N/A</v>
      </c>
      <c r="BM126" s="509" t="e">
        <f ca="1">+IF(AND(ISNUMBER(OFFSET('Hygiene Data'!$H$7,0,10*ROW('Hygiene Data'!H120))),'Data Summary'!EB126="Yes"),OFFSET('Hygiene Data'!$H$7,0,10*ROW('Hygiene Data'!H120)),NA())</f>
        <v>#N/A</v>
      </c>
      <c r="BN126" s="509" t="e">
        <f ca="1">+IF(AND(ISNUMBER(OFFSET('Hygiene Data'!$H$9,0,10*ROW('Hygiene Data'!H120))),'Data Summary'!EC126="Yes"),OFFSET('Hygiene Data'!$H$9,0,10*ROW('Hygiene Data'!H120)),NA())</f>
        <v>#N/A</v>
      </c>
      <c r="BO126" s="509" t="e">
        <f ca="1">+IF(AND(ISNUMBER(OFFSET('Hygiene Data'!$I$5,0,10*ROW('Hygiene Data'!I120))),'Data Summary'!ED126="Yes"),OFFSET('Hygiene Data'!$I$5,0,10*ROW('Hygiene Data'!I120)),NA())</f>
        <v>#N/A</v>
      </c>
      <c r="BP126" s="509" t="e">
        <f ca="1">+IF(AND(ISNUMBER(OFFSET('Hygiene Data'!$I$7,0,10*ROW('Hygiene Data'!I120))),'Data Summary'!EE126="Yes"),OFFSET('Hygiene Data'!$I$7,0,10*ROW('Hygiene Data'!I120)),NA())</f>
        <v>#N/A</v>
      </c>
      <c r="BQ126" s="509" t="e">
        <f ca="1">+IF(AND(ISNUMBER(OFFSET('Hygiene Data'!$I$9,0,10*ROW('Hygiene Data'!I120))),'Data Summary'!EF126="Yes"),OFFSET('Hygiene Data'!$I$9,0,10*ROW('Hygiene Data'!I120)),NA())</f>
        <v>#N/A</v>
      </c>
    </row>
    <row r="127" spans="1:69" x14ac:dyDescent="0.25">
      <c r="A127" s="505" t="e">
        <f ca="1">+RIGHT('Data Summary'!A127,LEN('Data Summary'!A127)-9)</f>
        <v>#VALUE!</v>
      </c>
      <c r="B127" s="479" t="str">
        <f ca="1">+IF(ISTEXT('Data Summary'!B127),'Data Summary'!B127,"")</f>
        <v/>
      </c>
      <c r="C127" s="506" t="e">
        <f ca="1">+VALUE('Data Summary'!C127)</f>
        <v>#VALUE!</v>
      </c>
      <c r="D127" s="507" t="e">
        <f ca="1">+IF(AND(ISNUMBER(OFFSET('Water Data'!$D$4,0,10*ROW('Water Data'!D121))),'Data Summary'!BS127="Yes"),100-OFFSET('Water Data'!$D$4,0,10*ROW('Water Data'!D121)),NA())</f>
        <v>#N/A</v>
      </c>
      <c r="E127" s="507" t="e">
        <f ca="1">+IF(AND(ISNUMBER(OFFSET('Water Data'!$D$6,0,10*ROW('Water Data'!D121))),'Data Summary'!BT127="Yes"),OFFSET('Water Data'!$D$6,0,10*ROW('Water Data'!D121)),NA())</f>
        <v>#N/A</v>
      </c>
      <c r="F127" s="507" t="e">
        <f ca="1">+IF(AND(ISNUMBER(OFFSET('Water Data'!$D$9,0,10*ROW('Water Data'!D121))),'Data Summary'!BU127="Yes"),OFFSET('Water Data'!$D$9,0,10*ROW('Water Data'!D121)),NA())</f>
        <v>#N/A</v>
      </c>
      <c r="G127" s="507" t="e">
        <f ca="1">+IF(AND(ISNUMBER(OFFSET('Water Data'!$E$4,0,10*ROW('Water Data'!E121))),'Data Summary'!BV127="Yes"),100-OFFSET('Water Data'!$E$4,0,10*ROW('Water Data'!E121)),NA())</f>
        <v>#N/A</v>
      </c>
      <c r="H127" s="507" t="e">
        <f ca="1">+IF(AND(ISNUMBER(OFFSET('Water Data'!$E$6,0,10*ROW('Water Data'!E121))),'Data Summary'!BW127="Yes"),OFFSET('Water Data'!$E$6,0,10*ROW('Water Data'!E121)),NA())</f>
        <v>#N/A</v>
      </c>
      <c r="I127" s="507" t="e">
        <f ca="1">+IF(AND(ISNUMBER(OFFSET('Water Data'!$E$9,0,10*ROW('Water Data'!E121))),'Data Summary'!BX127="Yes"),OFFSET('Water Data'!$E$9,0,10*ROW('Water Data'!E121)),NA())</f>
        <v>#N/A</v>
      </c>
      <c r="J127" s="507" t="e">
        <f ca="1">+IF(AND(ISNUMBER(OFFSET('Water Data'!$F$4,0,10*ROW('Water Data'!F121))),'Data Summary'!BY127="Yes"),100-OFFSET('Water Data'!$F$4,0,10*ROW('Water Data'!F121)),NA())</f>
        <v>#N/A</v>
      </c>
      <c r="K127" s="507" t="e">
        <f ca="1">+IF(AND(ISNUMBER(OFFSET('Water Data'!$F$6,0,10*ROW('Water Data'!F121))),'Data Summary'!BZ127="Yes"),OFFSET('Water Data'!$F$6,0,10*ROW('Water Data'!F121)),NA())</f>
        <v>#N/A</v>
      </c>
      <c r="L127" s="507" t="e">
        <f ca="1">+IF(AND(ISNUMBER(OFFSET('Water Data'!$F$9,0,10*ROW('Water Data'!F121))),'Data Summary'!CA127="Yes"),OFFSET('Water Data'!$F$9,0,10*ROW('Water Data'!F121)),NA())</f>
        <v>#N/A</v>
      </c>
      <c r="M127" s="507" t="e">
        <f ca="1">+IF(AND(ISNUMBER(OFFSET('Water Data'!$G$4,0,10*ROW('Water Data'!G121))),'Data Summary'!CB127="Yes"),100-OFFSET('Water Data'!$G$4,0,10*ROW('Water Data'!G121)),NA())</f>
        <v>#N/A</v>
      </c>
      <c r="N127" s="507" t="e">
        <f ca="1">+IF(AND(ISNUMBER(OFFSET('Water Data'!$G$6,0,10*ROW('Water Data'!G121))),'Data Summary'!CC127="Yes"),OFFSET('Water Data'!$G$6,0,10*ROW('Water Data'!G121)),NA())</f>
        <v>#N/A</v>
      </c>
      <c r="O127" s="507" t="e">
        <f ca="1">+IF(AND(ISNUMBER(OFFSET('Water Data'!$G$9,0,10*ROW('Water Data'!G121))),'Data Summary'!CD127="Yes"),OFFSET('Water Data'!$G$9,0,10*ROW('Water Data'!G121)),NA())</f>
        <v>#N/A</v>
      </c>
      <c r="P127" s="507" t="e">
        <f ca="1">+IF(AND(ISNUMBER(OFFSET('Water Data'!$H$4,0,10*ROW('Water Data'!H121))),'Data Summary'!CE127="Yes"),100-OFFSET('Water Data'!$H$4,0,10*ROW('Water Data'!H121)),NA())</f>
        <v>#N/A</v>
      </c>
      <c r="Q127" s="507" t="e">
        <f ca="1">+IF(AND(ISNUMBER(OFFSET('Water Data'!$H$6,0,10*ROW('Water Data'!H121))),'Data Summary'!CF127="Yes"),OFFSET('Water Data'!$H$6,0,10*ROW('Water Data'!H121)),NA())</f>
        <v>#N/A</v>
      </c>
      <c r="R127" s="507" t="e">
        <f ca="1">+IF(AND(ISNUMBER(OFFSET('Water Data'!$H$9,0,10*ROW('Water Data'!H121))),'Data Summary'!CG127="Yes"),OFFSET('Water Data'!$H$9,0,10*ROW('Water Data'!H121)),NA())</f>
        <v>#N/A</v>
      </c>
      <c r="S127" s="507" t="e">
        <f ca="1">+IF(AND(ISNUMBER(OFFSET('Water Data'!$I$4,0,10*ROW('Water Data'!I121))),'Data Summary'!CH127="Yes"),100-OFFSET('Water Data'!$I$4,0,10*ROW('Water Data'!I121)),NA())</f>
        <v>#N/A</v>
      </c>
      <c r="T127" s="507" t="e">
        <f ca="1">+IF(AND(ISNUMBER(OFFSET('Water Data'!$I$6,0,10*ROW('Water Data'!I121))),'Data Summary'!CI127="Yes"),OFFSET('Water Data'!$I$6,0,10*ROW('Water Data'!I121)),NA())</f>
        <v>#N/A</v>
      </c>
      <c r="U127" s="507" t="e">
        <f ca="1">+IF(AND(ISNUMBER(OFFSET('Water Data'!$I$9,0,10*ROW('Water Data'!I121))),'Data Summary'!CJ127="Yes"),OFFSET('Water Data'!$I$9,0,10*ROW('Water Data'!I121)),NA())</f>
        <v>#N/A</v>
      </c>
      <c r="V127" s="508" t="e">
        <f ca="1">+IF(AND(ISNUMBER(OFFSET('Sanitation Data'!$D$4,0,10*ROW('Sanitation Data'!D121))),'Data Summary'!CK127="Yes"),100-OFFSET('Sanitation Data'!$D$4,0,10*ROW('Sanitation Data'!D121)),NA())</f>
        <v>#N/A</v>
      </c>
      <c r="W127" s="508" t="e">
        <f ca="1">+IF(AND(ISNUMBER(OFFSET('Sanitation Data'!$D$6,0,10*ROW('Sanitation Data'!D121))),'Data Summary'!CL127="Yes"),OFFSET('Sanitation Data'!$D$6,0,10*ROW('Sanitation Data'!D121)),NA())</f>
        <v>#N/A</v>
      </c>
      <c r="X127" s="508" t="e">
        <f ca="1">+IF(AND(ISNUMBER(OFFSET('Sanitation Data'!$D$10,0,10*ROW('Sanitation Data'!D121))),'Data Summary'!CM127="Yes"),OFFSET('Sanitation Data'!$D$10,0,10*ROW('Sanitation Data'!D121)),NA())</f>
        <v>#N/A</v>
      </c>
      <c r="Y127" s="508" t="e">
        <f ca="1">+IF(AND(ISNUMBER(OFFSET('Sanitation Data'!$D$11,0,10*ROW('Sanitation Data'!D121))),'Data Summary'!CN127="Yes"),OFFSET('Sanitation Data'!$D$11,0,10*ROW('Sanitation Data'!D121)),NA())</f>
        <v>#N/A</v>
      </c>
      <c r="Z127" s="508" t="e">
        <f ca="1">+IF(AND(ISNUMBER(OFFSET('Sanitation Data'!$D$12,0,10*ROW('Sanitation Data'!D121))),'Data Summary'!CO127="Yes"),OFFSET('Sanitation Data'!$D$12,0,10*ROW('Sanitation Data'!D121)),NA())</f>
        <v>#N/A</v>
      </c>
      <c r="AA127" s="508" t="e">
        <f ca="1">+IF(AND(ISNUMBER(OFFSET('Sanitation Data'!$E$4,0,10*ROW('Sanitation Data'!E121))),'Data Summary'!CP127="Yes"),100-OFFSET('Sanitation Data'!$E$4,0,10*ROW('Sanitation Data'!E121)),NA())</f>
        <v>#N/A</v>
      </c>
      <c r="AB127" s="508" t="e">
        <f ca="1">+IF(AND(ISNUMBER(OFFSET('Sanitation Data'!$E$6,0,10*ROW('Sanitation Data'!E121))),'Data Summary'!CQ127="Yes"),OFFSET('Sanitation Data'!$E$6,0,10*ROW('Sanitation Data'!E121)),NA())</f>
        <v>#N/A</v>
      </c>
      <c r="AC127" s="508" t="e">
        <f ca="1">+IF(AND(ISNUMBER(OFFSET('Sanitation Data'!$E$10,0,10*ROW('Sanitation Data'!E121))),'Data Summary'!CR127="Yes"),OFFSET('Sanitation Data'!$E$10,0,10*ROW('Sanitation Data'!E121)),NA())</f>
        <v>#N/A</v>
      </c>
      <c r="AD127" s="508" t="e">
        <f ca="1">+IF(AND(ISNUMBER(OFFSET('Sanitation Data'!$E$11,0,10*ROW('Sanitation Data'!E121))),'Data Summary'!CS127="Yes"),OFFSET('Sanitation Data'!$E$11,0,10*ROW('Sanitation Data'!E121)),NA())</f>
        <v>#N/A</v>
      </c>
      <c r="AE127" s="508" t="e">
        <f ca="1">+IF(AND(ISNUMBER(OFFSET('Sanitation Data'!$E$12,0,10*ROW('Sanitation Data'!E121))),'Data Summary'!CT127="Yes"),OFFSET('Sanitation Data'!$E$12,0,10*ROW('Sanitation Data'!E121)),NA())</f>
        <v>#N/A</v>
      </c>
      <c r="AF127" s="508" t="e">
        <f ca="1">+IF(AND(ISNUMBER(OFFSET('Sanitation Data'!$F$4,0,10*ROW('Sanitation Data'!F121))),'Data Summary'!CU127="Yes"),100-OFFSET('Sanitation Data'!$F$4,0,10*ROW('Sanitation Data'!F121)),NA())</f>
        <v>#N/A</v>
      </c>
      <c r="AG127" s="508" t="e">
        <f ca="1">+IF(AND(ISNUMBER(OFFSET('Sanitation Data'!$F$6,0,10*ROW('Sanitation Data'!F121))),'Data Summary'!CV127="Yes"),OFFSET('Sanitation Data'!$F$6,0,10*ROW('Sanitation Data'!F121)),NA())</f>
        <v>#N/A</v>
      </c>
      <c r="AH127" s="508" t="e">
        <f ca="1">+IF(AND(ISNUMBER(OFFSET('Sanitation Data'!$F$10,0,10*ROW('Sanitation Data'!F121))),'Data Summary'!CW127="Yes"),OFFSET('Sanitation Data'!$F$10,0,10*ROW('Sanitation Data'!F121)),NA())</f>
        <v>#N/A</v>
      </c>
      <c r="AI127" s="508" t="e">
        <f ca="1">+IF(AND(ISNUMBER(OFFSET('Sanitation Data'!$F$11,0,10*ROW('Sanitation Data'!F121))),'Data Summary'!CX127="Yes"),OFFSET('Sanitation Data'!$F$11,0,10*ROW('Sanitation Data'!F121)),NA())</f>
        <v>#N/A</v>
      </c>
      <c r="AJ127" s="508" t="e">
        <f ca="1">+IF(AND(ISNUMBER(OFFSET('Sanitation Data'!$F$12,0,10*ROW('Sanitation Data'!F121))),'Data Summary'!CY127="Yes"),OFFSET('Sanitation Data'!$F$12,0,10*ROW('Sanitation Data'!F121)),NA())</f>
        <v>#N/A</v>
      </c>
      <c r="AK127" s="508" t="e">
        <f ca="1">+IF(AND(ISNUMBER(OFFSET('Sanitation Data'!$G$4,0,10*ROW('Sanitation Data'!G121))),'Data Summary'!CZ127="Yes"),100-OFFSET('Sanitation Data'!$G$4,0,10*ROW('Sanitation Data'!G121)),NA())</f>
        <v>#N/A</v>
      </c>
      <c r="AL127" s="508" t="e">
        <f ca="1">+IF(AND(ISNUMBER(OFFSET('Sanitation Data'!$G$6,0,10*ROW('Sanitation Data'!G121))),'Data Summary'!DA127="Yes"),OFFSET('Sanitation Data'!$G$6,0,10*ROW('Sanitation Data'!G121)),NA())</f>
        <v>#N/A</v>
      </c>
      <c r="AM127" s="508" t="e">
        <f ca="1">+IF(AND(ISNUMBER(OFFSET('Sanitation Data'!$G$10,0,10*ROW('Sanitation Data'!G121))),'Data Summary'!DB127="Yes"),OFFSET('Sanitation Data'!$G$10,0,10*ROW('Sanitation Data'!G121)),NA())</f>
        <v>#N/A</v>
      </c>
      <c r="AN127" s="508" t="e">
        <f ca="1">+IF(AND(ISNUMBER(OFFSET('Sanitation Data'!$G$11,0,10*ROW('Sanitation Data'!G121))),'Data Summary'!DC127="Yes"),OFFSET('Sanitation Data'!$G$11,0,10*ROW('Sanitation Data'!G121)),NA())</f>
        <v>#N/A</v>
      </c>
      <c r="AO127" s="508" t="e">
        <f ca="1">+IF(AND(ISNUMBER(OFFSET('Sanitation Data'!$G$12,0,10*ROW('Sanitation Data'!G121))),'Data Summary'!DD127="Yes"),OFFSET('Sanitation Data'!$G$12,0,10*ROW('Sanitation Data'!G121)),NA())</f>
        <v>#N/A</v>
      </c>
      <c r="AP127" s="508" t="e">
        <f ca="1">+IF(AND(ISNUMBER(OFFSET('Sanitation Data'!$H$4,0,10*ROW('Sanitation Data'!H121))),'Data Summary'!DE127="Yes"),100-OFFSET('Sanitation Data'!$H$4,0,10*ROW('Sanitation Data'!H121)),NA())</f>
        <v>#N/A</v>
      </c>
      <c r="AQ127" s="508" t="e">
        <f ca="1">+IF(AND(ISNUMBER(OFFSET('Sanitation Data'!$H$6,0,10*ROW('Sanitation Data'!H121))),'Data Summary'!DF127="Yes"),OFFSET('Sanitation Data'!$H$6,0,10*ROW('Sanitation Data'!H121)),NA())</f>
        <v>#N/A</v>
      </c>
      <c r="AR127" s="508" t="e">
        <f ca="1">+IF(AND(ISNUMBER(OFFSET('Sanitation Data'!$H$10,0,10*ROW('Sanitation Data'!H121))),'Data Summary'!DG127="Yes"),OFFSET('Sanitation Data'!$H$10,0,10*ROW('Sanitation Data'!H121)),NA())</f>
        <v>#N/A</v>
      </c>
      <c r="AS127" s="508" t="e">
        <f ca="1">+IF(AND(ISNUMBER(OFFSET('Sanitation Data'!$H$11,0,10*ROW('Sanitation Data'!H121))),'Data Summary'!DH127="Yes"),OFFSET('Sanitation Data'!$H$11,0,10*ROW('Sanitation Data'!H121)),NA())</f>
        <v>#N/A</v>
      </c>
      <c r="AT127" s="508" t="e">
        <f ca="1">+IF(AND(ISNUMBER(OFFSET('Sanitation Data'!$H$12,0,10*ROW('Sanitation Data'!H121))),'Data Summary'!DI127="Yes"),OFFSET('Sanitation Data'!$H$12,0,10*ROW('Sanitation Data'!H121)),NA())</f>
        <v>#N/A</v>
      </c>
      <c r="AU127" s="508" t="e">
        <f ca="1">+IF(AND(ISNUMBER(OFFSET('Sanitation Data'!$I$4,0,10*ROW('Sanitation Data'!I121))),'Data Summary'!DJ127="Yes"),100-OFFSET('Sanitation Data'!$I$4,0,10*ROW('Sanitation Data'!I121)),NA())</f>
        <v>#N/A</v>
      </c>
      <c r="AV127" s="508" t="e">
        <f ca="1">+IF(AND(ISNUMBER(OFFSET('Sanitation Data'!$I$6,0,10*ROW('Sanitation Data'!I121))),'Data Summary'!DK127="Yes"),OFFSET('Sanitation Data'!$I$6,0,10*ROW('Sanitation Data'!I121)),NA())</f>
        <v>#N/A</v>
      </c>
      <c r="AW127" s="508" t="e">
        <f ca="1">+IF(AND(ISNUMBER(OFFSET('Sanitation Data'!$I$10,0,10*ROW('Sanitation Data'!I121))),'Data Summary'!DL127="Yes"),OFFSET('Sanitation Data'!$I$10,0,10*ROW('Sanitation Data'!I121)),NA())</f>
        <v>#N/A</v>
      </c>
      <c r="AX127" s="508" t="e">
        <f ca="1">+IF(AND(ISNUMBER(OFFSET('Sanitation Data'!$I$11,0,10*ROW('Sanitation Data'!I121))),'Data Summary'!DM127="Yes"),OFFSET('Sanitation Data'!$I$11,0,10*ROW('Sanitation Data'!I121)),NA())</f>
        <v>#N/A</v>
      </c>
      <c r="AY127" s="508" t="e">
        <f ca="1">+IF(AND(ISNUMBER(OFFSET('Sanitation Data'!$I$12,0,10*ROW('Sanitation Data'!I121))),'Data Summary'!DN127="Yes"),OFFSET('Sanitation Data'!$I$12,0,10*ROW('Sanitation Data'!I121)),NA())</f>
        <v>#N/A</v>
      </c>
      <c r="AZ127" s="509" t="e">
        <f ca="1">+IF(AND(ISNUMBER(OFFSET('Hygiene Data'!$D$5,0,10*ROW('Hygiene Data'!D121))),'Data Summary'!DO127="Yes"),OFFSET('Hygiene Data'!$D$5,0,10*ROW('Hygiene Data'!D121)),NA())</f>
        <v>#N/A</v>
      </c>
      <c r="BA127" s="509" t="e">
        <f ca="1">+IF(AND(ISNUMBER(OFFSET('Hygiene Data'!$D$7,0,10*ROW('Hygiene Data'!D121))),'Data Summary'!DP127="Yes"),OFFSET('Hygiene Data'!$D$7,0,10*ROW('Hygiene Data'!D121)),NA())</f>
        <v>#N/A</v>
      </c>
      <c r="BB127" s="509" t="e">
        <f ca="1">+IF(AND(ISNUMBER(OFFSET('Hygiene Data'!$D$9,0,10*ROW('Hygiene Data'!D121))),'Data Summary'!DQ127="Yes"),OFFSET('Hygiene Data'!$D$9,0,10*ROW('Hygiene Data'!D121)),NA())</f>
        <v>#N/A</v>
      </c>
      <c r="BC127" s="509" t="e">
        <f ca="1">+IF(AND(ISNUMBER(OFFSET('Hygiene Data'!$E$5,0,10*ROW('Hygiene Data'!E121))),'Data Summary'!DR127="Yes"),OFFSET('Hygiene Data'!$E$5,0,10*ROW('Hygiene Data'!E121)),NA())</f>
        <v>#N/A</v>
      </c>
      <c r="BD127" s="509" t="e">
        <f ca="1">+IF(AND(ISNUMBER(OFFSET('Hygiene Data'!$E$7,0,10*ROW('Hygiene Data'!E121))),'Data Summary'!DS127="Yes"),OFFSET('Hygiene Data'!$E$7,0,10*ROW('Hygiene Data'!E121)),NA())</f>
        <v>#N/A</v>
      </c>
      <c r="BE127" s="509" t="e">
        <f ca="1">+IF(AND(ISNUMBER(OFFSET('Hygiene Data'!$E$9,0,10*ROW('Hygiene Data'!E121))),'Data Summary'!DT127="Yes"),OFFSET('Hygiene Data'!$E$9,0,10*ROW('Hygiene Data'!E121)),NA())</f>
        <v>#N/A</v>
      </c>
      <c r="BF127" s="509" t="e">
        <f ca="1">+IF(AND(ISNUMBER(OFFSET('Hygiene Data'!$F$5,0,10*ROW('Hygiene Data'!F121))),'Data Summary'!DU127="Yes"),OFFSET('Hygiene Data'!$F$5,0,10*ROW('Hygiene Data'!F121)),NA())</f>
        <v>#N/A</v>
      </c>
      <c r="BG127" s="509" t="e">
        <f ca="1">+IF(AND(ISNUMBER(OFFSET('Hygiene Data'!$F$7,0,10*ROW('Hygiene Data'!F121))),'Data Summary'!DV127="Yes"),OFFSET('Hygiene Data'!$F$7,0,10*ROW('Hygiene Data'!F121)),NA())</f>
        <v>#N/A</v>
      </c>
      <c r="BH127" s="509" t="e">
        <f ca="1">+IF(AND(ISNUMBER(OFFSET('Hygiene Data'!$F$9,0,10*ROW('Hygiene Data'!F121))),'Data Summary'!DW127="Yes"),OFFSET('Hygiene Data'!$F$9,0,10*ROW('Hygiene Data'!F121)),NA())</f>
        <v>#N/A</v>
      </c>
      <c r="BI127" s="509" t="e">
        <f ca="1">+IF(AND(ISNUMBER(OFFSET('Hygiene Data'!$G$5,0,10*ROW('Hygiene Data'!G121))),'Data Summary'!DX127="Yes"),OFFSET('Hygiene Data'!$G$5,0,10*ROW('Hygiene Data'!G121)),NA())</f>
        <v>#N/A</v>
      </c>
      <c r="BJ127" s="509" t="e">
        <f ca="1">+IF(AND(ISNUMBER(OFFSET('Hygiene Data'!$G$7,0,10*ROW('Hygiene Data'!G121))),'Data Summary'!DY127="Yes"),OFFSET('Hygiene Data'!$G$7,0,10*ROW('Hygiene Data'!G121)),NA())</f>
        <v>#N/A</v>
      </c>
      <c r="BK127" s="509" t="e">
        <f ca="1">+IF(AND(ISNUMBER(OFFSET('Hygiene Data'!$G$9,0,10*ROW('Hygiene Data'!G121))),'Data Summary'!DZ127="Yes"),OFFSET('Hygiene Data'!$G$9,0,10*ROW('Hygiene Data'!G121)),NA())</f>
        <v>#N/A</v>
      </c>
      <c r="BL127" s="509" t="e">
        <f ca="1">+IF(AND(ISNUMBER(OFFSET('Hygiene Data'!$H$5,0,10*ROW('Hygiene Data'!H121))),'Data Summary'!EA127="Yes"),OFFSET('Hygiene Data'!$H$5,0,10*ROW('Hygiene Data'!H121)),NA())</f>
        <v>#N/A</v>
      </c>
      <c r="BM127" s="509" t="e">
        <f ca="1">+IF(AND(ISNUMBER(OFFSET('Hygiene Data'!$H$7,0,10*ROW('Hygiene Data'!H121))),'Data Summary'!EB127="Yes"),OFFSET('Hygiene Data'!$H$7,0,10*ROW('Hygiene Data'!H121)),NA())</f>
        <v>#N/A</v>
      </c>
      <c r="BN127" s="509" t="e">
        <f ca="1">+IF(AND(ISNUMBER(OFFSET('Hygiene Data'!$H$9,0,10*ROW('Hygiene Data'!H121))),'Data Summary'!EC127="Yes"),OFFSET('Hygiene Data'!$H$9,0,10*ROW('Hygiene Data'!H121)),NA())</f>
        <v>#N/A</v>
      </c>
      <c r="BO127" s="509" t="e">
        <f ca="1">+IF(AND(ISNUMBER(OFFSET('Hygiene Data'!$I$5,0,10*ROW('Hygiene Data'!I121))),'Data Summary'!ED127="Yes"),OFFSET('Hygiene Data'!$I$5,0,10*ROW('Hygiene Data'!I121)),NA())</f>
        <v>#N/A</v>
      </c>
      <c r="BP127" s="509" t="e">
        <f ca="1">+IF(AND(ISNUMBER(OFFSET('Hygiene Data'!$I$7,0,10*ROW('Hygiene Data'!I121))),'Data Summary'!EE127="Yes"),OFFSET('Hygiene Data'!$I$7,0,10*ROW('Hygiene Data'!I121)),NA())</f>
        <v>#N/A</v>
      </c>
      <c r="BQ127" s="509" t="e">
        <f ca="1">+IF(AND(ISNUMBER(OFFSET('Hygiene Data'!$I$9,0,10*ROW('Hygiene Data'!I121))),'Data Summary'!EF127="Yes"),OFFSET('Hygiene Data'!$I$9,0,10*ROW('Hygiene Data'!I121)),NA())</f>
        <v>#N/A</v>
      </c>
    </row>
    <row r="128" spans="1:69" x14ac:dyDescent="0.25">
      <c r="A128" s="505" t="e">
        <f ca="1">+RIGHT('Data Summary'!A128,LEN('Data Summary'!A128)-9)</f>
        <v>#VALUE!</v>
      </c>
      <c r="B128" s="479" t="str">
        <f ca="1">+IF(ISTEXT('Data Summary'!B128),'Data Summary'!B128,"")</f>
        <v/>
      </c>
      <c r="C128" s="506" t="e">
        <f ca="1">+VALUE('Data Summary'!C128)</f>
        <v>#VALUE!</v>
      </c>
      <c r="D128" s="507" t="e">
        <f ca="1">+IF(AND(ISNUMBER(OFFSET('Water Data'!$D$4,0,10*ROW('Water Data'!D122))),'Data Summary'!BS128="Yes"),100-OFFSET('Water Data'!$D$4,0,10*ROW('Water Data'!D122)),NA())</f>
        <v>#N/A</v>
      </c>
      <c r="E128" s="507" t="e">
        <f ca="1">+IF(AND(ISNUMBER(OFFSET('Water Data'!$D$6,0,10*ROW('Water Data'!D122))),'Data Summary'!BT128="Yes"),OFFSET('Water Data'!$D$6,0,10*ROW('Water Data'!D122)),NA())</f>
        <v>#N/A</v>
      </c>
      <c r="F128" s="507" t="e">
        <f ca="1">+IF(AND(ISNUMBER(OFFSET('Water Data'!$D$9,0,10*ROW('Water Data'!D122))),'Data Summary'!BU128="Yes"),OFFSET('Water Data'!$D$9,0,10*ROW('Water Data'!D122)),NA())</f>
        <v>#N/A</v>
      </c>
      <c r="G128" s="507" t="e">
        <f ca="1">+IF(AND(ISNUMBER(OFFSET('Water Data'!$E$4,0,10*ROW('Water Data'!E122))),'Data Summary'!BV128="Yes"),100-OFFSET('Water Data'!$E$4,0,10*ROW('Water Data'!E122)),NA())</f>
        <v>#N/A</v>
      </c>
      <c r="H128" s="507" t="e">
        <f ca="1">+IF(AND(ISNUMBER(OFFSET('Water Data'!$E$6,0,10*ROW('Water Data'!E122))),'Data Summary'!BW128="Yes"),OFFSET('Water Data'!$E$6,0,10*ROW('Water Data'!E122)),NA())</f>
        <v>#N/A</v>
      </c>
      <c r="I128" s="507" t="e">
        <f ca="1">+IF(AND(ISNUMBER(OFFSET('Water Data'!$E$9,0,10*ROW('Water Data'!E122))),'Data Summary'!BX128="Yes"),OFFSET('Water Data'!$E$9,0,10*ROW('Water Data'!E122)),NA())</f>
        <v>#N/A</v>
      </c>
      <c r="J128" s="507" t="e">
        <f ca="1">+IF(AND(ISNUMBER(OFFSET('Water Data'!$F$4,0,10*ROW('Water Data'!F122))),'Data Summary'!BY128="Yes"),100-OFFSET('Water Data'!$F$4,0,10*ROW('Water Data'!F122)),NA())</f>
        <v>#N/A</v>
      </c>
      <c r="K128" s="507" t="e">
        <f ca="1">+IF(AND(ISNUMBER(OFFSET('Water Data'!$F$6,0,10*ROW('Water Data'!F122))),'Data Summary'!BZ128="Yes"),OFFSET('Water Data'!$F$6,0,10*ROW('Water Data'!F122)),NA())</f>
        <v>#N/A</v>
      </c>
      <c r="L128" s="507" t="e">
        <f ca="1">+IF(AND(ISNUMBER(OFFSET('Water Data'!$F$9,0,10*ROW('Water Data'!F122))),'Data Summary'!CA128="Yes"),OFFSET('Water Data'!$F$9,0,10*ROW('Water Data'!F122)),NA())</f>
        <v>#N/A</v>
      </c>
      <c r="M128" s="507" t="e">
        <f ca="1">+IF(AND(ISNUMBER(OFFSET('Water Data'!$G$4,0,10*ROW('Water Data'!G122))),'Data Summary'!CB128="Yes"),100-OFFSET('Water Data'!$G$4,0,10*ROW('Water Data'!G122)),NA())</f>
        <v>#N/A</v>
      </c>
      <c r="N128" s="507" t="e">
        <f ca="1">+IF(AND(ISNUMBER(OFFSET('Water Data'!$G$6,0,10*ROW('Water Data'!G122))),'Data Summary'!CC128="Yes"),OFFSET('Water Data'!$G$6,0,10*ROW('Water Data'!G122)),NA())</f>
        <v>#N/A</v>
      </c>
      <c r="O128" s="507" t="e">
        <f ca="1">+IF(AND(ISNUMBER(OFFSET('Water Data'!$G$9,0,10*ROW('Water Data'!G122))),'Data Summary'!CD128="Yes"),OFFSET('Water Data'!$G$9,0,10*ROW('Water Data'!G122)),NA())</f>
        <v>#N/A</v>
      </c>
      <c r="P128" s="507" t="e">
        <f ca="1">+IF(AND(ISNUMBER(OFFSET('Water Data'!$H$4,0,10*ROW('Water Data'!H122))),'Data Summary'!CE128="Yes"),100-OFFSET('Water Data'!$H$4,0,10*ROW('Water Data'!H122)),NA())</f>
        <v>#N/A</v>
      </c>
      <c r="Q128" s="507" t="e">
        <f ca="1">+IF(AND(ISNUMBER(OFFSET('Water Data'!$H$6,0,10*ROW('Water Data'!H122))),'Data Summary'!CF128="Yes"),OFFSET('Water Data'!$H$6,0,10*ROW('Water Data'!H122)),NA())</f>
        <v>#N/A</v>
      </c>
      <c r="R128" s="507" t="e">
        <f ca="1">+IF(AND(ISNUMBER(OFFSET('Water Data'!$H$9,0,10*ROW('Water Data'!H122))),'Data Summary'!CG128="Yes"),OFFSET('Water Data'!$H$9,0,10*ROW('Water Data'!H122)),NA())</f>
        <v>#N/A</v>
      </c>
      <c r="S128" s="507" t="e">
        <f ca="1">+IF(AND(ISNUMBER(OFFSET('Water Data'!$I$4,0,10*ROW('Water Data'!I122))),'Data Summary'!CH128="Yes"),100-OFFSET('Water Data'!$I$4,0,10*ROW('Water Data'!I122)),NA())</f>
        <v>#N/A</v>
      </c>
      <c r="T128" s="507" t="e">
        <f ca="1">+IF(AND(ISNUMBER(OFFSET('Water Data'!$I$6,0,10*ROW('Water Data'!I122))),'Data Summary'!CI128="Yes"),OFFSET('Water Data'!$I$6,0,10*ROW('Water Data'!I122)),NA())</f>
        <v>#N/A</v>
      </c>
      <c r="U128" s="507" t="e">
        <f ca="1">+IF(AND(ISNUMBER(OFFSET('Water Data'!$I$9,0,10*ROW('Water Data'!I122))),'Data Summary'!CJ128="Yes"),OFFSET('Water Data'!$I$9,0,10*ROW('Water Data'!I122)),NA())</f>
        <v>#N/A</v>
      </c>
      <c r="V128" s="508" t="e">
        <f ca="1">+IF(AND(ISNUMBER(OFFSET('Sanitation Data'!$D$4,0,10*ROW('Sanitation Data'!D122))),'Data Summary'!CK128="Yes"),100-OFFSET('Sanitation Data'!$D$4,0,10*ROW('Sanitation Data'!D122)),NA())</f>
        <v>#N/A</v>
      </c>
      <c r="W128" s="508" t="e">
        <f ca="1">+IF(AND(ISNUMBER(OFFSET('Sanitation Data'!$D$6,0,10*ROW('Sanitation Data'!D122))),'Data Summary'!CL128="Yes"),OFFSET('Sanitation Data'!$D$6,0,10*ROW('Sanitation Data'!D122)),NA())</f>
        <v>#N/A</v>
      </c>
      <c r="X128" s="508" t="e">
        <f ca="1">+IF(AND(ISNUMBER(OFFSET('Sanitation Data'!$D$10,0,10*ROW('Sanitation Data'!D122))),'Data Summary'!CM128="Yes"),OFFSET('Sanitation Data'!$D$10,0,10*ROW('Sanitation Data'!D122)),NA())</f>
        <v>#N/A</v>
      </c>
      <c r="Y128" s="508" t="e">
        <f ca="1">+IF(AND(ISNUMBER(OFFSET('Sanitation Data'!$D$11,0,10*ROW('Sanitation Data'!D122))),'Data Summary'!CN128="Yes"),OFFSET('Sanitation Data'!$D$11,0,10*ROW('Sanitation Data'!D122)),NA())</f>
        <v>#N/A</v>
      </c>
      <c r="Z128" s="508" t="e">
        <f ca="1">+IF(AND(ISNUMBER(OFFSET('Sanitation Data'!$D$12,0,10*ROW('Sanitation Data'!D122))),'Data Summary'!CO128="Yes"),OFFSET('Sanitation Data'!$D$12,0,10*ROW('Sanitation Data'!D122)),NA())</f>
        <v>#N/A</v>
      </c>
      <c r="AA128" s="508" t="e">
        <f ca="1">+IF(AND(ISNUMBER(OFFSET('Sanitation Data'!$E$4,0,10*ROW('Sanitation Data'!E122))),'Data Summary'!CP128="Yes"),100-OFFSET('Sanitation Data'!$E$4,0,10*ROW('Sanitation Data'!E122)),NA())</f>
        <v>#N/A</v>
      </c>
      <c r="AB128" s="508" t="e">
        <f ca="1">+IF(AND(ISNUMBER(OFFSET('Sanitation Data'!$E$6,0,10*ROW('Sanitation Data'!E122))),'Data Summary'!CQ128="Yes"),OFFSET('Sanitation Data'!$E$6,0,10*ROW('Sanitation Data'!E122)),NA())</f>
        <v>#N/A</v>
      </c>
      <c r="AC128" s="508" t="e">
        <f ca="1">+IF(AND(ISNUMBER(OFFSET('Sanitation Data'!$E$10,0,10*ROW('Sanitation Data'!E122))),'Data Summary'!CR128="Yes"),OFFSET('Sanitation Data'!$E$10,0,10*ROW('Sanitation Data'!E122)),NA())</f>
        <v>#N/A</v>
      </c>
      <c r="AD128" s="508" t="e">
        <f ca="1">+IF(AND(ISNUMBER(OFFSET('Sanitation Data'!$E$11,0,10*ROW('Sanitation Data'!E122))),'Data Summary'!CS128="Yes"),OFFSET('Sanitation Data'!$E$11,0,10*ROW('Sanitation Data'!E122)),NA())</f>
        <v>#N/A</v>
      </c>
      <c r="AE128" s="508" t="e">
        <f ca="1">+IF(AND(ISNUMBER(OFFSET('Sanitation Data'!$E$12,0,10*ROW('Sanitation Data'!E122))),'Data Summary'!CT128="Yes"),OFFSET('Sanitation Data'!$E$12,0,10*ROW('Sanitation Data'!E122)),NA())</f>
        <v>#N/A</v>
      </c>
      <c r="AF128" s="508" t="e">
        <f ca="1">+IF(AND(ISNUMBER(OFFSET('Sanitation Data'!$F$4,0,10*ROW('Sanitation Data'!F122))),'Data Summary'!CU128="Yes"),100-OFFSET('Sanitation Data'!$F$4,0,10*ROW('Sanitation Data'!F122)),NA())</f>
        <v>#N/A</v>
      </c>
      <c r="AG128" s="508" t="e">
        <f ca="1">+IF(AND(ISNUMBER(OFFSET('Sanitation Data'!$F$6,0,10*ROW('Sanitation Data'!F122))),'Data Summary'!CV128="Yes"),OFFSET('Sanitation Data'!$F$6,0,10*ROW('Sanitation Data'!F122)),NA())</f>
        <v>#N/A</v>
      </c>
      <c r="AH128" s="508" t="e">
        <f ca="1">+IF(AND(ISNUMBER(OFFSET('Sanitation Data'!$F$10,0,10*ROW('Sanitation Data'!F122))),'Data Summary'!CW128="Yes"),OFFSET('Sanitation Data'!$F$10,0,10*ROW('Sanitation Data'!F122)),NA())</f>
        <v>#N/A</v>
      </c>
      <c r="AI128" s="508" t="e">
        <f ca="1">+IF(AND(ISNUMBER(OFFSET('Sanitation Data'!$F$11,0,10*ROW('Sanitation Data'!F122))),'Data Summary'!CX128="Yes"),OFFSET('Sanitation Data'!$F$11,0,10*ROW('Sanitation Data'!F122)),NA())</f>
        <v>#N/A</v>
      </c>
      <c r="AJ128" s="508" t="e">
        <f ca="1">+IF(AND(ISNUMBER(OFFSET('Sanitation Data'!$F$12,0,10*ROW('Sanitation Data'!F122))),'Data Summary'!CY128="Yes"),OFFSET('Sanitation Data'!$F$12,0,10*ROW('Sanitation Data'!F122)),NA())</f>
        <v>#N/A</v>
      </c>
      <c r="AK128" s="508" t="e">
        <f ca="1">+IF(AND(ISNUMBER(OFFSET('Sanitation Data'!$G$4,0,10*ROW('Sanitation Data'!G122))),'Data Summary'!CZ128="Yes"),100-OFFSET('Sanitation Data'!$G$4,0,10*ROW('Sanitation Data'!G122)),NA())</f>
        <v>#N/A</v>
      </c>
      <c r="AL128" s="508" t="e">
        <f ca="1">+IF(AND(ISNUMBER(OFFSET('Sanitation Data'!$G$6,0,10*ROW('Sanitation Data'!G122))),'Data Summary'!DA128="Yes"),OFFSET('Sanitation Data'!$G$6,0,10*ROW('Sanitation Data'!G122)),NA())</f>
        <v>#N/A</v>
      </c>
      <c r="AM128" s="508" t="e">
        <f ca="1">+IF(AND(ISNUMBER(OFFSET('Sanitation Data'!$G$10,0,10*ROW('Sanitation Data'!G122))),'Data Summary'!DB128="Yes"),OFFSET('Sanitation Data'!$G$10,0,10*ROW('Sanitation Data'!G122)),NA())</f>
        <v>#N/A</v>
      </c>
      <c r="AN128" s="508" t="e">
        <f ca="1">+IF(AND(ISNUMBER(OFFSET('Sanitation Data'!$G$11,0,10*ROW('Sanitation Data'!G122))),'Data Summary'!DC128="Yes"),OFFSET('Sanitation Data'!$G$11,0,10*ROW('Sanitation Data'!G122)),NA())</f>
        <v>#N/A</v>
      </c>
      <c r="AO128" s="508" t="e">
        <f ca="1">+IF(AND(ISNUMBER(OFFSET('Sanitation Data'!$G$12,0,10*ROW('Sanitation Data'!G122))),'Data Summary'!DD128="Yes"),OFFSET('Sanitation Data'!$G$12,0,10*ROW('Sanitation Data'!G122)),NA())</f>
        <v>#N/A</v>
      </c>
      <c r="AP128" s="508" t="e">
        <f ca="1">+IF(AND(ISNUMBER(OFFSET('Sanitation Data'!$H$4,0,10*ROW('Sanitation Data'!H122))),'Data Summary'!DE128="Yes"),100-OFFSET('Sanitation Data'!$H$4,0,10*ROW('Sanitation Data'!H122)),NA())</f>
        <v>#N/A</v>
      </c>
      <c r="AQ128" s="508" t="e">
        <f ca="1">+IF(AND(ISNUMBER(OFFSET('Sanitation Data'!$H$6,0,10*ROW('Sanitation Data'!H122))),'Data Summary'!DF128="Yes"),OFFSET('Sanitation Data'!$H$6,0,10*ROW('Sanitation Data'!H122)),NA())</f>
        <v>#N/A</v>
      </c>
      <c r="AR128" s="508" t="e">
        <f ca="1">+IF(AND(ISNUMBER(OFFSET('Sanitation Data'!$H$10,0,10*ROW('Sanitation Data'!H122))),'Data Summary'!DG128="Yes"),OFFSET('Sanitation Data'!$H$10,0,10*ROW('Sanitation Data'!H122)),NA())</f>
        <v>#N/A</v>
      </c>
      <c r="AS128" s="508" t="e">
        <f ca="1">+IF(AND(ISNUMBER(OFFSET('Sanitation Data'!$H$11,0,10*ROW('Sanitation Data'!H122))),'Data Summary'!DH128="Yes"),OFFSET('Sanitation Data'!$H$11,0,10*ROW('Sanitation Data'!H122)),NA())</f>
        <v>#N/A</v>
      </c>
      <c r="AT128" s="508" t="e">
        <f ca="1">+IF(AND(ISNUMBER(OFFSET('Sanitation Data'!$H$12,0,10*ROW('Sanitation Data'!H122))),'Data Summary'!DI128="Yes"),OFFSET('Sanitation Data'!$H$12,0,10*ROW('Sanitation Data'!H122)),NA())</f>
        <v>#N/A</v>
      </c>
      <c r="AU128" s="508" t="e">
        <f ca="1">+IF(AND(ISNUMBER(OFFSET('Sanitation Data'!$I$4,0,10*ROW('Sanitation Data'!I122))),'Data Summary'!DJ128="Yes"),100-OFFSET('Sanitation Data'!$I$4,0,10*ROW('Sanitation Data'!I122)),NA())</f>
        <v>#N/A</v>
      </c>
      <c r="AV128" s="508" t="e">
        <f ca="1">+IF(AND(ISNUMBER(OFFSET('Sanitation Data'!$I$6,0,10*ROW('Sanitation Data'!I122))),'Data Summary'!DK128="Yes"),OFFSET('Sanitation Data'!$I$6,0,10*ROW('Sanitation Data'!I122)),NA())</f>
        <v>#N/A</v>
      </c>
      <c r="AW128" s="508" t="e">
        <f ca="1">+IF(AND(ISNUMBER(OFFSET('Sanitation Data'!$I$10,0,10*ROW('Sanitation Data'!I122))),'Data Summary'!DL128="Yes"),OFFSET('Sanitation Data'!$I$10,0,10*ROW('Sanitation Data'!I122)),NA())</f>
        <v>#N/A</v>
      </c>
      <c r="AX128" s="508" t="e">
        <f ca="1">+IF(AND(ISNUMBER(OFFSET('Sanitation Data'!$I$11,0,10*ROW('Sanitation Data'!I122))),'Data Summary'!DM128="Yes"),OFFSET('Sanitation Data'!$I$11,0,10*ROW('Sanitation Data'!I122)),NA())</f>
        <v>#N/A</v>
      </c>
      <c r="AY128" s="508" t="e">
        <f ca="1">+IF(AND(ISNUMBER(OFFSET('Sanitation Data'!$I$12,0,10*ROW('Sanitation Data'!I122))),'Data Summary'!DN128="Yes"),OFFSET('Sanitation Data'!$I$12,0,10*ROW('Sanitation Data'!I122)),NA())</f>
        <v>#N/A</v>
      </c>
      <c r="AZ128" s="509" t="e">
        <f ca="1">+IF(AND(ISNUMBER(OFFSET('Hygiene Data'!$D$5,0,10*ROW('Hygiene Data'!D122))),'Data Summary'!DO128="Yes"),OFFSET('Hygiene Data'!$D$5,0,10*ROW('Hygiene Data'!D122)),NA())</f>
        <v>#N/A</v>
      </c>
      <c r="BA128" s="509" t="e">
        <f ca="1">+IF(AND(ISNUMBER(OFFSET('Hygiene Data'!$D$7,0,10*ROW('Hygiene Data'!D122))),'Data Summary'!DP128="Yes"),OFFSET('Hygiene Data'!$D$7,0,10*ROW('Hygiene Data'!D122)),NA())</f>
        <v>#N/A</v>
      </c>
      <c r="BB128" s="509" t="e">
        <f ca="1">+IF(AND(ISNUMBER(OFFSET('Hygiene Data'!$D$9,0,10*ROW('Hygiene Data'!D122))),'Data Summary'!DQ128="Yes"),OFFSET('Hygiene Data'!$D$9,0,10*ROW('Hygiene Data'!D122)),NA())</f>
        <v>#N/A</v>
      </c>
      <c r="BC128" s="509" t="e">
        <f ca="1">+IF(AND(ISNUMBER(OFFSET('Hygiene Data'!$E$5,0,10*ROW('Hygiene Data'!E122))),'Data Summary'!DR128="Yes"),OFFSET('Hygiene Data'!$E$5,0,10*ROW('Hygiene Data'!E122)),NA())</f>
        <v>#N/A</v>
      </c>
      <c r="BD128" s="509" t="e">
        <f ca="1">+IF(AND(ISNUMBER(OFFSET('Hygiene Data'!$E$7,0,10*ROW('Hygiene Data'!E122))),'Data Summary'!DS128="Yes"),OFFSET('Hygiene Data'!$E$7,0,10*ROW('Hygiene Data'!E122)),NA())</f>
        <v>#N/A</v>
      </c>
      <c r="BE128" s="509" t="e">
        <f ca="1">+IF(AND(ISNUMBER(OFFSET('Hygiene Data'!$E$9,0,10*ROW('Hygiene Data'!E122))),'Data Summary'!DT128="Yes"),OFFSET('Hygiene Data'!$E$9,0,10*ROW('Hygiene Data'!E122)),NA())</f>
        <v>#N/A</v>
      </c>
      <c r="BF128" s="509" t="e">
        <f ca="1">+IF(AND(ISNUMBER(OFFSET('Hygiene Data'!$F$5,0,10*ROW('Hygiene Data'!F122))),'Data Summary'!DU128="Yes"),OFFSET('Hygiene Data'!$F$5,0,10*ROW('Hygiene Data'!F122)),NA())</f>
        <v>#N/A</v>
      </c>
      <c r="BG128" s="509" t="e">
        <f ca="1">+IF(AND(ISNUMBER(OFFSET('Hygiene Data'!$F$7,0,10*ROW('Hygiene Data'!F122))),'Data Summary'!DV128="Yes"),OFFSET('Hygiene Data'!$F$7,0,10*ROW('Hygiene Data'!F122)),NA())</f>
        <v>#N/A</v>
      </c>
      <c r="BH128" s="509" t="e">
        <f ca="1">+IF(AND(ISNUMBER(OFFSET('Hygiene Data'!$F$9,0,10*ROW('Hygiene Data'!F122))),'Data Summary'!DW128="Yes"),OFFSET('Hygiene Data'!$F$9,0,10*ROW('Hygiene Data'!F122)),NA())</f>
        <v>#N/A</v>
      </c>
      <c r="BI128" s="509" t="e">
        <f ca="1">+IF(AND(ISNUMBER(OFFSET('Hygiene Data'!$G$5,0,10*ROW('Hygiene Data'!G122))),'Data Summary'!DX128="Yes"),OFFSET('Hygiene Data'!$G$5,0,10*ROW('Hygiene Data'!G122)),NA())</f>
        <v>#N/A</v>
      </c>
      <c r="BJ128" s="509" t="e">
        <f ca="1">+IF(AND(ISNUMBER(OFFSET('Hygiene Data'!$G$7,0,10*ROW('Hygiene Data'!G122))),'Data Summary'!DY128="Yes"),OFFSET('Hygiene Data'!$G$7,0,10*ROW('Hygiene Data'!G122)),NA())</f>
        <v>#N/A</v>
      </c>
      <c r="BK128" s="509" t="e">
        <f ca="1">+IF(AND(ISNUMBER(OFFSET('Hygiene Data'!$G$9,0,10*ROW('Hygiene Data'!G122))),'Data Summary'!DZ128="Yes"),OFFSET('Hygiene Data'!$G$9,0,10*ROW('Hygiene Data'!G122)),NA())</f>
        <v>#N/A</v>
      </c>
      <c r="BL128" s="509" t="e">
        <f ca="1">+IF(AND(ISNUMBER(OFFSET('Hygiene Data'!$H$5,0,10*ROW('Hygiene Data'!H122))),'Data Summary'!EA128="Yes"),OFFSET('Hygiene Data'!$H$5,0,10*ROW('Hygiene Data'!H122)),NA())</f>
        <v>#N/A</v>
      </c>
      <c r="BM128" s="509" t="e">
        <f ca="1">+IF(AND(ISNUMBER(OFFSET('Hygiene Data'!$H$7,0,10*ROW('Hygiene Data'!H122))),'Data Summary'!EB128="Yes"),OFFSET('Hygiene Data'!$H$7,0,10*ROW('Hygiene Data'!H122)),NA())</f>
        <v>#N/A</v>
      </c>
      <c r="BN128" s="509" t="e">
        <f ca="1">+IF(AND(ISNUMBER(OFFSET('Hygiene Data'!$H$9,0,10*ROW('Hygiene Data'!H122))),'Data Summary'!EC128="Yes"),OFFSET('Hygiene Data'!$H$9,0,10*ROW('Hygiene Data'!H122)),NA())</f>
        <v>#N/A</v>
      </c>
      <c r="BO128" s="509" t="e">
        <f ca="1">+IF(AND(ISNUMBER(OFFSET('Hygiene Data'!$I$5,0,10*ROW('Hygiene Data'!I122))),'Data Summary'!ED128="Yes"),OFFSET('Hygiene Data'!$I$5,0,10*ROW('Hygiene Data'!I122)),NA())</f>
        <v>#N/A</v>
      </c>
      <c r="BP128" s="509" t="e">
        <f ca="1">+IF(AND(ISNUMBER(OFFSET('Hygiene Data'!$I$7,0,10*ROW('Hygiene Data'!I122))),'Data Summary'!EE128="Yes"),OFFSET('Hygiene Data'!$I$7,0,10*ROW('Hygiene Data'!I122)),NA())</f>
        <v>#N/A</v>
      </c>
      <c r="BQ128" s="509" t="e">
        <f ca="1">+IF(AND(ISNUMBER(OFFSET('Hygiene Data'!$I$9,0,10*ROW('Hygiene Data'!I122))),'Data Summary'!EF128="Yes"),OFFSET('Hygiene Data'!$I$9,0,10*ROW('Hygiene Data'!I122)),NA())</f>
        <v>#N/A</v>
      </c>
    </row>
    <row r="129" spans="1:69" x14ac:dyDescent="0.25">
      <c r="A129" s="505" t="e">
        <f ca="1">+RIGHT('Data Summary'!A129,LEN('Data Summary'!A129)-9)</f>
        <v>#VALUE!</v>
      </c>
      <c r="B129" s="479" t="str">
        <f ca="1">+IF(ISTEXT('Data Summary'!B129),'Data Summary'!B129,"")</f>
        <v/>
      </c>
      <c r="C129" s="506" t="e">
        <f ca="1">+VALUE('Data Summary'!C129)</f>
        <v>#VALUE!</v>
      </c>
      <c r="D129" s="507" t="e">
        <f ca="1">+IF(AND(ISNUMBER(OFFSET('Water Data'!$D$4,0,10*ROW('Water Data'!D123))),'Data Summary'!BS129="Yes"),100-OFFSET('Water Data'!$D$4,0,10*ROW('Water Data'!D123)),NA())</f>
        <v>#N/A</v>
      </c>
      <c r="E129" s="507" t="e">
        <f ca="1">+IF(AND(ISNUMBER(OFFSET('Water Data'!$D$6,0,10*ROW('Water Data'!D123))),'Data Summary'!BT129="Yes"),OFFSET('Water Data'!$D$6,0,10*ROW('Water Data'!D123)),NA())</f>
        <v>#N/A</v>
      </c>
      <c r="F129" s="507" t="e">
        <f ca="1">+IF(AND(ISNUMBER(OFFSET('Water Data'!$D$9,0,10*ROW('Water Data'!D123))),'Data Summary'!BU129="Yes"),OFFSET('Water Data'!$D$9,0,10*ROW('Water Data'!D123)),NA())</f>
        <v>#N/A</v>
      </c>
      <c r="G129" s="507" t="e">
        <f ca="1">+IF(AND(ISNUMBER(OFFSET('Water Data'!$E$4,0,10*ROW('Water Data'!E123))),'Data Summary'!BV129="Yes"),100-OFFSET('Water Data'!$E$4,0,10*ROW('Water Data'!E123)),NA())</f>
        <v>#N/A</v>
      </c>
      <c r="H129" s="507" t="e">
        <f ca="1">+IF(AND(ISNUMBER(OFFSET('Water Data'!$E$6,0,10*ROW('Water Data'!E123))),'Data Summary'!BW129="Yes"),OFFSET('Water Data'!$E$6,0,10*ROW('Water Data'!E123)),NA())</f>
        <v>#N/A</v>
      </c>
      <c r="I129" s="507" t="e">
        <f ca="1">+IF(AND(ISNUMBER(OFFSET('Water Data'!$E$9,0,10*ROW('Water Data'!E123))),'Data Summary'!BX129="Yes"),OFFSET('Water Data'!$E$9,0,10*ROW('Water Data'!E123)),NA())</f>
        <v>#N/A</v>
      </c>
      <c r="J129" s="507" t="e">
        <f ca="1">+IF(AND(ISNUMBER(OFFSET('Water Data'!$F$4,0,10*ROW('Water Data'!F123))),'Data Summary'!BY129="Yes"),100-OFFSET('Water Data'!$F$4,0,10*ROW('Water Data'!F123)),NA())</f>
        <v>#N/A</v>
      </c>
      <c r="K129" s="507" t="e">
        <f ca="1">+IF(AND(ISNUMBER(OFFSET('Water Data'!$F$6,0,10*ROW('Water Data'!F123))),'Data Summary'!BZ129="Yes"),OFFSET('Water Data'!$F$6,0,10*ROW('Water Data'!F123)),NA())</f>
        <v>#N/A</v>
      </c>
      <c r="L129" s="507" t="e">
        <f ca="1">+IF(AND(ISNUMBER(OFFSET('Water Data'!$F$9,0,10*ROW('Water Data'!F123))),'Data Summary'!CA129="Yes"),OFFSET('Water Data'!$F$9,0,10*ROW('Water Data'!F123)),NA())</f>
        <v>#N/A</v>
      </c>
      <c r="M129" s="507" t="e">
        <f ca="1">+IF(AND(ISNUMBER(OFFSET('Water Data'!$G$4,0,10*ROW('Water Data'!G123))),'Data Summary'!CB129="Yes"),100-OFFSET('Water Data'!$G$4,0,10*ROW('Water Data'!G123)),NA())</f>
        <v>#N/A</v>
      </c>
      <c r="N129" s="507" t="e">
        <f ca="1">+IF(AND(ISNUMBER(OFFSET('Water Data'!$G$6,0,10*ROW('Water Data'!G123))),'Data Summary'!CC129="Yes"),OFFSET('Water Data'!$G$6,0,10*ROW('Water Data'!G123)),NA())</f>
        <v>#N/A</v>
      </c>
      <c r="O129" s="507" t="e">
        <f ca="1">+IF(AND(ISNUMBER(OFFSET('Water Data'!$G$9,0,10*ROW('Water Data'!G123))),'Data Summary'!CD129="Yes"),OFFSET('Water Data'!$G$9,0,10*ROW('Water Data'!G123)),NA())</f>
        <v>#N/A</v>
      </c>
      <c r="P129" s="507" t="e">
        <f ca="1">+IF(AND(ISNUMBER(OFFSET('Water Data'!$H$4,0,10*ROW('Water Data'!H123))),'Data Summary'!CE129="Yes"),100-OFFSET('Water Data'!$H$4,0,10*ROW('Water Data'!H123)),NA())</f>
        <v>#N/A</v>
      </c>
      <c r="Q129" s="507" t="e">
        <f ca="1">+IF(AND(ISNUMBER(OFFSET('Water Data'!$H$6,0,10*ROW('Water Data'!H123))),'Data Summary'!CF129="Yes"),OFFSET('Water Data'!$H$6,0,10*ROW('Water Data'!H123)),NA())</f>
        <v>#N/A</v>
      </c>
      <c r="R129" s="507" t="e">
        <f ca="1">+IF(AND(ISNUMBER(OFFSET('Water Data'!$H$9,0,10*ROW('Water Data'!H123))),'Data Summary'!CG129="Yes"),OFFSET('Water Data'!$H$9,0,10*ROW('Water Data'!H123)),NA())</f>
        <v>#N/A</v>
      </c>
      <c r="S129" s="507" t="e">
        <f ca="1">+IF(AND(ISNUMBER(OFFSET('Water Data'!$I$4,0,10*ROW('Water Data'!I123))),'Data Summary'!CH129="Yes"),100-OFFSET('Water Data'!$I$4,0,10*ROW('Water Data'!I123)),NA())</f>
        <v>#N/A</v>
      </c>
      <c r="T129" s="507" t="e">
        <f ca="1">+IF(AND(ISNUMBER(OFFSET('Water Data'!$I$6,0,10*ROW('Water Data'!I123))),'Data Summary'!CI129="Yes"),OFFSET('Water Data'!$I$6,0,10*ROW('Water Data'!I123)),NA())</f>
        <v>#N/A</v>
      </c>
      <c r="U129" s="507" t="e">
        <f ca="1">+IF(AND(ISNUMBER(OFFSET('Water Data'!$I$9,0,10*ROW('Water Data'!I123))),'Data Summary'!CJ129="Yes"),OFFSET('Water Data'!$I$9,0,10*ROW('Water Data'!I123)),NA())</f>
        <v>#N/A</v>
      </c>
      <c r="V129" s="508" t="e">
        <f ca="1">+IF(AND(ISNUMBER(OFFSET('Sanitation Data'!$D$4,0,10*ROW('Sanitation Data'!D123))),'Data Summary'!CK129="Yes"),100-OFFSET('Sanitation Data'!$D$4,0,10*ROW('Sanitation Data'!D123)),NA())</f>
        <v>#N/A</v>
      </c>
      <c r="W129" s="508" t="e">
        <f ca="1">+IF(AND(ISNUMBER(OFFSET('Sanitation Data'!$D$6,0,10*ROW('Sanitation Data'!D123))),'Data Summary'!CL129="Yes"),OFFSET('Sanitation Data'!$D$6,0,10*ROW('Sanitation Data'!D123)),NA())</f>
        <v>#N/A</v>
      </c>
      <c r="X129" s="508" t="e">
        <f ca="1">+IF(AND(ISNUMBER(OFFSET('Sanitation Data'!$D$10,0,10*ROW('Sanitation Data'!D123))),'Data Summary'!CM129="Yes"),OFFSET('Sanitation Data'!$D$10,0,10*ROW('Sanitation Data'!D123)),NA())</f>
        <v>#N/A</v>
      </c>
      <c r="Y129" s="508" t="e">
        <f ca="1">+IF(AND(ISNUMBER(OFFSET('Sanitation Data'!$D$11,0,10*ROW('Sanitation Data'!D123))),'Data Summary'!CN129="Yes"),OFFSET('Sanitation Data'!$D$11,0,10*ROW('Sanitation Data'!D123)),NA())</f>
        <v>#N/A</v>
      </c>
      <c r="Z129" s="508" t="e">
        <f ca="1">+IF(AND(ISNUMBER(OFFSET('Sanitation Data'!$D$12,0,10*ROW('Sanitation Data'!D123))),'Data Summary'!CO129="Yes"),OFFSET('Sanitation Data'!$D$12,0,10*ROW('Sanitation Data'!D123)),NA())</f>
        <v>#N/A</v>
      </c>
      <c r="AA129" s="508" t="e">
        <f ca="1">+IF(AND(ISNUMBER(OFFSET('Sanitation Data'!$E$4,0,10*ROW('Sanitation Data'!E123))),'Data Summary'!CP129="Yes"),100-OFFSET('Sanitation Data'!$E$4,0,10*ROW('Sanitation Data'!E123)),NA())</f>
        <v>#N/A</v>
      </c>
      <c r="AB129" s="508" t="e">
        <f ca="1">+IF(AND(ISNUMBER(OFFSET('Sanitation Data'!$E$6,0,10*ROW('Sanitation Data'!E123))),'Data Summary'!CQ129="Yes"),OFFSET('Sanitation Data'!$E$6,0,10*ROW('Sanitation Data'!E123)),NA())</f>
        <v>#N/A</v>
      </c>
      <c r="AC129" s="508" t="e">
        <f ca="1">+IF(AND(ISNUMBER(OFFSET('Sanitation Data'!$E$10,0,10*ROW('Sanitation Data'!E123))),'Data Summary'!CR129="Yes"),OFFSET('Sanitation Data'!$E$10,0,10*ROW('Sanitation Data'!E123)),NA())</f>
        <v>#N/A</v>
      </c>
      <c r="AD129" s="508" t="e">
        <f ca="1">+IF(AND(ISNUMBER(OFFSET('Sanitation Data'!$E$11,0,10*ROW('Sanitation Data'!E123))),'Data Summary'!CS129="Yes"),OFFSET('Sanitation Data'!$E$11,0,10*ROW('Sanitation Data'!E123)),NA())</f>
        <v>#N/A</v>
      </c>
      <c r="AE129" s="508" t="e">
        <f ca="1">+IF(AND(ISNUMBER(OFFSET('Sanitation Data'!$E$12,0,10*ROW('Sanitation Data'!E123))),'Data Summary'!CT129="Yes"),OFFSET('Sanitation Data'!$E$12,0,10*ROW('Sanitation Data'!E123)),NA())</f>
        <v>#N/A</v>
      </c>
      <c r="AF129" s="508" t="e">
        <f ca="1">+IF(AND(ISNUMBER(OFFSET('Sanitation Data'!$F$4,0,10*ROW('Sanitation Data'!F123))),'Data Summary'!CU129="Yes"),100-OFFSET('Sanitation Data'!$F$4,0,10*ROW('Sanitation Data'!F123)),NA())</f>
        <v>#N/A</v>
      </c>
      <c r="AG129" s="508" t="e">
        <f ca="1">+IF(AND(ISNUMBER(OFFSET('Sanitation Data'!$F$6,0,10*ROW('Sanitation Data'!F123))),'Data Summary'!CV129="Yes"),OFFSET('Sanitation Data'!$F$6,0,10*ROW('Sanitation Data'!F123)),NA())</f>
        <v>#N/A</v>
      </c>
      <c r="AH129" s="508" t="e">
        <f ca="1">+IF(AND(ISNUMBER(OFFSET('Sanitation Data'!$F$10,0,10*ROW('Sanitation Data'!F123))),'Data Summary'!CW129="Yes"),OFFSET('Sanitation Data'!$F$10,0,10*ROW('Sanitation Data'!F123)),NA())</f>
        <v>#N/A</v>
      </c>
      <c r="AI129" s="508" t="e">
        <f ca="1">+IF(AND(ISNUMBER(OFFSET('Sanitation Data'!$F$11,0,10*ROW('Sanitation Data'!F123))),'Data Summary'!CX129="Yes"),OFFSET('Sanitation Data'!$F$11,0,10*ROW('Sanitation Data'!F123)),NA())</f>
        <v>#N/A</v>
      </c>
      <c r="AJ129" s="508" t="e">
        <f ca="1">+IF(AND(ISNUMBER(OFFSET('Sanitation Data'!$F$12,0,10*ROW('Sanitation Data'!F123))),'Data Summary'!CY129="Yes"),OFFSET('Sanitation Data'!$F$12,0,10*ROW('Sanitation Data'!F123)),NA())</f>
        <v>#N/A</v>
      </c>
      <c r="AK129" s="508" t="e">
        <f ca="1">+IF(AND(ISNUMBER(OFFSET('Sanitation Data'!$G$4,0,10*ROW('Sanitation Data'!G123))),'Data Summary'!CZ129="Yes"),100-OFFSET('Sanitation Data'!$G$4,0,10*ROW('Sanitation Data'!G123)),NA())</f>
        <v>#N/A</v>
      </c>
      <c r="AL129" s="508" t="e">
        <f ca="1">+IF(AND(ISNUMBER(OFFSET('Sanitation Data'!$G$6,0,10*ROW('Sanitation Data'!G123))),'Data Summary'!DA129="Yes"),OFFSET('Sanitation Data'!$G$6,0,10*ROW('Sanitation Data'!G123)),NA())</f>
        <v>#N/A</v>
      </c>
      <c r="AM129" s="508" t="e">
        <f ca="1">+IF(AND(ISNUMBER(OFFSET('Sanitation Data'!$G$10,0,10*ROW('Sanitation Data'!G123))),'Data Summary'!DB129="Yes"),OFFSET('Sanitation Data'!$G$10,0,10*ROW('Sanitation Data'!G123)),NA())</f>
        <v>#N/A</v>
      </c>
      <c r="AN129" s="508" t="e">
        <f ca="1">+IF(AND(ISNUMBER(OFFSET('Sanitation Data'!$G$11,0,10*ROW('Sanitation Data'!G123))),'Data Summary'!DC129="Yes"),OFFSET('Sanitation Data'!$G$11,0,10*ROW('Sanitation Data'!G123)),NA())</f>
        <v>#N/A</v>
      </c>
      <c r="AO129" s="508" t="e">
        <f ca="1">+IF(AND(ISNUMBER(OFFSET('Sanitation Data'!$G$12,0,10*ROW('Sanitation Data'!G123))),'Data Summary'!DD129="Yes"),OFFSET('Sanitation Data'!$G$12,0,10*ROW('Sanitation Data'!G123)),NA())</f>
        <v>#N/A</v>
      </c>
      <c r="AP129" s="508" t="e">
        <f ca="1">+IF(AND(ISNUMBER(OFFSET('Sanitation Data'!$H$4,0,10*ROW('Sanitation Data'!H123))),'Data Summary'!DE129="Yes"),100-OFFSET('Sanitation Data'!$H$4,0,10*ROW('Sanitation Data'!H123)),NA())</f>
        <v>#N/A</v>
      </c>
      <c r="AQ129" s="508" t="e">
        <f ca="1">+IF(AND(ISNUMBER(OFFSET('Sanitation Data'!$H$6,0,10*ROW('Sanitation Data'!H123))),'Data Summary'!DF129="Yes"),OFFSET('Sanitation Data'!$H$6,0,10*ROW('Sanitation Data'!H123)),NA())</f>
        <v>#N/A</v>
      </c>
      <c r="AR129" s="508" t="e">
        <f ca="1">+IF(AND(ISNUMBER(OFFSET('Sanitation Data'!$H$10,0,10*ROW('Sanitation Data'!H123))),'Data Summary'!DG129="Yes"),OFFSET('Sanitation Data'!$H$10,0,10*ROW('Sanitation Data'!H123)),NA())</f>
        <v>#N/A</v>
      </c>
      <c r="AS129" s="508" t="e">
        <f ca="1">+IF(AND(ISNUMBER(OFFSET('Sanitation Data'!$H$11,0,10*ROW('Sanitation Data'!H123))),'Data Summary'!DH129="Yes"),OFFSET('Sanitation Data'!$H$11,0,10*ROW('Sanitation Data'!H123)),NA())</f>
        <v>#N/A</v>
      </c>
      <c r="AT129" s="508" t="e">
        <f ca="1">+IF(AND(ISNUMBER(OFFSET('Sanitation Data'!$H$12,0,10*ROW('Sanitation Data'!H123))),'Data Summary'!DI129="Yes"),OFFSET('Sanitation Data'!$H$12,0,10*ROW('Sanitation Data'!H123)),NA())</f>
        <v>#N/A</v>
      </c>
      <c r="AU129" s="508" t="e">
        <f ca="1">+IF(AND(ISNUMBER(OFFSET('Sanitation Data'!$I$4,0,10*ROW('Sanitation Data'!I123))),'Data Summary'!DJ129="Yes"),100-OFFSET('Sanitation Data'!$I$4,0,10*ROW('Sanitation Data'!I123)),NA())</f>
        <v>#N/A</v>
      </c>
      <c r="AV129" s="508" t="e">
        <f ca="1">+IF(AND(ISNUMBER(OFFSET('Sanitation Data'!$I$6,0,10*ROW('Sanitation Data'!I123))),'Data Summary'!DK129="Yes"),OFFSET('Sanitation Data'!$I$6,0,10*ROW('Sanitation Data'!I123)),NA())</f>
        <v>#N/A</v>
      </c>
      <c r="AW129" s="508" t="e">
        <f ca="1">+IF(AND(ISNUMBER(OFFSET('Sanitation Data'!$I$10,0,10*ROW('Sanitation Data'!I123))),'Data Summary'!DL129="Yes"),OFFSET('Sanitation Data'!$I$10,0,10*ROW('Sanitation Data'!I123)),NA())</f>
        <v>#N/A</v>
      </c>
      <c r="AX129" s="508" t="e">
        <f ca="1">+IF(AND(ISNUMBER(OFFSET('Sanitation Data'!$I$11,0,10*ROW('Sanitation Data'!I123))),'Data Summary'!DM129="Yes"),OFFSET('Sanitation Data'!$I$11,0,10*ROW('Sanitation Data'!I123)),NA())</f>
        <v>#N/A</v>
      </c>
      <c r="AY129" s="508" t="e">
        <f ca="1">+IF(AND(ISNUMBER(OFFSET('Sanitation Data'!$I$12,0,10*ROW('Sanitation Data'!I123))),'Data Summary'!DN129="Yes"),OFFSET('Sanitation Data'!$I$12,0,10*ROW('Sanitation Data'!I123)),NA())</f>
        <v>#N/A</v>
      </c>
      <c r="AZ129" s="509" t="e">
        <f ca="1">+IF(AND(ISNUMBER(OFFSET('Hygiene Data'!$D$5,0,10*ROW('Hygiene Data'!D123))),'Data Summary'!DO129="Yes"),OFFSET('Hygiene Data'!$D$5,0,10*ROW('Hygiene Data'!D123)),NA())</f>
        <v>#N/A</v>
      </c>
      <c r="BA129" s="509" t="e">
        <f ca="1">+IF(AND(ISNUMBER(OFFSET('Hygiene Data'!$D$7,0,10*ROW('Hygiene Data'!D123))),'Data Summary'!DP129="Yes"),OFFSET('Hygiene Data'!$D$7,0,10*ROW('Hygiene Data'!D123)),NA())</f>
        <v>#N/A</v>
      </c>
      <c r="BB129" s="509" t="e">
        <f ca="1">+IF(AND(ISNUMBER(OFFSET('Hygiene Data'!$D$9,0,10*ROW('Hygiene Data'!D123))),'Data Summary'!DQ129="Yes"),OFFSET('Hygiene Data'!$D$9,0,10*ROW('Hygiene Data'!D123)),NA())</f>
        <v>#N/A</v>
      </c>
      <c r="BC129" s="509" t="e">
        <f ca="1">+IF(AND(ISNUMBER(OFFSET('Hygiene Data'!$E$5,0,10*ROW('Hygiene Data'!E123))),'Data Summary'!DR129="Yes"),OFFSET('Hygiene Data'!$E$5,0,10*ROW('Hygiene Data'!E123)),NA())</f>
        <v>#N/A</v>
      </c>
      <c r="BD129" s="509" t="e">
        <f ca="1">+IF(AND(ISNUMBER(OFFSET('Hygiene Data'!$E$7,0,10*ROW('Hygiene Data'!E123))),'Data Summary'!DS129="Yes"),OFFSET('Hygiene Data'!$E$7,0,10*ROW('Hygiene Data'!E123)),NA())</f>
        <v>#N/A</v>
      </c>
      <c r="BE129" s="509" t="e">
        <f ca="1">+IF(AND(ISNUMBER(OFFSET('Hygiene Data'!$E$9,0,10*ROW('Hygiene Data'!E123))),'Data Summary'!DT129="Yes"),OFFSET('Hygiene Data'!$E$9,0,10*ROW('Hygiene Data'!E123)),NA())</f>
        <v>#N/A</v>
      </c>
      <c r="BF129" s="509" t="e">
        <f ca="1">+IF(AND(ISNUMBER(OFFSET('Hygiene Data'!$F$5,0,10*ROW('Hygiene Data'!F123))),'Data Summary'!DU129="Yes"),OFFSET('Hygiene Data'!$F$5,0,10*ROW('Hygiene Data'!F123)),NA())</f>
        <v>#N/A</v>
      </c>
      <c r="BG129" s="509" t="e">
        <f ca="1">+IF(AND(ISNUMBER(OFFSET('Hygiene Data'!$F$7,0,10*ROW('Hygiene Data'!F123))),'Data Summary'!DV129="Yes"),OFFSET('Hygiene Data'!$F$7,0,10*ROW('Hygiene Data'!F123)),NA())</f>
        <v>#N/A</v>
      </c>
      <c r="BH129" s="509" t="e">
        <f ca="1">+IF(AND(ISNUMBER(OFFSET('Hygiene Data'!$F$9,0,10*ROW('Hygiene Data'!F123))),'Data Summary'!DW129="Yes"),OFFSET('Hygiene Data'!$F$9,0,10*ROW('Hygiene Data'!F123)),NA())</f>
        <v>#N/A</v>
      </c>
      <c r="BI129" s="509" t="e">
        <f ca="1">+IF(AND(ISNUMBER(OFFSET('Hygiene Data'!$G$5,0,10*ROW('Hygiene Data'!G123))),'Data Summary'!DX129="Yes"),OFFSET('Hygiene Data'!$G$5,0,10*ROW('Hygiene Data'!G123)),NA())</f>
        <v>#N/A</v>
      </c>
      <c r="BJ129" s="509" t="e">
        <f ca="1">+IF(AND(ISNUMBER(OFFSET('Hygiene Data'!$G$7,0,10*ROW('Hygiene Data'!G123))),'Data Summary'!DY129="Yes"),OFFSET('Hygiene Data'!$G$7,0,10*ROW('Hygiene Data'!G123)),NA())</f>
        <v>#N/A</v>
      </c>
      <c r="BK129" s="509" t="e">
        <f ca="1">+IF(AND(ISNUMBER(OFFSET('Hygiene Data'!$G$9,0,10*ROW('Hygiene Data'!G123))),'Data Summary'!DZ129="Yes"),OFFSET('Hygiene Data'!$G$9,0,10*ROW('Hygiene Data'!G123)),NA())</f>
        <v>#N/A</v>
      </c>
      <c r="BL129" s="509" t="e">
        <f ca="1">+IF(AND(ISNUMBER(OFFSET('Hygiene Data'!$H$5,0,10*ROW('Hygiene Data'!H123))),'Data Summary'!EA129="Yes"),OFFSET('Hygiene Data'!$H$5,0,10*ROW('Hygiene Data'!H123)),NA())</f>
        <v>#N/A</v>
      </c>
      <c r="BM129" s="509" t="e">
        <f ca="1">+IF(AND(ISNUMBER(OFFSET('Hygiene Data'!$H$7,0,10*ROW('Hygiene Data'!H123))),'Data Summary'!EB129="Yes"),OFFSET('Hygiene Data'!$H$7,0,10*ROW('Hygiene Data'!H123)),NA())</f>
        <v>#N/A</v>
      </c>
      <c r="BN129" s="509" t="e">
        <f ca="1">+IF(AND(ISNUMBER(OFFSET('Hygiene Data'!$H$9,0,10*ROW('Hygiene Data'!H123))),'Data Summary'!EC129="Yes"),OFFSET('Hygiene Data'!$H$9,0,10*ROW('Hygiene Data'!H123)),NA())</f>
        <v>#N/A</v>
      </c>
      <c r="BO129" s="509" t="e">
        <f ca="1">+IF(AND(ISNUMBER(OFFSET('Hygiene Data'!$I$5,0,10*ROW('Hygiene Data'!I123))),'Data Summary'!ED129="Yes"),OFFSET('Hygiene Data'!$I$5,0,10*ROW('Hygiene Data'!I123)),NA())</f>
        <v>#N/A</v>
      </c>
      <c r="BP129" s="509" t="e">
        <f ca="1">+IF(AND(ISNUMBER(OFFSET('Hygiene Data'!$I$7,0,10*ROW('Hygiene Data'!I123))),'Data Summary'!EE129="Yes"),OFFSET('Hygiene Data'!$I$7,0,10*ROW('Hygiene Data'!I123)),NA())</f>
        <v>#N/A</v>
      </c>
      <c r="BQ129" s="509" t="e">
        <f ca="1">+IF(AND(ISNUMBER(OFFSET('Hygiene Data'!$I$9,0,10*ROW('Hygiene Data'!I123))),'Data Summary'!EF129="Yes"),OFFSET('Hygiene Data'!$I$9,0,10*ROW('Hygiene Data'!I123)),NA())</f>
        <v>#N/A</v>
      </c>
    </row>
    <row r="130" spans="1:69" x14ac:dyDescent="0.25">
      <c r="A130" s="505" t="e">
        <f ca="1">+RIGHT('Data Summary'!A130,LEN('Data Summary'!A130)-9)</f>
        <v>#VALUE!</v>
      </c>
      <c r="B130" s="479" t="str">
        <f ca="1">+IF(ISTEXT('Data Summary'!B130),'Data Summary'!B130,"")</f>
        <v/>
      </c>
      <c r="C130" s="506" t="e">
        <f ca="1">+VALUE('Data Summary'!C130)</f>
        <v>#VALUE!</v>
      </c>
      <c r="D130" s="507" t="e">
        <f ca="1">+IF(AND(ISNUMBER(OFFSET('Water Data'!$D$4,0,10*ROW('Water Data'!D124))),'Data Summary'!BS130="Yes"),100-OFFSET('Water Data'!$D$4,0,10*ROW('Water Data'!D124)),NA())</f>
        <v>#N/A</v>
      </c>
      <c r="E130" s="507" t="e">
        <f ca="1">+IF(AND(ISNUMBER(OFFSET('Water Data'!$D$6,0,10*ROW('Water Data'!D124))),'Data Summary'!BT130="Yes"),OFFSET('Water Data'!$D$6,0,10*ROW('Water Data'!D124)),NA())</f>
        <v>#N/A</v>
      </c>
      <c r="F130" s="507" t="e">
        <f ca="1">+IF(AND(ISNUMBER(OFFSET('Water Data'!$D$9,0,10*ROW('Water Data'!D124))),'Data Summary'!BU130="Yes"),OFFSET('Water Data'!$D$9,0,10*ROW('Water Data'!D124)),NA())</f>
        <v>#N/A</v>
      </c>
      <c r="G130" s="507" t="e">
        <f ca="1">+IF(AND(ISNUMBER(OFFSET('Water Data'!$E$4,0,10*ROW('Water Data'!E124))),'Data Summary'!BV130="Yes"),100-OFFSET('Water Data'!$E$4,0,10*ROW('Water Data'!E124)),NA())</f>
        <v>#N/A</v>
      </c>
      <c r="H130" s="507" t="e">
        <f ca="1">+IF(AND(ISNUMBER(OFFSET('Water Data'!$E$6,0,10*ROW('Water Data'!E124))),'Data Summary'!BW130="Yes"),OFFSET('Water Data'!$E$6,0,10*ROW('Water Data'!E124)),NA())</f>
        <v>#N/A</v>
      </c>
      <c r="I130" s="507" t="e">
        <f ca="1">+IF(AND(ISNUMBER(OFFSET('Water Data'!$E$9,0,10*ROW('Water Data'!E124))),'Data Summary'!BX130="Yes"),OFFSET('Water Data'!$E$9,0,10*ROW('Water Data'!E124)),NA())</f>
        <v>#N/A</v>
      </c>
      <c r="J130" s="507" t="e">
        <f ca="1">+IF(AND(ISNUMBER(OFFSET('Water Data'!$F$4,0,10*ROW('Water Data'!F124))),'Data Summary'!BY130="Yes"),100-OFFSET('Water Data'!$F$4,0,10*ROW('Water Data'!F124)),NA())</f>
        <v>#N/A</v>
      </c>
      <c r="K130" s="507" t="e">
        <f ca="1">+IF(AND(ISNUMBER(OFFSET('Water Data'!$F$6,0,10*ROW('Water Data'!F124))),'Data Summary'!BZ130="Yes"),OFFSET('Water Data'!$F$6,0,10*ROW('Water Data'!F124)),NA())</f>
        <v>#N/A</v>
      </c>
      <c r="L130" s="507" t="e">
        <f ca="1">+IF(AND(ISNUMBER(OFFSET('Water Data'!$F$9,0,10*ROW('Water Data'!F124))),'Data Summary'!CA130="Yes"),OFFSET('Water Data'!$F$9,0,10*ROW('Water Data'!F124)),NA())</f>
        <v>#N/A</v>
      </c>
      <c r="M130" s="507" t="e">
        <f ca="1">+IF(AND(ISNUMBER(OFFSET('Water Data'!$G$4,0,10*ROW('Water Data'!G124))),'Data Summary'!CB130="Yes"),100-OFFSET('Water Data'!$G$4,0,10*ROW('Water Data'!G124)),NA())</f>
        <v>#N/A</v>
      </c>
      <c r="N130" s="507" t="e">
        <f ca="1">+IF(AND(ISNUMBER(OFFSET('Water Data'!$G$6,0,10*ROW('Water Data'!G124))),'Data Summary'!CC130="Yes"),OFFSET('Water Data'!$G$6,0,10*ROW('Water Data'!G124)),NA())</f>
        <v>#N/A</v>
      </c>
      <c r="O130" s="507" t="e">
        <f ca="1">+IF(AND(ISNUMBER(OFFSET('Water Data'!$G$9,0,10*ROW('Water Data'!G124))),'Data Summary'!CD130="Yes"),OFFSET('Water Data'!$G$9,0,10*ROW('Water Data'!G124)),NA())</f>
        <v>#N/A</v>
      </c>
      <c r="P130" s="507" t="e">
        <f ca="1">+IF(AND(ISNUMBER(OFFSET('Water Data'!$H$4,0,10*ROW('Water Data'!H124))),'Data Summary'!CE130="Yes"),100-OFFSET('Water Data'!$H$4,0,10*ROW('Water Data'!H124)),NA())</f>
        <v>#N/A</v>
      </c>
      <c r="Q130" s="507" t="e">
        <f ca="1">+IF(AND(ISNUMBER(OFFSET('Water Data'!$H$6,0,10*ROW('Water Data'!H124))),'Data Summary'!CF130="Yes"),OFFSET('Water Data'!$H$6,0,10*ROW('Water Data'!H124)),NA())</f>
        <v>#N/A</v>
      </c>
      <c r="R130" s="507" t="e">
        <f ca="1">+IF(AND(ISNUMBER(OFFSET('Water Data'!$H$9,0,10*ROW('Water Data'!H124))),'Data Summary'!CG130="Yes"),OFFSET('Water Data'!$H$9,0,10*ROW('Water Data'!H124)),NA())</f>
        <v>#N/A</v>
      </c>
      <c r="S130" s="507" t="e">
        <f ca="1">+IF(AND(ISNUMBER(OFFSET('Water Data'!$I$4,0,10*ROW('Water Data'!I124))),'Data Summary'!CH130="Yes"),100-OFFSET('Water Data'!$I$4,0,10*ROW('Water Data'!I124)),NA())</f>
        <v>#N/A</v>
      </c>
      <c r="T130" s="507" t="e">
        <f ca="1">+IF(AND(ISNUMBER(OFFSET('Water Data'!$I$6,0,10*ROW('Water Data'!I124))),'Data Summary'!CI130="Yes"),OFFSET('Water Data'!$I$6,0,10*ROW('Water Data'!I124)),NA())</f>
        <v>#N/A</v>
      </c>
      <c r="U130" s="507" t="e">
        <f ca="1">+IF(AND(ISNUMBER(OFFSET('Water Data'!$I$9,0,10*ROW('Water Data'!I124))),'Data Summary'!CJ130="Yes"),OFFSET('Water Data'!$I$9,0,10*ROW('Water Data'!I124)),NA())</f>
        <v>#N/A</v>
      </c>
      <c r="V130" s="508" t="e">
        <f ca="1">+IF(AND(ISNUMBER(OFFSET('Sanitation Data'!$D$4,0,10*ROW('Sanitation Data'!D124))),'Data Summary'!CK130="Yes"),100-OFFSET('Sanitation Data'!$D$4,0,10*ROW('Sanitation Data'!D124)),NA())</f>
        <v>#N/A</v>
      </c>
      <c r="W130" s="508" t="e">
        <f ca="1">+IF(AND(ISNUMBER(OFFSET('Sanitation Data'!$D$6,0,10*ROW('Sanitation Data'!D124))),'Data Summary'!CL130="Yes"),OFFSET('Sanitation Data'!$D$6,0,10*ROW('Sanitation Data'!D124)),NA())</f>
        <v>#N/A</v>
      </c>
      <c r="X130" s="508" t="e">
        <f ca="1">+IF(AND(ISNUMBER(OFFSET('Sanitation Data'!$D$10,0,10*ROW('Sanitation Data'!D124))),'Data Summary'!CM130="Yes"),OFFSET('Sanitation Data'!$D$10,0,10*ROW('Sanitation Data'!D124)),NA())</f>
        <v>#N/A</v>
      </c>
      <c r="Y130" s="508" t="e">
        <f ca="1">+IF(AND(ISNUMBER(OFFSET('Sanitation Data'!$D$11,0,10*ROW('Sanitation Data'!D124))),'Data Summary'!CN130="Yes"),OFFSET('Sanitation Data'!$D$11,0,10*ROW('Sanitation Data'!D124)),NA())</f>
        <v>#N/A</v>
      </c>
      <c r="Z130" s="508" t="e">
        <f ca="1">+IF(AND(ISNUMBER(OFFSET('Sanitation Data'!$D$12,0,10*ROW('Sanitation Data'!D124))),'Data Summary'!CO130="Yes"),OFFSET('Sanitation Data'!$D$12,0,10*ROW('Sanitation Data'!D124)),NA())</f>
        <v>#N/A</v>
      </c>
      <c r="AA130" s="508" t="e">
        <f ca="1">+IF(AND(ISNUMBER(OFFSET('Sanitation Data'!$E$4,0,10*ROW('Sanitation Data'!E124))),'Data Summary'!CP130="Yes"),100-OFFSET('Sanitation Data'!$E$4,0,10*ROW('Sanitation Data'!E124)),NA())</f>
        <v>#N/A</v>
      </c>
      <c r="AB130" s="508" t="e">
        <f ca="1">+IF(AND(ISNUMBER(OFFSET('Sanitation Data'!$E$6,0,10*ROW('Sanitation Data'!E124))),'Data Summary'!CQ130="Yes"),OFFSET('Sanitation Data'!$E$6,0,10*ROW('Sanitation Data'!E124)),NA())</f>
        <v>#N/A</v>
      </c>
      <c r="AC130" s="508" t="e">
        <f ca="1">+IF(AND(ISNUMBER(OFFSET('Sanitation Data'!$E$10,0,10*ROW('Sanitation Data'!E124))),'Data Summary'!CR130="Yes"),OFFSET('Sanitation Data'!$E$10,0,10*ROW('Sanitation Data'!E124)),NA())</f>
        <v>#N/A</v>
      </c>
      <c r="AD130" s="508" t="e">
        <f ca="1">+IF(AND(ISNUMBER(OFFSET('Sanitation Data'!$E$11,0,10*ROW('Sanitation Data'!E124))),'Data Summary'!CS130="Yes"),OFFSET('Sanitation Data'!$E$11,0,10*ROW('Sanitation Data'!E124)),NA())</f>
        <v>#N/A</v>
      </c>
      <c r="AE130" s="508" t="e">
        <f ca="1">+IF(AND(ISNUMBER(OFFSET('Sanitation Data'!$E$12,0,10*ROW('Sanitation Data'!E124))),'Data Summary'!CT130="Yes"),OFFSET('Sanitation Data'!$E$12,0,10*ROW('Sanitation Data'!E124)),NA())</f>
        <v>#N/A</v>
      </c>
      <c r="AF130" s="508" t="e">
        <f ca="1">+IF(AND(ISNUMBER(OFFSET('Sanitation Data'!$F$4,0,10*ROW('Sanitation Data'!F124))),'Data Summary'!CU130="Yes"),100-OFFSET('Sanitation Data'!$F$4,0,10*ROW('Sanitation Data'!F124)),NA())</f>
        <v>#N/A</v>
      </c>
      <c r="AG130" s="508" t="e">
        <f ca="1">+IF(AND(ISNUMBER(OFFSET('Sanitation Data'!$F$6,0,10*ROW('Sanitation Data'!F124))),'Data Summary'!CV130="Yes"),OFFSET('Sanitation Data'!$F$6,0,10*ROW('Sanitation Data'!F124)),NA())</f>
        <v>#N/A</v>
      </c>
      <c r="AH130" s="508" t="e">
        <f ca="1">+IF(AND(ISNUMBER(OFFSET('Sanitation Data'!$F$10,0,10*ROW('Sanitation Data'!F124))),'Data Summary'!CW130="Yes"),OFFSET('Sanitation Data'!$F$10,0,10*ROW('Sanitation Data'!F124)),NA())</f>
        <v>#N/A</v>
      </c>
      <c r="AI130" s="508" t="e">
        <f ca="1">+IF(AND(ISNUMBER(OFFSET('Sanitation Data'!$F$11,0,10*ROW('Sanitation Data'!F124))),'Data Summary'!CX130="Yes"),OFFSET('Sanitation Data'!$F$11,0,10*ROW('Sanitation Data'!F124)),NA())</f>
        <v>#N/A</v>
      </c>
      <c r="AJ130" s="508" t="e">
        <f ca="1">+IF(AND(ISNUMBER(OFFSET('Sanitation Data'!$F$12,0,10*ROW('Sanitation Data'!F124))),'Data Summary'!CY130="Yes"),OFFSET('Sanitation Data'!$F$12,0,10*ROW('Sanitation Data'!F124)),NA())</f>
        <v>#N/A</v>
      </c>
      <c r="AK130" s="508" t="e">
        <f ca="1">+IF(AND(ISNUMBER(OFFSET('Sanitation Data'!$G$4,0,10*ROW('Sanitation Data'!G124))),'Data Summary'!CZ130="Yes"),100-OFFSET('Sanitation Data'!$G$4,0,10*ROW('Sanitation Data'!G124)),NA())</f>
        <v>#N/A</v>
      </c>
      <c r="AL130" s="508" t="e">
        <f ca="1">+IF(AND(ISNUMBER(OFFSET('Sanitation Data'!$G$6,0,10*ROW('Sanitation Data'!G124))),'Data Summary'!DA130="Yes"),OFFSET('Sanitation Data'!$G$6,0,10*ROW('Sanitation Data'!G124)),NA())</f>
        <v>#N/A</v>
      </c>
      <c r="AM130" s="508" t="e">
        <f ca="1">+IF(AND(ISNUMBER(OFFSET('Sanitation Data'!$G$10,0,10*ROW('Sanitation Data'!G124))),'Data Summary'!DB130="Yes"),OFFSET('Sanitation Data'!$G$10,0,10*ROW('Sanitation Data'!G124)),NA())</f>
        <v>#N/A</v>
      </c>
      <c r="AN130" s="508" t="e">
        <f ca="1">+IF(AND(ISNUMBER(OFFSET('Sanitation Data'!$G$11,0,10*ROW('Sanitation Data'!G124))),'Data Summary'!DC130="Yes"),OFFSET('Sanitation Data'!$G$11,0,10*ROW('Sanitation Data'!G124)),NA())</f>
        <v>#N/A</v>
      </c>
      <c r="AO130" s="508" t="e">
        <f ca="1">+IF(AND(ISNUMBER(OFFSET('Sanitation Data'!$G$12,0,10*ROW('Sanitation Data'!G124))),'Data Summary'!DD130="Yes"),OFFSET('Sanitation Data'!$G$12,0,10*ROW('Sanitation Data'!G124)),NA())</f>
        <v>#N/A</v>
      </c>
      <c r="AP130" s="508" t="e">
        <f ca="1">+IF(AND(ISNUMBER(OFFSET('Sanitation Data'!$H$4,0,10*ROW('Sanitation Data'!H124))),'Data Summary'!DE130="Yes"),100-OFFSET('Sanitation Data'!$H$4,0,10*ROW('Sanitation Data'!H124)),NA())</f>
        <v>#N/A</v>
      </c>
      <c r="AQ130" s="508" t="e">
        <f ca="1">+IF(AND(ISNUMBER(OFFSET('Sanitation Data'!$H$6,0,10*ROW('Sanitation Data'!H124))),'Data Summary'!DF130="Yes"),OFFSET('Sanitation Data'!$H$6,0,10*ROW('Sanitation Data'!H124)),NA())</f>
        <v>#N/A</v>
      </c>
      <c r="AR130" s="508" t="e">
        <f ca="1">+IF(AND(ISNUMBER(OFFSET('Sanitation Data'!$H$10,0,10*ROW('Sanitation Data'!H124))),'Data Summary'!DG130="Yes"),OFFSET('Sanitation Data'!$H$10,0,10*ROW('Sanitation Data'!H124)),NA())</f>
        <v>#N/A</v>
      </c>
      <c r="AS130" s="508" t="e">
        <f ca="1">+IF(AND(ISNUMBER(OFFSET('Sanitation Data'!$H$11,0,10*ROW('Sanitation Data'!H124))),'Data Summary'!DH130="Yes"),OFFSET('Sanitation Data'!$H$11,0,10*ROW('Sanitation Data'!H124)),NA())</f>
        <v>#N/A</v>
      </c>
      <c r="AT130" s="508" t="e">
        <f ca="1">+IF(AND(ISNUMBER(OFFSET('Sanitation Data'!$H$12,0,10*ROW('Sanitation Data'!H124))),'Data Summary'!DI130="Yes"),OFFSET('Sanitation Data'!$H$12,0,10*ROW('Sanitation Data'!H124)),NA())</f>
        <v>#N/A</v>
      </c>
      <c r="AU130" s="508" t="e">
        <f ca="1">+IF(AND(ISNUMBER(OFFSET('Sanitation Data'!$I$4,0,10*ROW('Sanitation Data'!I124))),'Data Summary'!DJ130="Yes"),100-OFFSET('Sanitation Data'!$I$4,0,10*ROW('Sanitation Data'!I124)),NA())</f>
        <v>#N/A</v>
      </c>
      <c r="AV130" s="508" t="e">
        <f ca="1">+IF(AND(ISNUMBER(OFFSET('Sanitation Data'!$I$6,0,10*ROW('Sanitation Data'!I124))),'Data Summary'!DK130="Yes"),OFFSET('Sanitation Data'!$I$6,0,10*ROW('Sanitation Data'!I124)),NA())</f>
        <v>#N/A</v>
      </c>
      <c r="AW130" s="508" t="e">
        <f ca="1">+IF(AND(ISNUMBER(OFFSET('Sanitation Data'!$I$10,0,10*ROW('Sanitation Data'!I124))),'Data Summary'!DL130="Yes"),OFFSET('Sanitation Data'!$I$10,0,10*ROW('Sanitation Data'!I124)),NA())</f>
        <v>#N/A</v>
      </c>
      <c r="AX130" s="508" t="e">
        <f ca="1">+IF(AND(ISNUMBER(OFFSET('Sanitation Data'!$I$11,0,10*ROW('Sanitation Data'!I124))),'Data Summary'!DM130="Yes"),OFFSET('Sanitation Data'!$I$11,0,10*ROW('Sanitation Data'!I124)),NA())</f>
        <v>#N/A</v>
      </c>
      <c r="AY130" s="508" t="e">
        <f ca="1">+IF(AND(ISNUMBER(OFFSET('Sanitation Data'!$I$12,0,10*ROW('Sanitation Data'!I124))),'Data Summary'!DN130="Yes"),OFFSET('Sanitation Data'!$I$12,0,10*ROW('Sanitation Data'!I124)),NA())</f>
        <v>#N/A</v>
      </c>
      <c r="AZ130" s="509" t="e">
        <f ca="1">+IF(AND(ISNUMBER(OFFSET('Hygiene Data'!$D$5,0,10*ROW('Hygiene Data'!D124))),'Data Summary'!DO130="Yes"),OFFSET('Hygiene Data'!$D$5,0,10*ROW('Hygiene Data'!D124)),NA())</f>
        <v>#N/A</v>
      </c>
      <c r="BA130" s="509" t="e">
        <f ca="1">+IF(AND(ISNUMBER(OFFSET('Hygiene Data'!$D$7,0,10*ROW('Hygiene Data'!D124))),'Data Summary'!DP130="Yes"),OFFSET('Hygiene Data'!$D$7,0,10*ROW('Hygiene Data'!D124)),NA())</f>
        <v>#N/A</v>
      </c>
      <c r="BB130" s="509" t="e">
        <f ca="1">+IF(AND(ISNUMBER(OFFSET('Hygiene Data'!$D$9,0,10*ROW('Hygiene Data'!D124))),'Data Summary'!DQ130="Yes"),OFFSET('Hygiene Data'!$D$9,0,10*ROW('Hygiene Data'!D124)),NA())</f>
        <v>#N/A</v>
      </c>
      <c r="BC130" s="509" t="e">
        <f ca="1">+IF(AND(ISNUMBER(OFFSET('Hygiene Data'!$E$5,0,10*ROW('Hygiene Data'!E124))),'Data Summary'!DR130="Yes"),OFFSET('Hygiene Data'!$E$5,0,10*ROW('Hygiene Data'!E124)),NA())</f>
        <v>#N/A</v>
      </c>
      <c r="BD130" s="509" t="e">
        <f ca="1">+IF(AND(ISNUMBER(OFFSET('Hygiene Data'!$E$7,0,10*ROW('Hygiene Data'!E124))),'Data Summary'!DS130="Yes"),OFFSET('Hygiene Data'!$E$7,0,10*ROW('Hygiene Data'!E124)),NA())</f>
        <v>#N/A</v>
      </c>
      <c r="BE130" s="509" t="e">
        <f ca="1">+IF(AND(ISNUMBER(OFFSET('Hygiene Data'!$E$9,0,10*ROW('Hygiene Data'!E124))),'Data Summary'!DT130="Yes"),OFFSET('Hygiene Data'!$E$9,0,10*ROW('Hygiene Data'!E124)),NA())</f>
        <v>#N/A</v>
      </c>
      <c r="BF130" s="509" t="e">
        <f ca="1">+IF(AND(ISNUMBER(OFFSET('Hygiene Data'!$F$5,0,10*ROW('Hygiene Data'!F124))),'Data Summary'!DU130="Yes"),OFFSET('Hygiene Data'!$F$5,0,10*ROW('Hygiene Data'!F124)),NA())</f>
        <v>#N/A</v>
      </c>
      <c r="BG130" s="509" t="e">
        <f ca="1">+IF(AND(ISNUMBER(OFFSET('Hygiene Data'!$F$7,0,10*ROW('Hygiene Data'!F124))),'Data Summary'!DV130="Yes"),OFFSET('Hygiene Data'!$F$7,0,10*ROW('Hygiene Data'!F124)),NA())</f>
        <v>#N/A</v>
      </c>
      <c r="BH130" s="509" t="e">
        <f ca="1">+IF(AND(ISNUMBER(OFFSET('Hygiene Data'!$F$9,0,10*ROW('Hygiene Data'!F124))),'Data Summary'!DW130="Yes"),OFFSET('Hygiene Data'!$F$9,0,10*ROW('Hygiene Data'!F124)),NA())</f>
        <v>#N/A</v>
      </c>
      <c r="BI130" s="509" t="e">
        <f ca="1">+IF(AND(ISNUMBER(OFFSET('Hygiene Data'!$G$5,0,10*ROW('Hygiene Data'!G124))),'Data Summary'!DX130="Yes"),OFFSET('Hygiene Data'!$G$5,0,10*ROW('Hygiene Data'!G124)),NA())</f>
        <v>#N/A</v>
      </c>
      <c r="BJ130" s="509" t="e">
        <f ca="1">+IF(AND(ISNUMBER(OFFSET('Hygiene Data'!$G$7,0,10*ROW('Hygiene Data'!G124))),'Data Summary'!DY130="Yes"),OFFSET('Hygiene Data'!$G$7,0,10*ROW('Hygiene Data'!G124)),NA())</f>
        <v>#N/A</v>
      </c>
      <c r="BK130" s="509" t="e">
        <f ca="1">+IF(AND(ISNUMBER(OFFSET('Hygiene Data'!$G$9,0,10*ROW('Hygiene Data'!G124))),'Data Summary'!DZ130="Yes"),OFFSET('Hygiene Data'!$G$9,0,10*ROW('Hygiene Data'!G124)),NA())</f>
        <v>#N/A</v>
      </c>
      <c r="BL130" s="509" t="e">
        <f ca="1">+IF(AND(ISNUMBER(OFFSET('Hygiene Data'!$H$5,0,10*ROW('Hygiene Data'!H124))),'Data Summary'!EA130="Yes"),OFFSET('Hygiene Data'!$H$5,0,10*ROW('Hygiene Data'!H124)),NA())</f>
        <v>#N/A</v>
      </c>
      <c r="BM130" s="509" t="e">
        <f ca="1">+IF(AND(ISNUMBER(OFFSET('Hygiene Data'!$H$7,0,10*ROW('Hygiene Data'!H124))),'Data Summary'!EB130="Yes"),OFFSET('Hygiene Data'!$H$7,0,10*ROW('Hygiene Data'!H124)),NA())</f>
        <v>#N/A</v>
      </c>
      <c r="BN130" s="509" t="e">
        <f ca="1">+IF(AND(ISNUMBER(OFFSET('Hygiene Data'!$H$9,0,10*ROW('Hygiene Data'!H124))),'Data Summary'!EC130="Yes"),OFFSET('Hygiene Data'!$H$9,0,10*ROW('Hygiene Data'!H124)),NA())</f>
        <v>#N/A</v>
      </c>
      <c r="BO130" s="509" t="e">
        <f ca="1">+IF(AND(ISNUMBER(OFFSET('Hygiene Data'!$I$5,0,10*ROW('Hygiene Data'!I124))),'Data Summary'!ED130="Yes"),OFFSET('Hygiene Data'!$I$5,0,10*ROW('Hygiene Data'!I124)),NA())</f>
        <v>#N/A</v>
      </c>
      <c r="BP130" s="509" t="e">
        <f ca="1">+IF(AND(ISNUMBER(OFFSET('Hygiene Data'!$I$7,0,10*ROW('Hygiene Data'!I124))),'Data Summary'!EE130="Yes"),OFFSET('Hygiene Data'!$I$7,0,10*ROW('Hygiene Data'!I124)),NA())</f>
        <v>#N/A</v>
      </c>
      <c r="BQ130" s="509" t="e">
        <f ca="1">+IF(AND(ISNUMBER(OFFSET('Hygiene Data'!$I$9,0,10*ROW('Hygiene Data'!I124))),'Data Summary'!EF130="Yes"),OFFSET('Hygiene Data'!$I$9,0,10*ROW('Hygiene Data'!I124)),NA())</f>
        <v>#N/A</v>
      </c>
    </row>
    <row r="131" spans="1:69" x14ac:dyDescent="0.25">
      <c r="A131" s="505" t="e">
        <f ca="1">+RIGHT('Data Summary'!A131,LEN('Data Summary'!A131)-9)</f>
        <v>#VALUE!</v>
      </c>
      <c r="B131" s="479" t="str">
        <f ca="1">+IF(ISTEXT('Data Summary'!B131),'Data Summary'!B131,"")</f>
        <v/>
      </c>
      <c r="C131" s="506" t="e">
        <f ca="1">+VALUE('Data Summary'!C131)</f>
        <v>#VALUE!</v>
      </c>
      <c r="D131" s="507" t="e">
        <f ca="1">+IF(AND(ISNUMBER(OFFSET('Water Data'!$D$4,0,10*ROW('Water Data'!D125))),'Data Summary'!BS131="Yes"),100-OFFSET('Water Data'!$D$4,0,10*ROW('Water Data'!D125)),NA())</f>
        <v>#N/A</v>
      </c>
      <c r="E131" s="507" t="e">
        <f ca="1">+IF(AND(ISNUMBER(OFFSET('Water Data'!$D$6,0,10*ROW('Water Data'!D125))),'Data Summary'!BT131="Yes"),OFFSET('Water Data'!$D$6,0,10*ROW('Water Data'!D125)),NA())</f>
        <v>#N/A</v>
      </c>
      <c r="F131" s="507" t="e">
        <f ca="1">+IF(AND(ISNUMBER(OFFSET('Water Data'!$D$9,0,10*ROW('Water Data'!D125))),'Data Summary'!BU131="Yes"),OFFSET('Water Data'!$D$9,0,10*ROW('Water Data'!D125)),NA())</f>
        <v>#N/A</v>
      </c>
      <c r="G131" s="507" t="e">
        <f ca="1">+IF(AND(ISNUMBER(OFFSET('Water Data'!$E$4,0,10*ROW('Water Data'!E125))),'Data Summary'!BV131="Yes"),100-OFFSET('Water Data'!$E$4,0,10*ROW('Water Data'!E125)),NA())</f>
        <v>#N/A</v>
      </c>
      <c r="H131" s="507" t="e">
        <f ca="1">+IF(AND(ISNUMBER(OFFSET('Water Data'!$E$6,0,10*ROW('Water Data'!E125))),'Data Summary'!BW131="Yes"),OFFSET('Water Data'!$E$6,0,10*ROW('Water Data'!E125)),NA())</f>
        <v>#N/A</v>
      </c>
      <c r="I131" s="507" t="e">
        <f ca="1">+IF(AND(ISNUMBER(OFFSET('Water Data'!$E$9,0,10*ROW('Water Data'!E125))),'Data Summary'!BX131="Yes"),OFFSET('Water Data'!$E$9,0,10*ROW('Water Data'!E125)),NA())</f>
        <v>#N/A</v>
      </c>
      <c r="J131" s="507" t="e">
        <f ca="1">+IF(AND(ISNUMBER(OFFSET('Water Data'!$F$4,0,10*ROW('Water Data'!F125))),'Data Summary'!BY131="Yes"),100-OFFSET('Water Data'!$F$4,0,10*ROW('Water Data'!F125)),NA())</f>
        <v>#N/A</v>
      </c>
      <c r="K131" s="507" t="e">
        <f ca="1">+IF(AND(ISNUMBER(OFFSET('Water Data'!$F$6,0,10*ROW('Water Data'!F125))),'Data Summary'!BZ131="Yes"),OFFSET('Water Data'!$F$6,0,10*ROW('Water Data'!F125)),NA())</f>
        <v>#N/A</v>
      </c>
      <c r="L131" s="507" t="e">
        <f ca="1">+IF(AND(ISNUMBER(OFFSET('Water Data'!$F$9,0,10*ROW('Water Data'!F125))),'Data Summary'!CA131="Yes"),OFFSET('Water Data'!$F$9,0,10*ROW('Water Data'!F125)),NA())</f>
        <v>#N/A</v>
      </c>
      <c r="M131" s="507" t="e">
        <f ca="1">+IF(AND(ISNUMBER(OFFSET('Water Data'!$G$4,0,10*ROW('Water Data'!G125))),'Data Summary'!CB131="Yes"),100-OFFSET('Water Data'!$G$4,0,10*ROW('Water Data'!G125)),NA())</f>
        <v>#N/A</v>
      </c>
      <c r="N131" s="507" t="e">
        <f ca="1">+IF(AND(ISNUMBER(OFFSET('Water Data'!$G$6,0,10*ROW('Water Data'!G125))),'Data Summary'!CC131="Yes"),OFFSET('Water Data'!$G$6,0,10*ROW('Water Data'!G125)),NA())</f>
        <v>#N/A</v>
      </c>
      <c r="O131" s="507" t="e">
        <f ca="1">+IF(AND(ISNUMBER(OFFSET('Water Data'!$G$9,0,10*ROW('Water Data'!G125))),'Data Summary'!CD131="Yes"),OFFSET('Water Data'!$G$9,0,10*ROW('Water Data'!G125)),NA())</f>
        <v>#N/A</v>
      </c>
      <c r="P131" s="507" t="e">
        <f ca="1">+IF(AND(ISNUMBER(OFFSET('Water Data'!$H$4,0,10*ROW('Water Data'!H125))),'Data Summary'!CE131="Yes"),100-OFFSET('Water Data'!$H$4,0,10*ROW('Water Data'!H125)),NA())</f>
        <v>#N/A</v>
      </c>
      <c r="Q131" s="507" t="e">
        <f ca="1">+IF(AND(ISNUMBER(OFFSET('Water Data'!$H$6,0,10*ROW('Water Data'!H125))),'Data Summary'!CF131="Yes"),OFFSET('Water Data'!$H$6,0,10*ROW('Water Data'!H125)),NA())</f>
        <v>#N/A</v>
      </c>
      <c r="R131" s="507" t="e">
        <f ca="1">+IF(AND(ISNUMBER(OFFSET('Water Data'!$H$9,0,10*ROW('Water Data'!H125))),'Data Summary'!CG131="Yes"),OFFSET('Water Data'!$H$9,0,10*ROW('Water Data'!H125)),NA())</f>
        <v>#N/A</v>
      </c>
      <c r="S131" s="507" t="e">
        <f ca="1">+IF(AND(ISNUMBER(OFFSET('Water Data'!$I$4,0,10*ROW('Water Data'!I125))),'Data Summary'!CH131="Yes"),100-OFFSET('Water Data'!$I$4,0,10*ROW('Water Data'!I125)),NA())</f>
        <v>#N/A</v>
      </c>
      <c r="T131" s="507" t="e">
        <f ca="1">+IF(AND(ISNUMBER(OFFSET('Water Data'!$I$6,0,10*ROW('Water Data'!I125))),'Data Summary'!CI131="Yes"),OFFSET('Water Data'!$I$6,0,10*ROW('Water Data'!I125)),NA())</f>
        <v>#N/A</v>
      </c>
      <c r="U131" s="507" t="e">
        <f ca="1">+IF(AND(ISNUMBER(OFFSET('Water Data'!$I$9,0,10*ROW('Water Data'!I125))),'Data Summary'!CJ131="Yes"),OFFSET('Water Data'!$I$9,0,10*ROW('Water Data'!I125)),NA())</f>
        <v>#N/A</v>
      </c>
      <c r="V131" s="508" t="e">
        <f ca="1">+IF(AND(ISNUMBER(OFFSET('Sanitation Data'!$D$4,0,10*ROW('Sanitation Data'!D125))),'Data Summary'!CK131="Yes"),100-OFFSET('Sanitation Data'!$D$4,0,10*ROW('Sanitation Data'!D125)),NA())</f>
        <v>#N/A</v>
      </c>
      <c r="W131" s="508" t="e">
        <f ca="1">+IF(AND(ISNUMBER(OFFSET('Sanitation Data'!$D$6,0,10*ROW('Sanitation Data'!D125))),'Data Summary'!CL131="Yes"),OFFSET('Sanitation Data'!$D$6,0,10*ROW('Sanitation Data'!D125)),NA())</f>
        <v>#N/A</v>
      </c>
      <c r="X131" s="508" t="e">
        <f ca="1">+IF(AND(ISNUMBER(OFFSET('Sanitation Data'!$D$10,0,10*ROW('Sanitation Data'!D125))),'Data Summary'!CM131="Yes"),OFFSET('Sanitation Data'!$D$10,0,10*ROW('Sanitation Data'!D125)),NA())</f>
        <v>#N/A</v>
      </c>
      <c r="Y131" s="508" t="e">
        <f ca="1">+IF(AND(ISNUMBER(OFFSET('Sanitation Data'!$D$11,0,10*ROW('Sanitation Data'!D125))),'Data Summary'!CN131="Yes"),OFFSET('Sanitation Data'!$D$11,0,10*ROW('Sanitation Data'!D125)),NA())</f>
        <v>#N/A</v>
      </c>
      <c r="Z131" s="508" t="e">
        <f ca="1">+IF(AND(ISNUMBER(OFFSET('Sanitation Data'!$D$12,0,10*ROW('Sanitation Data'!D125))),'Data Summary'!CO131="Yes"),OFFSET('Sanitation Data'!$D$12,0,10*ROW('Sanitation Data'!D125)),NA())</f>
        <v>#N/A</v>
      </c>
      <c r="AA131" s="508" t="e">
        <f ca="1">+IF(AND(ISNUMBER(OFFSET('Sanitation Data'!$E$4,0,10*ROW('Sanitation Data'!E125))),'Data Summary'!CP131="Yes"),100-OFFSET('Sanitation Data'!$E$4,0,10*ROW('Sanitation Data'!E125)),NA())</f>
        <v>#N/A</v>
      </c>
      <c r="AB131" s="508" t="e">
        <f ca="1">+IF(AND(ISNUMBER(OFFSET('Sanitation Data'!$E$6,0,10*ROW('Sanitation Data'!E125))),'Data Summary'!CQ131="Yes"),OFFSET('Sanitation Data'!$E$6,0,10*ROW('Sanitation Data'!E125)),NA())</f>
        <v>#N/A</v>
      </c>
      <c r="AC131" s="508" t="e">
        <f ca="1">+IF(AND(ISNUMBER(OFFSET('Sanitation Data'!$E$10,0,10*ROW('Sanitation Data'!E125))),'Data Summary'!CR131="Yes"),OFFSET('Sanitation Data'!$E$10,0,10*ROW('Sanitation Data'!E125)),NA())</f>
        <v>#N/A</v>
      </c>
      <c r="AD131" s="508" t="e">
        <f ca="1">+IF(AND(ISNUMBER(OFFSET('Sanitation Data'!$E$11,0,10*ROW('Sanitation Data'!E125))),'Data Summary'!CS131="Yes"),OFFSET('Sanitation Data'!$E$11,0,10*ROW('Sanitation Data'!E125)),NA())</f>
        <v>#N/A</v>
      </c>
      <c r="AE131" s="508" t="e">
        <f ca="1">+IF(AND(ISNUMBER(OFFSET('Sanitation Data'!$E$12,0,10*ROW('Sanitation Data'!E125))),'Data Summary'!CT131="Yes"),OFFSET('Sanitation Data'!$E$12,0,10*ROW('Sanitation Data'!E125)),NA())</f>
        <v>#N/A</v>
      </c>
      <c r="AF131" s="508" t="e">
        <f ca="1">+IF(AND(ISNUMBER(OFFSET('Sanitation Data'!$F$4,0,10*ROW('Sanitation Data'!F125))),'Data Summary'!CU131="Yes"),100-OFFSET('Sanitation Data'!$F$4,0,10*ROW('Sanitation Data'!F125)),NA())</f>
        <v>#N/A</v>
      </c>
      <c r="AG131" s="508" t="e">
        <f ca="1">+IF(AND(ISNUMBER(OFFSET('Sanitation Data'!$F$6,0,10*ROW('Sanitation Data'!F125))),'Data Summary'!CV131="Yes"),OFFSET('Sanitation Data'!$F$6,0,10*ROW('Sanitation Data'!F125)),NA())</f>
        <v>#N/A</v>
      </c>
      <c r="AH131" s="508" t="e">
        <f ca="1">+IF(AND(ISNUMBER(OFFSET('Sanitation Data'!$F$10,0,10*ROW('Sanitation Data'!F125))),'Data Summary'!CW131="Yes"),OFFSET('Sanitation Data'!$F$10,0,10*ROW('Sanitation Data'!F125)),NA())</f>
        <v>#N/A</v>
      </c>
      <c r="AI131" s="508" t="e">
        <f ca="1">+IF(AND(ISNUMBER(OFFSET('Sanitation Data'!$F$11,0,10*ROW('Sanitation Data'!F125))),'Data Summary'!CX131="Yes"),OFFSET('Sanitation Data'!$F$11,0,10*ROW('Sanitation Data'!F125)),NA())</f>
        <v>#N/A</v>
      </c>
      <c r="AJ131" s="508" t="e">
        <f ca="1">+IF(AND(ISNUMBER(OFFSET('Sanitation Data'!$F$12,0,10*ROW('Sanitation Data'!F125))),'Data Summary'!CY131="Yes"),OFFSET('Sanitation Data'!$F$12,0,10*ROW('Sanitation Data'!F125)),NA())</f>
        <v>#N/A</v>
      </c>
      <c r="AK131" s="508" t="e">
        <f ca="1">+IF(AND(ISNUMBER(OFFSET('Sanitation Data'!$G$4,0,10*ROW('Sanitation Data'!G125))),'Data Summary'!CZ131="Yes"),100-OFFSET('Sanitation Data'!$G$4,0,10*ROW('Sanitation Data'!G125)),NA())</f>
        <v>#N/A</v>
      </c>
      <c r="AL131" s="508" t="e">
        <f ca="1">+IF(AND(ISNUMBER(OFFSET('Sanitation Data'!$G$6,0,10*ROW('Sanitation Data'!G125))),'Data Summary'!DA131="Yes"),OFFSET('Sanitation Data'!$G$6,0,10*ROW('Sanitation Data'!G125)),NA())</f>
        <v>#N/A</v>
      </c>
      <c r="AM131" s="508" t="e">
        <f ca="1">+IF(AND(ISNUMBER(OFFSET('Sanitation Data'!$G$10,0,10*ROW('Sanitation Data'!G125))),'Data Summary'!DB131="Yes"),OFFSET('Sanitation Data'!$G$10,0,10*ROW('Sanitation Data'!G125)),NA())</f>
        <v>#N/A</v>
      </c>
      <c r="AN131" s="508" t="e">
        <f ca="1">+IF(AND(ISNUMBER(OFFSET('Sanitation Data'!$G$11,0,10*ROW('Sanitation Data'!G125))),'Data Summary'!DC131="Yes"),OFFSET('Sanitation Data'!$G$11,0,10*ROW('Sanitation Data'!G125)),NA())</f>
        <v>#N/A</v>
      </c>
      <c r="AO131" s="508" t="e">
        <f ca="1">+IF(AND(ISNUMBER(OFFSET('Sanitation Data'!$G$12,0,10*ROW('Sanitation Data'!G125))),'Data Summary'!DD131="Yes"),OFFSET('Sanitation Data'!$G$12,0,10*ROW('Sanitation Data'!G125)),NA())</f>
        <v>#N/A</v>
      </c>
      <c r="AP131" s="508" t="e">
        <f ca="1">+IF(AND(ISNUMBER(OFFSET('Sanitation Data'!$H$4,0,10*ROW('Sanitation Data'!H125))),'Data Summary'!DE131="Yes"),100-OFFSET('Sanitation Data'!$H$4,0,10*ROW('Sanitation Data'!H125)),NA())</f>
        <v>#N/A</v>
      </c>
      <c r="AQ131" s="508" t="e">
        <f ca="1">+IF(AND(ISNUMBER(OFFSET('Sanitation Data'!$H$6,0,10*ROW('Sanitation Data'!H125))),'Data Summary'!DF131="Yes"),OFFSET('Sanitation Data'!$H$6,0,10*ROW('Sanitation Data'!H125)),NA())</f>
        <v>#N/A</v>
      </c>
      <c r="AR131" s="508" t="e">
        <f ca="1">+IF(AND(ISNUMBER(OFFSET('Sanitation Data'!$H$10,0,10*ROW('Sanitation Data'!H125))),'Data Summary'!DG131="Yes"),OFFSET('Sanitation Data'!$H$10,0,10*ROW('Sanitation Data'!H125)),NA())</f>
        <v>#N/A</v>
      </c>
      <c r="AS131" s="508" t="e">
        <f ca="1">+IF(AND(ISNUMBER(OFFSET('Sanitation Data'!$H$11,0,10*ROW('Sanitation Data'!H125))),'Data Summary'!DH131="Yes"),OFFSET('Sanitation Data'!$H$11,0,10*ROW('Sanitation Data'!H125)),NA())</f>
        <v>#N/A</v>
      </c>
      <c r="AT131" s="508" t="e">
        <f ca="1">+IF(AND(ISNUMBER(OFFSET('Sanitation Data'!$H$12,0,10*ROW('Sanitation Data'!H125))),'Data Summary'!DI131="Yes"),OFFSET('Sanitation Data'!$H$12,0,10*ROW('Sanitation Data'!H125)),NA())</f>
        <v>#N/A</v>
      </c>
      <c r="AU131" s="508" t="e">
        <f ca="1">+IF(AND(ISNUMBER(OFFSET('Sanitation Data'!$I$4,0,10*ROW('Sanitation Data'!I125))),'Data Summary'!DJ131="Yes"),100-OFFSET('Sanitation Data'!$I$4,0,10*ROW('Sanitation Data'!I125)),NA())</f>
        <v>#N/A</v>
      </c>
      <c r="AV131" s="508" t="e">
        <f ca="1">+IF(AND(ISNUMBER(OFFSET('Sanitation Data'!$I$6,0,10*ROW('Sanitation Data'!I125))),'Data Summary'!DK131="Yes"),OFFSET('Sanitation Data'!$I$6,0,10*ROW('Sanitation Data'!I125)),NA())</f>
        <v>#N/A</v>
      </c>
      <c r="AW131" s="508" t="e">
        <f ca="1">+IF(AND(ISNUMBER(OFFSET('Sanitation Data'!$I$10,0,10*ROW('Sanitation Data'!I125))),'Data Summary'!DL131="Yes"),OFFSET('Sanitation Data'!$I$10,0,10*ROW('Sanitation Data'!I125)),NA())</f>
        <v>#N/A</v>
      </c>
      <c r="AX131" s="508" t="e">
        <f ca="1">+IF(AND(ISNUMBER(OFFSET('Sanitation Data'!$I$11,0,10*ROW('Sanitation Data'!I125))),'Data Summary'!DM131="Yes"),OFFSET('Sanitation Data'!$I$11,0,10*ROW('Sanitation Data'!I125)),NA())</f>
        <v>#N/A</v>
      </c>
      <c r="AY131" s="508" t="e">
        <f ca="1">+IF(AND(ISNUMBER(OFFSET('Sanitation Data'!$I$12,0,10*ROW('Sanitation Data'!I125))),'Data Summary'!DN131="Yes"),OFFSET('Sanitation Data'!$I$12,0,10*ROW('Sanitation Data'!I125)),NA())</f>
        <v>#N/A</v>
      </c>
      <c r="AZ131" s="509" t="e">
        <f ca="1">+IF(AND(ISNUMBER(OFFSET('Hygiene Data'!$D$5,0,10*ROW('Hygiene Data'!D125))),'Data Summary'!DO131="Yes"),OFFSET('Hygiene Data'!$D$5,0,10*ROW('Hygiene Data'!D125)),NA())</f>
        <v>#N/A</v>
      </c>
      <c r="BA131" s="509" t="e">
        <f ca="1">+IF(AND(ISNUMBER(OFFSET('Hygiene Data'!$D$7,0,10*ROW('Hygiene Data'!D125))),'Data Summary'!DP131="Yes"),OFFSET('Hygiene Data'!$D$7,0,10*ROW('Hygiene Data'!D125)),NA())</f>
        <v>#N/A</v>
      </c>
      <c r="BB131" s="509" t="e">
        <f ca="1">+IF(AND(ISNUMBER(OFFSET('Hygiene Data'!$D$9,0,10*ROW('Hygiene Data'!D125))),'Data Summary'!DQ131="Yes"),OFFSET('Hygiene Data'!$D$9,0,10*ROW('Hygiene Data'!D125)),NA())</f>
        <v>#N/A</v>
      </c>
      <c r="BC131" s="509" t="e">
        <f ca="1">+IF(AND(ISNUMBER(OFFSET('Hygiene Data'!$E$5,0,10*ROW('Hygiene Data'!E125))),'Data Summary'!DR131="Yes"),OFFSET('Hygiene Data'!$E$5,0,10*ROW('Hygiene Data'!E125)),NA())</f>
        <v>#N/A</v>
      </c>
      <c r="BD131" s="509" t="e">
        <f ca="1">+IF(AND(ISNUMBER(OFFSET('Hygiene Data'!$E$7,0,10*ROW('Hygiene Data'!E125))),'Data Summary'!DS131="Yes"),OFFSET('Hygiene Data'!$E$7,0,10*ROW('Hygiene Data'!E125)),NA())</f>
        <v>#N/A</v>
      </c>
      <c r="BE131" s="509" t="e">
        <f ca="1">+IF(AND(ISNUMBER(OFFSET('Hygiene Data'!$E$9,0,10*ROW('Hygiene Data'!E125))),'Data Summary'!DT131="Yes"),OFFSET('Hygiene Data'!$E$9,0,10*ROW('Hygiene Data'!E125)),NA())</f>
        <v>#N/A</v>
      </c>
      <c r="BF131" s="509" t="e">
        <f ca="1">+IF(AND(ISNUMBER(OFFSET('Hygiene Data'!$F$5,0,10*ROW('Hygiene Data'!F125))),'Data Summary'!DU131="Yes"),OFFSET('Hygiene Data'!$F$5,0,10*ROW('Hygiene Data'!F125)),NA())</f>
        <v>#N/A</v>
      </c>
      <c r="BG131" s="509" t="e">
        <f ca="1">+IF(AND(ISNUMBER(OFFSET('Hygiene Data'!$F$7,0,10*ROW('Hygiene Data'!F125))),'Data Summary'!DV131="Yes"),OFFSET('Hygiene Data'!$F$7,0,10*ROW('Hygiene Data'!F125)),NA())</f>
        <v>#N/A</v>
      </c>
      <c r="BH131" s="509" t="e">
        <f ca="1">+IF(AND(ISNUMBER(OFFSET('Hygiene Data'!$F$9,0,10*ROW('Hygiene Data'!F125))),'Data Summary'!DW131="Yes"),OFFSET('Hygiene Data'!$F$9,0,10*ROW('Hygiene Data'!F125)),NA())</f>
        <v>#N/A</v>
      </c>
      <c r="BI131" s="509" t="e">
        <f ca="1">+IF(AND(ISNUMBER(OFFSET('Hygiene Data'!$G$5,0,10*ROW('Hygiene Data'!G125))),'Data Summary'!DX131="Yes"),OFFSET('Hygiene Data'!$G$5,0,10*ROW('Hygiene Data'!G125)),NA())</f>
        <v>#N/A</v>
      </c>
      <c r="BJ131" s="509" t="e">
        <f ca="1">+IF(AND(ISNUMBER(OFFSET('Hygiene Data'!$G$7,0,10*ROW('Hygiene Data'!G125))),'Data Summary'!DY131="Yes"),OFFSET('Hygiene Data'!$G$7,0,10*ROW('Hygiene Data'!G125)),NA())</f>
        <v>#N/A</v>
      </c>
      <c r="BK131" s="509" t="e">
        <f ca="1">+IF(AND(ISNUMBER(OFFSET('Hygiene Data'!$G$9,0,10*ROW('Hygiene Data'!G125))),'Data Summary'!DZ131="Yes"),OFFSET('Hygiene Data'!$G$9,0,10*ROW('Hygiene Data'!G125)),NA())</f>
        <v>#N/A</v>
      </c>
      <c r="BL131" s="509" t="e">
        <f ca="1">+IF(AND(ISNUMBER(OFFSET('Hygiene Data'!$H$5,0,10*ROW('Hygiene Data'!H125))),'Data Summary'!EA131="Yes"),OFFSET('Hygiene Data'!$H$5,0,10*ROW('Hygiene Data'!H125)),NA())</f>
        <v>#N/A</v>
      </c>
      <c r="BM131" s="509" t="e">
        <f ca="1">+IF(AND(ISNUMBER(OFFSET('Hygiene Data'!$H$7,0,10*ROW('Hygiene Data'!H125))),'Data Summary'!EB131="Yes"),OFFSET('Hygiene Data'!$H$7,0,10*ROW('Hygiene Data'!H125)),NA())</f>
        <v>#N/A</v>
      </c>
      <c r="BN131" s="509" t="e">
        <f ca="1">+IF(AND(ISNUMBER(OFFSET('Hygiene Data'!$H$9,0,10*ROW('Hygiene Data'!H125))),'Data Summary'!EC131="Yes"),OFFSET('Hygiene Data'!$H$9,0,10*ROW('Hygiene Data'!H125)),NA())</f>
        <v>#N/A</v>
      </c>
      <c r="BO131" s="509" t="e">
        <f ca="1">+IF(AND(ISNUMBER(OFFSET('Hygiene Data'!$I$5,0,10*ROW('Hygiene Data'!I125))),'Data Summary'!ED131="Yes"),OFFSET('Hygiene Data'!$I$5,0,10*ROW('Hygiene Data'!I125)),NA())</f>
        <v>#N/A</v>
      </c>
      <c r="BP131" s="509" t="e">
        <f ca="1">+IF(AND(ISNUMBER(OFFSET('Hygiene Data'!$I$7,0,10*ROW('Hygiene Data'!I125))),'Data Summary'!EE131="Yes"),OFFSET('Hygiene Data'!$I$7,0,10*ROW('Hygiene Data'!I125)),NA())</f>
        <v>#N/A</v>
      </c>
      <c r="BQ131" s="509" t="e">
        <f ca="1">+IF(AND(ISNUMBER(OFFSET('Hygiene Data'!$I$9,0,10*ROW('Hygiene Data'!I125))),'Data Summary'!EF131="Yes"),OFFSET('Hygiene Data'!$I$9,0,10*ROW('Hygiene Data'!I125)),NA())</f>
        <v>#N/A</v>
      </c>
    </row>
    <row r="132" spans="1:69" x14ac:dyDescent="0.25">
      <c r="A132" s="505" t="e">
        <f ca="1">+RIGHT('Data Summary'!A132,LEN('Data Summary'!A132)-9)</f>
        <v>#VALUE!</v>
      </c>
      <c r="B132" s="479" t="str">
        <f ca="1">+IF(ISTEXT('Data Summary'!B132),'Data Summary'!B132,"")</f>
        <v/>
      </c>
      <c r="C132" s="506" t="e">
        <f ca="1">+VALUE('Data Summary'!C132)</f>
        <v>#VALUE!</v>
      </c>
      <c r="D132" s="507" t="e">
        <f ca="1">+IF(AND(ISNUMBER(OFFSET('Water Data'!$D$4,0,10*ROW('Water Data'!D126))),'Data Summary'!BS132="Yes"),100-OFFSET('Water Data'!$D$4,0,10*ROW('Water Data'!D126)),NA())</f>
        <v>#N/A</v>
      </c>
      <c r="E132" s="507" t="e">
        <f ca="1">+IF(AND(ISNUMBER(OFFSET('Water Data'!$D$6,0,10*ROW('Water Data'!D126))),'Data Summary'!BT132="Yes"),OFFSET('Water Data'!$D$6,0,10*ROW('Water Data'!D126)),NA())</f>
        <v>#N/A</v>
      </c>
      <c r="F132" s="507" t="e">
        <f ca="1">+IF(AND(ISNUMBER(OFFSET('Water Data'!$D$9,0,10*ROW('Water Data'!D126))),'Data Summary'!BU132="Yes"),OFFSET('Water Data'!$D$9,0,10*ROW('Water Data'!D126)),NA())</f>
        <v>#N/A</v>
      </c>
      <c r="G132" s="507" t="e">
        <f ca="1">+IF(AND(ISNUMBER(OFFSET('Water Data'!$E$4,0,10*ROW('Water Data'!E126))),'Data Summary'!BV132="Yes"),100-OFFSET('Water Data'!$E$4,0,10*ROW('Water Data'!E126)),NA())</f>
        <v>#N/A</v>
      </c>
      <c r="H132" s="507" t="e">
        <f ca="1">+IF(AND(ISNUMBER(OFFSET('Water Data'!$E$6,0,10*ROW('Water Data'!E126))),'Data Summary'!BW132="Yes"),OFFSET('Water Data'!$E$6,0,10*ROW('Water Data'!E126)),NA())</f>
        <v>#N/A</v>
      </c>
      <c r="I132" s="507" t="e">
        <f ca="1">+IF(AND(ISNUMBER(OFFSET('Water Data'!$E$9,0,10*ROW('Water Data'!E126))),'Data Summary'!BX132="Yes"),OFFSET('Water Data'!$E$9,0,10*ROW('Water Data'!E126)),NA())</f>
        <v>#N/A</v>
      </c>
      <c r="J132" s="507" t="e">
        <f ca="1">+IF(AND(ISNUMBER(OFFSET('Water Data'!$F$4,0,10*ROW('Water Data'!F126))),'Data Summary'!BY132="Yes"),100-OFFSET('Water Data'!$F$4,0,10*ROW('Water Data'!F126)),NA())</f>
        <v>#N/A</v>
      </c>
      <c r="K132" s="507" t="e">
        <f ca="1">+IF(AND(ISNUMBER(OFFSET('Water Data'!$F$6,0,10*ROW('Water Data'!F126))),'Data Summary'!BZ132="Yes"),OFFSET('Water Data'!$F$6,0,10*ROW('Water Data'!F126)),NA())</f>
        <v>#N/A</v>
      </c>
      <c r="L132" s="507" t="e">
        <f ca="1">+IF(AND(ISNUMBER(OFFSET('Water Data'!$F$9,0,10*ROW('Water Data'!F126))),'Data Summary'!CA132="Yes"),OFFSET('Water Data'!$F$9,0,10*ROW('Water Data'!F126)),NA())</f>
        <v>#N/A</v>
      </c>
      <c r="M132" s="507" t="e">
        <f ca="1">+IF(AND(ISNUMBER(OFFSET('Water Data'!$G$4,0,10*ROW('Water Data'!G126))),'Data Summary'!CB132="Yes"),100-OFFSET('Water Data'!$G$4,0,10*ROW('Water Data'!G126)),NA())</f>
        <v>#N/A</v>
      </c>
      <c r="N132" s="507" t="e">
        <f ca="1">+IF(AND(ISNUMBER(OFFSET('Water Data'!$G$6,0,10*ROW('Water Data'!G126))),'Data Summary'!CC132="Yes"),OFFSET('Water Data'!$G$6,0,10*ROW('Water Data'!G126)),NA())</f>
        <v>#N/A</v>
      </c>
      <c r="O132" s="507" t="e">
        <f ca="1">+IF(AND(ISNUMBER(OFFSET('Water Data'!$G$9,0,10*ROW('Water Data'!G126))),'Data Summary'!CD132="Yes"),OFFSET('Water Data'!$G$9,0,10*ROW('Water Data'!G126)),NA())</f>
        <v>#N/A</v>
      </c>
      <c r="P132" s="507" t="e">
        <f ca="1">+IF(AND(ISNUMBER(OFFSET('Water Data'!$H$4,0,10*ROW('Water Data'!H126))),'Data Summary'!CE132="Yes"),100-OFFSET('Water Data'!$H$4,0,10*ROW('Water Data'!H126)),NA())</f>
        <v>#N/A</v>
      </c>
      <c r="Q132" s="507" t="e">
        <f ca="1">+IF(AND(ISNUMBER(OFFSET('Water Data'!$H$6,0,10*ROW('Water Data'!H126))),'Data Summary'!CF132="Yes"),OFFSET('Water Data'!$H$6,0,10*ROW('Water Data'!H126)),NA())</f>
        <v>#N/A</v>
      </c>
      <c r="R132" s="507" t="e">
        <f ca="1">+IF(AND(ISNUMBER(OFFSET('Water Data'!$H$9,0,10*ROW('Water Data'!H126))),'Data Summary'!CG132="Yes"),OFFSET('Water Data'!$H$9,0,10*ROW('Water Data'!H126)),NA())</f>
        <v>#N/A</v>
      </c>
      <c r="S132" s="507" t="e">
        <f ca="1">+IF(AND(ISNUMBER(OFFSET('Water Data'!$I$4,0,10*ROW('Water Data'!I126))),'Data Summary'!CH132="Yes"),100-OFFSET('Water Data'!$I$4,0,10*ROW('Water Data'!I126)),NA())</f>
        <v>#N/A</v>
      </c>
      <c r="T132" s="507" t="e">
        <f ca="1">+IF(AND(ISNUMBER(OFFSET('Water Data'!$I$6,0,10*ROW('Water Data'!I126))),'Data Summary'!CI132="Yes"),OFFSET('Water Data'!$I$6,0,10*ROW('Water Data'!I126)),NA())</f>
        <v>#N/A</v>
      </c>
      <c r="U132" s="507" t="e">
        <f ca="1">+IF(AND(ISNUMBER(OFFSET('Water Data'!$I$9,0,10*ROW('Water Data'!I126))),'Data Summary'!CJ132="Yes"),OFFSET('Water Data'!$I$9,0,10*ROW('Water Data'!I126)),NA())</f>
        <v>#N/A</v>
      </c>
      <c r="V132" s="508" t="e">
        <f ca="1">+IF(AND(ISNUMBER(OFFSET('Sanitation Data'!$D$4,0,10*ROW('Sanitation Data'!D126))),'Data Summary'!CK132="Yes"),100-OFFSET('Sanitation Data'!$D$4,0,10*ROW('Sanitation Data'!D126)),NA())</f>
        <v>#N/A</v>
      </c>
      <c r="W132" s="508" t="e">
        <f ca="1">+IF(AND(ISNUMBER(OFFSET('Sanitation Data'!$D$6,0,10*ROW('Sanitation Data'!D126))),'Data Summary'!CL132="Yes"),OFFSET('Sanitation Data'!$D$6,0,10*ROW('Sanitation Data'!D126)),NA())</f>
        <v>#N/A</v>
      </c>
      <c r="X132" s="508" t="e">
        <f ca="1">+IF(AND(ISNUMBER(OFFSET('Sanitation Data'!$D$10,0,10*ROW('Sanitation Data'!D126))),'Data Summary'!CM132="Yes"),OFFSET('Sanitation Data'!$D$10,0,10*ROW('Sanitation Data'!D126)),NA())</f>
        <v>#N/A</v>
      </c>
      <c r="Y132" s="508" t="e">
        <f ca="1">+IF(AND(ISNUMBER(OFFSET('Sanitation Data'!$D$11,0,10*ROW('Sanitation Data'!D126))),'Data Summary'!CN132="Yes"),OFFSET('Sanitation Data'!$D$11,0,10*ROW('Sanitation Data'!D126)),NA())</f>
        <v>#N/A</v>
      </c>
      <c r="Z132" s="508" t="e">
        <f ca="1">+IF(AND(ISNUMBER(OFFSET('Sanitation Data'!$D$12,0,10*ROW('Sanitation Data'!D126))),'Data Summary'!CO132="Yes"),OFFSET('Sanitation Data'!$D$12,0,10*ROW('Sanitation Data'!D126)),NA())</f>
        <v>#N/A</v>
      </c>
      <c r="AA132" s="508" t="e">
        <f ca="1">+IF(AND(ISNUMBER(OFFSET('Sanitation Data'!$E$4,0,10*ROW('Sanitation Data'!E126))),'Data Summary'!CP132="Yes"),100-OFFSET('Sanitation Data'!$E$4,0,10*ROW('Sanitation Data'!E126)),NA())</f>
        <v>#N/A</v>
      </c>
      <c r="AB132" s="508" t="e">
        <f ca="1">+IF(AND(ISNUMBER(OFFSET('Sanitation Data'!$E$6,0,10*ROW('Sanitation Data'!E126))),'Data Summary'!CQ132="Yes"),OFFSET('Sanitation Data'!$E$6,0,10*ROW('Sanitation Data'!E126)),NA())</f>
        <v>#N/A</v>
      </c>
      <c r="AC132" s="508" t="e">
        <f ca="1">+IF(AND(ISNUMBER(OFFSET('Sanitation Data'!$E$10,0,10*ROW('Sanitation Data'!E126))),'Data Summary'!CR132="Yes"),OFFSET('Sanitation Data'!$E$10,0,10*ROW('Sanitation Data'!E126)),NA())</f>
        <v>#N/A</v>
      </c>
      <c r="AD132" s="508" t="e">
        <f ca="1">+IF(AND(ISNUMBER(OFFSET('Sanitation Data'!$E$11,0,10*ROW('Sanitation Data'!E126))),'Data Summary'!CS132="Yes"),OFFSET('Sanitation Data'!$E$11,0,10*ROW('Sanitation Data'!E126)),NA())</f>
        <v>#N/A</v>
      </c>
      <c r="AE132" s="508" t="e">
        <f ca="1">+IF(AND(ISNUMBER(OFFSET('Sanitation Data'!$E$12,0,10*ROW('Sanitation Data'!E126))),'Data Summary'!CT132="Yes"),OFFSET('Sanitation Data'!$E$12,0,10*ROW('Sanitation Data'!E126)),NA())</f>
        <v>#N/A</v>
      </c>
      <c r="AF132" s="508" t="e">
        <f ca="1">+IF(AND(ISNUMBER(OFFSET('Sanitation Data'!$F$4,0,10*ROW('Sanitation Data'!F126))),'Data Summary'!CU132="Yes"),100-OFFSET('Sanitation Data'!$F$4,0,10*ROW('Sanitation Data'!F126)),NA())</f>
        <v>#N/A</v>
      </c>
      <c r="AG132" s="508" t="e">
        <f ca="1">+IF(AND(ISNUMBER(OFFSET('Sanitation Data'!$F$6,0,10*ROW('Sanitation Data'!F126))),'Data Summary'!CV132="Yes"),OFFSET('Sanitation Data'!$F$6,0,10*ROW('Sanitation Data'!F126)),NA())</f>
        <v>#N/A</v>
      </c>
      <c r="AH132" s="508" t="e">
        <f ca="1">+IF(AND(ISNUMBER(OFFSET('Sanitation Data'!$F$10,0,10*ROW('Sanitation Data'!F126))),'Data Summary'!CW132="Yes"),OFFSET('Sanitation Data'!$F$10,0,10*ROW('Sanitation Data'!F126)),NA())</f>
        <v>#N/A</v>
      </c>
      <c r="AI132" s="508" t="e">
        <f ca="1">+IF(AND(ISNUMBER(OFFSET('Sanitation Data'!$F$11,0,10*ROW('Sanitation Data'!F126))),'Data Summary'!CX132="Yes"),OFFSET('Sanitation Data'!$F$11,0,10*ROW('Sanitation Data'!F126)),NA())</f>
        <v>#N/A</v>
      </c>
      <c r="AJ132" s="508" t="e">
        <f ca="1">+IF(AND(ISNUMBER(OFFSET('Sanitation Data'!$F$12,0,10*ROW('Sanitation Data'!F126))),'Data Summary'!CY132="Yes"),OFFSET('Sanitation Data'!$F$12,0,10*ROW('Sanitation Data'!F126)),NA())</f>
        <v>#N/A</v>
      </c>
      <c r="AK132" s="508" t="e">
        <f ca="1">+IF(AND(ISNUMBER(OFFSET('Sanitation Data'!$G$4,0,10*ROW('Sanitation Data'!G126))),'Data Summary'!CZ132="Yes"),100-OFFSET('Sanitation Data'!$G$4,0,10*ROW('Sanitation Data'!G126)),NA())</f>
        <v>#N/A</v>
      </c>
      <c r="AL132" s="508" t="e">
        <f ca="1">+IF(AND(ISNUMBER(OFFSET('Sanitation Data'!$G$6,0,10*ROW('Sanitation Data'!G126))),'Data Summary'!DA132="Yes"),OFFSET('Sanitation Data'!$G$6,0,10*ROW('Sanitation Data'!G126)),NA())</f>
        <v>#N/A</v>
      </c>
      <c r="AM132" s="508" t="e">
        <f ca="1">+IF(AND(ISNUMBER(OFFSET('Sanitation Data'!$G$10,0,10*ROW('Sanitation Data'!G126))),'Data Summary'!DB132="Yes"),OFFSET('Sanitation Data'!$G$10,0,10*ROW('Sanitation Data'!G126)),NA())</f>
        <v>#N/A</v>
      </c>
      <c r="AN132" s="508" t="e">
        <f ca="1">+IF(AND(ISNUMBER(OFFSET('Sanitation Data'!$G$11,0,10*ROW('Sanitation Data'!G126))),'Data Summary'!DC132="Yes"),OFFSET('Sanitation Data'!$G$11,0,10*ROW('Sanitation Data'!G126)),NA())</f>
        <v>#N/A</v>
      </c>
      <c r="AO132" s="508" t="e">
        <f ca="1">+IF(AND(ISNUMBER(OFFSET('Sanitation Data'!$G$12,0,10*ROW('Sanitation Data'!G126))),'Data Summary'!DD132="Yes"),OFFSET('Sanitation Data'!$G$12,0,10*ROW('Sanitation Data'!G126)),NA())</f>
        <v>#N/A</v>
      </c>
      <c r="AP132" s="508" t="e">
        <f ca="1">+IF(AND(ISNUMBER(OFFSET('Sanitation Data'!$H$4,0,10*ROW('Sanitation Data'!H126))),'Data Summary'!DE132="Yes"),100-OFFSET('Sanitation Data'!$H$4,0,10*ROW('Sanitation Data'!H126)),NA())</f>
        <v>#N/A</v>
      </c>
      <c r="AQ132" s="508" t="e">
        <f ca="1">+IF(AND(ISNUMBER(OFFSET('Sanitation Data'!$H$6,0,10*ROW('Sanitation Data'!H126))),'Data Summary'!DF132="Yes"),OFFSET('Sanitation Data'!$H$6,0,10*ROW('Sanitation Data'!H126)),NA())</f>
        <v>#N/A</v>
      </c>
      <c r="AR132" s="508" t="e">
        <f ca="1">+IF(AND(ISNUMBER(OFFSET('Sanitation Data'!$H$10,0,10*ROW('Sanitation Data'!H126))),'Data Summary'!DG132="Yes"),OFFSET('Sanitation Data'!$H$10,0,10*ROW('Sanitation Data'!H126)),NA())</f>
        <v>#N/A</v>
      </c>
      <c r="AS132" s="508" t="e">
        <f ca="1">+IF(AND(ISNUMBER(OFFSET('Sanitation Data'!$H$11,0,10*ROW('Sanitation Data'!H126))),'Data Summary'!DH132="Yes"),OFFSET('Sanitation Data'!$H$11,0,10*ROW('Sanitation Data'!H126)),NA())</f>
        <v>#N/A</v>
      </c>
      <c r="AT132" s="508" t="e">
        <f ca="1">+IF(AND(ISNUMBER(OFFSET('Sanitation Data'!$H$12,0,10*ROW('Sanitation Data'!H126))),'Data Summary'!DI132="Yes"),OFFSET('Sanitation Data'!$H$12,0,10*ROW('Sanitation Data'!H126)),NA())</f>
        <v>#N/A</v>
      </c>
      <c r="AU132" s="508" t="e">
        <f ca="1">+IF(AND(ISNUMBER(OFFSET('Sanitation Data'!$I$4,0,10*ROW('Sanitation Data'!I126))),'Data Summary'!DJ132="Yes"),100-OFFSET('Sanitation Data'!$I$4,0,10*ROW('Sanitation Data'!I126)),NA())</f>
        <v>#N/A</v>
      </c>
      <c r="AV132" s="508" t="e">
        <f ca="1">+IF(AND(ISNUMBER(OFFSET('Sanitation Data'!$I$6,0,10*ROW('Sanitation Data'!I126))),'Data Summary'!DK132="Yes"),OFFSET('Sanitation Data'!$I$6,0,10*ROW('Sanitation Data'!I126)),NA())</f>
        <v>#N/A</v>
      </c>
      <c r="AW132" s="508" t="e">
        <f ca="1">+IF(AND(ISNUMBER(OFFSET('Sanitation Data'!$I$10,0,10*ROW('Sanitation Data'!I126))),'Data Summary'!DL132="Yes"),OFFSET('Sanitation Data'!$I$10,0,10*ROW('Sanitation Data'!I126)),NA())</f>
        <v>#N/A</v>
      </c>
      <c r="AX132" s="508" t="e">
        <f ca="1">+IF(AND(ISNUMBER(OFFSET('Sanitation Data'!$I$11,0,10*ROW('Sanitation Data'!I126))),'Data Summary'!DM132="Yes"),OFFSET('Sanitation Data'!$I$11,0,10*ROW('Sanitation Data'!I126)),NA())</f>
        <v>#N/A</v>
      </c>
      <c r="AY132" s="508" t="e">
        <f ca="1">+IF(AND(ISNUMBER(OFFSET('Sanitation Data'!$I$12,0,10*ROW('Sanitation Data'!I126))),'Data Summary'!DN132="Yes"),OFFSET('Sanitation Data'!$I$12,0,10*ROW('Sanitation Data'!I126)),NA())</f>
        <v>#N/A</v>
      </c>
      <c r="AZ132" s="509" t="e">
        <f ca="1">+IF(AND(ISNUMBER(OFFSET('Hygiene Data'!$D$5,0,10*ROW('Hygiene Data'!D126))),'Data Summary'!DO132="Yes"),OFFSET('Hygiene Data'!$D$5,0,10*ROW('Hygiene Data'!D126)),NA())</f>
        <v>#N/A</v>
      </c>
      <c r="BA132" s="509" t="e">
        <f ca="1">+IF(AND(ISNUMBER(OFFSET('Hygiene Data'!$D$7,0,10*ROW('Hygiene Data'!D126))),'Data Summary'!DP132="Yes"),OFFSET('Hygiene Data'!$D$7,0,10*ROW('Hygiene Data'!D126)),NA())</f>
        <v>#N/A</v>
      </c>
      <c r="BB132" s="509" t="e">
        <f ca="1">+IF(AND(ISNUMBER(OFFSET('Hygiene Data'!$D$9,0,10*ROW('Hygiene Data'!D126))),'Data Summary'!DQ132="Yes"),OFFSET('Hygiene Data'!$D$9,0,10*ROW('Hygiene Data'!D126)),NA())</f>
        <v>#N/A</v>
      </c>
      <c r="BC132" s="509" t="e">
        <f ca="1">+IF(AND(ISNUMBER(OFFSET('Hygiene Data'!$E$5,0,10*ROW('Hygiene Data'!E126))),'Data Summary'!DR132="Yes"),OFFSET('Hygiene Data'!$E$5,0,10*ROW('Hygiene Data'!E126)),NA())</f>
        <v>#N/A</v>
      </c>
      <c r="BD132" s="509" t="e">
        <f ca="1">+IF(AND(ISNUMBER(OFFSET('Hygiene Data'!$E$7,0,10*ROW('Hygiene Data'!E126))),'Data Summary'!DS132="Yes"),OFFSET('Hygiene Data'!$E$7,0,10*ROW('Hygiene Data'!E126)),NA())</f>
        <v>#N/A</v>
      </c>
      <c r="BE132" s="509" t="e">
        <f ca="1">+IF(AND(ISNUMBER(OFFSET('Hygiene Data'!$E$9,0,10*ROW('Hygiene Data'!E126))),'Data Summary'!DT132="Yes"),OFFSET('Hygiene Data'!$E$9,0,10*ROW('Hygiene Data'!E126)),NA())</f>
        <v>#N/A</v>
      </c>
      <c r="BF132" s="509" t="e">
        <f ca="1">+IF(AND(ISNUMBER(OFFSET('Hygiene Data'!$F$5,0,10*ROW('Hygiene Data'!F126))),'Data Summary'!DU132="Yes"),OFFSET('Hygiene Data'!$F$5,0,10*ROW('Hygiene Data'!F126)),NA())</f>
        <v>#N/A</v>
      </c>
      <c r="BG132" s="509" t="e">
        <f ca="1">+IF(AND(ISNUMBER(OFFSET('Hygiene Data'!$F$7,0,10*ROW('Hygiene Data'!F126))),'Data Summary'!DV132="Yes"),OFFSET('Hygiene Data'!$F$7,0,10*ROW('Hygiene Data'!F126)),NA())</f>
        <v>#N/A</v>
      </c>
      <c r="BH132" s="509" t="e">
        <f ca="1">+IF(AND(ISNUMBER(OFFSET('Hygiene Data'!$F$9,0,10*ROW('Hygiene Data'!F126))),'Data Summary'!DW132="Yes"),OFFSET('Hygiene Data'!$F$9,0,10*ROW('Hygiene Data'!F126)),NA())</f>
        <v>#N/A</v>
      </c>
      <c r="BI132" s="509" t="e">
        <f ca="1">+IF(AND(ISNUMBER(OFFSET('Hygiene Data'!$G$5,0,10*ROW('Hygiene Data'!G126))),'Data Summary'!DX132="Yes"),OFFSET('Hygiene Data'!$G$5,0,10*ROW('Hygiene Data'!G126)),NA())</f>
        <v>#N/A</v>
      </c>
      <c r="BJ132" s="509" t="e">
        <f ca="1">+IF(AND(ISNUMBER(OFFSET('Hygiene Data'!$G$7,0,10*ROW('Hygiene Data'!G126))),'Data Summary'!DY132="Yes"),OFFSET('Hygiene Data'!$G$7,0,10*ROW('Hygiene Data'!G126)),NA())</f>
        <v>#N/A</v>
      </c>
      <c r="BK132" s="509" t="e">
        <f ca="1">+IF(AND(ISNUMBER(OFFSET('Hygiene Data'!$G$9,0,10*ROW('Hygiene Data'!G126))),'Data Summary'!DZ132="Yes"),OFFSET('Hygiene Data'!$G$9,0,10*ROW('Hygiene Data'!G126)),NA())</f>
        <v>#N/A</v>
      </c>
      <c r="BL132" s="509" t="e">
        <f ca="1">+IF(AND(ISNUMBER(OFFSET('Hygiene Data'!$H$5,0,10*ROW('Hygiene Data'!H126))),'Data Summary'!EA132="Yes"),OFFSET('Hygiene Data'!$H$5,0,10*ROW('Hygiene Data'!H126)),NA())</f>
        <v>#N/A</v>
      </c>
      <c r="BM132" s="509" t="e">
        <f ca="1">+IF(AND(ISNUMBER(OFFSET('Hygiene Data'!$H$7,0,10*ROW('Hygiene Data'!H126))),'Data Summary'!EB132="Yes"),OFFSET('Hygiene Data'!$H$7,0,10*ROW('Hygiene Data'!H126)),NA())</f>
        <v>#N/A</v>
      </c>
      <c r="BN132" s="509" t="e">
        <f ca="1">+IF(AND(ISNUMBER(OFFSET('Hygiene Data'!$H$9,0,10*ROW('Hygiene Data'!H126))),'Data Summary'!EC132="Yes"),OFFSET('Hygiene Data'!$H$9,0,10*ROW('Hygiene Data'!H126)),NA())</f>
        <v>#N/A</v>
      </c>
      <c r="BO132" s="509" t="e">
        <f ca="1">+IF(AND(ISNUMBER(OFFSET('Hygiene Data'!$I$5,0,10*ROW('Hygiene Data'!I126))),'Data Summary'!ED132="Yes"),OFFSET('Hygiene Data'!$I$5,0,10*ROW('Hygiene Data'!I126)),NA())</f>
        <v>#N/A</v>
      </c>
      <c r="BP132" s="509" t="e">
        <f ca="1">+IF(AND(ISNUMBER(OFFSET('Hygiene Data'!$I$7,0,10*ROW('Hygiene Data'!I126))),'Data Summary'!EE132="Yes"),OFFSET('Hygiene Data'!$I$7,0,10*ROW('Hygiene Data'!I126)),NA())</f>
        <v>#N/A</v>
      </c>
      <c r="BQ132" s="509" t="e">
        <f ca="1">+IF(AND(ISNUMBER(OFFSET('Hygiene Data'!$I$9,0,10*ROW('Hygiene Data'!I126))),'Data Summary'!EF132="Yes"),OFFSET('Hygiene Data'!$I$9,0,10*ROW('Hygiene Data'!I126)),NA())</f>
        <v>#N/A</v>
      </c>
    </row>
    <row r="133" spans="1:69" x14ac:dyDescent="0.25">
      <c r="A133" s="505" t="e">
        <f ca="1">+RIGHT('Data Summary'!A133,LEN('Data Summary'!A133)-9)</f>
        <v>#VALUE!</v>
      </c>
      <c r="B133" s="479" t="str">
        <f ca="1">+IF(ISTEXT('Data Summary'!B133),'Data Summary'!B133,"")</f>
        <v/>
      </c>
      <c r="C133" s="506" t="e">
        <f ca="1">+VALUE('Data Summary'!C133)</f>
        <v>#VALUE!</v>
      </c>
      <c r="D133" s="507" t="e">
        <f ca="1">+IF(AND(ISNUMBER(OFFSET('Water Data'!$D$4,0,10*ROW('Water Data'!D127))),'Data Summary'!BS133="Yes"),100-OFFSET('Water Data'!$D$4,0,10*ROW('Water Data'!D127)),NA())</f>
        <v>#N/A</v>
      </c>
      <c r="E133" s="507" t="e">
        <f ca="1">+IF(AND(ISNUMBER(OFFSET('Water Data'!$D$6,0,10*ROW('Water Data'!D127))),'Data Summary'!BT133="Yes"),OFFSET('Water Data'!$D$6,0,10*ROW('Water Data'!D127)),NA())</f>
        <v>#N/A</v>
      </c>
      <c r="F133" s="507" t="e">
        <f ca="1">+IF(AND(ISNUMBER(OFFSET('Water Data'!$D$9,0,10*ROW('Water Data'!D127))),'Data Summary'!BU133="Yes"),OFFSET('Water Data'!$D$9,0,10*ROW('Water Data'!D127)),NA())</f>
        <v>#N/A</v>
      </c>
      <c r="G133" s="507" t="e">
        <f ca="1">+IF(AND(ISNUMBER(OFFSET('Water Data'!$E$4,0,10*ROW('Water Data'!E127))),'Data Summary'!BV133="Yes"),100-OFFSET('Water Data'!$E$4,0,10*ROW('Water Data'!E127)),NA())</f>
        <v>#N/A</v>
      </c>
      <c r="H133" s="507" t="e">
        <f ca="1">+IF(AND(ISNUMBER(OFFSET('Water Data'!$E$6,0,10*ROW('Water Data'!E127))),'Data Summary'!BW133="Yes"),OFFSET('Water Data'!$E$6,0,10*ROW('Water Data'!E127)),NA())</f>
        <v>#N/A</v>
      </c>
      <c r="I133" s="507" t="e">
        <f ca="1">+IF(AND(ISNUMBER(OFFSET('Water Data'!$E$9,0,10*ROW('Water Data'!E127))),'Data Summary'!BX133="Yes"),OFFSET('Water Data'!$E$9,0,10*ROW('Water Data'!E127)),NA())</f>
        <v>#N/A</v>
      </c>
      <c r="J133" s="507" t="e">
        <f ca="1">+IF(AND(ISNUMBER(OFFSET('Water Data'!$F$4,0,10*ROW('Water Data'!F127))),'Data Summary'!BY133="Yes"),100-OFFSET('Water Data'!$F$4,0,10*ROW('Water Data'!F127)),NA())</f>
        <v>#N/A</v>
      </c>
      <c r="K133" s="507" t="e">
        <f ca="1">+IF(AND(ISNUMBER(OFFSET('Water Data'!$F$6,0,10*ROW('Water Data'!F127))),'Data Summary'!BZ133="Yes"),OFFSET('Water Data'!$F$6,0,10*ROW('Water Data'!F127)),NA())</f>
        <v>#N/A</v>
      </c>
      <c r="L133" s="507" t="e">
        <f ca="1">+IF(AND(ISNUMBER(OFFSET('Water Data'!$F$9,0,10*ROW('Water Data'!F127))),'Data Summary'!CA133="Yes"),OFFSET('Water Data'!$F$9,0,10*ROW('Water Data'!F127)),NA())</f>
        <v>#N/A</v>
      </c>
      <c r="M133" s="507" t="e">
        <f ca="1">+IF(AND(ISNUMBER(OFFSET('Water Data'!$G$4,0,10*ROW('Water Data'!G127))),'Data Summary'!CB133="Yes"),100-OFFSET('Water Data'!$G$4,0,10*ROW('Water Data'!G127)),NA())</f>
        <v>#N/A</v>
      </c>
      <c r="N133" s="507" t="e">
        <f ca="1">+IF(AND(ISNUMBER(OFFSET('Water Data'!$G$6,0,10*ROW('Water Data'!G127))),'Data Summary'!CC133="Yes"),OFFSET('Water Data'!$G$6,0,10*ROW('Water Data'!G127)),NA())</f>
        <v>#N/A</v>
      </c>
      <c r="O133" s="507" t="e">
        <f ca="1">+IF(AND(ISNUMBER(OFFSET('Water Data'!$G$9,0,10*ROW('Water Data'!G127))),'Data Summary'!CD133="Yes"),OFFSET('Water Data'!$G$9,0,10*ROW('Water Data'!G127)),NA())</f>
        <v>#N/A</v>
      </c>
      <c r="P133" s="507" t="e">
        <f ca="1">+IF(AND(ISNUMBER(OFFSET('Water Data'!$H$4,0,10*ROW('Water Data'!H127))),'Data Summary'!CE133="Yes"),100-OFFSET('Water Data'!$H$4,0,10*ROW('Water Data'!H127)),NA())</f>
        <v>#N/A</v>
      </c>
      <c r="Q133" s="507" t="e">
        <f ca="1">+IF(AND(ISNUMBER(OFFSET('Water Data'!$H$6,0,10*ROW('Water Data'!H127))),'Data Summary'!CF133="Yes"),OFFSET('Water Data'!$H$6,0,10*ROW('Water Data'!H127)),NA())</f>
        <v>#N/A</v>
      </c>
      <c r="R133" s="507" t="e">
        <f ca="1">+IF(AND(ISNUMBER(OFFSET('Water Data'!$H$9,0,10*ROW('Water Data'!H127))),'Data Summary'!CG133="Yes"),OFFSET('Water Data'!$H$9,0,10*ROW('Water Data'!H127)),NA())</f>
        <v>#N/A</v>
      </c>
      <c r="S133" s="507" t="e">
        <f ca="1">+IF(AND(ISNUMBER(OFFSET('Water Data'!$I$4,0,10*ROW('Water Data'!I127))),'Data Summary'!CH133="Yes"),100-OFFSET('Water Data'!$I$4,0,10*ROW('Water Data'!I127)),NA())</f>
        <v>#N/A</v>
      </c>
      <c r="T133" s="507" t="e">
        <f ca="1">+IF(AND(ISNUMBER(OFFSET('Water Data'!$I$6,0,10*ROW('Water Data'!I127))),'Data Summary'!CI133="Yes"),OFFSET('Water Data'!$I$6,0,10*ROW('Water Data'!I127)),NA())</f>
        <v>#N/A</v>
      </c>
      <c r="U133" s="507" t="e">
        <f ca="1">+IF(AND(ISNUMBER(OFFSET('Water Data'!$I$9,0,10*ROW('Water Data'!I127))),'Data Summary'!CJ133="Yes"),OFFSET('Water Data'!$I$9,0,10*ROW('Water Data'!I127)),NA())</f>
        <v>#N/A</v>
      </c>
      <c r="V133" s="508" t="e">
        <f ca="1">+IF(AND(ISNUMBER(OFFSET('Sanitation Data'!$D$4,0,10*ROW('Sanitation Data'!D127))),'Data Summary'!CK133="Yes"),100-OFFSET('Sanitation Data'!$D$4,0,10*ROW('Sanitation Data'!D127)),NA())</f>
        <v>#N/A</v>
      </c>
      <c r="W133" s="508" t="e">
        <f ca="1">+IF(AND(ISNUMBER(OFFSET('Sanitation Data'!$D$6,0,10*ROW('Sanitation Data'!D127))),'Data Summary'!CL133="Yes"),OFFSET('Sanitation Data'!$D$6,0,10*ROW('Sanitation Data'!D127)),NA())</f>
        <v>#N/A</v>
      </c>
      <c r="X133" s="508" t="e">
        <f ca="1">+IF(AND(ISNUMBER(OFFSET('Sanitation Data'!$D$10,0,10*ROW('Sanitation Data'!D127))),'Data Summary'!CM133="Yes"),OFFSET('Sanitation Data'!$D$10,0,10*ROW('Sanitation Data'!D127)),NA())</f>
        <v>#N/A</v>
      </c>
      <c r="Y133" s="508" t="e">
        <f ca="1">+IF(AND(ISNUMBER(OFFSET('Sanitation Data'!$D$11,0,10*ROW('Sanitation Data'!D127))),'Data Summary'!CN133="Yes"),OFFSET('Sanitation Data'!$D$11,0,10*ROW('Sanitation Data'!D127)),NA())</f>
        <v>#N/A</v>
      </c>
      <c r="Z133" s="508" t="e">
        <f ca="1">+IF(AND(ISNUMBER(OFFSET('Sanitation Data'!$D$12,0,10*ROW('Sanitation Data'!D127))),'Data Summary'!CO133="Yes"),OFFSET('Sanitation Data'!$D$12,0,10*ROW('Sanitation Data'!D127)),NA())</f>
        <v>#N/A</v>
      </c>
      <c r="AA133" s="508" t="e">
        <f ca="1">+IF(AND(ISNUMBER(OFFSET('Sanitation Data'!$E$4,0,10*ROW('Sanitation Data'!E127))),'Data Summary'!CP133="Yes"),100-OFFSET('Sanitation Data'!$E$4,0,10*ROW('Sanitation Data'!E127)),NA())</f>
        <v>#N/A</v>
      </c>
      <c r="AB133" s="508" t="e">
        <f ca="1">+IF(AND(ISNUMBER(OFFSET('Sanitation Data'!$E$6,0,10*ROW('Sanitation Data'!E127))),'Data Summary'!CQ133="Yes"),OFFSET('Sanitation Data'!$E$6,0,10*ROW('Sanitation Data'!E127)),NA())</f>
        <v>#N/A</v>
      </c>
      <c r="AC133" s="508" t="e">
        <f ca="1">+IF(AND(ISNUMBER(OFFSET('Sanitation Data'!$E$10,0,10*ROW('Sanitation Data'!E127))),'Data Summary'!CR133="Yes"),OFFSET('Sanitation Data'!$E$10,0,10*ROW('Sanitation Data'!E127)),NA())</f>
        <v>#N/A</v>
      </c>
      <c r="AD133" s="508" t="e">
        <f ca="1">+IF(AND(ISNUMBER(OFFSET('Sanitation Data'!$E$11,0,10*ROW('Sanitation Data'!E127))),'Data Summary'!CS133="Yes"),OFFSET('Sanitation Data'!$E$11,0,10*ROW('Sanitation Data'!E127)),NA())</f>
        <v>#N/A</v>
      </c>
      <c r="AE133" s="508" t="e">
        <f ca="1">+IF(AND(ISNUMBER(OFFSET('Sanitation Data'!$E$12,0,10*ROW('Sanitation Data'!E127))),'Data Summary'!CT133="Yes"),OFFSET('Sanitation Data'!$E$12,0,10*ROW('Sanitation Data'!E127)),NA())</f>
        <v>#N/A</v>
      </c>
      <c r="AF133" s="508" t="e">
        <f ca="1">+IF(AND(ISNUMBER(OFFSET('Sanitation Data'!$F$4,0,10*ROW('Sanitation Data'!F127))),'Data Summary'!CU133="Yes"),100-OFFSET('Sanitation Data'!$F$4,0,10*ROW('Sanitation Data'!F127)),NA())</f>
        <v>#N/A</v>
      </c>
      <c r="AG133" s="508" t="e">
        <f ca="1">+IF(AND(ISNUMBER(OFFSET('Sanitation Data'!$F$6,0,10*ROW('Sanitation Data'!F127))),'Data Summary'!CV133="Yes"),OFFSET('Sanitation Data'!$F$6,0,10*ROW('Sanitation Data'!F127)),NA())</f>
        <v>#N/A</v>
      </c>
      <c r="AH133" s="508" t="e">
        <f ca="1">+IF(AND(ISNUMBER(OFFSET('Sanitation Data'!$F$10,0,10*ROW('Sanitation Data'!F127))),'Data Summary'!CW133="Yes"),OFFSET('Sanitation Data'!$F$10,0,10*ROW('Sanitation Data'!F127)),NA())</f>
        <v>#N/A</v>
      </c>
      <c r="AI133" s="508" t="e">
        <f ca="1">+IF(AND(ISNUMBER(OFFSET('Sanitation Data'!$F$11,0,10*ROW('Sanitation Data'!F127))),'Data Summary'!CX133="Yes"),OFFSET('Sanitation Data'!$F$11,0,10*ROW('Sanitation Data'!F127)),NA())</f>
        <v>#N/A</v>
      </c>
      <c r="AJ133" s="508" t="e">
        <f ca="1">+IF(AND(ISNUMBER(OFFSET('Sanitation Data'!$F$12,0,10*ROW('Sanitation Data'!F127))),'Data Summary'!CY133="Yes"),OFFSET('Sanitation Data'!$F$12,0,10*ROW('Sanitation Data'!F127)),NA())</f>
        <v>#N/A</v>
      </c>
      <c r="AK133" s="508" t="e">
        <f ca="1">+IF(AND(ISNUMBER(OFFSET('Sanitation Data'!$G$4,0,10*ROW('Sanitation Data'!G127))),'Data Summary'!CZ133="Yes"),100-OFFSET('Sanitation Data'!$G$4,0,10*ROW('Sanitation Data'!G127)),NA())</f>
        <v>#N/A</v>
      </c>
      <c r="AL133" s="508" t="e">
        <f ca="1">+IF(AND(ISNUMBER(OFFSET('Sanitation Data'!$G$6,0,10*ROW('Sanitation Data'!G127))),'Data Summary'!DA133="Yes"),OFFSET('Sanitation Data'!$G$6,0,10*ROW('Sanitation Data'!G127)),NA())</f>
        <v>#N/A</v>
      </c>
      <c r="AM133" s="508" t="e">
        <f ca="1">+IF(AND(ISNUMBER(OFFSET('Sanitation Data'!$G$10,0,10*ROW('Sanitation Data'!G127))),'Data Summary'!DB133="Yes"),OFFSET('Sanitation Data'!$G$10,0,10*ROW('Sanitation Data'!G127)),NA())</f>
        <v>#N/A</v>
      </c>
      <c r="AN133" s="508" t="e">
        <f ca="1">+IF(AND(ISNUMBER(OFFSET('Sanitation Data'!$G$11,0,10*ROW('Sanitation Data'!G127))),'Data Summary'!DC133="Yes"),OFFSET('Sanitation Data'!$G$11,0,10*ROW('Sanitation Data'!G127)),NA())</f>
        <v>#N/A</v>
      </c>
      <c r="AO133" s="508" t="e">
        <f ca="1">+IF(AND(ISNUMBER(OFFSET('Sanitation Data'!$G$12,0,10*ROW('Sanitation Data'!G127))),'Data Summary'!DD133="Yes"),OFFSET('Sanitation Data'!$G$12,0,10*ROW('Sanitation Data'!G127)),NA())</f>
        <v>#N/A</v>
      </c>
      <c r="AP133" s="508" t="e">
        <f ca="1">+IF(AND(ISNUMBER(OFFSET('Sanitation Data'!$H$4,0,10*ROW('Sanitation Data'!H127))),'Data Summary'!DE133="Yes"),100-OFFSET('Sanitation Data'!$H$4,0,10*ROW('Sanitation Data'!H127)),NA())</f>
        <v>#N/A</v>
      </c>
      <c r="AQ133" s="508" t="e">
        <f ca="1">+IF(AND(ISNUMBER(OFFSET('Sanitation Data'!$H$6,0,10*ROW('Sanitation Data'!H127))),'Data Summary'!DF133="Yes"),OFFSET('Sanitation Data'!$H$6,0,10*ROW('Sanitation Data'!H127)),NA())</f>
        <v>#N/A</v>
      </c>
      <c r="AR133" s="508" t="e">
        <f ca="1">+IF(AND(ISNUMBER(OFFSET('Sanitation Data'!$H$10,0,10*ROW('Sanitation Data'!H127))),'Data Summary'!DG133="Yes"),OFFSET('Sanitation Data'!$H$10,0,10*ROW('Sanitation Data'!H127)),NA())</f>
        <v>#N/A</v>
      </c>
      <c r="AS133" s="508" t="e">
        <f ca="1">+IF(AND(ISNUMBER(OFFSET('Sanitation Data'!$H$11,0,10*ROW('Sanitation Data'!H127))),'Data Summary'!DH133="Yes"),OFFSET('Sanitation Data'!$H$11,0,10*ROW('Sanitation Data'!H127)),NA())</f>
        <v>#N/A</v>
      </c>
      <c r="AT133" s="508" t="e">
        <f ca="1">+IF(AND(ISNUMBER(OFFSET('Sanitation Data'!$H$12,0,10*ROW('Sanitation Data'!H127))),'Data Summary'!DI133="Yes"),OFFSET('Sanitation Data'!$H$12,0,10*ROW('Sanitation Data'!H127)),NA())</f>
        <v>#N/A</v>
      </c>
      <c r="AU133" s="508" t="e">
        <f ca="1">+IF(AND(ISNUMBER(OFFSET('Sanitation Data'!$I$4,0,10*ROW('Sanitation Data'!I127))),'Data Summary'!DJ133="Yes"),100-OFFSET('Sanitation Data'!$I$4,0,10*ROW('Sanitation Data'!I127)),NA())</f>
        <v>#N/A</v>
      </c>
      <c r="AV133" s="508" t="e">
        <f ca="1">+IF(AND(ISNUMBER(OFFSET('Sanitation Data'!$I$6,0,10*ROW('Sanitation Data'!I127))),'Data Summary'!DK133="Yes"),OFFSET('Sanitation Data'!$I$6,0,10*ROW('Sanitation Data'!I127)),NA())</f>
        <v>#N/A</v>
      </c>
      <c r="AW133" s="508" t="e">
        <f ca="1">+IF(AND(ISNUMBER(OFFSET('Sanitation Data'!$I$10,0,10*ROW('Sanitation Data'!I127))),'Data Summary'!DL133="Yes"),OFFSET('Sanitation Data'!$I$10,0,10*ROW('Sanitation Data'!I127)),NA())</f>
        <v>#N/A</v>
      </c>
      <c r="AX133" s="508" t="e">
        <f ca="1">+IF(AND(ISNUMBER(OFFSET('Sanitation Data'!$I$11,0,10*ROW('Sanitation Data'!I127))),'Data Summary'!DM133="Yes"),OFFSET('Sanitation Data'!$I$11,0,10*ROW('Sanitation Data'!I127)),NA())</f>
        <v>#N/A</v>
      </c>
      <c r="AY133" s="508" t="e">
        <f ca="1">+IF(AND(ISNUMBER(OFFSET('Sanitation Data'!$I$12,0,10*ROW('Sanitation Data'!I127))),'Data Summary'!DN133="Yes"),OFFSET('Sanitation Data'!$I$12,0,10*ROW('Sanitation Data'!I127)),NA())</f>
        <v>#N/A</v>
      </c>
      <c r="AZ133" s="509" t="e">
        <f ca="1">+IF(AND(ISNUMBER(OFFSET('Hygiene Data'!$D$5,0,10*ROW('Hygiene Data'!D127))),'Data Summary'!DO133="Yes"),OFFSET('Hygiene Data'!$D$5,0,10*ROW('Hygiene Data'!D127)),NA())</f>
        <v>#N/A</v>
      </c>
      <c r="BA133" s="509" t="e">
        <f ca="1">+IF(AND(ISNUMBER(OFFSET('Hygiene Data'!$D$7,0,10*ROW('Hygiene Data'!D127))),'Data Summary'!DP133="Yes"),OFFSET('Hygiene Data'!$D$7,0,10*ROW('Hygiene Data'!D127)),NA())</f>
        <v>#N/A</v>
      </c>
      <c r="BB133" s="509" t="e">
        <f ca="1">+IF(AND(ISNUMBER(OFFSET('Hygiene Data'!$D$9,0,10*ROW('Hygiene Data'!D127))),'Data Summary'!DQ133="Yes"),OFFSET('Hygiene Data'!$D$9,0,10*ROW('Hygiene Data'!D127)),NA())</f>
        <v>#N/A</v>
      </c>
      <c r="BC133" s="509" t="e">
        <f ca="1">+IF(AND(ISNUMBER(OFFSET('Hygiene Data'!$E$5,0,10*ROW('Hygiene Data'!E127))),'Data Summary'!DR133="Yes"),OFFSET('Hygiene Data'!$E$5,0,10*ROW('Hygiene Data'!E127)),NA())</f>
        <v>#N/A</v>
      </c>
      <c r="BD133" s="509" t="e">
        <f ca="1">+IF(AND(ISNUMBER(OFFSET('Hygiene Data'!$E$7,0,10*ROW('Hygiene Data'!E127))),'Data Summary'!DS133="Yes"),OFFSET('Hygiene Data'!$E$7,0,10*ROW('Hygiene Data'!E127)),NA())</f>
        <v>#N/A</v>
      </c>
      <c r="BE133" s="509" t="e">
        <f ca="1">+IF(AND(ISNUMBER(OFFSET('Hygiene Data'!$E$9,0,10*ROW('Hygiene Data'!E127))),'Data Summary'!DT133="Yes"),OFFSET('Hygiene Data'!$E$9,0,10*ROW('Hygiene Data'!E127)),NA())</f>
        <v>#N/A</v>
      </c>
      <c r="BF133" s="509" t="e">
        <f ca="1">+IF(AND(ISNUMBER(OFFSET('Hygiene Data'!$F$5,0,10*ROW('Hygiene Data'!F127))),'Data Summary'!DU133="Yes"),OFFSET('Hygiene Data'!$F$5,0,10*ROW('Hygiene Data'!F127)),NA())</f>
        <v>#N/A</v>
      </c>
      <c r="BG133" s="509" t="e">
        <f ca="1">+IF(AND(ISNUMBER(OFFSET('Hygiene Data'!$F$7,0,10*ROW('Hygiene Data'!F127))),'Data Summary'!DV133="Yes"),OFFSET('Hygiene Data'!$F$7,0,10*ROW('Hygiene Data'!F127)),NA())</f>
        <v>#N/A</v>
      </c>
      <c r="BH133" s="509" t="e">
        <f ca="1">+IF(AND(ISNUMBER(OFFSET('Hygiene Data'!$F$9,0,10*ROW('Hygiene Data'!F127))),'Data Summary'!DW133="Yes"),OFFSET('Hygiene Data'!$F$9,0,10*ROW('Hygiene Data'!F127)),NA())</f>
        <v>#N/A</v>
      </c>
      <c r="BI133" s="509" t="e">
        <f ca="1">+IF(AND(ISNUMBER(OFFSET('Hygiene Data'!$G$5,0,10*ROW('Hygiene Data'!G127))),'Data Summary'!DX133="Yes"),OFFSET('Hygiene Data'!$G$5,0,10*ROW('Hygiene Data'!G127)),NA())</f>
        <v>#N/A</v>
      </c>
      <c r="BJ133" s="509" t="e">
        <f ca="1">+IF(AND(ISNUMBER(OFFSET('Hygiene Data'!$G$7,0,10*ROW('Hygiene Data'!G127))),'Data Summary'!DY133="Yes"),OFFSET('Hygiene Data'!$G$7,0,10*ROW('Hygiene Data'!G127)),NA())</f>
        <v>#N/A</v>
      </c>
      <c r="BK133" s="509" t="e">
        <f ca="1">+IF(AND(ISNUMBER(OFFSET('Hygiene Data'!$G$9,0,10*ROW('Hygiene Data'!G127))),'Data Summary'!DZ133="Yes"),OFFSET('Hygiene Data'!$G$9,0,10*ROW('Hygiene Data'!G127)),NA())</f>
        <v>#N/A</v>
      </c>
      <c r="BL133" s="509" t="e">
        <f ca="1">+IF(AND(ISNUMBER(OFFSET('Hygiene Data'!$H$5,0,10*ROW('Hygiene Data'!H127))),'Data Summary'!EA133="Yes"),OFFSET('Hygiene Data'!$H$5,0,10*ROW('Hygiene Data'!H127)),NA())</f>
        <v>#N/A</v>
      </c>
      <c r="BM133" s="509" t="e">
        <f ca="1">+IF(AND(ISNUMBER(OFFSET('Hygiene Data'!$H$7,0,10*ROW('Hygiene Data'!H127))),'Data Summary'!EB133="Yes"),OFFSET('Hygiene Data'!$H$7,0,10*ROW('Hygiene Data'!H127)),NA())</f>
        <v>#N/A</v>
      </c>
      <c r="BN133" s="509" t="e">
        <f ca="1">+IF(AND(ISNUMBER(OFFSET('Hygiene Data'!$H$9,0,10*ROW('Hygiene Data'!H127))),'Data Summary'!EC133="Yes"),OFFSET('Hygiene Data'!$H$9,0,10*ROW('Hygiene Data'!H127)),NA())</f>
        <v>#N/A</v>
      </c>
      <c r="BO133" s="509" t="e">
        <f ca="1">+IF(AND(ISNUMBER(OFFSET('Hygiene Data'!$I$5,0,10*ROW('Hygiene Data'!I127))),'Data Summary'!ED133="Yes"),OFFSET('Hygiene Data'!$I$5,0,10*ROW('Hygiene Data'!I127)),NA())</f>
        <v>#N/A</v>
      </c>
      <c r="BP133" s="509" t="e">
        <f ca="1">+IF(AND(ISNUMBER(OFFSET('Hygiene Data'!$I$7,0,10*ROW('Hygiene Data'!I127))),'Data Summary'!EE133="Yes"),OFFSET('Hygiene Data'!$I$7,0,10*ROW('Hygiene Data'!I127)),NA())</f>
        <v>#N/A</v>
      </c>
      <c r="BQ133" s="509" t="e">
        <f ca="1">+IF(AND(ISNUMBER(OFFSET('Hygiene Data'!$I$9,0,10*ROW('Hygiene Data'!I127))),'Data Summary'!EF133="Yes"),OFFSET('Hygiene Data'!$I$9,0,10*ROW('Hygiene Data'!I127)),NA())</f>
        <v>#N/A</v>
      </c>
    </row>
    <row r="134" spans="1:69" x14ac:dyDescent="0.25">
      <c r="A134" s="505" t="e">
        <f ca="1">+RIGHT('Data Summary'!A134,LEN('Data Summary'!A134)-9)</f>
        <v>#VALUE!</v>
      </c>
      <c r="B134" s="479" t="str">
        <f ca="1">+IF(ISTEXT('Data Summary'!B134),'Data Summary'!B134,"")</f>
        <v/>
      </c>
      <c r="C134" s="506" t="e">
        <f ca="1">+VALUE('Data Summary'!C134)</f>
        <v>#VALUE!</v>
      </c>
      <c r="D134" s="507" t="e">
        <f ca="1">+IF(AND(ISNUMBER(OFFSET('Water Data'!$D$4,0,10*ROW('Water Data'!D128))),'Data Summary'!BS134="Yes"),100-OFFSET('Water Data'!$D$4,0,10*ROW('Water Data'!D128)),NA())</f>
        <v>#N/A</v>
      </c>
      <c r="E134" s="507" t="e">
        <f ca="1">+IF(AND(ISNUMBER(OFFSET('Water Data'!$D$6,0,10*ROW('Water Data'!D128))),'Data Summary'!BT134="Yes"),OFFSET('Water Data'!$D$6,0,10*ROW('Water Data'!D128)),NA())</f>
        <v>#N/A</v>
      </c>
      <c r="F134" s="507" t="e">
        <f ca="1">+IF(AND(ISNUMBER(OFFSET('Water Data'!$D$9,0,10*ROW('Water Data'!D128))),'Data Summary'!BU134="Yes"),OFFSET('Water Data'!$D$9,0,10*ROW('Water Data'!D128)),NA())</f>
        <v>#N/A</v>
      </c>
      <c r="G134" s="507" t="e">
        <f ca="1">+IF(AND(ISNUMBER(OFFSET('Water Data'!$E$4,0,10*ROW('Water Data'!E128))),'Data Summary'!BV134="Yes"),100-OFFSET('Water Data'!$E$4,0,10*ROW('Water Data'!E128)),NA())</f>
        <v>#N/A</v>
      </c>
      <c r="H134" s="507" t="e">
        <f ca="1">+IF(AND(ISNUMBER(OFFSET('Water Data'!$E$6,0,10*ROW('Water Data'!E128))),'Data Summary'!BW134="Yes"),OFFSET('Water Data'!$E$6,0,10*ROW('Water Data'!E128)),NA())</f>
        <v>#N/A</v>
      </c>
      <c r="I134" s="507" t="e">
        <f ca="1">+IF(AND(ISNUMBER(OFFSET('Water Data'!$E$9,0,10*ROW('Water Data'!E128))),'Data Summary'!BX134="Yes"),OFFSET('Water Data'!$E$9,0,10*ROW('Water Data'!E128)),NA())</f>
        <v>#N/A</v>
      </c>
      <c r="J134" s="507" t="e">
        <f ca="1">+IF(AND(ISNUMBER(OFFSET('Water Data'!$F$4,0,10*ROW('Water Data'!F128))),'Data Summary'!BY134="Yes"),100-OFFSET('Water Data'!$F$4,0,10*ROW('Water Data'!F128)),NA())</f>
        <v>#N/A</v>
      </c>
      <c r="K134" s="507" t="e">
        <f ca="1">+IF(AND(ISNUMBER(OFFSET('Water Data'!$F$6,0,10*ROW('Water Data'!F128))),'Data Summary'!BZ134="Yes"),OFFSET('Water Data'!$F$6,0,10*ROW('Water Data'!F128)),NA())</f>
        <v>#N/A</v>
      </c>
      <c r="L134" s="507" t="e">
        <f ca="1">+IF(AND(ISNUMBER(OFFSET('Water Data'!$F$9,0,10*ROW('Water Data'!F128))),'Data Summary'!CA134="Yes"),OFFSET('Water Data'!$F$9,0,10*ROW('Water Data'!F128)),NA())</f>
        <v>#N/A</v>
      </c>
      <c r="M134" s="507" t="e">
        <f ca="1">+IF(AND(ISNUMBER(OFFSET('Water Data'!$G$4,0,10*ROW('Water Data'!G128))),'Data Summary'!CB134="Yes"),100-OFFSET('Water Data'!$G$4,0,10*ROW('Water Data'!G128)),NA())</f>
        <v>#N/A</v>
      </c>
      <c r="N134" s="507" t="e">
        <f ca="1">+IF(AND(ISNUMBER(OFFSET('Water Data'!$G$6,0,10*ROW('Water Data'!G128))),'Data Summary'!CC134="Yes"),OFFSET('Water Data'!$G$6,0,10*ROW('Water Data'!G128)),NA())</f>
        <v>#N/A</v>
      </c>
      <c r="O134" s="507" t="e">
        <f ca="1">+IF(AND(ISNUMBER(OFFSET('Water Data'!$G$9,0,10*ROW('Water Data'!G128))),'Data Summary'!CD134="Yes"),OFFSET('Water Data'!$G$9,0,10*ROW('Water Data'!G128)),NA())</f>
        <v>#N/A</v>
      </c>
      <c r="P134" s="507" t="e">
        <f ca="1">+IF(AND(ISNUMBER(OFFSET('Water Data'!$H$4,0,10*ROW('Water Data'!H128))),'Data Summary'!CE134="Yes"),100-OFFSET('Water Data'!$H$4,0,10*ROW('Water Data'!H128)),NA())</f>
        <v>#N/A</v>
      </c>
      <c r="Q134" s="507" t="e">
        <f ca="1">+IF(AND(ISNUMBER(OFFSET('Water Data'!$H$6,0,10*ROW('Water Data'!H128))),'Data Summary'!CF134="Yes"),OFFSET('Water Data'!$H$6,0,10*ROW('Water Data'!H128)),NA())</f>
        <v>#N/A</v>
      </c>
      <c r="R134" s="507" t="e">
        <f ca="1">+IF(AND(ISNUMBER(OFFSET('Water Data'!$H$9,0,10*ROW('Water Data'!H128))),'Data Summary'!CG134="Yes"),OFFSET('Water Data'!$H$9,0,10*ROW('Water Data'!H128)),NA())</f>
        <v>#N/A</v>
      </c>
      <c r="S134" s="507" t="e">
        <f ca="1">+IF(AND(ISNUMBER(OFFSET('Water Data'!$I$4,0,10*ROW('Water Data'!I128))),'Data Summary'!CH134="Yes"),100-OFFSET('Water Data'!$I$4,0,10*ROW('Water Data'!I128)),NA())</f>
        <v>#N/A</v>
      </c>
      <c r="T134" s="507" t="e">
        <f ca="1">+IF(AND(ISNUMBER(OFFSET('Water Data'!$I$6,0,10*ROW('Water Data'!I128))),'Data Summary'!CI134="Yes"),OFFSET('Water Data'!$I$6,0,10*ROW('Water Data'!I128)),NA())</f>
        <v>#N/A</v>
      </c>
      <c r="U134" s="507" t="e">
        <f ca="1">+IF(AND(ISNUMBER(OFFSET('Water Data'!$I$9,0,10*ROW('Water Data'!I128))),'Data Summary'!CJ134="Yes"),OFFSET('Water Data'!$I$9,0,10*ROW('Water Data'!I128)),NA())</f>
        <v>#N/A</v>
      </c>
      <c r="V134" s="508" t="e">
        <f ca="1">+IF(AND(ISNUMBER(OFFSET('Sanitation Data'!$D$4,0,10*ROW('Sanitation Data'!D128))),'Data Summary'!CK134="Yes"),100-OFFSET('Sanitation Data'!$D$4,0,10*ROW('Sanitation Data'!D128)),NA())</f>
        <v>#N/A</v>
      </c>
      <c r="W134" s="508" t="e">
        <f ca="1">+IF(AND(ISNUMBER(OFFSET('Sanitation Data'!$D$6,0,10*ROW('Sanitation Data'!D128))),'Data Summary'!CL134="Yes"),OFFSET('Sanitation Data'!$D$6,0,10*ROW('Sanitation Data'!D128)),NA())</f>
        <v>#N/A</v>
      </c>
      <c r="X134" s="508" t="e">
        <f ca="1">+IF(AND(ISNUMBER(OFFSET('Sanitation Data'!$D$10,0,10*ROW('Sanitation Data'!D128))),'Data Summary'!CM134="Yes"),OFFSET('Sanitation Data'!$D$10,0,10*ROW('Sanitation Data'!D128)),NA())</f>
        <v>#N/A</v>
      </c>
      <c r="Y134" s="508" t="e">
        <f ca="1">+IF(AND(ISNUMBER(OFFSET('Sanitation Data'!$D$11,0,10*ROW('Sanitation Data'!D128))),'Data Summary'!CN134="Yes"),OFFSET('Sanitation Data'!$D$11,0,10*ROW('Sanitation Data'!D128)),NA())</f>
        <v>#N/A</v>
      </c>
      <c r="Z134" s="508" t="e">
        <f ca="1">+IF(AND(ISNUMBER(OFFSET('Sanitation Data'!$D$12,0,10*ROW('Sanitation Data'!D128))),'Data Summary'!CO134="Yes"),OFFSET('Sanitation Data'!$D$12,0,10*ROW('Sanitation Data'!D128)),NA())</f>
        <v>#N/A</v>
      </c>
      <c r="AA134" s="508" t="e">
        <f ca="1">+IF(AND(ISNUMBER(OFFSET('Sanitation Data'!$E$4,0,10*ROW('Sanitation Data'!E128))),'Data Summary'!CP134="Yes"),100-OFFSET('Sanitation Data'!$E$4,0,10*ROW('Sanitation Data'!E128)),NA())</f>
        <v>#N/A</v>
      </c>
      <c r="AB134" s="508" t="e">
        <f ca="1">+IF(AND(ISNUMBER(OFFSET('Sanitation Data'!$E$6,0,10*ROW('Sanitation Data'!E128))),'Data Summary'!CQ134="Yes"),OFFSET('Sanitation Data'!$E$6,0,10*ROW('Sanitation Data'!E128)),NA())</f>
        <v>#N/A</v>
      </c>
      <c r="AC134" s="508" t="e">
        <f ca="1">+IF(AND(ISNUMBER(OFFSET('Sanitation Data'!$E$10,0,10*ROW('Sanitation Data'!E128))),'Data Summary'!CR134="Yes"),OFFSET('Sanitation Data'!$E$10,0,10*ROW('Sanitation Data'!E128)),NA())</f>
        <v>#N/A</v>
      </c>
      <c r="AD134" s="508" t="e">
        <f ca="1">+IF(AND(ISNUMBER(OFFSET('Sanitation Data'!$E$11,0,10*ROW('Sanitation Data'!E128))),'Data Summary'!CS134="Yes"),OFFSET('Sanitation Data'!$E$11,0,10*ROW('Sanitation Data'!E128)),NA())</f>
        <v>#N/A</v>
      </c>
      <c r="AE134" s="508" t="e">
        <f ca="1">+IF(AND(ISNUMBER(OFFSET('Sanitation Data'!$E$12,0,10*ROW('Sanitation Data'!E128))),'Data Summary'!CT134="Yes"),OFFSET('Sanitation Data'!$E$12,0,10*ROW('Sanitation Data'!E128)),NA())</f>
        <v>#N/A</v>
      </c>
      <c r="AF134" s="508" t="e">
        <f ca="1">+IF(AND(ISNUMBER(OFFSET('Sanitation Data'!$F$4,0,10*ROW('Sanitation Data'!F128))),'Data Summary'!CU134="Yes"),100-OFFSET('Sanitation Data'!$F$4,0,10*ROW('Sanitation Data'!F128)),NA())</f>
        <v>#N/A</v>
      </c>
      <c r="AG134" s="508" t="e">
        <f ca="1">+IF(AND(ISNUMBER(OFFSET('Sanitation Data'!$F$6,0,10*ROW('Sanitation Data'!F128))),'Data Summary'!CV134="Yes"),OFFSET('Sanitation Data'!$F$6,0,10*ROW('Sanitation Data'!F128)),NA())</f>
        <v>#N/A</v>
      </c>
      <c r="AH134" s="508" t="e">
        <f ca="1">+IF(AND(ISNUMBER(OFFSET('Sanitation Data'!$F$10,0,10*ROW('Sanitation Data'!F128))),'Data Summary'!CW134="Yes"),OFFSET('Sanitation Data'!$F$10,0,10*ROW('Sanitation Data'!F128)),NA())</f>
        <v>#N/A</v>
      </c>
      <c r="AI134" s="508" t="e">
        <f ca="1">+IF(AND(ISNUMBER(OFFSET('Sanitation Data'!$F$11,0,10*ROW('Sanitation Data'!F128))),'Data Summary'!CX134="Yes"),OFFSET('Sanitation Data'!$F$11,0,10*ROW('Sanitation Data'!F128)),NA())</f>
        <v>#N/A</v>
      </c>
      <c r="AJ134" s="508" t="e">
        <f ca="1">+IF(AND(ISNUMBER(OFFSET('Sanitation Data'!$F$12,0,10*ROW('Sanitation Data'!F128))),'Data Summary'!CY134="Yes"),OFFSET('Sanitation Data'!$F$12,0,10*ROW('Sanitation Data'!F128)),NA())</f>
        <v>#N/A</v>
      </c>
      <c r="AK134" s="508" t="e">
        <f ca="1">+IF(AND(ISNUMBER(OFFSET('Sanitation Data'!$G$4,0,10*ROW('Sanitation Data'!G128))),'Data Summary'!CZ134="Yes"),100-OFFSET('Sanitation Data'!$G$4,0,10*ROW('Sanitation Data'!G128)),NA())</f>
        <v>#N/A</v>
      </c>
      <c r="AL134" s="508" t="e">
        <f ca="1">+IF(AND(ISNUMBER(OFFSET('Sanitation Data'!$G$6,0,10*ROW('Sanitation Data'!G128))),'Data Summary'!DA134="Yes"),OFFSET('Sanitation Data'!$G$6,0,10*ROW('Sanitation Data'!G128)),NA())</f>
        <v>#N/A</v>
      </c>
      <c r="AM134" s="508" t="e">
        <f ca="1">+IF(AND(ISNUMBER(OFFSET('Sanitation Data'!$G$10,0,10*ROW('Sanitation Data'!G128))),'Data Summary'!DB134="Yes"),OFFSET('Sanitation Data'!$G$10,0,10*ROW('Sanitation Data'!G128)),NA())</f>
        <v>#N/A</v>
      </c>
      <c r="AN134" s="508" t="e">
        <f ca="1">+IF(AND(ISNUMBER(OFFSET('Sanitation Data'!$G$11,0,10*ROW('Sanitation Data'!G128))),'Data Summary'!DC134="Yes"),OFFSET('Sanitation Data'!$G$11,0,10*ROW('Sanitation Data'!G128)),NA())</f>
        <v>#N/A</v>
      </c>
      <c r="AO134" s="508" t="e">
        <f ca="1">+IF(AND(ISNUMBER(OFFSET('Sanitation Data'!$G$12,0,10*ROW('Sanitation Data'!G128))),'Data Summary'!DD134="Yes"),OFFSET('Sanitation Data'!$G$12,0,10*ROW('Sanitation Data'!G128)),NA())</f>
        <v>#N/A</v>
      </c>
      <c r="AP134" s="508" t="e">
        <f ca="1">+IF(AND(ISNUMBER(OFFSET('Sanitation Data'!$H$4,0,10*ROW('Sanitation Data'!H128))),'Data Summary'!DE134="Yes"),100-OFFSET('Sanitation Data'!$H$4,0,10*ROW('Sanitation Data'!H128)),NA())</f>
        <v>#N/A</v>
      </c>
      <c r="AQ134" s="508" t="e">
        <f ca="1">+IF(AND(ISNUMBER(OFFSET('Sanitation Data'!$H$6,0,10*ROW('Sanitation Data'!H128))),'Data Summary'!DF134="Yes"),OFFSET('Sanitation Data'!$H$6,0,10*ROW('Sanitation Data'!H128)),NA())</f>
        <v>#N/A</v>
      </c>
      <c r="AR134" s="508" t="e">
        <f ca="1">+IF(AND(ISNUMBER(OFFSET('Sanitation Data'!$H$10,0,10*ROW('Sanitation Data'!H128))),'Data Summary'!DG134="Yes"),OFFSET('Sanitation Data'!$H$10,0,10*ROW('Sanitation Data'!H128)),NA())</f>
        <v>#N/A</v>
      </c>
      <c r="AS134" s="508" t="e">
        <f ca="1">+IF(AND(ISNUMBER(OFFSET('Sanitation Data'!$H$11,0,10*ROW('Sanitation Data'!H128))),'Data Summary'!DH134="Yes"),OFFSET('Sanitation Data'!$H$11,0,10*ROW('Sanitation Data'!H128)),NA())</f>
        <v>#N/A</v>
      </c>
      <c r="AT134" s="508" t="e">
        <f ca="1">+IF(AND(ISNUMBER(OFFSET('Sanitation Data'!$H$12,0,10*ROW('Sanitation Data'!H128))),'Data Summary'!DI134="Yes"),OFFSET('Sanitation Data'!$H$12,0,10*ROW('Sanitation Data'!H128)),NA())</f>
        <v>#N/A</v>
      </c>
      <c r="AU134" s="508" t="e">
        <f ca="1">+IF(AND(ISNUMBER(OFFSET('Sanitation Data'!$I$4,0,10*ROW('Sanitation Data'!I128))),'Data Summary'!DJ134="Yes"),100-OFFSET('Sanitation Data'!$I$4,0,10*ROW('Sanitation Data'!I128)),NA())</f>
        <v>#N/A</v>
      </c>
      <c r="AV134" s="508" t="e">
        <f ca="1">+IF(AND(ISNUMBER(OFFSET('Sanitation Data'!$I$6,0,10*ROW('Sanitation Data'!I128))),'Data Summary'!DK134="Yes"),OFFSET('Sanitation Data'!$I$6,0,10*ROW('Sanitation Data'!I128)),NA())</f>
        <v>#N/A</v>
      </c>
      <c r="AW134" s="508" t="e">
        <f ca="1">+IF(AND(ISNUMBER(OFFSET('Sanitation Data'!$I$10,0,10*ROW('Sanitation Data'!I128))),'Data Summary'!DL134="Yes"),OFFSET('Sanitation Data'!$I$10,0,10*ROW('Sanitation Data'!I128)),NA())</f>
        <v>#N/A</v>
      </c>
      <c r="AX134" s="508" t="e">
        <f ca="1">+IF(AND(ISNUMBER(OFFSET('Sanitation Data'!$I$11,0,10*ROW('Sanitation Data'!I128))),'Data Summary'!DM134="Yes"),OFFSET('Sanitation Data'!$I$11,0,10*ROW('Sanitation Data'!I128)),NA())</f>
        <v>#N/A</v>
      </c>
      <c r="AY134" s="508" t="e">
        <f ca="1">+IF(AND(ISNUMBER(OFFSET('Sanitation Data'!$I$12,0,10*ROW('Sanitation Data'!I128))),'Data Summary'!DN134="Yes"),OFFSET('Sanitation Data'!$I$12,0,10*ROW('Sanitation Data'!I128)),NA())</f>
        <v>#N/A</v>
      </c>
      <c r="AZ134" s="509" t="e">
        <f ca="1">+IF(AND(ISNUMBER(OFFSET('Hygiene Data'!$D$5,0,10*ROW('Hygiene Data'!D128))),'Data Summary'!DO134="Yes"),OFFSET('Hygiene Data'!$D$5,0,10*ROW('Hygiene Data'!D128)),NA())</f>
        <v>#N/A</v>
      </c>
      <c r="BA134" s="509" t="e">
        <f ca="1">+IF(AND(ISNUMBER(OFFSET('Hygiene Data'!$D$7,0,10*ROW('Hygiene Data'!D128))),'Data Summary'!DP134="Yes"),OFFSET('Hygiene Data'!$D$7,0,10*ROW('Hygiene Data'!D128)),NA())</f>
        <v>#N/A</v>
      </c>
      <c r="BB134" s="509" t="e">
        <f ca="1">+IF(AND(ISNUMBER(OFFSET('Hygiene Data'!$D$9,0,10*ROW('Hygiene Data'!D128))),'Data Summary'!DQ134="Yes"),OFFSET('Hygiene Data'!$D$9,0,10*ROW('Hygiene Data'!D128)),NA())</f>
        <v>#N/A</v>
      </c>
      <c r="BC134" s="509" t="e">
        <f ca="1">+IF(AND(ISNUMBER(OFFSET('Hygiene Data'!$E$5,0,10*ROW('Hygiene Data'!E128))),'Data Summary'!DR134="Yes"),OFFSET('Hygiene Data'!$E$5,0,10*ROW('Hygiene Data'!E128)),NA())</f>
        <v>#N/A</v>
      </c>
      <c r="BD134" s="509" t="e">
        <f ca="1">+IF(AND(ISNUMBER(OFFSET('Hygiene Data'!$E$7,0,10*ROW('Hygiene Data'!E128))),'Data Summary'!DS134="Yes"),OFFSET('Hygiene Data'!$E$7,0,10*ROW('Hygiene Data'!E128)),NA())</f>
        <v>#N/A</v>
      </c>
      <c r="BE134" s="509" t="e">
        <f ca="1">+IF(AND(ISNUMBER(OFFSET('Hygiene Data'!$E$9,0,10*ROW('Hygiene Data'!E128))),'Data Summary'!DT134="Yes"),OFFSET('Hygiene Data'!$E$9,0,10*ROW('Hygiene Data'!E128)),NA())</f>
        <v>#N/A</v>
      </c>
      <c r="BF134" s="509" t="e">
        <f ca="1">+IF(AND(ISNUMBER(OFFSET('Hygiene Data'!$F$5,0,10*ROW('Hygiene Data'!F128))),'Data Summary'!DU134="Yes"),OFFSET('Hygiene Data'!$F$5,0,10*ROW('Hygiene Data'!F128)),NA())</f>
        <v>#N/A</v>
      </c>
      <c r="BG134" s="509" t="e">
        <f ca="1">+IF(AND(ISNUMBER(OFFSET('Hygiene Data'!$F$7,0,10*ROW('Hygiene Data'!F128))),'Data Summary'!DV134="Yes"),OFFSET('Hygiene Data'!$F$7,0,10*ROW('Hygiene Data'!F128)),NA())</f>
        <v>#N/A</v>
      </c>
      <c r="BH134" s="509" t="e">
        <f ca="1">+IF(AND(ISNUMBER(OFFSET('Hygiene Data'!$F$9,0,10*ROW('Hygiene Data'!F128))),'Data Summary'!DW134="Yes"),OFFSET('Hygiene Data'!$F$9,0,10*ROW('Hygiene Data'!F128)),NA())</f>
        <v>#N/A</v>
      </c>
      <c r="BI134" s="509" t="e">
        <f ca="1">+IF(AND(ISNUMBER(OFFSET('Hygiene Data'!$G$5,0,10*ROW('Hygiene Data'!G128))),'Data Summary'!DX134="Yes"),OFFSET('Hygiene Data'!$G$5,0,10*ROW('Hygiene Data'!G128)),NA())</f>
        <v>#N/A</v>
      </c>
      <c r="BJ134" s="509" t="e">
        <f ca="1">+IF(AND(ISNUMBER(OFFSET('Hygiene Data'!$G$7,0,10*ROW('Hygiene Data'!G128))),'Data Summary'!DY134="Yes"),OFFSET('Hygiene Data'!$G$7,0,10*ROW('Hygiene Data'!G128)),NA())</f>
        <v>#N/A</v>
      </c>
      <c r="BK134" s="509" t="e">
        <f ca="1">+IF(AND(ISNUMBER(OFFSET('Hygiene Data'!$G$9,0,10*ROW('Hygiene Data'!G128))),'Data Summary'!DZ134="Yes"),OFFSET('Hygiene Data'!$G$9,0,10*ROW('Hygiene Data'!G128)),NA())</f>
        <v>#N/A</v>
      </c>
      <c r="BL134" s="509" t="e">
        <f ca="1">+IF(AND(ISNUMBER(OFFSET('Hygiene Data'!$H$5,0,10*ROW('Hygiene Data'!H128))),'Data Summary'!EA134="Yes"),OFFSET('Hygiene Data'!$H$5,0,10*ROW('Hygiene Data'!H128)),NA())</f>
        <v>#N/A</v>
      </c>
      <c r="BM134" s="509" t="e">
        <f ca="1">+IF(AND(ISNUMBER(OFFSET('Hygiene Data'!$H$7,0,10*ROW('Hygiene Data'!H128))),'Data Summary'!EB134="Yes"),OFFSET('Hygiene Data'!$H$7,0,10*ROW('Hygiene Data'!H128)),NA())</f>
        <v>#N/A</v>
      </c>
      <c r="BN134" s="509" t="e">
        <f ca="1">+IF(AND(ISNUMBER(OFFSET('Hygiene Data'!$H$9,0,10*ROW('Hygiene Data'!H128))),'Data Summary'!EC134="Yes"),OFFSET('Hygiene Data'!$H$9,0,10*ROW('Hygiene Data'!H128)),NA())</f>
        <v>#N/A</v>
      </c>
      <c r="BO134" s="509" t="e">
        <f ca="1">+IF(AND(ISNUMBER(OFFSET('Hygiene Data'!$I$5,0,10*ROW('Hygiene Data'!I128))),'Data Summary'!ED134="Yes"),OFFSET('Hygiene Data'!$I$5,0,10*ROW('Hygiene Data'!I128)),NA())</f>
        <v>#N/A</v>
      </c>
      <c r="BP134" s="509" t="e">
        <f ca="1">+IF(AND(ISNUMBER(OFFSET('Hygiene Data'!$I$7,0,10*ROW('Hygiene Data'!I128))),'Data Summary'!EE134="Yes"),OFFSET('Hygiene Data'!$I$7,0,10*ROW('Hygiene Data'!I128)),NA())</f>
        <v>#N/A</v>
      </c>
      <c r="BQ134" s="509" t="e">
        <f ca="1">+IF(AND(ISNUMBER(OFFSET('Hygiene Data'!$I$9,0,10*ROW('Hygiene Data'!I128))),'Data Summary'!EF134="Yes"),OFFSET('Hygiene Data'!$I$9,0,10*ROW('Hygiene Data'!I128)),NA())</f>
        <v>#N/A</v>
      </c>
    </row>
    <row r="135" spans="1:69" x14ac:dyDescent="0.25">
      <c r="A135" s="505" t="e">
        <f ca="1">+RIGHT('Data Summary'!A135,LEN('Data Summary'!A135)-9)</f>
        <v>#VALUE!</v>
      </c>
      <c r="B135" s="479" t="str">
        <f ca="1">+IF(ISTEXT('Data Summary'!B135),'Data Summary'!B135,"")</f>
        <v/>
      </c>
      <c r="C135" s="506" t="e">
        <f ca="1">+VALUE('Data Summary'!C135)</f>
        <v>#VALUE!</v>
      </c>
      <c r="D135" s="507" t="e">
        <f ca="1">+IF(AND(ISNUMBER(OFFSET('Water Data'!$D$4,0,10*ROW('Water Data'!D129))),'Data Summary'!BS135="Yes"),100-OFFSET('Water Data'!$D$4,0,10*ROW('Water Data'!D129)),NA())</f>
        <v>#N/A</v>
      </c>
      <c r="E135" s="507" t="e">
        <f ca="1">+IF(AND(ISNUMBER(OFFSET('Water Data'!$D$6,0,10*ROW('Water Data'!D129))),'Data Summary'!BT135="Yes"),OFFSET('Water Data'!$D$6,0,10*ROW('Water Data'!D129)),NA())</f>
        <v>#N/A</v>
      </c>
      <c r="F135" s="507" t="e">
        <f ca="1">+IF(AND(ISNUMBER(OFFSET('Water Data'!$D$9,0,10*ROW('Water Data'!D129))),'Data Summary'!BU135="Yes"),OFFSET('Water Data'!$D$9,0,10*ROW('Water Data'!D129)),NA())</f>
        <v>#N/A</v>
      </c>
      <c r="G135" s="507" t="e">
        <f ca="1">+IF(AND(ISNUMBER(OFFSET('Water Data'!$E$4,0,10*ROW('Water Data'!E129))),'Data Summary'!BV135="Yes"),100-OFFSET('Water Data'!$E$4,0,10*ROW('Water Data'!E129)),NA())</f>
        <v>#N/A</v>
      </c>
      <c r="H135" s="507" t="e">
        <f ca="1">+IF(AND(ISNUMBER(OFFSET('Water Data'!$E$6,0,10*ROW('Water Data'!E129))),'Data Summary'!BW135="Yes"),OFFSET('Water Data'!$E$6,0,10*ROW('Water Data'!E129)),NA())</f>
        <v>#N/A</v>
      </c>
      <c r="I135" s="507" t="e">
        <f ca="1">+IF(AND(ISNUMBER(OFFSET('Water Data'!$E$9,0,10*ROW('Water Data'!E129))),'Data Summary'!BX135="Yes"),OFFSET('Water Data'!$E$9,0,10*ROW('Water Data'!E129)),NA())</f>
        <v>#N/A</v>
      </c>
      <c r="J135" s="507" t="e">
        <f ca="1">+IF(AND(ISNUMBER(OFFSET('Water Data'!$F$4,0,10*ROW('Water Data'!F129))),'Data Summary'!BY135="Yes"),100-OFFSET('Water Data'!$F$4,0,10*ROW('Water Data'!F129)),NA())</f>
        <v>#N/A</v>
      </c>
      <c r="K135" s="507" t="e">
        <f ca="1">+IF(AND(ISNUMBER(OFFSET('Water Data'!$F$6,0,10*ROW('Water Data'!F129))),'Data Summary'!BZ135="Yes"),OFFSET('Water Data'!$F$6,0,10*ROW('Water Data'!F129)),NA())</f>
        <v>#N/A</v>
      </c>
      <c r="L135" s="507" t="e">
        <f ca="1">+IF(AND(ISNUMBER(OFFSET('Water Data'!$F$9,0,10*ROW('Water Data'!F129))),'Data Summary'!CA135="Yes"),OFFSET('Water Data'!$F$9,0,10*ROW('Water Data'!F129)),NA())</f>
        <v>#N/A</v>
      </c>
      <c r="M135" s="507" t="e">
        <f ca="1">+IF(AND(ISNUMBER(OFFSET('Water Data'!$G$4,0,10*ROW('Water Data'!G129))),'Data Summary'!CB135="Yes"),100-OFFSET('Water Data'!$G$4,0,10*ROW('Water Data'!G129)),NA())</f>
        <v>#N/A</v>
      </c>
      <c r="N135" s="507" t="e">
        <f ca="1">+IF(AND(ISNUMBER(OFFSET('Water Data'!$G$6,0,10*ROW('Water Data'!G129))),'Data Summary'!CC135="Yes"),OFFSET('Water Data'!$G$6,0,10*ROW('Water Data'!G129)),NA())</f>
        <v>#N/A</v>
      </c>
      <c r="O135" s="507" t="e">
        <f ca="1">+IF(AND(ISNUMBER(OFFSET('Water Data'!$G$9,0,10*ROW('Water Data'!G129))),'Data Summary'!CD135="Yes"),OFFSET('Water Data'!$G$9,0,10*ROW('Water Data'!G129)),NA())</f>
        <v>#N/A</v>
      </c>
      <c r="P135" s="507" t="e">
        <f ca="1">+IF(AND(ISNUMBER(OFFSET('Water Data'!$H$4,0,10*ROW('Water Data'!H129))),'Data Summary'!CE135="Yes"),100-OFFSET('Water Data'!$H$4,0,10*ROW('Water Data'!H129)),NA())</f>
        <v>#N/A</v>
      </c>
      <c r="Q135" s="507" t="e">
        <f ca="1">+IF(AND(ISNUMBER(OFFSET('Water Data'!$H$6,0,10*ROW('Water Data'!H129))),'Data Summary'!CF135="Yes"),OFFSET('Water Data'!$H$6,0,10*ROW('Water Data'!H129)),NA())</f>
        <v>#N/A</v>
      </c>
      <c r="R135" s="507" t="e">
        <f ca="1">+IF(AND(ISNUMBER(OFFSET('Water Data'!$H$9,0,10*ROW('Water Data'!H129))),'Data Summary'!CG135="Yes"),OFFSET('Water Data'!$H$9,0,10*ROW('Water Data'!H129)),NA())</f>
        <v>#N/A</v>
      </c>
      <c r="S135" s="507" t="e">
        <f ca="1">+IF(AND(ISNUMBER(OFFSET('Water Data'!$I$4,0,10*ROW('Water Data'!I129))),'Data Summary'!CH135="Yes"),100-OFFSET('Water Data'!$I$4,0,10*ROW('Water Data'!I129)),NA())</f>
        <v>#N/A</v>
      </c>
      <c r="T135" s="507" t="e">
        <f ca="1">+IF(AND(ISNUMBER(OFFSET('Water Data'!$I$6,0,10*ROW('Water Data'!I129))),'Data Summary'!CI135="Yes"),OFFSET('Water Data'!$I$6,0,10*ROW('Water Data'!I129)),NA())</f>
        <v>#N/A</v>
      </c>
      <c r="U135" s="507" t="e">
        <f ca="1">+IF(AND(ISNUMBER(OFFSET('Water Data'!$I$9,0,10*ROW('Water Data'!I129))),'Data Summary'!CJ135="Yes"),OFFSET('Water Data'!$I$9,0,10*ROW('Water Data'!I129)),NA())</f>
        <v>#N/A</v>
      </c>
      <c r="V135" s="508" t="e">
        <f ca="1">+IF(AND(ISNUMBER(OFFSET('Sanitation Data'!$D$4,0,10*ROW('Sanitation Data'!D129))),'Data Summary'!CK135="Yes"),100-OFFSET('Sanitation Data'!$D$4,0,10*ROW('Sanitation Data'!D129)),NA())</f>
        <v>#N/A</v>
      </c>
      <c r="W135" s="508" t="e">
        <f ca="1">+IF(AND(ISNUMBER(OFFSET('Sanitation Data'!$D$6,0,10*ROW('Sanitation Data'!D129))),'Data Summary'!CL135="Yes"),OFFSET('Sanitation Data'!$D$6,0,10*ROW('Sanitation Data'!D129)),NA())</f>
        <v>#N/A</v>
      </c>
      <c r="X135" s="508" t="e">
        <f ca="1">+IF(AND(ISNUMBER(OFFSET('Sanitation Data'!$D$10,0,10*ROW('Sanitation Data'!D129))),'Data Summary'!CM135="Yes"),OFFSET('Sanitation Data'!$D$10,0,10*ROW('Sanitation Data'!D129)),NA())</f>
        <v>#N/A</v>
      </c>
      <c r="Y135" s="508" t="e">
        <f ca="1">+IF(AND(ISNUMBER(OFFSET('Sanitation Data'!$D$11,0,10*ROW('Sanitation Data'!D129))),'Data Summary'!CN135="Yes"),OFFSET('Sanitation Data'!$D$11,0,10*ROW('Sanitation Data'!D129)),NA())</f>
        <v>#N/A</v>
      </c>
      <c r="Z135" s="508" t="e">
        <f ca="1">+IF(AND(ISNUMBER(OFFSET('Sanitation Data'!$D$12,0,10*ROW('Sanitation Data'!D129))),'Data Summary'!CO135="Yes"),OFFSET('Sanitation Data'!$D$12,0,10*ROW('Sanitation Data'!D129)),NA())</f>
        <v>#N/A</v>
      </c>
      <c r="AA135" s="508" t="e">
        <f ca="1">+IF(AND(ISNUMBER(OFFSET('Sanitation Data'!$E$4,0,10*ROW('Sanitation Data'!E129))),'Data Summary'!CP135="Yes"),100-OFFSET('Sanitation Data'!$E$4,0,10*ROW('Sanitation Data'!E129)),NA())</f>
        <v>#N/A</v>
      </c>
      <c r="AB135" s="508" t="e">
        <f ca="1">+IF(AND(ISNUMBER(OFFSET('Sanitation Data'!$E$6,0,10*ROW('Sanitation Data'!E129))),'Data Summary'!CQ135="Yes"),OFFSET('Sanitation Data'!$E$6,0,10*ROW('Sanitation Data'!E129)),NA())</f>
        <v>#N/A</v>
      </c>
      <c r="AC135" s="508" t="e">
        <f ca="1">+IF(AND(ISNUMBER(OFFSET('Sanitation Data'!$E$10,0,10*ROW('Sanitation Data'!E129))),'Data Summary'!CR135="Yes"),OFFSET('Sanitation Data'!$E$10,0,10*ROW('Sanitation Data'!E129)),NA())</f>
        <v>#N/A</v>
      </c>
      <c r="AD135" s="508" t="e">
        <f ca="1">+IF(AND(ISNUMBER(OFFSET('Sanitation Data'!$E$11,0,10*ROW('Sanitation Data'!E129))),'Data Summary'!CS135="Yes"),OFFSET('Sanitation Data'!$E$11,0,10*ROW('Sanitation Data'!E129)),NA())</f>
        <v>#N/A</v>
      </c>
      <c r="AE135" s="508" t="e">
        <f ca="1">+IF(AND(ISNUMBER(OFFSET('Sanitation Data'!$E$12,0,10*ROW('Sanitation Data'!E129))),'Data Summary'!CT135="Yes"),OFFSET('Sanitation Data'!$E$12,0,10*ROW('Sanitation Data'!E129)),NA())</f>
        <v>#N/A</v>
      </c>
      <c r="AF135" s="508" t="e">
        <f ca="1">+IF(AND(ISNUMBER(OFFSET('Sanitation Data'!$F$4,0,10*ROW('Sanitation Data'!F129))),'Data Summary'!CU135="Yes"),100-OFFSET('Sanitation Data'!$F$4,0,10*ROW('Sanitation Data'!F129)),NA())</f>
        <v>#N/A</v>
      </c>
      <c r="AG135" s="508" t="e">
        <f ca="1">+IF(AND(ISNUMBER(OFFSET('Sanitation Data'!$F$6,0,10*ROW('Sanitation Data'!F129))),'Data Summary'!CV135="Yes"),OFFSET('Sanitation Data'!$F$6,0,10*ROW('Sanitation Data'!F129)),NA())</f>
        <v>#N/A</v>
      </c>
      <c r="AH135" s="508" t="e">
        <f ca="1">+IF(AND(ISNUMBER(OFFSET('Sanitation Data'!$F$10,0,10*ROW('Sanitation Data'!F129))),'Data Summary'!CW135="Yes"),OFFSET('Sanitation Data'!$F$10,0,10*ROW('Sanitation Data'!F129)),NA())</f>
        <v>#N/A</v>
      </c>
      <c r="AI135" s="508" t="e">
        <f ca="1">+IF(AND(ISNUMBER(OFFSET('Sanitation Data'!$F$11,0,10*ROW('Sanitation Data'!F129))),'Data Summary'!CX135="Yes"),OFFSET('Sanitation Data'!$F$11,0,10*ROW('Sanitation Data'!F129)),NA())</f>
        <v>#N/A</v>
      </c>
      <c r="AJ135" s="508" t="e">
        <f ca="1">+IF(AND(ISNUMBER(OFFSET('Sanitation Data'!$F$12,0,10*ROW('Sanitation Data'!F129))),'Data Summary'!CY135="Yes"),OFFSET('Sanitation Data'!$F$12,0,10*ROW('Sanitation Data'!F129)),NA())</f>
        <v>#N/A</v>
      </c>
      <c r="AK135" s="508" t="e">
        <f ca="1">+IF(AND(ISNUMBER(OFFSET('Sanitation Data'!$G$4,0,10*ROW('Sanitation Data'!G129))),'Data Summary'!CZ135="Yes"),100-OFFSET('Sanitation Data'!$G$4,0,10*ROW('Sanitation Data'!G129)),NA())</f>
        <v>#N/A</v>
      </c>
      <c r="AL135" s="508" t="e">
        <f ca="1">+IF(AND(ISNUMBER(OFFSET('Sanitation Data'!$G$6,0,10*ROW('Sanitation Data'!G129))),'Data Summary'!DA135="Yes"),OFFSET('Sanitation Data'!$G$6,0,10*ROW('Sanitation Data'!G129)),NA())</f>
        <v>#N/A</v>
      </c>
      <c r="AM135" s="508" t="e">
        <f ca="1">+IF(AND(ISNUMBER(OFFSET('Sanitation Data'!$G$10,0,10*ROW('Sanitation Data'!G129))),'Data Summary'!DB135="Yes"),OFFSET('Sanitation Data'!$G$10,0,10*ROW('Sanitation Data'!G129)),NA())</f>
        <v>#N/A</v>
      </c>
      <c r="AN135" s="508" t="e">
        <f ca="1">+IF(AND(ISNUMBER(OFFSET('Sanitation Data'!$G$11,0,10*ROW('Sanitation Data'!G129))),'Data Summary'!DC135="Yes"),OFFSET('Sanitation Data'!$G$11,0,10*ROW('Sanitation Data'!G129)),NA())</f>
        <v>#N/A</v>
      </c>
      <c r="AO135" s="508" t="e">
        <f ca="1">+IF(AND(ISNUMBER(OFFSET('Sanitation Data'!$G$12,0,10*ROW('Sanitation Data'!G129))),'Data Summary'!DD135="Yes"),OFFSET('Sanitation Data'!$G$12,0,10*ROW('Sanitation Data'!G129)),NA())</f>
        <v>#N/A</v>
      </c>
      <c r="AP135" s="508" t="e">
        <f ca="1">+IF(AND(ISNUMBER(OFFSET('Sanitation Data'!$H$4,0,10*ROW('Sanitation Data'!H129))),'Data Summary'!DE135="Yes"),100-OFFSET('Sanitation Data'!$H$4,0,10*ROW('Sanitation Data'!H129)),NA())</f>
        <v>#N/A</v>
      </c>
      <c r="AQ135" s="508" t="e">
        <f ca="1">+IF(AND(ISNUMBER(OFFSET('Sanitation Data'!$H$6,0,10*ROW('Sanitation Data'!H129))),'Data Summary'!DF135="Yes"),OFFSET('Sanitation Data'!$H$6,0,10*ROW('Sanitation Data'!H129)),NA())</f>
        <v>#N/A</v>
      </c>
      <c r="AR135" s="508" t="e">
        <f ca="1">+IF(AND(ISNUMBER(OFFSET('Sanitation Data'!$H$10,0,10*ROW('Sanitation Data'!H129))),'Data Summary'!DG135="Yes"),OFFSET('Sanitation Data'!$H$10,0,10*ROW('Sanitation Data'!H129)),NA())</f>
        <v>#N/A</v>
      </c>
      <c r="AS135" s="508" t="e">
        <f ca="1">+IF(AND(ISNUMBER(OFFSET('Sanitation Data'!$H$11,0,10*ROW('Sanitation Data'!H129))),'Data Summary'!DH135="Yes"),OFFSET('Sanitation Data'!$H$11,0,10*ROW('Sanitation Data'!H129)),NA())</f>
        <v>#N/A</v>
      </c>
      <c r="AT135" s="508" t="e">
        <f ca="1">+IF(AND(ISNUMBER(OFFSET('Sanitation Data'!$H$12,0,10*ROW('Sanitation Data'!H129))),'Data Summary'!DI135="Yes"),OFFSET('Sanitation Data'!$H$12,0,10*ROW('Sanitation Data'!H129)),NA())</f>
        <v>#N/A</v>
      </c>
      <c r="AU135" s="508" t="e">
        <f ca="1">+IF(AND(ISNUMBER(OFFSET('Sanitation Data'!$I$4,0,10*ROW('Sanitation Data'!I129))),'Data Summary'!DJ135="Yes"),100-OFFSET('Sanitation Data'!$I$4,0,10*ROW('Sanitation Data'!I129)),NA())</f>
        <v>#N/A</v>
      </c>
      <c r="AV135" s="508" t="e">
        <f ca="1">+IF(AND(ISNUMBER(OFFSET('Sanitation Data'!$I$6,0,10*ROW('Sanitation Data'!I129))),'Data Summary'!DK135="Yes"),OFFSET('Sanitation Data'!$I$6,0,10*ROW('Sanitation Data'!I129)),NA())</f>
        <v>#N/A</v>
      </c>
      <c r="AW135" s="508" t="e">
        <f ca="1">+IF(AND(ISNUMBER(OFFSET('Sanitation Data'!$I$10,0,10*ROW('Sanitation Data'!I129))),'Data Summary'!DL135="Yes"),OFFSET('Sanitation Data'!$I$10,0,10*ROW('Sanitation Data'!I129)),NA())</f>
        <v>#N/A</v>
      </c>
      <c r="AX135" s="508" t="e">
        <f ca="1">+IF(AND(ISNUMBER(OFFSET('Sanitation Data'!$I$11,0,10*ROW('Sanitation Data'!I129))),'Data Summary'!DM135="Yes"),OFFSET('Sanitation Data'!$I$11,0,10*ROW('Sanitation Data'!I129)),NA())</f>
        <v>#N/A</v>
      </c>
      <c r="AY135" s="508" t="e">
        <f ca="1">+IF(AND(ISNUMBER(OFFSET('Sanitation Data'!$I$12,0,10*ROW('Sanitation Data'!I129))),'Data Summary'!DN135="Yes"),OFFSET('Sanitation Data'!$I$12,0,10*ROW('Sanitation Data'!I129)),NA())</f>
        <v>#N/A</v>
      </c>
      <c r="AZ135" s="509" t="e">
        <f ca="1">+IF(AND(ISNUMBER(OFFSET('Hygiene Data'!$D$5,0,10*ROW('Hygiene Data'!D129))),'Data Summary'!DO135="Yes"),OFFSET('Hygiene Data'!$D$5,0,10*ROW('Hygiene Data'!D129)),NA())</f>
        <v>#N/A</v>
      </c>
      <c r="BA135" s="509" t="e">
        <f ca="1">+IF(AND(ISNUMBER(OFFSET('Hygiene Data'!$D$7,0,10*ROW('Hygiene Data'!D129))),'Data Summary'!DP135="Yes"),OFFSET('Hygiene Data'!$D$7,0,10*ROW('Hygiene Data'!D129)),NA())</f>
        <v>#N/A</v>
      </c>
      <c r="BB135" s="509" t="e">
        <f ca="1">+IF(AND(ISNUMBER(OFFSET('Hygiene Data'!$D$9,0,10*ROW('Hygiene Data'!D129))),'Data Summary'!DQ135="Yes"),OFFSET('Hygiene Data'!$D$9,0,10*ROW('Hygiene Data'!D129)),NA())</f>
        <v>#N/A</v>
      </c>
      <c r="BC135" s="509" t="e">
        <f ca="1">+IF(AND(ISNUMBER(OFFSET('Hygiene Data'!$E$5,0,10*ROW('Hygiene Data'!E129))),'Data Summary'!DR135="Yes"),OFFSET('Hygiene Data'!$E$5,0,10*ROW('Hygiene Data'!E129)),NA())</f>
        <v>#N/A</v>
      </c>
      <c r="BD135" s="509" t="e">
        <f ca="1">+IF(AND(ISNUMBER(OFFSET('Hygiene Data'!$E$7,0,10*ROW('Hygiene Data'!E129))),'Data Summary'!DS135="Yes"),OFFSET('Hygiene Data'!$E$7,0,10*ROW('Hygiene Data'!E129)),NA())</f>
        <v>#N/A</v>
      </c>
      <c r="BE135" s="509" t="e">
        <f ca="1">+IF(AND(ISNUMBER(OFFSET('Hygiene Data'!$E$9,0,10*ROW('Hygiene Data'!E129))),'Data Summary'!DT135="Yes"),OFFSET('Hygiene Data'!$E$9,0,10*ROW('Hygiene Data'!E129)),NA())</f>
        <v>#N/A</v>
      </c>
      <c r="BF135" s="509" t="e">
        <f ca="1">+IF(AND(ISNUMBER(OFFSET('Hygiene Data'!$F$5,0,10*ROW('Hygiene Data'!F129))),'Data Summary'!DU135="Yes"),OFFSET('Hygiene Data'!$F$5,0,10*ROW('Hygiene Data'!F129)),NA())</f>
        <v>#N/A</v>
      </c>
      <c r="BG135" s="509" t="e">
        <f ca="1">+IF(AND(ISNUMBER(OFFSET('Hygiene Data'!$F$7,0,10*ROW('Hygiene Data'!F129))),'Data Summary'!DV135="Yes"),OFFSET('Hygiene Data'!$F$7,0,10*ROW('Hygiene Data'!F129)),NA())</f>
        <v>#N/A</v>
      </c>
      <c r="BH135" s="509" t="e">
        <f ca="1">+IF(AND(ISNUMBER(OFFSET('Hygiene Data'!$F$9,0,10*ROW('Hygiene Data'!F129))),'Data Summary'!DW135="Yes"),OFFSET('Hygiene Data'!$F$9,0,10*ROW('Hygiene Data'!F129)),NA())</f>
        <v>#N/A</v>
      </c>
      <c r="BI135" s="509" t="e">
        <f ca="1">+IF(AND(ISNUMBER(OFFSET('Hygiene Data'!$G$5,0,10*ROW('Hygiene Data'!G129))),'Data Summary'!DX135="Yes"),OFFSET('Hygiene Data'!$G$5,0,10*ROW('Hygiene Data'!G129)),NA())</f>
        <v>#N/A</v>
      </c>
      <c r="BJ135" s="509" t="e">
        <f ca="1">+IF(AND(ISNUMBER(OFFSET('Hygiene Data'!$G$7,0,10*ROW('Hygiene Data'!G129))),'Data Summary'!DY135="Yes"),OFFSET('Hygiene Data'!$G$7,0,10*ROW('Hygiene Data'!G129)),NA())</f>
        <v>#N/A</v>
      </c>
      <c r="BK135" s="509" t="e">
        <f ca="1">+IF(AND(ISNUMBER(OFFSET('Hygiene Data'!$G$9,0,10*ROW('Hygiene Data'!G129))),'Data Summary'!DZ135="Yes"),OFFSET('Hygiene Data'!$G$9,0,10*ROW('Hygiene Data'!G129)),NA())</f>
        <v>#N/A</v>
      </c>
      <c r="BL135" s="509" t="e">
        <f ca="1">+IF(AND(ISNUMBER(OFFSET('Hygiene Data'!$H$5,0,10*ROW('Hygiene Data'!H129))),'Data Summary'!EA135="Yes"),OFFSET('Hygiene Data'!$H$5,0,10*ROW('Hygiene Data'!H129)),NA())</f>
        <v>#N/A</v>
      </c>
      <c r="BM135" s="509" t="e">
        <f ca="1">+IF(AND(ISNUMBER(OFFSET('Hygiene Data'!$H$7,0,10*ROW('Hygiene Data'!H129))),'Data Summary'!EB135="Yes"),OFFSET('Hygiene Data'!$H$7,0,10*ROW('Hygiene Data'!H129)),NA())</f>
        <v>#N/A</v>
      </c>
      <c r="BN135" s="509" t="e">
        <f ca="1">+IF(AND(ISNUMBER(OFFSET('Hygiene Data'!$H$9,0,10*ROW('Hygiene Data'!H129))),'Data Summary'!EC135="Yes"),OFFSET('Hygiene Data'!$H$9,0,10*ROW('Hygiene Data'!H129)),NA())</f>
        <v>#N/A</v>
      </c>
      <c r="BO135" s="509" t="e">
        <f ca="1">+IF(AND(ISNUMBER(OFFSET('Hygiene Data'!$I$5,0,10*ROW('Hygiene Data'!I129))),'Data Summary'!ED135="Yes"),OFFSET('Hygiene Data'!$I$5,0,10*ROW('Hygiene Data'!I129)),NA())</f>
        <v>#N/A</v>
      </c>
      <c r="BP135" s="509" t="e">
        <f ca="1">+IF(AND(ISNUMBER(OFFSET('Hygiene Data'!$I$7,0,10*ROW('Hygiene Data'!I129))),'Data Summary'!EE135="Yes"),OFFSET('Hygiene Data'!$I$7,0,10*ROW('Hygiene Data'!I129)),NA())</f>
        <v>#N/A</v>
      </c>
      <c r="BQ135" s="509" t="e">
        <f ca="1">+IF(AND(ISNUMBER(OFFSET('Hygiene Data'!$I$9,0,10*ROW('Hygiene Data'!I129))),'Data Summary'!EF135="Yes"),OFFSET('Hygiene Data'!$I$9,0,10*ROW('Hygiene Data'!I129)),NA())</f>
        <v>#N/A</v>
      </c>
    </row>
    <row r="136" spans="1:69" x14ac:dyDescent="0.25">
      <c r="A136" s="505" t="e">
        <f ca="1">+RIGHT('Data Summary'!A136,LEN('Data Summary'!A136)-9)</f>
        <v>#VALUE!</v>
      </c>
      <c r="B136" s="479" t="str">
        <f ca="1">+IF(ISTEXT('Data Summary'!B136),'Data Summary'!B136,"")</f>
        <v/>
      </c>
      <c r="C136" s="506" t="e">
        <f ca="1">+VALUE('Data Summary'!C136)</f>
        <v>#VALUE!</v>
      </c>
      <c r="D136" s="507" t="e">
        <f ca="1">+IF(AND(ISNUMBER(OFFSET('Water Data'!$D$4,0,10*ROW('Water Data'!D130))),'Data Summary'!BS136="Yes"),100-OFFSET('Water Data'!$D$4,0,10*ROW('Water Data'!D130)),NA())</f>
        <v>#N/A</v>
      </c>
      <c r="E136" s="507" t="e">
        <f ca="1">+IF(AND(ISNUMBER(OFFSET('Water Data'!$D$6,0,10*ROW('Water Data'!D130))),'Data Summary'!BT136="Yes"),OFFSET('Water Data'!$D$6,0,10*ROW('Water Data'!D130)),NA())</f>
        <v>#N/A</v>
      </c>
      <c r="F136" s="507" t="e">
        <f ca="1">+IF(AND(ISNUMBER(OFFSET('Water Data'!$D$9,0,10*ROW('Water Data'!D130))),'Data Summary'!BU136="Yes"),OFFSET('Water Data'!$D$9,0,10*ROW('Water Data'!D130)),NA())</f>
        <v>#N/A</v>
      </c>
      <c r="G136" s="507" t="e">
        <f ca="1">+IF(AND(ISNUMBER(OFFSET('Water Data'!$E$4,0,10*ROW('Water Data'!E130))),'Data Summary'!BV136="Yes"),100-OFFSET('Water Data'!$E$4,0,10*ROW('Water Data'!E130)),NA())</f>
        <v>#N/A</v>
      </c>
      <c r="H136" s="507" t="e">
        <f ca="1">+IF(AND(ISNUMBER(OFFSET('Water Data'!$E$6,0,10*ROW('Water Data'!E130))),'Data Summary'!BW136="Yes"),OFFSET('Water Data'!$E$6,0,10*ROW('Water Data'!E130)),NA())</f>
        <v>#N/A</v>
      </c>
      <c r="I136" s="507" t="e">
        <f ca="1">+IF(AND(ISNUMBER(OFFSET('Water Data'!$E$9,0,10*ROW('Water Data'!E130))),'Data Summary'!BX136="Yes"),OFFSET('Water Data'!$E$9,0,10*ROW('Water Data'!E130)),NA())</f>
        <v>#N/A</v>
      </c>
      <c r="J136" s="507" t="e">
        <f ca="1">+IF(AND(ISNUMBER(OFFSET('Water Data'!$F$4,0,10*ROW('Water Data'!F130))),'Data Summary'!BY136="Yes"),100-OFFSET('Water Data'!$F$4,0,10*ROW('Water Data'!F130)),NA())</f>
        <v>#N/A</v>
      </c>
      <c r="K136" s="507" t="e">
        <f ca="1">+IF(AND(ISNUMBER(OFFSET('Water Data'!$F$6,0,10*ROW('Water Data'!F130))),'Data Summary'!BZ136="Yes"),OFFSET('Water Data'!$F$6,0,10*ROW('Water Data'!F130)),NA())</f>
        <v>#N/A</v>
      </c>
      <c r="L136" s="507" t="e">
        <f ca="1">+IF(AND(ISNUMBER(OFFSET('Water Data'!$F$9,0,10*ROW('Water Data'!F130))),'Data Summary'!CA136="Yes"),OFFSET('Water Data'!$F$9,0,10*ROW('Water Data'!F130)),NA())</f>
        <v>#N/A</v>
      </c>
      <c r="M136" s="507" t="e">
        <f ca="1">+IF(AND(ISNUMBER(OFFSET('Water Data'!$G$4,0,10*ROW('Water Data'!G130))),'Data Summary'!CB136="Yes"),100-OFFSET('Water Data'!$G$4,0,10*ROW('Water Data'!G130)),NA())</f>
        <v>#N/A</v>
      </c>
      <c r="N136" s="507" t="e">
        <f ca="1">+IF(AND(ISNUMBER(OFFSET('Water Data'!$G$6,0,10*ROW('Water Data'!G130))),'Data Summary'!CC136="Yes"),OFFSET('Water Data'!$G$6,0,10*ROW('Water Data'!G130)),NA())</f>
        <v>#N/A</v>
      </c>
      <c r="O136" s="507" t="e">
        <f ca="1">+IF(AND(ISNUMBER(OFFSET('Water Data'!$G$9,0,10*ROW('Water Data'!G130))),'Data Summary'!CD136="Yes"),OFFSET('Water Data'!$G$9,0,10*ROW('Water Data'!G130)),NA())</f>
        <v>#N/A</v>
      </c>
      <c r="P136" s="507" t="e">
        <f ca="1">+IF(AND(ISNUMBER(OFFSET('Water Data'!$H$4,0,10*ROW('Water Data'!H130))),'Data Summary'!CE136="Yes"),100-OFFSET('Water Data'!$H$4,0,10*ROW('Water Data'!H130)),NA())</f>
        <v>#N/A</v>
      </c>
      <c r="Q136" s="507" t="e">
        <f ca="1">+IF(AND(ISNUMBER(OFFSET('Water Data'!$H$6,0,10*ROW('Water Data'!H130))),'Data Summary'!CF136="Yes"),OFFSET('Water Data'!$H$6,0,10*ROW('Water Data'!H130)),NA())</f>
        <v>#N/A</v>
      </c>
      <c r="R136" s="507" t="e">
        <f ca="1">+IF(AND(ISNUMBER(OFFSET('Water Data'!$H$9,0,10*ROW('Water Data'!H130))),'Data Summary'!CG136="Yes"),OFFSET('Water Data'!$H$9,0,10*ROW('Water Data'!H130)),NA())</f>
        <v>#N/A</v>
      </c>
      <c r="S136" s="507" t="e">
        <f ca="1">+IF(AND(ISNUMBER(OFFSET('Water Data'!$I$4,0,10*ROW('Water Data'!I130))),'Data Summary'!CH136="Yes"),100-OFFSET('Water Data'!$I$4,0,10*ROW('Water Data'!I130)),NA())</f>
        <v>#N/A</v>
      </c>
      <c r="T136" s="507" t="e">
        <f ca="1">+IF(AND(ISNUMBER(OFFSET('Water Data'!$I$6,0,10*ROW('Water Data'!I130))),'Data Summary'!CI136="Yes"),OFFSET('Water Data'!$I$6,0,10*ROW('Water Data'!I130)),NA())</f>
        <v>#N/A</v>
      </c>
      <c r="U136" s="507" t="e">
        <f ca="1">+IF(AND(ISNUMBER(OFFSET('Water Data'!$I$9,0,10*ROW('Water Data'!I130))),'Data Summary'!CJ136="Yes"),OFFSET('Water Data'!$I$9,0,10*ROW('Water Data'!I130)),NA())</f>
        <v>#N/A</v>
      </c>
      <c r="V136" s="508" t="e">
        <f ca="1">+IF(AND(ISNUMBER(OFFSET('Sanitation Data'!$D$4,0,10*ROW('Sanitation Data'!D130))),'Data Summary'!CK136="Yes"),100-OFFSET('Sanitation Data'!$D$4,0,10*ROW('Sanitation Data'!D130)),NA())</f>
        <v>#N/A</v>
      </c>
      <c r="W136" s="508" t="e">
        <f ca="1">+IF(AND(ISNUMBER(OFFSET('Sanitation Data'!$D$6,0,10*ROW('Sanitation Data'!D130))),'Data Summary'!CL136="Yes"),OFFSET('Sanitation Data'!$D$6,0,10*ROW('Sanitation Data'!D130)),NA())</f>
        <v>#N/A</v>
      </c>
      <c r="X136" s="508" t="e">
        <f ca="1">+IF(AND(ISNUMBER(OFFSET('Sanitation Data'!$D$10,0,10*ROW('Sanitation Data'!D130))),'Data Summary'!CM136="Yes"),OFFSET('Sanitation Data'!$D$10,0,10*ROW('Sanitation Data'!D130)),NA())</f>
        <v>#N/A</v>
      </c>
      <c r="Y136" s="508" t="e">
        <f ca="1">+IF(AND(ISNUMBER(OFFSET('Sanitation Data'!$D$11,0,10*ROW('Sanitation Data'!D130))),'Data Summary'!CN136="Yes"),OFFSET('Sanitation Data'!$D$11,0,10*ROW('Sanitation Data'!D130)),NA())</f>
        <v>#N/A</v>
      </c>
      <c r="Z136" s="508" t="e">
        <f ca="1">+IF(AND(ISNUMBER(OFFSET('Sanitation Data'!$D$12,0,10*ROW('Sanitation Data'!D130))),'Data Summary'!CO136="Yes"),OFFSET('Sanitation Data'!$D$12,0,10*ROW('Sanitation Data'!D130)),NA())</f>
        <v>#N/A</v>
      </c>
      <c r="AA136" s="508" t="e">
        <f ca="1">+IF(AND(ISNUMBER(OFFSET('Sanitation Data'!$E$4,0,10*ROW('Sanitation Data'!E130))),'Data Summary'!CP136="Yes"),100-OFFSET('Sanitation Data'!$E$4,0,10*ROW('Sanitation Data'!E130)),NA())</f>
        <v>#N/A</v>
      </c>
      <c r="AB136" s="508" t="e">
        <f ca="1">+IF(AND(ISNUMBER(OFFSET('Sanitation Data'!$E$6,0,10*ROW('Sanitation Data'!E130))),'Data Summary'!CQ136="Yes"),OFFSET('Sanitation Data'!$E$6,0,10*ROW('Sanitation Data'!E130)),NA())</f>
        <v>#N/A</v>
      </c>
      <c r="AC136" s="508" t="e">
        <f ca="1">+IF(AND(ISNUMBER(OFFSET('Sanitation Data'!$E$10,0,10*ROW('Sanitation Data'!E130))),'Data Summary'!CR136="Yes"),OFFSET('Sanitation Data'!$E$10,0,10*ROW('Sanitation Data'!E130)),NA())</f>
        <v>#N/A</v>
      </c>
      <c r="AD136" s="508" t="e">
        <f ca="1">+IF(AND(ISNUMBER(OFFSET('Sanitation Data'!$E$11,0,10*ROW('Sanitation Data'!E130))),'Data Summary'!CS136="Yes"),OFFSET('Sanitation Data'!$E$11,0,10*ROW('Sanitation Data'!E130)),NA())</f>
        <v>#N/A</v>
      </c>
      <c r="AE136" s="508" t="e">
        <f ca="1">+IF(AND(ISNUMBER(OFFSET('Sanitation Data'!$E$12,0,10*ROW('Sanitation Data'!E130))),'Data Summary'!CT136="Yes"),OFFSET('Sanitation Data'!$E$12,0,10*ROW('Sanitation Data'!E130)),NA())</f>
        <v>#N/A</v>
      </c>
      <c r="AF136" s="508" t="e">
        <f ca="1">+IF(AND(ISNUMBER(OFFSET('Sanitation Data'!$F$4,0,10*ROW('Sanitation Data'!F130))),'Data Summary'!CU136="Yes"),100-OFFSET('Sanitation Data'!$F$4,0,10*ROW('Sanitation Data'!F130)),NA())</f>
        <v>#N/A</v>
      </c>
      <c r="AG136" s="508" t="e">
        <f ca="1">+IF(AND(ISNUMBER(OFFSET('Sanitation Data'!$F$6,0,10*ROW('Sanitation Data'!F130))),'Data Summary'!CV136="Yes"),OFFSET('Sanitation Data'!$F$6,0,10*ROW('Sanitation Data'!F130)),NA())</f>
        <v>#N/A</v>
      </c>
      <c r="AH136" s="508" t="e">
        <f ca="1">+IF(AND(ISNUMBER(OFFSET('Sanitation Data'!$F$10,0,10*ROW('Sanitation Data'!F130))),'Data Summary'!CW136="Yes"),OFFSET('Sanitation Data'!$F$10,0,10*ROW('Sanitation Data'!F130)),NA())</f>
        <v>#N/A</v>
      </c>
      <c r="AI136" s="508" t="e">
        <f ca="1">+IF(AND(ISNUMBER(OFFSET('Sanitation Data'!$F$11,0,10*ROW('Sanitation Data'!F130))),'Data Summary'!CX136="Yes"),OFFSET('Sanitation Data'!$F$11,0,10*ROW('Sanitation Data'!F130)),NA())</f>
        <v>#N/A</v>
      </c>
      <c r="AJ136" s="508" t="e">
        <f ca="1">+IF(AND(ISNUMBER(OFFSET('Sanitation Data'!$F$12,0,10*ROW('Sanitation Data'!F130))),'Data Summary'!CY136="Yes"),OFFSET('Sanitation Data'!$F$12,0,10*ROW('Sanitation Data'!F130)),NA())</f>
        <v>#N/A</v>
      </c>
      <c r="AK136" s="508" t="e">
        <f ca="1">+IF(AND(ISNUMBER(OFFSET('Sanitation Data'!$G$4,0,10*ROW('Sanitation Data'!G130))),'Data Summary'!CZ136="Yes"),100-OFFSET('Sanitation Data'!$G$4,0,10*ROW('Sanitation Data'!G130)),NA())</f>
        <v>#N/A</v>
      </c>
      <c r="AL136" s="508" t="e">
        <f ca="1">+IF(AND(ISNUMBER(OFFSET('Sanitation Data'!$G$6,0,10*ROW('Sanitation Data'!G130))),'Data Summary'!DA136="Yes"),OFFSET('Sanitation Data'!$G$6,0,10*ROW('Sanitation Data'!G130)),NA())</f>
        <v>#N/A</v>
      </c>
      <c r="AM136" s="508" t="e">
        <f ca="1">+IF(AND(ISNUMBER(OFFSET('Sanitation Data'!$G$10,0,10*ROW('Sanitation Data'!G130))),'Data Summary'!DB136="Yes"),OFFSET('Sanitation Data'!$G$10,0,10*ROW('Sanitation Data'!G130)),NA())</f>
        <v>#N/A</v>
      </c>
      <c r="AN136" s="508" t="e">
        <f ca="1">+IF(AND(ISNUMBER(OFFSET('Sanitation Data'!$G$11,0,10*ROW('Sanitation Data'!G130))),'Data Summary'!DC136="Yes"),OFFSET('Sanitation Data'!$G$11,0,10*ROW('Sanitation Data'!G130)),NA())</f>
        <v>#N/A</v>
      </c>
      <c r="AO136" s="508" t="e">
        <f ca="1">+IF(AND(ISNUMBER(OFFSET('Sanitation Data'!$G$12,0,10*ROW('Sanitation Data'!G130))),'Data Summary'!DD136="Yes"),OFFSET('Sanitation Data'!$G$12,0,10*ROW('Sanitation Data'!G130)),NA())</f>
        <v>#N/A</v>
      </c>
      <c r="AP136" s="508" t="e">
        <f ca="1">+IF(AND(ISNUMBER(OFFSET('Sanitation Data'!$H$4,0,10*ROW('Sanitation Data'!H130))),'Data Summary'!DE136="Yes"),100-OFFSET('Sanitation Data'!$H$4,0,10*ROW('Sanitation Data'!H130)),NA())</f>
        <v>#N/A</v>
      </c>
      <c r="AQ136" s="508" t="e">
        <f ca="1">+IF(AND(ISNUMBER(OFFSET('Sanitation Data'!$H$6,0,10*ROW('Sanitation Data'!H130))),'Data Summary'!DF136="Yes"),OFFSET('Sanitation Data'!$H$6,0,10*ROW('Sanitation Data'!H130)),NA())</f>
        <v>#N/A</v>
      </c>
      <c r="AR136" s="508" t="e">
        <f ca="1">+IF(AND(ISNUMBER(OFFSET('Sanitation Data'!$H$10,0,10*ROW('Sanitation Data'!H130))),'Data Summary'!DG136="Yes"),OFFSET('Sanitation Data'!$H$10,0,10*ROW('Sanitation Data'!H130)),NA())</f>
        <v>#N/A</v>
      </c>
      <c r="AS136" s="508" t="e">
        <f ca="1">+IF(AND(ISNUMBER(OFFSET('Sanitation Data'!$H$11,0,10*ROW('Sanitation Data'!H130))),'Data Summary'!DH136="Yes"),OFFSET('Sanitation Data'!$H$11,0,10*ROW('Sanitation Data'!H130)),NA())</f>
        <v>#N/A</v>
      </c>
      <c r="AT136" s="508" t="e">
        <f ca="1">+IF(AND(ISNUMBER(OFFSET('Sanitation Data'!$H$12,0,10*ROW('Sanitation Data'!H130))),'Data Summary'!DI136="Yes"),OFFSET('Sanitation Data'!$H$12,0,10*ROW('Sanitation Data'!H130)),NA())</f>
        <v>#N/A</v>
      </c>
      <c r="AU136" s="508" t="e">
        <f ca="1">+IF(AND(ISNUMBER(OFFSET('Sanitation Data'!$I$4,0,10*ROW('Sanitation Data'!I130))),'Data Summary'!DJ136="Yes"),100-OFFSET('Sanitation Data'!$I$4,0,10*ROW('Sanitation Data'!I130)),NA())</f>
        <v>#N/A</v>
      </c>
      <c r="AV136" s="508" t="e">
        <f ca="1">+IF(AND(ISNUMBER(OFFSET('Sanitation Data'!$I$6,0,10*ROW('Sanitation Data'!I130))),'Data Summary'!DK136="Yes"),OFFSET('Sanitation Data'!$I$6,0,10*ROW('Sanitation Data'!I130)),NA())</f>
        <v>#N/A</v>
      </c>
      <c r="AW136" s="508" t="e">
        <f ca="1">+IF(AND(ISNUMBER(OFFSET('Sanitation Data'!$I$10,0,10*ROW('Sanitation Data'!I130))),'Data Summary'!DL136="Yes"),OFFSET('Sanitation Data'!$I$10,0,10*ROW('Sanitation Data'!I130)),NA())</f>
        <v>#N/A</v>
      </c>
      <c r="AX136" s="508" t="e">
        <f ca="1">+IF(AND(ISNUMBER(OFFSET('Sanitation Data'!$I$11,0,10*ROW('Sanitation Data'!I130))),'Data Summary'!DM136="Yes"),OFFSET('Sanitation Data'!$I$11,0,10*ROW('Sanitation Data'!I130)),NA())</f>
        <v>#N/A</v>
      </c>
      <c r="AY136" s="508" t="e">
        <f ca="1">+IF(AND(ISNUMBER(OFFSET('Sanitation Data'!$I$12,0,10*ROW('Sanitation Data'!I130))),'Data Summary'!DN136="Yes"),OFFSET('Sanitation Data'!$I$12,0,10*ROW('Sanitation Data'!I130)),NA())</f>
        <v>#N/A</v>
      </c>
      <c r="AZ136" s="509" t="e">
        <f ca="1">+IF(AND(ISNUMBER(OFFSET('Hygiene Data'!$D$5,0,10*ROW('Hygiene Data'!D130))),'Data Summary'!DO136="Yes"),OFFSET('Hygiene Data'!$D$5,0,10*ROW('Hygiene Data'!D130)),NA())</f>
        <v>#N/A</v>
      </c>
      <c r="BA136" s="509" t="e">
        <f ca="1">+IF(AND(ISNUMBER(OFFSET('Hygiene Data'!$D$7,0,10*ROW('Hygiene Data'!D130))),'Data Summary'!DP136="Yes"),OFFSET('Hygiene Data'!$D$7,0,10*ROW('Hygiene Data'!D130)),NA())</f>
        <v>#N/A</v>
      </c>
      <c r="BB136" s="509" t="e">
        <f ca="1">+IF(AND(ISNUMBER(OFFSET('Hygiene Data'!$D$9,0,10*ROW('Hygiene Data'!D130))),'Data Summary'!DQ136="Yes"),OFFSET('Hygiene Data'!$D$9,0,10*ROW('Hygiene Data'!D130)),NA())</f>
        <v>#N/A</v>
      </c>
      <c r="BC136" s="509" t="e">
        <f ca="1">+IF(AND(ISNUMBER(OFFSET('Hygiene Data'!$E$5,0,10*ROW('Hygiene Data'!E130))),'Data Summary'!DR136="Yes"),OFFSET('Hygiene Data'!$E$5,0,10*ROW('Hygiene Data'!E130)),NA())</f>
        <v>#N/A</v>
      </c>
      <c r="BD136" s="509" t="e">
        <f ca="1">+IF(AND(ISNUMBER(OFFSET('Hygiene Data'!$E$7,0,10*ROW('Hygiene Data'!E130))),'Data Summary'!DS136="Yes"),OFFSET('Hygiene Data'!$E$7,0,10*ROW('Hygiene Data'!E130)),NA())</f>
        <v>#N/A</v>
      </c>
      <c r="BE136" s="509" t="e">
        <f ca="1">+IF(AND(ISNUMBER(OFFSET('Hygiene Data'!$E$9,0,10*ROW('Hygiene Data'!E130))),'Data Summary'!DT136="Yes"),OFFSET('Hygiene Data'!$E$9,0,10*ROW('Hygiene Data'!E130)),NA())</f>
        <v>#N/A</v>
      </c>
      <c r="BF136" s="509" t="e">
        <f ca="1">+IF(AND(ISNUMBER(OFFSET('Hygiene Data'!$F$5,0,10*ROW('Hygiene Data'!F130))),'Data Summary'!DU136="Yes"),OFFSET('Hygiene Data'!$F$5,0,10*ROW('Hygiene Data'!F130)),NA())</f>
        <v>#N/A</v>
      </c>
      <c r="BG136" s="509" t="e">
        <f ca="1">+IF(AND(ISNUMBER(OFFSET('Hygiene Data'!$F$7,0,10*ROW('Hygiene Data'!F130))),'Data Summary'!DV136="Yes"),OFFSET('Hygiene Data'!$F$7,0,10*ROW('Hygiene Data'!F130)),NA())</f>
        <v>#N/A</v>
      </c>
      <c r="BH136" s="509" t="e">
        <f ca="1">+IF(AND(ISNUMBER(OFFSET('Hygiene Data'!$F$9,0,10*ROW('Hygiene Data'!F130))),'Data Summary'!DW136="Yes"),OFFSET('Hygiene Data'!$F$9,0,10*ROW('Hygiene Data'!F130)),NA())</f>
        <v>#N/A</v>
      </c>
      <c r="BI136" s="509" t="e">
        <f ca="1">+IF(AND(ISNUMBER(OFFSET('Hygiene Data'!$G$5,0,10*ROW('Hygiene Data'!G130))),'Data Summary'!DX136="Yes"),OFFSET('Hygiene Data'!$G$5,0,10*ROW('Hygiene Data'!G130)),NA())</f>
        <v>#N/A</v>
      </c>
      <c r="BJ136" s="509" t="e">
        <f ca="1">+IF(AND(ISNUMBER(OFFSET('Hygiene Data'!$G$7,0,10*ROW('Hygiene Data'!G130))),'Data Summary'!DY136="Yes"),OFFSET('Hygiene Data'!$G$7,0,10*ROW('Hygiene Data'!G130)),NA())</f>
        <v>#N/A</v>
      </c>
      <c r="BK136" s="509" t="e">
        <f ca="1">+IF(AND(ISNUMBER(OFFSET('Hygiene Data'!$G$9,0,10*ROW('Hygiene Data'!G130))),'Data Summary'!DZ136="Yes"),OFFSET('Hygiene Data'!$G$9,0,10*ROW('Hygiene Data'!G130)),NA())</f>
        <v>#N/A</v>
      </c>
      <c r="BL136" s="509" t="e">
        <f ca="1">+IF(AND(ISNUMBER(OFFSET('Hygiene Data'!$H$5,0,10*ROW('Hygiene Data'!H130))),'Data Summary'!EA136="Yes"),OFFSET('Hygiene Data'!$H$5,0,10*ROW('Hygiene Data'!H130)),NA())</f>
        <v>#N/A</v>
      </c>
      <c r="BM136" s="509" t="e">
        <f ca="1">+IF(AND(ISNUMBER(OFFSET('Hygiene Data'!$H$7,0,10*ROW('Hygiene Data'!H130))),'Data Summary'!EB136="Yes"),OFFSET('Hygiene Data'!$H$7,0,10*ROW('Hygiene Data'!H130)),NA())</f>
        <v>#N/A</v>
      </c>
      <c r="BN136" s="509" t="e">
        <f ca="1">+IF(AND(ISNUMBER(OFFSET('Hygiene Data'!$H$9,0,10*ROW('Hygiene Data'!H130))),'Data Summary'!EC136="Yes"),OFFSET('Hygiene Data'!$H$9,0,10*ROW('Hygiene Data'!H130)),NA())</f>
        <v>#N/A</v>
      </c>
      <c r="BO136" s="509" t="e">
        <f ca="1">+IF(AND(ISNUMBER(OFFSET('Hygiene Data'!$I$5,0,10*ROW('Hygiene Data'!I130))),'Data Summary'!ED136="Yes"),OFFSET('Hygiene Data'!$I$5,0,10*ROW('Hygiene Data'!I130)),NA())</f>
        <v>#N/A</v>
      </c>
      <c r="BP136" s="509" t="e">
        <f ca="1">+IF(AND(ISNUMBER(OFFSET('Hygiene Data'!$I$7,0,10*ROW('Hygiene Data'!I130))),'Data Summary'!EE136="Yes"),OFFSET('Hygiene Data'!$I$7,0,10*ROW('Hygiene Data'!I130)),NA())</f>
        <v>#N/A</v>
      </c>
      <c r="BQ136" s="509" t="e">
        <f ca="1">+IF(AND(ISNUMBER(OFFSET('Hygiene Data'!$I$9,0,10*ROW('Hygiene Data'!I130))),'Data Summary'!EF136="Yes"),OFFSET('Hygiene Data'!$I$9,0,10*ROW('Hygiene Data'!I130)),NA())</f>
        <v>#N/A</v>
      </c>
    </row>
    <row r="137" spans="1:69" x14ac:dyDescent="0.25">
      <c r="A137" s="505" t="e">
        <f ca="1">+RIGHT('Data Summary'!A137,LEN('Data Summary'!A137)-9)</f>
        <v>#VALUE!</v>
      </c>
      <c r="B137" s="479" t="str">
        <f ca="1">+IF(ISTEXT('Data Summary'!B137),'Data Summary'!B137,"")</f>
        <v/>
      </c>
      <c r="C137" s="506" t="e">
        <f ca="1">+VALUE('Data Summary'!C137)</f>
        <v>#VALUE!</v>
      </c>
      <c r="D137" s="507" t="e">
        <f ca="1">+IF(AND(ISNUMBER(OFFSET('Water Data'!$D$4,0,10*ROW('Water Data'!D131))),'Data Summary'!BS137="Yes"),100-OFFSET('Water Data'!$D$4,0,10*ROW('Water Data'!D131)),NA())</f>
        <v>#N/A</v>
      </c>
      <c r="E137" s="507" t="e">
        <f ca="1">+IF(AND(ISNUMBER(OFFSET('Water Data'!$D$6,0,10*ROW('Water Data'!D131))),'Data Summary'!BT137="Yes"),OFFSET('Water Data'!$D$6,0,10*ROW('Water Data'!D131)),NA())</f>
        <v>#N/A</v>
      </c>
      <c r="F137" s="507" t="e">
        <f ca="1">+IF(AND(ISNUMBER(OFFSET('Water Data'!$D$9,0,10*ROW('Water Data'!D131))),'Data Summary'!BU137="Yes"),OFFSET('Water Data'!$D$9,0,10*ROW('Water Data'!D131)),NA())</f>
        <v>#N/A</v>
      </c>
      <c r="G137" s="507" t="e">
        <f ca="1">+IF(AND(ISNUMBER(OFFSET('Water Data'!$E$4,0,10*ROW('Water Data'!E131))),'Data Summary'!BV137="Yes"),100-OFFSET('Water Data'!$E$4,0,10*ROW('Water Data'!E131)),NA())</f>
        <v>#N/A</v>
      </c>
      <c r="H137" s="507" t="e">
        <f ca="1">+IF(AND(ISNUMBER(OFFSET('Water Data'!$E$6,0,10*ROW('Water Data'!E131))),'Data Summary'!BW137="Yes"),OFFSET('Water Data'!$E$6,0,10*ROW('Water Data'!E131)),NA())</f>
        <v>#N/A</v>
      </c>
      <c r="I137" s="507" t="e">
        <f ca="1">+IF(AND(ISNUMBER(OFFSET('Water Data'!$E$9,0,10*ROW('Water Data'!E131))),'Data Summary'!BX137="Yes"),OFFSET('Water Data'!$E$9,0,10*ROW('Water Data'!E131)),NA())</f>
        <v>#N/A</v>
      </c>
      <c r="J137" s="507" t="e">
        <f ca="1">+IF(AND(ISNUMBER(OFFSET('Water Data'!$F$4,0,10*ROW('Water Data'!F131))),'Data Summary'!BY137="Yes"),100-OFFSET('Water Data'!$F$4,0,10*ROW('Water Data'!F131)),NA())</f>
        <v>#N/A</v>
      </c>
      <c r="K137" s="507" t="e">
        <f ca="1">+IF(AND(ISNUMBER(OFFSET('Water Data'!$F$6,0,10*ROW('Water Data'!F131))),'Data Summary'!BZ137="Yes"),OFFSET('Water Data'!$F$6,0,10*ROW('Water Data'!F131)),NA())</f>
        <v>#N/A</v>
      </c>
      <c r="L137" s="507" t="e">
        <f ca="1">+IF(AND(ISNUMBER(OFFSET('Water Data'!$F$9,0,10*ROW('Water Data'!F131))),'Data Summary'!CA137="Yes"),OFFSET('Water Data'!$F$9,0,10*ROW('Water Data'!F131)),NA())</f>
        <v>#N/A</v>
      </c>
      <c r="M137" s="507" t="e">
        <f ca="1">+IF(AND(ISNUMBER(OFFSET('Water Data'!$G$4,0,10*ROW('Water Data'!G131))),'Data Summary'!CB137="Yes"),100-OFFSET('Water Data'!$G$4,0,10*ROW('Water Data'!G131)),NA())</f>
        <v>#N/A</v>
      </c>
      <c r="N137" s="507" t="e">
        <f ca="1">+IF(AND(ISNUMBER(OFFSET('Water Data'!$G$6,0,10*ROW('Water Data'!G131))),'Data Summary'!CC137="Yes"),OFFSET('Water Data'!$G$6,0,10*ROW('Water Data'!G131)),NA())</f>
        <v>#N/A</v>
      </c>
      <c r="O137" s="507" t="e">
        <f ca="1">+IF(AND(ISNUMBER(OFFSET('Water Data'!$G$9,0,10*ROW('Water Data'!G131))),'Data Summary'!CD137="Yes"),OFFSET('Water Data'!$G$9,0,10*ROW('Water Data'!G131)),NA())</f>
        <v>#N/A</v>
      </c>
      <c r="P137" s="507" t="e">
        <f ca="1">+IF(AND(ISNUMBER(OFFSET('Water Data'!$H$4,0,10*ROW('Water Data'!H131))),'Data Summary'!CE137="Yes"),100-OFFSET('Water Data'!$H$4,0,10*ROW('Water Data'!H131)),NA())</f>
        <v>#N/A</v>
      </c>
      <c r="Q137" s="507" t="e">
        <f ca="1">+IF(AND(ISNUMBER(OFFSET('Water Data'!$H$6,0,10*ROW('Water Data'!H131))),'Data Summary'!CF137="Yes"),OFFSET('Water Data'!$H$6,0,10*ROW('Water Data'!H131)),NA())</f>
        <v>#N/A</v>
      </c>
      <c r="R137" s="507" t="e">
        <f ca="1">+IF(AND(ISNUMBER(OFFSET('Water Data'!$H$9,0,10*ROW('Water Data'!H131))),'Data Summary'!CG137="Yes"),OFFSET('Water Data'!$H$9,0,10*ROW('Water Data'!H131)),NA())</f>
        <v>#N/A</v>
      </c>
      <c r="S137" s="507" t="e">
        <f ca="1">+IF(AND(ISNUMBER(OFFSET('Water Data'!$I$4,0,10*ROW('Water Data'!I131))),'Data Summary'!CH137="Yes"),100-OFFSET('Water Data'!$I$4,0,10*ROW('Water Data'!I131)),NA())</f>
        <v>#N/A</v>
      </c>
      <c r="T137" s="507" t="e">
        <f ca="1">+IF(AND(ISNUMBER(OFFSET('Water Data'!$I$6,0,10*ROW('Water Data'!I131))),'Data Summary'!CI137="Yes"),OFFSET('Water Data'!$I$6,0,10*ROW('Water Data'!I131)),NA())</f>
        <v>#N/A</v>
      </c>
      <c r="U137" s="507" t="e">
        <f ca="1">+IF(AND(ISNUMBER(OFFSET('Water Data'!$I$9,0,10*ROW('Water Data'!I131))),'Data Summary'!CJ137="Yes"),OFFSET('Water Data'!$I$9,0,10*ROW('Water Data'!I131)),NA())</f>
        <v>#N/A</v>
      </c>
      <c r="V137" s="508" t="e">
        <f ca="1">+IF(AND(ISNUMBER(OFFSET('Sanitation Data'!$D$4,0,10*ROW('Sanitation Data'!D131))),'Data Summary'!CK137="Yes"),100-OFFSET('Sanitation Data'!$D$4,0,10*ROW('Sanitation Data'!D131)),NA())</f>
        <v>#N/A</v>
      </c>
      <c r="W137" s="508" t="e">
        <f ca="1">+IF(AND(ISNUMBER(OFFSET('Sanitation Data'!$D$6,0,10*ROW('Sanitation Data'!D131))),'Data Summary'!CL137="Yes"),OFFSET('Sanitation Data'!$D$6,0,10*ROW('Sanitation Data'!D131)),NA())</f>
        <v>#N/A</v>
      </c>
      <c r="X137" s="508" t="e">
        <f ca="1">+IF(AND(ISNUMBER(OFFSET('Sanitation Data'!$D$10,0,10*ROW('Sanitation Data'!D131))),'Data Summary'!CM137="Yes"),OFFSET('Sanitation Data'!$D$10,0,10*ROW('Sanitation Data'!D131)),NA())</f>
        <v>#N/A</v>
      </c>
      <c r="Y137" s="508" t="e">
        <f ca="1">+IF(AND(ISNUMBER(OFFSET('Sanitation Data'!$D$11,0,10*ROW('Sanitation Data'!D131))),'Data Summary'!CN137="Yes"),OFFSET('Sanitation Data'!$D$11,0,10*ROW('Sanitation Data'!D131)),NA())</f>
        <v>#N/A</v>
      </c>
      <c r="Z137" s="508" t="e">
        <f ca="1">+IF(AND(ISNUMBER(OFFSET('Sanitation Data'!$D$12,0,10*ROW('Sanitation Data'!D131))),'Data Summary'!CO137="Yes"),OFFSET('Sanitation Data'!$D$12,0,10*ROW('Sanitation Data'!D131)),NA())</f>
        <v>#N/A</v>
      </c>
      <c r="AA137" s="508" t="e">
        <f ca="1">+IF(AND(ISNUMBER(OFFSET('Sanitation Data'!$E$4,0,10*ROW('Sanitation Data'!E131))),'Data Summary'!CP137="Yes"),100-OFFSET('Sanitation Data'!$E$4,0,10*ROW('Sanitation Data'!E131)),NA())</f>
        <v>#N/A</v>
      </c>
      <c r="AB137" s="508" t="e">
        <f ca="1">+IF(AND(ISNUMBER(OFFSET('Sanitation Data'!$E$6,0,10*ROW('Sanitation Data'!E131))),'Data Summary'!CQ137="Yes"),OFFSET('Sanitation Data'!$E$6,0,10*ROW('Sanitation Data'!E131)),NA())</f>
        <v>#N/A</v>
      </c>
      <c r="AC137" s="508" t="e">
        <f ca="1">+IF(AND(ISNUMBER(OFFSET('Sanitation Data'!$E$10,0,10*ROW('Sanitation Data'!E131))),'Data Summary'!CR137="Yes"),OFFSET('Sanitation Data'!$E$10,0,10*ROW('Sanitation Data'!E131)),NA())</f>
        <v>#N/A</v>
      </c>
      <c r="AD137" s="508" t="e">
        <f ca="1">+IF(AND(ISNUMBER(OFFSET('Sanitation Data'!$E$11,0,10*ROW('Sanitation Data'!E131))),'Data Summary'!CS137="Yes"),OFFSET('Sanitation Data'!$E$11,0,10*ROW('Sanitation Data'!E131)),NA())</f>
        <v>#N/A</v>
      </c>
      <c r="AE137" s="508" t="e">
        <f ca="1">+IF(AND(ISNUMBER(OFFSET('Sanitation Data'!$E$12,0,10*ROW('Sanitation Data'!E131))),'Data Summary'!CT137="Yes"),OFFSET('Sanitation Data'!$E$12,0,10*ROW('Sanitation Data'!E131)),NA())</f>
        <v>#N/A</v>
      </c>
      <c r="AF137" s="508" t="e">
        <f ca="1">+IF(AND(ISNUMBER(OFFSET('Sanitation Data'!$F$4,0,10*ROW('Sanitation Data'!F131))),'Data Summary'!CU137="Yes"),100-OFFSET('Sanitation Data'!$F$4,0,10*ROW('Sanitation Data'!F131)),NA())</f>
        <v>#N/A</v>
      </c>
      <c r="AG137" s="508" t="e">
        <f ca="1">+IF(AND(ISNUMBER(OFFSET('Sanitation Data'!$F$6,0,10*ROW('Sanitation Data'!F131))),'Data Summary'!CV137="Yes"),OFFSET('Sanitation Data'!$F$6,0,10*ROW('Sanitation Data'!F131)),NA())</f>
        <v>#N/A</v>
      </c>
      <c r="AH137" s="508" t="e">
        <f ca="1">+IF(AND(ISNUMBER(OFFSET('Sanitation Data'!$F$10,0,10*ROW('Sanitation Data'!F131))),'Data Summary'!CW137="Yes"),OFFSET('Sanitation Data'!$F$10,0,10*ROW('Sanitation Data'!F131)),NA())</f>
        <v>#N/A</v>
      </c>
      <c r="AI137" s="508" t="e">
        <f ca="1">+IF(AND(ISNUMBER(OFFSET('Sanitation Data'!$F$11,0,10*ROW('Sanitation Data'!F131))),'Data Summary'!CX137="Yes"),OFFSET('Sanitation Data'!$F$11,0,10*ROW('Sanitation Data'!F131)),NA())</f>
        <v>#N/A</v>
      </c>
      <c r="AJ137" s="508" t="e">
        <f ca="1">+IF(AND(ISNUMBER(OFFSET('Sanitation Data'!$F$12,0,10*ROW('Sanitation Data'!F131))),'Data Summary'!CY137="Yes"),OFFSET('Sanitation Data'!$F$12,0,10*ROW('Sanitation Data'!F131)),NA())</f>
        <v>#N/A</v>
      </c>
      <c r="AK137" s="508" t="e">
        <f ca="1">+IF(AND(ISNUMBER(OFFSET('Sanitation Data'!$G$4,0,10*ROW('Sanitation Data'!G131))),'Data Summary'!CZ137="Yes"),100-OFFSET('Sanitation Data'!$G$4,0,10*ROW('Sanitation Data'!G131)),NA())</f>
        <v>#N/A</v>
      </c>
      <c r="AL137" s="508" t="e">
        <f ca="1">+IF(AND(ISNUMBER(OFFSET('Sanitation Data'!$G$6,0,10*ROW('Sanitation Data'!G131))),'Data Summary'!DA137="Yes"),OFFSET('Sanitation Data'!$G$6,0,10*ROW('Sanitation Data'!G131)),NA())</f>
        <v>#N/A</v>
      </c>
      <c r="AM137" s="508" t="e">
        <f ca="1">+IF(AND(ISNUMBER(OFFSET('Sanitation Data'!$G$10,0,10*ROW('Sanitation Data'!G131))),'Data Summary'!DB137="Yes"),OFFSET('Sanitation Data'!$G$10,0,10*ROW('Sanitation Data'!G131)),NA())</f>
        <v>#N/A</v>
      </c>
      <c r="AN137" s="508" t="e">
        <f ca="1">+IF(AND(ISNUMBER(OFFSET('Sanitation Data'!$G$11,0,10*ROW('Sanitation Data'!G131))),'Data Summary'!DC137="Yes"),OFFSET('Sanitation Data'!$G$11,0,10*ROW('Sanitation Data'!G131)),NA())</f>
        <v>#N/A</v>
      </c>
      <c r="AO137" s="508" t="e">
        <f ca="1">+IF(AND(ISNUMBER(OFFSET('Sanitation Data'!$G$12,0,10*ROW('Sanitation Data'!G131))),'Data Summary'!DD137="Yes"),OFFSET('Sanitation Data'!$G$12,0,10*ROW('Sanitation Data'!G131)),NA())</f>
        <v>#N/A</v>
      </c>
      <c r="AP137" s="508" t="e">
        <f ca="1">+IF(AND(ISNUMBER(OFFSET('Sanitation Data'!$H$4,0,10*ROW('Sanitation Data'!H131))),'Data Summary'!DE137="Yes"),100-OFFSET('Sanitation Data'!$H$4,0,10*ROW('Sanitation Data'!H131)),NA())</f>
        <v>#N/A</v>
      </c>
      <c r="AQ137" s="508" t="e">
        <f ca="1">+IF(AND(ISNUMBER(OFFSET('Sanitation Data'!$H$6,0,10*ROW('Sanitation Data'!H131))),'Data Summary'!DF137="Yes"),OFFSET('Sanitation Data'!$H$6,0,10*ROW('Sanitation Data'!H131)),NA())</f>
        <v>#N/A</v>
      </c>
      <c r="AR137" s="508" t="e">
        <f ca="1">+IF(AND(ISNUMBER(OFFSET('Sanitation Data'!$H$10,0,10*ROW('Sanitation Data'!H131))),'Data Summary'!DG137="Yes"),OFFSET('Sanitation Data'!$H$10,0,10*ROW('Sanitation Data'!H131)),NA())</f>
        <v>#N/A</v>
      </c>
      <c r="AS137" s="508" t="e">
        <f ca="1">+IF(AND(ISNUMBER(OFFSET('Sanitation Data'!$H$11,0,10*ROW('Sanitation Data'!H131))),'Data Summary'!DH137="Yes"),OFFSET('Sanitation Data'!$H$11,0,10*ROW('Sanitation Data'!H131)),NA())</f>
        <v>#N/A</v>
      </c>
      <c r="AT137" s="508" t="e">
        <f ca="1">+IF(AND(ISNUMBER(OFFSET('Sanitation Data'!$H$12,0,10*ROW('Sanitation Data'!H131))),'Data Summary'!DI137="Yes"),OFFSET('Sanitation Data'!$H$12,0,10*ROW('Sanitation Data'!H131)),NA())</f>
        <v>#N/A</v>
      </c>
      <c r="AU137" s="508" t="e">
        <f ca="1">+IF(AND(ISNUMBER(OFFSET('Sanitation Data'!$I$4,0,10*ROW('Sanitation Data'!I131))),'Data Summary'!DJ137="Yes"),100-OFFSET('Sanitation Data'!$I$4,0,10*ROW('Sanitation Data'!I131)),NA())</f>
        <v>#N/A</v>
      </c>
      <c r="AV137" s="508" t="e">
        <f ca="1">+IF(AND(ISNUMBER(OFFSET('Sanitation Data'!$I$6,0,10*ROW('Sanitation Data'!I131))),'Data Summary'!DK137="Yes"),OFFSET('Sanitation Data'!$I$6,0,10*ROW('Sanitation Data'!I131)),NA())</f>
        <v>#N/A</v>
      </c>
      <c r="AW137" s="508" t="e">
        <f ca="1">+IF(AND(ISNUMBER(OFFSET('Sanitation Data'!$I$10,0,10*ROW('Sanitation Data'!I131))),'Data Summary'!DL137="Yes"),OFFSET('Sanitation Data'!$I$10,0,10*ROW('Sanitation Data'!I131)),NA())</f>
        <v>#N/A</v>
      </c>
      <c r="AX137" s="508" t="e">
        <f ca="1">+IF(AND(ISNUMBER(OFFSET('Sanitation Data'!$I$11,0,10*ROW('Sanitation Data'!I131))),'Data Summary'!DM137="Yes"),OFFSET('Sanitation Data'!$I$11,0,10*ROW('Sanitation Data'!I131)),NA())</f>
        <v>#N/A</v>
      </c>
      <c r="AY137" s="508" t="e">
        <f ca="1">+IF(AND(ISNUMBER(OFFSET('Sanitation Data'!$I$12,0,10*ROW('Sanitation Data'!I131))),'Data Summary'!DN137="Yes"),OFFSET('Sanitation Data'!$I$12,0,10*ROW('Sanitation Data'!I131)),NA())</f>
        <v>#N/A</v>
      </c>
      <c r="AZ137" s="509" t="e">
        <f ca="1">+IF(AND(ISNUMBER(OFFSET('Hygiene Data'!$D$5,0,10*ROW('Hygiene Data'!D131))),'Data Summary'!DO137="Yes"),OFFSET('Hygiene Data'!$D$5,0,10*ROW('Hygiene Data'!D131)),NA())</f>
        <v>#N/A</v>
      </c>
      <c r="BA137" s="509" t="e">
        <f ca="1">+IF(AND(ISNUMBER(OFFSET('Hygiene Data'!$D$7,0,10*ROW('Hygiene Data'!D131))),'Data Summary'!DP137="Yes"),OFFSET('Hygiene Data'!$D$7,0,10*ROW('Hygiene Data'!D131)),NA())</f>
        <v>#N/A</v>
      </c>
      <c r="BB137" s="509" t="e">
        <f ca="1">+IF(AND(ISNUMBER(OFFSET('Hygiene Data'!$D$9,0,10*ROW('Hygiene Data'!D131))),'Data Summary'!DQ137="Yes"),OFFSET('Hygiene Data'!$D$9,0,10*ROW('Hygiene Data'!D131)),NA())</f>
        <v>#N/A</v>
      </c>
      <c r="BC137" s="509" t="e">
        <f ca="1">+IF(AND(ISNUMBER(OFFSET('Hygiene Data'!$E$5,0,10*ROW('Hygiene Data'!E131))),'Data Summary'!DR137="Yes"),OFFSET('Hygiene Data'!$E$5,0,10*ROW('Hygiene Data'!E131)),NA())</f>
        <v>#N/A</v>
      </c>
      <c r="BD137" s="509" t="e">
        <f ca="1">+IF(AND(ISNUMBER(OFFSET('Hygiene Data'!$E$7,0,10*ROW('Hygiene Data'!E131))),'Data Summary'!DS137="Yes"),OFFSET('Hygiene Data'!$E$7,0,10*ROW('Hygiene Data'!E131)),NA())</f>
        <v>#N/A</v>
      </c>
      <c r="BE137" s="509" t="e">
        <f ca="1">+IF(AND(ISNUMBER(OFFSET('Hygiene Data'!$E$9,0,10*ROW('Hygiene Data'!E131))),'Data Summary'!DT137="Yes"),OFFSET('Hygiene Data'!$E$9,0,10*ROW('Hygiene Data'!E131)),NA())</f>
        <v>#N/A</v>
      </c>
      <c r="BF137" s="509" t="e">
        <f ca="1">+IF(AND(ISNUMBER(OFFSET('Hygiene Data'!$F$5,0,10*ROW('Hygiene Data'!F131))),'Data Summary'!DU137="Yes"),OFFSET('Hygiene Data'!$F$5,0,10*ROW('Hygiene Data'!F131)),NA())</f>
        <v>#N/A</v>
      </c>
      <c r="BG137" s="509" t="e">
        <f ca="1">+IF(AND(ISNUMBER(OFFSET('Hygiene Data'!$F$7,0,10*ROW('Hygiene Data'!F131))),'Data Summary'!DV137="Yes"),OFFSET('Hygiene Data'!$F$7,0,10*ROW('Hygiene Data'!F131)),NA())</f>
        <v>#N/A</v>
      </c>
      <c r="BH137" s="509" t="e">
        <f ca="1">+IF(AND(ISNUMBER(OFFSET('Hygiene Data'!$F$9,0,10*ROW('Hygiene Data'!F131))),'Data Summary'!DW137="Yes"),OFFSET('Hygiene Data'!$F$9,0,10*ROW('Hygiene Data'!F131)),NA())</f>
        <v>#N/A</v>
      </c>
      <c r="BI137" s="509" t="e">
        <f ca="1">+IF(AND(ISNUMBER(OFFSET('Hygiene Data'!$G$5,0,10*ROW('Hygiene Data'!G131))),'Data Summary'!DX137="Yes"),OFFSET('Hygiene Data'!$G$5,0,10*ROW('Hygiene Data'!G131)),NA())</f>
        <v>#N/A</v>
      </c>
      <c r="BJ137" s="509" t="e">
        <f ca="1">+IF(AND(ISNUMBER(OFFSET('Hygiene Data'!$G$7,0,10*ROW('Hygiene Data'!G131))),'Data Summary'!DY137="Yes"),OFFSET('Hygiene Data'!$G$7,0,10*ROW('Hygiene Data'!G131)),NA())</f>
        <v>#N/A</v>
      </c>
      <c r="BK137" s="509" t="e">
        <f ca="1">+IF(AND(ISNUMBER(OFFSET('Hygiene Data'!$G$9,0,10*ROW('Hygiene Data'!G131))),'Data Summary'!DZ137="Yes"),OFFSET('Hygiene Data'!$G$9,0,10*ROW('Hygiene Data'!G131)),NA())</f>
        <v>#N/A</v>
      </c>
      <c r="BL137" s="509" t="e">
        <f ca="1">+IF(AND(ISNUMBER(OFFSET('Hygiene Data'!$H$5,0,10*ROW('Hygiene Data'!H131))),'Data Summary'!EA137="Yes"),OFFSET('Hygiene Data'!$H$5,0,10*ROW('Hygiene Data'!H131)),NA())</f>
        <v>#N/A</v>
      </c>
      <c r="BM137" s="509" t="e">
        <f ca="1">+IF(AND(ISNUMBER(OFFSET('Hygiene Data'!$H$7,0,10*ROW('Hygiene Data'!H131))),'Data Summary'!EB137="Yes"),OFFSET('Hygiene Data'!$H$7,0,10*ROW('Hygiene Data'!H131)),NA())</f>
        <v>#N/A</v>
      </c>
      <c r="BN137" s="509" t="e">
        <f ca="1">+IF(AND(ISNUMBER(OFFSET('Hygiene Data'!$H$9,0,10*ROW('Hygiene Data'!H131))),'Data Summary'!EC137="Yes"),OFFSET('Hygiene Data'!$H$9,0,10*ROW('Hygiene Data'!H131)),NA())</f>
        <v>#N/A</v>
      </c>
      <c r="BO137" s="509" t="e">
        <f ca="1">+IF(AND(ISNUMBER(OFFSET('Hygiene Data'!$I$5,0,10*ROW('Hygiene Data'!I131))),'Data Summary'!ED137="Yes"),OFFSET('Hygiene Data'!$I$5,0,10*ROW('Hygiene Data'!I131)),NA())</f>
        <v>#N/A</v>
      </c>
      <c r="BP137" s="509" t="e">
        <f ca="1">+IF(AND(ISNUMBER(OFFSET('Hygiene Data'!$I$7,0,10*ROW('Hygiene Data'!I131))),'Data Summary'!EE137="Yes"),OFFSET('Hygiene Data'!$I$7,0,10*ROW('Hygiene Data'!I131)),NA())</f>
        <v>#N/A</v>
      </c>
      <c r="BQ137" s="509" t="e">
        <f ca="1">+IF(AND(ISNUMBER(OFFSET('Hygiene Data'!$I$9,0,10*ROW('Hygiene Data'!I131))),'Data Summary'!EF137="Yes"),OFFSET('Hygiene Data'!$I$9,0,10*ROW('Hygiene Data'!I131)),NA())</f>
        <v>#N/A</v>
      </c>
    </row>
    <row r="138" spans="1:69" x14ac:dyDescent="0.25">
      <c r="A138" s="505" t="e">
        <f ca="1">+RIGHT('Data Summary'!A138,LEN('Data Summary'!A138)-9)</f>
        <v>#VALUE!</v>
      </c>
      <c r="B138" s="479" t="str">
        <f ca="1">+IF(ISTEXT('Data Summary'!B138),'Data Summary'!B138,"")</f>
        <v/>
      </c>
      <c r="C138" s="506" t="e">
        <f ca="1">+VALUE('Data Summary'!C138)</f>
        <v>#VALUE!</v>
      </c>
      <c r="D138" s="507" t="e">
        <f ca="1">+IF(AND(ISNUMBER(OFFSET('Water Data'!$D$4,0,10*ROW('Water Data'!D132))),'Data Summary'!BS138="Yes"),100-OFFSET('Water Data'!$D$4,0,10*ROW('Water Data'!D132)),NA())</f>
        <v>#N/A</v>
      </c>
      <c r="E138" s="507" t="e">
        <f ca="1">+IF(AND(ISNUMBER(OFFSET('Water Data'!$D$6,0,10*ROW('Water Data'!D132))),'Data Summary'!BT138="Yes"),OFFSET('Water Data'!$D$6,0,10*ROW('Water Data'!D132)),NA())</f>
        <v>#N/A</v>
      </c>
      <c r="F138" s="507" t="e">
        <f ca="1">+IF(AND(ISNUMBER(OFFSET('Water Data'!$D$9,0,10*ROW('Water Data'!D132))),'Data Summary'!BU138="Yes"),OFFSET('Water Data'!$D$9,0,10*ROW('Water Data'!D132)),NA())</f>
        <v>#N/A</v>
      </c>
      <c r="G138" s="507" t="e">
        <f ca="1">+IF(AND(ISNUMBER(OFFSET('Water Data'!$E$4,0,10*ROW('Water Data'!E132))),'Data Summary'!BV138="Yes"),100-OFFSET('Water Data'!$E$4,0,10*ROW('Water Data'!E132)),NA())</f>
        <v>#N/A</v>
      </c>
      <c r="H138" s="507" t="e">
        <f ca="1">+IF(AND(ISNUMBER(OFFSET('Water Data'!$E$6,0,10*ROW('Water Data'!E132))),'Data Summary'!BW138="Yes"),OFFSET('Water Data'!$E$6,0,10*ROW('Water Data'!E132)),NA())</f>
        <v>#N/A</v>
      </c>
      <c r="I138" s="507" t="e">
        <f ca="1">+IF(AND(ISNUMBER(OFFSET('Water Data'!$E$9,0,10*ROW('Water Data'!E132))),'Data Summary'!BX138="Yes"),OFFSET('Water Data'!$E$9,0,10*ROW('Water Data'!E132)),NA())</f>
        <v>#N/A</v>
      </c>
      <c r="J138" s="507" t="e">
        <f ca="1">+IF(AND(ISNUMBER(OFFSET('Water Data'!$F$4,0,10*ROW('Water Data'!F132))),'Data Summary'!BY138="Yes"),100-OFFSET('Water Data'!$F$4,0,10*ROW('Water Data'!F132)),NA())</f>
        <v>#N/A</v>
      </c>
      <c r="K138" s="507" t="e">
        <f ca="1">+IF(AND(ISNUMBER(OFFSET('Water Data'!$F$6,0,10*ROW('Water Data'!F132))),'Data Summary'!BZ138="Yes"),OFFSET('Water Data'!$F$6,0,10*ROW('Water Data'!F132)),NA())</f>
        <v>#N/A</v>
      </c>
      <c r="L138" s="507" t="e">
        <f ca="1">+IF(AND(ISNUMBER(OFFSET('Water Data'!$F$9,0,10*ROW('Water Data'!F132))),'Data Summary'!CA138="Yes"),OFFSET('Water Data'!$F$9,0,10*ROW('Water Data'!F132)),NA())</f>
        <v>#N/A</v>
      </c>
      <c r="M138" s="507" t="e">
        <f ca="1">+IF(AND(ISNUMBER(OFFSET('Water Data'!$G$4,0,10*ROW('Water Data'!G132))),'Data Summary'!CB138="Yes"),100-OFFSET('Water Data'!$G$4,0,10*ROW('Water Data'!G132)),NA())</f>
        <v>#N/A</v>
      </c>
      <c r="N138" s="507" t="e">
        <f ca="1">+IF(AND(ISNUMBER(OFFSET('Water Data'!$G$6,0,10*ROW('Water Data'!G132))),'Data Summary'!CC138="Yes"),OFFSET('Water Data'!$G$6,0,10*ROW('Water Data'!G132)),NA())</f>
        <v>#N/A</v>
      </c>
      <c r="O138" s="507" t="e">
        <f ca="1">+IF(AND(ISNUMBER(OFFSET('Water Data'!$G$9,0,10*ROW('Water Data'!G132))),'Data Summary'!CD138="Yes"),OFFSET('Water Data'!$G$9,0,10*ROW('Water Data'!G132)),NA())</f>
        <v>#N/A</v>
      </c>
      <c r="P138" s="507" t="e">
        <f ca="1">+IF(AND(ISNUMBER(OFFSET('Water Data'!$H$4,0,10*ROW('Water Data'!H132))),'Data Summary'!CE138="Yes"),100-OFFSET('Water Data'!$H$4,0,10*ROW('Water Data'!H132)),NA())</f>
        <v>#N/A</v>
      </c>
      <c r="Q138" s="507" t="e">
        <f ca="1">+IF(AND(ISNUMBER(OFFSET('Water Data'!$H$6,0,10*ROW('Water Data'!H132))),'Data Summary'!CF138="Yes"),OFFSET('Water Data'!$H$6,0,10*ROW('Water Data'!H132)),NA())</f>
        <v>#N/A</v>
      </c>
      <c r="R138" s="507" t="e">
        <f ca="1">+IF(AND(ISNUMBER(OFFSET('Water Data'!$H$9,0,10*ROW('Water Data'!H132))),'Data Summary'!CG138="Yes"),OFFSET('Water Data'!$H$9,0,10*ROW('Water Data'!H132)),NA())</f>
        <v>#N/A</v>
      </c>
      <c r="S138" s="507" t="e">
        <f ca="1">+IF(AND(ISNUMBER(OFFSET('Water Data'!$I$4,0,10*ROW('Water Data'!I132))),'Data Summary'!CH138="Yes"),100-OFFSET('Water Data'!$I$4,0,10*ROW('Water Data'!I132)),NA())</f>
        <v>#N/A</v>
      </c>
      <c r="T138" s="507" t="e">
        <f ca="1">+IF(AND(ISNUMBER(OFFSET('Water Data'!$I$6,0,10*ROW('Water Data'!I132))),'Data Summary'!CI138="Yes"),OFFSET('Water Data'!$I$6,0,10*ROW('Water Data'!I132)),NA())</f>
        <v>#N/A</v>
      </c>
      <c r="U138" s="507" t="e">
        <f ca="1">+IF(AND(ISNUMBER(OFFSET('Water Data'!$I$9,0,10*ROW('Water Data'!I132))),'Data Summary'!CJ138="Yes"),OFFSET('Water Data'!$I$9,0,10*ROW('Water Data'!I132)),NA())</f>
        <v>#N/A</v>
      </c>
      <c r="V138" s="508" t="e">
        <f ca="1">+IF(AND(ISNUMBER(OFFSET('Sanitation Data'!$D$4,0,10*ROW('Sanitation Data'!D132))),'Data Summary'!CK138="Yes"),100-OFFSET('Sanitation Data'!$D$4,0,10*ROW('Sanitation Data'!D132)),NA())</f>
        <v>#N/A</v>
      </c>
      <c r="W138" s="508" t="e">
        <f ca="1">+IF(AND(ISNUMBER(OFFSET('Sanitation Data'!$D$6,0,10*ROW('Sanitation Data'!D132))),'Data Summary'!CL138="Yes"),OFFSET('Sanitation Data'!$D$6,0,10*ROW('Sanitation Data'!D132)),NA())</f>
        <v>#N/A</v>
      </c>
      <c r="X138" s="508" t="e">
        <f ca="1">+IF(AND(ISNUMBER(OFFSET('Sanitation Data'!$D$10,0,10*ROW('Sanitation Data'!D132))),'Data Summary'!CM138="Yes"),OFFSET('Sanitation Data'!$D$10,0,10*ROW('Sanitation Data'!D132)),NA())</f>
        <v>#N/A</v>
      </c>
      <c r="Y138" s="508" t="e">
        <f ca="1">+IF(AND(ISNUMBER(OFFSET('Sanitation Data'!$D$11,0,10*ROW('Sanitation Data'!D132))),'Data Summary'!CN138="Yes"),OFFSET('Sanitation Data'!$D$11,0,10*ROW('Sanitation Data'!D132)),NA())</f>
        <v>#N/A</v>
      </c>
      <c r="Z138" s="508" t="e">
        <f ca="1">+IF(AND(ISNUMBER(OFFSET('Sanitation Data'!$D$12,0,10*ROW('Sanitation Data'!D132))),'Data Summary'!CO138="Yes"),OFFSET('Sanitation Data'!$D$12,0,10*ROW('Sanitation Data'!D132)),NA())</f>
        <v>#N/A</v>
      </c>
      <c r="AA138" s="508" t="e">
        <f ca="1">+IF(AND(ISNUMBER(OFFSET('Sanitation Data'!$E$4,0,10*ROW('Sanitation Data'!E132))),'Data Summary'!CP138="Yes"),100-OFFSET('Sanitation Data'!$E$4,0,10*ROW('Sanitation Data'!E132)),NA())</f>
        <v>#N/A</v>
      </c>
      <c r="AB138" s="508" t="e">
        <f ca="1">+IF(AND(ISNUMBER(OFFSET('Sanitation Data'!$E$6,0,10*ROW('Sanitation Data'!E132))),'Data Summary'!CQ138="Yes"),OFFSET('Sanitation Data'!$E$6,0,10*ROW('Sanitation Data'!E132)),NA())</f>
        <v>#N/A</v>
      </c>
      <c r="AC138" s="508" t="e">
        <f ca="1">+IF(AND(ISNUMBER(OFFSET('Sanitation Data'!$E$10,0,10*ROW('Sanitation Data'!E132))),'Data Summary'!CR138="Yes"),OFFSET('Sanitation Data'!$E$10,0,10*ROW('Sanitation Data'!E132)),NA())</f>
        <v>#N/A</v>
      </c>
      <c r="AD138" s="508" t="e">
        <f ca="1">+IF(AND(ISNUMBER(OFFSET('Sanitation Data'!$E$11,0,10*ROW('Sanitation Data'!E132))),'Data Summary'!CS138="Yes"),OFFSET('Sanitation Data'!$E$11,0,10*ROW('Sanitation Data'!E132)),NA())</f>
        <v>#N/A</v>
      </c>
      <c r="AE138" s="508" t="e">
        <f ca="1">+IF(AND(ISNUMBER(OFFSET('Sanitation Data'!$E$12,0,10*ROW('Sanitation Data'!E132))),'Data Summary'!CT138="Yes"),OFFSET('Sanitation Data'!$E$12,0,10*ROW('Sanitation Data'!E132)),NA())</f>
        <v>#N/A</v>
      </c>
      <c r="AF138" s="508" t="e">
        <f ca="1">+IF(AND(ISNUMBER(OFFSET('Sanitation Data'!$F$4,0,10*ROW('Sanitation Data'!F132))),'Data Summary'!CU138="Yes"),100-OFFSET('Sanitation Data'!$F$4,0,10*ROW('Sanitation Data'!F132)),NA())</f>
        <v>#N/A</v>
      </c>
      <c r="AG138" s="508" t="e">
        <f ca="1">+IF(AND(ISNUMBER(OFFSET('Sanitation Data'!$F$6,0,10*ROW('Sanitation Data'!F132))),'Data Summary'!CV138="Yes"),OFFSET('Sanitation Data'!$F$6,0,10*ROW('Sanitation Data'!F132)),NA())</f>
        <v>#N/A</v>
      </c>
      <c r="AH138" s="508" t="e">
        <f ca="1">+IF(AND(ISNUMBER(OFFSET('Sanitation Data'!$F$10,0,10*ROW('Sanitation Data'!F132))),'Data Summary'!CW138="Yes"),OFFSET('Sanitation Data'!$F$10,0,10*ROW('Sanitation Data'!F132)),NA())</f>
        <v>#N/A</v>
      </c>
      <c r="AI138" s="508" t="e">
        <f ca="1">+IF(AND(ISNUMBER(OFFSET('Sanitation Data'!$F$11,0,10*ROW('Sanitation Data'!F132))),'Data Summary'!CX138="Yes"),OFFSET('Sanitation Data'!$F$11,0,10*ROW('Sanitation Data'!F132)),NA())</f>
        <v>#N/A</v>
      </c>
      <c r="AJ138" s="508" t="e">
        <f ca="1">+IF(AND(ISNUMBER(OFFSET('Sanitation Data'!$F$12,0,10*ROW('Sanitation Data'!F132))),'Data Summary'!CY138="Yes"),OFFSET('Sanitation Data'!$F$12,0,10*ROW('Sanitation Data'!F132)),NA())</f>
        <v>#N/A</v>
      </c>
      <c r="AK138" s="508" t="e">
        <f ca="1">+IF(AND(ISNUMBER(OFFSET('Sanitation Data'!$G$4,0,10*ROW('Sanitation Data'!G132))),'Data Summary'!CZ138="Yes"),100-OFFSET('Sanitation Data'!$G$4,0,10*ROW('Sanitation Data'!G132)),NA())</f>
        <v>#N/A</v>
      </c>
      <c r="AL138" s="508" t="e">
        <f ca="1">+IF(AND(ISNUMBER(OFFSET('Sanitation Data'!$G$6,0,10*ROW('Sanitation Data'!G132))),'Data Summary'!DA138="Yes"),OFFSET('Sanitation Data'!$G$6,0,10*ROW('Sanitation Data'!G132)),NA())</f>
        <v>#N/A</v>
      </c>
      <c r="AM138" s="508" t="e">
        <f ca="1">+IF(AND(ISNUMBER(OFFSET('Sanitation Data'!$G$10,0,10*ROW('Sanitation Data'!G132))),'Data Summary'!DB138="Yes"),OFFSET('Sanitation Data'!$G$10,0,10*ROW('Sanitation Data'!G132)),NA())</f>
        <v>#N/A</v>
      </c>
      <c r="AN138" s="508" t="e">
        <f ca="1">+IF(AND(ISNUMBER(OFFSET('Sanitation Data'!$G$11,0,10*ROW('Sanitation Data'!G132))),'Data Summary'!DC138="Yes"),OFFSET('Sanitation Data'!$G$11,0,10*ROW('Sanitation Data'!G132)),NA())</f>
        <v>#N/A</v>
      </c>
      <c r="AO138" s="508" t="e">
        <f ca="1">+IF(AND(ISNUMBER(OFFSET('Sanitation Data'!$G$12,0,10*ROW('Sanitation Data'!G132))),'Data Summary'!DD138="Yes"),OFFSET('Sanitation Data'!$G$12,0,10*ROW('Sanitation Data'!G132)),NA())</f>
        <v>#N/A</v>
      </c>
      <c r="AP138" s="508" t="e">
        <f ca="1">+IF(AND(ISNUMBER(OFFSET('Sanitation Data'!$H$4,0,10*ROW('Sanitation Data'!H132))),'Data Summary'!DE138="Yes"),100-OFFSET('Sanitation Data'!$H$4,0,10*ROW('Sanitation Data'!H132)),NA())</f>
        <v>#N/A</v>
      </c>
      <c r="AQ138" s="508" t="e">
        <f ca="1">+IF(AND(ISNUMBER(OFFSET('Sanitation Data'!$H$6,0,10*ROW('Sanitation Data'!H132))),'Data Summary'!DF138="Yes"),OFFSET('Sanitation Data'!$H$6,0,10*ROW('Sanitation Data'!H132)),NA())</f>
        <v>#N/A</v>
      </c>
      <c r="AR138" s="508" t="e">
        <f ca="1">+IF(AND(ISNUMBER(OFFSET('Sanitation Data'!$H$10,0,10*ROW('Sanitation Data'!H132))),'Data Summary'!DG138="Yes"),OFFSET('Sanitation Data'!$H$10,0,10*ROW('Sanitation Data'!H132)),NA())</f>
        <v>#N/A</v>
      </c>
      <c r="AS138" s="508" t="e">
        <f ca="1">+IF(AND(ISNUMBER(OFFSET('Sanitation Data'!$H$11,0,10*ROW('Sanitation Data'!H132))),'Data Summary'!DH138="Yes"),OFFSET('Sanitation Data'!$H$11,0,10*ROW('Sanitation Data'!H132)),NA())</f>
        <v>#N/A</v>
      </c>
      <c r="AT138" s="508" t="e">
        <f ca="1">+IF(AND(ISNUMBER(OFFSET('Sanitation Data'!$H$12,0,10*ROW('Sanitation Data'!H132))),'Data Summary'!DI138="Yes"),OFFSET('Sanitation Data'!$H$12,0,10*ROW('Sanitation Data'!H132)),NA())</f>
        <v>#N/A</v>
      </c>
      <c r="AU138" s="508" t="e">
        <f ca="1">+IF(AND(ISNUMBER(OFFSET('Sanitation Data'!$I$4,0,10*ROW('Sanitation Data'!I132))),'Data Summary'!DJ138="Yes"),100-OFFSET('Sanitation Data'!$I$4,0,10*ROW('Sanitation Data'!I132)),NA())</f>
        <v>#N/A</v>
      </c>
      <c r="AV138" s="508" t="e">
        <f ca="1">+IF(AND(ISNUMBER(OFFSET('Sanitation Data'!$I$6,0,10*ROW('Sanitation Data'!I132))),'Data Summary'!DK138="Yes"),OFFSET('Sanitation Data'!$I$6,0,10*ROW('Sanitation Data'!I132)),NA())</f>
        <v>#N/A</v>
      </c>
      <c r="AW138" s="508" t="e">
        <f ca="1">+IF(AND(ISNUMBER(OFFSET('Sanitation Data'!$I$10,0,10*ROW('Sanitation Data'!I132))),'Data Summary'!DL138="Yes"),OFFSET('Sanitation Data'!$I$10,0,10*ROW('Sanitation Data'!I132)),NA())</f>
        <v>#N/A</v>
      </c>
      <c r="AX138" s="508" t="e">
        <f ca="1">+IF(AND(ISNUMBER(OFFSET('Sanitation Data'!$I$11,0,10*ROW('Sanitation Data'!I132))),'Data Summary'!DM138="Yes"),OFFSET('Sanitation Data'!$I$11,0,10*ROW('Sanitation Data'!I132)),NA())</f>
        <v>#N/A</v>
      </c>
      <c r="AY138" s="508" t="e">
        <f ca="1">+IF(AND(ISNUMBER(OFFSET('Sanitation Data'!$I$12,0,10*ROW('Sanitation Data'!I132))),'Data Summary'!DN138="Yes"),OFFSET('Sanitation Data'!$I$12,0,10*ROW('Sanitation Data'!I132)),NA())</f>
        <v>#N/A</v>
      </c>
      <c r="AZ138" s="509" t="e">
        <f ca="1">+IF(AND(ISNUMBER(OFFSET('Hygiene Data'!$D$5,0,10*ROW('Hygiene Data'!D132))),'Data Summary'!DO138="Yes"),OFFSET('Hygiene Data'!$D$5,0,10*ROW('Hygiene Data'!D132)),NA())</f>
        <v>#N/A</v>
      </c>
      <c r="BA138" s="509" t="e">
        <f ca="1">+IF(AND(ISNUMBER(OFFSET('Hygiene Data'!$D$7,0,10*ROW('Hygiene Data'!D132))),'Data Summary'!DP138="Yes"),OFFSET('Hygiene Data'!$D$7,0,10*ROW('Hygiene Data'!D132)),NA())</f>
        <v>#N/A</v>
      </c>
      <c r="BB138" s="509" t="e">
        <f ca="1">+IF(AND(ISNUMBER(OFFSET('Hygiene Data'!$D$9,0,10*ROW('Hygiene Data'!D132))),'Data Summary'!DQ138="Yes"),OFFSET('Hygiene Data'!$D$9,0,10*ROW('Hygiene Data'!D132)),NA())</f>
        <v>#N/A</v>
      </c>
      <c r="BC138" s="509" t="e">
        <f ca="1">+IF(AND(ISNUMBER(OFFSET('Hygiene Data'!$E$5,0,10*ROW('Hygiene Data'!E132))),'Data Summary'!DR138="Yes"),OFFSET('Hygiene Data'!$E$5,0,10*ROW('Hygiene Data'!E132)),NA())</f>
        <v>#N/A</v>
      </c>
      <c r="BD138" s="509" t="e">
        <f ca="1">+IF(AND(ISNUMBER(OFFSET('Hygiene Data'!$E$7,0,10*ROW('Hygiene Data'!E132))),'Data Summary'!DS138="Yes"),OFFSET('Hygiene Data'!$E$7,0,10*ROW('Hygiene Data'!E132)),NA())</f>
        <v>#N/A</v>
      </c>
      <c r="BE138" s="509" t="e">
        <f ca="1">+IF(AND(ISNUMBER(OFFSET('Hygiene Data'!$E$9,0,10*ROW('Hygiene Data'!E132))),'Data Summary'!DT138="Yes"),OFFSET('Hygiene Data'!$E$9,0,10*ROW('Hygiene Data'!E132)),NA())</f>
        <v>#N/A</v>
      </c>
      <c r="BF138" s="509" t="e">
        <f ca="1">+IF(AND(ISNUMBER(OFFSET('Hygiene Data'!$F$5,0,10*ROW('Hygiene Data'!F132))),'Data Summary'!DU138="Yes"),OFFSET('Hygiene Data'!$F$5,0,10*ROW('Hygiene Data'!F132)),NA())</f>
        <v>#N/A</v>
      </c>
      <c r="BG138" s="509" t="e">
        <f ca="1">+IF(AND(ISNUMBER(OFFSET('Hygiene Data'!$F$7,0,10*ROW('Hygiene Data'!F132))),'Data Summary'!DV138="Yes"),OFFSET('Hygiene Data'!$F$7,0,10*ROW('Hygiene Data'!F132)),NA())</f>
        <v>#N/A</v>
      </c>
      <c r="BH138" s="509" t="e">
        <f ca="1">+IF(AND(ISNUMBER(OFFSET('Hygiene Data'!$F$9,0,10*ROW('Hygiene Data'!F132))),'Data Summary'!DW138="Yes"),OFFSET('Hygiene Data'!$F$9,0,10*ROW('Hygiene Data'!F132)),NA())</f>
        <v>#N/A</v>
      </c>
      <c r="BI138" s="509" t="e">
        <f ca="1">+IF(AND(ISNUMBER(OFFSET('Hygiene Data'!$G$5,0,10*ROW('Hygiene Data'!G132))),'Data Summary'!DX138="Yes"),OFFSET('Hygiene Data'!$G$5,0,10*ROW('Hygiene Data'!G132)),NA())</f>
        <v>#N/A</v>
      </c>
      <c r="BJ138" s="509" t="e">
        <f ca="1">+IF(AND(ISNUMBER(OFFSET('Hygiene Data'!$G$7,0,10*ROW('Hygiene Data'!G132))),'Data Summary'!DY138="Yes"),OFFSET('Hygiene Data'!$G$7,0,10*ROW('Hygiene Data'!G132)),NA())</f>
        <v>#N/A</v>
      </c>
      <c r="BK138" s="509" t="e">
        <f ca="1">+IF(AND(ISNUMBER(OFFSET('Hygiene Data'!$G$9,0,10*ROW('Hygiene Data'!G132))),'Data Summary'!DZ138="Yes"),OFFSET('Hygiene Data'!$G$9,0,10*ROW('Hygiene Data'!G132)),NA())</f>
        <v>#N/A</v>
      </c>
      <c r="BL138" s="509" t="e">
        <f ca="1">+IF(AND(ISNUMBER(OFFSET('Hygiene Data'!$H$5,0,10*ROW('Hygiene Data'!H132))),'Data Summary'!EA138="Yes"),OFFSET('Hygiene Data'!$H$5,0,10*ROW('Hygiene Data'!H132)),NA())</f>
        <v>#N/A</v>
      </c>
      <c r="BM138" s="509" t="e">
        <f ca="1">+IF(AND(ISNUMBER(OFFSET('Hygiene Data'!$H$7,0,10*ROW('Hygiene Data'!H132))),'Data Summary'!EB138="Yes"),OFFSET('Hygiene Data'!$H$7,0,10*ROW('Hygiene Data'!H132)),NA())</f>
        <v>#N/A</v>
      </c>
      <c r="BN138" s="509" t="e">
        <f ca="1">+IF(AND(ISNUMBER(OFFSET('Hygiene Data'!$H$9,0,10*ROW('Hygiene Data'!H132))),'Data Summary'!EC138="Yes"),OFFSET('Hygiene Data'!$H$9,0,10*ROW('Hygiene Data'!H132)),NA())</f>
        <v>#N/A</v>
      </c>
      <c r="BO138" s="509" t="e">
        <f ca="1">+IF(AND(ISNUMBER(OFFSET('Hygiene Data'!$I$5,0,10*ROW('Hygiene Data'!I132))),'Data Summary'!ED138="Yes"),OFFSET('Hygiene Data'!$I$5,0,10*ROW('Hygiene Data'!I132)),NA())</f>
        <v>#N/A</v>
      </c>
      <c r="BP138" s="509" t="e">
        <f ca="1">+IF(AND(ISNUMBER(OFFSET('Hygiene Data'!$I$7,0,10*ROW('Hygiene Data'!I132))),'Data Summary'!EE138="Yes"),OFFSET('Hygiene Data'!$I$7,0,10*ROW('Hygiene Data'!I132)),NA())</f>
        <v>#N/A</v>
      </c>
      <c r="BQ138" s="509" t="e">
        <f ca="1">+IF(AND(ISNUMBER(OFFSET('Hygiene Data'!$I$9,0,10*ROW('Hygiene Data'!I132))),'Data Summary'!EF138="Yes"),OFFSET('Hygiene Data'!$I$9,0,10*ROW('Hygiene Data'!I132)),NA())</f>
        <v>#N/A</v>
      </c>
    </row>
    <row r="139" spans="1:69" x14ac:dyDescent="0.25">
      <c r="A139" s="505" t="e">
        <f ca="1">+RIGHT('Data Summary'!A139,LEN('Data Summary'!A139)-9)</f>
        <v>#VALUE!</v>
      </c>
      <c r="B139" s="479" t="str">
        <f ca="1">+IF(ISTEXT('Data Summary'!B139),'Data Summary'!B139,"")</f>
        <v/>
      </c>
      <c r="C139" s="506" t="e">
        <f ca="1">+VALUE('Data Summary'!C139)</f>
        <v>#VALUE!</v>
      </c>
      <c r="D139" s="507" t="e">
        <f ca="1">+IF(AND(ISNUMBER(OFFSET('Water Data'!$D$4,0,10*ROW('Water Data'!D133))),'Data Summary'!BS139="Yes"),100-OFFSET('Water Data'!$D$4,0,10*ROW('Water Data'!D133)),NA())</f>
        <v>#N/A</v>
      </c>
      <c r="E139" s="507" t="e">
        <f ca="1">+IF(AND(ISNUMBER(OFFSET('Water Data'!$D$6,0,10*ROW('Water Data'!D133))),'Data Summary'!BT139="Yes"),OFFSET('Water Data'!$D$6,0,10*ROW('Water Data'!D133)),NA())</f>
        <v>#N/A</v>
      </c>
      <c r="F139" s="507" t="e">
        <f ca="1">+IF(AND(ISNUMBER(OFFSET('Water Data'!$D$9,0,10*ROW('Water Data'!D133))),'Data Summary'!BU139="Yes"),OFFSET('Water Data'!$D$9,0,10*ROW('Water Data'!D133)),NA())</f>
        <v>#N/A</v>
      </c>
      <c r="G139" s="507" t="e">
        <f ca="1">+IF(AND(ISNUMBER(OFFSET('Water Data'!$E$4,0,10*ROW('Water Data'!E133))),'Data Summary'!BV139="Yes"),100-OFFSET('Water Data'!$E$4,0,10*ROW('Water Data'!E133)),NA())</f>
        <v>#N/A</v>
      </c>
      <c r="H139" s="507" t="e">
        <f ca="1">+IF(AND(ISNUMBER(OFFSET('Water Data'!$E$6,0,10*ROW('Water Data'!E133))),'Data Summary'!BW139="Yes"),OFFSET('Water Data'!$E$6,0,10*ROW('Water Data'!E133)),NA())</f>
        <v>#N/A</v>
      </c>
      <c r="I139" s="507" t="e">
        <f ca="1">+IF(AND(ISNUMBER(OFFSET('Water Data'!$E$9,0,10*ROW('Water Data'!E133))),'Data Summary'!BX139="Yes"),OFFSET('Water Data'!$E$9,0,10*ROW('Water Data'!E133)),NA())</f>
        <v>#N/A</v>
      </c>
      <c r="J139" s="507" t="e">
        <f ca="1">+IF(AND(ISNUMBER(OFFSET('Water Data'!$F$4,0,10*ROW('Water Data'!F133))),'Data Summary'!BY139="Yes"),100-OFFSET('Water Data'!$F$4,0,10*ROW('Water Data'!F133)),NA())</f>
        <v>#N/A</v>
      </c>
      <c r="K139" s="507" t="e">
        <f ca="1">+IF(AND(ISNUMBER(OFFSET('Water Data'!$F$6,0,10*ROW('Water Data'!F133))),'Data Summary'!BZ139="Yes"),OFFSET('Water Data'!$F$6,0,10*ROW('Water Data'!F133)),NA())</f>
        <v>#N/A</v>
      </c>
      <c r="L139" s="507" t="e">
        <f ca="1">+IF(AND(ISNUMBER(OFFSET('Water Data'!$F$9,0,10*ROW('Water Data'!F133))),'Data Summary'!CA139="Yes"),OFFSET('Water Data'!$F$9,0,10*ROW('Water Data'!F133)),NA())</f>
        <v>#N/A</v>
      </c>
      <c r="M139" s="507" t="e">
        <f ca="1">+IF(AND(ISNUMBER(OFFSET('Water Data'!$G$4,0,10*ROW('Water Data'!G133))),'Data Summary'!CB139="Yes"),100-OFFSET('Water Data'!$G$4,0,10*ROW('Water Data'!G133)),NA())</f>
        <v>#N/A</v>
      </c>
      <c r="N139" s="507" t="e">
        <f ca="1">+IF(AND(ISNUMBER(OFFSET('Water Data'!$G$6,0,10*ROW('Water Data'!G133))),'Data Summary'!CC139="Yes"),OFFSET('Water Data'!$G$6,0,10*ROW('Water Data'!G133)),NA())</f>
        <v>#N/A</v>
      </c>
      <c r="O139" s="507" t="e">
        <f ca="1">+IF(AND(ISNUMBER(OFFSET('Water Data'!$G$9,0,10*ROW('Water Data'!G133))),'Data Summary'!CD139="Yes"),OFFSET('Water Data'!$G$9,0,10*ROW('Water Data'!G133)),NA())</f>
        <v>#N/A</v>
      </c>
      <c r="P139" s="507" t="e">
        <f ca="1">+IF(AND(ISNUMBER(OFFSET('Water Data'!$H$4,0,10*ROW('Water Data'!H133))),'Data Summary'!CE139="Yes"),100-OFFSET('Water Data'!$H$4,0,10*ROW('Water Data'!H133)),NA())</f>
        <v>#N/A</v>
      </c>
      <c r="Q139" s="507" t="e">
        <f ca="1">+IF(AND(ISNUMBER(OFFSET('Water Data'!$H$6,0,10*ROW('Water Data'!H133))),'Data Summary'!CF139="Yes"),OFFSET('Water Data'!$H$6,0,10*ROW('Water Data'!H133)),NA())</f>
        <v>#N/A</v>
      </c>
      <c r="R139" s="507" t="e">
        <f ca="1">+IF(AND(ISNUMBER(OFFSET('Water Data'!$H$9,0,10*ROW('Water Data'!H133))),'Data Summary'!CG139="Yes"),OFFSET('Water Data'!$H$9,0,10*ROW('Water Data'!H133)),NA())</f>
        <v>#N/A</v>
      </c>
      <c r="S139" s="507" t="e">
        <f ca="1">+IF(AND(ISNUMBER(OFFSET('Water Data'!$I$4,0,10*ROW('Water Data'!I133))),'Data Summary'!CH139="Yes"),100-OFFSET('Water Data'!$I$4,0,10*ROW('Water Data'!I133)),NA())</f>
        <v>#N/A</v>
      </c>
      <c r="T139" s="507" t="e">
        <f ca="1">+IF(AND(ISNUMBER(OFFSET('Water Data'!$I$6,0,10*ROW('Water Data'!I133))),'Data Summary'!CI139="Yes"),OFFSET('Water Data'!$I$6,0,10*ROW('Water Data'!I133)),NA())</f>
        <v>#N/A</v>
      </c>
      <c r="U139" s="507" t="e">
        <f ca="1">+IF(AND(ISNUMBER(OFFSET('Water Data'!$I$9,0,10*ROW('Water Data'!I133))),'Data Summary'!CJ139="Yes"),OFFSET('Water Data'!$I$9,0,10*ROW('Water Data'!I133)),NA())</f>
        <v>#N/A</v>
      </c>
      <c r="V139" s="508" t="e">
        <f ca="1">+IF(AND(ISNUMBER(OFFSET('Sanitation Data'!$D$4,0,10*ROW('Sanitation Data'!D133))),'Data Summary'!CK139="Yes"),100-OFFSET('Sanitation Data'!$D$4,0,10*ROW('Sanitation Data'!D133)),NA())</f>
        <v>#N/A</v>
      </c>
      <c r="W139" s="508" t="e">
        <f ca="1">+IF(AND(ISNUMBER(OFFSET('Sanitation Data'!$D$6,0,10*ROW('Sanitation Data'!D133))),'Data Summary'!CL139="Yes"),OFFSET('Sanitation Data'!$D$6,0,10*ROW('Sanitation Data'!D133)),NA())</f>
        <v>#N/A</v>
      </c>
      <c r="X139" s="508" t="e">
        <f ca="1">+IF(AND(ISNUMBER(OFFSET('Sanitation Data'!$D$10,0,10*ROW('Sanitation Data'!D133))),'Data Summary'!CM139="Yes"),OFFSET('Sanitation Data'!$D$10,0,10*ROW('Sanitation Data'!D133)),NA())</f>
        <v>#N/A</v>
      </c>
      <c r="Y139" s="508" t="e">
        <f ca="1">+IF(AND(ISNUMBER(OFFSET('Sanitation Data'!$D$11,0,10*ROW('Sanitation Data'!D133))),'Data Summary'!CN139="Yes"),OFFSET('Sanitation Data'!$D$11,0,10*ROW('Sanitation Data'!D133)),NA())</f>
        <v>#N/A</v>
      </c>
      <c r="Z139" s="508" t="e">
        <f ca="1">+IF(AND(ISNUMBER(OFFSET('Sanitation Data'!$D$12,0,10*ROW('Sanitation Data'!D133))),'Data Summary'!CO139="Yes"),OFFSET('Sanitation Data'!$D$12,0,10*ROW('Sanitation Data'!D133)),NA())</f>
        <v>#N/A</v>
      </c>
      <c r="AA139" s="508" t="e">
        <f ca="1">+IF(AND(ISNUMBER(OFFSET('Sanitation Data'!$E$4,0,10*ROW('Sanitation Data'!E133))),'Data Summary'!CP139="Yes"),100-OFFSET('Sanitation Data'!$E$4,0,10*ROW('Sanitation Data'!E133)),NA())</f>
        <v>#N/A</v>
      </c>
      <c r="AB139" s="508" t="e">
        <f ca="1">+IF(AND(ISNUMBER(OFFSET('Sanitation Data'!$E$6,0,10*ROW('Sanitation Data'!E133))),'Data Summary'!CQ139="Yes"),OFFSET('Sanitation Data'!$E$6,0,10*ROW('Sanitation Data'!E133)),NA())</f>
        <v>#N/A</v>
      </c>
      <c r="AC139" s="508" t="e">
        <f ca="1">+IF(AND(ISNUMBER(OFFSET('Sanitation Data'!$E$10,0,10*ROW('Sanitation Data'!E133))),'Data Summary'!CR139="Yes"),OFFSET('Sanitation Data'!$E$10,0,10*ROW('Sanitation Data'!E133)),NA())</f>
        <v>#N/A</v>
      </c>
      <c r="AD139" s="508" t="e">
        <f ca="1">+IF(AND(ISNUMBER(OFFSET('Sanitation Data'!$E$11,0,10*ROW('Sanitation Data'!E133))),'Data Summary'!CS139="Yes"),OFFSET('Sanitation Data'!$E$11,0,10*ROW('Sanitation Data'!E133)),NA())</f>
        <v>#N/A</v>
      </c>
      <c r="AE139" s="508" t="e">
        <f ca="1">+IF(AND(ISNUMBER(OFFSET('Sanitation Data'!$E$12,0,10*ROW('Sanitation Data'!E133))),'Data Summary'!CT139="Yes"),OFFSET('Sanitation Data'!$E$12,0,10*ROW('Sanitation Data'!E133)),NA())</f>
        <v>#N/A</v>
      </c>
      <c r="AF139" s="508" t="e">
        <f ca="1">+IF(AND(ISNUMBER(OFFSET('Sanitation Data'!$F$4,0,10*ROW('Sanitation Data'!F133))),'Data Summary'!CU139="Yes"),100-OFFSET('Sanitation Data'!$F$4,0,10*ROW('Sanitation Data'!F133)),NA())</f>
        <v>#N/A</v>
      </c>
      <c r="AG139" s="508" t="e">
        <f ca="1">+IF(AND(ISNUMBER(OFFSET('Sanitation Data'!$F$6,0,10*ROW('Sanitation Data'!F133))),'Data Summary'!CV139="Yes"),OFFSET('Sanitation Data'!$F$6,0,10*ROW('Sanitation Data'!F133)),NA())</f>
        <v>#N/A</v>
      </c>
      <c r="AH139" s="508" t="e">
        <f ca="1">+IF(AND(ISNUMBER(OFFSET('Sanitation Data'!$F$10,0,10*ROW('Sanitation Data'!F133))),'Data Summary'!CW139="Yes"),OFFSET('Sanitation Data'!$F$10,0,10*ROW('Sanitation Data'!F133)),NA())</f>
        <v>#N/A</v>
      </c>
      <c r="AI139" s="508" t="e">
        <f ca="1">+IF(AND(ISNUMBER(OFFSET('Sanitation Data'!$F$11,0,10*ROW('Sanitation Data'!F133))),'Data Summary'!CX139="Yes"),OFFSET('Sanitation Data'!$F$11,0,10*ROW('Sanitation Data'!F133)),NA())</f>
        <v>#N/A</v>
      </c>
      <c r="AJ139" s="508" t="e">
        <f ca="1">+IF(AND(ISNUMBER(OFFSET('Sanitation Data'!$F$12,0,10*ROW('Sanitation Data'!F133))),'Data Summary'!CY139="Yes"),OFFSET('Sanitation Data'!$F$12,0,10*ROW('Sanitation Data'!F133)),NA())</f>
        <v>#N/A</v>
      </c>
      <c r="AK139" s="508" t="e">
        <f ca="1">+IF(AND(ISNUMBER(OFFSET('Sanitation Data'!$G$4,0,10*ROW('Sanitation Data'!G133))),'Data Summary'!CZ139="Yes"),100-OFFSET('Sanitation Data'!$G$4,0,10*ROW('Sanitation Data'!G133)),NA())</f>
        <v>#N/A</v>
      </c>
      <c r="AL139" s="508" t="e">
        <f ca="1">+IF(AND(ISNUMBER(OFFSET('Sanitation Data'!$G$6,0,10*ROW('Sanitation Data'!G133))),'Data Summary'!DA139="Yes"),OFFSET('Sanitation Data'!$G$6,0,10*ROW('Sanitation Data'!G133)),NA())</f>
        <v>#N/A</v>
      </c>
      <c r="AM139" s="508" t="e">
        <f ca="1">+IF(AND(ISNUMBER(OFFSET('Sanitation Data'!$G$10,0,10*ROW('Sanitation Data'!G133))),'Data Summary'!DB139="Yes"),OFFSET('Sanitation Data'!$G$10,0,10*ROW('Sanitation Data'!G133)),NA())</f>
        <v>#N/A</v>
      </c>
      <c r="AN139" s="508" t="e">
        <f ca="1">+IF(AND(ISNUMBER(OFFSET('Sanitation Data'!$G$11,0,10*ROW('Sanitation Data'!G133))),'Data Summary'!DC139="Yes"),OFFSET('Sanitation Data'!$G$11,0,10*ROW('Sanitation Data'!G133)),NA())</f>
        <v>#N/A</v>
      </c>
      <c r="AO139" s="508" t="e">
        <f ca="1">+IF(AND(ISNUMBER(OFFSET('Sanitation Data'!$G$12,0,10*ROW('Sanitation Data'!G133))),'Data Summary'!DD139="Yes"),OFFSET('Sanitation Data'!$G$12,0,10*ROW('Sanitation Data'!G133)),NA())</f>
        <v>#N/A</v>
      </c>
      <c r="AP139" s="508" t="e">
        <f ca="1">+IF(AND(ISNUMBER(OFFSET('Sanitation Data'!$H$4,0,10*ROW('Sanitation Data'!H133))),'Data Summary'!DE139="Yes"),100-OFFSET('Sanitation Data'!$H$4,0,10*ROW('Sanitation Data'!H133)),NA())</f>
        <v>#N/A</v>
      </c>
      <c r="AQ139" s="508" t="e">
        <f ca="1">+IF(AND(ISNUMBER(OFFSET('Sanitation Data'!$H$6,0,10*ROW('Sanitation Data'!H133))),'Data Summary'!DF139="Yes"),OFFSET('Sanitation Data'!$H$6,0,10*ROW('Sanitation Data'!H133)),NA())</f>
        <v>#N/A</v>
      </c>
      <c r="AR139" s="508" t="e">
        <f ca="1">+IF(AND(ISNUMBER(OFFSET('Sanitation Data'!$H$10,0,10*ROW('Sanitation Data'!H133))),'Data Summary'!DG139="Yes"),OFFSET('Sanitation Data'!$H$10,0,10*ROW('Sanitation Data'!H133)),NA())</f>
        <v>#N/A</v>
      </c>
      <c r="AS139" s="508" t="e">
        <f ca="1">+IF(AND(ISNUMBER(OFFSET('Sanitation Data'!$H$11,0,10*ROW('Sanitation Data'!H133))),'Data Summary'!DH139="Yes"),OFFSET('Sanitation Data'!$H$11,0,10*ROW('Sanitation Data'!H133)),NA())</f>
        <v>#N/A</v>
      </c>
      <c r="AT139" s="508" t="e">
        <f ca="1">+IF(AND(ISNUMBER(OFFSET('Sanitation Data'!$H$12,0,10*ROW('Sanitation Data'!H133))),'Data Summary'!DI139="Yes"),OFFSET('Sanitation Data'!$H$12,0,10*ROW('Sanitation Data'!H133)),NA())</f>
        <v>#N/A</v>
      </c>
      <c r="AU139" s="508" t="e">
        <f ca="1">+IF(AND(ISNUMBER(OFFSET('Sanitation Data'!$I$4,0,10*ROW('Sanitation Data'!I133))),'Data Summary'!DJ139="Yes"),100-OFFSET('Sanitation Data'!$I$4,0,10*ROW('Sanitation Data'!I133)),NA())</f>
        <v>#N/A</v>
      </c>
      <c r="AV139" s="508" t="e">
        <f ca="1">+IF(AND(ISNUMBER(OFFSET('Sanitation Data'!$I$6,0,10*ROW('Sanitation Data'!I133))),'Data Summary'!DK139="Yes"),OFFSET('Sanitation Data'!$I$6,0,10*ROW('Sanitation Data'!I133)),NA())</f>
        <v>#N/A</v>
      </c>
      <c r="AW139" s="508" t="e">
        <f ca="1">+IF(AND(ISNUMBER(OFFSET('Sanitation Data'!$I$10,0,10*ROW('Sanitation Data'!I133))),'Data Summary'!DL139="Yes"),OFFSET('Sanitation Data'!$I$10,0,10*ROW('Sanitation Data'!I133)),NA())</f>
        <v>#N/A</v>
      </c>
      <c r="AX139" s="508" t="e">
        <f ca="1">+IF(AND(ISNUMBER(OFFSET('Sanitation Data'!$I$11,0,10*ROW('Sanitation Data'!I133))),'Data Summary'!DM139="Yes"),OFFSET('Sanitation Data'!$I$11,0,10*ROW('Sanitation Data'!I133)),NA())</f>
        <v>#N/A</v>
      </c>
      <c r="AY139" s="508" t="e">
        <f ca="1">+IF(AND(ISNUMBER(OFFSET('Sanitation Data'!$I$12,0,10*ROW('Sanitation Data'!I133))),'Data Summary'!DN139="Yes"),OFFSET('Sanitation Data'!$I$12,0,10*ROW('Sanitation Data'!I133)),NA())</f>
        <v>#N/A</v>
      </c>
      <c r="AZ139" s="509" t="e">
        <f ca="1">+IF(AND(ISNUMBER(OFFSET('Hygiene Data'!$D$5,0,10*ROW('Hygiene Data'!D133))),'Data Summary'!DO139="Yes"),OFFSET('Hygiene Data'!$D$5,0,10*ROW('Hygiene Data'!D133)),NA())</f>
        <v>#N/A</v>
      </c>
      <c r="BA139" s="509" t="e">
        <f ca="1">+IF(AND(ISNUMBER(OFFSET('Hygiene Data'!$D$7,0,10*ROW('Hygiene Data'!D133))),'Data Summary'!DP139="Yes"),OFFSET('Hygiene Data'!$D$7,0,10*ROW('Hygiene Data'!D133)),NA())</f>
        <v>#N/A</v>
      </c>
      <c r="BB139" s="509" t="e">
        <f ca="1">+IF(AND(ISNUMBER(OFFSET('Hygiene Data'!$D$9,0,10*ROW('Hygiene Data'!D133))),'Data Summary'!DQ139="Yes"),OFFSET('Hygiene Data'!$D$9,0,10*ROW('Hygiene Data'!D133)),NA())</f>
        <v>#N/A</v>
      </c>
      <c r="BC139" s="509" t="e">
        <f ca="1">+IF(AND(ISNUMBER(OFFSET('Hygiene Data'!$E$5,0,10*ROW('Hygiene Data'!E133))),'Data Summary'!DR139="Yes"),OFFSET('Hygiene Data'!$E$5,0,10*ROW('Hygiene Data'!E133)),NA())</f>
        <v>#N/A</v>
      </c>
      <c r="BD139" s="509" t="e">
        <f ca="1">+IF(AND(ISNUMBER(OFFSET('Hygiene Data'!$E$7,0,10*ROW('Hygiene Data'!E133))),'Data Summary'!DS139="Yes"),OFFSET('Hygiene Data'!$E$7,0,10*ROW('Hygiene Data'!E133)),NA())</f>
        <v>#N/A</v>
      </c>
      <c r="BE139" s="509" t="e">
        <f ca="1">+IF(AND(ISNUMBER(OFFSET('Hygiene Data'!$E$9,0,10*ROW('Hygiene Data'!E133))),'Data Summary'!DT139="Yes"),OFFSET('Hygiene Data'!$E$9,0,10*ROW('Hygiene Data'!E133)),NA())</f>
        <v>#N/A</v>
      </c>
      <c r="BF139" s="509" t="e">
        <f ca="1">+IF(AND(ISNUMBER(OFFSET('Hygiene Data'!$F$5,0,10*ROW('Hygiene Data'!F133))),'Data Summary'!DU139="Yes"),OFFSET('Hygiene Data'!$F$5,0,10*ROW('Hygiene Data'!F133)),NA())</f>
        <v>#N/A</v>
      </c>
      <c r="BG139" s="509" t="e">
        <f ca="1">+IF(AND(ISNUMBER(OFFSET('Hygiene Data'!$F$7,0,10*ROW('Hygiene Data'!F133))),'Data Summary'!DV139="Yes"),OFFSET('Hygiene Data'!$F$7,0,10*ROW('Hygiene Data'!F133)),NA())</f>
        <v>#N/A</v>
      </c>
      <c r="BH139" s="509" t="e">
        <f ca="1">+IF(AND(ISNUMBER(OFFSET('Hygiene Data'!$F$9,0,10*ROW('Hygiene Data'!F133))),'Data Summary'!DW139="Yes"),OFFSET('Hygiene Data'!$F$9,0,10*ROW('Hygiene Data'!F133)),NA())</f>
        <v>#N/A</v>
      </c>
      <c r="BI139" s="509" t="e">
        <f ca="1">+IF(AND(ISNUMBER(OFFSET('Hygiene Data'!$G$5,0,10*ROW('Hygiene Data'!G133))),'Data Summary'!DX139="Yes"),OFFSET('Hygiene Data'!$G$5,0,10*ROW('Hygiene Data'!G133)),NA())</f>
        <v>#N/A</v>
      </c>
      <c r="BJ139" s="509" t="e">
        <f ca="1">+IF(AND(ISNUMBER(OFFSET('Hygiene Data'!$G$7,0,10*ROW('Hygiene Data'!G133))),'Data Summary'!DY139="Yes"),OFFSET('Hygiene Data'!$G$7,0,10*ROW('Hygiene Data'!G133)),NA())</f>
        <v>#N/A</v>
      </c>
      <c r="BK139" s="509" t="e">
        <f ca="1">+IF(AND(ISNUMBER(OFFSET('Hygiene Data'!$G$9,0,10*ROW('Hygiene Data'!G133))),'Data Summary'!DZ139="Yes"),OFFSET('Hygiene Data'!$G$9,0,10*ROW('Hygiene Data'!G133)),NA())</f>
        <v>#N/A</v>
      </c>
      <c r="BL139" s="509" t="e">
        <f ca="1">+IF(AND(ISNUMBER(OFFSET('Hygiene Data'!$H$5,0,10*ROW('Hygiene Data'!H133))),'Data Summary'!EA139="Yes"),OFFSET('Hygiene Data'!$H$5,0,10*ROW('Hygiene Data'!H133)),NA())</f>
        <v>#N/A</v>
      </c>
      <c r="BM139" s="509" t="e">
        <f ca="1">+IF(AND(ISNUMBER(OFFSET('Hygiene Data'!$H$7,0,10*ROW('Hygiene Data'!H133))),'Data Summary'!EB139="Yes"),OFFSET('Hygiene Data'!$H$7,0,10*ROW('Hygiene Data'!H133)),NA())</f>
        <v>#N/A</v>
      </c>
      <c r="BN139" s="509" t="e">
        <f ca="1">+IF(AND(ISNUMBER(OFFSET('Hygiene Data'!$H$9,0,10*ROW('Hygiene Data'!H133))),'Data Summary'!EC139="Yes"),OFFSET('Hygiene Data'!$H$9,0,10*ROW('Hygiene Data'!H133)),NA())</f>
        <v>#N/A</v>
      </c>
      <c r="BO139" s="509" t="e">
        <f ca="1">+IF(AND(ISNUMBER(OFFSET('Hygiene Data'!$I$5,0,10*ROW('Hygiene Data'!I133))),'Data Summary'!ED139="Yes"),OFFSET('Hygiene Data'!$I$5,0,10*ROW('Hygiene Data'!I133)),NA())</f>
        <v>#N/A</v>
      </c>
      <c r="BP139" s="509" t="e">
        <f ca="1">+IF(AND(ISNUMBER(OFFSET('Hygiene Data'!$I$7,0,10*ROW('Hygiene Data'!I133))),'Data Summary'!EE139="Yes"),OFFSET('Hygiene Data'!$I$7,0,10*ROW('Hygiene Data'!I133)),NA())</f>
        <v>#N/A</v>
      </c>
      <c r="BQ139" s="509" t="e">
        <f ca="1">+IF(AND(ISNUMBER(OFFSET('Hygiene Data'!$I$9,0,10*ROW('Hygiene Data'!I133))),'Data Summary'!EF139="Yes"),OFFSET('Hygiene Data'!$I$9,0,10*ROW('Hygiene Data'!I133)),NA())</f>
        <v>#N/A</v>
      </c>
    </row>
    <row r="140" spans="1:69" x14ac:dyDescent="0.25">
      <c r="A140" s="505" t="e">
        <f ca="1">+RIGHT('Data Summary'!A140,LEN('Data Summary'!A140)-9)</f>
        <v>#VALUE!</v>
      </c>
      <c r="B140" s="479" t="str">
        <f ca="1">+IF(ISTEXT('Data Summary'!B140),'Data Summary'!B140,"")</f>
        <v/>
      </c>
      <c r="C140" s="506" t="e">
        <f ca="1">+VALUE('Data Summary'!C140)</f>
        <v>#VALUE!</v>
      </c>
      <c r="D140" s="507" t="e">
        <f ca="1">+IF(AND(ISNUMBER(OFFSET('Water Data'!$D$4,0,10*ROW('Water Data'!D134))),'Data Summary'!BS140="Yes"),100-OFFSET('Water Data'!$D$4,0,10*ROW('Water Data'!D134)),NA())</f>
        <v>#N/A</v>
      </c>
      <c r="E140" s="507" t="e">
        <f ca="1">+IF(AND(ISNUMBER(OFFSET('Water Data'!$D$6,0,10*ROW('Water Data'!D134))),'Data Summary'!BT140="Yes"),OFFSET('Water Data'!$D$6,0,10*ROW('Water Data'!D134)),NA())</f>
        <v>#N/A</v>
      </c>
      <c r="F140" s="507" t="e">
        <f ca="1">+IF(AND(ISNUMBER(OFFSET('Water Data'!$D$9,0,10*ROW('Water Data'!D134))),'Data Summary'!BU140="Yes"),OFFSET('Water Data'!$D$9,0,10*ROW('Water Data'!D134)),NA())</f>
        <v>#N/A</v>
      </c>
      <c r="G140" s="507" t="e">
        <f ca="1">+IF(AND(ISNUMBER(OFFSET('Water Data'!$E$4,0,10*ROW('Water Data'!E134))),'Data Summary'!BV140="Yes"),100-OFFSET('Water Data'!$E$4,0,10*ROW('Water Data'!E134)),NA())</f>
        <v>#N/A</v>
      </c>
      <c r="H140" s="507" t="e">
        <f ca="1">+IF(AND(ISNUMBER(OFFSET('Water Data'!$E$6,0,10*ROW('Water Data'!E134))),'Data Summary'!BW140="Yes"),OFFSET('Water Data'!$E$6,0,10*ROW('Water Data'!E134)),NA())</f>
        <v>#N/A</v>
      </c>
      <c r="I140" s="507" t="e">
        <f ca="1">+IF(AND(ISNUMBER(OFFSET('Water Data'!$E$9,0,10*ROW('Water Data'!E134))),'Data Summary'!BX140="Yes"),OFFSET('Water Data'!$E$9,0,10*ROW('Water Data'!E134)),NA())</f>
        <v>#N/A</v>
      </c>
      <c r="J140" s="507" t="e">
        <f ca="1">+IF(AND(ISNUMBER(OFFSET('Water Data'!$F$4,0,10*ROW('Water Data'!F134))),'Data Summary'!BY140="Yes"),100-OFFSET('Water Data'!$F$4,0,10*ROW('Water Data'!F134)),NA())</f>
        <v>#N/A</v>
      </c>
      <c r="K140" s="507" t="e">
        <f ca="1">+IF(AND(ISNUMBER(OFFSET('Water Data'!$F$6,0,10*ROW('Water Data'!F134))),'Data Summary'!BZ140="Yes"),OFFSET('Water Data'!$F$6,0,10*ROW('Water Data'!F134)),NA())</f>
        <v>#N/A</v>
      </c>
      <c r="L140" s="507" t="e">
        <f ca="1">+IF(AND(ISNUMBER(OFFSET('Water Data'!$F$9,0,10*ROW('Water Data'!F134))),'Data Summary'!CA140="Yes"),OFFSET('Water Data'!$F$9,0,10*ROW('Water Data'!F134)),NA())</f>
        <v>#N/A</v>
      </c>
      <c r="M140" s="507" t="e">
        <f ca="1">+IF(AND(ISNUMBER(OFFSET('Water Data'!$G$4,0,10*ROW('Water Data'!G134))),'Data Summary'!CB140="Yes"),100-OFFSET('Water Data'!$G$4,0,10*ROW('Water Data'!G134)),NA())</f>
        <v>#N/A</v>
      </c>
      <c r="N140" s="507" t="e">
        <f ca="1">+IF(AND(ISNUMBER(OFFSET('Water Data'!$G$6,0,10*ROW('Water Data'!G134))),'Data Summary'!CC140="Yes"),OFFSET('Water Data'!$G$6,0,10*ROW('Water Data'!G134)),NA())</f>
        <v>#N/A</v>
      </c>
      <c r="O140" s="507" t="e">
        <f ca="1">+IF(AND(ISNUMBER(OFFSET('Water Data'!$G$9,0,10*ROW('Water Data'!G134))),'Data Summary'!CD140="Yes"),OFFSET('Water Data'!$G$9,0,10*ROW('Water Data'!G134)),NA())</f>
        <v>#N/A</v>
      </c>
      <c r="P140" s="507" t="e">
        <f ca="1">+IF(AND(ISNUMBER(OFFSET('Water Data'!$H$4,0,10*ROW('Water Data'!H134))),'Data Summary'!CE140="Yes"),100-OFFSET('Water Data'!$H$4,0,10*ROW('Water Data'!H134)),NA())</f>
        <v>#N/A</v>
      </c>
      <c r="Q140" s="507" t="e">
        <f ca="1">+IF(AND(ISNUMBER(OFFSET('Water Data'!$H$6,0,10*ROW('Water Data'!H134))),'Data Summary'!CF140="Yes"),OFFSET('Water Data'!$H$6,0,10*ROW('Water Data'!H134)),NA())</f>
        <v>#N/A</v>
      </c>
      <c r="R140" s="507" t="e">
        <f ca="1">+IF(AND(ISNUMBER(OFFSET('Water Data'!$H$9,0,10*ROW('Water Data'!H134))),'Data Summary'!CG140="Yes"),OFFSET('Water Data'!$H$9,0,10*ROW('Water Data'!H134)),NA())</f>
        <v>#N/A</v>
      </c>
      <c r="S140" s="507" t="e">
        <f ca="1">+IF(AND(ISNUMBER(OFFSET('Water Data'!$I$4,0,10*ROW('Water Data'!I134))),'Data Summary'!CH140="Yes"),100-OFFSET('Water Data'!$I$4,0,10*ROW('Water Data'!I134)),NA())</f>
        <v>#N/A</v>
      </c>
      <c r="T140" s="507" t="e">
        <f ca="1">+IF(AND(ISNUMBER(OFFSET('Water Data'!$I$6,0,10*ROW('Water Data'!I134))),'Data Summary'!CI140="Yes"),OFFSET('Water Data'!$I$6,0,10*ROW('Water Data'!I134)),NA())</f>
        <v>#N/A</v>
      </c>
      <c r="U140" s="507" t="e">
        <f ca="1">+IF(AND(ISNUMBER(OFFSET('Water Data'!$I$9,0,10*ROW('Water Data'!I134))),'Data Summary'!CJ140="Yes"),OFFSET('Water Data'!$I$9,0,10*ROW('Water Data'!I134)),NA())</f>
        <v>#N/A</v>
      </c>
      <c r="V140" s="508" t="e">
        <f ca="1">+IF(AND(ISNUMBER(OFFSET('Sanitation Data'!$D$4,0,10*ROW('Sanitation Data'!D134))),'Data Summary'!CK140="Yes"),100-OFFSET('Sanitation Data'!$D$4,0,10*ROW('Sanitation Data'!D134)),NA())</f>
        <v>#N/A</v>
      </c>
      <c r="W140" s="508" t="e">
        <f ca="1">+IF(AND(ISNUMBER(OFFSET('Sanitation Data'!$D$6,0,10*ROW('Sanitation Data'!D134))),'Data Summary'!CL140="Yes"),OFFSET('Sanitation Data'!$D$6,0,10*ROW('Sanitation Data'!D134)),NA())</f>
        <v>#N/A</v>
      </c>
      <c r="X140" s="508" t="e">
        <f ca="1">+IF(AND(ISNUMBER(OFFSET('Sanitation Data'!$D$10,0,10*ROW('Sanitation Data'!D134))),'Data Summary'!CM140="Yes"),OFFSET('Sanitation Data'!$D$10,0,10*ROW('Sanitation Data'!D134)),NA())</f>
        <v>#N/A</v>
      </c>
      <c r="Y140" s="508" t="e">
        <f ca="1">+IF(AND(ISNUMBER(OFFSET('Sanitation Data'!$D$11,0,10*ROW('Sanitation Data'!D134))),'Data Summary'!CN140="Yes"),OFFSET('Sanitation Data'!$D$11,0,10*ROW('Sanitation Data'!D134)),NA())</f>
        <v>#N/A</v>
      </c>
      <c r="Z140" s="508" t="e">
        <f ca="1">+IF(AND(ISNUMBER(OFFSET('Sanitation Data'!$D$12,0,10*ROW('Sanitation Data'!D134))),'Data Summary'!CO140="Yes"),OFFSET('Sanitation Data'!$D$12,0,10*ROW('Sanitation Data'!D134)),NA())</f>
        <v>#N/A</v>
      </c>
      <c r="AA140" s="508" t="e">
        <f ca="1">+IF(AND(ISNUMBER(OFFSET('Sanitation Data'!$E$4,0,10*ROW('Sanitation Data'!E134))),'Data Summary'!CP140="Yes"),100-OFFSET('Sanitation Data'!$E$4,0,10*ROW('Sanitation Data'!E134)),NA())</f>
        <v>#N/A</v>
      </c>
      <c r="AB140" s="508" t="e">
        <f ca="1">+IF(AND(ISNUMBER(OFFSET('Sanitation Data'!$E$6,0,10*ROW('Sanitation Data'!E134))),'Data Summary'!CQ140="Yes"),OFFSET('Sanitation Data'!$E$6,0,10*ROW('Sanitation Data'!E134)),NA())</f>
        <v>#N/A</v>
      </c>
      <c r="AC140" s="508" t="e">
        <f ca="1">+IF(AND(ISNUMBER(OFFSET('Sanitation Data'!$E$10,0,10*ROW('Sanitation Data'!E134))),'Data Summary'!CR140="Yes"),OFFSET('Sanitation Data'!$E$10,0,10*ROW('Sanitation Data'!E134)),NA())</f>
        <v>#N/A</v>
      </c>
      <c r="AD140" s="508" t="e">
        <f ca="1">+IF(AND(ISNUMBER(OFFSET('Sanitation Data'!$E$11,0,10*ROW('Sanitation Data'!E134))),'Data Summary'!CS140="Yes"),OFFSET('Sanitation Data'!$E$11,0,10*ROW('Sanitation Data'!E134)),NA())</f>
        <v>#N/A</v>
      </c>
      <c r="AE140" s="508" t="e">
        <f ca="1">+IF(AND(ISNUMBER(OFFSET('Sanitation Data'!$E$12,0,10*ROW('Sanitation Data'!E134))),'Data Summary'!CT140="Yes"),OFFSET('Sanitation Data'!$E$12,0,10*ROW('Sanitation Data'!E134)),NA())</f>
        <v>#N/A</v>
      </c>
      <c r="AF140" s="508" t="e">
        <f ca="1">+IF(AND(ISNUMBER(OFFSET('Sanitation Data'!$F$4,0,10*ROW('Sanitation Data'!F134))),'Data Summary'!CU140="Yes"),100-OFFSET('Sanitation Data'!$F$4,0,10*ROW('Sanitation Data'!F134)),NA())</f>
        <v>#N/A</v>
      </c>
      <c r="AG140" s="508" t="e">
        <f ca="1">+IF(AND(ISNUMBER(OFFSET('Sanitation Data'!$F$6,0,10*ROW('Sanitation Data'!F134))),'Data Summary'!CV140="Yes"),OFFSET('Sanitation Data'!$F$6,0,10*ROW('Sanitation Data'!F134)),NA())</f>
        <v>#N/A</v>
      </c>
      <c r="AH140" s="508" t="e">
        <f ca="1">+IF(AND(ISNUMBER(OFFSET('Sanitation Data'!$F$10,0,10*ROW('Sanitation Data'!F134))),'Data Summary'!CW140="Yes"),OFFSET('Sanitation Data'!$F$10,0,10*ROW('Sanitation Data'!F134)),NA())</f>
        <v>#N/A</v>
      </c>
      <c r="AI140" s="508" t="e">
        <f ca="1">+IF(AND(ISNUMBER(OFFSET('Sanitation Data'!$F$11,0,10*ROW('Sanitation Data'!F134))),'Data Summary'!CX140="Yes"),OFFSET('Sanitation Data'!$F$11,0,10*ROW('Sanitation Data'!F134)),NA())</f>
        <v>#N/A</v>
      </c>
      <c r="AJ140" s="508" t="e">
        <f ca="1">+IF(AND(ISNUMBER(OFFSET('Sanitation Data'!$F$12,0,10*ROW('Sanitation Data'!F134))),'Data Summary'!CY140="Yes"),OFFSET('Sanitation Data'!$F$12,0,10*ROW('Sanitation Data'!F134)),NA())</f>
        <v>#N/A</v>
      </c>
      <c r="AK140" s="508" t="e">
        <f ca="1">+IF(AND(ISNUMBER(OFFSET('Sanitation Data'!$G$4,0,10*ROW('Sanitation Data'!G134))),'Data Summary'!CZ140="Yes"),100-OFFSET('Sanitation Data'!$G$4,0,10*ROW('Sanitation Data'!G134)),NA())</f>
        <v>#N/A</v>
      </c>
      <c r="AL140" s="508" t="e">
        <f ca="1">+IF(AND(ISNUMBER(OFFSET('Sanitation Data'!$G$6,0,10*ROW('Sanitation Data'!G134))),'Data Summary'!DA140="Yes"),OFFSET('Sanitation Data'!$G$6,0,10*ROW('Sanitation Data'!G134)),NA())</f>
        <v>#N/A</v>
      </c>
      <c r="AM140" s="508" t="e">
        <f ca="1">+IF(AND(ISNUMBER(OFFSET('Sanitation Data'!$G$10,0,10*ROW('Sanitation Data'!G134))),'Data Summary'!DB140="Yes"),OFFSET('Sanitation Data'!$G$10,0,10*ROW('Sanitation Data'!G134)),NA())</f>
        <v>#N/A</v>
      </c>
      <c r="AN140" s="508" t="e">
        <f ca="1">+IF(AND(ISNUMBER(OFFSET('Sanitation Data'!$G$11,0,10*ROW('Sanitation Data'!G134))),'Data Summary'!DC140="Yes"),OFFSET('Sanitation Data'!$G$11,0,10*ROW('Sanitation Data'!G134)),NA())</f>
        <v>#N/A</v>
      </c>
      <c r="AO140" s="508" t="e">
        <f ca="1">+IF(AND(ISNUMBER(OFFSET('Sanitation Data'!$G$12,0,10*ROW('Sanitation Data'!G134))),'Data Summary'!DD140="Yes"),OFFSET('Sanitation Data'!$G$12,0,10*ROW('Sanitation Data'!G134)),NA())</f>
        <v>#N/A</v>
      </c>
      <c r="AP140" s="508" t="e">
        <f ca="1">+IF(AND(ISNUMBER(OFFSET('Sanitation Data'!$H$4,0,10*ROW('Sanitation Data'!H134))),'Data Summary'!DE140="Yes"),100-OFFSET('Sanitation Data'!$H$4,0,10*ROW('Sanitation Data'!H134)),NA())</f>
        <v>#N/A</v>
      </c>
      <c r="AQ140" s="508" t="e">
        <f ca="1">+IF(AND(ISNUMBER(OFFSET('Sanitation Data'!$H$6,0,10*ROW('Sanitation Data'!H134))),'Data Summary'!DF140="Yes"),OFFSET('Sanitation Data'!$H$6,0,10*ROW('Sanitation Data'!H134)),NA())</f>
        <v>#N/A</v>
      </c>
      <c r="AR140" s="508" t="e">
        <f ca="1">+IF(AND(ISNUMBER(OFFSET('Sanitation Data'!$H$10,0,10*ROW('Sanitation Data'!H134))),'Data Summary'!DG140="Yes"),OFFSET('Sanitation Data'!$H$10,0,10*ROW('Sanitation Data'!H134)),NA())</f>
        <v>#N/A</v>
      </c>
      <c r="AS140" s="508" t="e">
        <f ca="1">+IF(AND(ISNUMBER(OFFSET('Sanitation Data'!$H$11,0,10*ROW('Sanitation Data'!H134))),'Data Summary'!DH140="Yes"),OFFSET('Sanitation Data'!$H$11,0,10*ROW('Sanitation Data'!H134)),NA())</f>
        <v>#N/A</v>
      </c>
      <c r="AT140" s="508" t="e">
        <f ca="1">+IF(AND(ISNUMBER(OFFSET('Sanitation Data'!$H$12,0,10*ROW('Sanitation Data'!H134))),'Data Summary'!DI140="Yes"),OFFSET('Sanitation Data'!$H$12,0,10*ROW('Sanitation Data'!H134)),NA())</f>
        <v>#N/A</v>
      </c>
      <c r="AU140" s="508" t="e">
        <f ca="1">+IF(AND(ISNUMBER(OFFSET('Sanitation Data'!$I$4,0,10*ROW('Sanitation Data'!I134))),'Data Summary'!DJ140="Yes"),100-OFFSET('Sanitation Data'!$I$4,0,10*ROW('Sanitation Data'!I134)),NA())</f>
        <v>#N/A</v>
      </c>
      <c r="AV140" s="508" t="e">
        <f ca="1">+IF(AND(ISNUMBER(OFFSET('Sanitation Data'!$I$6,0,10*ROW('Sanitation Data'!I134))),'Data Summary'!DK140="Yes"),OFFSET('Sanitation Data'!$I$6,0,10*ROW('Sanitation Data'!I134)),NA())</f>
        <v>#N/A</v>
      </c>
      <c r="AW140" s="508" t="e">
        <f ca="1">+IF(AND(ISNUMBER(OFFSET('Sanitation Data'!$I$10,0,10*ROW('Sanitation Data'!I134))),'Data Summary'!DL140="Yes"),OFFSET('Sanitation Data'!$I$10,0,10*ROW('Sanitation Data'!I134)),NA())</f>
        <v>#N/A</v>
      </c>
      <c r="AX140" s="508" t="e">
        <f ca="1">+IF(AND(ISNUMBER(OFFSET('Sanitation Data'!$I$11,0,10*ROW('Sanitation Data'!I134))),'Data Summary'!DM140="Yes"),OFFSET('Sanitation Data'!$I$11,0,10*ROW('Sanitation Data'!I134)),NA())</f>
        <v>#N/A</v>
      </c>
      <c r="AY140" s="508" t="e">
        <f ca="1">+IF(AND(ISNUMBER(OFFSET('Sanitation Data'!$I$12,0,10*ROW('Sanitation Data'!I134))),'Data Summary'!DN140="Yes"),OFFSET('Sanitation Data'!$I$12,0,10*ROW('Sanitation Data'!I134)),NA())</f>
        <v>#N/A</v>
      </c>
      <c r="AZ140" s="509" t="e">
        <f ca="1">+IF(AND(ISNUMBER(OFFSET('Hygiene Data'!$D$5,0,10*ROW('Hygiene Data'!D134))),'Data Summary'!DO140="Yes"),OFFSET('Hygiene Data'!$D$5,0,10*ROW('Hygiene Data'!D134)),NA())</f>
        <v>#N/A</v>
      </c>
      <c r="BA140" s="509" t="e">
        <f ca="1">+IF(AND(ISNUMBER(OFFSET('Hygiene Data'!$D$7,0,10*ROW('Hygiene Data'!D134))),'Data Summary'!DP140="Yes"),OFFSET('Hygiene Data'!$D$7,0,10*ROW('Hygiene Data'!D134)),NA())</f>
        <v>#N/A</v>
      </c>
      <c r="BB140" s="509" t="e">
        <f ca="1">+IF(AND(ISNUMBER(OFFSET('Hygiene Data'!$D$9,0,10*ROW('Hygiene Data'!D134))),'Data Summary'!DQ140="Yes"),OFFSET('Hygiene Data'!$D$9,0,10*ROW('Hygiene Data'!D134)),NA())</f>
        <v>#N/A</v>
      </c>
      <c r="BC140" s="509" t="e">
        <f ca="1">+IF(AND(ISNUMBER(OFFSET('Hygiene Data'!$E$5,0,10*ROW('Hygiene Data'!E134))),'Data Summary'!DR140="Yes"),OFFSET('Hygiene Data'!$E$5,0,10*ROW('Hygiene Data'!E134)),NA())</f>
        <v>#N/A</v>
      </c>
      <c r="BD140" s="509" t="e">
        <f ca="1">+IF(AND(ISNUMBER(OFFSET('Hygiene Data'!$E$7,0,10*ROW('Hygiene Data'!E134))),'Data Summary'!DS140="Yes"),OFFSET('Hygiene Data'!$E$7,0,10*ROW('Hygiene Data'!E134)),NA())</f>
        <v>#N/A</v>
      </c>
      <c r="BE140" s="509" t="e">
        <f ca="1">+IF(AND(ISNUMBER(OFFSET('Hygiene Data'!$E$9,0,10*ROW('Hygiene Data'!E134))),'Data Summary'!DT140="Yes"),OFFSET('Hygiene Data'!$E$9,0,10*ROW('Hygiene Data'!E134)),NA())</f>
        <v>#N/A</v>
      </c>
      <c r="BF140" s="509" t="e">
        <f ca="1">+IF(AND(ISNUMBER(OFFSET('Hygiene Data'!$F$5,0,10*ROW('Hygiene Data'!F134))),'Data Summary'!DU140="Yes"),OFFSET('Hygiene Data'!$F$5,0,10*ROW('Hygiene Data'!F134)),NA())</f>
        <v>#N/A</v>
      </c>
      <c r="BG140" s="509" t="e">
        <f ca="1">+IF(AND(ISNUMBER(OFFSET('Hygiene Data'!$F$7,0,10*ROW('Hygiene Data'!F134))),'Data Summary'!DV140="Yes"),OFFSET('Hygiene Data'!$F$7,0,10*ROW('Hygiene Data'!F134)),NA())</f>
        <v>#N/A</v>
      </c>
      <c r="BH140" s="509" t="e">
        <f ca="1">+IF(AND(ISNUMBER(OFFSET('Hygiene Data'!$F$9,0,10*ROW('Hygiene Data'!F134))),'Data Summary'!DW140="Yes"),OFFSET('Hygiene Data'!$F$9,0,10*ROW('Hygiene Data'!F134)),NA())</f>
        <v>#N/A</v>
      </c>
      <c r="BI140" s="509" t="e">
        <f ca="1">+IF(AND(ISNUMBER(OFFSET('Hygiene Data'!$G$5,0,10*ROW('Hygiene Data'!G134))),'Data Summary'!DX140="Yes"),OFFSET('Hygiene Data'!$G$5,0,10*ROW('Hygiene Data'!G134)),NA())</f>
        <v>#N/A</v>
      </c>
      <c r="BJ140" s="509" t="e">
        <f ca="1">+IF(AND(ISNUMBER(OFFSET('Hygiene Data'!$G$7,0,10*ROW('Hygiene Data'!G134))),'Data Summary'!DY140="Yes"),OFFSET('Hygiene Data'!$G$7,0,10*ROW('Hygiene Data'!G134)),NA())</f>
        <v>#N/A</v>
      </c>
      <c r="BK140" s="509" t="e">
        <f ca="1">+IF(AND(ISNUMBER(OFFSET('Hygiene Data'!$G$9,0,10*ROW('Hygiene Data'!G134))),'Data Summary'!DZ140="Yes"),OFFSET('Hygiene Data'!$G$9,0,10*ROW('Hygiene Data'!G134)),NA())</f>
        <v>#N/A</v>
      </c>
      <c r="BL140" s="509" t="e">
        <f ca="1">+IF(AND(ISNUMBER(OFFSET('Hygiene Data'!$H$5,0,10*ROW('Hygiene Data'!H134))),'Data Summary'!EA140="Yes"),OFFSET('Hygiene Data'!$H$5,0,10*ROW('Hygiene Data'!H134)),NA())</f>
        <v>#N/A</v>
      </c>
      <c r="BM140" s="509" t="e">
        <f ca="1">+IF(AND(ISNUMBER(OFFSET('Hygiene Data'!$H$7,0,10*ROW('Hygiene Data'!H134))),'Data Summary'!EB140="Yes"),OFFSET('Hygiene Data'!$H$7,0,10*ROW('Hygiene Data'!H134)),NA())</f>
        <v>#N/A</v>
      </c>
      <c r="BN140" s="509" t="e">
        <f ca="1">+IF(AND(ISNUMBER(OFFSET('Hygiene Data'!$H$9,0,10*ROW('Hygiene Data'!H134))),'Data Summary'!EC140="Yes"),OFFSET('Hygiene Data'!$H$9,0,10*ROW('Hygiene Data'!H134)),NA())</f>
        <v>#N/A</v>
      </c>
      <c r="BO140" s="509" t="e">
        <f ca="1">+IF(AND(ISNUMBER(OFFSET('Hygiene Data'!$I$5,0,10*ROW('Hygiene Data'!I134))),'Data Summary'!ED140="Yes"),OFFSET('Hygiene Data'!$I$5,0,10*ROW('Hygiene Data'!I134)),NA())</f>
        <v>#N/A</v>
      </c>
      <c r="BP140" s="509" t="e">
        <f ca="1">+IF(AND(ISNUMBER(OFFSET('Hygiene Data'!$I$7,0,10*ROW('Hygiene Data'!I134))),'Data Summary'!EE140="Yes"),OFFSET('Hygiene Data'!$I$7,0,10*ROW('Hygiene Data'!I134)),NA())</f>
        <v>#N/A</v>
      </c>
      <c r="BQ140" s="509" t="e">
        <f ca="1">+IF(AND(ISNUMBER(OFFSET('Hygiene Data'!$I$9,0,10*ROW('Hygiene Data'!I134))),'Data Summary'!EF140="Yes"),OFFSET('Hygiene Data'!$I$9,0,10*ROW('Hygiene Data'!I134)),NA())</f>
        <v>#N/A</v>
      </c>
    </row>
    <row r="141" spans="1:69" x14ac:dyDescent="0.25">
      <c r="A141" s="505" t="e">
        <f ca="1">+RIGHT('Data Summary'!A141,LEN('Data Summary'!A141)-9)</f>
        <v>#VALUE!</v>
      </c>
      <c r="B141" s="479" t="str">
        <f ca="1">+IF(ISTEXT('Data Summary'!B141),'Data Summary'!B141,"")</f>
        <v/>
      </c>
      <c r="C141" s="506" t="e">
        <f ca="1">+VALUE('Data Summary'!C141)</f>
        <v>#VALUE!</v>
      </c>
      <c r="D141" s="507" t="e">
        <f ca="1">+IF(AND(ISNUMBER(OFFSET('Water Data'!$D$4,0,10*ROW('Water Data'!D135))),'Data Summary'!BS141="Yes"),100-OFFSET('Water Data'!$D$4,0,10*ROW('Water Data'!D135)),NA())</f>
        <v>#N/A</v>
      </c>
      <c r="E141" s="507" t="e">
        <f ca="1">+IF(AND(ISNUMBER(OFFSET('Water Data'!$D$6,0,10*ROW('Water Data'!D135))),'Data Summary'!BT141="Yes"),OFFSET('Water Data'!$D$6,0,10*ROW('Water Data'!D135)),NA())</f>
        <v>#N/A</v>
      </c>
      <c r="F141" s="507" t="e">
        <f ca="1">+IF(AND(ISNUMBER(OFFSET('Water Data'!$D$9,0,10*ROW('Water Data'!D135))),'Data Summary'!BU141="Yes"),OFFSET('Water Data'!$D$9,0,10*ROW('Water Data'!D135)),NA())</f>
        <v>#N/A</v>
      </c>
      <c r="G141" s="507" t="e">
        <f ca="1">+IF(AND(ISNUMBER(OFFSET('Water Data'!$E$4,0,10*ROW('Water Data'!E135))),'Data Summary'!BV141="Yes"),100-OFFSET('Water Data'!$E$4,0,10*ROW('Water Data'!E135)),NA())</f>
        <v>#N/A</v>
      </c>
      <c r="H141" s="507" t="e">
        <f ca="1">+IF(AND(ISNUMBER(OFFSET('Water Data'!$E$6,0,10*ROW('Water Data'!E135))),'Data Summary'!BW141="Yes"),OFFSET('Water Data'!$E$6,0,10*ROW('Water Data'!E135)),NA())</f>
        <v>#N/A</v>
      </c>
      <c r="I141" s="507" t="e">
        <f ca="1">+IF(AND(ISNUMBER(OFFSET('Water Data'!$E$9,0,10*ROW('Water Data'!E135))),'Data Summary'!BX141="Yes"),OFFSET('Water Data'!$E$9,0,10*ROW('Water Data'!E135)),NA())</f>
        <v>#N/A</v>
      </c>
      <c r="J141" s="507" t="e">
        <f ca="1">+IF(AND(ISNUMBER(OFFSET('Water Data'!$F$4,0,10*ROW('Water Data'!F135))),'Data Summary'!BY141="Yes"),100-OFFSET('Water Data'!$F$4,0,10*ROW('Water Data'!F135)),NA())</f>
        <v>#N/A</v>
      </c>
      <c r="K141" s="507" t="e">
        <f ca="1">+IF(AND(ISNUMBER(OFFSET('Water Data'!$F$6,0,10*ROW('Water Data'!F135))),'Data Summary'!BZ141="Yes"),OFFSET('Water Data'!$F$6,0,10*ROW('Water Data'!F135)),NA())</f>
        <v>#N/A</v>
      </c>
      <c r="L141" s="507" t="e">
        <f ca="1">+IF(AND(ISNUMBER(OFFSET('Water Data'!$F$9,0,10*ROW('Water Data'!F135))),'Data Summary'!CA141="Yes"),OFFSET('Water Data'!$F$9,0,10*ROW('Water Data'!F135)),NA())</f>
        <v>#N/A</v>
      </c>
      <c r="M141" s="507" t="e">
        <f ca="1">+IF(AND(ISNUMBER(OFFSET('Water Data'!$G$4,0,10*ROW('Water Data'!G135))),'Data Summary'!CB141="Yes"),100-OFFSET('Water Data'!$G$4,0,10*ROW('Water Data'!G135)),NA())</f>
        <v>#N/A</v>
      </c>
      <c r="N141" s="507" t="e">
        <f ca="1">+IF(AND(ISNUMBER(OFFSET('Water Data'!$G$6,0,10*ROW('Water Data'!G135))),'Data Summary'!CC141="Yes"),OFFSET('Water Data'!$G$6,0,10*ROW('Water Data'!G135)),NA())</f>
        <v>#N/A</v>
      </c>
      <c r="O141" s="507" t="e">
        <f ca="1">+IF(AND(ISNUMBER(OFFSET('Water Data'!$G$9,0,10*ROW('Water Data'!G135))),'Data Summary'!CD141="Yes"),OFFSET('Water Data'!$G$9,0,10*ROW('Water Data'!G135)),NA())</f>
        <v>#N/A</v>
      </c>
      <c r="P141" s="507" t="e">
        <f ca="1">+IF(AND(ISNUMBER(OFFSET('Water Data'!$H$4,0,10*ROW('Water Data'!H135))),'Data Summary'!CE141="Yes"),100-OFFSET('Water Data'!$H$4,0,10*ROW('Water Data'!H135)),NA())</f>
        <v>#N/A</v>
      </c>
      <c r="Q141" s="507" t="e">
        <f ca="1">+IF(AND(ISNUMBER(OFFSET('Water Data'!$H$6,0,10*ROW('Water Data'!H135))),'Data Summary'!CF141="Yes"),OFFSET('Water Data'!$H$6,0,10*ROW('Water Data'!H135)),NA())</f>
        <v>#N/A</v>
      </c>
      <c r="R141" s="507" t="e">
        <f ca="1">+IF(AND(ISNUMBER(OFFSET('Water Data'!$H$9,0,10*ROW('Water Data'!H135))),'Data Summary'!CG141="Yes"),OFFSET('Water Data'!$H$9,0,10*ROW('Water Data'!H135)),NA())</f>
        <v>#N/A</v>
      </c>
      <c r="S141" s="507" t="e">
        <f ca="1">+IF(AND(ISNUMBER(OFFSET('Water Data'!$I$4,0,10*ROW('Water Data'!I135))),'Data Summary'!CH141="Yes"),100-OFFSET('Water Data'!$I$4,0,10*ROW('Water Data'!I135)),NA())</f>
        <v>#N/A</v>
      </c>
      <c r="T141" s="507" t="e">
        <f ca="1">+IF(AND(ISNUMBER(OFFSET('Water Data'!$I$6,0,10*ROW('Water Data'!I135))),'Data Summary'!CI141="Yes"),OFFSET('Water Data'!$I$6,0,10*ROW('Water Data'!I135)),NA())</f>
        <v>#N/A</v>
      </c>
      <c r="U141" s="507" t="e">
        <f ca="1">+IF(AND(ISNUMBER(OFFSET('Water Data'!$I$9,0,10*ROW('Water Data'!I135))),'Data Summary'!CJ141="Yes"),OFFSET('Water Data'!$I$9,0,10*ROW('Water Data'!I135)),NA())</f>
        <v>#N/A</v>
      </c>
      <c r="V141" s="508" t="e">
        <f ca="1">+IF(AND(ISNUMBER(OFFSET('Sanitation Data'!$D$4,0,10*ROW('Sanitation Data'!D135))),'Data Summary'!CK141="Yes"),100-OFFSET('Sanitation Data'!$D$4,0,10*ROW('Sanitation Data'!D135)),NA())</f>
        <v>#N/A</v>
      </c>
      <c r="W141" s="508" t="e">
        <f ca="1">+IF(AND(ISNUMBER(OFFSET('Sanitation Data'!$D$6,0,10*ROW('Sanitation Data'!D135))),'Data Summary'!CL141="Yes"),OFFSET('Sanitation Data'!$D$6,0,10*ROW('Sanitation Data'!D135)),NA())</f>
        <v>#N/A</v>
      </c>
      <c r="X141" s="508" t="e">
        <f ca="1">+IF(AND(ISNUMBER(OFFSET('Sanitation Data'!$D$10,0,10*ROW('Sanitation Data'!D135))),'Data Summary'!CM141="Yes"),OFFSET('Sanitation Data'!$D$10,0,10*ROW('Sanitation Data'!D135)),NA())</f>
        <v>#N/A</v>
      </c>
      <c r="Y141" s="508" t="e">
        <f ca="1">+IF(AND(ISNUMBER(OFFSET('Sanitation Data'!$D$11,0,10*ROW('Sanitation Data'!D135))),'Data Summary'!CN141="Yes"),OFFSET('Sanitation Data'!$D$11,0,10*ROW('Sanitation Data'!D135)),NA())</f>
        <v>#N/A</v>
      </c>
      <c r="Z141" s="508" t="e">
        <f ca="1">+IF(AND(ISNUMBER(OFFSET('Sanitation Data'!$D$12,0,10*ROW('Sanitation Data'!D135))),'Data Summary'!CO141="Yes"),OFFSET('Sanitation Data'!$D$12,0,10*ROW('Sanitation Data'!D135)),NA())</f>
        <v>#N/A</v>
      </c>
      <c r="AA141" s="508" t="e">
        <f ca="1">+IF(AND(ISNUMBER(OFFSET('Sanitation Data'!$E$4,0,10*ROW('Sanitation Data'!E135))),'Data Summary'!CP141="Yes"),100-OFFSET('Sanitation Data'!$E$4,0,10*ROW('Sanitation Data'!E135)),NA())</f>
        <v>#N/A</v>
      </c>
      <c r="AB141" s="508" t="e">
        <f ca="1">+IF(AND(ISNUMBER(OFFSET('Sanitation Data'!$E$6,0,10*ROW('Sanitation Data'!E135))),'Data Summary'!CQ141="Yes"),OFFSET('Sanitation Data'!$E$6,0,10*ROW('Sanitation Data'!E135)),NA())</f>
        <v>#N/A</v>
      </c>
      <c r="AC141" s="508" t="e">
        <f ca="1">+IF(AND(ISNUMBER(OFFSET('Sanitation Data'!$E$10,0,10*ROW('Sanitation Data'!E135))),'Data Summary'!CR141="Yes"),OFFSET('Sanitation Data'!$E$10,0,10*ROW('Sanitation Data'!E135)),NA())</f>
        <v>#N/A</v>
      </c>
      <c r="AD141" s="508" t="e">
        <f ca="1">+IF(AND(ISNUMBER(OFFSET('Sanitation Data'!$E$11,0,10*ROW('Sanitation Data'!E135))),'Data Summary'!CS141="Yes"),OFFSET('Sanitation Data'!$E$11,0,10*ROW('Sanitation Data'!E135)),NA())</f>
        <v>#N/A</v>
      </c>
      <c r="AE141" s="508" t="e">
        <f ca="1">+IF(AND(ISNUMBER(OFFSET('Sanitation Data'!$E$12,0,10*ROW('Sanitation Data'!E135))),'Data Summary'!CT141="Yes"),OFFSET('Sanitation Data'!$E$12,0,10*ROW('Sanitation Data'!E135)),NA())</f>
        <v>#N/A</v>
      </c>
      <c r="AF141" s="508" t="e">
        <f ca="1">+IF(AND(ISNUMBER(OFFSET('Sanitation Data'!$F$4,0,10*ROW('Sanitation Data'!F135))),'Data Summary'!CU141="Yes"),100-OFFSET('Sanitation Data'!$F$4,0,10*ROW('Sanitation Data'!F135)),NA())</f>
        <v>#N/A</v>
      </c>
      <c r="AG141" s="508" t="e">
        <f ca="1">+IF(AND(ISNUMBER(OFFSET('Sanitation Data'!$F$6,0,10*ROW('Sanitation Data'!F135))),'Data Summary'!CV141="Yes"),OFFSET('Sanitation Data'!$F$6,0,10*ROW('Sanitation Data'!F135)),NA())</f>
        <v>#N/A</v>
      </c>
      <c r="AH141" s="508" t="e">
        <f ca="1">+IF(AND(ISNUMBER(OFFSET('Sanitation Data'!$F$10,0,10*ROW('Sanitation Data'!F135))),'Data Summary'!CW141="Yes"),OFFSET('Sanitation Data'!$F$10,0,10*ROW('Sanitation Data'!F135)),NA())</f>
        <v>#N/A</v>
      </c>
      <c r="AI141" s="508" t="e">
        <f ca="1">+IF(AND(ISNUMBER(OFFSET('Sanitation Data'!$F$11,0,10*ROW('Sanitation Data'!F135))),'Data Summary'!CX141="Yes"),OFFSET('Sanitation Data'!$F$11,0,10*ROW('Sanitation Data'!F135)),NA())</f>
        <v>#N/A</v>
      </c>
      <c r="AJ141" s="508" t="e">
        <f ca="1">+IF(AND(ISNUMBER(OFFSET('Sanitation Data'!$F$12,0,10*ROW('Sanitation Data'!F135))),'Data Summary'!CY141="Yes"),OFFSET('Sanitation Data'!$F$12,0,10*ROW('Sanitation Data'!F135)),NA())</f>
        <v>#N/A</v>
      </c>
      <c r="AK141" s="508" t="e">
        <f ca="1">+IF(AND(ISNUMBER(OFFSET('Sanitation Data'!$G$4,0,10*ROW('Sanitation Data'!G135))),'Data Summary'!CZ141="Yes"),100-OFFSET('Sanitation Data'!$G$4,0,10*ROW('Sanitation Data'!G135)),NA())</f>
        <v>#N/A</v>
      </c>
      <c r="AL141" s="508" t="e">
        <f ca="1">+IF(AND(ISNUMBER(OFFSET('Sanitation Data'!$G$6,0,10*ROW('Sanitation Data'!G135))),'Data Summary'!DA141="Yes"),OFFSET('Sanitation Data'!$G$6,0,10*ROW('Sanitation Data'!G135)),NA())</f>
        <v>#N/A</v>
      </c>
      <c r="AM141" s="508" t="e">
        <f ca="1">+IF(AND(ISNUMBER(OFFSET('Sanitation Data'!$G$10,0,10*ROW('Sanitation Data'!G135))),'Data Summary'!DB141="Yes"),OFFSET('Sanitation Data'!$G$10,0,10*ROW('Sanitation Data'!G135)),NA())</f>
        <v>#N/A</v>
      </c>
      <c r="AN141" s="508" t="e">
        <f ca="1">+IF(AND(ISNUMBER(OFFSET('Sanitation Data'!$G$11,0,10*ROW('Sanitation Data'!G135))),'Data Summary'!DC141="Yes"),OFFSET('Sanitation Data'!$G$11,0,10*ROW('Sanitation Data'!G135)),NA())</f>
        <v>#N/A</v>
      </c>
      <c r="AO141" s="508" t="e">
        <f ca="1">+IF(AND(ISNUMBER(OFFSET('Sanitation Data'!$G$12,0,10*ROW('Sanitation Data'!G135))),'Data Summary'!DD141="Yes"),OFFSET('Sanitation Data'!$G$12,0,10*ROW('Sanitation Data'!G135)),NA())</f>
        <v>#N/A</v>
      </c>
      <c r="AP141" s="508" t="e">
        <f ca="1">+IF(AND(ISNUMBER(OFFSET('Sanitation Data'!$H$4,0,10*ROW('Sanitation Data'!H135))),'Data Summary'!DE141="Yes"),100-OFFSET('Sanitation Data'!$H$4,0,10*ROW('Sanitation Data'!H135)),NA())</f>
        <v>#N/A</v>
      </c>
      <c r="AQ141" s="508" t="e">
        <f ca="1">+IF(AND(ISNUMBER(OFFSET('Sanitation Data'!$H$6,0,10*ROW('Sanitation Data'!H135))),'Data Summary'!DF141="Yes"),OFFSET('Sanitation Data'!$H$6,0,10*ROW('Sanitation Data'!H135)),NA())</f>
        <v>#N/A</v>
      </c>
      <c r="AR141" s="508" t="e">
        <f ca="1">+IF(AND(ISNUMBER(OFFSET('Sanitation Data'!$H$10,0,10*ROW('Sanitation Data'!H135))),'Data Summary'!DG141="Yes"),OFFSET('Sanitation Data'!$H$10,0,10*ROW('Sanitation Data'!H135)),NA())</f>
        <v>#N/A</v>
      </c>
      <c r="AS141" s="508" t="e">
        <f ca="1">+IF(AND(ISNUMBER(OFFSET('Sanitation Data'!$H$11,0,10*ROW('Sanitation Data'!H135))),'Data Summary'!DH141="Yes"),OFFSET('Sanitation Data'!$H$11,0,10*ROW('Sanitation Data'!H135)),NA())</f>
        <v>#N/A</v>
      </c>
      <c r="AT141" s="508" t="e">
        <f ca="1">+IF(AND(ISNUMBER(OFFSET('Sanitation Data'!$H$12,0,10*ROW('Sanitation Data'!H135))),'Data Summary'!DI141="Yes"),OFFSET('Sanitation Data'!$H$12,0,10*ROW('Sanitation Data'!H135)),NA())</f>
        <v>#N/A</v>
      </c>
      <c r="AU141" s="508" t="e">
        <f ca="1">+IF(AND(ISNUMBER(OFFSET('Sanitation Data'!$I$4,0,10*ROW('Sanitation Data'!I135))),'Data Summary'!DJ141="Yes"),100-OFFSET('Sanitation Data'!$I$4,0,10*ROW('Sanitation Data'!I135)),NA())</f>
        <v>#N/A</v>
      </c>
      <c r="AV141" s="508" t="e">
        <f ca="1">+IF(AND(ISNUMBER(OFFSET('Sanitation Data'!$I$6,0,10*ROW('Sanitation Data'!I135))),'Data Summary'!DK141="Yes"),OFFSET('Sanitation Data'!$I$6,0,10*ROW('Sanitation Data'!I135)),NA())</f>
        <v>#N/A</v>
      </c>
      <c r="AW141" s="508" t="e">
        <f ca="1">+IF(AND(ISNUMBER(OFFSET('Sanitation Data'!$I$10,0,10*ROW('Sanitation Data'!I135))),'Data Summary'!DL141="Yes"),OFFSET('Sanitation Data'!$I$10,0,10*ROW('Sanitation Data'!I135)),NA())</f>
        <v>#N/A</v>
      </c>
      <c r="AX141" s="508" t="e">
        <f ca="1">+IF(AND(ISNUMBER(OFFSET('Sanitation Data'!$I$11,0,10*ROW('Sanitation Data'!I135))),'Data Summary'!DM141="Yes"),OFFSET('Sanitation Data'!$I$11,0,10*ROW('Sanitation Data'!I135)),NA())</f>
        <v>#N/A</v>
      </c>
      <c r="AY141" s="508" t="e">
        <f ca="1">+IF(AND(ISNUMBER(OFFSET('Sanitation Data'!$I$12,0,10*ROW('Sanitation Data'!I135))),'Data Summary'!DN141="Yes"),OFFSET('Sanitation Data'!$I$12,0,10*ROW('Sanitation Data'!I135)),NA())</f>
        <v>#N/A</v>
      </c>
      <c r="AZ141" s="509" t="e">
        <f ca="1">+IF(AND(ISNUMBER(OFFSET('Hygiene Data'!$D$5,0,10*ROW('Hygiene Data'!D135))),'Data Summary'!DO141="Yes"),OFFSET('Hygiene Data'!$D$5,0,10*ROW('Hygiene Data'!D135)),NA())</f>
        <v>#N/A</v>
      </c>
      <c r="BA141" s="509" t="e">
        <f ca="1">+IF(AND(ISNUMBER(OFFSET('Hygiene Data'!$D$7,0,10*ROW('Hygiene Data'!D135))),'Data Summary'!DP141="Yes"),OFFSET('Hygiene Data'!$D$7,0,10*ROW('Hygiene Data'!D135)),NA())</f>
        <v>#N/A</v>
      </c>
      <c r="BB141" s="509" t="e">
        <f ca="1">+IF(AND(ISNUMBER(OFFSET('Hygiene Data'!$D$9,0,10*ROW('Hygiene Data'!D135))),'Data Summary'!DQ141="Yes"),OFFSET('Hygiene Data'!$D$9,0,10*ROW('Hygiene Data'!D135)),NA())</f>
        <v>#N/A</v>
      </c>
      <c r="BC141" s="509" t="e">
        <f ca="1">+IF(AND(ISNUMBER(OFFSET('Hygiene Data'!$E$5,0,10*ROW('Hygiene Data'!E135))),'Data Summary'!DR141="Yes"),OFFSET('Hygiene Data'!$E$5,0,10*ROW('Hygiene Data'!E135)),NA())</f>
        <v>#N/A</v>
      </c>
      <c r="BD141" s="509" t="e">
        <f ca="1">+IF(AND(ISNUMBER(OFFSET('Hygiene Data'!$E$7,0,10*ROW('Hygiene Data'!E135))),'Data Summary'!DS141="Yes"),OFFSET('Hygiene Data'!$E$7,0,10*ROW('Hygiene Data'!E135)),NA())</f>
        <v>#N/A</v>
      </c>
      <c r="BE141" s="509" t="e">
        <f ca="1">+IF(AND(ISNUMBER(OFFSET('Hygiene Data'!$E$9,0,10*ROW('Hygiene Data'!E135))),'Data Summary'!DT141="Yes"),OFFSET('Hygiene Data'!$E$9,0,10*ROW('Hygiene Data'!E135)),NA())</f>
        <v>#N/A</v>
      </c>
      <c r="BF141" s="509" t="e">
        <f ca="1">+IF(AND(ISNUMBER(OFFSET('Hygiene Data'!$F$5,0,10*ROW('Hygiene Data'!F135))),'Data Summary'!DU141="Yes"),OFFSET('Hygiene Data'!$F$5,0,10*ROW('Hygiene Data'!F135)),NA())</f>
        <v>#N/A</v>
      </c>
      <c r="BG141" s="509" t="e">
        <f ca="1">+IF(AND(ISNUMBER(OFFSET('Hygiene Data'!$F$7,0,10*ROW('Hygiene Data'!F135))),'Data Summary'!DV141="Yes"),OFFSET('Hygiene Data'!$F$7,0,10*ROW('Hygiene Data'!F135)),NA())</f>
        <v>#N/A</v>
      </c>
      <c r="BH141" s="509" t="e">
        <f ca="1">+IF(AND(ISNUMBER(OFFSET('Hygiene Data'!$F$9,0,10*ROW('Hygiene Data'!F135))),'Data Summary'!DW141="Yes"),OFFSET('Hygiene Data'!$F$9,0,10*ROW('Hygiene Data'!F135)),NA())</f>
        <v>#N/A</v>
      </c>
      <c r="BI141" s="509" t="e">
        <f ca="1">+IF(AND(ISNUMBER(OFFSET('Hygiene Data'!$G$5,0,10*ROW('Hygiene Data'!G135))),'Data Summary'!DX141="Yes"),OFFSET('Hygiene Data'!$G$5,0,10*ROW('Hygiene Data'!G135)),NA())</f>
        <v>#N/A</v>
      </c>
      <c r="BJ141" s="509" t="e">
        <f ca="1">+IF(AND(ISNUMBER(OFFSET('Hygiene Data'!$G$7,0,10*ROW('Hygiene Data'!G135))),'Data Summary'!DY141="Yes"),OFFSET('Hygiene Data'!$G$7,0,10*ROW('Hygiene Data'!G135)),NA())</f>
        <v>#N/A</v>
      </c>
      <c r="BK141" s="509" t="e">
        <f ca="1">+IF(AND(ISNUMBER(OFFSET('Hygiene Data'!$G$9,0,10*ROW('Hygiene Data'!G135))),'Data Summary'!DZ141="Yes"),OFFSET('Hygiene Data'!$G$9,0,10*ROW('Hygiene Data'!G135)),NA())</f>
        <v>#N/A</v>
      </c>
      <c r="BL141" s="509" t="e">
        <f ca="1">+IF(AND(ISNUMBER(OFFSET('Hygiene Data'!$H$5,0,10*ROW('Hygiene Data'!H135))),'Data Summary'!EA141="Yes"),OFFSET('Hygiene Data'!$H$5,0,10*ROW('Hygiene Data'!H135)),NA())</f>
        <v>#N/A</v>
      </c>
      <c r="BM141" s="509" t="e">
        <f ca="1">+IF(AND(ISNUMBER(OFFSET('Hygiene Data'!$H$7,0,10*ROW('Hygiene Data'!H135))),'Data Summary'!EB141="Yes"),OFFSET('Hygiene Data'!$H$7,0,10*ROW('Hygiene Data'!H135)),NA())</f>
        <v>#N/A</v>
      </c>
      <c r="BN141" s="509" t="e">
        <f ca="1">+IF(AND(ISNUMBER(OFFSET('Hygiene Data'!$H$9,0,10*ROW('Hygiene Data'!H135))),'Data Summary'!EC141="Yes"),OFFSET('Hygiene Data'!$H$9,0,10*ROW('Hygiene Data'!H135)),NA())</f>
        <v>#N/A</v>
      </c>
      <c r="BO141" s="509" t="e">
        <f ca="1">+IF(AND(ISNUMBER(OFFSET('Hygiene Data'!$I$5,0,10*ROW('Hygiene Data'!I135))),'Data Summary'!ED141="Yes"),OFFSET('Hygiene Data'!$I$5,0,10*ROW('Hygiene Data'!I135)),NA())</f>
        <v>#N/A</v>
      </c>
      <c r="BP141" s="509" t="e">
        <f ca="1">+IF(AND(ISNUMBER(OFFSET('Hygiene Data'!$I$7,0,10*ROW('Hygiene Data'!I135))),'Data Summary'!EE141="Yes"),OFFSET('Hygiene Data'!$I$7,0,10*ROW('Hygiene Data'!I135)),NA())</f>
        <v>#N/A</v>
      </c>
      <c r="BQ141" s="509" t="e">
        <f ca="1">+IF(AND(ISNUMBER(OFFSET('Hygiene Data'!$I$9,0,10*ROW('Hygiene Data'!I135))),'Data Summary'!EF141="Yes"),OFFSET('Hygiene Data'!$I$9,0,10*ROW('Hygiene Data'!I135)),NA())</f>
        <v>#N/A</v>
      </c>
    </row>
    <row r="142" spans="1:69" x14ac:dyDescent="0.25">
      <c r="A142" s="505" t="e">
        <f ca="1">+RIGHT('Data Summary'!A142,LEN('Data Summary'!A142)-9)</f>
        <v>#VALUE!</v>
      </c>
      <c r="B142" s="479" t="str">
        <f ca="1">+IF(ISTEXT('Data Summary'!B142),'Data Summary'!B142,"")</f>
        <v/>
      </c>
      <c r="C142" s="506" t="e">
        <f ca="1">+VALUE('Data Summary'!C142)</f>
        <v>#VALUE!</v>
      </c>
      <c r="D142" s="507" t="e">
        <f ca="1">+IF(AND(ISNUMBER(OFFSET('Water Data'!$D$4,0,10*ROW('Water Data'!D136))),'Data Summary'!BS142="Yes"),100-OFFSET('Water Data'!$D$4,0,10*ROW('Water Data'!D136)),NA())</f>
        <v>#N/A</v>
      </c>
      <c r="E142" s="507" t="e">
        <f ca="1">+IF(AND(ISNUMBER(OFFSET('Water Data'!$D$6,0,10*ROW('Water Data'!D136))),'Data Summary'!BT142="Yes"),OFFSET('Water Data'!$D$6,0,10*ROW('Water Data'!D136)),NA())</f>
        <v>#N/A</v>
      </c>
      <c r="F142" s="507" t="e">
        <f ca="1">+IF(AND(ISNUMBER(OFFSET('Water Data'!$D$9,0,10*ROW('Water Data'!D136))),'Data Summary'!BU142="Yes"),OFFSET('Water Data'!$D$9,0,10*ROW('Water Data'!D136)),NA())</f>
        <v>#N/A</v>
      </c>
      <c r="G142" s="507" t="e">
        <f ca="1">+IF(AND(ISNUMBER(OFFSET('Water Data'!$E$4,0,10*ROW('Water Data'!E136))),'Data Summary'!BV142="Yes"),100-OFFSET('Water Data'!$E$4,0,10*ROW('Water Data'!E136)),NA())</f>
        <v>#N/A</v>
      </c>
      <c r="H142" s="507" t="e">
        <f ca="1">+IF(AND(ISNUMBER(OFFSET('Water Data'!$E$6,0,10*ROW('Water Data'!E136))),'Data Summary'!BW142="Yes"),OFFSET('Water Data'!$E$6,0,10*ROW('Water Data'!E136)),NA())</f>
        <v>#N/A</v>
      </c>
      <c r="I142" s="507" t="e">
        <f ca="1">+IF(AND(ISNUMBER(OFFSET('Water Data'!$E$9,0,10*ROW('Water Data'!E136))),'Data Summary'!BX142="Yes"),OFFSET('Water Data'!$E$9,0,10*ROW('Water Data'!E136)),NA())</f>
        <v>#N/A</v>
      </c>
      <c r="J142" s="507" t="e">
        <f ca="1">+IF(AND(ISNUMBER(OFFSET('Water Data'!$F$4,0,10*ROW('Water Data'!F136))),'Data Summary'!BY142="Yes"),100-OFFSET('Water Data'!$F$4,0,10*ROW('Water Data'!F136)),NA())</f>
        <v>#N/A</v>
      </c>
      <c r="K142" s="507" t="e">
        <f ca="1">+IF(AND(ISNUMBER(OFFSET('Water Data'!$F$6,0,10*ROW('Water Data'!F136))),'Data Summary'!BZ142="Yes"),OFFSET('Water Data'!$F$6,0,10*ROW('Water Data'!F136)),NA())</f>
        <v>#N/A</v>
      </c>
      <c r="L142" s="507" t="e">
        <f ca="1">+IF(AND(ISNUMBER(OFFSET('Water Data'!$F$9,0,10*ROW('Water Data'!F136))),'Data Summary'!CA142="Yes"),OFFSET('Water Data'!$F$9,0,10*ROW('Water Data'!F136)),NA())</f>
        <v>#N/A</v>
      </c>
      <c r="M142" s="507" t="e">
        <f ca="1">+IF(AND(ISNUMBER(OFFSET('Water Data'!$G$4,0,10*ROW('Water Data'!G136))),'Data Summary'!CB142="Yes"),100-OFFSET('Water Data'!$G$4,0,10*ROW('Water Data'!G136)),NA())</f>
        <v>#N/A</v>
      </c>
      <c r="N142" s="507" t="e">
        <f ca="1">+IF(AND(ISNUMBER(OFFSET('Water Data'!$G$6,0,10*ROW('Water Data'!G136))),'Data Summary'!CC142="Yes"),OFFSET('Water Data'!$G$6,0,10*ROW('Water Data'!G136)),NA())</f>
        <v>#N/A</v>
      </c>
      <c r="O142" s="507" t="e">
        <f ca="1">+IF(AND(ISNUMBER(OFFSET('Water Data'!$G$9,0,10*ROW('Water Data'!G136))),'Data Summary'!CD142="Yes"),OFFSET('Water Data'!$G$9,0,10*ROW('Water Data'!G136)),NA())</f>
        <v>#N/A</v>
      </c>
      <c r="P142" s="507" t="e">
        <f ca="1">+IF(AND(ISNUMBER(OFFSET('Water Data'!$H$4,0,10*ROW('Water Data'!H136))),'Data Summary'!CE142="Yes"),100-OFFSET('Water Data'!$H$4,0,10*ROW('Water Data'!H136)),NA())</f>
        <v>#N/A</v>
      </c>
      <c r="Q142" s="507" t="e">
        <f ca="1">+IF(AND(ISNUMBER(OFFSET('Water Data'!$H$6,0,10*ROW('Water Data'!H136))),'Data Summary'!CF142="Yes"),OFFSET('Water Data'!$H$6,0,10*ROW('Water Data'!H136)),NA())</f>
        <v>#N/A</v>
      </c>
      <c r="R142" s="507" t="e">
        <f ca="1">+IF(AND(ISNUMBER(OFFSET('Water Data'!$H$9,0,10*ROW('Water Data'!H136))),'Data Summary'!CG142="Yes"),OFFSET('Water Data'!$H$9,0,10*ROW('Water Data'!H136)),NA())</f>
        <v>#N/A</v>
      </c>
      <c r="S142" s="507" t="e">
        <f ca="1">+IF(AND(ISNUMBER(OFFSET('Water Data'!$I$4,0,10*ROW('Water Data'!I136))),'Data Summary'!CH142="Yes"),100-OFFSET('Water Data'!$I$4,0,10*ROW('Water Data'!I136)),NA())</f>
        <v>#N/A</v>
      </c>
      <c r="T142" s="507" t="e">
        <f ca="1">+IF(AND(ISNUMBER(OFFSET('Water Data'!$I$6,0,10*ROW('Water Data'!I136))),'Data Summary'!CI142="Yes"),OFFSET('Water Data'!$I$6,0,10*ROW('Water Data'!I136)),NA())</f>
        <v>#N/A</v>
      </c>
      <c r="U142" s="507" t="e">
        <f ca="1">+IF(AND(ISNUMBER(OFFSET('Water Data'!$I$9,0,10*ROW('Water Data'!I136))),'Data Summary'!CJ142="Yes"),OFFSET('Water Data'!$I$9,0,10*ROW('Water Data'!I136)),NA())</f>
        <v>#N/A</v>
      </c>
      <c r="V142" s="508" t="e">
        <f ca="1">+IF(AND(ISNUMBER(OFFSET('Sanitation Data'!$D$4,0,10*ROW('Sanitation Data'!D136))),'Data Summary'!CK142="Yes"),100-OFFSET('Sanitation Data'!$D$4,0,10*ROW('Sanitation Data'!D136)),NA())</f>
        <v>#N/A</v>
      </c>
      <c r="W142" s="508" t="e">
        <f ca="1">+IF(AND(ISNUMBER(OFFSET('Sanitation Data'!$D$6,0,10*ROW('Sanitation Data'!D136))),'Data Summary'!CL142="Yes"),OFFSET('Sanitation Data'!$D$6,0,10*ROW('Sanitation Data'!D136)),NA())</f>
        <v>#N/A</v>
      </c>
      <c r="X142" s="508" t="e">
        <f ca="1">+IF(AND(ISNUMBER(OFFSET('Sanitation Data'!$D$10,0,10*ROW('Sanitation Data'!D136))),'Data Summary'!CM142="Yes"),OFFSET('Sanitation Data'!$D$10,0,10*ROW('Sanitation Data'!D136)),NA())</f>
        <v>#N/A</v>
      </c>
      <c r="Y142" s="508" t="e">
        <f ca="1">+IF(AND(ISNUMBER(OFFSET('Sanitation Data'!$D$11,0,10*ROW('Sanitation Data'!D136))),'Data Summary'!CN142="Yes"),OFFSET('Sanitation Data'!$D$11,0,10*ROW('Sanitation Data'!D136)),NA())</f>
        <v>#N/A</v>
      </c>
      <c r="Z142" s="508" t="e">
        <f ca="1">+IF(AND(ISNUMBER(OFFSET('Sanitation Data'!$D$12,0,10*ROW('Sanitation Data'!D136))),'Data Summary'!CO142="Yes"),OFFSET('Sanitation Data'!$D$12,0,10*ROW('Sanitation Data'!D136)),NA())</f>
        <v>#N/A</v>
      </c>
      <c r="AA142" s="508" t="e">
        <f ca="1">+IF(AND(ISNUMBER(OFFSET('Sanitation Data'!$E$4,0,10*ROW('Sanitation Data'!E136))),'Data Summary'!CP142="Yes"),100-OFFSET('Sanitation Data'!$E$4,0,10*ROW('Sanitation Data'!E136)),NA())</f>
        <v>#N/A</v>
      </c>
      <c r="AB142" s="508" t="e">
        <f ca="1">+IF(AND(ISNUMBER(OFFSET('Sanitation Data'!$E$6,0,10*ROW('Sanitation Data'!E136))),'Data Summary'!CQ142="Yes"),OFFSET('Sanitation Data'!$E$6,0,10*ROW('Sanitation Data'!E136)),NA())</f>
        <v>#N/A</v>
      </c>
      <c r="AC142" s="508" t="e">
        <f ca="1">+IF(AND(ISNUMBER(OFFSET('Sanitation Data'!$E$10,0,10*ROW('Sanitation Data'!E136))),'Data Summary'!CR142="Yes"),OFFSET('Sanitation Data'!$E$10,0,10*ROW('Sanitation Data'!E136)),NA())</f>
        <v>#N/A</v>
      </c>
      <c r="AD142" s="508" t="e">
        <f ca="1">+IF(AND(ISNUMBER(OFFSET('Sanitation Data'!$E$11,0,10*ROW('Sanitation Data'!E136))),'Data Summary'!CS142="Yes"),OFFSET('Sanitation Data'!$E$11,0,10*ROW('Sanitation Data'!E136)),NA())</f>
        <v>#N/A</v>
      </c>
      <c r="AE142" s="508" t="e">
        <f ca="1">+IF(AND(ISNUMBER(OFFSET('Sanitation Data'!$E$12,0,10*ROW('Sanitation Data'!E136))),'Data Summary'!CT142="Yes"),OFFSET('Sanitation Data'!$E$12,0,10*ROW('Sanitation Data'!E136)),NA())</f>
        <v>#N/A</v>
      </c>
      <c r="AF142" s="508" t="e">
        <f ca="1">+IF(AND(ISNUMBER(OFFSET('Sanitation Data'!$F$4,0,10*ROW('Sanitation Data'!F136))),'Data Summary'!CU142="Yes"),100-OFFSET('Sanitation Data'!$F$4,0,10*ROW('Sanitation Data'!F136)),NA())</f>
        <v>#N/A</v>
      </c>
      <c r="AG142" s="508" t="e">
        <f ca="1">+IF(AND(ISNUMBER(OFFSET('Sanitation Data'!$F$6,0,10*ROW('Sanitation Data'!F136))),'Data Summary'!CV142="Yes"),OFFSET('Sanitation Data'!$F$6,0,10*ROW('Sanitation Data'!F136)),NA())</f>
        <v>#N/A</v>
      </c>
      <c r="AH142" s="508" t="e">
        <f ca="1">+IF(AND(ISNUMBER(OFFSET('Sanitation Data'!$F$10,0,10*ROW('Sanitation Data'!F136))),'Data Summary'!CW142="Yes"),OFFSET('Sanitation Data'!$F$10,0,10*ROW('Sanitation Data'!F136)),NA())</f>
        <v>#N/A</v>
      </c>
      <c r="AI142" s="508" t="e">
        <f ca="1">+IF(AND(ISNUMBER(OFFSET('Sanitation Data'!$F$11,0,10*ROW('Sanitation Data'!F136))),'Data Summary'!CX142="Yes"),OFFSET('Sanitation Data'!$F$11,0,10*ROW('Sanitation Data'!F136)),NA())</f>
        <v>#N/A</v>
      </c>
      <c r="AJ142" s="508" t="e">
        <f ca="1">+IF(AND(ISNUMBER(OFFSET('Sanitation Data'!$F$12,0,10*ROW('Sanitation Data'!F136))),'Data Summary'!CY142="Yes"),OFFSET('Sanitation Data'!$F$12,0,10*ROW('Sanitation Data'!F136)),NA())</f>
        <v>#N/A</v>
      </c>
      <c r="AK142" s="508" t="e">
        <f ca="1">+IF(AND(ISNUMBER(OFFSET('Sanitation Data'!$G$4,0,10*ROW('Sanitation Data'!G136))),'Data Summary'!CZ142="Yes"),100-OFFSET('Sanitation Data'!$G$4,0,10*ROW('Sanitation Data'!G136)),NA())</f>
        <v>#N/A</v>
      </c>
      <c r="AL142" s="508" t="e">
        <f ca="1">+IF(AND(ISNUMBER(OFFSET('Sanitation Data'!$G$6,0,10*ROW('Sanitation Data'!G136))),'Data Summary'!DA142="Yes"),OFFSET('Sanitation Data'!$G$6,0,10*ROW('Sanitation Data'!G136)),NA())</f>
        <v>#N/A</v>
      </c>
      <c r="AM142" s="508" t="e">
        <f ca="1">+IF(AND(ISNUMBER(OFFSET('Sanitation Data'!$G$10,0,10*ROW('Sanitation Data'!G136))),'Data Summary'!DB142="Yes"),OFFSET('Sanitation Data'!$G$10,0,10*ROW('Sanitation Data'!G136)),NA())</f>
        <v>#N/A</v>
      </c>
      <c r="AN142" s="508" t="e">
        <f ca="1">+IF(AND(ISNUMBER(OFFSET('Sanitation Data'!$G$11,0,10*ROW('Sanitation Data'!G136))),'Data Summary'!DC142="Yes"),OFFSET('Sanitation Data'!$G$11,0,10*ROW('Sanitation Data'!G136)),NA())</f>
        <v>#N/A</v>
      </c>
      <c r="AO142" s="508" t="e">
        <f ca="1">+IF(AND(ISNUMBER(OFFSET('Sanitation Data'!$G$12,0,10*ROW('Sanitation Data'!G136))),'Data Summary'!DD142="Yes"),OFFSET('Sanitation Data'!$G$12,0,10*ROW('Sanitation Data'!G136)),NA())</f>
        <v>#N/A</v>
      </c>
      <c r="AP142" s="508" t="e">
        <f ca="1">+IF(AND(ISNUMBER(OFFSET('Sanitation Data'!$H$4,0,10*ROW('Sanitation Data'!H136))),'Data Summary'!DE142="Yes"),100-OFFSET('Sanitation Data'!$H$4,0,10*ROW('Sanitation Data'!H136)),NA())</f>
        <v>#N/A</v>
      </c>
      <c r="AQ142" s="508" t="e">
        <f ca="1">+IF(AND(ISNUMBER(OFFSET('Sanitation Data'!$H$6,0,10*ROW('Sanitation Data'!H136))),'Data Summary'!DF142="Yes"),OFFSET('Sanitation Data'!$H$6,0,10*ROW('Sanitation Data'!H136)),NA())</f>
        <v>#N/A</v>
      </c>
      <c r="AR142" s="508" t="e">
        <f ca="1">+IF(AND(ISNUMBER(OFFSET('Sanitation Data'!$H$10,0,10*ROW('Sanitation Data'!H136))),'Data Summary'!DG142="Yes"),OFFSET('Sanitation Data'!$H$10,0,10*ROW('Sanitation Data'!H136)),NA())</f>
        <v>#N/A</v>
      </c>
      <c r="AS142" s="508" t="e">
        <f ca="1">+IF(AND(ISNUMBER(OFFSET('Sanitation Data'!$H$11,0,10*ROW('Sanitation Data'!H136))),'Data Summary'!DH142="Yes"),OFFSET('Sanitation Data'!$H$11,0,10*ROW('Sanitation Data'!H136)),NA())</f>
        <v>#N/A</v>
      </c>
      <c r="AT142" s="508" t="e">
        <f ca="1">+IF(AND(ISNUMBER(OFFSET('Sanitation Data'!$H$12,0,10*ROW('Sanitation Data'!H136))),'Data Summary'!DI142="Yes"),OFFSET('Sanitation Data'!$H$12,0,10*ROW('Sanitation Data'!H136)),NA())</f>
        <v>#N/A</v>
      </c>
      <c r="AU142" s="508" t="e">
        <f ca="1">+IF(AND(ISNUMBER(OFFSET('Sanitation Data'!$I$4,0,10*ROW('Sanitation Data'!I136))),'Data Summary'!DJ142="Yes"),100-OFFSET('Sanitation Data'!$I$4,0,10*ROW('Sanitation Data'!I136)),NA())</f>
        <v>#N/A</v>
      </c>
      <c r="AV142" s="508" t="e">
        <f ca="1">+IF(AND(ISNUMBER(OFFSET('Sanitation Data'!$I$6,0,10*ROW('Sanitation Data'!I136))),'Data Summary'!DK142="Yes"),OFFSET('Sanitation Data'!$I$6,0,10*ROW('Sanitation Data'!I136)),NA())</f>
        <v>#N/A</v>
      </c>
      <c r="AW142" s="508" t="e">
        <f ca="1">+IF(AND(ISNUMBER(OFFSET('Sanitation Data'!$I$10,0,10*ROW('Sanitation Data'!I136))),'Data Summary'!DL142="Yes"),OFFSET('Sanitation Data'!$I$10,0,10*ROW('Sanitation Data'!I136)),NA())</f>
        <v>#N/A</v>
      </c>
      <c r="AX142" s="508" t="e">
        <f ca="1">+IF(AND(ISNUMBER(OFFSET('Sanitation Data'!$I$11,0,10*ROW('Sanitation Data'!I136))),'Data Summary'!DM142="Yes"),OFFSET('Sanitation Data'!$I$11,0,10*ROW('Sanitation Data'!I136)),NA())</f>
        <v>#N/A</v>
      </c>
      <c r="AY142" s="508" t="e">
        <f ca="1">+IF(AND(ISNUMBER(OFFSET('Sanitation Data'!$I$12,0,10*ROW('Sanitation Data'!I136))),'Data Summary'!DN142="Yes"),OFFSET('Sanitation Data'!$I$12,0,10*ROW('Sanitation Data'!I136)),NA())</f>
        <v>#N/A</v>
      </c>
      <c r="AZ142" s="509" t="e">
        <f ca="1">+IF(AND(ISNUMBER(OFFSET('Hygiene Data'!$D$5,0,10*ROW('Hygiene Data'!D136))),'Data Summary'!DO142="Yes"),OFFSET('Hygiene Data'!$D$5,0,10*ROW('Hygiene Data'!D136)),NA())</f>
        <v>#N/A</v>
      </c>
      <c r="BA142" s="509" t="e">
        <f ca="1">+IF(AND(ISNUMBER(OFFSET('Hygiene Data'!$D$7,0,10*ROW('Hygiene Data'!D136))),'Data Summary'!DP142="Yes"),OFFSET('Hygiene Data'!$D$7,0,10*ROW('Hygiene Data'!D136)),NA())</f>
        <v>#N/A</v>
      </c>
      <c r="BB142" s="509" t="e">
        <f ca="1">+IF(AND(ISNUMBER(OFFSET('Hygiene Data'!$D$9,0,10*ROW('Hygiene Data'!D136))),'Data Summary'!DQ142="Yes"),OFFSET('Hygiene Data'!$D$9,0,10*ROW('Hygiene Data'!D136)),NA())</f>
        <v>#N/A</v>
      </c>
      <c r="BC142" s="509" t="e">
        <f ca="1">+IF(AND(ISNUMBER(OFFSET('Hygiene Data'!$E$5,0,10*ROW('Hygiene Data'!E136))),'Data Summary'!DR142="Yes"),OFFSET('Hygiene Data'!$E$5,0,10*ROW('Hygiene Data'!E136)),NA())</f>
        <v>#N/A</v>
      </c>
      <c r="BD142" s="509" t="e">
        <f ca="1">+IF(AND(ISNUMBER(OFFSET('Hygiene Data'!$E$7,0,10*ROW('Hygiene Data'!E136))),'Data Summary'!DS142="Yes"),OFFSET('Hygiene Data'!$E$7,0,10*ROW('Hygiene Data'!E136)),NA())</f>
        <v>#N/A</v>
      </c>
      <c r="BE142" s="509" t="e">
        <f ca="1">+IF(AND(ISNUMBER(OFFSET('Hygiene Data'!$E$9,0,10*ROW('Hygiene Data'!E136))),'Data Summary'!DT142="Yes"),OFFSET('Hygiene Data'!$E$9,0,10*ROW('Hygiene Data'!E136)),NA())</f>
        <v>#N/A</v>
      </c>
      <c r="BF142" s="509" t="e">
        <f ca="1">+IF(AND(ISNUMBER(OFFSET('Hygiene Data'!$F$5,0,10*ROW('Hygiene Data'!F136))),'Data Summary'!DU142="Yes"),OFFSET('Hygiene Data'!$F$5,0,10*ROW('Hygiene Data'!F136)),NA())</f>
        <v>#N/A</v>
      </c>
      <c r="BG142" s="509" t="e">
        <f ca="1">+IF(AND(ISNUMBER(OFFSET('Hygiene Data'!$F$7,0,10*ROW('Hygiene Data'!F136))),'Data Summary'!DV142="Yes"),OFFSET('Hygiene Data'!$F$7,0,10*ROW('Hygiene Data'!F136)),NA())</f>
        <v>#N/A</v>
      </c>
      <c r="BH142" s="509" t="e">
        <f ca="1">+IF(AND(ISNUMBER(OFFSET('Hygiene Data'!$F$9,0,10*ROW('Hygiene Data'!F136))),'Data Summary'!DW142="Yes"),OFFSET('Hygiene Data'!$F$9,0,10*ROW('Hygiene Data'!F136)),NA())</f>
        <v>#N/A</v>
      </c>
      <c r="BI142" s="509" t="e">
        <f ca="1">+IF(AND(ISNUMBER(OFFSET('Hygiene Data'!$G$5,0,10*ROW('Hygiene Data'!G136))),'Data Summary'!DX142="Yes"),OFFSET('Hygiene Data'!$G$5,0,10*ROW('Hygiene Data'!G136)),NA())</f>
        <v>#N/A</v>
      </c>
      <c r="BJ142" s="509" t="e">
        <f ca="1">+IF(AND(ISNUMBER(OFFSET('Hygiene Data'!$G$7,0,10*ROW('Hygiene Data'!G136))),'Data Summary'!DY142="Yes"),OFFSET('Hygiene Data'!$G$7,0,10*ROW('Hygiene Data'!G136)),NA())</f>
        <v>#N/A</v>
      </c>
      <c r="BK142" s="509" t="e">
        <f ca="1">+IF(AND(ISNUMBER(OFFSET('Hygiene Data'!$G$9,0,10*ROW('Hygiene Data'!G136))),'Data Summary'!DZ142="Yes"),OFFSET('Hygiene Data'!$G$9,0,10*ROW('Hygiene Data'!G136)),NA())</f>
        <v>#N/A</v>
      </c>
      <c r="BL142" s="509" t="e">
        <f ca="1">+IF(AND(ISNUMBER(OFFSET('Hygiene Data'!$H$5,0,10*ROW('Hygiene Data'!H136))),'Data Summary'!EA142="Yes"),OFFSET('Hygiene Data'!$H$5,0,10*ROW('Hygiene Data'!H136)),NA())</f>
        <v>#N/A</v>
      </c>
      <c r="BM142" s="509" t="e">
        <f ca="1">+IF(AND(ISNUMBER(OFFSET('Hygiene Data'!$H$7,0,10*ROW('Hygiene Data'!H136))),'Data Summary'!EB142="Yes"),OFFSET('Hygiene Data'!$H$7,0,10*ROW('Hygiene Data'!H136)),NA())</f>
        <v>#N/A</v>
      </c>
      <c r="BN142" s="509" t="e">
        <f ca="1">+IF(AND(ISNUMBER(OFFSET('Hygiene Data'!$H$9,0,10*ROW('Hygiene Data'!H136))),'Data Summary'!EC142="Yes"),OFFSET('Hygiene Data'!$H$9,0,10*ROW('Hygiene Data'!H136)),NA())</f>
        <v>#N/A</v>
      </c>
      <c r="BO142" s="509" t="e">
        <f ca="1">+IF(AND(ISNUMBER(OFFSET('Hygiene Data'!$I$5,0,10*ROW('Hygiene Data'!I136))),'Data Summary'!ED142="Yes"),OFFSET('Hygiene Data'!$I$5,0,10*ROW('Hygiene Data'!I136)),NA())</f>
        <v>#N/A</v>
      </c>
      <c r="BP142" s="509" t="e">
        <f ca="1">+IF(AND(ISNUMBER(OFFSET('Hygiene Data'!$I$7,0,10*ROW('Hygiene Data'!I136))),'Data Summary'!EE142="Yes"),OFFSET('Hygiene Data'!$I$7,0,10*ROW('Hygiene Data'!I136)),NA())</f>
        <v>#N/A</v>
      </c>
      <c r="BQ142" s="509" t="e">
        <f ca="1">+IF(AND(ISNUMBER(OFFSET('Hygiene Data'!$I$9,0,10*ROW('Hygiene Data'!I136))),'Data Summary'!EF142="Yes"),OFFSET('Hygiene Data'!$I$9,0,10*ROW('Hygiene Data'!I136)),NA())</f>
        <v>#N/A</v>
      </c>
    </row>
    <row r="143" spans="1:69" x14ac:dyDescent="0.25">
      <c r="A143" s="505" t="e">
        <f ca="1">+RIGHT('Data Summary'!A143,LEN('Data Summary'!A143)-9)</f>
        <v>#VALUE!</v>
      </c>
      <c r="B143" s="479" t="str">
        <f ca="1">+IF(ISTEXT('Data Summary'!B143),'Data Summary'!B143,"")</f>
        <v/>
      </c>
      <c r="C143" s="506" t="e">
        <f ca="1">+VALUE('Data Summary'!C143)</f>
        <v>#VALUE!</v>
      </c>
      <c r="D143" s="507" t="e">
        <f ca="1">+IF(AND(ISNUMBER(OFFSET('Water Data'!$D$4,0,10*ROW('Water Data'!D137))),'Data Summary'!BS143="Yes"),100-OFFSET('Water Data'!$D$4,0,10*ROW('Water Data'!D137)),NA())</f>
        <v>#N/A</v>
      </c>
      <c r="E143" s="507" t="e">
        <f ca="1">+IF(AND(ISNUMBER(OFFSET('Water Data'!$D$6,0,10*ROW('Water Data'!D137))),'Data Summary'!BT143="Yes"),OFFSET('Water Data'!$D$6,0,10*ROW('Water Data'!D137)),NA())</f>
        <v>#N/A</v>
      </c>
      <c r="F143" s="507" t="e">
        <f ca="1">+IF(AND(ISNUMBER(OFFSET('Water Data'!$D$9,0,10*ROW('Water Data'!D137))),'Data Summary'!BU143="Yes"),OFFSET('Water Data'!$D$9,0,10*ROW('Water Data'!D137)),NA())</f>
        <v>#N/A</v>
      </c>
      <c r="G143" s="507" t="e">
        <f ca="1">+IF(AND(ISNUMBER(OFFSET('Water Data'!$E$4,0,10*ROW('Water Data'!E137))),'Data Summary'!BV143="Yes"),100-OFFSET('Water Data'!$E$4,0,10*ROW('Water Data'!E137)),NA())</f>
        <v>#N/A</v>
      </c>
      <c r="H143" s="507" t="e">
        <f ca="1">+IF(AND(ISNUMBER(OFFSET('Water Data'!$E$6,0,10*ROW('Water Data'!E137))),'Data Summary'!BW143="Yes"),OFFSET('Water Data'!$E$6,0,10*ROW('Water Data'!E137)),NA())</f>
        <v>#N/A</v>
      </c>
      <c r="I143" s="507" t="e">
        <f ca="1">+IF(AND(ISNUMBER(OFFSET('Water Data'!$E$9,0,10*ROW('Water Data'!E137))),'Data Summary'!BX143="Yes"),OFFSET('Water Data'!$E$9,0,10*ROW('Water Data'!E137)),NA())</f>
        <v>#N/A</v>
      </c>
      <c r="J143" s="507" t="e">
        <f ca="1">+IF(AND(ISNUMBER(OFFSET('Water Data'!$F$4,0,10*ROW('Water Data'!F137))),'Data Summary'!BY143="Yes"),100-OFFSET('Water Data'!$F$4,0,10*ROW('Water Data'!F137)),NA())</f>
        <v>#N/A</v>
      </c>
      <c r="K143" s="507" t="e">
        <f ca="1">+IF(AND(ISNUMBER(OFFSET('Water Data'!$F$6,0,10*ROW('Water Data'!F137))),'Data Summary'!BZ143="Yes"),OFFSET('Water Data'!$F$6,0,10*ROW('Water Data'!F137)),NA())</f>
        <v>#N/A</v>
      </c>
      <c r="L143" s="507" t="e">
        <f ca="1">+IF(AND(ISNUMBER(OFFSET('Water Data'!$F$9,0,10*ROW('Water Data'!F137))),'Data Summary'!CA143="Yes"),OFFSET('Water Data'!$F$9,0,10*ROW('Water Data'!F137)),NA())</f>
        <v>#N/A</v>
      </c>
      <c r="M143" s="507" t="e">
        <f ca="1">+IF(AND(ISNUMBER(OFFSET('Water Data'!$G$4,0,10*ROW('Water Data'!G137))),'Data Summary'!CB143="Yes"),100-OFFSET('Water Data'!$G$4,0,10*ROW('Water Data'!G137)),NA())</f>
        <v>#N/A</v>
      </c>
      <c r="N143" s="507" t="e">
        <f ca="1">+IF(AND(ISNUMBER(OFFSET('Water Data'!$G$6,0,10*ROW('Water Data'!G137))),'Data Summary'!CC143="Yes"),OFFSET('Water Data'!$G$6,0,10*ROW('Water Data'!G137)),NA())</f>
        <v>#N/A</v>
      </c>
      <c r="O143" s="507" t="e">
        <f ca="1">+IF(AND(ISNUMBER(OFFSET('Water Data'!$G$9,0,10*ROW('Water Data'!G137))),'Data Summary'!CD143="Yes"),OFFSET('Water Data'!$G$9,0,10*ROW('Water Data'!G137)),NA())</f>
        <v>#N/A</v>
      </c>
      <c r="P143" s="507" t="e">
        <f ca="1">+IF(AND(ISNUMBER(OFFSET('Water Data'!$H$4,0,10*ROW('Water Data'!H137))),'Data Summary'!CE143="Yes"),100-OFFSET('Water Data'!$H$4,0,10*ROW('Water Data'!H137)),NA())</f>
        <v>#N/A</v>
      </c>
      <c r="Q143" s="507" t="e">
        <f ca="1">+IF(AND(ISNUMBER(OFFSET('Water Data'!$H$6,0,10*ROW('Water Data'!H137))),'Data Summary'!CF143="Yes"),OFFSET('Water Data'!$H$6,0,10*ROW('Water Data'!H137)),NA())</f>
        <v>#N/A</v>
      </c>
      <c r="R143" s="507" t="e">
        <f ca="1">+IF(AND(ISNUMBER(OFFSET('Water Data'!$H$9,0,10*ROW('Water Data'!H137))),'Data Summary'!CG143="Yes"),OFFSET('Water Data'!$H$9,0,10*ROW('Water Data'!H137)),NA())</f>
        <v>#N/A</v>
      </c>
      <c r="S143" s="507" t="e">
        <f ca="1">+IF(AND(ISNUMBER(OFFSET('Water Data'!$I$4,0,10*ROW('Water Data'!I137))),'Data Summary'!CH143="Yes"),100-OFFSET('Water Data'!$I$4,0,10*ROW('Water Data'!I137)),NA())</f>
        <v>#N/A</v>
      </c>
      <c r="T143" s="507" t="e">
        <f ca="1">+IF(AND(ISNUMBER(OFFSET('Water Data'!$I$6,0,10*ROW('Water Data'!I137))),'Data Summary'!CI143="Yes"),OFFSET('Water Data'!$I$6,0,10*ROW('Water Data'!I137)),NA())</f>
        <v>#N/A</v>
      </c>
      <c r="U143" s="507" t="e">
        <f ca="1">+IF(AND(ISNUMBER(OFFSET('Water Data'!$I$9,0,10*ROW('Water Data'!I137))),'Data Summary'!CJ143="Yes"),OFFSET('Water Data'!$I$9,0,10*ROW('Water Data'!I137)),NA())</f>
        <v>#N/A</v>
      </c>
      <c r="V143" s="508" t="e">
        <f ca="1">+IF(AND(ISNUMBER(OFFSET('Sanitation Data'!$D$4,0,10*ROW('Sanitation Data'!D137))),'Data Summary'!CK143="Yes"),100-OFFSET('Sanitation Data'!$D$4,0,10*ROW('Sanitation Data'!D137)),NA())</f>
        <v>#N/A</v>
      </c>
      <c r="W143" s="508" t="e">
        <f ca="1">+IF(AND(ISNUMBER(OFFSET('Sanitation Data'!$D$6,0,10*ROW('Sanitation Data'!D137))),'Data Summary'!CL143="Yes"),OFFSET('Sanitation Data'!$D$6,0,10*ROW('Sanitation Data'!D137)),NA())</f>
        <v>#N/A</v>
      </c>
      <c r="X143" s="508" t="e">
        <f ca="1">+IF(AND(ISNUMBER(OFFSET('Sanitation Data'!$D$10,0,10*ROW('Sanitation Data'!D137))),'Data Summary'!CM143="Yes"),OFFSET('Sanitation Data'!$D$10,0,10*ROW('Sanitation Data'!D137)),NA())</f>
        <v>#N/A</v>
      </c>
      <c r="Y143" s="508" t="e">
        <f ca="1">+IF(AND(ISNUMBER(OFFSET('Sanitation Data'!$D$11,0,10*ROW('Sanitation Data'!D137))),'Data Summary'!CN143="Yes"),OFFSET('Sanitation Data'!$D$11,0,10*ROW('Sanitation Data'!D137)),NA())</f>
        <v>#N/A</v>
      </c>
      <c r="Z143" s="508" t="e">
        <f ca="1">+IF(AND(ISNUMBER(OFFSET('Sanitation Data'!$D$12,0,10*ROW('Sanitation Data'!D137))),'Data Summary'!CO143="Yes"),OFFSET('Sanitation Data'!$D$12,0,10*ROW('Sanitation Data'!D137)),NA())</f>
        <v>#N/A</v>
      </c>
      <c r="AA143" s="508" t="e">
        <f ca="1">+IF(AND(ISNUMBER(OFFSET('Sanitation Data'!$E$4,0,10*ROW('Sanitation Data'!E137))),'Data Summary'!CP143="Yes"),100-OFFSET('Sanitation Data'!$E$4,0,10*ROW('Sanitation Data'!E137)),NA())</f>
        <v>#N/A</v>
      </c>
      <c r="AB143" s="508" t="e">
        <f ca="1">+IF(AND(ISNUMBER(OFFSET('Sanitation Data'!$E$6,0,10*ROW('Sanitation Data'!E137))),'Data Summary'!CQ143="Yes"),OFFSET('Sanitation Data'!$E$6,0,10*ROW('Sanitation Data'!E137)),NA())</f>
        <v>#N/A</v>
      </c>
      <c r="AC143" s="508" t="e">
        <f ca="1">+IF(AND(ISNUMBER(OFFSET('Sanitation Data'!$E$10,0,10*ROW('Sanitation Data'!E137))),'Data Summary'!CR143="Yes"),OFFSET('Sanitation Data'!$E$10,0,10*ROW('Sanitation Data'!E137)),NA())</f>
        <v>#N/A</v>
      </c>
      <c r="AD143" s="508" t="e">
        <f ca="1">+IF(AND(ISNUMBER(OFFSET('Sanitation Data'!$E$11,0,10*ROW('Sanitation Data'!E137))),'Data Summary'!CS143="Yes"),OFFSET('Sanitation Data'!$E$11,0,10*ROW('Sanitation Data'!E137)),NA())</f>
        <v>#N/A</v>
      </c>
      <c r="AE143" s="508" t="e">
        <f ca="1">+IF(AND(ISNUMBER(OFFSET('Sanitation Data'!$E$12,0,10*ROW('Sanitation Data'!E137))),'Data Summary'!CT143="Yes"),OFFSET('Sanitation Data'!$E$12,0,10*ROW('Sanitation Data'!E137)),NA())</f>
        <v>#N/A</v>
      </c>
      <c r="AF143" s="508" t="e">
        <f ca="1">+IF(AND(ISNUMBER(OFFSET('Sanitation Data'!$F$4,0,10*ROW('Sanitation Data'!F137))),'Data Summary'!CU143="Yes"),100-OFFSET('Sanitation Data'!$F$4,0,10*ROW('Sanitation Data'!F137)),NA())</f>
        <v>#N/A</v>
      </c>
      <c r="AG143" s="508" t="e">
        <f ca="1">+IF(AND(ISNUMBER(OFFSET('Sanitation Data'!$F$6,0,10*ROW('Sanitation Data'!F137))),'Data Summary'!CV143="Yes"),OFFSET('Sanitation Data'!$F$6,0,10*ROW('Sanitation Data'!F137)),NA())</f>
        <v>#N/A</v>
      </c>
      <c r="AH143" s="508" t="e">
        <f ca="1">+IF(AND(ISNUMBER(OFFSET('Sanitation Data'!$F$10,0,10*ROW('Sanitation Data'!F137))),'Data Summary'!CW143="Yes"),OFFSET('Sanitation Data'!$F$10,0,10*ROW('Sanitation Data'!F137)),NA())</f>
        <v>#N/A</v>
      </c>
      <c r="AI143" s="508" t="e">
        <f ca="1">+IF(AND(ISNUMBER(OFFSET('Sanitation Data'!$F$11,0,10*ROW('Sanitation Data'!F137))),'Data Summary'!CX143="Yes"),OFFSET('Sanitation Data'!$F$11,0,10*ROW('Sanitation Data'!F137)),NA())</f>
        <v>#N/A</v>
      </c>
      <c r="AJ143" s="508" t="e">
        <f ca="1">+IF(AND(ISNUMBER(OFFSET('Sanitation Data'!$F$12,0,10*ROW('Sanitation Data'!F137))),'Data Summary'!CY143="Yes"),OFFSET('Sanitation Data'!$F$12,0,10*ROW('Sanitation Data'!F137)),NA())</f>
        <v>#N/A</v>
      </c>
      <c r="AK143" s="508" t="e">
        <f ca="1">+IF(AND(ISNUMBER(OFFSET('Sanitation Data'!$G$4,0,10*ROW('Sanitation Data'!G137))),'Data Summary'!CZ143="Yes"),100-OFFSET('Sanitation Data'!$G$4,0,10*ROW('Sanitation Data'!G137)),NA())</f>
        <v>#N/A</v>
      </c>
      <c r="AL143" s="508" t="e">
        <f ca="1">+IF(AND(ISNUMBER(OFFSET('Sanitation Data'!$G$6,0,10*ROW('Sanitation Data'!G137))),'Data Summary'!DA143="Yes"),OFFSET('Sanitation Data'!$G$6,0,10*ROW('Sanitation Data'!G137)),NA())</f>
        <v>#N/A</v>
      </c>
      <c r="AM143" s="508" t="e">
        <f ca="1">+IF(AND(ISNUMBER(OFFSET('Sanitation Data'!$G$10,0,10*ROW('Sanitation Data'!G137))),'Data Summary'!DB143="Yes"),OFFSET('Sanitation Data'!$G$10,0,10*ROW('Sanitation Data'!G137)),NA())</f>
        <v>#N/A</v>
      </c>
      <c r="AN143" s="508" t="e">
        <f ca="1">+IF(AND(ISNUMBER(OFFSET('Sanitation Data'!$G$11,0,10*ROW('Sanitation Data'!G137))),'Data Summary'!DC143="Yes"),OFFSET('Sanitation Data'!$G$11,0,10*ROW('Sanitation Data'!G137)),NA())</f>
        <v>#N/A</v>
      </c>
      <c r="AO143" s="508" t="e">
        <f ca="1">+IF(AND(ISNUMBER(OFFSET('Sanitation Data'!$G$12,0,10*ROW('Sanitation Data'!G137))),'Data Summary'!DD143="Yes"),OFFSET('Sanitation Data'!$G$12,0,10*ROW('Sanitation Data'!G137)),NA())</f>
        <v>#N/A</v>
      </c>
      <c r="AP143" s="508" t="e">
        <f ca="1">+IF(AND(ISNUMBER(OFFSET('Sanitation Data'!$H$4,0,10*ROW('Sanitation Data'!H137))),'Data Summary'!DE143="Yes"),100-OFFSET('Sanitation Data'!$H$4,0,10*ROW('Sanitation Data'!H137)),NA())</f>
        <v>#N/A</v>
      </c>
      <c r="AQ143" s="508" t="e">
        <f ca="1">+IF(AND(ISNUMBER(OFFSET('Sanitation Data'!$H$6,0,10*ROW('Sanitation Data'!H137))),'Data Summary'!DF143="Yes"),OFFSET('Sanitation Data'!$H$6,0,10*ROW('Sanitation Data'!H137)),NA())</f>
        <v>#N/A</v>
      </c>
      <c r="AR143" s="508" t="e">
        <f ca="1">+IF(AND(ISNUMBER(OFFSET('Sanitation Data'!$H$10,0,10*ROW('Sanitation Data'!H137))),'Data Summary'!DG143="Yes"),OFFSET('Sanitation Data'!$H$10,0,10*ROW('Sanitation Data'!H137)),NA())</f>
        <v>#N/A</v>
      </c>
      <c r="AS143" s="508" t="e">
        <f ca="1">+IF(AND(ISNUMBER(OFFSET('Sanitation Data'!$H$11,0,10*ROW('Sanitation Data'!H137))),'Data Summary'!DH143="Yes"),OFFSET('Sanitation Data'!$H$11,0,10*ROW('Sanitation Data'!H137)),NA())</f>
        <v>#N/A</v>
      </c>
      <c r="AT143" s="508" t="e">
        <f ca="1">+IF(AND(ISNUMBER(OFFSET('Sanitation Data'!$H$12,0,10*ROW('Sanitation Data'!H137))),'Data Summary'!DI143="Yes"),OFFSET('Sanitation Data'!$H$12,0,10*ROW('Sanitation Data'!H137)),NA())</f>
        <v>#N/A</v>
      </c>
      <c r="AU143" s="508" t="e">
        <f ca="1">+IF(AND(ISNUMBER(OFFSET('Sanitation Data'!$I$4,0,10*ROW('Sanitation Data'!I137))),'Data Summary'!DJ143="Yes"),100-OFFSET('Sanitation Data'!$I$4,0,10*ROW('Sanitation Data'!I137)),NA())</f>
        <v>#N/A</v>
      </c>
      <c r="AV143" s="508" t="e">
        <f ca="1">+IF(AND(ISNUMBER(OFFSET('Sanitation Data'!$I$6,0,10*ROW('Sanitation Data'!I137))),'Data Summary'!DK143="Yes"),OFFSET('Sanitation Data'!$I$6,0,10*ROW('Sanitation Data'!I137)),NA())</f>
        <v>#N/A</v>
      </c>
      <c r="AW143" s="508" t="e">
        <f ca="1">+IF(AND(ISNUMBER(OFFSET('Sanitation Data'!$I$10,0,10*ROW('Sanitation Data'!I137))),'Data Summary'!DL143="Yes"),OFFSET('Sanitation Data'!$I$10,0,10*ROW('Sanitation Data'!I137)),NA())</f>
        <v>#N/A</v>
      </c>
      <c r="AX143" s="508" t="e">
        <f ca="1">+IF(AND(ISNUMBER(OFFSET('Sanitation Data'!$I$11,0,10*ROW('Sanitation Data'!I137))),'Data Summary'!DM143="Yes"),OFFSET('Sanitation Data'!$I$11,0,10*ROW('Sanitation Data'!I137)),NA())</f>
        <v>#N/A</v>
      </c>
      <c r="AY143" s="508" t="e">
        <f ca="1">+IF(AND(ISNUMBER(OFFSET('Sanitation Data'!$I$12,0,10*ROW('Sanitation Data'!I137))),'Data Summary'!DN143="Yes"),OFFSET('Sanitation Data'!$I$12,0,10*ROW('Sanitation Data'!I137)),NA())</f>
        <v>#N/A</v>
      </c>
      <c r="AZ143" s="509" t="e">
        <f ca="1">+IF(AND(ISNUMBER(OFFSET('Hygiene Data'!$D$5,0,10*ROW('Hygiene Data'!D137))),'Data Summary'!DO143="Yes"),OFFSET('Hygiene Data'!$D$5,0,10*ROW('Hygiene Data'!D137)),NA())</f>
        <v>#N/A</v>
      </c>
      <c r="BA143" s="509" t="e">
        <f ca="1">+IF(AND(ISNUMBER(OFFSET('Hygiene Data'!$D$7,0,10*ROW('Hygiene Data'!D137))),'Data Summary'!DP143="Yes"),OFFSET('Hygiene Data'!$D$7,0,10*ROW('Hygiene Data'!D137)),NA())</f>
        <v>#N/A</v>
      </c>
      <c r="BB143" s="509" t="e">
        <f ca="1">+IF(AND(ISNUMBER(OFFSET('Hygiene Data'!$D$9,0,10*ROW('Hygiene Data'!D137))),'Data Summary'!DQ143="Yes"),OFFSET('Hygiene Data'!$D$9,0,10*ROW('Hygiene Data'!D137)),NA())</f>
        <v>#N/A</v>
      </c>
      <c r="BC143" s="509" t="e">
        <f ca="1">+IF(AND(ISNUMBER(OFFSET('Hygiene Data'!$E$5,0,10*ROW('Hygiene Data'!E137))),'Data Summary'!DR143="Yes"),OFFSET('Hygiene Data'!$E$5,0,10*ROW('Hygiene Data'!E137)),NA())</f>
        <v>#N/A</v>
      </c>
      <c r="BD143" s="509" t="e">
        <f ca="1">+IF(AND(ISNUMBER(OFFSET('Hygiene Data'!$E$7,0,10*ROW('Hygiene Data'!E137))),'Data Summary'!DS143="Yes"),OFFSET('Hygiene Data'!$E$7,0,10*ROW('Hygiene Data'!E137)),NA())</f>
        <v>#N/A</v>
      </c>
      <c r="BE143" s="509" t="e">
        <f ca="1">+IF(AND(ISNUMBER(OFFSET('Hygiene Data'!$E$9,0,10*ROW('Hygiene Data'!E137))),'Data Summary'!DT143="Yes"),OFFSET('Hygiene Data'!$E$9,0,10*ROW('Hygiene Data'!E137)),NA())</f>
        <v>#N/A</v>
      </c>
      <c r="BF143" s="509" t="e">
        <f ca="1">+IF(AND(ISNUMBER(OFFSET('Hygiene Data'!$F$5,0,10*ROW('Hygiene Data'!F137))),'Data Summary'!DU143="Yes"),OFFSET('Hygiene Data'!$F$5,0,10*ROW('Hygiene Data'!F137)),NA())</f>
        <v>#N/A</v>
      </c>
      <c r="BG143" s="509" t="e">
        <f ca="1">+IF(AND(ISNUMBER(OFFSET('Hygiene Data'!$F$7,0,10*ROW('Hygiene Data'!F137))),'Data Summary'!DV143="Yes"),OFFSET('Hygiene Data'!$F$7,0,10*ROW('Hygiene Data'!F137)),NA())</f>
        <v>#N/A</v>
      </c>
      <c r="BH143" s="509" t="e">
        <f ca="1">+IF(AND(ISNUMBER(OFFSET('Hygiene Data'!$F$9,0,10*ROW('Hygiene Data'!F137))),'Data Summary'!DW143="Yes"),OFFSET('Hygiene Data'!$F$9,0,10*ROW('Hygiene Data'!F137)),NA())</f>
        <v>#N/A</v>
      </c>
      <c r="BI143" s="509" t="e">
        <f ca="1">+IF(AND(ISNUMBER(OFFSET('Hygiene Data'!$G$5,0,10*ROW('Hygiene Data'!G137))),'Data Summary'!DX143="Yes"),OFFSET('Hygiene Data'!$G$5,0,10*ROW('Hygiene Data'!G137)),NA())</f>
        <v>#N/A</v>
      </c>
      <c r="BJ143" s="509" t="e">
        <f ca="1">+IF(AND(ISNUMBER(OFFSET('Hygiene Data'!$G$7,0,10*ROW('Hygiene Data'!G137))),'Data Summary'!DY143="Yes"),OFFSET('Hygiene Data'!$G$7,0,10*ROW('Hygiene Data'!G137)),NA())</f>
        <v>#N/A</v>
      </c>
      <c r="BK143" s="509" t="e">
        <f ca="1">+IF(AND(ISNUMBER(OFFSET('Hygiene Data'!$G$9,0,10*ROW('Hygiene Data'!G137))),'Data Summary'!DZ143="Yes"),OFFSET('Hygiene Data'!$G$9,0,10*ROW('Hygiene Data'!G137)),NA())</f>
        <v>#N/A</v>
      </c>
      <c r="BL143" s="509" t="e">
        <f ca="1">+IF(AND(ISNUMBER(OFFSET('Hygiene Data'!$H$5,0,10*ROW('Hygiene Data'!H137))),'Data Summary'!EA143="Yes"),OFFSET('Hygiene Data'!$H$5,0,10*ROW('Hygiene Data'!H137)),NA())</f>
        <v>#N/A</v>
      </c>
      <c r="BM143" s="509" t="e">
        <f ca="1">+IF(AND(ISNUMBER(OFFSET('Hygiene Data'!$H$7,0,10*ROW('Hygiene Data'!H137))),'Data Summary'!EB143="Yes"),OFFSET('Hygiene Data'!$H$7,0,10*ROW('Hygiene Data'!H137)),NA())</f>
        <v>#N/A</v>
      </c>
      <c r="BN143" s="509" t="e">
        <f ca="1">+IF(AND(ISNUMBER(OFFSET('Hygiene Data'!$H$9,0,10*ROW('Hygiene Data'!H137))),'Data Summary'!EC143="Yes"),OFFSET('Hygiene Data'!$H$9,0,10*ROW('Hygiene Data'!H137)),NA())</f>
        <v>#N/A</v>
      </c>
      <c r="BO143" s="509" t="e">
        <f ca="1">+IF(AND(ISNUMBER(OFFSET('Hygiene Data'!$I$5,0,10*ROW('Hygiene Data'!I137))),'Data Summary'!ED143="Yes"),OFFSET('Hygiene Data'!$I$5,0,10*ROW('Hygiene Data'!I137)),NA())</f>
        <v>#N/A</v>
      </c>
      <c r="BP143" s="509" t="e">
        <f ca="1">+IF(AND(ISNUMBER(OFFSET('Hygiene Data'!$I$7,0,10*ROW('Hygiene Data'!I137))),'Data Summary'!EE143="Yes"),OFFSET('Hygiene Data'!$I$7,0,10*ROW('Hygiene Data'!I137)),NA())</f>
        <v>#N/A</v>
      </c>
      <c r="BQ143" s="509" t="e">
        <f ca="1">+IF(AND(ISNUMBER(OFFSET('Hygiene Data'!$I$9,0,10*ROW('Hygiene Data'!I137))),'Data Summary'!EF143="Yes"),OFFSET('Hygiene Data'!$I$9,0,10*ROW('Hygiene Data'!I137)),NA())</f>
        <v>#N/A</v>
      </c>
    </row>
    <row r="144" spans="1:69" x14ac:dyDescent="0.25">
      <c r="A144" s="505" t="e">
        <f ca="1">+RIGHT('Data Summary'!A144,LEN('Data Summary'!A144)-9)</f>
        <v>#VALUE!</v>
      </c>
      <c r="B144" s="479" t="str">
        <f ca="1">+IF(ISTEXT('Data Summary'!B144),'Data Summary'!B144,"")</f>
        <v/>
      </c>
      <c r="C144" s="506" t="e">
        <f ca="1">+VALUE('Data Summary'!C144)</f>
        <v>#VALUE!</v>
      </c>
      <c r="D144" s="507" t="e">
        <f ca="1">+IF(AND(ISNUMBER(OFFSET('Water Data'!$D$4,0,10*ROW('Water Data'!D138))),'Data Summary'!BS144="Yes"),100-OFFSET('Water Data'!$D$4,0,10*ROW('Water Data'!D138)),NA())</f>
        <v>#N/A</v>
      </c>
      <c r="E144" s="507" t="e">
        <f ca="1">+IF(AND(ISNUMBER(OFFSET('Water Data'!$D$6,0,10*ROW('Water Data'!D138))),'Data Summary'!BT144="Yes"),OFFSET('Water Data'!$D$6,0,10*ROW('Water Data'!D138)),NA())</f>
        <v>#N/A</v>
      </c>
      <c r="F144" s="507" t="e">
        <f ca="1">+IF(AND(ISNUMBER(OFFSET('Water Data'!$D$9,0,10*ROW('Water Data'!D138))),'Data Summary'!BU144="Yes"),OFFSET('Water Data'!$D$9,0,10*ROW('Water Data'!D138)),NA())</f>
        <v>#N/A</v>
      </c>
      <c r="G144" s="507" t="e">
        <f ca="1">+IF(AND(ISNUMBER(OFFSET('Water Data'!$E$4,0,10*ROW('Water Data'!E138))),'Data Summary'!BV144="Yes"),100-OFFSET('Water Data'!$E$4,0,10*ROW('Water Data'!E138)),NA())</f>
        <v>#N/A</v>
      </c>
      <c r="H144" s="507" t="e">
        <f ca="1">+IF(AND(ISNUMBER(OFFSET('Water Data'!$E$6,0,10*ROW('Water Data'!E138))),'Data Summary'!BW144="Yes"),OFFSET('Water Data'!$E$6,0,10*ROW('Water Data'!E138)),NA())</f>
        <v>#N/A</v>
      </c>
      <c r="I144" s="507" t="e">
        <f ca="1">+IF(AND(ISNUMBER(OFFSET('Water Data'!$E$9,0,10*ROW('Water Data'!E138))),'Data Summary'!BX144="Yes"),OFFSET('Water Data'!$E$9,0,10*ROW('Water Data'!E138)),NA())</f>
        <v>#N/A</v>
      </c>
      <c r="J144" s="507" t="e">
        <f ca="1">+IF(AND(ISNUMBER(OFFSET('Water Data'!$F$4,0,10*ROW('Water Data'!F138))),'Data Summary'!BY144="Yes"),100-OFFSET('Water Data'!$F$4,0,10*ROW('Water Data'!F138)),NA())</f>
        <v>#N/A</v>
      </c>
      <c r="K144" s="507" t="e">
        <f ca="1">+IF(AND(ISNUMBER(OFFSET('Water Data'!$F$6,0,10*ROW('Water Data'!F138))),'Data Summary'!BZ144="Yes"),OFFSET('Water Data'!$F$6,0,10*ROW('Water Data'!F138)),NA())</f>
        <v>#N/A</v>
      </c>
      <c r="L144" s="507" t="e">
        <f ca="1">+IF(AND(ISNUMBER(OFFSET('Water Data'!$F$9,0,10*ROW('Water Data'!F138))),'Data Summary'!CA144="Yes"),OFFSET('Water Data'!$F$9,0,10*ROW('Water Data'!F138)),NA())</f>
        <v>#N/A</v>
      </c>
      <c r="M144" s="507" t="e">
        <f ca="1">+IF(AND(ISNUMBER(OFFSET('Water Data'!$G$4,0,10*ROW('Water Data'!G138))),'Data Summary'!CB144="Yes"),100-OFFSET('Water Data'!$G$4,0,10*ROW('Water Data'!G138)),NA())</f>
        <v>#N/A</v>
      </c>
      <c r="N144" s="507" t="e">
        <f ca="1">+IF(AND(ISNUMBER(OFFSET('Water Data'!$G$6,0,10*ROW('Water Data'!G138))),'Data Summary'!CC144="Yes"),OFFSET('Water Data'!$G$6,0,10*ROW('Water Data'!G138)),NA())</f>
        <v>#N/A</v>
      </c>
      <c r="O144" s="507" t="e">
        <f ca="1">+IF(AND(ISNUMBER(OFFSET('Water Data'!$G$9,0,10*ROW('Water Data'!G138))),'Data Summary'!CD144="Yes"),OFFSET('Water Data'!$G$9,0,10*ROW('Water Data'!G138)),NA())</f>
        <v>#N/A</v>
      </c>
      <c r="P144" s="507" t="e">
        <f ca="1">+IF(AND(ISNUMBER(OFFSET('Water Data'!$H$4,0,10*ROW('Water Data'!H138))),'Data Summary'!CE144="Yes"),100-OFFSET('Water Data'!$H$4,0,10*ROW('Water Data'!H138)),NA())</f>
        <v>#N/A</v>
      </c>
      <c r="Q144" s="507" t="e">
        <f ca="1">+IF(AND(ISNUMBER(OFFSET('Water Data'!$H$6,0,10*ROW('Water Data'!H138))),'Data Summary'!CF144="Yes"),OFFSET('Water Data'!$H$6,0,10*ROW('Water Data'!H138)),NA())</f>
        <v>#N/A</v>
      </c>
      <c r="R144" s="507" t="e">
        <f ca="1">+IF(AND(ISNUMBER(OFFSET('Water Data'!$H$9,0,10*ROW('Water Data'!H138))),'Data Summary'!CG144="Yes"),OFFSET('Water Data'!$H$9,0,10*ROW('Water Data'!H138)),NA())</f>
        <v>#N/A</v>
      </c>
      <c r="S144" s="507" t="e">
        <f ca="1">+IF(AND(ISNUMBER(OFFSET('Water Data'!$I$4,0,10*ROW('Water Data'!I138))),'Data Summary'!CH144="Yes"),100-OFFSET('Water Data'!$I$4,0,10*ROW('Water Data'!I138)),NA())</f>
        <v>#N/A</v>
      </c>
      <c r="T144" s="507" t="e">
        <f ca="1">+IF(AND(ISNUMBER(OFFSET('Water Data'!$I$6,0,10*ROW('Water Data'!I138))),'Data Summary'!CI144="Yes"),OFFSET('Water Data'!$I$6,0,10*ROW('Water Data'!I138)),NA())</f>
        <v>#N/A</v>
      </c>
      <c r="U144" s="507" t="e">
        <f ca="1">+IF(AND(ISNUMBER(OFFSET('Water Data'!$I$9,0,10*ROW('Water Data'!I138))),'Data Summary'!CJ144="Yes"),OFFSET('Water Data'!$I$9,0,10*ROW('Water Data'!I138)),NA())</f>
        <v>#N/A</v>
      </c>
      <c r="V144" s="508" t="e">
        <f ca="1">+IF(AND(ISNUMBER(OFFSET('Sanitation Data'!$D$4,0,10*ROW('Sanitation Data'!D138))),'Data Summary'!CK144="Yes"),100-OFFSET('Sanitation Data'!$D$4,0,10*ROW('Sanitation Data'!D138)),NA())</f>
        <v>#N/A</v>
      </c>
      <c r="W144" s="508" t="e">
        <f ca="1">+IF(AND(ISNUMBER(OFFSET('Sanitation Data'!$D$6,0,10*ROW('Sanitation Data'!D138))),'Data Summary'!CL144="Yes"),OFFSET('Sanitation Data'!$D$6,0,10*ROW('Sanitation Data'!D138)),NA())</f>
        <v>#N/A</v>
      </c>
      <c r="X144" s="508" t="e">
        <f ca="1">+IF(AND(ISNUMBER(OFFSET('Sanitation Data'!$D$10,0,10*ROW('Sanitation Data'!D138))),'Data Summary'!CM144="Yes"),OFFSET('Sanitation Data'!$D$10,0,10*ROW('Sanitation Data'!D138)),NA())</f>
        <v>#N/A</v>
      </c>
      <c r="Y144" s="508" t="e">
        <f ca="1">+IF(AND(ISNUMBER(OFFSET('Sanitation Data'!$D$11,0,10*ROW('Sanitation Data'!D138))),'Data Summary'!CN144="Yes"),OFFSET('Sanitation Data'!$D$11,0,10*ROW('Sanitation Data'!D138)),NA())</f>
        <v>#N/A</v>
      </c>
      <c r="Z144" s="508" t="e">
        <f ca="1">+IF(AND(ISNUMBER(OFFSET('Sanitation Data'!$D$12,0,10*ROW('Sanitation Data'!D138))),'Data Summary'!CO144="Yes"),OFFSET('Sanitation Data'!$D$12,0,10*ROW('Sanitation Data'!D138)),NA())</f>
        <v>#N/A</v>
      </c>
      <c r="AA144" s="508" t="e">
        <f ca="1">+IF(AND(ISNUMBER(OFFSET('Sanitation Data'!$E$4,0,10*ROW('Sanitation Data'!E138))),'Data Summary'!CP144="Yes"),100-OFFSET('Sanitation Data'!$E$4,0,10*ROW('Sanitation Data'!E138)),NA())</f>
        <v>#N/A</v>
      </c>
      <c r="AB144" s="508" t="e">
        <f ca="1">+IF(AND(ISNUMBER(OFFSET('Sanitation Data'!$E$6,0,10*ROW('Sanitation Data'!E138))),'Data Summary'!CQ144="Yes"),OFFSET('Sanitation Data'!$E$6,0,10*ROW('Sanitation Data'!E138)),NA())</f>
        <v>#N/A</v>
      </c>
      <c r="AC144" s="508" t="e">
        <f ca="1">+IF(AND(ISNUMBER(OFFSET('Sanitation Data'!$E$10,0,10*ROW('Sanitation Data'!E138))),'Data Summary'!CR144="Yes"),OFFSET('Sanitation Data'!$E$10,0,10*ROW('Sanitation Data'!E138)),NA())</f>
        <v>#N/A</v>
      </c>
      <c r="AD144" s="508" t="e">
        <f ca="1">+IF(AND(ISNUMBER(OFFSET('Sanitation Data'!$E$11,0,10*ROW('Sanitation Data'!E138))),'Data Summary'!CS144="Yes"),OFFSET('Sanitation Data'!$E$11,0,10*ROW('Sanitation Data'!E138)),NA())</f>
        <v>#N/A</v>
      </c>
      <c r="AE144" s="508" t="e">
        <f ca="1">+IF(AND(ISNUMBER(OFFSET('Sanitation Data'!$E$12,0,10*ROW('Sanitation Data'!E138))),'Data Summary'!CT144="Yes"),OFFSET('Sanitation Data'!$E$12,0,10*ROW('Sanitation Data'!E138)),NA())</f>
        <v>#N/A</v>
      </c>
      <c r="AF144" s="508" t="e">
        <f ca="1">+IF(AND(ISNUMBER(OFFSET('Sanitation Data'!$F$4,0,10*ROW('Sanitation Data'!F138))),'Data Summary'!CU144="Yes"),100-OFFSET('Sanitation Data'!$F$4,0,10*ROW('Sanitation Data'!F138)),NA())</f>
        <v>#N/A</v>
      </c>
      <c r="AG144" s="508" t="e">
        <f ca="1">+IF(AND(ISNUMBER(OFFSET('Sanitation Data'!$F$6,0,10*ROW('Sanitation Data'!F138))),'Data Summary'!CV144="Yes"),OFFSET('Sanitation Data'!$F$6,0,10*ROW('Sanitation Data'!F138)),NA())</f>
        <v>#N/A</v>
      </c>
      <c r="AH144" s="508" t="e">
        <f ca="1">+IF(AND(ISNUMBER(OFFSET('Sanitation Data'!$F$10,0,10*ROW('Sanitation Data'!F138))),'Data Summary'!CW144="Yes"),OFFSET('Sanitation Data'!$F$10,0,10*ROW('Sanitation Data'!F138)),NA())</f>
        <v>#N/A</v>
      </c>
      <c r="AI144" s="508" t="e">
        <f ca="1">+IF(AND(ISNUMBER(OFFSET('Sanitation Data'!$F$11,0,10*ROW('Sanitation Data'!F138))),'Data Summary'!CX144="Yes"),OFFSET('Sanitation Data'!$F$11,0,10*ROW('Sanitation Data'!F138)),NA())</f>
        <v>#N/A</v>
      </c>
      <c r="AJ144" s="508" t="e">
        <f ca="1">+IF(AND(ISNUMBER(OFFSET('Sanitation Data'!$F$12,0,10*ROW('Sanitation Data'!F138))),'Data Summary'!CY144="Yes"),OFFSET('Sanitation Data'!$F$12,0,10*ROW('Sanitation Data'!F138)),NA())</f>
        <v>#N/A</v>
      </c>
      <c r="AK144" s="508" t="e">
        <f ca="1">+IF(AND(ISNUMBER(OFFSET('Sanitation Data'!$G$4,0,10*ROW('Sanitation Data'!G138))),'Data Summary'!CZ144="Yes"),100-OFFSET('Sanitation Data'!$G$4,0,10*ROW('Sanitation Data'!G138)),NA())</f>
        <v>#N/A</v>
      </c>
      <c r="AL144" s="508" t="e">
        <f ca="1">+IF(AND(ISNUMBER(OFFSET('Sanitation Data'!$G$6,0,10*ROW('Sanitation Data'!G138))),'Data Summary'!DA144="Yes"),OFFSET('Sanitation Data'!$G$6,0,10*ROW('Sanitation Data'!G138)),NA())</f>
        <v>#N/A</v>
      </c>
      <c r="AM144" s="508" t="e">
        <f ca="1">+IF(AND(ISNUMBER(OFFSET('Sanitation Data'!$G$10,0,10*ROW('Sanitation Data'!G138))),'Data Summary'!DB144="Yes"),OFFSET('Sanitation Data'!$G$10,0,10*ROW('Sanitation Data'!G138)),NA())</f>
        <v>#N/A</v>
      </c>
      <c r="AN144" s="508" t="e">
        <f ca="1">+IF(AND(ISNUMBER(OFFSET('Sanitation Data'!$G$11,0,10*ROW('Sanitation Data'!G138))),'Data Summary'!DC144="Yes"),OFFSET('Sanitation Data'!$G$11,0,10*ROW('Sanitation Data'!G138)),NA())</f>
        <v>#N/A</v>
      </c>
      <c r="AO144" s="508" t="e">
        <f ca="1">+IF(AND(ISNUMBER(OFFSET('Sanitation Data'!$G$12,0,10*ROW('Sanitation Data'!G138))),'Data Summary'!DD144="Yes"),OFFSET('Sanitation Data'!$G$12,0,10*ROW('Sanitation Data'!G138)),NA())</f>
        <v>#N/A</v>
      </c>
      <c r="AP144" s="508" t="e">
        <f ca="1">+IF(AND(ISNUMBER(OFFSET('Sanitation Data'!$H$4,0,10*ROW('Sanitation Data'!H138))),'Data Summary'!DE144="Yes"),100-OFFSET('Sanitation Data'!$H$4,0,10*ROW('Sanitation Data'!H138)),NA())</f>
        <v>#N/A</v>
      </c>
      <c r="AQ144" s="508" t="e">
        <f ca="1">+IF(AND(ISNUMBER(OFFSET('Sanitation Data'!$H$6,0,10*ROW('Sanitation Data'!H138))),'Data Summary'!DF144="Yes"),OFFSET('Sanitation Data'!$H$6,0,10*ROW('Sanitation Data'!H138)),NA())</f>
        <v>#N/A</v>
      </c>
      <c r="AR144" s="508" t="e">
        <f ca="1">+IF(AND(ISNUMBER(OFFSET('Sanitation Data'!$H$10,0,10*ROW('Sanitation Data'!H138))),'Data Summary'!DG144="Yes"),OFFSET('Sanitation Data'!$H$10,0,10*ROW('Sanitation Data'!H138)),NA())</f>
        <v>#N/A</v>
      </c>
      <c r="AS144" s="508" t="e">
        <f ca="1">+IF(AND(ISNUMBER(OFFSET('Sanitation Data'!$H$11,0,10*ROW('Sanitation Data'!H138))),'Data Summary'!DH144="Yes"),OFFSET('Sanitation Data'!$H$11,0,10*ROW('Sanitation Data'!H138)),NA())</f>
        <v>#N/A</v>
      </c>
      <c r="AT144" s="508" t="e">
        <f ca="1">+IF(AND(ISNUMBER(OFFSET('Sanitation Data'!$H$12,0,10*ROW('Sanitation Data'!H138))),'Data Summary'!DI144="Yes"),OFFSET('Sanitation Data'!$H$12,0,10*ROW('Sanitation Data'!H138)),NA())</f>
        <v>#N/A</v>
      </c>
      <c r="AU144" s="508" t="e">
        <f ca="1">+IF(AND(ISNUMBER(OFFSET('Sanitation Data'!$I$4,0,10*ROW('Sanitation Data'!I138))),'Data Summary'!DJ144="Yes"),100-OFFSET('Sanitation Data'!$I$4,0,10*ROW('Sanitation Data'!I138)),NA())</f>
        <v>#N/A</v>
      </c>
      <c r="AV144" s="508" t="e">
        <f ca="1">+IF(AND(ISNUMBER(OFFSET('Sanitation Data'!$I$6,0,10*ROW('Sanitation Data'!I138))),'Data Summary'!DK144="Yes"),OFFSET('Sanitation Data'!$I$6,0,10*ROW('Sanitation Data'!I138)),NA())</f>
        <v>#N/A</v>
      </c>
      <c r="AW144" s="508" t="e">
        <f ca="1">+IF(AND(ISNUMBER(OFFSET('Sanitation Data'!$I$10,0,10*ROW('Sanitation Data'!I138))),'Data Summary'!DL144="Yes"),OFFSET('Sanitation Data'!$I$10,0,10*ROW('Sanitation Data'!I138)),NA())</f>
        <v>#N/A</v>
      </c>
      <c r="AX144" s="508" t="e">
        <f ca="1">+IF(AND(ISNUMBER(OFFSET('Sanitation Data'!$I$11,0,10*ROW('Sanitation Data'!I138))),'Data Summary'!DM144="Yes"),OFFSET('Sanitation Data'!$I$11,0,10*ROW('Sanitation Data'!I138)),NA())</f>
        <v>#N/A</v>
      </c>
      <c r="AY144" s="508" t="e">
        <f ca="1">+IF(AND(ISNUMBER(OFFSET('Sanitation Data'!$I$12,0,10*ROW('Sanitation Data'!I138))),'Data Summary'!DN144="Yes"),OFFSET('Sanitation Data'!$I$12,0,10*ROW('Sanitation Data'!I138)),NA())</f>
        <v>#N/A</v>
      </c>
      <c r="AZ144" s="509" t="e">
        <f ca="1">+IF(AND(ISNUMBER(OFFSET('Hygiene Data'!$D$5,0,10*ROW('Hygiene Data'!D138))),'Data Summary'!DO144="Yes"),OFFSET('Hygiene Data'!$D$5,0,10*ROW('Hygiene Data'!D138)),NA())</f>
        <v>#N/A</v>
      </c>
      <c r="BA144" s="509" t="e">
        <f ca="1">+IF(AND(ISNUMBER(OFFSET('Hygiene Data'!$D$7,0,10*ROW('Hygiene Data'!D138))),'Data Summary'!DP144="Yes"),OFFSET('Hygiene Data'!$D$7,0,10*ROW('Hygiene Data'!D138)),NA())</f>
        <v>#N/A</v>
      </c>
      <c r="BB144" s="509" t="e">
        <f ca="1">+IF(AND(ISNUMBER(OFFSET('Hygiene Data'!$D$9,0,10*ROW('Hygiene Data'!D138))),'Data Summary'!DQ144="Yes"),OFFSET('Hygiene Data'!$D$9,0,10*ROW('Hygiene Data'!D138)),NA())</f>
        <v>#N/A</v>
      </c>
      <c r="BC144" s="509" t="e">
        <f ca="1">+IF(AND(ISNUMBER(OFFSET('Hygiene Data'!$E$5,0,10*ROW('Hygiene Data'!E138))),'Data Summary'!DR144="Yes"),OFFSET('Hygiene Data'!$E$5,0,10*ROW('Hygiene Data'!E138)),NA())</f>
        <v>#N/A</v>
      </c>
      <c r="BD144" s="509" t="e">
        <f ca="1">+IF(AND(ISNUMBER(OFFSET('Hygiene Data'!$E$7,0,10*ROW('Hygiene Data'!E138))),'Data Summary'!DS144="Yes"),OFFSET('Hygiene Data'!$E$7,0,10*ROW('Hygiene Data'!E138)),NA())</f>
        <v>#N/A</v>
      </c>
      <c r="BE144" s="509" t="e">
        <f ca="1">+IF(AND(ISNUMBER(OFFSET('Hygiene Data'!$E$9,0,10*ROW('Hygiene Data'!E138))),'Data Summary'!DT144="Yes"),OFFSET('Hygiene Data'!$E$9,0,10*ROW('Hygiene Data'!E138)),NA())</f>
        <v>#N/A</v>
      </c>
      <c r="BF144" s="509" t="e">
        <f ca="1">+IF(AND(ISNUMBER(OFFSET('Hygiene Data'!$F$5,0,10*ROW('Hygiene Data'!F138))),'Data Summary'!DU144="Yes"),OFFSET('Hygiene Data'!$F$5,0,10*ROW('Hygiene Data'!F138)),NA())</f>
        <v>#N/A</v>
      </c>
      <c r="BG144" s="509" t="e">
        <f ca="1">+IF(AND(ISNUMBER(OFFSET('Hygiene Data'!$F$7,0,10*ROW('Hygiene Data'!F138))),'Data Summary'!DV144="Yes"),OFFSET('Hygiene Data'!$F$7,0,10*ROW('Hygiene Data'!F138)),NA())</f>
        <v>#N/A</v>
      </c>
      <c r="BH144" s="509" t="e">
        <f ca="1">+IF(AND(ISNUMBER(OFFSET('Hygiene Data'!$F$9,0,10*ROW('Hygiene Data'!F138))),'Data Summary'!DW144="Yes"),OFFSET('Hygiene Data'!$F$9,0,10*ROW('Hygiene Data'!F138)),NA())</f>
        <v>#N/A</v>
      </c>
      <c r="BI144" s="509" t="e">
        <f ca="1">+IF(AND(ISNUMBER(OFFSET('Hygiene Data'!$G$5,0,10*ROW('Hygiene Data'!G138))),'Data Summary'!DX144="Yes"),OFFSET('Hygiene Data'!$G$5,0,10*ROW('Hygiene Data'!G138)),NA())</f>
        <v>#N/A</v>
      </c>
      <c r="BJ144" s="509" t="e">
        <f ca="1">+IF(AND(ISNUMBER(OFFSET('Hygiene Data'!$G$7,0,10*ROW('Hygiene Data'!G138))),'Data Summary'!DY144="Yes"),OFFSET('Hygiene Data'!$G$7,0,10*ROW('Hygiene Data'!G138)),NA())</f>
        <v>#N/A</v>
      </c>
      <c r="BK144" s="509" t="e">
        <f ca="1">+IF(AND(ISNUMBER(OFFSET('Hygiene Data'!$G$9,0,10*ROW('Hygiene Data'!G138))),'Data Summary'!DZ144="Yes"),OFFSET('Hygiene Data'!$G$9,0,10*ROW('Hygiene Data'!G138)),NA())</f>
        <v>#N/A</v>
      </c>
      <c r="BL144" s="509" t="e">
        <f ca="1">+IF(AND(ISNUMBER(OFFSET('Hygiene Data'!$H$5,0,10*ROW('Hygiene Data'!H138))),'Data Summary'!EA144="Yes"),OFFSET('Hygiene Data'!$H$5,0,10*ROW('Hygiene Data'!H138)),NA())</f>
        <v>#N/A</v>
      </c>
      <c r="BM144" s="509" t="e">
        <f ca="1">+IF(AND(ISNUMBER(OFFSET('Hygiene Data'!$H$7,0,10*ROW('Hygiene Data'!H138))),'Data Summary'!EB144="Yes"),OFFSET('Hygiene Data'!$H$7,0,10*ROW('Hygiene Data'!H138)),NA())</f>
        <v>#N/A</v>
      </c>
      <c r="BN144" s="509" t="e">
        <f ca="1">+IF(AND(ISNUMBER(OFFSET('Hygiene Data'!$H$9,0,10*ROW('Hygiene Data'!H138))),'Data Summary'!EC144="Yes"),OFFSET('Hygiene Data'!$H$9,0,10*ROW('Hygiene Data'!H138)),NA())</f>
        <v>#N/A</v>
      </c>
      <c r="BO144" s="509" t="e">
        <f ca="1">+IF(AND(ISNUMBER(OFFSET('Hygiene Data'!$I$5,0,10*ROW('Hygiene Data'!I138))),'Data Summary'!ED144="Yes"),OFFSET('Hygiene Data'!$I$5,0,10*ROW('Hygiene Data'!I138)),NA())</f>
        <v>#N/A</v>
      </c>
      <c r="BP144" s="509" t="e">
        <f ca="1">+IF(AND(ISNUMBER(OFFSET('Hygiene Data'!$I$7,0,10*ROW('Hygiene Data'!I138))),'Data Summary'!EE144="Yes"),OFFSET('Hygiene Data'!$I$7,0,10*ROW('Hygiene Data'!I138)),NA())</f>
        <v>#N/A</v>
      </c>
      <c r="BQ144" s="509" t="e">
        <f ca="1">+IF(AND(ISNUMBER(OFFSET('Hygiene Data'!$I$9,0,10*ROW('Hygiene Data'!I138))),'Data Summary'!EF144="Yes"),OFFSET('Hygiene Data'!$I$9,0,10*ROW('Hygiene Data'!I138)),NA())</f>
        <v>#N/A</v>
      </c>
    </row>
    <row r="145" spans="1:69" x14ac:dyDescent="0.25">
      <c r="A145" s="505" t="e">
        <f ca="1">+RIGHT('Data Summary'!A145,LEN('Data Summary'!A145)-9)</f>
        <v>#VALUE!</v>
      </c>
      <c r="B145" s="479" t="str">
        <f ca="1">+IF(ISTEXT('Data Summary'!B145),'Data Summary'!B145,"")</f>
        <v/>
      </c>
      <c r="C145" s="506" t="e">
        <f ca="1">+VALUE('Data Summary'!C145)</f>
        <v>#VALUE!</v>
      </c>
      <c r="D145" s="507" t="e">
        <f ca="1">+IF(AND(ISNUMBER(OFFSET('Water Data'!$D$4,0,10*ROW('Water Data'!D139))),'Data Summary'!BS145="Yes"),100-OFFSET('Water Data'!$D$4,0,10*ROW('Water Data'!D139)),NA())</f>
        <v>#N/A</v>
      </c>
      <c r="E145" s="507" t="e">
        <f ca="1">+IF(AND(ISNUMBER(OFFSET('Water Data'!$D$6,0,10*ROW('Water Data'!D139))),'Data Summary'!BT145="Yes"),OFFSET('Water Data'!$D$6,0,10*ROW('Water Data'!D139)),NA())</f>
        <v>#N/A</v>
      </c>
      <c r="F145" s="507" t="e">
        <f ca="1">+IF(AND(ISNUMBER(OFFSET('Water Data'!$D$9,0,10*ROW('Water Data'!D139))),'Data Summary'!BU145="Yes"),OFFSET('Water Data'!$D$9,0,10*ROW('Water Data'!D139)),NA())</f>
        <v>#N/A</v>
      </c>
      <c r="G145" s="507" t="e">
        <f ca="1">+IF(AND(ISNUMBER(OFFSET('Water Data'!$E$4,0,10*ROW('Water Data'!E139))),'Data Summary'!BV145="Yes"),100-OFFSET('Water Data'!$E$4,0,10*ROW('Water Data'!E139)),NA())</f>
        <v>#N/A</v>
      </c>
      <c r="H145" s="507" t="e">
        <f ca="1">+IF(AND(ISNUMBER(OFFSET('Water Data'!$E$6,0,10*ROW('Water Data'!E139))),'Data Summary'!BW145="Yes"),OFFSET('Water Data'!$E$6,0,10*ROW('Water Data'!E139)),NA())</f>
        <v>#N/A</v>
      </c>
      <c r="I145" s="507" t="e">
        <f ca="1">+IF(AND(ISNUMBER(OFFSET('Water Data'!$E$9,0,10*ROW('Water Data'!E139))),'Data Summary'!BX145="Yes"),OFFSET('Water Data'!$E$9,0,10*ROW('Water Data'!E139)),NA())</f>
        <v>#N/A</v>
      </c>
      <c r="J145" s="507" t="e">
        <f ca="1">+IF(AND(ISNUMBER(OFFSET('Water Data'!$F$4,0,10*ROW('Water Data'!F139))),'Data Summary'!BY145="Yes"),100-OFFSET('Water Data'!$F$4,0,10*ROW('Water Data'!F139)),NA())</f>
        <v>#N/A</v>
      </c>
      <c r="K145" s="507" t="e">
        <f ca="1">+IF(AND(ISNUMBER(OFFSET('Water Data'!$F$6,0,10*ROW('Water Data'!F139))),'Data Summary'!BZ145="Yes"),OFFSET('Water Data'!$F$6,0,10*ROW('Water Data'!F139)),NA())</f>
        <v>#N/A</v>
      </c>
      <c r="L145" s="507" t="e">
        <f ca="1">+IF(AND(ISNUMBER(OFFSET('Water Data'!$F$9,0,10*ROW('Water Data'!F139))),'Data Summary'!CA145="Yes"),OFFSET('Water Data'!$F$9,0,10*ROW('Water Data'!F139)),NA())</f>
        <v>#N/A</v>
      </c>
      <c r="M145" s="507" t="e">
        <f ca="1">+IF(AND(ISNUMBER(OFFSET('Water Data'!$G$4,0,10*ROW('Water Data'!G139))),'Data Summary'!CB145="Yes"),100-OFFSET('Water Data'!$G$4,0,10*ROW('Water Data'!G139)),NA())</f>
        <v>#N/A</v>
      </c>
      <c r="N145" s="507" t="e">
        <f ca="1">+IF(AND(ISNUMBER(OFFSET('Water Data'!$G$6,0,10*ROW('Water Data'!G139))),'Data Summary'!CC145="Yes"),OFFSET('Water Data'!$G$6,0,10*ROW('Water Data'!G139)),NA())</f>
        <v>#N/A</v>
      </c>
      <c r="O145" s="507" t="e">
        <f ca="1">+IF(AND(ISNUMBER(OFFSET('Water Data'!$G$9,0,10*ROW('Water Data'!G139))),'Data Summary'!CD145="Yes"),OFFSET('Water Data'!$G$9,0,10*ROW('Water Data'!G139)),NA())</f>
        <v>#N/A</v>
      </c>
      <c r="P145" s="507" t="e">
        <f ca="1">+IF(AND(ISNUMBER(OFFSET('Water Data'!$H$4,0,10*ROW('Water Data'!H139))),'Data Summary'!CE145="Yes"),100-OFFSET('Water Data'!$H$4,0,10*ROW('Water Data'!H139)),NA())</f>
        <v>#N/A</v>
      </c>
      <c r="Q145" s="507" t="e">
        <f ca="1">+IF(AND(ISNUMBER(OFFSET('Water Data'!$H$6,0,10*ROW('Water Data'!H139))),'Data Summary'!CF145="Yes"),OFFSET('Water Data'!$H$6,0,10*ROW('Water Data'!H139)),NA())</f>
        <v>#N/A</v>
      </c>
      <c r="R145" s="507" t="e">
        <f ca="1">+IF(AND(ISNUMBER(OFFSET('Water Data'!$H$9,0,10*ROW('Water Data'!H139))),'Data Summary'!CG145="Yes"),OFFSET('Water Data'!$H$9,0,10*ROW('Water Data'!H139)),NA())</f>
        <v>#N/A</v>
      </c>
      <c r="S145" s="507" t="e">
        <f ca="1">+IF(AND(ISNUMBER(OFFSET('Water Data'!$I$4,0,10*ROW('Water Data'!I139))),'Data Summary'!CH145="Yes"),100-OFFSET('Water Data'!$I$4,0,10*ROW('Water Data'!I139)),NA())</f>
        <v>#N/A</v>
      </c>
      <c r="T145" s="507" t="e">
        <f ca="1">+IF(AND(ISNUMBER(OFFSET('Water Data'!$I$6,0,10*ROW('Water Data'!I139))),'Data Summary'!CI145="Yes"),OFFSET('Water Data'!$I$6,0,10*ROW('Water Data'!I139)),NA())</f>
        <v>#N/A</v>
      </c>
      <c r="U145" s="507" t="e">
        <f ca="1">+IF(AND(ISNUMBER(OFFSET('Water Data'!$I$9,0,10*ROW('Water Data'!I139))),'Data Summary'!CJ145="Yes"),OFFSET('Water Data'!$I$9,0,10*ROW('Water Data'!I139)),NA())</f>
        <v>#N/A</v>
      </c>
      <c r="V145" s="508" t="e">
        <f ca="1">+IF(AND(ISNUMBER(OFFSET('Sanitation Data'!$D$4,0,10*ROW('Sanitation Data'!D139))),'Data Summary'!CK145="Yes"),100-OFFSET('Sanitation Data'!$D$4,0,10*ROW('Sanitation Data'!D139)),NA())</f>
        <v>#N/A</v>
      </c>
      <c r="W145" s="508" t="e">
        <f ca="1">+IF(AND(ISNUMBER(OFFSET('Sanitation Data'!$D$6,0,10*ROW('Sanitation Data'!D139))),'Data Summary'!CL145="Yes"),OFFSET('Sanitation Data'!$D$6,0,10*ROW('Sanitation Data'!D139)),NA())</f>
        <v>#N/A</v>
      </c>
      <c r="X145" s="508" t="e">
        <f ca="1">+IF(AND(ISNUMBER(OFFSET('Sanitation Data'!$D$10,0,10*ROW('Sanitation Data'!D139))),'Data Summary'!CM145="Yes"),OFFSET('Sanitation Data'!$D$10,0,10*ROW('Sanitation Data'!D139)),NA())</f>
        <v>#N/A</v>
      </c>
      <c r="Y145" s="508" t="e">
        <f ca="1">+IF(AND(ISNUMBER(OFFSET('Sanitation Data'!$D$11,0,10*ROW('Sanitation Data'!D139))),'Data Summary'!CN145="Yes"),OFFSET('Sanitation Data'!$D$11,0,10*ROW('Sanitation Data'!D139)),NA())</f>
        <v>#N/A</v>
      </c>
      <c r="Z145" s="508" t="e">
        <f ca="1">+IF(AND(ISNUMBER(OFFSET('Sanitation Data'!$D$12,0,10*ROW('Sanitation Data'!D139))),'Data Summary'!CO145="Yes"),OFFSET('Sanitation Data'!$D$12,0,10*ROW('Sanitation Data'!D139)),NA())</f>
        <v>#N/A</v>
      </c>
      <c r="AA145" s="508" t="e">
        <f ca="1">+IF(AND(ISNUMBER(OFFSET('Sanitation Data'!$E$4,0,10*ROW('Sanitation Data'!E139))),'Data Summary'!CP145="Yes"),100-OFFSET('Sanitation Data'!$E$4,0,10*ROW('Sanitation Data'!E139)),NA())</f>
        <v>#N/A</v>
      </c>
      <c r="AB145" s="508" t="e">
        <f ca="1">+IF(AND(ISNUMBER(OFFSET('Sanitation Data'!$E$6,0,10*ROW('Sanitation Data'!E139))),'Data Summary'!CQ145="Yes"),OFFSET('Sanitation Data'!$E$6,0,10*ROW('Sanitation Data'!E139)),NA())</f>
        <v>#N/A</v>
      </c>
      <c r="AC145" s="508" t="e">
        <f ca="1">+IF(AND(ISNUMBER(OFFSET('Sanitation Data'!$E$10,0,10*ROW('Sanitation Data'!E139))),'Data Summary'!CR145="Yes"),OFFSET('Sanitation Data'!$E$10,0,10*ROW('Sanitation Data'!E139)),NA())</f>
        <v>#N/A</v>
      </c>
      <c r="AD145" s="508" t="e">
        <f ca="1">+IF(AND(ISNUMBER(OFFSET('Sanitation Data'!$E$11,0,10*ROW('Sanitation Data'!E139))),'Data Summary'!CS145="Yes"),OFFSET('Sanitation Data'!$E$11,0,10*ROW('Sanitation Data'!E139)),NA())</f>
        <v>#N/A</v>
      </c>
      <c r="AE145" s="508" t="e">
        <f ca="1">+IF(AND(ISNUMBER(OFFSET('Sanitation Data'!$E$12,0,10*ROW('Sanitation Data'!E139))),'Data Summary'!CT145="Yes"),OFFSET('Sanitation Data'!$E$12,0,10*ROW('Sanitation Data'!E139)),NA())</f>
        <v>#N/A</v>
      </c>
      <c r="AF145" s="508" t="e">
        <f ca="1">+IF(AND(ISNUMBER(OFFSET('Sanitation Data'!$F$4,0,10*ROW('Sanitation Data'!F139))),'Data Summary'!CU145="Yes"),100-OFFSET('Sanitation Data'!$F$4,0,10*ROW('Sanitation Data'!F139)),NA())</f>
        <v>#N/A</v>
      </c>
      <c r="AG145" s="508" t="e">
        <f ca="1">+IF(AND(ISNUMBER(OFFSET('Sanitation Data'!$F$6,0,10*ROW('Sanitation Data'!F139))),'Data Summary'!CV145="Yes"),OFFSET('Sanitation Data'!$F$6,0,10*ROW('Sanitation Data'!F139)),NA())</f>
        <v>#N/A</v>
      </c>
      <c r="AH145" s="508" t="e">
        <f ca="1">+IF(AND(ISNUMBER(OFFSET('Sanitation Data'!$F$10,0,10*ROW('Sanitation Data'!F139))),'Data Summary'!CW145="Yes"),OFFSET('Sanitation Data'!$F$10,0,10*ROW('Sanitation Data'!F139)),NA())</f>
        <v>#N/A</v>
      </c>
      <c r="AI145" s="508" t="e">
        <f ca="1">+IF(AND(ISNUMBER(OFFSET('Sanitation Data'!$F$11,0,10*ROW('Sanitation Data'!F139))),'Data Summary'!CX145="Yes"),OFFSET('Sanitation Data'!$F$11,0,10*ROW('Sanitation Data'!F139)),NA())</f>
        <v>#N/A</v>
      </c>
      <c r="AJ145" s="508" t="e">
        <f ca="1">+IF(AND(ISNUMBER(OFFSET('Sanitation Data'!$F$12,0,10*ROW('Sanitation Data'!F139))),'Data Summary'!CY145="Yes"),OFFSET('Sanitation Data'!$F$12,0,10*ROW('Sanitation Data'!F139)),NA())</f>
        <v>#N/A</v>
      </c>
      <c r="AK145" s="508" t="e">
        <f ca="1">+IF(AND(ISNUMBER(OFFSET('Sanitation Data'!$G$4,0,10*ROW('Sanitation Data'!G139))),'Data Summary'!CZ145="Yes"),100-OFFSET('Sanitation Data'!$G$4,0,10*ROW('Sanitation Data'!G139)),NA())</f>
        <v>#N/A</v>
      </c>
      <c r="AL145" s="508" t="e">
        <f ca="1">+IF(AND(ISNUMBER(OFFSET('Sanitation Data'!$G$6,0,10*ROW('Sanitation Data'!G139))),'Data Summary'!DA145="Yes"),OFFSET('Sanitation Data'!$G$6,0,10*ROW('Sanitation Data'!G139)),NA())</f>
        <v>#N/A</v>
      </c>
      <c r="AM145" s="508" t="e">
        <f ca="1">+IF(AND(ISNUMBER(OFFSET('Sanitation Data'!$G$10,0,10*ROW('Sanitation Data'!G139))),'Data Summary'!DB145="Yes"),OFFSET('Sanitation Data'!$G$10,0,10*ROW('Sanitation Data'!G139)),NA())</f>
        <v>#N/A</v>
      </c>
      <c r="AN145" s="508" t="e">
        <f ca="1">+IF(AND(ISNUMBER(OFFSET('Sanitation Data'!$G$11,0,10*ROW('Sanitation Data'!G139))),'Data Summary'!DC145="Yes"),OFFSET('Sanitation Data'!$G$11,0,10*ROW('Sanitation Data'!G139)),NA())</f>
        <v>#N/A</v>
      </c>
      <c r="AO145" s="508" t="e">
        <f ca="1">+IF(AND(ISNUMBER(OFFSET('Sanitation Data'!$G$12,0,10*ROW('Sanitation Data'!G139))),'Data Summary'!DD145="Yes"),OFFSET('Sanitation Data'!$G$12,0,10*ROW('Sanitation Data'!G139)),NA())</f>
        <v>#N/A</v>
      </c>
      <c r="AP145" s="508" t="e">
        <f ca="1">+IF(AND(ISNUMBER(OFFSET('Sanitation Data'!$H$4,0,10*ROW('Sanitation Data'!H139))),'Data Summary'!DE145="Yes"),100-OFFSET('Sanitation Data'!$H$4,0,10*ROW('Sanitation Data'!H139)),NA())</f>
        <v>#N/A</v>
      </c>
      <c r="AQ145" s="508" t="e">
        <f ca="1">+IF(AND(ISNUMBER(OFFSET('Sanitation Data'!$H$6,0,10*ROW('Sanitation Data'!H139))),'Data Summary'!DF145="Yes"),OFFSET('Sanitation Data'!$H$6,0,10*ROW('Sanitation Data'!H139)),NA())</f>
        <v>#N/A</v>
      </c>
      <c r="AR145" s="508" t="e">
        <f ca="1">+IF(AND(ISNUMBER(OFFSET('Sanitation Data'!$H$10,0,10*ROW('Sanitation Data'!H139))),'Data Summary'!DG145="Yes"),OFFSET('Sanitation Data'!$H$10,0,10*ROW('Sanitation Data'!H139)),NA())</f>
        <v>#N/A</v>
      </c>
      <c r="AS145" s="508" t="e">
        <f ca="1">+IF(AND(ISNUMBER(OFFSET('Sanitation Data'!$H$11,0,10*ROW('Sanitation Data'!H139))),'Data Summary'!DH145="Yes"),OFFSET('Sanitation Data'!$H$11,0,10*ROW('Sanitation Data'!H139)),NA())</f>
        <v>#N/A</v>
      </c>
      <c r="AT145" s="508" t="e">
        <f ca="1">+IF(AND(ISNUMBER(OFFSET('Sanitation Data'!$H$12,0,10*ROW('Sanitation Data'!H139))),'Data Summary'!DI145="Yes"),OFFSET('Sanitation Data'!$H$12,0,10*ROW('Sanitation Data'!H139)),NA())</f>
        <v>#N/A</v>
      </c>
      <c r="AU145" s="508" t="e">
        <f ca="1">+IF(AND(ISNUMBER(OFFSET('Sanitation Data'!$I$4,0,10*ROW('Sanitation Data'!I139))),'Data Summary'!DJ145="Yes"),100-OFFSET('Sanitation Data'!$I$4,0,10*ROW('Sanitation Data'!I139)),NA())</f>
        <v>#N/A</v>
      </c>
      <c r="AV145" s="508" t="e">
        <f ca="1">+IF(AND(ISNUMBER(OFFSET('Sanitation Data'!$I$6,0,10*ROW('Sanitation Data'!I139))),'Data Summary'!DK145="Yes"),OFFSET('Sanitation Data'!$I$6,0,10*ROW('Sanitation Data'!I139)),NA())</f>
        <v>#N/A</v>
      </c>
      <c r="AW145" s="508" t="e">
        <f ca="1">+IF(AND(ISNUMBER(OFFSET('Sanitation Data'!$I$10,0,10*ROW('Sanitation Data'!I139))),'Data Summary'!DL145="Yes"),OFFSET('Sanitation Data'!$I$10,0,10*ROW('Sanitation Data'!I139)),NA())</f>
        <v>#N/A</v>
      </c>
      <c r="AX145" s="508" t="e">
        <f ca="1">+IF(AND(ISNUMBER(OFFSET('Sanitation Data'!$I$11,0,10*ROW('Sanitation Data'!I139))),'Data Summary'!DM145="Yes"),OFFSET('Sanitation Data'!$I$11,0,10*ROW('Sanitation Data'!I139)),NA())</f>
        <v>#N/A</v>
      </c>
      <c r="AY145" s="508" t="e">
        <f ca="1">+IF(AND(ISNUMBER(OFFSET('Sanitation Data'!$I$12,0,10*ROW('Sanitation Data'!I139))),'Data Summary'!DN145="Yes"),OFFSET('Sanitation Data'!$I$12,0,10*ROW('Sanitation Data'!I139)),NA())</f>
        <v>#N/A</v>
      </c>
      <c r="AZ145" s="509" t="e">
        <f ca="1">+IF(AND(ISNUMBER(OFFSET('Hygiene Data'!$D$5,0,10*ROW('Hygiene Data'!D139))),'Data Summary'!DO145="Yes"),OFFSET('Hygiene Data'!$D$5,0,10*ROW('Hygiene Data'!D139)),NA())</f>
        <v>#N/A</v>
      </c>
      <c r="BA145" s="509" t="e">
        <f ca="1">+IF(AND(ISNUMBER(OFFSET('Hygiene Data'!$D$7,0,10*ROW('Hygiene Data'!D139))),'Data Summary'!DP145="Yes"),OFFSET('Hygiene Data'!$D$7,0,10*ROW('Hygiene Data'!D139)),NA())</f>
        <v>#N/A</v>
      </c>
      <c r="BB145" s="509" t="e">
        <f ca="1">+IF(AND(ISNUMBER(OFFSET('Hygiene Data'!$D$9,0,10*ROW('Hygiene Data'!D139))),'Data Summary'!DQ145="Yes"),OFFSET('Hygiene Data'!$D$9,0,10*ROW('Hygiene Data'!D139)),NA())</f>
        <v>#N/A</v>
      </c>
      <c r="BC145" s="509" t="e">
        <f ca="1">+IF(AND(ISNUMBER(OFFSET('Hygiene Data'!$E$5,0,10*ROW('Hygiene Data'!E139))),'Data Summary'!DR145="Yes"),OFFSET('Hygiene Data'!$E$5,0,10*ROW('Hygiene Data'!E139)),NA())</f>
        <v>#N/A</v>
      </c>
      <c r="BD145" s="509" t="e">
        <f ca="1">+IF(AND(ISNUMBER(OFFSET('Hygiene Data'!$E$7,0,10*ROW('Hygiene Data'!E139))),'Data Summary'!DS145="Yes"),OFFSET('Hygiene Data'!$E$7,0,10*ROW('Hygiene Data'!E139)),NA())</f>
        <v>#N/A</v>
      </c>
      <c r="BE145" s="509" t="e">
        <f ca="1">+IF(AND(ISNUMBER(OFFSET('Hygiene Data'!$E$9,0,10*ROW('Hygiene Data'!E139))),'Data Summary'!DT145="Yes"),OFFSET('Hygiene Data'!$E$9,0,10*ROW('Hygiene Data'!E139)),NA())</f>
        <v>#N/A</v>
      </c>
      <c r="BF145" s="509" t="e">
        <f ca="1">+IF(AND(ISNUMBER(OFFSET('Hygiene Data'!$F$5,0,10*ROW('Hygiene Data'!F139))),'Data Summary'!DU145="Yes"),OFFSET('Hygiene Data'!$F$5,0,10*ROW('Hygiene Data'!F139)),NA())</f>
        <v>#N/A</v>
      </c>
      <c r="BG145" s="509" t="e">
        <f ca="1">+IF(AND(ISNUMBER(OFFSET('Hygiene Data'!$F$7,0,10*ROW('Hygiene Data'!F139))),'Data Summary'!DV145="Yes"),OFFSET('Hygiene Data'!$F$7,0,10*ROW('Hygiene Data'!F139)),NA())</f>
        <v>#N/A</v>
      </c>
      <c r="BH145" s="509" t="e">
        <f ca="1">+IF(AND(ISNUMBER(OFFSET('Hygiene Data'!$F$9,0,10*ROW('Hygiene Data'!F139))),'Data Summary'!DW145="Yes"),OFFSET('Hygiene Data'!$F$9,0,10*ROW('Hygiene Data'!F139)),NA())</f>
        <v>#N/A</v>
      </c>
      <c r="BI145" s="509" t="e">
        <f ca="1">+IF(AND(ISNUMBER(OFFSET('Hygiene Data'!$G$5,0,10*ROW('Hygiene Data'!G139))),'Data Summary'!DX145="Yes"),OFFSET('Hygiene Data'!$G$5,0,10*ROW('Hygiene Data'!G139)),NA())</f>
        <v>#N/A</v>
      </c>
      <c r="BJ145" s="509" t="e">
        <f ca="1">+IF(AND(ISNUMBER(OFFSET('Hygiene Data'!$G$7,0,10*ROW('Hygiene Data'!G139))),'Data Summary'!DY145="Yes"),OFFSET('Hygiene Data'!$G$7,0,10*ROW('Hygiene Data'!G139)),NA())</f>
        <v>#N/A</v>
      </c>
      <c r="BK145" s="509" t="e">
        <f ca="1">+IF(AND(ISNUMBER(OFFSET('Hygiene Data'!$G$9,0,10*ROW('Hygiene Data'!G139))),'Data Summary'!DZ145="Yes"),OFFSET('Hygiene Data'!$G$9,0,10*ROW('Hygiene Data'!G139)),NA())</f>
        <v>#N/A</v>
      </c>
      <c r="BL145" s="509" t="e">
        <f ca="1">+IF(AND(ISNUMBER(OFFSET('Hygiene Data'!$H$5,0,10*ROW('Hygiene Data'!H139))),'Data Summary'!EA145="Yes"),OFFSET('Hygiene Data'!$H$5,0,10*ROW('Hygiene Data'!H139)),NA())</f>
        <v>#N/A</v>
      </c>
      <c r="BM145" s="509" t="e">
        <f ca="1">+IF(AND(ISNUMBER(OFFSET('Hygiene Data'!$H$7,0,10*ROW('Hygiene Data'!H139))),'Data Summary'!EB145="Yes"),OFFSET('Hygiene Data'!$H$7,0,10*ROW('Hygiene Data'!H139)),NA())</f>
        <v>#N/A</v>
      </c>
      <c r="BN145" s="509" t="e">
        <f ca="1">+IF(AND(ISNUMBER(OFFSET('Hygiene Data'!$H$9,0,10*ROW('Hygiene Data'!H139))),'Data Summary'!EC145="Yes"),OFFSET('Hygiene Data'!$H$9,0,10*ROW('Hygiene Data'!H139)),NA())</f>
        <v>#N/A</v>
      </c>
      <c r="BO145" s="509" t="e">
        <f ca="1">+IF(AND(ISNUMBER(OFFSET('Hygiene Data'!$I$5,0,10*ROW('Hygiene Data'!I139))),'Data Summary'!ED145="Yes"),OFFSET('Hygiene Data'!$I$5,0,10*ROW('Hygiene Data'!I139)),NA())</f>
        <v>#N/A</v>
      </c>
      <c r="BP145" s="509" t="e">
        <f ca="1">+IF(AND(ISNUMBER(OFFSET('Hygiene Data'!$I$7,0,10*ROW('Hygiene Data'!I139))),'Data Summary'!EE145="Yes"),OFFSET('Hygiene Data'!$I$7,0,10*ROW('Hygiene Data'!I139)),NA())</f>
        <v>#N/A</v>
      </c>
      <c r="BQ145" s="509" t="e">
        <f ca="1">+IF(AND(ISNUMBER(OFFSET('Hygiene Data'!$I$9,0,10*ROW('Hygiene Data'!I139))),'Data Summary'!EF145="Yes"),OFFSET('Hygiene Data'!$I$9,0,10*ROW('Hygiene Data'!I139)),NA())</f>
        <v>#N/A</v>
      </c>
    </row>
    <row r="146" spans="1:69" x14ac:dyDescent="0.25">
      <c r="A146" s="505" t="e">
        <f ca="1">+RIGHT('Data Summary'!A146,LEN('Data Summary'!A146)-9)</f>
        <v>#VALUE!</v>
      </c>
      <c r="B146" s="479" t="str">
        <f ca="1">+IF(ISTEXT('Data Summary'!B146),'Data Summary'!B146,"")</f>
        <v/>
      </c>
      <c r="C146" s="506" t="e">
        <f ca="1">+VALUE('Data Summary'!C146)</f>
        <v>#VALUE!</v>
      </c>
      <c r="D146" s="507" t="e">
        <f ca="1">+IF(AND(ISNUMBER(OFFSET('Water Data'!$D$4,0,10*ROW('Water Data'!D140))),'Data Summary'!BS146="Yes"),100-OFFSET('Water Data'!$D$4,0,10*ROW('Water Data'!D140)),NA())</f>
        <v>#N/A</v>
      </c>
      <c r="E146" s="507" t="e">
        <f ca="1">+IF(AND(ISNUMBER(OFFSET('Water Data'!$D$6,0,10*ROW('Water Data'!D140))),'Data Summary'!BT146="Yes"),OFFSET('Water Data'!$D$6,0,10*ROW('Water Data'!D140)),NA())</f>
        <v>#N/A</v>
      </c>
      <c r="F146" s="507" t="e">
        <f ca="1">+IF(AND(ISNUMBER(OFFSET('Water Data'!$D$9,0,10*ROW('Water Data'!D140))),'Data Summary'!BU146="Yes"),OFFSET('Water Data'!$D$9,0,10*ROW('Water Data'!D140)),NA())</f>
        <v>#N/A</v>
      </c>
      <c r="G146" s="507" t="e">
        <f ca="1">+IF(AND(ISNUMBER(OFFSET('Water Data'!$E$4,0,10*ROW('Water Data'!E140))),'Data Summary'!BV146="Yes"),100-OFFSET('Water Data'!$E$4,0,10*ROW('Water Data'!E140)),NA())</f>
        <v>#N/A</v>
      </c>
      <c r="H146" s="507" t="e">
        <f ca="1">+IF(AND(ISNUMBER(OFFSET('Water Data'!$E$6,0,10*ROW('Water Data'!E140))),'Data Summary'!BW146="Yes"),OFFSET('Water Data'!$E$6,0,10*ROW('Water Data'!E140)),NA())</f>
        <v>#N/A</v>
      </c>
      <c r="I146" s="507" t="e">
        <f ca="1">+IF(AND(ISNUMBER(OFFSET('Water Data'!$E$9,0,10*ROW('Water Data'!E140))),'Data Summary'!BX146="Yes"),OFFSET('Water Data'!$E$9,0,10*ROW('Water Data'!E140)),NA())</f>
        <v>#N/A</v>
      </c>
      <c r="J146" s="507" t="e">
        <f ca="1">+IF(AND(ISNUMBER(OFFSET('Water Data'!$F$4,0,10*ROW('Water Data'!F140))),'Data Summary'!BY146="Yes"),100-OFFSET('Water Data'!$F$4,0,10*ROW('Water Data'!F140)),NA())</f>
        <v>#N/A</v>
      </c>
      <c r="K146" s="507" t="e">
        <f ca="1">+IF(AND(ISNUMBER(OFFSET('Water Data'!$F$6,0,10*ROW('Water Data'!F140))),'Data Summary'!BZ146="Yes"),OFFSET('Water Data'!$F$6,0,10*ROW('Water Data'!F140)),NA())</f>
        <v>#N/A</v>
      </c>
      <c r="L146" s="507" t="e">
        <f ca="1">+IF(AND(ISNUMBER(OFFSET('Water Data'!$F$9,0,10*ROW('Water Data'!F140))),'Data Summary'!CA146="Yes"),OFFSET('Water Data'!$F$9,0,10*ROW('Water Data'!F140)),NA())</f>
        <v>#N/A</v>
      </c>
      <c r="M146" s="507" t="e">
        <f ca="1">+IF(AND(ISNUMBER(OFFSET('Water Data'!$G$4,0,10*ROW('Water Data'!G140))),'Data Summary'!CB146="Yes"),100-OFFSET('Water Data'!$G$4,0,10*ROW('Water Data'!G140)),NA())</f>
        <v>#N/A</v>
      </c>
      <c r="N146" s="507" t="e">
        <f ca="1">+IF(AND(ISNUMBER(OFFSET('Water Data'!$G$6,0,10*ROW('Water Data'!G140))),'Data Summary'!CC146="Yes"),OFFSET('Water Data'!$G$6,0,10*ROW('Water Data'!G140)),NA())</f>
        <v>#N/A</v>
      </c>
      <c r="O146" s="507" t="e">
        <f ca="1">+IF(AND(ISNUMBER(OFFSET('Water Data'!$G$9,0,10*ROW('Water Data'!G140))),'Data Summary'!CD146="Yes"),OFFSET('Water Data'!$G$9,0,10*ROW('Water Data'!G140)),NA())</f>
        <v>#N/A</v>
      </c>
      <c r="P146" s="507" t="e">
        <f ca="1">+IF(AND(ISNUMBER(OFFSET('Water Data'!$H$4,0,10*ROW('Water Data'!H140))),'Data Summary'!CE146="Yes"),100-OFFSET('Water Data'!$H$4,0,10*ROW('Water Data'!H140)),NA())</f>
        <v>#N/A</v>
      </c>
      <c r="Q146" s="507" t="e">
        <f ca="1">+IF(AND(ISNUMBER(OFFSET('Water Data'!$H$6,0,10*ROW('Water Data'!H140))),'Data Summary'!CF146="Yes"),OFFSET('Water Data'!$H$6,0,10*ROW('Water Data'!H140)),NA())</f>
        <v>#N/A</v>
      </c>
      <c r="R146" s="507" t="e">
        <f ca="1">+IF(AND(ISNUMBER(OFFSET('Water Data'!$H$9,0,10*ROW('Water Data'!H140))),'Data Summary'!CG146="Yes"),OFFSET('Water Data'!$H$9,0,10*ROW('Water Data'!H140)),NA())</f>
        <v>#N/A</v>
      </c>
      <c r="S146" s="507" t="e">
        <f ca="1">+IF(AND(ISNUMBER(OFFSET('Water Data'!$I$4,0,10*ROW('Water Data'!I140))),'Data Summary'!CH146="Yes"),100-OFFSET('Water Data'!$I$4,0,10*ROW('Water Data'!I140)),NA())</f>
        <v>#N/A</v>
      </c>
      <c r="T146" s="507" t="e">
        <f ca="1">+IF(AND(ISNUMBER(OFFSET('Water Data'!$I$6,0,10*ROW('Water Data'!I140))),'Data Summary'!CI146="Yes"),OFFSET('Water Data'!$I$6,0,10*ROW('Water Data'!I140)),NA())</f>
        <v>#N/A</v>
      </c>
      <c r="U146" s="507" t="e">
        <f ca="1">+IF(AND(ISNUMBER(OFFSET('Water Data'!$I$9,0,10*ROW('Water Data'!I140))),'Data Summary'!CJ146="Yes"),OFFSET('Water Data'!$I$9,0,10*ROW('Water Data'!I140)),NA())</f>
        <v>#N/A</v>
      </c>
      <c r="V146" s="508" t="e">
        <f ca="1">+IF(AND(ISNUMBER(OFFSET('Sanitation Data'!$D$4,0,10*ROW('Sanitation Data'!D140))),'Data Summary'!CK146="Yes"),100-OFFSET('Sanitation Data'!$D$4,0,10*ROW('Sanitation Data'!D140)),NA())</f>
        <v>#N/A</v>
      </c>
      <c r="W146" s="508" t="e">
        <f ca="1">+IF(AND(ISNUMBER(OFFSET('Sanitation Data'!$D$6,0,10*ROW('Sanitation Data'!D140))),'Data Summary'!CL146="Yes"),OFFSET('Sanitation Data'!$D$6,0,10*ROW('Sanitation Data'!D140)),NA())</f>
        <v>#N/A</v>
      </c>
      <c r="X146" s="508" t="e">
        <f ca="1">+IF(AND(ISNUMBER(OFFSET('Sanitation Data'!$D$10,0,10*ROW('Sanitation Data'!D140))),'Data Summary'!CM146="Yes"),OFFSET('Sanitation Data'!$D$10,0,10*ROW('Sanitation Data'!D140)),NA())</f>
        <v>#N/A</v>
      </c>
      <c r="Y146" s="508" t="e">
        <f ca="1">+IF(AND(ISNUMBER(OFFSET('Sanitation Data'!$D$11,0,10*ROW('Sanitation Data'!D140))),'Data Summary'!CN146="Yes"),OFFSET('Sanitation Data'!$D$11,0,10*ROW('Sanitation Data'!D140)),NA())</f>
        <v>#N/A</v>
      </c>
      <c r="Z146" s="508" t="e">
        <f ca="1">+IF(AND(ISNUMBER(OFFSET('Sanitation Data'!$D$12,0,10*ROW('Sanitation Data'!D140))),'Data Summary'!CO146="Yes"),OFFSET('Sanitation Data'!$D$12,0,10*ROW('Sanitation Data'!D140)),NA())</f>
        <v>#N/A</v>
      </c>
      <c r="AA146" s="508" t="e">
        <f ca="1">+IF(AND(ISNUMBER(OFFSET('Sanitation Data'!$E$4,0,10*ROW('Sanitation Data'!E140))),'Data Summary'!CP146="Yes"),100-OFFSET('Sanitation Data'!$E$4,0,10*ROW('Sanitation Data'!E140)),NA())</f>
        <v>#N/A</v>
      </c>
      <c r="AB146" s="508" t="e">
        <f ca="1">+IF(AND(ISNUMBER(OFFSET('Sanitation Data'!$E$6,0,10*ROW('Sanitation Data'!E140))),'Data Summary'!CQ146="Yes"),OFFSET('Sanitation Data'!$E$6,0,10*ROW('Sanitation Data'!E140)),NA())</f>
        <v>#N/A</v>
      </c>
      <c r="AC146" s="508" t="e">
        <f ca="1">+IF(AND(ISNUMBER(OFFSET('Sanitation Data'!$E$10,0,10*ROW('Sanitation Data'!E140))),'Data Summary'!CR146="Yes"),OFFSET('Sanitation Data'!$E$10,0,10*ROW('Sanitation Data'!E140)),NA())</f>
        <v>#N/A</v>
      </c>
      <c r="AD146" s="508" t="e">
        <f ca="1">+IF(AND(ISNUMBER(OFFSET('Sanitation Data'!$E$11,0,10*ROW('Sanitation Data'!E140))),'Data Summary'!CS146="Yes"),OFFSET('Sanitation Data'!$E$11,0,10*ROW('Sanitation Data'!E140)),NA())</f>
        <v>#N/A</v>
      </c>
      <c r="AE146" s="508" t="e">
        <f ca="1">+IF(AND(ISNUMBER(OFFSET('Sanitation Data'!$E$12,0,10*ROW('Sanitation Data'!E140))),'Data Summary'!CT146="Yes"),OFFSET('Sanitation Data'!$E$12,0,10*ROW('Sanitation Data'!E140)),NA())</f>
        <v>#N/A</v>
      </c>
      <c r="AF146" s="508" t="e">
        <f ca="1">+IF(AND(ISNUMBER(OFFSET('Sanitation Data'!$F$4,0,10*ROW('Sanitation Data'!F140))),'Data Summary'!CU146="Yes"),100-OFFSET('Sanitation Data'!$F$4,0,10*ROW('Sanitation Data'!F140)),NA())</f>
        <v>#N/A</v>
      </c>
      <c r="AG146" s="508" t="e">
        <f ca="1">+IF(AND(ISNUMBER(OFFSET('Sanitation Data'!$F$6,0,10*ROW('Sanitation Data'!F140))),'Data Summary'!CV146="Yes"),OFFSET('Sanitation Data'!$F$6,0,10*ROW('Sanitation Data'!F140)),NA())</f>
        <v>#N/A</v>
      </c>
      <c r="AH146" s="508" t="e">
        <f ca="1">+IF(AND(ISNUMBER(OFFSET('Sanitation Data'!$F$10,0,10*ROW('Sanitation Data'!F140))),'Data Summary'!CW146="Yes"),OFFSET('Sanitation Data'!$F$10,0,10*ROW('Sanitation Data'!F140)),NA())</f>
        <v>#N/A</v>
      </c>
      <c r="AI146" s="508" t="e">
        <f ca="1">+IF(AND(ISNUMBER(OFFSET('Sanitation Data'!$F$11,0,10*ROW('Sanitation Data'!F140))),'Data Summary'!CX146="Yes"),OFFSET('Sanitation Data'!$F$11,0,10*ROW('Sanitation Data'!F140)),NA())</f>
        <v>#N/A</v>
      </c>
      <c r="AJ146" s="508" t="e">
        <f ca="1">+IF(AND(ISNUMBER(OFFSET('Sanitation Data'!$F$12,0,10*ROW('Sanitation Data'!F140))),'Data Summary'!CY146="Yes"),OFFSET('Sanitation Data'!$F$12,0,10*ROW('Sanitation Data'!F140)),NA())</f>
        <v>#N/A</v>
      </c>
      <c r="AK146" s="508" t="e">
        <f ca="1">+IF(AND(ISNUMBER(OFFSET('Sanitation Data'!$G$4,0,10*ROW('Sanitation Data'!G140))),'Data Summary'!CZ146="Yes"),100-OFFSET('Sanitation Data'!$G$4,0,10*ROW('Sanitation Data'!G140)),NA())</f>
        <v>#N/A</v>
      </c>
      <c r="AL146" s="508" t="e">
        <f ca="1">+IF(AND(ISNUMBER(OFFSET('Sanitation Data'!$G$6,0,10*ROW('Sanitation Data'!G140))),'Data Summary'!DA146="Yes"),OFFSET('Sanitation Data'!$G$6,0,10*ROW('Sanitation Data'!G140)),NA())</f>
        <v>#N/A</v>
      </c>
      <c r="AM146" s="508" t="e">
        <f ca="1">+IF(AND(ISNUMBER(OFFSET('Sanitation Data'!$G$10,0,10*ROW('Sanitation Data'!G140))),'Data Summary'!DB146="Yes"),OFFSET('Sanitation Data'!$G$10,0,10*ROW('Sanitation Data'!G140)),NA())</f>
        <v>#N/A</v>
      </c>
      <c r="AN146" s="508" t="e">
        <f ca="1">+IF(AND(ISNUMBER(OFFSET('Sanitation Data'!$G$11,0,10*ROW('Sanitation Data'!G140))),'Data Summary'!DC146="Yes"),OFFSET('Sanitation Data'!$G$11,0,10*ROW('Sanitation Data'!G140)),NA())</f>
        <v>#N/A</v>
      </c>
      <c r="AO146" s="508" t="e">
        <f ca="1">+IF(AND(ISNUMBER(OFFSET('Sanitation Data'!$G$12,0,10*ROW('Sanitation Data'!G140))),'Data Summary'!DD146="Yes"),OFFSET('Sanitation Data'!$G$12,0,10*ROW('Sanitation Data'!G140)),NA())</f>
        <v>#N/A</v>
      </c>
      <c r="AP146" s="508" t="e">
        <f ca="1">+IF(AND(ISNUMBER(OFFSET('Sanitation Data'!$H$4,0,10*ROW('Sanitation Data'!H140))),'Data Summary'!DE146="Yes"),100-OFFSET('Sanitation Data'!$H$4,0,10*ROW('Sanitation Data'!H140)),NA())</f>
        <v>#N/A</v>
      </c>
      <c r="AQ146" s="508" t="e">
        <f ca="1">+IF(AND(ISNUMBER(OFFSET('Sanitation Data'!$H$6,0,10*ROW('Sanitation Data'!H140))),'Data Summary'!DF146="Yes"),OFFSET('Sanitation Data'!$H$6,0,10*ROW('Sanitation Data'!H140)),NA())</f>
        <v>#N/A</v>
      </c>
      <c r="AR146" s="508" t="e">
        <f ca="1">+IF(AND(ISNUMBER(OFFSET('Sanitation Data'!$H$10,0,10*ROW('Sanitation Data'!H140))),'Data Summary'!DG146="Yes"),OFFSET('Sanitation Data'!$H$10,0,10*ROW('Sanitation Data'!H140)),NA())</f>
        <v>#N/A</v>
      </c>
      <c r="AS146" s="508" t="e">
        <f ca="1">+IF(AND(ISNUMBER(OFFSET('Sanitation Data'!$H$11,0,10*ROW('Sanitation Data'!H140))),'Data Summary'!DH146="Yes"),OFFSET('Sanitation Data'!$H$11,0,10*ROW('Sanitation Data'!H140)),NA())</f>
        <v>#N/A</v>
      </c>
      <c r="AT146" s="508" t="e">
        <f ca="1">+IF(AND(ISNUMBER(OFFSET('Sanitation Data'!$H$12,0,10*ROW('Sanitation Data'!H140))),'Data Summary'!DI146="Yes"),OFFSET('Sanitation Data'!$H$12,0,10*ROW('Sanitation Data'!H140)),NA())</f>
        <v>#N/A</v>
      </c>
      <c r="AU146" s="508" t="e">
        <f ca="1">+IF(AND(ISNUMBER(OFFSET('Sanitation Data'!$I$4,0,10*ROW('Sanitation Data'!I140))),'Data Summary'!DJ146="Yes"),100-OFFSET('Sanitation Data'!$I$4,0,10*ROW('Sanitation Data'!I140)),NA())</f>
        <v>#N/A</v>
      </c>
      <c r="AV146" s="508" t="e">
        <f ca="1">+IF(AND(ISNUMBER(OFFSET('Sanitation Data'!$I$6,0,10*ROW('Sanitation Data'!I140))),'Data Summary'!DK146="Yes"),OFFSET('Sanitation Data'!$I$6,0,10*ROW('Sanitation Data'!I140)),NA())</f>
        <v>#N/A</v>
      </c>
      <c r="AW146" s="508" t="e">
        <f ca="1">+IF(AND(ISNUMBER(OFFSET('Sanitation Data'!$I$10,0,10*ROW('Sanitation Data'!I140))),'Data Summary'!DL146="Yes"),OFFSET('Sanitation Data'!$I$10,0,10*ROW('Sanitation Data'!I140)),NA())</f>
        <v>#N/A</v>
      </c>
      <c r="AX146" s="508" t="e">
        <f ca="1">+IF(AND(ISNUMBER(OFFSET('Sanitation Data'!$I$11,0,10*ROW('Sanitation Data'!I140))),'Data Summary'!DM146="Yes"),OFFSET('Sanitation Data'!$I$11,0,10*ROW('Sanitation Data'!I140)),NA())</f>
        <v>#N/A</v>
      </c>
      <c r="AY146" s="508" t="e">
        <f ca="1">+IF(AND(ISNUMBER(OFFSET('Sanitation Data'!$I$12,0,10*ROW('Sanitation Data'!I140))),'Data Summary'!DN146="Yes"),OFFSET('Sanitation Data'!$I$12,0,10*ROW('Sanitation Data'!I140)),NA())</f>
        <v>#N/A</v>
      </c>
      <c r="AZ146" s="509" t="e">
        <f ca="1">+IF(AND(ISNUMBER(OFFSET('Hygiene Data'!$D$5,0,10*ROW('Hygiene Data'!D140))),'Data Summary'!DO146="Yes"),OFFSET('Hygiene Data'!$D$5,0,10*ROW('Hygiene Data'!D140)),NA())</f>
        <v>#N/A</v>
      </c>
      <c r="BA146" s="509" t="e">
        <f ca="1">+IF(AND(ISNUMBER(OFFSET('Hygiene Data'!$D$7,0,10*ROW('Hygiene Data'!D140))),'Data Summary'!DP146="Yes"),OFFSET('Hygiene Data'!$D$7,0,10*ROW('Hygiene Data'!D140)),NA())</f>
        <v>#N/A</v>
      </c>
      <c r="BB146" s="509" t="e">
        <f ca="1">+IF(AND(ISNUMBER(OFFSET('Hygiene Data'!$D$9,0,10*ROW('Hygiene Data'!D140))),'Data Summary'!DQ146="Yes"),OFFSET('Hygiene Data'!$D$9,0,10*ROW('Hygiene Data'!D140)),NA())</f>
        <v>#N/A</v>
      </c>
      <c r="BC146" s="509" t="e">
        <f ca="1">+IF(AND(ISNUMBER(OFFSET('Hygiene Data'!$E$5,0,10*ROW('Hygiene Data'!E140))),'Data Summary'!DR146="Yes"),OFFSET('Hygiene Data'!$E$5,0,10*ROW('Hygiene Data'!E140)),NA())</f>
        <v>#N/A</v>
      </c>
      <c r="BD146" s="509" t="e">
        <f ca="1">+IF(AND(ISNUMBER(OFFSET('Hygiene Data'!$E$7,0,10*ROW('Hygiene Data'!E140))),'Data Summary'!DS146="Yes"),OFFSET('Hygiene Data'!$E$7,0,10*ROW('Hygiene Data'!E140)),NA())</f>
        <v>#N/A</v>
      </c>
      <c r="BE146" s="509" t="e">
        <f ca="1">+IF(AND(ISNUMBER(OFFSET('Hygiene Data'!$E$9,0,10*ROW('Hygiene Data'!E140))),'Data Summary'!DT146="Yes"),OFFSET('Hygiene Data'!$E$9,0,10*ROW('Hygiene Data'!E140)),NA())</f>
        <v>#N/A</v>
      </c>
      <c r="BF146" s="509" t="e">
        <f ca="1">+IF(AND(ISNUMBER(OFFSET('Hygiene Data'!$F$5,0,10*ROW('Hygiene Data'!F140))),'Data Summary'!DU146="Yes"),OFFSET('Hygiene Data'!$F$5,0,10*ROW('Hygiene Data'!F140)),NA())</f>
        <v>#N/A</v>
      </c>
      <c r="BG146" s="509" t="e">
        <f ca="1">+IF(AND(ISNUMBER(OFFSET('Hygiene Data'!$F$7,0,10*ROW('Hygiene Data'!F140))),'Data Summary'!DV146="Yes"),OFFSET('Hygiene Data'!$F$7,0,10*ROW('Hygiene Data'!F140)),NA())</f>
        <v>#N/A</v>
      </c>
      <c r="BH146" s="509" t="e">
        <f ca="1">+IF(AND(ISNUMBER(OFFSET('Hygiene Data'!$F$9,0,10*ROW('Hygiene Data'!F140))),'Data Summary'!DW146="Yes"),OFFSET('Hygiene Data'!$F$9,0,10*ROW('Hygiene Data'!F140)),NA())</f>
        <v>#N/A</v>
      </c>
      <c r="BI146" s="509" t="e">
        <f ca="1">+IF(AND(ISNUMBER(OFFSET('Hygiene Data'!$G$5,0,10*ROW('Hygiene Data'!G140))),'Data Summary'!DX146="Yes"),OFFSET('Hygiene Data'!$G$5,0,10*ROW('Hygiene Data'!G140)),NA())</f>
        <v>#N/A</v>
      </c>
      <c r="BJ146" s="509" t="e">
        <f ca="1">+IF(AND(ISNUMBER(OFFSET('Hygiene Data'!$G$7,0,10*ROW('Hygiene Data'!G140))),'Data Summary'!DY146="Yes"),OFFSET('Hygiene Data'!$G$7,0,10*ROW('Hygiene Data'!G140)),NA())</f>
        <v>#N/A</v>
      </c>
      <c r="BK146" s="509" t="e">
        <f ca="1">+IF(AND(ISNUMBER(OFFSET('Hygiene Data'!$G$9,0,10*ROW('Hygiene Data'!G140))),'Data Summary'!DZ146="Yes"),OFFSET('Hygiene Data'!$G$9,0,10*ROW('Hygiene Data'!G140)),NA())</f>
        <v>#N/A</v>
      </c>
      <c r="BL146" s="509" t="e">
        <f ca="1">+IF(AND(ISNUMBER(OFFSET('Hygiene Data'!$H$5,0,10*ROW('Hygiene Data'!H140))),'Data Summary'!EA146="Yes"),OFFSET('Hygiene Data'!$H$5,0,10*ROW('Hygiene Data'!H140)),NA())</f>
        <v>#N/A</v>
      </c>
      <c r="BM146" s="509" t="e">
        <f ca="1">+IF(AND(ISNUMBER(OFFSET('Hygiene Data'!$H$7,0,10*ROW('Hygiene Data'!H140))),'Data Summary'!EB146="Yes"),OFFSET('Hygiene Data'!$H$7,0,10*ROW('Hygiene Data'!H140)),NA())</f>
        <v>#N/A</v>
      </c>
      <c r="BN146" s="509" t="e">
        <f ca="1">+IF(AND(ISNUMBER(OFFSET('Hygiene Data'!$H$9,0,10*ROW('Hygiene Data'!H140))),'Data Summary'!EC146="Yes"),OFFSET('Hygiene Data'!$H$9,0,10*ROW('Hygiene Data'!H140)),NA())</f>
        <v>#N/A</v>
      </c>
      <c r="BO146" s="509" t="e">
        <f ca="1">+IF(AND(ISNUMBER(OFFSET('Hygiene Data'!$I$5,0,10*ROW('Hygiene Data'!I140))),'Data Summary'!ED146="Yes"),OFFSET('Hygiene Data'!$I$5,0,10*ROW('Hygiene Data'!I140)),NA())</f>
        <v>#N/A</v>
      </c>
      <c r="BP146" s="509" t="e">
        <f ca="1">+IF(AND(ISNUMBER(OFFSET('Hygiene Data'!$I$7,0,10*ROW('Hygiene Data'!I140))),'Data Summary'!EE146="Yes"),OFFSET('Hygiene Data'!$I$7,0,10*ROW('Hygiene Data'!I140)),NA())</f>
        <v>#N/A</v>
      </c>
      <c r="BQ146" s="509" t="e">
        <f ca="1">+IF(AND(ISNUMBER(OFFSET('Hygiene Data'!$I$9,0,10*ROW('Hygiene Data'!I140))),'Data Summary'!EF146="Yes"),OFFSET('Hygiene Data'!$I$9,0,10*ROW('Hygiene Data'!I140)),NA())</f>
        <v>#N/A</v>
      </c>
    </row>
    <row r="147" spans="1:69" x14ac:dyDescent="0.25">
      <c r="A147" s="505" t="e">
        <f ca="1">+RIGHT('Data Summary'!A147,LEN('Data Summary'!A147)-9)</f>
        <v>#VALUE!</v>
      </c>
      <c r="B147" s="479" t="str">
        <f ca="1">+IF(ISTEXT('Data Summary'!B147),'Data Summary'!B147,"")</f>
        <v/>
      </c>
      <c r="C147" s="506" t="e">
        <f ca="1">+VALUE('Data Summary'!C147)</f>
        <v>#VALUE!</v>
      </c>
      <c r="D147" s="507" t="e">
        <f ca="1">+IF(AND(ISNUMBER(OFFSET('Water Data'!$D$4,0,10*ROW('Water Data'!D141))),'Data Summary'!BS147="Yes"),100-OFFSET('Water Data'!$D$4,0,10*ROW('Water Data'!D141)),NA())</f>
        <v>#N/A</v>
      </c>
      <c r="E147" s="507" t="e">
        <f ca="1">+IF(AND(ISNUMBER(OFFSET('Water Data'!$D$6,0,10*ROW('Water Data'!D141))),'Data Summary'!BT147="Yes"),OFFSET('Water Data'!$D$6,0,10*ROW('Water Data'!D141)),NA())</f>
        <v>#N/A</v>
      </c>
      <c r="F147" s="507" t="e">
        <f ca="1">+IF(AND(ISNUMBER(OFFSET('Water Data'!$D$9,0,10*ROW('Water Data'!D141))),'Data Summary'!BU147="Yes"),OFFSET('Water Data'!$D$9,0,10*ROW('Water Data'!D141)),NA())</f>
        <v>#N/A</v>
      </c>
      <c r="G147" s="507" t="e">
        <f ca="1">+IF(AND(ISNUMBER(OFFSET('Water Data'!$E$4,0,10*ROW('Water Data'!E141))),'Data Summary'!BV147="Yes"),100-OFFSET('Water Data'!$E$4,0,10*ROW('Water Data'!E141)),NA())</f>
        <v>#N/A</v>
      </c>
      <c r="H147" s="507" t="e">
        <f ca="1">+IF(AND(ISNUMBER(OFFSET('Water Data'!$E$6,0,10*ROW('Water Data'!E141))),'Data Summary'!BW147="Yes"),OFFSET('Water Data'!$E$6,0,10*ROW('Water Data'!E141)),NA())</f>
        <v>#N/A</v>
      </c>
      <c r="I147" s="507" t="e">
        <f ca="1">+IF(AND(ISNUMBER(OFFSET('Water Data'!$E$9,0,10*ROW('Water Data'!E141))),'Data Summary'!BX147="Yes"),OFFSET('Water Data'!$E$9,0,10*ROW('Water Data'!E141)),NA())</f>
        <v>#N/A</v>
      </c>
      <c r="J147" s="507" t="e">
        <f ca="1">+IF(AND(ISNUMBER(OFFSET('Water Data'!$F$4,0,10*ROW('Water Data'!F141))),'Data Summary'!BY147="Yes"),100-OFFSET('Water Data'!$F$4,0,10*ROW('Water Data'!F141)),NA())</f>
        <v>#N/A</v>
      </c>
      <c r="K147" s="507" t="e">
        <f ca="1">+IF(AND(ISNUMBER(OFFSET('Water Data'!$F$6,0,10*ROW('Water Data'!F141))),'Data Summary'!BZ147="Yes"),OFFSET('Water Data'!$F$6,0,10*ROW('Water Data'!F141)),NA())</f>
        <v>#N/A</v>
      </c>
      <c r="L147" s="507" t="e">
        <f ca="1">+IF(AND(ISNUMBER(OFFSET('Water Data'!$F$9,0,10*ROW('Water Data'!F141))),'Data Summary'!CA147="Yes"),OFFSET('Water Data'!$F$9,0,10*ROW('Water Data'!F141)),NA())</f>
        <v>#N/A</v>
      </c>
      <c r="M147" s="507" t="e">
        <f ca="1">+IF(AND(ISNUMBER(OFFSET('Water Data'!$G$4,0,10*ROW('Water Data'!G141))),'Data Summary'!CB147="Yes"),100-OFFSET('Water Data'!$G$4,0,10*ROW('Water Data'!G141)),NA())</f>
        <v>#N/A</v>
      </c>
      <c r="N147" s="507" t="e">
        <f ca="1">+IF(AND(ISNUMBER(OFFSET('Water Data'!$G$6,0,10*ROW('Water Data'!G141))),'Data Summary'!CC147="Yes"),OFFSET('Water Data'!$G$6,0,10*ROW('Water Data'!G141)),NA())</f>
        <v>#N/A</v>
      </c>
      <c r="O147" s="507" t="e">
        <f ca="1">+IF(AND(ISNUMBER(OFFSET('Water Data'!$G$9,0,10*ROW('Water Data'!G141))),'Data Summary'!CD147="Yes"),OFFSET('Water Data'!$G$9,0,10*ROW('Water Data'!G141)),NA())</f>
        <v>#N/A</v>
      </c>
      <c r="P147" s="507" t="e">
        <f ca="1">+IF(AND(ISNUMBER(OFFSET('Water Data'!$H$4,0,10*ROW('Water Data'!H141))),'Data Summary'!CE147="Yes"),100-OFFSET('Water Data'!$H$4,0,10*ROW('Water Data'!H141)),NA())</f>
        <v>#N/A</v>
      </c>
      <c r="Q147" s="507" t="e">
        <f ca="1">+IF(AND(ISNUMBER(OFFSET('Water Data'!$H$6,0,10*ROW('Water Data'!H141))),'Data Summary'!CF147="Yes"),OFFSET('Water Data'!$H$6,0,10*ROW('Water Data'!H141)),NA())</f>
        <v>#N/A</v>
      </c>
      <c r="R147" s="507" t="e">
        <f ca="1">+IF(AND(ISNUMBER(OFFSET('Water Data'!$H$9,0,10*ROW('Water Data'!H141))),'Data Summary'!CG147="Yes"),OFFSET('Water Data'!$H$9,0,10*ROW('Water Data'!H141)),NA())</f>
        <v>#N/A</v>
      </c>
      <c r="S147" s="507" t="e">
        <f ca="1">+IF(AND(ISNUMBER(OFFSET('Water Data'!$I$4,0,10*ROW('Water Data'!I141))),'Data Summary'!CH147="Yes"),100-OFFSET('Water Data'!$I$4,0,10*ROW('Water Data'!I141)),NA())</f>
        <v>#N/A</v>
      </c>
      <c r="T147" s="507" t="e">
        <f ca="1">+IF(AND(ISNUMBER(OFFSET('Water Data'!$I$6,0,10*ROW('Water Data'!I141))),'Data Summary'!CI147="Yes"),OFFSET('Water Data'!$I$6,0,10*ROW('Water Data'!I141)),NA())</f>
        <v>#N/A</v>
      </c>
      <c r="U147" s="507" t="e">
        <f ca="1">+IF(AND(ISNUMBER(OFFSET('Water Data'!$I$9,0,10*ROW('Water Data'!I141))),'Data Summary'!CJ147="Yes"),OFFSET('Water Data'!$I$9,0,10*ROW('Water Data'!I141)),NA())</f>
        <v>#N/A</v>
      </c>
      <c r="V147" s="508" t="e">
        <f ca="1">+IF(AND(ISNUMBER(OFFSET('Sanitation Data'!$D$4,0,10*ROW('Sanitation Data'!D141))),'Data Summary'!CK147="Yes"),100-OFFSET('Sanitation Data'!$D$4,0,10*ROW('Sanitation Data'!D141)),NA())</f>
        <v>#N/A</v>
      </c>
      <c r="W147" s="508" t="e">
        <f ca="1">+IF(AND(ISNUMBER(OFFSET('Sanitation Data'!$D$6,0,10*ROW('Sanitation Data'!D141))),'Data Summary'!CL147="Yes"),OFFSET('Sanitation Data'!$D$6,0,10*ROW('Sanitation Data'!D141)),NA())</f>
        <v>#N/A</v>
      </c>
      <c r="X147" s="508" t="e">
        <f ca="1">+IF(AND(ISNUMBER(OFFSET('Sanitation Data'!$D$10,0,10*ROW('Sanitation Data'!D141))),'Data Summary'!CM147="Yes"),OFFSET('Sanitation Data'!$D$10,0,10*ROW('Sanitation Data'!D141)),NA())</f>
        <v>#N/A</v>
      </c>
      <c r="Y147" s="508" t="e">
        <f ca="1">+IF(AND(ISNUMBER(OFFSET('Sanitation Data'!$D$11,0,10*ROW('Sanitation Data'!D141))),'Data Summary'!CN147="Yes"),OFFSET('Sanitation Data'!$D$11,0,10*ROW('Sanitation Data'!D141)),NA())</f>
        <v>#N/A</v>
      </c>
      <c r="Z147" s="508" t="e">
        <f ca="1">+IF(AND(ISNUMBER(OFFSET('Sanitation Data'!$D$12,0,10*ROW('Sanitation Data'!D141))),'Data Summary'!CO147="Yes"),OFFSET('Sanitation Data'!$D$12,0,10*ROW('Sanitation Data'!D141)),NA())</f>
        <v>#N/A</v>
      </c>
      <c r="AA147" s="508" t="e">
        <f ca="1">+IF(AND(ISNUMBER(OFFSET('Sanitation Data'!$E$4,0,10*ROW('Sanitation Data'!E141))),'Data Summary'!CP147="Yes"),100-OFFSET('Sanitation Data'!$E$4,0,10*ROW('Sanitation Data'!E141)),NA())</f>
        <v>#N/A</v>
      </c>
      <c r="AB147" s="508" t="e">
        <f ca="1">+IF(AND(ISNUMBER(OFFSET('Sanitation Data'!$E$6,0,10*ROW('Sanitation Data'!E141))),'Data Summary'!CQ147="Yes"),OFFSET('Sanitation Data'!$E$6,0,10*ROW('Sanitation Data'!E141)),NA())</f>
        <v>#N/A</v>
      </c>
      <c r="AC147" s="508" t="e">
        <f ca="1">+IF(AND(ISNUMBER(OFFSET('Sanitation Data'!$E$10,0,10*ROW('Sanitation Data'!E141))),'Data Summary'!CR147="Yes"),OFFSET('Sanitation Data'!$E$10,0,10*ROW('Sanitation Data'!E141)),NA())</f>
        <v>#N/A</v>
      </c>
      <c r="AD147" s="508" t="e">
        <f ca="1">+IF(AND(ISNUMBER(OFFSET('Sanitation Data'!$E$11,0,10*ROW('Sanitation Data'!E141))),'Data Summary'!CS147="Yes"),OFFSET('Sanitation Data'!$E$11,0,10*ROW('Sanitation Data'!E141)),NA())</f>
        <v>#N/A</v>
      </c>
      <c r="AE147" s="508" t="e">
        <f ca="1">+IF(AND(ISNUMBER(OFFSET('Sanitation Data'!$E$12,0,10*ROW('Sanitation Data'!E141))),'Data Summary'!CT147="Yes"),OFFSET('Sanitation Data'!$E$12,0,10*ROW('Sanitation Data'!E141)),NA())</f>
        <v>#N/A</v>
      </c>
      <c r="AF147" s="508" t="e">
        <f ca="1">+IF(AND(ISNUMBER(OFFSET('Sanitation Data'!$F$4,0,10*ROW('Sanitation Data'!F141))),'Data Summary'!CU147="Yes"),100-OFFSET('Sanitation Data'!$F$4,0,10*ROW('Sanitation Data'!F141)),NA())</f>
        <v>#N/A</v>
      </c>
      <c r="AG147" s="508" t="e">
        <f ca="1">+IF(AND(ISNUMBER(OFFSET('Sanitation Data'!$F$6,0,10*ROW('Sanitation Data'!F141))),'Data Summary'!CV147="Yes"),OFFSET('Sanitation Data'!$F$6,0,10*ROW('Sanitation Data'!F141)),NA())</f>
        <v>#N/A</v>
      </c>
      <c r="AH147" s="508" t="e">
        <f ca="1">+IF(AND(ISNUMBER(OFFSET('Sanitation Data'!$F$10,0,10*ROW('Sanitation Data'!F141))),'Data Summary'!CW147="Yes"),OFFSET('Sanitation Data'!$F$10,0,10*ROW('Sanitation Data'!F141)),NA())</f>
        <v>#N/A</v>
      </c>
      <c r="AI147" s="508" t="e">
        <f ca="1">+IF(AND(ISNUMBER(OFFSET('Sanitation Data'!$F$11,0,10*ROW('Sanitation Data'!F141))),'Data Summary'!CX147="Yes"),OFFSET('Sanitation Data'!$F$11,0,10*ROW('Sanitation Data'!F141)),NA())</f>
        <v>#N/A</v>
      </c>
      <c r="AJ147" s="508" t="e">
        <f ca="1">+IF(AND(ISNUMBER(OFFSET('Sanitation Data'!$F$12,0,10*ROW('Sanitation Data'!F141))),'Data Summary'!CY147="Yes"),OFFSET('Sanitation Data'!$F$12,0,10*ROW('Sanitation Data'!F141)),NA())</f>
        <v>#N/A</v>
      </c>
      <c r="AK147" s="508" t="e">
        <f ca="1">+IF(AND(ISNUMBER(OFFSET('Sanitation Data'!$G$4,0,10*ROW('Sanitation Data'!G141))),'Data Summary'!CZ147="Yes"),100-OFFSET('Sanitation Data'!$G$4,0,10*ROW('Sanitation Data'!G141)),NA())</f>
        <v>#N/A</v>
      </c>
      <c r="AL147" s="508" t="e">
        <f ca="1">+IF(AND(ISNUMBER(OFFSET('Sanitation Data'!$G$6,0,10*ROW('Sanitation Data'!G141))),'Data Summary'!DA147="Yes"),OFFSET('Sanitation Data'!$G$6,0,10*ROW('Sanitation Data'!G141)),NA())</f>
        <v>#N/A</v>
      </c>
      <c r="AM147" s="508" t="e">
        <f ca="1">+IF(AND(ISNUMBER(OFFSET('Sanitation Data'!$G$10,0,10*ROW('Sanitation Data'!G141))),'Data Summary'!DB147="Yes"),OFFSET('Sanitation Data'!$G$10,0,10*ROW('Sanitation Data'!G141)),NA())</f>
        <v>#N/A</v>
      </c>
      <c r="AN147" s="508" t="e">
        <f ca="1">+IF(AND(ISNUMBER(OFFSET('Sanitation Data'!$G$11,0,10*ROW('Sanitation Data'!G141))),'Data Summary'!DC147="Yes"),OFFSET('Sanitation Data'!$G$11,0,10*ROW('Sanitation Data'!G141)),NA())</f>
        <v>#N/A</v>
      </c>
      <c r="AO147" s="508" t="e">
        <f ca="1">+IF(AND(ISNUMBER(OFFSET('Sanitation Data'!$G$12,0,10*ROW('Sanitation Data'!G141))),'Data Summary'!DD147="Yes"),OFFSET('Sanitation Data'!$G$12,0,10*ROW('Sanitation Data'!G141)),NA())</f>
        <v>#N/A</v>
      </c>
      <c r="AP147" s="508" t="e">
        <f ca="1">+IF(AND(ISNUMBER(OFFSET('Sanitation Data'!$H$4,0,10*ROW('Sanitation Data'!H141))),'Data Summary'!DE147="Yes"),100-OFFSET('Sanitation Data'!$H$4,0,10*ROW('Sanitation Data'!H141)),NA())</f>
        <v>#N/A</v>
      </c>
      <c r="AQ147" s="508" t="e">
        <f ca="1">+IF(AND(ISNUMBER(OFFSET('Sanitation Data'!$H$6,0,10*ROW('Sanitation Data'!H141))),'Data Summary'!DF147="Yes"),OFFSET('Sanitation Data'!$H$6,0,10*ROW('Sanitation Data'!H141)),NA())</f>
        <v>#N/A</v>
      </c>
      <c r="AR147" s="508" t="e">
        <f ca="1">+IF(AND(ISNUMBER(OFFSET('Sanitation Data'!$H$10,0,10*ROW('Sanitation Data'!H141))),'Data Summary'!DG147="Yes"),OFFSET('Sanitation Data'!$H$10,0,10*ROW('Sanitation Data'!H141)),NA())</f>
        <v>#N/A</v>
      </c>
      <c r="AS147" s="508" t="e">
        <f ca="1">+IF(AND(ISNUMBER(OFFSET('Sanitation Data'!$H$11,0,10*ROW('Sanitation Data'!H141))),'Data Summary'!DH147="Yes"),OFFSET('Sanitation Data'!$H$11,0,10*ROW('Sanitation Data'!H141)),NA())</f>
        <v>#N/A</v>
      </c>
      <c r="AT147" s="508" t="e">
        <f ca="1">+IF(AND(ISNUMBER(OFFSET('Sanitation Data'!$H$12,0,10*ROW('Sanitation Data'!H141))),'Data Summary'!DI147="Yes"),OFFSET('Sanitation Data'!$H$12,0,10*ROW('Sanitation Data'!H141)),NA())</f>
        <v>#N/A</v>
      </c>
      <c r="AU147" s="508" t="e">
        <f ca="1">+IF(AND(ISNUMBER(OFFSET('Sanitation Data'!$I$4,0,10*ROW('Sanitation Data'!I141))),'Data Summary'!DJ147="Yes"),100-OFFSET('Sanitation Data'!$I$4,0,10*ROW('Sanitation Data'!I141)),NA())</f>
        <v>#N/A</v>
      </c>
      <c r="AV147" s="508" t="e">
        <f ca="1">+IF(AND(ISNUMBER(OFFSET('Sanitation Data'!$I$6,0,10*ROW('Sanitation Data'!I141))),'Data Summary'!DK147="Yes"),OFFSET('Sanitation Data'!$I$6,0,10*ROW('Sanitation Data'!I141)),NA())</f>
        <v>#N/A</v>
      </c>
      <c r="AW147" s="508" t="e">
        <f ca="1">+IF(AND(ISNUMBER(OFFSET('Sanitation Data'!$I$10,0,10*ROW('Sanitation Data'!I141))),'Data Summary'!DL147="Yes"),OFFSET('Sanitation Data'!$I$10,0,10*ROW('Sanitation Data'!I141)),NA())</f>
        <v>#N/A</v>
      </c>
      <c r="AX147" s="508" t="e">
        <f ca="1">+IF(AND(ISNUMBER(OFFSET('Sanitation Data'!$I$11,0,10*ROW('Sanitation Data'!I141))),'Data Summary'!DM147="Yes"),OFFSET('Sanitation Data'!$I$11,0,10*ROW('Sanitation Data'!I141)),NA())</f>
        <v>#N/A</v>
      </c>
      <c r="AY147" s="508" t="e">
        <f ca="1">+IF(AND(ISNUMBER(OFFSET('Sanitation Data'!$I$12,0,10*ROW('Sanitation Data'!I141))),'Data Summary'!DN147="Yes"),OFFSET('Sanitation Data'!$I$12,0,10*ROW('Sanitation Data'!I141)),NA())</f>
        <v>#N/A</v>
      </c>
      <c r="AZ147" s="509" t="e">
        <f ca="1">+IF(AND(ISNUMBER(OFFSET('Hygiene Data'!$D$5,0,10*ROW('Hygiene Data'!D141))),'Data Summary'!DO147="Yes"),OFFSET('Hygiene Data'!$D$5,0,10*ROW('Hygiene Data'!D141)),NA())</f>
        <v>#N/A</v>
      </c>
      <c r="BA147" s="509" t="e">
        <f ca="1">+IF(AND(ISNUMBER(OFFSET('Hygiene Data'!$D$7,0,10*ROW('Hygiene Data'!D141))),'Data Summary'!DP147="Yes"),OFFSET('Hygiene Data'!$D$7,0,10*ROW('Hygiene Data'!D141)),NA())</f>
        <v>#N/A</v>
      </c>
      <c r="BB147" s="509" t="e">
        <f ca="1">+IF(AND(ISNUMBER(OFFSET('Hygiene Data'!$D$9,0,10*ROW('Hygiene Data'!D141))),'Data Summary'!DQ147="Yes"),OFFSET('Hygiene Data'!$D$9,0,10*ROW('Hygiene Data'!D141)),NA())</f>
        <v>#N/A</v>
      </c>
      <c r="BC147" s="509" t="e">
        <f ca="1">+IF(AND(ISNUMBER(OFFSET('Hygiene Data'!$E$5,0,10*ROW('Hygiene Data'!E141))),'Data Summary'!DR147="Yes"),OFFSET('Hygiene Data'!$E$5,0,10*ROW('Hygiene Data'!E141)),NA())</f>
        <v>#N/A</v>
      </c>
      <c r="BD147" s="509" t="e">
        <f ca="1">+IF(AND(ISNUMBER(OFFSET('Hygiene Data'!$E$7,0,10*ROW('Hygiene Data'!E141))),'Data Summary'!DS147="Yes"),OFFSET('Hygiene Data'!$E$7,0,10*ROW('Hygiene Data'!E141)),NA())</f>
        <v>#N/A</v>
      </c>
      <c r="BE147" s="509" t="e">
        <f ca="1">+IF(AND(ISNUMBER(OFFSET('Hygiene Data'!$E$9,0,10*ROW('Hygiene Data'!E141))),'Data Summary'!DT147="Yes"),OFFSET('Hygiene Data'!$E$9,0,10*ROW('Hygiene Data'!E141)),NA())</f>
        <v>#N/A</v>
      </c>
      <c r="BF147" s="509" t="e">
        <f ca="1">+IF(AND(ISNUMBER(OFFSET('Hygiene Data'!$F$5,0,10*ROW('Hygiene Data'!F141))),'Data Summary'!DU147="Yes"),OFFSET('Hygiene Data'!$F$5,0,10*ROW('Hygiene Data'!F141)),NA())</f>
        <v>#N/A</v>
      </c>
      <c r="BG147" s="509" t="e">
        <f ca="1">+IF(AND(ISNUMBER(OFFSET('Hygiene Data'!$F$7,0,10*ROW('Hygiene Data'!F141))),'Data Summary'!DV147="Yes"),OFFSET('Hygiene Data'!$F$7,0,10*ROW('Hygiene Data'!F141)),NA())</f>
        <v>#N/A</v>
      </c>
      <c r="BH147" s="509" t="e">
        <f ca="1">+IF(AND(ISNUMBER(OFFSET('Hygiene Data'!$F$9,0,10*ROW('Hygiene Data'!F141))),'Data Summary'!DW147="Yes"),OFFSET('Hygiene Data'!$F$9,0,10*ROW('Hygiene Data'!F141)),NA())</f>
        <v>#N/A</v>
      </c>
      <c r="BI147" s="509" t="e">
        <f ca="1">+IF(AND(ISNUMBER(OFFSET('Hygiene Data'!$G$5,0,10*ROW('Hygiene Data'!G141))),'Data Summary'!DX147="Yes"),OFFSET('Hygiene Data'!$G$5,0,10*ROW('Hygiene Data'!G141)),NA())</f>
        <v>#N/A</v>
      </c>
      <c r="BJ147" s="509" t="e">
        <f ca="1">+IF(AND(ISNUMBER(OFFSET('Hygiene Data'!$G$7,0,10*ROW('Hygiene Data'!G141))),'Data Summary'!DY147="Yes"),OFFSET('Hygiene Data'!$G$7,0,10*ROW('Hygiene Data'!G141)),NA())</f>
        <v>#N/A</v>
      </c>
      <c r="BK147" s="509" t="e">
        <f ca="1">+IF(AND(ISNUMBER(OFFSET('Hygiene Data'!$G$9,0,10*ROW('Hygiene Data'!G141))),'Data Summary'!DZ147="Yes"),OFFSET('Hygiene Data'!$G$9,0,10*ROW('Hygiene Data'!G141)),NA())</f>
        <v>#N/A</v>
      </c>
      <c r="BL147" s="509" t="e">
        <f ca="1">+IF(AND(ISNUMBER(OFFSET('Hygiene Data'!$H$5,0,10*ROW('Hygiene Data'!H141))),'Data Summary'!EA147="Yes"),OFFSET('Hygiene Data'!$H$5,0,10*ROW('Hygiene Data'!H141)),NA())</f>
        <v>#N/A</v>
      </c>
      <c r="BM147" s="509" t="e">
        <f ca="1">+IF(AND(ISNUMBER(OFFSET('Hygiene Data'!$H$7,0,10*ROW('Hygiene Data'!H141))),'Data Summary'!EB147="Yes"),OFFSET('Hygiene Data'!$H$7,0,10*ROW('Hygiene Data'!H141)),NA())</f>
        <v>#N/A</v>
      </c>
      <c r="BN147" s="509" t="e">
        <f ca="1">+IF(AND(ISNUMBER(OFFSET('Hygiene Data'!$H$9,0,10*ROW('Hygiene Data'!H141))),'Data Summary'!EC147="Yes"),OFFSET('Hygiene Data'!$H$9,0,10*ROW('Hygiene Data'!H141)),NA())</f>
        <v>#N/A</v>
      </c>
      <c r="BO147" s="509" t="e">
        <f ca="1">+IF(AND(ISNUMBER(OFFSET('Hygiene Data'!$I$5,0,10*ROW('Hygiene Data'!I141))),'Data Summary'!ED147="Yes"),OFFSET('Hygiene Data'!$I$5,0,10*ROW('Hygiene Data'!I141)),NA())</f>
        <v>#N/A</v>
      </c>
      <c r="BP147" s="509" t="e">
        <f ca="1">+IF(AND(ISNUMBER(OFFSET('Hygiene Data'!$I$7,0,10*ROW('Hygiene Data'!I141))),'Data Summary'!EE147="Yes"),OFFSET('Hygiene Data'!$I$7,0,10*ROW('Hygiene Data'!I141)),NA())</f>
        <v>#N/A</v>
      </c>
      <c r="BQ147" s="509" t="e">
        <f ca="1">+IF(AND(ISNUMBER(OFFSET('Hygiene Data'!$I$9,0,10*ROW('Hygiene Data'!I141))),'Data Summary'!EF147="Yes"),OFFSET('Hygiene Data'!$I$9,0,10*ROW('Hygiene Data'!I141)),NA())</f>
        <v>#N/A</v>
      </c>
    </row>
    <row r="148" spans="1:69" x14ac:dyDescent="0.25">
      <c r="A148" s="505" t="e">
        <f ca="1">+RIGHT('Data Summary'!A148,LEN('Data Summary'!A148)-9)</f>
        <v>#VALUE!</v>
      </c>
      <c r="B148" s="479" t="str">
        <f ca="1">+IF(ISTEXT('Data Summary'!B148),'Data Summary'!B148,"")</f>
        <v/>
      </c>
      <c r="C148" s="506" t="e">
        <f ca="1">+VALUE('Data Summary'!C148)</f>
        <v>#VALUE!</v>
      </c>
      <c r="D148" s="507" t="e">
        <f ca="1">+IF(AND(ISNUMBER(OFFSET('Water Data'!$D$4,0,10*ROW('Water Data'!D142))),'Data Summary'!BS148="Yes"),100-OFFSET('Water Data'!$D$4,0,10*ROW('Water Data'!D142)),NA())</f>
        <v>#N/A</v>
      </c>
      <c r="E148" s="507" t="e">
        <f ca="1">+IF(AND(ISNUMBER(OFFSET('Water Data'!$D$6,0,10*ROW('Water Data'!D142))),'Data Summary'!BT148="Yes"),OFFSET('Water Data'!$D$6,0,10*ROW('Water Data'!D142)),NA())</f>
        <v>#N/A</v>
      </c>
      <c r="F148" s="507" t="e">
        <f ca="1">+IF(AND(ISNUMBER(OFFSET('Water Data'!$D$9,0,10*ROW('Water Data'!D142))),'Data Summary'!BU148="Yes"),OFFSET('Water Data'!$D$9,0,10*ROW('Water Data'!D142)),NA())</f>
        <v>#N/A</v>
      </c>
      <c r="G148" s="507" t="e">
        <f ca="1">+IF(AND(ISNUMBER(OFFSET('Water Data'!$E$4,0,10*ROW('Water Data'!E142))),'Data Summary'!BV148="Yes"),100-OFFSET('Water Data'!$E$4,0,10*ROW('Water Data'!E142)),NA())</f>
        <v>#N/A</v>
      </c>
      <c r="H148" s="507" t="e">
        <f ca="1">+IF(AND(ISNUMBER(OFFSET('Water Data'!$E$6,0,10*ROW('Water Data'!E142))),'Data Summary'!BW148="Yes"),OFFSET('Water Data'!$E$6,0,10*ROW('Water Data'!E142)),NA())</f>
        <v>#N/A</v>
      </c>
      <c r="I148" s="507" t="e">
        <f ca="1">+IF(AND(ISNUMBER(OFFSET('Water Data'!$E$9,0,10*ROW('Water Data'!E142))),'Data Summary'!BX148="Yes"),OFFSET('Water Data'!$E$9,0,10*ROW('Water Data'!E142)),NA())</f>
        <v>#N/A</v>
      </c>
      <c r="J148" s="507" t="e">
        <f ca="1">+IF(AND(ISNUMBER(OFFSET('Water Data'!$F$4,0,10*ROW('Water Data'!F142))),'Data Summary'!BY148="Yes"),100-OFFSET('Water Data'!$F$4,0,10*ROW('Water Data'!F142)),NA())</f>
        <v>#N/A</v>
      </c>
      <c r="K148" s="507" t="e">
        <f ca="1">+IF(AND(ISNUMBER(OFFSET('Water Data'!$F$6,0,10*ROW('Water Data'!F142))),'Data Summary'!BZ148="Yes"),OFFSET('Water Data'!$F$6,0,10*ROW('Water Data'!F142)),NA())</f>
        <v>#N/A</v>
      </c>
      <c r="L148" s="507" t="e">
        <f ca="1">+IF(AND(ISNUMBER(OFFSET('Water Data'!$F$9,0,10*ROW('Water Data'!F142))),'Data Summary'!CA148="Yes"),OFFSET('Water Data'!$F$9,0,10*ROW('Water Data'!F142)),NA())</f>
        <v>#N/A</v>
      </c>
      <c r="M148" s="507" t="e">
        <f ca="1">+IF(AND(ISNUMBER(OFFSET('Water Data'!$G$4,0,10*ROW('Water Data'!G142))),'Data Summary'!CB148="Yes"),100-OFFSET('Water Data'!$G$4,0,10*ROW('Water Data'!G142)),NA())</f>
        <v>#N/A</v>
      </c>
      <c r="N148" s="507" t="e">
        <f ca="1">+IF(AND(ISNUMBER(OFFSET('Water Data'!$G$6,0,10*ROW('Water Data'!G142))),'Data Summary'!CC148="Yes"),OFFSET('Water Data'!$G$6,0,10*ROW('Water Data'!G142)),NA())</f>
        <v>#N/A</v>
      </c>
      <c r="O148" s="507" t="e">
        <f ca="1">+IF(AND(ISNUMBER(OFFSET('Water Data'!$G$9,0,10*ROW('Water Data'!G142))),'Data Summary'!CD148="Yes"),OFFSET('Water Data'!$G$9,0,10*ROW('Water Data'!G142)),NA())</f>
        <v>#N/A</v>
      </c>
      <c r="P148" s="507" t="e">
        <f ca="1">+IF(AND(ISNUMBER(OFFSET('Water Data'!$H$4,0,10*ROW('Water Data'!H142))),'Data Summary'!CE148="Yes"),100-OFFSET('Water Data'!$H$4,0,10*ROW('Water Data'!H142)),NA())</f>
        <v>#N/A</v>
      </c>
      <c r="Q148" s="507" t="e">
        <f ca="1">+IF(AND(ISNUMBER(OFFSET('Water Data'!$H$6,0,10*ROW('Water Data'!H142))),'Data Summary'!CF148="Yes"),OFFSET('Water Data'!$H$6,0,10*ROW('Water Data'!H142)),NA())</f>
        <v>#N/A</v>
      </c>
      <c r="R148" s="507" t="e">
        <f ca="1">+IF(AND(ISNUMBER(OFFSET('Water Data'!$H$9,0,10*ROW('Water Data'!H142))),'Data Summary'!CG148="Yes"),OFFSET('Water Data'!$H$9,0,10*ROW('Water Data'!H142)),NA())</f>
        <v>#N/A</v>
      </c>
      <c r="S148" s="507" t="e">
        <f ca="1">+IF(AND(ISNUMBER(OFFSET('Water Data'!$I$4,0,10*ROW('Water Data'!I142))),'Data Summary'!CH148="Yes"),100-OFFSET('Water Data'!$I$4,0,10*ROW('Water Data'!I142)),NA())</f>
        <v>#N/A</v>
      </c>
      <c r="T148" s="507" t="e">
        <f ca="1">+IF(AND(ISNUMBER(OFFSET('Water Data'!$I$6,0,10*ROW('Water Data'!I142))),'Data Summary'!CI148="Yes"),OFFSET('Water Data'!$I$6,0,10*ROW('Water Data'!I142)),NA())</f>
        <v>#N/A</v>
      </c>
      <c r="U148" s="507" t="e">
        <f ca="1">+IF(AND(ISNUMBER(OFFSET('Water Data'!$I$9,0,10*ROW('Water Data'!I142))),'Data Summary'!CJ148="Yes"),OFFSET('Water Data'!$I$9,0,10*ROW('Water Data'!I142)),NA())</f>
        <v>#N/A</v>
      </c>
      <c r="V148" s="508" t="e">
        <f ca="1">+IF(AND(ISNUMBER(OFFSET('Sanitation Data'!$D$4,0,10*ROW('Sanitation Data'!D142))),'Data Summary'!CK148="Yes"),100-OFFSET('Sanitation Data'!$D$4,0,10*ROW('Sanitation Data'!D142)),NA())</f>
        <v>#N/A</v>
      </c>
      <c r="W148" s="508" t="e">
        <f ca="1">+IF(AND(ISNUMBER(OFFSET('Sanitation Data'!$D$6,0,10*ROW('Sanitation Data'!D142))),'Data Summary'!CL148="Yes"),OFFSET('Sanitation Data'!$D$6,0,10*ROW('Sanitation Data'!D142)),NA())</f>
        <v>#N/A</v>
      </c>
      <c r="X148" s="508" t="e">
        <f ca="1">+IF(AND(ISNUMBER(OFFSET('Sanitation Data'!$D$10,0,10*ROW('Sanitation Data'!D142))),'Data Summary'!CM148="Yes"),OFFSET('Sanitation Data'!$D$10,0,10*ROW('Sanitation Data'!D142)),NA())</f>
        <v>#N/A</v>
      </c>
      <c r="Y148" s="508" t="e">
        <f ca="1">+IF(AND(ISNUMBER(OFFSET('Sanitation Data'!$D$11,0,10*ROW('Sanitation Data'!D142))),'Data Summary'!CN148="Yes"),OFFSET('Sanitation Data'!$D$11,0,10*ROW('Sanitation Data'!D142)),NA())</f>
        <v>#N/A</v>
      </c>
      <c r="Z148" s="508" t="e">
        <f ca="1">+IF(AND(ISNUMBER(OFFSET('Sanitation Data'!$D$12,0,10*ROW('Sanitation Data'!D142))),'Data Summary'!CO148="Yes"),OFFSET('Sanitation Data'!$D$12,0,10*ROW('Sanitation Data'!D142)),NA())</f>
        <v>#N/A</v>
      </c>
      <c r="AA148" s="508" t="e">
        <f ca="1">+IF(AND(ISNUMBER(OFFSET('Sanitation Data'!$E$4,0,10*ROW('Sanitation Data'!E142))),'Data Summary'!CP148="Yes"),100-OFFSET('Sanitation Data'!$E$4,0,10*ROW('Sanitation Data'!E142)),NA())</f>
        <v>#N/A</v>
      </c>
      <c r="AB148" s="508" t="e">
        <f ca="1">+IF(AND(ISNUMBER(OFFSET('Sanitation Data'!$E$6,0,10*ROW('Sanitation Data'!E142))),'Data Summary'!CQ148="Yes"),OFFSET('Sanitation Data'!$E$6,0,10*ROW('Sanitation Data'!E142)),NA())</f>
        <v>#N/A</v>
      </c>
      <c r="AC148" s="508" t="e">
        <f ca="1">+IF(AND(ISNUMBER(OFFSET('Sanitation Data'!$E$10,0,10*ROW('Sanitation Data'!E142))),'Data Summary'!CR148="Yes"),OFFSET('Sanitation Data'!$E$10,0,10*ROW('Sanitation Data'!E142)),NA())</f>
        <v>#N/A</v>
      </c>
      <c r="AD148" s="508" t="e">
        <f ca="1">+IF(AND(ISNUMBER(OFFSET('Sanitation Data'!$E$11,0,10*ROW('Sanitation Data'!E142))),'Data Summary'!CS148="Yes"),OFFSET('Sanitation Data'!$E$11,0,10*ROW('Sanitation Data'!E142)),NA())</f>
        <v>#N/A</v>
      </c>
      <c r="AE148" s="508" t="e">
        <f ca="1">+IF(AND(ISNUMBER(OFFSET('Sanitation Data'!$E$12,0,10*ROW('Sanitation Data'!E142))),'Data Summary'!CT148="Yes"),OFFSET('Sanitation Data'!$E$12,0,10*ROW('Sanitation Data'!E142)),NA())</f>
        <v>#N/A</v>
      </c>
      <c r="AF148" s="508" t="e">
        <f ca="1">+IF(AND(ISNUMBER(OFFSET('Sanitation Data'!$F$4,0,10*ROW('Sanitation Data'!F142))),'Data Summary'!CU148="Yes"),100-OFFSET('Sanitation Data'!$F$4,0,10*ROW('Sanitation Data'!F142)),NA())</f>
        <v>#N/A</v>
      </c>
      <c r="AG148" s="508" t="e">
        <f ca="1">+IF(AND(ISNUMBER(OFFSET('Sanitation Data'!$F$6,0,10*ROW('Sanitation Data'!F142))),'Data Summary'!CV148="Yes"),OFFSET('Sanitation Data'!$F$6,0,10*ROW('Sanitation Data'!F142)),NA())</f>
        <v>#N/A</v>
      </c>
      <c r="AH148" s="508" t="e">
        <f ca="1">+IF(AND(ISNUMBER(OFFSET('Sanitation Data'!$F$10,0,10*ROW('Sanitation Data'!F142))),'Data Summary'!CW148="Yes"),OFFSET('Sanitation Data'!$F$10,0,10*ROW('Sanitation Data'!F142)),NA())</f>
        <v>#N/A</v>
      </c>
      <c r="AI148" s="508" t="e">
        <f ca="1">+IF(AND(ISNUMBER(OFFSET('Sanitation Data'!$F$11,0,10*ROW('Sanitation Data'!F142))),'Data Summary'!CX148="Yes"),OFFSET('Sanitation Data'!$F$11,0,10*ROW('Sanitation Data'!F142)),NA())</f>
        <v>#N/A</v>
      </c>
      <c r="AJ148" s="508" t="e">
        <f ca="1">+IF(AND(ISNUMBER(OFFSET('Sanitation Data'!$F$12,0,10*ROW('Sanitation Data'!F142))),'Data Summary'!CY148="Yes"),OFFSET('Sanitation Data'!$F$12,0,10*ROW('Sanitation Data'!F142)),NA())</f>
        <v>#N/A</v>
      </c>
      <c r="AK148" s="508" t="e">
        <f ca="1">+IF(AND(ISNUMBER(OFFSET('Sanitation Data'!$G$4,0,10*ROW('Sanitation Data'!G142))),'Data Summary'!CZ148="Yes"),100-OFFSET('Sanitation Data'!$G$4,0,10*ROW('Sanitation Data'!G142)),NA())</f>
        <v>#N/A</v>
      </c>
      <c r="AL148" s="508" t="e">
        <f ca="1">+IF(AND(ISNUMBER(OFFSET('Sanitation Data'!$G$6,0,10*ROW('Sanitation Data'!G142))),'Data Summary'!DA148="Yes"),OFFSET('Sanitation Data'!$G$6,0,10*ROW('Sanitation Data'!G142)),NA())</f>
        <v>#N/A</v>
      </c>
      <c r="AM148" s="508" t="e">
        <f ca="1">+IF(AND(ISNUMBER(OFFSET('Sanitation Data'!$G$10,0,10*ROW('Sanitation Data'!G142))),'Data Summary'!DB148="Yes"),OFFSET('Sanitation Data'!$G$10,0,10*ROW('Sanitation Data'!G142)),NA())</f>
        <v>#N/A</v>
      </c>
      <c r="AN148" s="508" t="e">
        <f ca="1">+IF(AND(ISNUMBER(OFFSET('Sanitation Data'!$G$11,0,10*ROW('Sanitation Data'!G142))),'Data Summary'!DC148="Yes"),OFFSET('Sanitation Data'!$G$11,0,10*ROW('Sanitation Data'!G142)),NA())</f>
        <v>#N/A</v>
      </c>
      <c r="AO148" s="508" t="e">
        <f ca="1">+IF(AND(ISNUMBER(OFFSET('Sanitation Data'!$G$12,0,10*ROW('Sanitation Data'!G142))),'Data Summary'!DD148="Yes"),OFFSET('Sanitation Data'!$G$12,0,10*ROW('Sanitation Data'!G142)),NA())</f>
        <v>#N/A</v>
      </c>
      <c r="AP148" s="508" t="e">
        <f ca="1">+IF(AND(ISNUMBER(OFFSET('Sanitation Data'!$H$4,0,10*ROW('Sanitation Data'!H142))),'Data Summary'!DE148="Yes"),100-OFFSET('Sanitation Data'!$H$4,0,10*ROW('Sanitation Data'!H142)),NA())</f>
        <v>#N/A</v>
      </c>
      <c r="AQ148" s="508" t="e">
        <f ca="1">+IF(AND(ISNUMBER(OFFSET('Sanitation Data'!$H$6,0,10*ROW('Sanitation Data'!H142))),'Data Summary'!DF148="Yes"),OFFSET('Sanitation Data'!$H$6,0,10*ROW('Sanitation Data'!H142)),NA())</f>
        <v>#N/A</v>
      </c>
      <c r="AR148" s="508" t="e">
        <f ca="1">+IF(AND(ISNUMBER(OFFSET('Sanitation Data'!$H$10,0,10*ROW('Sanitation Data'!H142))),'Data Summary'!DG148="Yes"),OFFSET('Sanitation Data'!$H$10,0,10*ROW('Sanitation Data'!H142)),NA())</f>
        <v>#N/A</v>
      </c>
      <c r="AS148" s="508" t="e">
        <f ca="1">+IF(AND(ISNUMBER(OFFSET('Sanitation Data'!$H$11,0,10*ROW('Sanitation Data'!H142))),'Data Summary'!DH148="Yes"),OFFSET('Sanitation Data'!$H$11,0,10*ROW('Sanitation Data'!H142)),NA())</f>
        <v>#N/A</v>
      </c>
      <c r="AT148" s="508" t="e">
        <f ca="1">+IF(AND(ISNUMBER(OFFSET('Sanitation Data'!$H$12,0,10*ROW('Sanitation Data'!H142))),'Data Summary'!DI148="Yes"),OFFSET('Sanitation Data'!$H$12,0,10*ROW('Sanitation Data'!H142)),NA())</f>
        <v>#N/A</v>
      </c>
      <c r="AU148" s="508" t="e">
        <f ca="1">+IF(AND(ISNUMBER(OFFSET('Sanitation Data'!$I$4,0,10*ROW('Sanitation Data'!I142))),'Data Summary'!DJ148="Yes"),100-OFFSET('Sanitation Data'!$I$4,0,10*ROW('Sanitation Data'!I142)),NA())</f>
        <v>#N/A</v>
      </c>
      <c r="AV148" s="508" t="e">
        <f ca="1">+IF(AND(ISNUMBER(OFFSET('Sanitation Data'!$I$6,0,10*ROW('Sanitation Data'!I142))),'Data Summary'!DK148="Yes"),OFFSET('Sanitation Data'!$I$6,0,10*ROW('Sanitation Data'!I142)),NA())</f>
        <v>#N/A</v>
      </c>
      <c r="AW148" s="508" t="e">
        <f ca="1">+IF(AND(ISNUMBER(OFFSET('Sanitation Data'!$I$10,0,10*ROW('Sanitation Data'!I142))),'Data Summary'!DL148="Yes"),OFFSET('Sanitation Data'!$I$10,0,10*ROW('Sanitation Data'!I142)),NA())</f>
        <v>#N/A</v>
      </c>
      <c r="AX148" s="508" t="e">
        <f ca="1">+IF(AND(ISNUMBER(OFFSET('Sanitation Data'!$I$11,0,10*ROW('Sanitation Data'!I142))),'Data Summary'!DM148="Yes"),OFFSET('Sanitation Data'!$I$11,0,10*ROW('Sanitation Data'!I142)),NA())</f>
        <v>#N/A</v>
      </c>
      <c r="AY148" s="508" t="e">
        <f ca="1">+IF(AND(ISNUMBER(OFFSET('Sanitation Data'!$I$12,0,10*ROW('Sanitation Data'!I142))),'Data Summary'!DN148="Yes"),OFFSET('Sanitation Data'!$I$12,0,10*ROW('Sanitation Data'!I142)),NA())</f>
        <v>#N/A</v>
      </c>
      <c r="AZ148" s="509" t="e">
        <f ca="1">+IF(AND(ISNUMBER(OFFSET('Hygiene Data'!$D$5,0,10*ROW('Hygiene Data'!D142))),'Data Summary'!DO148="Yes"),OFFSET('Hygiene Data'!$D$5,0,10*ROW('Hygiene Data'!D142)),NA())</f>
        <v>#N/A</v>
      </c>
      <c r="BA148" s="509" t="e">
        <f ca="1">+IF(AND(ISNUMBER(OFFSET('Hygiene Data'!$D$7,0,10*ROW('Hygiene Data'!D142))),'Data Summary'!DP148="Yes"),OFFSET('Hygiene Data'!$D$7,0,10*ROW('Hygiene Data'!D142)),NA())</f>
        <v>#N/A</v>
      </c>
      <c r="BB148" s="509" t="e">
        <f ca="1">+IF(AND(ISNUMBER(OFFSET('Hygiene Data'!$D$9,0,10*ROW('Hygiene Data'!D142))),'Data Summary'!DQ148="Yes"),OFFSET('Hygiene Data'!$D$9,0,10*ROW('Hygiene Data'!D142)),NA())</f>
        <v>#N/A</v>
      </c>
      <c r="BC148" s="509" t="e">
        <f ca="1">+IF(AND(ISNUMBER(OFFSET('Hygiene Data'!$E$5,0,10*ROW('Hygiene Data'!E142))),'Data Summary'!DR148="Yes"),OFFSET('Hygiene Data'!$E$5,0,10*ROW('Hygiene Data'!E142)),NA())</f>
        <v>#N/A</v>
      </c>
      <c r="BD148" s="509" t="e">
        <f ca="1">+IF(AND(ISNUMBER(OFFSET('Hygiene Data'!$E$7,0,10*ROW('Hygiene Data'!E142))),'Data Summary'!DS148="Yes"),OFFSET('Hygiene Data'!$E$7,0,10*ROW('Hygiene Data'!E142)),NA())</f>
        <v>#N/A</v>
      </c>
      <c r="BE148" s="509" t="e">
        <f ca="1">+IF(AND(ISNUMBER(OFFSET('Hygiene Data'!$E$9,0,10*ROW('Hygiene Data'!E142))),'Data Summary'!DT148="Yes"),OFFSET('Hygiene Data'!$E$9,0,10*ROW('Hygiene Data'!E142)),NA())</f>
        <v>#N/A</v>
      </c>
      <c r="BF148" s="509" t="e">
        <f ca="1">+IF(AND(ISNUMBER(OFFSET('Hygiene Data'!$F$5,0,10*ROW('Hygiene Data'!F142))),'Data Summary'!DU148="Yes"),OFFSET('Hygiene Data'!$F$5,0,10*ROW('Hygiene Data'!F142)),NA())</f>
        <v>#N/A</v>
      </c>
      <c r="BG148" s="509" t="e">
        <f ca="1">+IF(AND(ISNUMBER(OFFSET('Hygiene Data'!$F$7,0,10*ROW('Hygiene Data'!F142))),'Data Summary'!DV148="Yes"),OFFSET('Hygiene Data'!$F$7,0,10*ROW('Hygiene Data'!F142)),NA())</f>
        <v>#N/A</v>
      </c>
      <c r="BH148" s="509" t="e">
        <f ca="1">+IF(AND(ISNUMBER(OFFSET('Hygiene Data'!$F$9,0,10*ROW('Hygiene Data'!F142))),'Data Summary'!DW148="Yes"),OFFSET('Hygiene Data'!$F$9,0,10*ROW('Hygiene Data'!F142)),NA())</f>
        <v>#N/A</v>
      </c>
      <c r="BI148" s="509" t="e">
        <f ca="1">+IF(AND(ISNUMBER(OFFSET('Hygiene Data'!$G$5,0,10*ROW('Hygiene Data'!G142))),'Data Summary'!DX148="Yes"),OFFSET('Hygiene Data'!$G$5,0,10*ROW('Hygiene Data'!G142)),NA())</f>
        <v>#N/A</v>
      </c>
      <c r="BJ148" s="509" t="e">
        <f ca="1">+IF(AND(ISNUMBER(OFFSET('Hygiene Data'!$G$7,0,10*ROW('Hygiene Data'!G142))),'Data Summary'!DY148="Yes"),OFFSET('Hygiene Data'!$G$7,0,10*ROW('Hygiene Data'!G142)),NA())</f>
        <v>#N/A</v>
      </c>
      <c r="BK148" s="509" t="e">
        <f ca="1">+IF(AND(ISNUMBER(OFFSET('Hygiene Data'!$G$9,0,10*ROW('Hygiene Data'!G142))),'Data Summary'!DZ148="Yes"),OFFSET('Hygiene Data'!$G$9,0,10*ROW('Hygiene Data'!G142)),NA())</f>
        <v>#N/A</v>
      </c>
      <c r="BL148" s="509" t="e">
        <f ca="1">+IF(AND(ISNUMBER(OFFSET('Hygiene Data'!$H$5,0,10*ROW('Hygiene Data'!H142))),'Data Summary'!EA148="Yes"),OFFSET('Hygiene Data'!$H$5,0,10*ROW('Hygiene Data'!H142)),NA())</f>
        <v>#N/A</v>
      </c>
      <c r="BM148" s="509" t="e">
        <f ca="1">+IF(AND(ISNUMBER(OFFSET('Hygiene Data'!$H$7,0,10*ROW('Hygiene Data'!H142))),'Data Summary'!EB148="Yes"),OFFSET('Hygiene Data'!$H$7,0,10*ROW('Hygiene Data'!H142)),NA())</f>
        <v>#N/A</v>
      </c>
      <c r="BN148" s="509" t="e">
        <f ca="1">+IF(AND(ISNUMBER(OFFSET('Hygiene Data'!$H$9,0,10*ROW('Hygiene Data'!H142))),'Data Summary'!EC148="Yes"),OFFSET('Hygiene Data'!$H$9,0,10*ROW('Hygiene Data'!H142)),NA())</f>
        <v>#N/A</v>
      </c>
      <c r="BO148" s="509" t="e">
        <f ca="1">+IF(AND(ISNUMBER(OFFSET('Hygiene Data'!$I$5,0,10*ROW('Hygiene Data'!I142))),'Data Summary'!ED148="Yes"),OFFSET('Hygiene Data'!$I$5,0,10*ROW('Hygiene Data'!I142)),NA())</f>
        <v>#N/A</v>
      </c>
      <c r="BP148" s="509" t="e">
        <f ca="1">+IF(AND(ISNUMBER(OFFSET('Hygiene Data'!$I$7,0,10*ROW('Hygiene Data'!I142))),'Data Summary'!EE148="Yes"),OFFSET('Hygiene Data'!$I$7,0,10*ROW('Hygiene Data'!I142)),NA())</f>
        <v>#N/A</v>
      </c>
      <c r="BQ148" s="509" t="e">
        <f ca="1">+IF(AND(ISNUMBER(OFFSET('Hygiene Data'!$I$9,0,10*ROW('Hygiene Data'!I142))),'Data Summary'!EF148="Yes"),OFFSET('Hygiene Data'!$I$9,0,10*ROW('Hygiene Data'!I142)),NA())</f>
        <v>#N/A</v>
      </c>
    </row>
    <row r="149" spans="1:69" x14ac:dyDescent="0.25">
      <c r="A149" s="505" t="e">
        <f ca="1">+RIGHT('Data Summary'!A149,LEN('Data Summary'!A149)-9)</f>
        <v>#VALUE!</v>
      </c>
      <c r="B149" s="479" t="str">
        <f ca="1">+IF(ISTEXT('Data Summary'!B149),'Data Summary'!B149,"")</f>
        <v/>
      </c>
      <c r="C149" s="506" t="e">
        <f ca="1">+VALUE('Data Summary'!C149)</f>
        <v>#VALUE!</v>
      </c>
      <c r="D149" s="507" t="e">
        <f ca="1">+IF(AND(ISNUMBER(OFFSET('Water Data'!$D$4,0,10*ROW('Water Data'!D143))),'Data Summary'!BS149="Yes"),100-OFFSET('Water Data'!$D$4,0,10*ROW('Water Data'!D143)),NA())</f>
        <v>#N/A</v>
      </c>
      <c r="E149" s="507" t="e">
        <f ca="1">+IF(AND(ISNUMBER(OFFSET('Water Data'!$D$6,0,10*ROW('Water Data'!D143))),'Data Summary'!BT149="Yes"),OFFSET('Water Data'!$D$6,0,10*ROW('Water Data'!D143)),NA())</f>
        <v>#N/A</v>
      </c>
      <c r="F149" s="507" t="e">
        <f ca="1">+IF(AND(ISNUMBER(OFFSET('Water Data'!$D$9,0,10*ROW('Water Data'!D143))),'Data Summary'!BU149="Yes"),OFFSET('Water Data'!$D$9,0,10*ROW('Water Data'!D143)),NA())</f>
        <v>#N/A</v>
      </c>
      <c r="G149" s="507" t="e">
        <f ca="1">+IF(AND(ISNUMBER(OFFSET('Water Data'!$E$4,0,10*ROW('Water Data'!E143))),'Data Summary'!BV149="Yes"),100-OFFSET('Water Data'!$E$4,0,10*ROW('Water Data'!E143)),NA())</f>
        <v>#N/A</v>
      </c>
      <c r="H149" s="507" t="e">
        <f ca="1">+IF(AND(ISNUMBER(OFFSET('Water Data'!$E$6,0,10*ROW('Water Data'!E143))),'Data Summary'!BW149="Yes"),OFFSET('Water Data'!$E$6,0,10*ROW('Water Data'!E143)),NA())</f>
        <v>#N/A</v>
      </c>
      <c r="I149" s="507" t="e">
        <f ca="1">+IF(AND(ISNUMBER(OFFSET('Water Data'!$E$9,0,10*ROW('Water Data'!E143))),'Data Summary'!BX149="Yes"),OFFSET('Water Data'!$E$9,0,10*ROW('Water Data'!E143)),NA())</f>
        <v>#N/A</v>
      </c>
      <c r="J149" s="507" t="e">
        <f ca="1">+IF(AND(ISNUMBER(OFFSET('Water Data'!$F$4,0,10*ROW('Water Data'!F143))),'Data Summary'!BY149="Yes"),100-OFFSET('Water Data'!$F$4,0,10*ROW('Water Data'!F143)),NA())</f>
        <v>#N/A</v>
      </c>
      <c r="K149" s="507" t="e">
        <f ca="1">+IF(AND(ISNUMBER(OFFSET('Water Data'!$F$6,0,10*ROW('Water Data'!F143))),'Data Summary'!BZ149="Yes"),OFFSET('Water Data'!$F$6,0,10*ROW('Water Data'!F143)),NA())</f>
        <v>#N/A</v>
      </c>
      <c r="L149" s="507" t="e">
        <f ca="1">+IF(AND(ISNUMBER(OFFSET('Water Data'!$F$9,0,10*ROW('Water Data'!F143))),'Data Summary'!CA149="Yes"),OFFSET('Water Data'!$F$9,0,10*ROW('Water Data'!F143)),NA())</f>
        <v>#N/A</v>
      </c>
      <c r="M149" s="507" t="e">
        <f ca="1">+IF(AND(ISNUMBER(OFFSET('Water Data'!$G$4,0,10*ROW('Water Data'!G143))),'Data Summary'!CB149="Yes"),100-OFFSET('Water Data'!$G$4,0,10*ROW('Water Data'!G143)),NA())</f>
        <v>#N/A</v>
      </c>
      <c r="N149" s="507" t="e">
        <f ca="1">+IF(AND(ISNUMBER(OFFSET('Water Data'!$G$6,0,10*ROW('Water Data'!G143))),'Data Summary'!CC149="Yes"),OFFSET('Water Data'!$G$6,0,10*ROW('Water Data'!G143)),NA())</f>
        <v>#N/A</v>
      </c>
      <c r="O149" s="507" t="e">
        <f ca="1">+IF(AND(ISNUMBER(OFFSET('Water Data'!$G$9,0,10*ROW('Water Data'!G143))),'Data Summary'!CD149="Yes"),OFFSET('Water Data'!$G$9,0,10*ROW('Water Data'!G143)),NA())</f>
        <v>#N/A</v>
      </c>
      <c r="P149" s="507" t="e">
        <f ca="1">+IF(AND(ISNUMBER(OFFSET('Water Data'!$H$4,0,10*ROW('Water Data'!H143))),'Data Summary'!CE149="Yes"),100-OFFSET('Water Data'!$H$4,0,10*ROW('Water Data'!H143)),NA())</f>
        <v>#N/A</v>
      </c>
      <c r="Q149" s="507" t="e">
        <f ca="1">+IF(AND(ISNUMBER(OFFSET('Water Data'!$H$6,0,10*ROW('Water Data'!H143))),'Data Summary'!CF149="Yes"),OFFSET('Water Data'!$H$6,0,10*ROW('Water Data'!H143)),NA())</f>
        <v>#N/A</v>
      </c>
      <c r="R149" s="507" t="e">
        <f ca="1">+IF(AND(ISNUMBER(OFFSET('Water Data'!$H$9,0,10*ROW('Water Data'!H143))),'Data Summary'!CG149="Yes"),OFFSET('Water Data'!$H$9,0,10*ROW('Water Data'!H143)),NA())</f>
        <v>#N/A</v>
      </c>
      <c r="S149" s="507" t="e">
        <f ca="1">+IF(AND(ISNUMBER(OFFSET('Water Data'!$I$4,0,10*ROW('Water Data'!I143))),'Data Summary'!CH149="Yes"),100-OFFSET('Water Data'!$I$4,0,10*ROW('Water Data'!I143)),NA())</f>
        <v>#N/A</v>
      </c>
      <c r="T149" s="507" t="e">
        <f ca="1">+IF(AND(ISNUMBER(OFFSET('Water Data'!$I$6,0,10*ROW('Water Data'!I143))),'Data Summary'!CI149="Yes"),OFFSET('Water Data'!$I$6,0,10*ROW('Water Data'!I143)),NA())</f>
        <v>#N/A</v>
      </c>
      <c r="U149" s="507" t="e">
        <f ca="1">+IF(AND(ISNUMBER(OFFSET('Water Data'!$I$9,0,10*ROW('Water Data'!I143))),'Data Summary'!CJ149="Yes"),OFFSET('Water Data'!$I$9,0,10*ROW('Water Data'!I143)),NA())</f>
        <v>#N/A</v>
      </c>
      <c r="V149" s="508" t="e">
        <f ca="1">+IF(AND(ISNUMBER(OFFSET('Sanitation Data'!$D$4,0,10*ROW('Sanitation Data'!D143))),'Data Summary'!CK149="Yes"),100-OFFSET('Sanitation Data'!$D$4,0,10*ROW('Sanitation Data'!D143)),NA())</f>
        <v>#N/A</v>
      </c>
      <c r="W149" s="508" t="e">
        <f ca="1">+IF(AND(ISNUMBER(OFFSET('Sanitation Data'!$D$6,0,10*ROW('Sanitation Data'!D143))),'Data Summary'!CL149="Yes"),OFFSET('Sanitation Data'!$D$6,0,10*ROW('Sanitation Data'!D143)),NA())</f>
        <v>#N/A</v>
      </c>
      <c r="X149" s="508" t="e">
        <f ca="1">+IF(AND(ISNUMBER(OFFSET('Sanitation Data'!$D$10,0,10*ROW('Sanitation Data'!D143))),'Data Summary'!CM149="Yes"),OFFSET('Sanitation Data'!$D$10,0,10*ROW('Sanitation Data'!D143)),NA())</f>
        <v>#N/A</v>
      </c>
      <c r="Y149" s="508" t="e">
        <f ca="1">+IF(AND(ISNUMBER(OFFSET('Sanitation Data'!$D$11,0,10*ROW('Sanitation Data'!D143))),'Data Summary'!CN149="Yes"),OFFSET('Sanitation Data'!$D$11,0,10*ROW('Sanitation Data'!D143)),NA())</f>
        <v>#N/A</v>
      </c>
      <c r="Z149" s="508" t="e">
        <f ca="1">+IF(AND(ISNUMBER(OFFSET('Sanitation Data'!$D$12,0,10*ROW('Sanitation Data'!D143))),'Data Summary'!CO149="Yes"),OFFSET('Sanitation Data'!$D$12,0,10*ROW('Sanitation Data'!D143)),NA())</f>
        <v>#N/A</v>
      </c>
      <c r="AA149" s="508" t="e">
        <f ca="1">+IF(AND(ISNUMBER(OFFSET('Sanitation Data'!$E$4,0,10*ROW('Sanitation Data'!E143))),'Data Summary'!CP149="Yes"),100-OFFSET('Sanitation Data'!$E$4,0,10*ROW('Sanitation Data'!E143)),NA())</f>
        <v>#N/A</v>
      </c>
      <c r="AB149" s="508" t="e">
        <f ca="1">+IF(AND(ISNUMBER(OFFSET('Sanitation Data'!$E$6,0,10*ROW('Sanitation Data'!E143))),'Data Summary'!CQ149="Yes"),OFFSET('Sanitation Data'!$E$6,0,10*ROW('Sanitation Data'!E143)),NA())</f>
        <v>#N/A</v>
      </c>
      <c r="AC149" s="508" t="e">
        <f ca="1">+IF(AND(ISNUMBER(OFFSET('Sanitation Data'!$E$10,0,10*ROW('Sanitation Data'!E143))),'Data Summary'!CR149="Yes"),OFFSET('Sanitation Data'!$E$10,0,10*ROW('Sanitation Data'!E143)),NA())</f>
        <v>#N/A</v>
      </c>
      <c r="AD149" s="508" t="e">
        <f ca="1">+IF(AND(ISNUMBER(OFFSET('Sanitation Data'!$E$11,0,10*ROW('Sanitation Data'!E143))),'Data Summary'!CS149="Yes"),OFFSET('Sanitation Data'!$E$11,0,10*ROW('Sanitation Data'!E143)),NA())</f>
        <v>#N/A</v>
      </c>
      <c r="AE149" s="508" t="e">
        <f ca="1">+IF(AND(ISNUMBER(OFFSET('Sanitation Data'!$E$12,0,10*ROW('Sanitation Data'!E143))),'Data Summary'!CT149="Yes"),OFFSET('Sanitation Data'!$E$12,0,10*ROW('Sanitation Data'!E143)),NA())</f>
        <v>#N/A</v>
      </c>
      <c r="AF149" s="508" t="e">
        <f ca="1">+IF(AND(ISNUMBER(OFFSET('Sanitation Data'!$F$4,0,10*ROW('Sanitation Data'!F143))),'Data Summary'!CU149="Yes"),100-OFFSET('Sanitation Data'!$F$4,0,10*ROW('Sanitation Data'!F143)),NA())</f>
        <v>#N/A</v>
      </c>
      <c r="AG149" s="508" t="e">
        <f ca="1">+IF(AND(ISNUMBER(OFFSET('Sanitation Data'!$F$6,0,10*ROW('Sanitation Data'!F143))),'Data Summary'!CV149="Yes"),OFFSET('Sanitation Data'!$F$6,0,10*ROW('Sanitation Data'!F143)),NA())</f>
        <v>#N/A</v>
      </c>
      <c r="AH149" s="508" t="e">
        <f ca="1">+IF(AND(ISNUMBER(OFFSET('Sanitation Data'!$F$10,0,10*ROW('Sanitation Data'!F143))),'Data Summary'!CW149="Yes"),OFFSET('Sanitation Data'!$F$10,0,10*ROW('Sanitation Data'!F143)),NA())</f>
        <v>#N/A</v>
      </c>
      <c r="AI149" s="508" t="e">
        <f ca="1">+IF(AND(ISNUMBER(OFFSET('Sanitation Data'!$F$11,0,10*ROW('Sanitation Data'!F143))),'Data Summary'!CX149="Yes"),OFFSET('Sanitation Data'!$F$11,0,10*ROW('Sanitation Data'!F143)),NA())</f>
        <v>#N/A</v>
      </c>
      <c r="AJ149" s="508" t="e">
        <f ca="1">+IF(AND(ISNUMBER(OFFSET('Sanitation Data'!$F$12,0,10*ROW('Sanitation Data'!F143))),'Data Summary'!CY149="Yes"),OFFSET('Sanitation Data'!$F$12,0,10*ROW('Sanitation Data'!F143)),NA())</f>
        <v>#N/A</v>
      </c>
      <c r="AK149" s="508" t="e">
        <f ca="1">+IF(AND(ISNUMBER(OFFSET('Sanitation Data'!$G$4,0,10*ROW('Sanitation Data'!G143))),'Data Summary'!CZ149="Yes"),100-OFFSET('Sanitation Data'!$G$4,0,10*ROW('Sanitation Data'!G143)),NA())</f>
        <v>#N/A</v>
      </c>
      <c r="AL149" s="508" t="e">
        <f ca="1">+IF(AND(ISNUMBER(OFFSET('Sanitation Data'!$G$6,0,10*ROW('Sanitation Data'!G143))),'Data Summary'!DA149="Yes"),OFFSET('Sanitation Data'!$G$6,0,10*ROW('Sanitation Data'!G143)),NA())</f>
        <v>#N/A</v>
      </c>
      <c r="AM149" s="508" t="e">
        <f ca="1">+IF(AND(ISNUMBER(OFFSET('Sanitation Data'!$G$10,0,10*ROW('Sanitation Data'!G143))),'Data Summary'!DB149="Yes"),OFFSET('Sanitation Data'!$G$10,0,10*ROW('Sanitation Data'!G143)),NA())</f>
        <v>#N/A</v>
      </c>
      <c r="AN149" s="508" t="e">
        <f ca="1">+IF(AND(ISNUMBER(OFFSET('Sanitation Data'!$G$11,0,10*ROW('Sanitation Data'!G143))),'Data Summary'!DC149="Yes"),OFFSET('Sanitation Data'!$G$11,0,10*ROW('Sanitation Data'!G143)),NA())</f>
        <v>#N/A</v>
      </c>
      <c r="AO149" s="508" t="e">
        <f ca="1">+IF(AND(ISNUMBER(OFFSET('Sanitation Data'!$G$12,0,10*ROW('Sanitation Data'!G143))),'Data Summary'!DD149="Yes"),OFFSET('Sanitation Data'!$G$12,0,10*ROW('Sanitation Data'!G143)),NA())</f>
        <v>#N/A</v>
      </c>
      <c r="AP149" s="508" t="e">
        <f ca="1">+IF(AND(ISNUMBER(OFFSET('Sanitation Data'!$H$4,0,10*ROW('Sanitation Data'!H143))),'Data Summary'!DE149="Yes"),100-OFFSET('Sanitation Data'!$H$4,0,10*ROW('Sanitation Data'!H143)),NA())</f>
        <v>#N/A</v>
      </c>
      <c r="AQ149" s="508" t="e">
        <f ca="1">+IF(AND(ISNUMBER(OFFSET('Sanitation Data'!$H$6,0,10*ROW('Sanitation Data'!H143))),'Data Summary'!DF149="Yes"),OFFSET('Sanitation Data'!$H$6,0,10*ROW('Sanitation Data'!H143)),NA())</f>
        <v>#N/A</v>
      </c>
      <c r="AR149" s="508" t="e">
        <f ca="1">+IF(AND(ISNUMBER(OFFSET('Sanitation Data'!$H$10,0,10*ROW('Sanitation Data'!H143))),'Data Summary'!DG149="Yes"),OFFSET('Sanitation Data'!$H$10,0,10*ROW('Sanitation Data'!H143)),NA())</f>
        <v>#N/A</v>
      </c>
      <c r="AS149" s="508" t="e">
        <f ca="1">+IF(AND(ISNUMBER(OFFSET('Sanitation Data'!$H$11,0,10*ROW('Sanitation Data'!H143))),'Data Summary'!DH149="Yes"),OFFSET('Sanitation Data'!$H$11,0,10*ROW('Sanitation Data'!H143)),NA())</f>
        <v>#N/A</v>
      </c>
      <c r="AT149" s="508" t="e">
        <f ca="1">+IF(AND(ISNUMBER(OFFSET('Sanitation Data'!$H$12,0,10*ROW('Sanitation Data'!H143))),'Data Summary'!DI149="Yes"),OFFSET('Sanitation Data'!$H$12,0,10*ROW('Sanitation Data'!H143)),NA())</f>
        <v>#N/A</v>
      </c>
      <c r="AU149" s="508" t="e">
        <f ca="1">+IF(AND(ISNUMBER(OFFSET('Sanitation Data'!$I$4,0,10*ROW('Sanitation Data'!I143))),'Data Summary'!DJ149="Yes"),100-OFFSET('Sanitation Data'!$I$4,0,10*ROW('Sanitation Data'!I143)),NA())</f>
        <v>#N/A</v>
      </c>
      <c r="AV149" s="508" t="e">
        <f ca="1">+IF(AND(ISNUMBER(OFFSET('Sanitation Data'!$I$6,0,10*ROW('Sanitation Data'!I143))),'Data Summary'!DK149="Yes"),OFFSET('Sanitation Data'!$I$6,0,10*ROW('Sanitation Data'!I143)),NA())</f>
        <v>#N/A</v>
      </c>
      <c r="AW149" s="508" t="e">
        <f ca="1">+IF(AND(ISNUMBER(OFFSET('Sanitation Data'!$I$10,0,10*ROW('Sanitation Data'!I143))),'Data Summary'!DL149="Yes"),OFFSET('Sanitation Data'!$I$10,0,10*ROW('Sanitation Data'!I143)),NA())</f>
        <v>#N/A</v>
      </c>
      <c r="AX149" s="508" t="e">
        <f ca="1">+IF(AND(ISNUMBER(OFFSET('Sanitation Data'!$I$11,0,10*ROW('Sanitation Data'!I143))),'Data Summary'!DM149="Yes"),OFFSET('Sanitation Data'!$I$11,0,10*ROW('Sanitation Data'!I143)),NA())</f>
        <v>#N/A</v>
      </c>
      <c r="AY149" s="508" t="e">
        <f ca="1">+IF(AND(ISNUMBER(OFFSET('Sanitation Data'!$I$12,0,10*ROW('Sanitation Data'!I143))),'Data Summary'!DN149="Yes"),OFFSET('Sanitation Data'!$I$12,0,10*ROW('Sanitation Data'!I143)),NA())</f>
        <v>#N/A</v>
      </c>
      <c r="AZ149" s="509" t="e">
        <f ca="1">+IF(AND(ISNUMBER(OFFSET('Hygiene Data'!$D$5,0,10*ROW('Hygiene Data'!D143))),'Data Summary'!DO149="Yes"),OFFSET('Hygiene Data'!$D$5,0,10*ROW('Hygiene Data'!D143)),NA())</f>
        <v>#N/A</v>
      </c>
      <c r="BA149" s="509" t="e">
        <f ca="1">+IF(AND(ISNUMBER(OFFSET('Hygiene Data'!$D$7,0,10*ROW('Hygiene Data'!D143))),'Data Summary'!DP149="Yes"),OFFSET('Hygiene Data'!$D$7,0,10*ROW('Hygiene Data'!D143)),NA())</f>
        <v>#N/A</v>
      </c>
      <c r="BB149" s="509" t="e">
        <f ca="1">+IF(AND(ISNUMBER(OFFSET('Hygiene Data'!$D$9,0,10*ROW('Hygiene Data'!D143))),'Data Summary'!DQ149="Yes"),OFFSET('Hygiene Data'!$D$9,0,10*ROW('Hygiene Data'!D143)),NA())</f>
        <v>#N/A</v>
      </c>
      <c r="BC149" s="509" t="e">
        <f ca="1">+IF(AND(ISNUMBER(OFFSET('Hygiene Data'!$E$5,0,10*ROW('Hygiene Data'!E143))),'Data Summary'!DR149="Yes"),OFFSET('Hygiene Data'!$E$5,0,10*ROW('Hygiene Data'!E143)),NA())</f>
        <v>#N/A</v>
      </c>
      <c r="BD149" s="509" t="e">
        <f ca="1">+IF(AND(ISNUMBER(OFFSET('Hygiene Data'!$E$7,0,10*ROW('Hygiene Data'!E143))),'Data Summary'!DS149="Yes"),OFFSET('Hygiene Data'!$E$7,0,10*ROW('Hygiene Data'!E143)),NA())</f>
        <v>#N/A</v>
      </c>
      <c r="BE149" s="509" t="e">
        <f ca="1">+IF(AND(ISNUMBER(OFFSET('Hygiene Data'!$E$9,0,10*ROW('Hygiene Data'!E143))),'Data Summary'!DT149="Yes"),OFFSET('Hygiene Data'!$E$9,0,10*ROW('Hygiene Data'!E143)),NA())</f>
        <v>#N/A</v>
      </c>
      <c r="BF149" s="509" t="e">
        <f ca="1">+IF(AND(ISNUMBER(OFFSET('Hygiene Data'!$F$5,0,10*ROW('Hygiene Data'!F143))),'Data Summary'!DU149="Yes"),OFFSET('Hygiene Data'!$F$5,0,10*ROW('Hygiene Data'!F143)),NA())</f>
        <v>#N/A</v>
      </c>
      <c r="BG149" s="509" t="e">
        <f ca="1">+IF(AND(ISNUMBER(OFFSET('Hygiene Data'!$F$7,0,10*ROW('Hygiene Data'!F143))),'Data Summary'!DV149="Yes"),OFFSET('Hygiene Data'!$F$7,0,10*ROW('Hygiene Data'!F143)),NA())</f>
        <v>#N/A</v>
      </c>
      <c r="BH149" s="509" t="e">
        <f ca="1">+IF(AND(ISNUMBER(OFFSET('Hygiene Data'!$F$9,0,10*ROW('Hygiene Data'!F143))),'Data Summary'!DW149="Yes"),OFFSET('Hygiene Data'!$F$9,0,10*ROW('Hygiene Data'!F143)),NA())</f>
        <v>#N/A</v>
      </c>
      <c r="BI149" s="509" t="e">
        <f ca="1">+IF(AND(ISNUMBER(OFFSET('Hygiene Data'!$G$5,0,10*ROW('Hygiene Data'!G143))),'Data Summary'!DX149="Yes"),OFFSET('Hygiene Data'!$G$5,0,10*ROW('Hygiene Data'!G143)),NA())</f>
        <v>#N/A</v>
      </c>
      <c r="BJ149" s="509" t="e">
        <f ca="1">+IF(AND(ISNUMBER(OFFSET('Hygiene Data'!$G$7,0,10*ROW('Hygiene Data'!G143))),'Data Summary'!DY149="Yes"),OFFSET('Hygiene Data'!$G$7,0,10*ROW('Hygiene Data'!G143)),NA())</f>
        <v>#N/A</v>
      </c>
      <c r="BK149" s="509" t="e">
        <f ca="1">+IF(AND(ISNUMBER(OFFSET('Hygiene Data'!$G$9,0,10*ROW('Hygiene Data'!G143))),'Data Summary'!DZ149="Yes"),OFFSET('Hygiene Data'!$G$9,0,10*ROW('Hygiene Data'!G143)),NA())</f>
        <v>#N/A</v>
      </c>
      <c r="BL149" s="509" t="e">
        <f ca="1">+IF(AND(ISNUMBER(OFFSET('Hygiene Data'!$H$5,0,10*ROW('Hygiene Data'!H143))),'Data Summary'!EA149="Yes"),OFFSET('Hygiene Data'!$H$5,0,10*ROW('Hygiene Data'!H143)),NA())</f>
        <v>#N/A</v>
      </c>
      <c r="BM149" s="509" t="e">
        <f ca="1">+IF(AND(ISNUMBER(OFFSET('Hygiene Data'!$H$7,0,10*ROW('Hygiene Data'!H143))),'Data Summary'!EB149="Yes"),OFFSET('Hygiene Data'!$H$7,0,10*ROW('Hygiene Data'!H143)),NA())</f>
        <v>#N/A</v>
      </c>
      <c r="BN149" s="509" t="e">
        <f ca="1">+IF(AND(ISNUMBER(OFFSET('Hygiene Data'!$H$9,0,10*ROW('Hygiene Data'!H143))),'Data Summary'!EC149="Yes"),OFFSET('Hygiene Data'!$H$9,0,10*ROW('Hygiene Data'!H143)),NA())</f>
        <v>#N/A</v>
      </c>
      <c r="BO149" s="509" t="e">
        <f ca="1">+IF(AND(ISNUMBER(OFFSET('Hygiene Data'!$I$5,0,10*ROW('Hygiene Data'!I143))),'Data Summary'!ED149="Yes"),OFFSET('Hygiene Data'!$I$5,0,10*ROW('Hygiene Data'!I143)),NA())</f>
        <v>#N/A</v>
      </c>
      <c r="BP149" s="509" t="e">
        <f ca="1">+IF(AND(ISNUMBER(OFFSET('Hygiene Data'!$I$7,0,10*ROW('Hygiene Data'!I143))),'Data Summary'!EE149="Yes"),OFFSET('Hygiene Data'!$I$7,0,10*ROW('Hygiene Data'!I143)),NA())</f>
        <v>#N/A</v>
      </c>
      <c r="BQ149" s="509" t="e">
        <f ca="1">+IF(AND(ISNUMBER(OFFSET('Hygiene Data'!$I$9,0,10*ROW('Hygiene Data'!I143))),'Data Summary'!EF149="Yes"),OFFSET('Hygiene Data'!$I$9,0,10*ROW('Hygiene Data'!I143)),NA())</f>
        <v>#N/A</v>
      </c>
    </row>
    <row r="150" spans="1:69" x14ac:dyDescent="0.25">
      <c r="A150" s="505" t="e">
        <f ca="1">+RIGHT('Data Summary'!A150,LEN('Data Summary'!A150)-9)</f>
        <v>#VALUE!</v>
      </c>
      <c r="B150" s="479" t="str">
        <f ca="1">+IF(ISTEXT('Data Summary'!B150),'Data Summary'!B150,"")</f>
        <v/>
      </c>
      <c r="C150" s="506" t="e">
        <f ca="1">+VALUE('Data Summary'!C150)</f>
        <v>#VALUE!</v>
      </c>
      <c r="D150" s="507" t="e">
        <f ca="1">+IF(AND(ISNUMBER(OFFSET('Water Data'!$D$4,0,10*ROW('Water Data'!D144))),'Data Summary'!BS150="Yes"),100-OFFSET('Water Data'!$D$4,0,10*ROW('Water Data'!D144)),NA())</f>
        <v>#N/A</v>
      </c>
      <c r="E150" s="507" t="e">
        <f ca="1">+IF(AND(ISNUMBER(OFFSET('Water Data'!$D$6,0,10*ROW('Water Data'!D144))),'Data Summary'!BT150="Yes"),OFFSET('Water Data'!$D$6,0,10*ROW('Water Data'!D144)),NA())</f>
        <v>#N/A</v>
      </c>
      <c r="F150" s="507" t="e">
        <f ca="1">+IF(AND(ISNUMBER(OFFSET('Water Data'!$D$9,0,10*ROW('Water Data'!D144))),'Data Summary'!BU150="Yes"),OFFSET('Water Data'!$D$9,0,10*ROW('Water Data'!D144)),NA())</f>
        <v>#N/A</v>
      </c>
      <c r="G150" s="507" t="e">
        <f ca="1">+IF(AND(ISNUMBER(OFFSET('Water Data'!$E$4,0,10*ROW('Water Data'!E144))),'Data Summary'!BV150="Yes"),100-OFFSET('Water Data'!$E$4,0,10*ROW('Water Data'!E144)),NA())</f>
        <v>#N/A</v>
      </c>
      <c r="H150" s="507" t="e">
        <f ca="1">+IF(AND(ISNUMBER(OFFSET('Water Data'!$E$6,0,10*ROW('Water Data'!E144))),'Data Summary'!BW150="Yes"),OFFSET('Water Data'!$E$6,0,10*ROW('Water Data'!E144)),NA())</f>
        <v>#N/A</v>
      </c>
      <c r="I150" s="507" t="e">
        <f ca="1">+IF(AND(ISNUMBER(OFFSET('Water Data'!$E$9,0,10*ROW('Water Data'!E144))),'Data Summary'!BX150="Yes"),OFFSET('Water Data'!$E$9,0,10*ROW('Water Data'!E144)),NA())</f>
        <v>#N/A</v>
      </c>
      <c r="J150" s="507" t="e">
        <f ca="1">+IF(AND(ISNUMBER(OFFSET('Water Data'!$F$4,0,10*ROW('Water Data'!F144))),'Data Summary'!BY150="Yes"),100-OFFSET('Water Data'!$F$4,0,10*ROW('Water Data'!F144)),NA())</f>
        <v>#N/A</v>
      </c>
      <c r="K150" s="507" t="e">
        <f ca="1">+IF(AND(ISNUMBER(OFFSET('Water Data'!$F$6,0,10*ROW('Water Data'!F144))),'Data Summary'!BZ150="Yes"),OFFSET('Water Data'!$F$6,0,10*ROW('Water Data'!F144)),NA())</f>
        <v>#N/A</v>
      </c>
      <c r="L150" s="507" t="e">
        <f ca="1">+IF(AND(ISNUMBER(OFFSET('Water Data'!$F$9,0,10*ROW('Water Data'!F144))),'Data Summary'!CA150="Yes"),OFFSET('Water Data'!$F$9,0,10*ROW('Water Data'!F144)),NA())</f>
        <v>#N/A</v>
      </c>
      <c r="M150" s="507" t="e">
        <f ca="1">+IF(AND(ISNUMBER(OFFSET('Water Data'!$G$4,0,10*ROW('Water Data'!G144))),'Data Summary'!CB150="Yes"),100-OFFSET('Water Data'!$G$4,0,10*ROW('Water Data'!G144)),NA())</f>
        <v>#N/A</v>
      </c>
      <c r="N150" s="507" t="e">
        <f ca="1">+IF(AND(ISNUMBER(OFFSET('Water Data'!$G$6,0,10*ROW('Water Data'!G144))),'Data Summary'!CC150="Yes"),OFFSET('Water Data'!$G$6,0,10*ROW('Water Data'!G144)),NA())</f>
        <v>#N/A</v>
      </c>
      <c r="O150" s="507" t="e">
        <f ca="1">+IF(AND(ISNUMBER(OFFSET('Water Data'!$G$9,0,10*ROW('Water Data'!G144))),'Data Summary'!CD150="Yes"),OFFSET('Water Data'!$G$9,0,10*ROW('Water Data'!G144)),NA())</f>
        <v>#N/A</v>
      </c>
      <c r="P150" s="507" t="e">
        <f ca="1">+IF(AND(ISNUMBER(OFFSET('Water Data'!$H$4,0,10*ROW('Water Data'!H144))),'Data Summary'!CE150="Yes"),100-OFFSET('Water Data'!$H$4,0,10*ROW('Water Data'!H144)),NA())</f>
        <v>#N/A</v>
      </c>
      <c r="Q150" s="507" t="e">
        <f ca="1">+IF(AND(ISNUMBER(OFFSET('Water Data'!$H$6,0,10*ROW('Water Data'!H144))),'Data Summary'!CF150="Yes"),OFFSET('Water Data'!$H$6,0,10*ROW('Water Data'!H144)),NA())</f>
        <v>#N/A</v>
      </c>
      <c r="R150" s="507" t="e">
        <f ca="1">+IF(AND(ISNUMBER(OFFSET('Water Data'!$H$9,0,10*ROW('Water Data'!H144))),'Data Summary'!CG150="Yes"),OFFSET('Water Data'!$H$9,0,10*ROW('Water Data'!H144)),NA())</f>
        <v>#N/A</v>
      </c>
      <c r="S150" s="507" t="e">
        <f ca="1">+IF(AND(ISNUMBER(OFFSET('Water Data'!$I$4,0,10*ROW('Water Data'!I144))),'Data Summary'!CH150="Yes"),100-OFFSET('Water Data'!$I$4,0,10*ROW('Water Data'!I144)),NA())</f>
        <v>#N/A</v>
      </c>
      <c r="T150" s="507" t="e">
        <f ca="1">+IF(AND(ISNUMBER(OFFSET('Water Data'!$I$6,0,10*ROW('Water Data'!I144))),'Data Summary'!CI150="Yes"),OFFSET('Water Data'!$I$6,0,10*ROW('Water Data'!I144)),NA())</f>
        <v>#N/A</v>
      </c>
      <c r="U150" s="507" t="e">
        <f ca="1">+IF(AND(ISNUMBER(OFFSET('Water Data'!$I$9,0,10*ROW('Water Data'!I144))),'Data Summary'!CJ150="Yes"),OFFSET('Water Data'!$I$9,0,10*ROW('Water Data'!I144)),NA())</f>
        <v>#N/A</v>
      </c>
      <c r="V150" s="508" t="e">
        <f ca="1">+IF(AND(ISNUMBER(OFFSET('Sanitation Data'!$D$4,0,10*ROW('Sanitation Data'!D144))),'Data Summary'!CK150="Yes"),100-OFFSET('Sanitation Data'!$D$4,0,10*ROW('Sanitation Data'!D144)),NA())</f>
        <v>#N/A</v>
      </c>
      <c r="W150" s="508" t="e">
        <f ca="1">+IF(AND(ISNUMBER(OFFSET('Sanitation Data'!$D$6,0,10*ROW('Sanitation Data'!D144))),'Data Summary'!CL150="Yes"),OFFSET('Sanitation Data'!$D$6,0,10*ROW('Sanitation Data'!D144)),NA())</f>
        <v>#N/A</v>
      </c>
      <c r="X150" s="508" t="e">
        <f ca="1">+IF(AND(ISNUMBER(OFFSET('Sanitation Data'!$D$10,0,10*ROW('Sanitation Data'!D144))),'Data Summary'!CM150="Yes"),OFFSET('Sanitation Data'!$D$10,0,10*ROW('Sanitation Data'!D144)),NA())</f>
        <v>#N/A</v>
      </c>
      <c r="Y150" s="508" t="e">
        <f ca="1">+IF(AND(ISNUMBER(OFFSET('Sanitation Data'!$D$11,0,10*ROW('Sanitation Data'!D144))),'Data Summary'!CN150="Yes"),OFFSET('Sanitation Data'!$D$11,0,10*ROW('Sanitation Data'!D144)),NA())</f>
        <v>#N/A</v>
      </c>
      <c r="Z150" s="508" t="e">
        <f ca="1">+IF(AND(ISNUMBER(OFFSET('Sanitation Data'!$D$12,0,10*ROW('Sanitation Data'!D144))),'Data Summary'!CO150="Yes"),OFFSET('Sanitation Data'!$D$12,0,10*ROW('Sanitation Data'!D144)),NA())</f>
        <v>#N/A</v>
      </c>
      <c r="AA150" s="508" t="e">
        <f ca="1">+IF(AND(ISNUMBER(OFFSET('Sanitation Data'!$E$4,0,10*ROW('Sanitation Data'!E144))),'Data Summary'!CP150="Yes"),100-OFFSET('Sanitation Data'!$E$4,0,10*ROW('Sanitation Data'!E144)),NA())</f>
        <v>#N/A</v>
      </c>
      <c r="AB150" s="508" t="e">
        <f ca="1">+IF(AND(ISNUMBER(OFFSET('Sanitation Data'!$E$6,0,10*ROW('Sanitation Data'!E144))),'Data Summary'!CQ150="Yes"),OFFSET('Sanitation Data'!$E$6,0,10*ROW('Sanitation Data'!E144)),NA())</f>
        <v>#N/A</v>
      </c>
      <c r="AC150" s="508" t="e">
        <f ca="1">+IF(AND(ISNUMBER(OFFSET('Sanitation Data'!$E$10,0,10*ROW('Sanitation Data'!E144))),'Data Summary'!CR150="Yes"),OFFSET('Sanitation Data'!$E$10,0,10*ROW('Sanitation Data'!E144)),NA())</f>
        <v>#N/A</v>
      </c>
      <c r="AD150" s="508" t="e">
        <f ca="1">+IF(AND(ISNUMBER(OFFSET('Sanitation Data'!$E$11,0,10*ROW('Sanitation Data'!E144))),'Data Summary'!CS150="Yes"),OFFSET('Sanitation Data'!$E$11,0,10*ROW('Sanitation Data'!E144)),NA())</f>
        <v>#N/A</v>
      </c>
      <c r="AE150" s="508" t="e">
        <f ca="1">+IF(AND(ISNUMBER(OFFSET('Sanitation Data'!$E$12,0,10*ROW('Sanitation Data'!E144))),'Data Summary'!CT150="Yes"),OFFSET('Sanitation Data'!$E$12,0,10*ROW('Sanitation Data'!E144)),NA())</f>
        <v>#N/A</v>
      </c>
      <c r="AF150" s="508" t="e">
        <f ca="1">+IF(AND(ISNUMBER(OFFSET('Sanitation Data'!$F$4,0,10*ROW('Sanitation Data'!F144))),'Data Summary'!CU150="Yes"),100-OFFSET('Sanitation Data'!$F$4,0,10*ROW('Sanitation Data'!F144)),NA())</f>
        <v>#N/A</v>
      </c>
      <c r="AG150" s="508" t="e">
        <f ca="1">+IF(AND(ISNUMBER(OFFSET('Sanitation Data'!$F$6,0,10*ROW('Sanitation Data'!F144))),'Data Summary'!CV150="Yes"),OFFSET('Sanitation Data'!$F$6,0,10*ROW('Sanitation Data'!F144)),NA())</f>
        <v>#N/A</v>
      </c>
      <c r="AH150" s="508" t="e">
        <f ca="1">+IF(AND(ISNUMBER(OFFSET('Sanitation Data'!$F$10,0,10*ROW('Sanitation Data'!F144))),'Data Summary'!CW150="Yes"),OFFSET('Sanitation Data'!$F$10,0,10*ROW('Sanitation Data'!F144)),NA())</f>
        <v>#N/A</v>
      </c>
      <c r="AI150" s="508" t="e">
        <f ca="1">+IF(AND(ISNUMBER(OFFSET('Sanitation Data'!$F$11,0,10*ROW('Sanitation Data'!F144))),'Data Summary'!CX150="Yes"),OFFSET('Sanitation Data'!$F$11,0,10*ROW('Sanitation Data'!F144)),NA())</f>
        <v>#N/A</v>
      </c>
      <c r="AJ150" s="508" t="e">
        <f ca="1">+IF(AND(ISNUMBER(OFFSET('Sanitation Data'!$F$12,0,10*ROW('Sanitation Data'!F144))),'Data Summary'!CY150="Yes"),OFFSET('Sanitation Data'!$F$12,0,10*ROW('Sanitation Data'!F144)),NA())</f>
        <v>#N/A</v>
      </c>
      <c r="AK150" s="508" t="e">
        <f ca="1">+IF(AND(ISNUMBER(OFFSET('Sanitation Data'!$G$4,0,10*ROW('Sanitation Data'!G144))),'Data Summary'!CZ150="Yes"),100-OFFSET('Sanitation Data'!$G$4,0,10*ROW('Sanitation Data'!G144)),NA())</f>
        <v>#N/A</v>
      </c>
      <c r="AL150" s="508" t="e">
        <f ca="1">+IF(AND(ISNUMBER(OFFSET('Sanitation Data'!$G$6,0,10*ROW('Sanitation Data'!G144))),'Data Summary'!DA150="Yes"),OFFSET('Sanitation Data'!$G$6,0,10*ROW('Sanitation Data'!G144)),NA())</f>
        <v>#N/A</v>
      </c>
      <c r="AM150" s="508" t="e">
        <f ca="1">+IF(AND(ISNUMBER(OFFSET('Sanitation Data'!$G$10,0,10*ROW('Sanitation Data'!G144))),'Data Summary'!DB150="Yes"),OFFSET('Sanitation Data'!$G$10,0,10*ROW('Sanitation Data'!G144)),NA())</f>
        <v>#N/A</v>
      </c>
      <c r="AN150" s="508" t="e">
        <f ca="1">+IF(AND(ISNUMBER(OFFSET('Sanitation Data'!$G$11,0,10*ROW('Sanitation Data'!G144))),'Data Summary'!DC150="Yes"),OFFSET('Sanitation Data'!$G$11,0,10*ROW('Sanitation Data'!G144)),NA())</f>
        <v>#N/A</v>
      </c>
      <c r="AO150" s="508" t="e">
        <f ca="1">+IF(AND(ISNUMBER(OFFSET('Sanitation Data'!$G$12,0,10*ROW('Sanitation Data'!G144))),'Data Summary'!DD150="Yes"),OFFSET('Sanitation Data'!$G$12,0,10*ROW('Sanitation Data'!G144)),NA())</f>
        <v>#N/A</v>
      </c>
      <c r="AP150" s="508" t="e">
        <f ca="1">+IF(AND(ISNUMBER(OFFSET('Sanitation Data'!$H$4,0,10*ROW('Sanitation Data'!H144))),'Data Summary'!DE150="Yes"),100-OFFSET('Sanitation Data'!$H$4,0,10*ROW('Sanitation Data'!H144)),NA())</f>
        <v>#N/A</v>
      </c>
      <c r="AQ150" s="508" t="e">
        <f ca="1">+IF(AND(ISNUMBER(OFFSET('Sanitation Data'!$H$6,0,10*ROW('Sanitation Data'!H144))),'Data Summary'!DF150="Yes"),OFFSET('Sanitation Data'!$H$6,0,10*ROW('Sanitation Data'!H144)),NA())</f>
        <v>#N/A</v>
      </c>
      <c r="AR150" s="508" t="e">
        <f ca="1">+IF(AND(ISNUMBER(OFFSET('Sanitation Data'!$H$10,0,10*ROW('Sanitation Data'!H144))),'Data Summary'!DG150="Yes"),OFFSET('Sanitation Data'!$H$10,0,10*ROW('Sanitation Data'!H144)),NA())</f>
        <v>#N/A</v>
      </c>
      <c r="AS150" s="508" t="e">
        <f ca="1">+IF(AND(ISNUMBER(OFFSET('Sanitation Data'!$H$11,0,10*ROW('Sanitation Data'!H144))),'Data Summary'!DH150="Yes"),OFFSET('Sanitation Data'!$H$11,0,10*ROW('Sanitation Data'!H144)),NA())</f>
        <v>#N/A</v>
      </c>
      <c r="AT150" s="508" t="e">
        <f ca="1">+IF(AND(ISNUMBER(OFFSET('Sanitation Data'!$H$12,0,10*ROW('Sanitation Data'!H144))),'Data Summary'!DI150="Yes"),OFFSET('Sanitation Data'!$H$12,0,10*ROW('Sanitation Data'!H144)),NA())</f>
        <v>#N/A</v>
      </c>
      <c r="AU150" s="508" t="e">
        <f ca="1">+IF(AND(ISNUMBER(OFFSET('Sanitation Data'!$I$4,0,10*ROW('Sanitation Data'!I144))),'Data Summary'!DJ150="Yes"),100-OFFSET('Sanitation Data'!$I$4,0,10*ROW('Sanitation Data'!I144)),NA())</f>
        <v>#N/A</v>
      </c>
      <c r="AV150" s="508" t="e">
        <f ca="1">+IF(AND(ISNUMBER(OFFSET('Sanitation Data'!$I$6,0,10*ROW('Sanitation Data'!I144))),'Data Summary'!DK150="Yes"),OFFSET('Sanitation Data'!$I$6,0,10*ROW('Sanitation Data'!I144)),NA())</f>
        <v>#N/A</v>
      </c>
      <c r="AW150" s="508" t="e">
        <f ca="1">+IF(AND(ISNUMBER(OFFSET('Sanitation Data'!$I$10,0,10*ROW('Sanitation Data'!I144))),'Data Summary'!DL150="Yes"),OFFSET('Sanitation Data'!$I$10,0,10*ROW('Sanitation Data'!I144)),NA())</f>
        <v>#N/A</v>
      </c>
      <c r="AX150" s="508" t="e">
        <f ca="1">+IF(AND(ISNUMBER(OFFSET('Sanitation Data'!$I$11,0,10*ROW('Sanitation Data'!I144))),'Data Summary'!DM150="Yes"),OFFSET('Sanitation Data'!$I$11,0,10*ROW('Sanitation Data'!I144)),NA())</f>
        <v>#N/A</v>
      </c>
      <c r="AY150" s="508" t="e">
        <f ca="1">+IF(AND(ISNUMBER(OFFSET('Sanitation Data'!$I$12,0,10*ROW('Sanitation Data'!I144))),'Data Summary'!DN150="Yes"),OFFSET('Sanitation Data'!$I$12,0,10*ROW('Sanitation Data'!I144)),NA())</f>
        <v>#N/A</v>
      </c>
      <c r="AZ150" s="509" t="e">
        <f ca="1">+IF(AND(ISNUMBER(OFFSET('Hygiene Data'!$D$5,0,10*ROW('Hygiene Data'!D144))),'Data Summary'!DO150="Yes"),OFFSET('Hygiene Data'!$D$5,0,10*ROW('Hygiene Data'!D144)),NA())</f>
        <v>#N/A</v>
      </c>
      <c r="BA150" s="509" t="e">
        <f ca="1">+IF(AND(ISNUMBER(OFFSET('Hygiene Data'!$D$7,0,10*ROW('Hygiene Data'!D144))),'Data Summary'!DP150="Yes"),OFFSET('Hygiene Data'!$D$7,0,10*ROW('Hygiene Data'!D144)),NA())</f>
        <v>#N/A</v>
      </c>
      <c r="BB150" s="509" t="e">
        <f ca="1">+IF(AND(ISNUMBER(OFFSET('Hygiene Data'!$D$9,0,10*ROW('Hygiene Data'!D144))),'Data Summary'!DQ150="Yes"),OFFSET('Hygiene Data'!$D$9,0,10*ROW('Hygiene Data'!D144)),NA())</f>
        <v>#N/A</v>
      </c>
      <c r="BC150" s="509" t="e">
        <f ca="1">+IF(AND(ISNUMBER(OFFSET('Hygiene Data'!$E$5,0,10*ROW('Hygiene Data'!E144))),'Data Summary'!DR150="Yes"),OFFSET('Hygiene Data'!$E$5,0,10*ROW('Hygiene Data'!E144)),NA())</f>
        <v>#N/A</v>
      </c>
      <c r="BD150" s="509" t="e">
        <f ca="1">+IF(AND(ISNUMBER(OFFSET('Hygiene Data'!$E$7,0,10*ROW('Hygiene Data'!E144))),'Data Summary'!DS150="Yes"),OFFSET('Hygiene Data'!$E$7,0,10*ROW('Hygiene Data'!E144)),NA())</f>
        <v>#N/A</v>
      </c>
      <c r="BE150" s="509" t="e">
        <f ca="1">+IF(AND(ISNUMBER(OFFSET('Hygiene Data'!$E$9,0,10*ROW('Hygiene Data'!E144))),'Data Summary'!DT150="Yes"),OFFSET('Hygiene Data'!$E$9,0,10*ROW('Hygiene Data'!E144)),NA())</f>
        <v>#N/A</v>
      </c>
      <c r="BF150" s="509" t="e">
        <f ca="1">+IF(AND(ISNUMBER(OFFSET('Hygiene Data'!$F$5,0,10*ROW('Hygiene Data'!F144))),'Data Summary'!DU150="Yes"),OFFSET('Hygiene Data'!$F$5,0,10*ROW('Hygiene Data'!F144)),NA())</f>
        <v>#N/A</v>
      </c>
      <c r="BG150" s="509" t="e">
        <f ca="1">+IF(AND(ISNUMBER(OFFSET('Hygiene Data'!$F$7,0,10*ROW('Hygiene Data'!F144))),'Data Summary'!DV150="Yes"),OFFSET('Hygiene Data'!$F$7,0,10*ROW('Hygiene Data'!F144)),NA())</f>
        <v>#N/A</v>
      </c>
      <c r="BH150" s="509" t="e">
        <f ca="1">+IF(AND(ISNUMBER(OFFSET('Hygiene Data'!$F$9,0,10*ROW('Hygiene Data'!F144))),'Data Summary'!DW150="Yes"),OFFSET('Hygiene Data'!$F$9,0,10*ROW('Hygiene Data'!F144)),NA())</f>
        <v>#N/A</v>
      </c>
      <c r="BI150" s="509" t="e">
        <f ca="1">+IF(AND(ISNUMBER(OFFSET('Hygiene Data'!$G$5,0,10*ROW('Hygiene Data'!G144))),'Data Summary'!DX150="Yes"),OFFSET('Hygiene Data'!$G$5,0,10*ROW('Hygiene Data'!G144)),NA())</f>
        <v>#N/A</v>
      </c>
      <c r="BJ150" s="509" t="e">
        <f ca="1">+IF(AND(ISNUMBER(OFFSET('Hygiene Data'!$G$7,0,10*ROW('Hygiene Data'!G144))),'Data Summary'!DY150="Yes"),OFFSET('Hygiene Data'!$G$7,0,10*ROW('Hygiene Data'!G144)),NA())</f>
        <v>#N/A</v>
      </c>
      <c r="BK150" s="509" t="e">
        <f ca="1">+IF(AND(ISNUMBER(OFFSET('Hygiene Data'!$G$9,0,10*ROW('Hygiene Data'!G144))),'Data Summary'!DZ150="Yes"),OFFSET('Hygiene Data'!$G$9,0,10*ROW('Hygiene Data'!G144)),NA())</f>
        <v>#N/A</v>
      </c>
      <c r="BL150" s="509" t="e">
        <f ca="1">+IF(AND(ISNUMBER(OFFSET('Hygiene Data'!$H$5,0,10*ROW('Hygiene Data'!H144))),'Data Summary'!EA150="Yes"),OFFSET('Hygiene Data'!$H$5,0,10*ROW('Hygiene Data'!H144)),NA())</f>
        <v>#N/A</v>
      </c>
      <c r="BM150" s="509" t="e">
        <f ca="1">+IF(AND(ISNUMBER(OFFSET('Hygiene Data'!$H$7,0,10*ROW('Hygiene Data'!H144))),'Data Summary'!EB150="Yes"),OFFSET('Hygiene Data'!$H$7,0,10*ROW('Hygiene Data'!H144)),NA())</f>
        <v>#N/A</v>
      </c>
      <c r="BN150" s="509" t="e">
        <f ca="1">+IF(AND(ISNUMBER(OFFSET('Hygiene Data'!$H$9,0,10*ROW('Hygiene Data'!H144))),'Data Summary'!EC150="Yes"),OFFSET('Hygiene Data'!$H$9,0,10*ROW('Hygiene Data'!H144)),NA())</f>
        <v>#N/A</v>
      </c>
      <c r="BO150" s="509" t="e">
        <f ca="1">+IF(AND(ISNUMBER(OFFSET('Hygiene Data'!$I$5,0,10*ROW('Hygiene Data'!I144))),'Data Summary'!ED150="Yes"),OFFSET('Hygiene Data'!$I$5,0,10*ROW('Hygiene Data'!I144)),NA())</f>
        <v>#N/A</v>
      </c>
      <c r="BP150" s="509" t="e">
        <f ca="1">+IF(AND(ISNUMBER(OFFSET('Hygiene Data'!$I$7,0,10*ROW('Hygiene Data'!I144))),'Data Summary'!EE150="Yes"),OFFSET('Hygiene Data'!$I$7,0,10*ROW('Hygiene Data'!I144)),NA())</f>
        <v>#N/A</v>
      </c>
      <c r="BQ150" s="509" t="e">
        <f ca="1">+IF(AND(ISNUMBER(OFFSET('Hygiene Data'!$I$9,0,10*ROW('Hygiene Data'!I144))),'Data Summary'!EF150="Yes"),OFFSET('Hygiene Data'!$I$9,0,10*ROW('Hygiene Data'!I144)),NA())</f>
        <v>#N/A</v>
      </c>
    </row>
    <row r="151" spans="1:69" x14ac:dyDescent="0.25">
      <c r="A151" s="505" t="e">
        <f ca="1">+RIGHT('Data Summary'!A151,LEN('Data Summary'!A151)-9)</f>
        <v>#VALUE!</v>
      </c>
      <c r="B151" s="479" t="str">
        <f ca="1">+IF(ISTEXT('Data Summary'!B151),'Data Summary'!B151,"")</f>
        <v/>
      </c>
      <c r="C151" s="506" t="e">
        <f ca="1">+VALUE('Data Summary'!C151)</f>
        <v>#VALUE!</v>
      </c>
      <c r="D151" s="507" t="e">
        <f ca="1">+IF(AND(ISNUMBER(OFFSET('Water Data'!$D$4,0,10*ROW('Water Data'!D145))),'Data Summary'!BS151="Yes"),100-OFFSET('Water Data'!$D$4,0,10*ROW('Water Data'!D145)),NA())</f>
        <v>#N/A</v>
      </c>
      <c r="E151" s="507" t="e">
        <f ca="1">+IF(AND(ISNUMBER(OFFSET('Water Data'!$D$6,0,10*ROW('Water Data'!D145))),'Data Summary'!BT151="Yes"),OFFSET('Water Data'!$D$6,0,10*ROW('Water Data'!D145)),NA())</f>
        <v>#N/A</v>
      </c>
      <c r="F151" s="507" t="e">
        <f ca="1">+IF(AND(ISNUMBER(OFFSET('Water Data'!$D$9,0,10*ROW('Water Data'!D145))),'Data Summary'!BU151="Yes"),OFFSET('Water Data'!$D$9,0,10*ROW('Water Data'!D145)),NA())</f>
        <v>#N/A</v>
      </c>
      <c r="G151" s="507" t="e">
        <f ca="1">+IF(AND(ISNUMBER(OFFSET('Water Data'!$E$4,0,10*ROW('Water Data'!E145))),'Data Summary'!BV151="Yes"),100-OFFSET('Water Data'!$E$4,0,10*ROW('Water Data'!E145)),NA())</f>
        <v>#N/A</v>
      </c>
      <c r="H151" s="507" t="e">
        <f ca="1">+IF(AND(ISNUMBER(OFFSET('Water Data'!$E$6,0,10*ROW('Water Data'!E145))),'Data Summary'!BW151="Yes"),OFFSET('Water Data'!$E$6,0,10*ROW('Water Data'!E145)),NA())</f>
        <v>#N/A</v>
      </c>
      <c r="I151" s="507" t="e">
        <f ca="1">+IF(AND(ISNUMBER(OFFSET('Water Data'!$E$9,0,10*ROW('Water Data'!E145))),'Data Summary'!BX151="Yes"),OFFSET('Water Data'!$E$9,0,10*ROW('Water Data'!E145)),NA())</f>
        <v>#N/A</v>
      </c>
      <c r="J151" s="507" t="e">
        <f ca="1">+IF(AND(ISNUMBER(OFFSET('Water Data'!$F$4,0,10*ROW('Water Data'!F145))),'Data Summary'!BY151="Yes"),100-OFFSET('Water Data'!$F$4,0,10*ROW('Water Data'!F145)),NA())</f>
        <v>#N/A</v>
      </c>
      <c r="K151" s="507" t="e">
        <f ca="1">+IF(AND(ISNUMBER(OFFSET('Water Data'!$F$6,0,10*ROW('Water Data'!F145))),'Data Summary'!BZ151="Yes"),OFFSET('Water Data'!$F$6,0,10*ROW('Water Data'!F145)),NA())</f>
        <v>#N/A</v>
      </c>
      <c r="L151" s="507" t="e">
        <f ca="1">+IF(AND(ISNUMBER(OFFSET('Water Data'!$F$9,0,10*ROW('Water Data'!F145))),'Data Summary'!CA151="Yes"),OFFSET('Water Data'!$F$9,0,10*ROW('Water Data'!F145)),NA())</f>
        <v>#N/A</v>
      </c>
      <c r="M151" s="507" t="e">
        <f ca="1">+IF(AND(ISNUMBER(OFFSET('Water Data'!$G$4,0,10*ROW('Water Data'!G145))),'Data Summary'!CB151="Yes"),100-OFFSET('Water Data'!$G$4,0,10*ROW('Water Data'!G145)),NA())</f>
        <v>#N/A</v>
      </c>
      <c r="N151" s="507" t="e">
        <f ca="1">+IF(AND(ISNUMBER(OFFSET('Water Data'!$G$6,0,10*ROW('Water Data'!G145))),'Data Summary'!CC151="Yes"),OFFSET('Water Data'!$G$6,0,10*ROW('Water Data'!G145)),NA())</f>
        <v>#N/A</v>
      </c>
      <c r="O151" s="507" t="e">
        <f ca="1">+IF(AND(ISNUMBER(OFFSET('Water Data'!$G$9,0,10*ROW('Water Data'!G145))),'Data Summary'!CD151="Yes"),OFFSET('Water Data'!$G$9,0,10*ROW('Water Data'!G145)),NA())</f>
        <v>#N/A</v>
      </c>
      <c r="P151" s="507" t="e">
        <f ca="1">+IF(AND(ISNUMBER(OFFSET('Water Data'!$H$4,0,10*ROW('Water Data'!H145))),'Data Summary'!CE151="Yes"),100-OFFSET('Water Data'!$H$4,0,10*ROW('Water Data'!H145)),NA())</f>
        <v>#N/A</v>
      </c>
      <c r="Q151" s="507" t="e">
        <f ca="1">+IF(AND(ISNUMBER(OFFSET('Water Data'!$H$6,0,10*ROW('Water Data'!H145))),'Data Summary'!CF151="Yes"),OFFSET('Water Data'!$H$6,0,10*ROW('Water Data'!H145)),NA())</f>
        <v>#N/A</v>
      </c>
      <c r="R151" s="507" t="e">
        <f ca="1">+IF(AND(ISNUMBER(OFFSET('Water Data'!$H$9,0,10*ROW('Water Data'!H145))),'Data Summary'!CG151="Yes"),OFFSET('Water Data'!$H$9,0,10*ROW('Water Data'!H145)),NA())</f>
        <v>#N/A</v>
      </c>
      <c r="S151" s="507" t="e">
        <f ca="1">+IF(AND(ISNUMBER(OFFSET('Water Data'!$I$4,0,10*ROW('Water Data'!I145))),'Data Summary'!CH151="Yes"),100-OFFSET('Water Data'!$I$4,0,10*ROW('Water Data'!I145)),NA())</f>
        <v>#N/A</v>
      </c>
      <c r="T151" s="507" t="e">
        <f ca="1">+IF(AND(ISNUMBER(OFFSET('Water Data'!$I$6,0,10*ROW('Water Data'!I145))),'Data Summary'!CI151="Yes"),OFFSET('Water Data'!$I$6,0,10*ROW('Water Data'!I145)),NA())</f>
        <v>#N/A</v>
      </c>
      <c r="U151" s="507" t="e">
        <f ca="1">+IF(AND(ISNUMBER(OFFSET('Water Data'!$I$9,0,10*ROW('Water Data'!I145))),'Data Summary'!CJ151="Yes"),OFFSET('Water Data'!$I$9,0,10*ROW('Water Data'!I145)),NA())</f>
        <v>#N/A</v>
      </c>
      <c r="V151" s="508" t="e">
        <f ca="1">+IF(AND(ISNUMBER(OFFSET('Sanitation Data'!$D$4,0,10*ROW('Sanitation Data'!D145))),'Data Summary'!CK151="Yes"),100-OFFSET('Sanitation Data'!$D$4,0,10*ROW('Sanitation Data'!D145)),NA())</f>
        <v>#N/A</v>
      </c>
      <c r="W151" s="508" t="e">
        <f ca="1">+IF(AND(ISNUMBER(OFFSET('Sanitation Data'!$D$6,0,10*ROW('Sanitation Data'!D145))),'Data Summary'!CL151="Yes"),OFFSET('Sanitation Data'!$D$6,0,10*ROW('Sanitation Data'!D145)),NA())</f>
        <v>#N/A</v>
      </c>
      <c r="X151" s="508" t="e">
        <f ca="1">+IF(AND(ISNUMBER(OFFSET('Sanitation Data'!$D$10,0,10*ROW('Sanitation Data'!D145))),'Data Summary'!CM151="Yes"),OFFSET('Sanitation Data'!$D$10,0,10*ROW('Sanitation Data'!D145)),NA())</f>
        <v>#N/A</v>
      </c>
      <c r="Y151" s="508" t="e">
        <f ca="1">+IF(AND(ISNUMBER(OFFSET('Sanitation Data'!$D$11,0,10*ROW('Sanitation Data'!D145))),'Data Summary'!CN151="Yes"),OFFSET('Sanitation Data'!$D$11,0,10*ROW('Sanitation Data'!D145)),NA())</f>
        <v>#N/A</v>
      </c>
      <c r="Z151" s="508" t="e">
        <f ca="1">+IF(AND(ISNUMBER(OFFSET('Sanitation Data'!$D$12,0,10*ROW('Sanitation Data'!D145))),'Data Summary'!CO151="Yes"),OFFSET('Sanitation Data'!$D$12,0,10*ROW('Sanitation Data'!D145)),NA())</f>
        <v>#N/A</v>
      </c>
      <c r="AA151" s="508" t="e">
        <f ca="1">+IF(AND(ISNUMBER(OFFSET('Sanitation Data'!$E$4,0,10*ROW('Sanitation Data'!E145))),'Data Summary'!CP151="Yes"),100-OFFSET('Sanitation Data'!$E$4,0,10*ROW('Sanitation Data'!E145)),NA())</f>
        <v>#N/A</v>
      </c>
      <c r="AB151" s="508" t="e">
        <f ca="1">+IF(AND(ISNUMBER(OFFSET('Sanitation Data'!$E$6,0,10*ROW('Sanitation Data'!E145))),'Data Summary'!CQ151="Yes"),OFFSET('Sanitation Data'!$E$6,0,10*ROW('Sanitation Data'!E145)),NA())</f>
        <v>#N/A</v>
      </c>
      <c r="AC151" s="508" t="e">
        <f ca="1">+IF(AND(ISNUMBER(OFFSET('Sanitation Data'!$E$10,0,10*ROW('Sanitation Data'!E145))),'Data Summary'!CR151="Yes"),OFFSET('Sanitation Data'!$E$10,0,10*ROW('Sanitation Data'!E145)),NA())</f>
        <v>#N/A</v>
      </c>
      <c r="AD151" s="508" t="e">
        <f ca="1">+IF(AND(ISNUMBER(OFFSET('Sanitation Data'!$E$11,0,10*ROW('Sanitation Data'!E145))),'Data Summary'!CS151="Yes"),OFFSET('Sanitation Data'!$E$11,0,10*ROW('Sanitation Data'!E145)),NA())</f>
        <v>#N/A</v>
      </c>
      <c r="AE151" s="508" t="e">
        <f ca="1">+IF(AND(ISNUMBER(OFFSET('Sanitation Data'!$E$12,0,10*ROW('Sanitation Data'!E145))),'Data Summary'!CT151="Yes"),OFFSET('Sanitation Data'!$E$12,0,10*ROW('Sanitation Data'!E145)),NA())</f>
        <v>#N/A</v>
      </c>
      <c r="AF151" s="508" t="e">
        <f ca="1">+IF(AND(ISNUMBER(OFFSET('Sanitation Data'!$F$4,0,10*ROW('Sanitation Data'!F145))),'Data Summary'!CU151="Yes"),100-OFFSET('Sanitation Data'!$F$4,0,10*ROW('Sanitation Data'!F145)),NA())</f>
        <v>#N/A</v>
      </c>
      <c r="AG151" s="508" t="e">
        <f ca="1">+IF(AND(ISNUMBER(OFFSET('Sanitation Data'!$F$6,0,10*ROW('Sanitation Data'!F145))),'Data Summary'!CV151="Yes"),OFFSET('Sanitation Data'!$F$6,0,10*ROW('Sanitation Data'!F145)),NA())</f>
        <v>#N/A</v>
      </c>
      <c r="AH151" s="508" t="e">
        <f ca="1">+IF(AND(ISNUMBER(OFFSET('Sanitation Data'!$F$10,0,10*ROW('Sanitation Data'!F145))),'Data Summary'!CW151="Yes"),OFFSET('Sanitation Data'!$F$10,0,10*ROW('Sanitation Data'!F145)),NA())</f>
        <v>#N/A</v>
      </c>
      <c r="AI151" s="508" t="e">
        <f ca="1">+IF(AND(ISNUMBER(OFFSET('Sanitation Data'!$F$11,0,10*ROW('Sanitation Data'!F145))),'Data Summary'!CX151="Yes"),OFFSET('Sanitation Data'!$F$11,0,10*ROW('Sanitation Data'!F145)),NA())</f>
        <v>#N/A</v>
      </c>
      <c r="AJ151" s="508" t="e">
        <f ca="1">+IF(AND(ISNUMBER(OFFSET('Sanitation Data'!$F$12,0,10*ROW('Sanitation Data'!F145))),'Data Summary'!CY151="Yes"),OFFSET('Sanitation Data'!$F$12,0,10*ROW('Sanitation Data'!F145)),NA())</f>
        <v>#N/A</v>
      </c>
      <c r="AK151" s="508" t="e">
        <f ca="1">+IF(AND(ISNUMBER(OFFSET('Sanitation Data'!$G$4,0,10*ROW('Sanitation Data'!G145))),'Data Summary'!CZ151="Yes"),100-OFFSET('Sanitation Data'!$G$4,0,10*ROW('Sanitation Data'!G145)),NA())</f>
        <v>#N/A</v>
      </c>
      <c r="AL151" s="508" t="e">
        <f ca="1">+IF(AND(ISNUMBER(OFFSET('Sanitation Data'!$G$6,0,10*ROW('Sanitation Data'!G145))),'Data Summary'!DA151="Yes"),OFFSET('Sanitation Data'!$G$6,0,10*ROW('Sanitation Data'!G145)),NA())</f>
        <v>#N/A</v>
      </c>
      <c r="AM151" s="508" t="e">
        <f ca="1">+IF(AND(ISNUMBER(OFFSET('Sanitation Data'!$G$10,0,10*ROW('Sanitation Data'!G145))),'Data Summary'!DB151="Yes"),OFFSET('Sanitation Data'!$G$10,0,10*ROW('Sanitation Data'!G145)),NA())</f>
        <v>#N/A</v>
      </c>
      <c r="AN151" s="508" t="e">
        <f ca="1">+IF(AND(ISNUMBER(OFFSET('Sanitation Data'!$G$11,0,10*ROW('Sanitation Data'!G145))),'Data Summary'!DC151="Yes"),OFFSET('Sanitation Data'!$G$11,0,10*ROW('Sanitation Data'!G145)),NA())</f>
        <v>#N/A</v>
      </c>
      <c r="AO151" s="508" t="e">
        <f ca="1">+IF(AND(ISNUMBER(OFFSET('Sanitation Data'!$G$12,0,10*ROW('Sanitation Data'!G145))),'Data Summary'!DD151="Yes"),OFFSET('Sanitation Data'!$G$12,0,10*ROW('Sanitation Data'!G145)),NA())</f>
        <v>#N/A</v>
      </c>
      <c r="AP151" s="508" t="e">
        <f ca="1">+IF(AND(ISNUMBER(OFFSET('Sanitation Data'!$H$4,0,10*ROW('Sanitation Data'!H145))),'Data Summary'!DE151="Yes"),100-OFFSET('Sanitation Data'!$H$4,0,10*ROW('Sanitation Data'!H145)),NA())</f>
        <v>#N/A</v>
      </c>
      <c r="AQ151" s="508" t="e">
        <f ca="1">+IF(AND(ISNUMBER(OFFSET('Sanitation Data'!$H$6,0,10*ROW('Sanitation Data'!H145))),'Data Summary'!DF151="Yes"),OFFSET('Sanitation Data'!$H$6,0,10*ROW('Sanitation Data'!H145)),NA())</f>
        <v>#N/A</v>
      </c>
      <c r="AR151" s="508" t="e">
        <f ca="1">+IF(AND(ISNUMBER(OFFSET('Sanitation Data'!$H$10,0,10*ROW('Sanitation Data'!H145))),'Data Summary'!DG151="Yes"),OFFSET('Sanitation Data'!$H$10,0,10*ROW('Sanitation Data'!H145)),NA())</f>
        <v>#N/A</v>
      </c>
      <c r="AS151" s="508" t="e">
        <f ca="1">+IF(AND(ISNUMBER(OFFSET('Sanitation Data'!$H$11,0,10*ROW('Sanitation Data'!H145))),'Data Summary'!DH151="Yes"),OFFSET('Sanitation Data'!$H$11,0,10*ROW('Sanitation Data'!H145)),NA())</f>
        <v>#N/A</v>
      </c>
      <c r="AT151" s="508" t="e">
        <f ca="1">+IF(AND(ISNUMBER(OFFSET('Sanitation Data'!$H$12,0,10*ROW('Sanitation Data'!H145))),'Data Summary'!DI151="Yes"),OFFSET('Sanitation Data'!$H$12,0,10*ROW('Sanitation Data'!H145)),NA())</f>
        <v>#N/A</v>
      </c>
      <c r="AU151" s="508" t="e">
        <f ca="1">+IF(AND(ISNUMBER(OFFSET('Sanitation Data'!$I$4,0,10*ROW('Sanitation Data'!I145))),'Data Summary'!DJ151="Yes"),100-OFFSET('Sanitation Data'!$I$4,0,10*ROW('Sanitation Data'!I145)),NA())</f>
        <v>#N/A</v>
      </c>
      <c r="AV151" s="508" t="e">
        <f ca="1">+IF(AND(ISNUMBER(OFFSET('Sanitation Data'!$I$6,0,10*ROW('Sanitation Data'!I145))),'Data Summary'!DK151="Yes"),OFFSET('Sanitation Data'!$I$6,0,10*ROW('Sanitation Data'!I145)),NA())</f>
        <v>#N/A</v>
      </c>
      <c r="AW151" s="508" t="e">
        <f ca="1">+IF(AND(ISNUMBER(OFFSET('Sanitation Data'!$I$10,0,10*ROW('Sanitation Data'!I145))),'Data Summary'!DL151="Yes"),OFFSET('Sanitation Data'!$I$10,0,10*ROW('Sanitation Data'!I145)),NA())</f>
        <v>#N/A</v>
      </c>
      <c r="AX151" s="508" t="e">
        <f ca="1">+IF(AND(ISNUMBER(OFFSET('Sanitation Data'!$I$11,0,10*ROW('Sanitation Data'!I145))),'Data Summary'!DM151="Yes"),OFFSET('Sanitation Data'!$I$11,0,10*ROW('Sanitation Data'!I145)),NA())</f>
        <v>#N/A</v>
      </c>
      <c r="AY151" s="508" t="e">
        <f ca="1">+IF(AND(ISNUMBER(OFFSET('Sanitation Data'!$I$12,0,10*ROW('Sanitation Data'!I145))),'Data Summary'!DN151="Yes"),OFFSET('Sanitation Data'!$I$12,0,10*ROW('Sanitation Data'!I145)),NA())</f>
        <v>#N/A</v>
      </c>
      <c r="AZ151" s="509" t="e">
        <f ca="1">+IF(AND(ISNUMBER(OFFSET('Hygiene Data'!$D$5,0,10*ROW('Hygiene Data'!D145))),'Data Summary'!DO151="Yes"),OFFSET('Hygiene Data'!$D$5,0,10*ROW('Hygiene Data'!D145)),NA())</f>
        <v>#N/A</v>
      </c>
      <c r="BA151" s="509" t="e">
        <f ca="1">+IF(AND(ISNUMBER(OFFSET('Hygiene Data'!$D$7,0,10*ROW('Hygiene Data'!D145))),'Data Summary'!DP151="Yes"),OFFSET('Hygiene Data'!$D$7,0,10*ROW('Hygiene Data'!D145)),NA())</f>
        <v>#N/A</v>
      </c>
      <c r="BB151" s="509" t="e">
        <f ca="1">+IF(AND(ISNUMBER(OFFSET('Hygiene Data'!$D$9,0,10*ROW('Hygiene Data'!D145))),'Data Summary'!DQ151="Yes"),OFFSET('Hygiene Data'!$D$9,0,10*ROW('Hygiene Data'!D145)),NA())</f>
        <v>#N/A</v>
      </c>
      <c r="BC151" s="509" t="e">
        <f ca="1">+IF(AND(ISNUMBER(OFFSET('Hygiene Data'!$E$5,0,10*ROW('Hygiene Data'!E145))),'Data Summary'!DR151="Yes"),OFFSET('Hygiene Data'!$E$5,0,10*ROW('Hygiene Data'!E145)),NA())</f>
        <v>#N/A</v>
      </c>
      <c r="BD151" s="509" t="e">
        <f ca="1">+IF(AND(ISNUMBER(OFFSET('Hygiene Data'!$E$7,0,10*ROW('Hygiene Data'!E145))),'Data Summary'!DS151="Yes"),OFFSET('Hygiene Data'!$E$7,0,10*ROW('Hygiene Data'!E145)),NA())</f>
        <v>#N/A</v>
      </c>
      <c r="BE151" s="509" t="e">
        <f ca="1">+IF(AND(ISNUMBER(OFFSET('Hygiene Data'!$E$9,0,10*ROW('Hygiene Data'!E145))),'Data Summary'!DT151="Yes"),OFFSET('Hygiene Data'!$E$9,0,10*ROW('Hygiene Data'!E145)),NA())</f>
        <v>#N/A</v>
      </c>
      <c r="BF151" s="509" t="e">
        <f ca="1">+IF(AND(ISNUMBER(OFFSET('Hygiene Data'!$F$5,0,10*ROW('Hygiene Data'!F145))),'Data Summary'!DU151="Yes"),OFFSET('Hygiene Data'!$F$5,0,10*ROW('Hygiene Data'!F145)),NA())</f>
        <v>#N/A</v>
      </c>
      <c r="BG151" s="509" t="e">
        <f ca="1">+IF(AND(ISNUMBER(OFFSET('Hygiene Data'!$F$7,0,10*ROW('Hygiene Data'!F145))),'Data Summary'!DV151="Yes"),OFFSET('Hygiene Data'!$F$7,0,10*ROW('Hygiene Data'!F145)),NA())</f>
        <v>#N/A</v>
      </c>
      <c r="BH151" s="509" t="e">
        <f ca="1">+IF(AND(ISNUMBER(OFFSET('Hygiene Data'!$F$9,0,10*ROW('Hygiene Data'!F145))),'Data Summary'!DW151="Yes"),OFFSET('Hygiene Data'!$F$9,0,10*ROW('Hygiene Data'!F145)),NA())</f>
        <v>#N/A</v>
      </c>
      <c r="BI151" s="509" t="e">
        <f ca="1">+IF(AND(ISNUMBER(OFFSET('Hygiene Data'!$G$5,0,10*ROW('Hygiene Data'!G145))),'Data Summary'!DX151="Yes"),OFFSET('Hygiene Data'!$G$5,0,10*ROW('Hygiene Data'!G145)),NA())</f>
        <v>#N/A</v>
      </c>
      <c r="BJ151" s="509" t="e">
        <f ca="1">+IF(AND(ISNUMBER(OFFSET('Hygiene Data'!$G$7,0,10*ROW('Hygiene Data'!G145))),'Data Summary'!DY151="Yes"),OFFSET('Hygiene Data'!$G$7,0,10*ROW('Hygiene Data'!G145)),NA())</f>
        <v>#N/A</v>
      </c>
      <c r="BK151" s="509" t="e">
        <f ca="1">+IF(AND(ISNUMBER(OFFSET('Hygiene Data'!$G$9,0,10*ROW('Hygiene Data'!G145))),'Data Summary'!DZ151="Yes"),OFFSET('Hygiene Data'!$G$9,0,10*ROW('Hygiene Data'!G145)),NA())</f>
        <v>#N/A</v>
      </c>
      <c r="BL151" s="509" t="e">
        <f ca="1">+IF(AND(ISNUMBER(OFFSET('Hygiene Data'!$H$5,0,10*ROW('Hygiene Data'!H145))),'Data Summary'!EA151="Yes"),OFFSET('Hygiene Data'!$H$5,0,10*ROW('Hygiene Data'!H145)),NA())</f>
        <v>#N/A</v>
      </c>
      <c r="BM151" s="509" t="e">
        <f ca="1">+IF(AND(ISNUMBER(OFFSET('Hygiene Data'!$H$7,0,10*ROW('Hygiene Data'!H145))),'Data Summary'!EB151="Yes"),OFFSET('Hygiene Data'!$H$7,0,10*ROW('Hygiene Data'!H145)),NA())</f>
        <v>#N/A</v>
      </c>
      <c r="BN151" s="509" t="e">
        <f ca="1">+IF(AND(ISNUMBER(OFFSET('Hygiene Data'!$H$9,0,10*ROW('Hygiene Data'!H145))),'Data Summary'!EC151="Yes"),OFFSET('Hygiene Data'!$H$9,0,10*ROW('Hygiene Data'!H145)),NA())</f>
        <v>#N/A</v>
      </c>
      <c r="BO151" s="509" t="e">
        <f ca="1">+IF(AND(ISNUMBER(OFFSET('Hygiene Data'!$I$5,0,10*ROW('Hygiene Data'!I145))),'Data Summary'!ED151="Yes"),OFFSET('Hygiene Data'!$I$5,0,10*ROW('Hygiene Data'!I145)),NA())</f>
        <v>#N/A</v>
      </c>
      <c r="BP151" s="509" t="e">
        <f ca="1">+IF(AND(ISNUMBER(OFFSET('Hygiene Data'!$I$7,0,10*ROW('Hygiene Data'!I145))),'Data Summary'!EE151="Yes"),OFFSET('Hygiene Data'!$I$7,0,10*ROW('Hygiene Data'!I145)),NA())</f>
        <v>#N/A</v>
      </c>
      <c r="BQ151" s="509" t="e">
        <f ca="1">+IF(AND(ISNUMBER(OFFSET('Hygiene Data'!$I$9,0,10*ROW('Hygiene Data'!I145))),'Data Summary'!EF151="Yes"),OFFSET('Hygiene Data'!$I$9,0,10*ROW('Hygiene Data'!I145)),NA())</f>
        <v>#N/A</v>
      </c>
    </row>
    <row r="152" spans="1:69" x14ac:dyDescent="0.25">
      <c r="A152" s="505" t="e">
        <f ca="1">+RIGHT('Data Summary'!A152,LEN('Data Summary'!A152)-9)</f>
        <v>#VALUE!</v>
      </c>
      <c r="B152" s="479" t="str">
        <f ca="1">+IF(ISTEXT('Data Summary'!B152),'Data Summary'!B152,"")</f>
        <v/>
      </c>
      <c r="C152" s="506" t="e">
        <f ca="1">+VALUE('Data Summary'!C152)</f>
        <v>#VALUE!</v>
      </c>
      <c r="D152" s="507" t="e">
        <f ca="1">+IF(AND(ISNUMBER(OFFSET('Water Data'!$D$4,0,10*ROW('Water Data'!D146))),'Data Summary'!BS152="Yes"),100-OFFSET('Water Data'!$D$4,0,10*ROW('Water Data'!D146)),NA())</f>
        <v>#N/A</v>
      </c>
      <c r="E152" s="507" t="e">
        <f ca="1">+IF(AND(ISNUMBER(OFFSET('Water Data'!$D$6,0,10*ROW('Water Data'!D146))),'Data Summary'!BT152="Yes"),OFFSET('Water Data'!$D$6,0,10*ROW('Water Data'!D146)),NA())</f>
        <v>#N/A</v>
      </c>
      <c r="F152" s="507" t="e">
        <f ca="1">+IF(AND(ISNUMBER(OFFSET('Water Data'!$D$9,0,10*ROW('Water Data'!D146))),'Data Summary'!BU152="Yes"),OFFSET('Water Data'!$D$9,0,10*ROW('Water Data'!D146)),NA())</f>
        <v>#N/A</v>
      </c>
      <c r="G152" s="507" t="e">
        <f ca="1">+IF(AND(ISNUMBER(OFFSET('Water Data'!$E$4,0,10*ROW('Water Data'!E146))),'Data Summary'!BV152="Yes"),100-OFFSET('Water Data'!$E$4,0,10*ROW('Water Data'!E146)),NA())</f>
        <v>#N/A</v>
      </c>
      <c r="H152" s="507" t="e">
        <f ca="1">+IF(AND(ISNUMBER(OFFSET('Water Data'!$E$6,0,10*ROW('Water Data'!E146))),'Data Summary'!BW152="Yes"),OFFSET('Water Data'!$E$6,0,10*ROW('Water Data'!E146)),NA())</f>
        <v>#N/A</v>
      </c>
      <c r="I152" s="507" t="e">
        <f ca="1">+IF(AND(ISNUMBER(OFFSET('Water Data'!$E$9,0,10*ROW('Water Data'!E146))),'Data Summary'!BX152="Yes"),OFFSET('Water Data'!$E$9,0,10*ROW('Water Data'!E146)),NA())</f>
        <v>#N/A</v>
      </c>
      <c r="J152" s="507" t="e">
        <f ca="1">+IF(AND(ISNUMBER(OFFSET('Water Data'!$F$4,0,10*ROW('Water Data'!F146))),'Data Summary'!BY152="Yes"),100-OFFSET('Water Data'!$F$4,0,10*ROW('Water Data'!F146)),NA())</f>
        <v>#N/A</v>
      </c>
      <c r="K152" s="507" t="e">
        <f ca="1">+IF(AND(ISNUMBER(OFFSET('Water Data'!$F$6,0,10*ROW('Water Data'!F146))),'Data Summary'!BZ152="Yes"),OFFSET('Water Data'!$F$6,0,10*ROW('Water Data'!F146)),NA())</f>
        <v>#N/A</v>
      </c>
      <c r="L152" s="507" t="e">
        <f ca="1">+IF(AND(ISNUMBER(OFFSET('Water Data'!$F$9,0,10*ROW('Water Data'!F146))),'Data Summary'!CA152="Yes"),OFFSET('Water Data'!$F$9,0,10*ROW('Water Data'!F146)),NA())</f>
        <v>#N/A</v>
      </c>
      <c r="M152" s="507" t="e">
        <f ca="1">+IF(AND(ISNUMBER(OFFSET('Water Data'!$G$4,0,10*ROW('Water Data'!G146))),'Data Summary'!CB152="Yes"),100-OFFSET('Water Data'!$G$4,0,10*ROW('Water Data'!G146)),NA())</f>
        <v>#N/A</v>
      </c>
      <c r="N152" s="507" t="e">
        <f ca="1">+IF(AND(ISNUMBER(OFFSET('Water Data'!$G$6,0,10*ROW('Water Data'!G146))),'Data Summary'!CC152="Yes"),OFFSET('Water Data'!$G$6,0,10*ROW('Water Data'!G146)),NA())</f>
        <v>#N/A</v>
      </c>
      <c r="O152" s="507" t="e">
        <f ca="1">+IF(AND(ISNUMBER(OFFSET('Water Data'!$G$9,0,10*ROW('Water Data'!G146))),'Data Summary'!CD152="Yes"),OFFSET('Water Data'!$G$9,0,10*ROW('Water Data'!G146)),NA())</f>
        <v>#N/A</v>
      </c>
      <c r="P152" s="507" t="e">
        <f ca="1">+IF(AND(ISNUMBER(OFFSET('Water Data'!$H$4,0,10*ROW('Water Data'!H146))),'Data Summary'!CE152="Yes"),100-OFFSET('Water Data'!$H$4,0,10*ROW('Water Data'!H146)),NA())</f>
        <v>#N/A</v>
      </c>
      <c r="Q152" s="507" t="e">
        <f ca="1">+IF(AND(ISNUMBER(OFFSET('Water Data'!$H$6,0,10*ROW('Water Data'!H146))),'Data Summary'!CF152="Yes"),OFFSET('Water Data'!$H$6,0,10*ROW('Water Data'!H146)),NA())</f>
        <v>#N/A</v>
      </c>
      <c r="R152" s="507" t="e">
        <f ca="1">+IF(AND(ISNUMBER(OFFSET('Water Data'!$H$9,0,10*ROW('Water Data'!H146))),'Data Summary'!CG152="Yes"),OFFSET('Water Data'!$H$9,0,10*ROW('Water Data'!H146)),NA())</f>
        <v>#N/A</v>
      </c>
      <c r="S152" s="507" t="e">
        <f ca="1">+IF(AND(ISNUMBER(OFFSET('Water Data'!$I$4,0,10*ROW('Water Data'!I146))),'Data Summary'!CH152="Yes"),100-OFFSET('Water Data'!$I$4,0,10*ROW('Water Data'!I146)),NA())</f>
        <v>#N/A</v>
      </c>
      <c r="T152" s="507" t="e">
        <f ca="1">+IF(AND(ISNUMBER(OFFSET('Water Data'!$I$6,0,10*ROW('Water Data'!I146))),'Data Summary'!CI152="Yes"),OFFSET('Water Data'!$I$6,0,10*ROW('Water Data'!I146)),NA())</f>
        <v>#N/A</v>
      </c>
      <c r="U152" s="507" t="e">
        <f ca="1">+IF(AND(ISNUMBER(OFFSET('Water Data'!$I$9,0,10*ROW('Water Data'!I146))),'Data Summary'!CJ152="Yes"),OFFSET('Water Data'!$I$9,0,10*ROW('Water Data'!I146)),NA())</f>
        <v>#N/A</v>
      </c>
      <c r="V152" s="508" t="e">
        <f ca="1">+IF(AND(ISNUMBER(OFFSET('Sanitation Data'!$D$4,0,10*ROW('Sanitation Data'!D146))),'Data Summary'!CK152="Yes"),100-OFFSET('Sanitation Data'!$D$4,0,10*ROW('Sanitation Data'!D146)),NA())</f>
        <v>#N/A</v>
      </c>
      <c r="W152" s="508" t="e">
        <f ca="1">+IF(AND(ISNUMBER(OFFSET('Sanitation Data'!$D$6,0,10*ROW('Sanitation Data'!D146))),'Data Summary'!CL152="Yes"),OFFSET('Sanitation Data'!$D$6,0,10*ROW('Sanitation Data'!D146)),NA())</f>
        <v>#N/A</v>
      </c>
      <c r="X152" s="508" t="e">
        <f ca="1">+IF(AND(ISNUMBER(OFFSET('Sanitation Data'!$D$10,0,10*ROW('Sanitation Data'!D146))),'Data Summary'!CM152="Yes"),OFFSET('Sanitation Data'!$D$10,0,10*ROW('Sanitation Data'!D146)),NA())</f>
        <v>#N/A</v>
      </c>
      <c r="Y152" s="508" t="e">
        <f ca="1">+IF(AND(ISNUMBER(OFFSET('Sanitation Data'!$D$11,0,10*ROW('Sanitation Data'!D146))),'Data Summary'!CN152="Yes"),OFFSET('Sanitation Data'!$D$11,0,10*ROW('Sanitation Data'!D146)),NA())</f>
        <v>#N/A</v>
      </c>
      <c r="Z152" s="508" t="e">
        <f ca="1">+IF(AND(ISNUMBER(OFFSET('Sanitation Data'!$D$12,0,10*ROW('Sanitation Data'!D146))),'Data Summary'!CO152="Yes"),OFFSET('Sanitation Data'!$D$12,0,10*ROW('Sanitation Data'!D146)),NA())</f>
        <v>#N/A</v>
      </c>
      <c r="AA152" s="508" t="e">
        <f ca="1">+IF(AND(ISNUMBER(OFFSET('Sanitation Data'!$E$4,0,10*ROW('Sanitation Data'!E146))),'Data Summary'!CP152="Yes"),100-OFFSET('Sanitation Data'!$E$4,0,10*ROW('Sanitation Data'!E146)),NA())</f>
        <v>#N/A</v>
      </c>
      <c r="AB152" s="508" t="e">
        <f ca="1">+IF(AND(ISNUMBER(OFFSET('Sanitation Data'!$E$6,0,10*ROW('Sanitation Data'!E146))),'Data Summary'!CQ152="Yes"),OFFSET('Sanitation Data'!$E$6,0,10*ROW('Sanitation Data'!E146)),NA())</f>
        <v>#N/A</v>
      </c>
      <c r="AC152" s="508" t="e">
        <f ca="1">+IF(AND(ISNUMBER(OFFSET('Sanitation Data'!$E$10,0,10*ROW('Sanitation Data'!E146))),'Data Summary'!CR152="Yes"),OFFSET('Sanitation Data'!$E$10,0,10*ROW('Sanitation Data'!E146)),NA())</f>
        <v>#N/A</v>
      </c>
      <c r="AD152" s="508" t="e">
        <f ca="1">+IF(AND(ISNUMBER(OFFSET('Sanitation Data'!$E$11,0,10*ROW('Sanitation Data'!E146))),'Data Summary'!CS152="Yes"),OFFSET('Sanitation Data'!$E$11,0,10*ROW('Sanitation Data'!E146)),NA())</f>
        <v>#N/A</v>
      </c>
      <c r="AE152" s="508" t="e">
        <f ca="1">+IF(AND(ISNUMBER(OFFSET('Sanitation Data'!$E$12,0,10*ROW('Sanitation Data'!E146))),'Data Summary'!CT152="Yes"),OFFSET('Sanitation Data'!$E$12,0,10*ROW('Sanitation Data'!E146)),NA())</f>
        <v>#N/A</v>
      </c>
      <c r="AF152" s="508" t="e">
        <f ca="1">+IF(AND(ISNUMBER(OFFSET('Sanitation Data'!$F$4,0,10*ROW('Sanitation Data'!F146))),'Data Summary'!CU152="Yes"),100-OFFSET('Sanitation Data'!$F$4,0,10*ROW('Sanitation Data'!F146)),NA())</f>
        <v>#N/A</v>
      </c>
      <c r="AG152" s="508" t="e">
        <f ca="1">+IF(AND(ISNUMBER(OFFSET('Sanitation Data'!$F$6,0,10*ROW('Sanitation Data'!F146))),'Data Summary'!CV152="Yes"),OFFSET('Sanitation Data'!$F$6,0,10*ROW('Sanitation Data'!F146)),NA())</f>
        <v>#N/A</v>
      </c>
      <c r="AH152" s="508" t="e">
        <f ca="1">+IF(AND(ISNUMBER(OFFSET('Sanitation Data'!$F$10,0,10*ROW('Sanitation Data'!F146))),'Data Summary'!CW152="Yes"),OFFSET('Sanitation Data'!$F$10,0,10*ROW('Sanitation Data'!F146)),NA())</f>
        <v>#N/A</v>
      </c>
      <c r="AI152" s="508" t="e">
        <f ca="1">+IF(AND(ISNUMBER(OFFSET('Sanitation Data'!$F$11,0,10*ROW('Sanitation Data'!F146))),'Data Summary'!CX152="Yes"),OFFSET('Sanitation Data'!$F$11,0,10*ROW('Sanitation Data'!F146)),NA())</f>
        <v>#N/A</v>
      </c>
      <c r="AJ152" s="508" t="e">
        <f ca="1">+IF(AND(ISNUMBER(OFFSET('Sanitation Data'!$F$12,0,10*ROW('Sanitation Data'!F146))),'Data Summary'!CY152="Yes"),OFFSET('Sanitation Data'!$F$12,0,10*ROW('Sanitation Data'!F146)),NA())</f>
        <v>#N/A</v>
      </c>
      <c r="AK152" s="508" t="e">
        <f ca="1">+IF(AND(ISNUMBER(OFFSET('Sanitation Data'!$G$4,0,10*ROW('Sanitation Data'!G146))),'Data Summary'!CZ152="Yes"),100-OFFSET('Sanitation Data'!$G$4,0,10*ROW('Sanitation Data'!G146)),NA())</f>
        <v>#N/A</v>
      </c>
      <c r="AL152" s="508" t="e">
        <f ca="1">+IF(AND(ISNUMBER(OFFSET('Sanitation Data'!$G$6,0,10*ROW('Sanitation Data'!G146))),'Data Summary'!DA152="Yes"),OFFSET('Sanitation Data'!$G$6,0,10*ROW('Sanitation Data'!G146)),NA())</f>
        <v>#N/A</v>
      </c>
      <c r="AM152" s="508" t="e">
        <f ca="1">+IF(AND(ISNUMBER(OFFSET('Sanitation Data'!$G$10,0,10*ROW('Sanitation Data'!G146))),'Data Summary'!DB152="Yes"),OFFSET('Sanitation Data'!$G$10,0,10*ROW('Sanitation Data'!G146)),NA())</f>
        <v>#N/A</v>
      </c>
      <c r="AN152" s="508" t="e">
        <f ca="1">+IF(AND(ISNUMBER(OFFSET('Sanitation Data'!$G$11,0,10*ROW('Sanitation Data'!G146))),'Data Summary'!DC152="Yes"),OFFSET('Sanitation Data'!$G$11,0,10*ROW('Sanitation Data'!G146)),NA())</f>
        <v>#N/A</v>
      </c>
      <c r="AO152" s="508" t="e">
        <f ca="1">+IF(AND(ISNUMBER(OFFSET('Sanitation Data'!$G$12,0,10*ROW('Sanitation Data'!G146))),'Data Summary'!DD152="Yes"),OFFSET('Sanitation Data'!$G$12,0,10*ROW('Sanitation Data'!G146)),NA())</f>
        <v>#N/A</v>
      </c>
      <c r="AP152" s="508" t="e">
        <f ca="1">+IF(AND(ISNUMBER(OFFSET('Sanitation Data'!$H$4,0,10*ROW('Sanitation Data'!H146))),'Data Summary'!DE152="Yes"),100-OFFSET('Sanitation Data'!$H$4,0,10*ROW('Sanitation Data'!H146)),NA())</f>
        <v>#N/A</v>
      </c>
      <c r="AQ152" s="508" t="e">
        <f ca="1">+IF(AND(ISNUMBER(OFFSET('Sanitation Data'!$H$6,0,10*ROW('Sanitation Data'!H146))),'Data Summary'!DF152="Yes"),OFFSET('Sanitation Data'!$H$6,0,10*ROW('Sanitation Data'!H146)),NA())</f>
        <v>#N/A</v>
      </c>
      <c r="AR152" s="508" t="e">
        <f ca="1">+IF(AND(ISNUMBER(OFFSET('Sanitation Data'!$H$10,0,10*ROW('Sanitation Data'!H146))),'Data Summary'!DG152="Yes"),OFFSET('Sanitation Data'!$H$10,0,10*ROW('Sanitation Data'!H146)),NA())</f>
        <v>#N/A</v>
      </c>
      <c r="AS152" s="508" t="e">
        <f ca="1">+IF(AND(ISNUMBER(OFFSET('Sanitation Data'!$H$11,0,10*ROW('Sanitation Data'!H146))),'Data Summary'!DH152="Yes"),OFFSET('Sanitation Data'!$H$11,0,10*ROW('Sanitation Data'!H146)),NA())</f>
        <v>#N/A</v>
      </c>
      <c r="AT152" s="508" t="e">
        <f ca="1">+IF(AND(ISNUMBER(OFFSET('Sanitation Data'!$H$12,0,10*ROW('Sanitation Data'!H146))),'Data Summary'!DI152="Yes"),OFFSET('Sanitation Data'!$H$12,0,10*ROW('Sanitation Data'!H146)),NA())</f>
        <v>#N/A</v>
      </c>
      <c r="AU152" s="508" t="e">
        <f ca="1">+IF(AND(ISNUMBER(OFFSET('Sanitation Data'!$I$4,0,10*ROW('Sanitation Data'!I146))),'Data Summary'!DJ152="Yes"),100-OFFSET('Sanitation Data'!$I$4,0,10*ROW('Sanitation Data'!I146)),NA())</f>
        <v>#N/A</v>
      </c>
      <c r="AV152" s="508" t="e">
        <f ca="1">+IF(AND(ISNUMBER(OFFSET('Sanitation Data'!$I$6,0,10*ROW('Sanitation Data'!I146))),'Data Summary'!DK152="Yes"),OFFSET('Sanitation Data'!$I$6,0,10*ROW('Sanitation Data'!I146)),NA())</f>
        <v>#N/A</v>
      </c>
      <c r="AW152" s="508" t="e">
        <f ca="1">+IF(AND(ISNUMBER(OFFSET('Sanitation Data'!$I$10,0,10*ROW('Sanitation Data'!I146))),'Data Summary'!DL152="Yes"),OFFSET('Sanitation Data'!$I$10,0,10*ROW('Sanitation Data'!I146)),NA())</f>
        <v>#N/A</v>
      </c>
      <c r="AX152" s="508" t="e">
        <f ca="1">+IF(AND(ISNUMBER(OFFSET('Sanitation Data'!$I$11,0,10*ROW('Sanitation Data'!I146))),'Data Summary'!DM152="Yes"),OFFSET('Sanitation Data'!$I$11,0,10*ROW('Sanitation Data'!I146)),NA())</f>
        <v>#N/A</v>
      </c>
      <c r="AY152" s="508" t="e">
        <f ca="1">+IF(AND(ISNUMBER(OFFSET('Sanitation Data'!$I$12,0,10*ROW('Sanitation Data'!I146))),'Data Summary'!DN152="Yes"),OFFSET('Sanitation Data'!$I$12,0,10*ROW('Sanitation Data'!I146)),NA())</f>
        <v>#N/A</v>
      </c>
      <c r="AZ152" s="509" t="e">
        <f ca="1">+IF(AND(ISNUMBER(OFFSET('Hygiene Data'!$D$5,0,10*ROW('Hygiene Data'!D146))),'Data Summary'!DO152="Yes"),OFFSET('Hygiene Data'!$D$5,0,10*ROW('Hygiene Data'!D146)),NA())</f>
        <v>#N/A</v>
      </c>
      <c r="BA152" s="509" t="e">
        <f ca="1">+IF(AND(ISNUMBER(OFFSET('Hygiene Data'!$D$7,0,10*ROW('Hygiene Data'!D146))),'Data Summary'!DP152="Yes"),OFFSET('Hygiene Data'!$D$7,0,10*ROW('Hygiene Data'!D146)),NA())</f>
        <v>#N/A</v>
      </c>
      <c r="BB152" s="509" t="e">
        <f ca="1">+IF(AND(ISNUMBER(OFFSET('Hygiene Data'!$D$9,0,10*ROW('Hygiene Data'!D146))),'Data Summary'!DQ152="Yes"),OFFSET('Hygiene Data'!$D$9,0,10*ROW('Hygiene Data'!D146)),NA())</f>
        <v>#N/A</v>
      </c>
      <c r="BC152" s="509" t="e">
        <f ca="1">+IF(AND(ISNUMBER(OFFSET('Hygiene Data'!$E$5,0,10*ROW('Hygiene Data'!E146))),'Data Summary'!DR152="Yes"),OFFSET('Hygiene Data'!$E$5,0,10*ROW('Hygiene Data'!E146)),NA())</f>
        <v>#N/A</v>
      </c>
      <c r="BD152" s="509" t="e">
        <f ca="1">+IF(AND(ISNUMBER(OFFSET('Hygiene Data'!$E$7,0,10*ROW('Hygiene Data'!E146))),'Data Summary'!DS152="Yes"),OFFSET('Hygiene Data'!$E$7,0,10*ROW('Hygiene Data'!E146)),NA())</f>
        <v>#N/A</v>
      </c>
      <c r="BE152" s="509" t="e">
        <f ca="1">+IF(AND(ISNUMBER(OFFSET('Hygiene Data'!$E$9,0,10*ROW('Hygiene Data'!E146))),'Data Summary'!DT152="Yes"),OFFSET('Hygiene Data'!$E$9,0,10*ROW('Hygiene Data'!E146)),NA())</f>
        <v>#N/A</v>
      </c>
      <c r="BF152" s="509" t="e">
        <f ca="1">+IF(AND(ISNUMBER(OFFSET('Hygiene Data'!$F$5,0,10*ROW('Hygiene Data'!F146))),'Data Summary'!DU152="Yes"),OFFSET('Hygiene Data'!$F$5,0,10*ROW('Hygiene Data'!F146)),NA())</f>
        <v>#N/A</v>
      </c>
      <c r="BG152" s="509" t="e">
        <f ca="1">+IF(AND(ISNUMBER(OFFSET('Hygiene Data'!$F$7,0,10*ROW('Hygiene Data'!F146))),'Data Summary'!DV152="Yes"),OFFSET('Hygiene Data'!$F$7,0,10*ROW('Hygiene Data'!F146)),NA())</f>
        <v>#N/A</v>
      </c>
      <c r="BH152" s="509" t="e">
        <f ca="1">+IF(AND(ISNUMBER(OFFSET('Hygiene Data'!$F$9,0,10*ROW('Hygiene Data'!F146))),'Data Summary'!DW152="Yes"),OFFSET('Hygiene Data'!$F$9,0,10*ROW('Hygiene Data'!F146)),NA())</f>
        <v>#N/A</v>
      </c>
      <c r="BI152" s="509" t="e">
        <f ca="1">+IF(AND(ISNUMBER(OFFSET('Hygiene Data'!$G$5,0,10*ROW('Hygiene Data'!G146))),'Data Summary'!DX152="Yes"),OFFSET('Hygiene Data'!$G$5,0,10*ROW('Hygiene Data'!G146)),NA())</f>
        <v>#N/A</v>
      </c>
      <c r="BJ152" s="509" t="e">
        <f ca="1">+IF(AND(ISNUMBER(OFFSET('Hygiene Data'!$G$7,0,10*ROW('Hygiene Data'!G146))),'Data Summary'!DY152="Yes"),OFFSET('Hygiene Data'!$G$7,0,10*ROW('Hygiene Data'!G146)),NA())</f>
        <v>#N/A</v>
      </c>
      <c r="BK152" s="509" t="e">
        <f ca="1">+IF(AND(ISNUMBER(OFFSET('Hygiene Data'!$G$9,0,10*ROW('Hygiene Data'!G146))),'Data Summary'!DZ152="Yes"),OFFSET('Hygiene Data'!$G$9,0,10*ROW('Hygiene Data'!G146)),NA())</f>
        <v>#N/A</v>
      </c>
      <c r="BL152" s="509" t="e">
        <f ca="1">+IF(AND(ISNUMBER(OFFSET('Hygiene Data'!$H$5,0,10*ROW('Hygiene Data'!H146))),'Data Summary'!EA152="Yes"),OFFSET('Hygiene Data'!$H$5,0,10*ROW('Hygiene Data'!H146)),NA())</f>
        <v>#N/A</v>
      </c>
      <c r="BM152" s="509" t="e">
        <f ca="1">+IF(AND(ISNUMBER(OFFSET('Hygiene Data'!$H$7,0,10*ROW('Hygiene Data'!H146))),'Data Summary'!EB152="Yes"),OFFSET('Hygiene Data'!$H$7,0,10*ROW('Hygiene Data'!H146)),NA())</f>
        <v>#N/A</v>
      </c>
      <c r="BN152" s="509" t="e">
        <f ca="1">+IF(AND(ISNUMBER(OFFSET('Hygiene Data'!$H$9,0,10*ROW('Hygiene Data'!H146))),'Data Summary'!EC152="Yes"),OFFSET('Hygiene Data'!$H$9,0,10*ROW('Hygiene Data'!H146)),NA())</f>
        <v>#N/A</v>
      </c>
      <c r="BO152" s="509" t="e">
        <f ca="1">+IF(AND(ISNUMBER(OFFSET('Hygiene Data'!$I$5,0,10*ROW('Hygiene Data'!I146))),'Data Summary'!ED152="Yes"),OFFSET('Hygiene Data'!$I$5,0,10*ROW('Hygiene Data'!I146)),NA())</f>
        <v>#N/A</v>
      </c>
      <c r="BP152" s="509" t="e">
        <f ca="1">+IF(AND(ISNUMBER(OFFSET('Hygiene Data'!$I$7,0,10*ROW('Hygiene Data'!I146))),'Data Summary'!EE152="Yes"),OFFSET('Hygiene Data'!$I$7,0,10*ROW('Hygiene Data'!I146)),NA())</f>
        <v>#N/A</v>
      </c>
      <c r="BQ152" s="509" t="e">
        <f ca="1">+IF(AND(ISNUMBER(OFFSET('Hygiene Data'!$I$9,0,10*ROW('Hygiene Data'!I146))),'Data Summary'!EF152="Yes"),OFFSET('Hygiene Data'!$I$9,0,10*ROW('Hygiene Data'!I146)),NA())</f>
        <v>#N/A</v>
      </c>
    </row>
    <row r="153" spans="1:69" x14ac:dyDescent="0.25">
      <c r="A153" s="505" t="e">
        <f ca="1">+RIGHT('Data Summary'!A153,LEN('Data Summary'!A153)-9)</f>
        <v>#VALUE!</v>
      </c>
      <c r="B153" s="479" t="str">
        <f ca="1">+IF(ISTEXT('Data Summary'!B153),'Data Summary'!B153,"")</f>
        <v/>
      </c>
      <c r="C153" s="506" t="e">
        <f ca="1">+VALUE('Data Summary'!C153)</f>
        <v>#VALUE!</v>
      </c>
      <c r="D153" s="507" t="e">
        <f ca="1">+IF(AND(ISNUMBER(OFFSET('Water Data'!$D$4,0,10*ROW('Water Data'!D147))),'Data Summary'!BS153="Yes"),100-OFFSET('Water Data'!$D$4,0,10*ROW('Water Data'!D147)),NA())</f>
        <v>#N/A</v>
      </c>
      <c r="E153" s="507" t="e">
        <f ca="1">+IF(AND(ISNUMBER(OFFSET('Water Data'!$D$6,0,10*ROW('Water Data'!D147))),'Data Summary'!BT153="Yes"),OFFSET('Water Data'!$D$6,0,10*ROW('Water Data'!D147)),NA())</f>
        <v>#N/A</v>
      </c>
      <c r="F153" s="507" t="e">
        <f ca="1">+IF(AND(ISNUMBER(OFFSET('Water Data'!$D$9,0,10*ROW('Water Data'!D147))),'Data Summary'!BU153="Yes"),OFFSET('Water Data'!$D$9,0,10*ROW('Water Data'!D147)),NA())</f>
        <v>#N/A</v>
      </c>
      <c r="G153" s="507" t="e">
        <f ca="1">+IF(AND(ISNUMBER(OFFSET('Water Data'!$E$4,0,10*ROW('Water Data'!E147))),'Data Summary'!BV153="Yes"),100-OFFSET('Water Data'!$E$4,0,10*ROW('Water Data'!E147)),NA())</f>
        <v>#N/A</v>
      </c>
      <c r="H153" s="507" t="e">
        <f ca="1">+IF(AND(ISNUMBER(OFFSET('Water Data'!$E$6,0,10*ROW('Water Data'!E147))),'Data Summary'!BW153="Yes"),OFFSET('Water Data'!$E$6,0,10*ROW('Water Data'!E147)),NA())</f>
        <v>#N/A</v>
      </c>
      <c r="I153" s="507" t="e">
        <f ca="1">+IF(AND(ISNUMBER(OFFSET('Water Data'!$E$9,0,10*ROW('Water Data'!E147))),'Data Summary'!BX153="Yes"),OFFSET('Water Data'!$E$9,0,10*ROW('Water Data'!E147)),NA())</f>
        <v>#N/A</v>
      </c>
      <c r="J153" s="507" t="e">
        <f ca="1">+IF(AND(ISNUMBER(OFFSET('Water Data'!$F$4,0,10*ROW('Water Data'!F147))),'Data Summary'!BY153="Yes"),100-OFFSET('Water Data'!$F$4,0,10*ROW('Water Data'!F147)),NA())</f>
        <v>#N/A</v>
      </c>
      <c r="K153" s="507" t="e">
        <f ca="1">+IF(AND(ISNUMBER(OFFSET('Water Data'!$F$6,0,10*ROW('Water Data'!F147))),'Data Summary'!BZ153="Yes"),OFFSET('Water Data'!$F$6,0,10*ROW('Water Data'!F147)),NA())</f>
        <v>#N/A</v>
      </c>
      <c r="L153" s="507" t="e">
        <f ca="1">+IF(AND(ISNUMBER(OFFSET('Water Data'!$F$9,0,10*ROW('Water Data'!F147))),'Data Summary'!CA153="Yes"),OFFSET('Water Data'!$F$9,0,10*ROW('Water Data'!F147)),NA())</f>
        <v>#N/A</v>
      </c>
      <c r="M153" s="507" t="e">
        <f ca="1">+IF(AND(ISNUMBER(OFFSET('Water Data'!$G$4,0,10*ROW('Water Data'!G147))),'Data Summary'!CB153="Yes"),100-OFFSET('Water Data'!$G$4,0,10*ROW('Water Data'!G147)),NA())</f>
        <v>#N/A</v>
      </c>
      <c r="N153" s="507" t="e">
        <f ca="1">+IF(AND(ISNUMBER(OFFSET('Water Data'!$G$6,0,10*ROW('Water Data'!G147))),'Data Summary'!CC153="Yes"),OFFSET('Water Data'!$G$6,0,10*ROW('Water Data'!G147)),NA())</f>
        <v>#N/A</v>
      </c>
      <c r="O153" s="507" t="e">
        <f ca="1">+IF(AND(ISNUMBER(OFFSET('Water Data'!$G$9,0,10*ROW('Water Data'!G147))),'Data Summary'!CD153="Yes"),OFFSET('Water Data'!$G$9,0,10*ROW('Water Data'!G147)),NA())</f>
        <v>#N/A</v>
      </c>
      <c r="P153" s="507" t="e">
        <f ca="1">+IF(AND(ISNUMBER(OFFSET('Water Data'!$H$4,0,10*ROW('Water Data'!H147))),'Data Summary'!CE153="Yes"),100-OFFSET('Water Data'!$H$4,0,10*ROW('Water Data'!H147)),NA())</f>
        <v>#N/A</v>
      </c>
      <c r="Q153" s="507" t="e">
        <f ca="1">+IF(AND(ISNUMBER(OFFSET('Water Data'!$H$6,0,10*ROW('Water Data'!H147))),'Data Summary'!CF153="Yes"),OFFSET('Water Data'!$H$6,0,10*ROW('Water Data'!H147)),NA())</f>
        <v>#N/A</v>
      </c>
      <c r="R153" s="507" t="e">
        <f ca="1">+IF(AND(ISNUMBER(OFFSET('Water Data'!$H$9,0,10*ROW('Water Data'!H147))),'Data Summary'!CG153="Yes"),OFFSET('Water Data'!$H$9,0,10*ROW('Water Data'!H147)),NA())</f>
        <v>#N/A</v>
      </c>
      <c r="S153" s="507" t="e">
        <f ca="1">+IF(AND(ISNUMBER(OFFSET('Water Data'!$I$4,0,10*ROW('Water Data'!I147))),'Data Summary'!CH153="Yes"),100-OFFSET('Water Data'!$I$4,0,10*ROW('Water Data'!I147)),NA())</f>
        <v>#N/A</v>
      </c>
      <c r="T153" s="507" t="e">
        <f ca="1">+IF(AND(ISNUMBER(OFFSET('Water Data'!$I$6,0,10*ROW('Water Data'!I147))),'Data Summary'!CI153="Yes"),OFFSET('Water Data'!$I$6,0,10*ROW('Water Data'!I147)),NA())</f>
        <v>#N/A</v>
      </c>
      <c r="U153" s="507" t="e">
        <f ca="1">+IF(AND(ISNUMBER(OFFSET('Water Data'!$I$9,0,10*ROW('Water Data'!I147))),'Data Summary'!CJ153="Yes"),OFFSET('Water Data'!$I$9,0,10*ROW('Water Data'!I147)),NA())</f>
        <v>#N/A</v>
      </c>
      <c r="V153" s="508" t="e">
        <f ca="1">+IF(AND(ISNUMBER(OFFSET('Sanitation Data'!$D$4,0,10*ROW('Sanitation Data'!D147))),'Data Summary'!CK153="Yes"),100-OFFSET('Sanitation Data'!$D$4,0,10*ROW('Sanitation Data'!D147)),NA())</f>
        <v>#N/A</v>
      </c>
      <c r="W153" s="508" t="e">
        <f ca="1">+IF(AND(ISNUMBER(OFFSET('Sanitation Data'!$D$6,0,10*ROW('Sanitation Data'!D147))),'Data Summary'!CL153="Yes"),OFFSET('Sanitation Data'!$D$6,0,10*ROW('Sanitation Data'!D147)),NA())</f>
        <v>#N/A</v>
      </c>
      <c r="X153" s="508" t="e">
        <f ca="1">+IF(AND(ISNUMBER(OFFSET('Sanitation Data'!$D$10,0,10*ROW('Sanitation Data'!D147))),'Data Summary'!CM153="Yes"),OFFSET('Sanitation Data'!$D$10,0,10*ROW('Sanitation Data'!D147)),NA())</f>
        <v>#N/A</v>
      </c>
      <c r="Y153" s="508" t="e">
        <f ca="1">+IF(AND(ISNUMBER(OFFSET('Sanitation Data'!$D$11,0,10*ROW('Sanitation Data'!D147))),'Data Summary'!CN153="Yes"),OFFSET('Sanitation Data'!$D$11,0,10*ROW('Sanitation Data'!D147)),NA())</f>
        <v>#N/A</v>
      </c>
      <c r="Z153" s="508" t="e">
        <f ca="1">+IF(AND(ISNUMBER(OFFSET('Sanitation Data'!$D$12,0,10*ROW('Sanitation Data'!D147))),'Data Summary'!CO153="Yes"),OFFSET('Sanitation Data'!$D$12,0,10*ROW('Sanitation Data'!D147)),NA())</f>
        <v>#N/A</v>
      </c>
      <c r="AA153" s="508" t="e">
        <f ca="1">+IF(AND(ISNUMBER(OFFSET('Sanitation Data'!$E$4,0,10*ROW('Sanitation Data'!E147))),'Data Summary'!CP153="Yes"),100-OFFSET('Sanitation Data'!$E$4,0,10*ROW('Sanitation Data'!E147)),NA())</f>
        <v>#N/A</v>
      </c>
      <c r="AB153" s="508" t="e">
        <f ca="1">+IF(AND(ISNUMBER(OFFSET('Sanitation Data'!$E$6,0,10*ROW('Sanitation Data'!E147))),'Data Summary'!CQ153="Yes"),OFFSET('Sanitation Data'!$E$6,0,10*ROW('Sanitation Data'!E147)),NA())</f>
        <v>#N/A</v>
      </c>
      <c r="AC153" s="508" t="e">
        <f ca="1">+IF(AND(ISNUMBER(OFFSET('Sanitation Data'!$E$10,0,10*ROW('Sanitation Data'!E147))),'Data Summary'!CR153="Yes"),OFFSET('Sanitation Data'!$E$10,0,10*ROW('Sanitation Data'!E147)),NA())</f>
        <v>#N/A</v>
      </c>
      <c r="AD153" s="508" t="e">
        <f ca="1">+IF(AND(ISNUMBER(OFFSET('Sanitation Data'!$E$11,0,10*ROW('Sanitation Data'!E147))),'Data Summary'!CS153="Yes"),OFFSET('Sanitation Data'!$E$11,0,10*ROW('Sanitation Data'!E147)),NA())</f>
        <v>#N/A</v>
      </c>
      <c r="AE153" s="508" t="e">
        <f ca="1">+IF(AND(ISNUMBER(OFFSET('Sanitation Data'!$E$12,0,10*ROW('Sanitation Data'!E147))),'Data Summary'!CT153="Yes"),OFFSET('Sanitation Data'!$E$12,0,10*ROW('Sanitation Data'!E147)),NA())</f>
        <v>#N/A</v>
      </c>
      <c r="AF153" s="508" t="e">
        <f ca="1">+IF(AND(ISNUMBER(OFFSET('Sanitation Data'!$F$4,0,10*ROW('Sanitation Data'!F147))),'Data Summary'!CU153="Yes"),100-OFFSET('Sanitation Data'!$F$4,0,10*ROW('Sanitation Data'!F147)),NA())</f>
        <v>#N/A</v>
      </c>
      <c r="AG153" s="508" t="e">
        <f ca="1">+IF(AND(ISNUMBER(OFFSET('Sanitation Data'!$F$6,0,10*ROW('Sanitation Data'!F147))),'Data Summary'!CV153="Yes"),OFFSET('Sanitation Data'!$F$6,0,10*ROW('Sanitation Data'!F147)),NA())</f>
        <v>#N/A</v>
      </c>
      <c r="AH153" s="508" t="e">
        <f ca="1">+IF(AND(ISNUMBER(OFFSET('Sanitation Data'!$F$10,0,10*ROW('Sanitation Data'!F147))),'Data Summary'!CW153="Yes"),OFFSET('Sanitation Data'!$F$10,0,10*ROW('Sanitation Data'!F147)),NA())</f>
        <v>#N/A</v>
      </c>
      <c r="AI153" s="508" t="e">
        <f ca="1">+IF(AND(ISNUMBER(OFFSET('Sanitation Data'!$F$11,0,10*ROW('Sanitation Data'!F147))),'Data Summary'!CX153="Yes"),OFFSET('Sanitation Data'!$F$11,0,10*ROW('Sanitation Data'!F147)),NA())</f>
        <v>#N/A</v>
      </c>
      <c r="AJ153" s="508" t="e">
        <f ca="1">+IF(AND(ISNUMBER(OFFSET('Sanitation Data'!$F$12,0,10*ROW('Sanitation Data'!F147))),'Data Summary'!CY153="Yes"),OFFSET('Sanitation Data'!$F$12,0,10*ROW('Sanitation Data'!F147)),NA())</f>
        <v>#N/A</v>
      </c>
      <c r="AK153" s="508" t="e">
        <f ca="1">+IF(AND(ISNUMBER(OFFSET('Sanitation Data'!$G$4,0,10*ROW('Sanitation Data'!G147))),'Data Summary'!CZ153="Yes"),100-OFFSET('Sanitation Data'!$G$4,0,10*ROW('Sanitation Data'!G147)),NA())</f>
        <v>#N/A</v>
      </c>
      <c r="AL153" s="508" t="e">
        <f ca="1">+IF(AND(ISNUMBER(OFFSET('Sanitation Data'!$G$6,0,10*ROW('Sanitation Data'!G147))),'Data Summary'!DA153="Yes"),OFFSET('Sanitation Data'!$G$6,0,10*ROW('Sanitation Data'!G147)),NA())</f>
        <v>#N/A</v>
      </c>
      <c r="AM153" s="508" t="e">
        <f ca="1">+IF(AND(ISNUMBER(OFFSET('Sanitation Data'!$G$10,0,10*ROW('Sanitation Data'!G147))),'Data Summary'!DB153="Yes"),OFFSET('Sanitation Data'!$G$10,0,10*ROW('Sanitation Data'!G147)),NA())</f>
        <v>#N/A</v>
      </c>
      <c r="AN153" s="508" t="e">
        <f ca="1">+IF(AND(ISNUMBER(OFFSET('Sanitation Data'!$G$11,0,10*ROW('Sanitation Data'!G147))),'Data Summary'!DC153="Yes"),OFFSET('Sanitation Data'!$G$11,0,10*ROW('Sanitation Data'!G147)),NA())</f>
        <v>#N/A</v>
      </c>
      <c r="AO153" s="508" t="e">
        <f ca="1">+IF(AND(ISNUMBER(OFFSET('Sanitation Data'!$G$12,0,10*ROW('Sanitation Data'!G147))),'Data Summary'!DD153="Yes"),OFFSET('Sanitation Data'!$G$12,0,10*ROW('Sanitation Data'!G147)),NA())</f>
        <v>#N/A</v>
      </c>
      <c r="AP153" s="508" t="e">
        <f ca="1">+IF(AND(ISNUMBER(OFFSET('Sanitation Data'!$H$4,0,10*ROW('Sanitation Data'!H147))),'Data Summary'!DE153="Yes"),100-OFFSET('Sanitation Data'!$H$4,0,10*ROW('Sanitation Data'!H147)),NA())</f>
        <v>#N/A</v>
      </c>
      <c r="AQ153" s="508" t="e">
        <f ca="1">+IF(AND(ISNUMBER(OFFSET('Sanitation Data'!$H$6,0,10*ROW('Sanitation Data'!H147))),'Data Summary'!DF153="Yes"),OFFSET('Sanitation Data'!$H$6,0,10*ROW('Sanitation Data'!H147)),NA())</f>
        <v>#N/A</v>
      </c>
      <c r="AR153" s="508" t="e">
        <f ca="1">+IF(AND(ISNUMBER(OFFSET('Sanitation Data'!$H$10,0,10*ROW('Sanitation Data'!H147))),'Data Summary'!DG153="Yes"),OFFSET('Sanitation Data'!$H$10,0,10*ROW('Sanitation Data'!H147)),NA())</f>
        <v>#N/A</v>
      </c>
      <c r="AS153" s="508" t="e">
        <f ca="1">+IF(AND(ISNUMBER(OFFSET('Sanitation Data'!$H$11,0,10*ROW('Sanitation Data'!H147))),'Data Summary'!DH153="Yes"),OFFSET('Sanitation Data'!$H$11,0,10*ROW('Sanitation Data'!H147)),NA())</f>
        <v>#N/A</v>
      </c>
      <c r="AT153" s="508" t="e">
        <f ca="1">+IF(AND(ISNUMBER(OFFSET('Sanitation Data'!$H$12,0,10*ROW('Sanitation Data'!H147))),'Data Summary'!DI153="Yes"),OFFSET('Sanitation Data'!$H$12,0,10*ROW('Sanitation Data'!H147)),NA())</f>
        <v>#N/A</v>
      </c>
      <c r="AU153" s="508" t="e">
        <f ca="1">+IF(AND(ISNUMBER(OFFSET('Sanitation Data'!$I$4,0,10*ROW('Sanitation Data'!I147))),'Data Summary'!DJ153="Yes"),100-OFFSET('Sanitation Data'!$I$4,0,10*ROW('Sanitation Data'!I147)),NA())</f>
        <v>#N/A</v>
      </c>
      <c r="AV153" s="508" t="e">
        <f ca="1">+IF(AND(ISNUMBER(OFFSET('Sanitation Data'!$I$6,0,10*ROW('Sanitation Data'!I147))),'Data Summary'!DK153="Yes"),OFFSET('Sanitation Data'!$I$6,0,10*ROW('Sanitation Data'!I147)),NA())</f>
        <v>#N/A</v>
      </c>
      <c r="AW153" s="508" t="e">
        <f ca="1">+IF(AND(ISNUMBER(OFFSET('Sanitation Data'!$I$10,0,10*ROW('Sanitation Data'!I147))),'Data Summary'!DL153="Yes"),OFFSET('Sanitation Data'!$I$10,0,10*ROW('Sanitation Data'!I147)),NA())</f>
        <v>#N/A</v>
      </c>
      <c r="AX153" s="508" t="e">
        <f ca="1">+IF(AND(ISNUMBER(OFFSET('Sanitation Data'!$I$11,0,10*ROW('Sanitation Data'!I147))),'Data Summary'!DM153="Yes"),OFFSET('Sanitation Data'!$I$11,0,10*ROW('Sanitation Data'!I147)),NA())</f>
        <v>#N/A</v>
      </c>
      <c r="AY153" s="508" t="e">
        <f ca="1">+IF(AND(ISNUMBER(OFFSET('Sanitation Data'!$I$12,0,10*ROW('Sanitation Data'!I147))),'Data Summary'!DN153="Yes"),OFFSET('Sanitation Data'!$I$12,0,10*ROW('Sanitation Data'!I147)),NA())</f>
        <v>#N/A</v>
      </c>
      <c r="AZ153" s="509" t="e">
        <f ca="1">+IF(AND(ISNUMBER(OFFSET('Hygiene Data'!$D$5,0,10*ROW('Hygiene Data'!D147))),'Data Summary'!DO153="Yes"),OFFSET('Hygiene Data'!$D$5,0,10*ROW('Hygiene Data'!D147)),NA())</f>
        <v>#N/A</v>
      </c>
      <c r="BA153" s="509" t="e">
        <f ca="1">+IF(AND(ISNUMBER(OFFSET('Hygiene Data'!$D$7,0,10*ROW('Hygiene Data'!D147))),'Data Summary'!DP153="Yes"),OFFSET('Hygiene Data'!$D$7,0,10*ROW('Hygiene Data'!D147)),NA())</f>
        <v>#N/A</v>
      </c>
      <c r="BB153" s="509" t="e">
        <f ca="1">+IF(AND(ISNUMBER(OFFSET('Hygiene Data'!$D$9,0,10*ROW('Hygiene Data'!D147))),'Data Summary'!DQ153="Yes"),OFFSET('Hygiene Data'!$D$9,0,10*ROW('Hygiene Data'!D147)),NA())</f>
        <v>#N/A</v>
      </c>
      <c r="BC153" s="509" t="e">
        <f ca="1">+IF(AND(ISNUMBER(OFFSET('Hygiene Data'!$E$5,0,10*ROW('Hygiene Data'!E147))),'Data Summary'!DR153="Yes"),OFFSET('Hygiene Data'!$E$5,0,10*ROW('Hygiene Data'!E147)),NA())</f>
        <v>#N/A</v>
      </c>
      <c r="BD153" s="509" t="e">
        <f ca="1">+IF(AND(ISNUMBER(OFFSET('Hygiene Data'!$E$7,0,10*ROW('Hygiene Data'!E147))),'Data Summary'!DS153="Yes"),OFFSET('Hygiene Data'!$E$7,0,10*ROW('Hygiene Data'!E147)),NA())</f>
        <v>#N/A</v>
      </c>
      <c r="BE153" s="509" t="e">
        <f ca="1">+IF(AND(ISNUMBER(OFFSET('Hygiene Data'!$E$9,0,10*ROW('Hygiene Data'!E147))),'Data Summary'!DT153="Yes"),OFFSET('Hygiene Data'!$E$9,0,10*ROW('Hygiene Data'!E147)),NA())</f>
        <v>#N/A</v>
      </c>
      <c r="BF153" s="509" t="e">
        <f ca="1">+IF(AND(ISNUMBER(OFFSET('Hygiene Data'!$F$5,0,10*ROW('Hygiene Data'!F147))),'Data Summary'!DU153="Yes"),OFFSET('Hygiene Data'!$F$5,0,10*ROW('Hygiene Data'!F147)),NA())</f>
        <v>#N/A</v>
      </c>
      <c r="BG153" s="509" t="e">
        <f ca="1">+IF(AND(ISNUMBER(OFFSET('Hygiene Data'!$F$7,0,10*ROW('Hygiene Data'!F147))),'Data Summary'!DV153="Yes"),OFFSET('Hygiene Data'!$F$7,0,10*ROW('Hygiene Data'!F147)),NA())</f>
        <v>#N/A</v>
      </c>
      <c r="BH153" s="509" t="e">
        <f ca="1">+IF(AND(ISNUMBER(OFFSET('Hygiene Data'!$F$9,0,10*ROW('Hygiene Data'!F147))),'Data Summary'!DW153="Yes"),OFFSET('Hygiene Data'!$F$9,0,10*ROW('Hygiene Data'!F147)),NA())</f>
        <v>#N/A</v>
      </c>
      <c r="BI153" s="509" t="e">
        <f ca="1">+IF(AND(ISNUMBER(OFFSET('Hygiene Data'!$G$5,0,10*ROW('Hygiene Data'!G147))),'Data Summary'!DX153="Yes"),OFFSET('Hygiene Data'!$G$5,0,10*ROW('Hygiene Data'!G147)),NA())</f>
        <v>#N/A</v>
      </c>
      <c r="BJ153" s="509" t="e">
        <f ca="1">+IF(AND(ISNUMBER(OFFSET('Hygiene Data'!$G$7,0,10*ROW('Hygiene Data'!G147))),'Data Summary'!DY153="Yes"),OFFSET('Hygiene Data'!$G$7,0,10*ROW('Hygiene Data'!G147)),NA())</f>
        <v>#N/A</v>
      </c>
      <c r="BK153" s="509" t="e">
        <f ca="1">+IF(AND(ISNUMBER(OFFSET('Hygiene Data'!$G$9,0,10*ROW('Hygiene Data'!G147))),'Data Summary'!DZ153="Yes"),OFFSET('Hygiene Data'!$G$9,0,10*ROW('Hygiene Data'!G147)),NA())</f>
        <v>#N/A</v>
      </c>
      <c r="BL153" s="509" t="e">
        <f ca="1">+IF(AND(ISNUMBER(OFFSET('Hygiene Data'!$H$5,0,10*ROW('Hygiene Data'!H147))),'Data Summary'!EA153="Yes"),OFFSET('Hygiene Data'!$H$5,0,10*ROW('Hygiene Data'!H147)),NA())</f>
        <v>#N/A</v>
      </c>
      <c r="BM153" s="509" t="e">
        <f ca="1">+IF(AND(ISNUMBER(OFFSET('Hygiene Data'!$H$7,0,10*ROW('Hygiene Data'!H147))),'Data Summary'!EB153="Yes"),OFFSET('Hygiene Data'!$H$7,0,10*ROW('Hygiene Data'!H147)),NA())</f>
        <v>#N/A</v>
      </c>
      <c r="BN153" s="509" t="e">
        <f ca="1">+IF(AND(ISNUMBER(OFFSET('Hygiene Data'!$H$9,0,10*ROW('Hygiene Data'!H147))),'Data Summary'!EC153="Yes"),OFFSET('Hygiene Data'!$H$9,0,10*ROW('Hygiene Data'!H147)),NA())</f>
        <v>#N/A</v>
      </c>
      <c r="BO153" s="509" t="e">
        <f ca="1">+IF(AND(ISNUMBER(OFFSET('Hygiene Data'!$I$5,0,10*ROW('Hygiene Data'!I147))),'Data Summary'!ED153="Yes"),OFFSET('Hygiene Data'!$I$5,0,10*ROW('Hygiene Data'!I147)),NA())</f>
        <v>#N/A</v>
      </c>
      <c r="BP153" s="509" t="e">
        <f ca="1">+IF(AND(ISNUMBER(OFFSET('Hygiene Data'!$I$7,0,10*ROW('Hygiene Data'!I147))),'Data Summary'!EE153="Yes"),OFFSET('Hygiene Data'!$I$7,0,10*ROW('Hygiene Data'!I147)),NA())</f>
        <v>#N/A</v>
      </c>
      <c r="BQ153" s="509" t="e">
        <f ca="1">+IF(AND(ISNUMBER(OFFSET('Hygiene Data'!$I$9,0,10*ROW('Hygiene Data'!I147))),'Data Summary'!EF153="Yes"),OFFSET('Hygiene Data'!$I$9,0,10*ROW('Hygiene Data'!I147)),NA())</f>
        <v>#N/A</v>
      </c>
    </row>
    <row r="154" spans="1:69" x14ac:dyDescent="0.25">
      <c r="A154" s="505" t="e">
        <f ca="1">+RIGHT('Data Summary'!A154,LEN('Data Summary'!A154)-9)</f>
        <v>#VALUE!</v>
      </c>
      <c r="B154" s="479" t="str">
        <f ca="1">+IF(ISTEXT('Data Summary'!B154),'Data Summary'!B154,"")</f>
        <v/>
      </c>
      <c r="C154" s="506" t="e">
        <f ca="1">+VALUE('Data Summary'!C154)</f>
        <v>#VALUE!</v>
      </c>
      <c r="D154" s="507" t="e">
        <f ca="1">+IF(AND(ISNUMBER(OFFSET('Water Data'!$D$4,0,10*ROW('Water Data'!D148))),'Data Summary'!BS154="Yes"),100-OFFSET('Water Data'!$D$4,0,10*ROW('Water Data'!D148)),NA())</f>
        <v>#N/A</v>
      </c>
      <c r="E154" s="507" t="e">
        <f ca="1">+IF(AND(ISNUMBER(OFFSET('Water Data'!$D$6,0,10*ROW('Water Data'!D148))),'Data Summary'!BT154="Yes"),OFFSET('Water Data'!$D$6,0,10*ROW('Water Data'!D148)),NA())</f>
        <v>#N/A</v>
      </c>
      <c r="F154" s="507" t="e">
        <f ca="1">+IF(AND(ISNUMBER(OFFSET('Water Data'!$D$9,0,10*ROW('Water Data'!D148))),'Data Summary'!BU154="Yes"),OFFSET('Water Data'!$D$9,0,10*ROW('Water Data'!D148)),NA())</f>
        <v>#N/A</v>
      </c>
      <c r="G154" s="507" t="e">
        <f ca="1">+IF(AND(ISNUMBER(OFFSET('Water Data'!$E$4,0,10*ROW('Water Data'!E148))),'Data Summary'!BV154="Yes"),100-OFFSET('Water Data'!$E$4,0,10*ROW('Water Data'!E148)),NA())</f>
        <v>#N/A</v>
      </c>
      <c r="H154" s="507" t="e">
        <f ca="1">+IF(AND(ISNUMBER(OFFSET('Water Data'!$E$6,0,10*ROW('Water Data'!E148))),'Data Summary'!BW154="Yes"),OFFSET('Water Data'!$E$6,0,10*ROW('Water Data'!E148)),NA())</f>
        <v>#N/A</v>
      </c>
      <c r="I154" s="507" t="e">
        <f ca="1">+IF(AND(ISNUMBER(OFFSET('Water Data'!$E$9,0,10*ROW('Water Data'!E148))),'Data Summary'!BX154="Yes"),OFFSET('Water Data'!$E$9,0,10*ROW('Water Data'!E148)),NA())</f>
        <v>#N/A</v>
      </c>
      <c r="J154" s="507" t="e">
        <f ca="1">+IF(AND(ISNUMBER(OFFSET('Water Data'!$F$4,0,10*ROW('Water Data'!F148))),'Data Summary'!BY154="Yes"),100-OFFSET('Water Data'!$F$4,0,10*ROW('Water Data'!F148)),NA())</f>
        <v>#N/A</v>
      </c>
      <c r="K154" s="507" t="e">
        <f ca="1">+IF(AND(ISNUMBER(OFFSET('Water Data'!$F$6,0,10*ROW('Water Data'!F148))),'Data Summary'!BZ154="Yes"),OFFSET('Water Data'!$F$6,0,10*ROW('Water Data'!F148)),NA())</f>
        <v>#N/A</v>
      </c>
      <c r="L154" s="507" t="e">
        <f ca="1">+IF(AND(ISNUMBER(OFFSET('Water Data'!$F$9,0,10*ROW('Water Data'!F148))),'Data Summary'!CA154="Yes"),OFFSET('Water Data'!$F$9,0,10*ROW('Water Data'!F148)),NA())</f>
        <v>#N/A</v>
      </c>
      <c r="M154" s="507" t="e">
        <f ca="1">+IF(AND(ISNUMBER(OFFSET('Water Data'!$G$4,0,10*ROW('Water Data'!G148))),'Data Summary'!CB154="Yes"),100-OFFSET('Water Data'!$G$4,0,10*ROW('Water Data'!G148)),NA())</f>
        <v>#N/A</v>
      </c>
      <c r="N154" s="507" t="e">
        <f ca="1">+IF(AND(ISNUMBER(OFFSET('Water Data'!$G$6,0,10*ROW('Water Data'!G148))),'Data Summary'!CC154="Yes"),OFFSET('Water Data'!$G$6,0,10*ROW('Water Data'!G148)),NA())</f>
        <v>#N/A</v>
      </c>
      <c r="O154" s="507" t="e">
        <f ca="1">+IF(AND(ISNUMBER(OFFSET('Water Data'!$G$9,0,10*ROW('Water Data'!G148))),'Data Summary'!CD154="Yes"),OFFSET('Water Data'!$G$9,0,10*ROW('Water Data'!G148)),NA())</f>
        <v>#N/A</v>
      </c>
      <c r="P154" s="507" t="e">
        <f ca="1">+IF(AND(ISNUMBER(OFFSET('Water Data'!$H$4,0,10*ROW('Water Data'!H148))),'Data Summary'!CE154="Yes"),100-OFFSET('Water Data'!$H$4,0,10*ROW('Water Data'!H148)),NA())</f>
        <v>#N/A</v>
      </c>
      <c r="Q154" s="507" t="e">
        <f ca="1">+IF(AND(ISNUMBER(OFFSET('Water Data'!$H$6,0,10*ROW('Water Data'!H148))),'Data Summary'!CF154="Yes"),OFFSET('Water Data'!$H$6,0,10*ROW('Water Data'!H148)),NA())</f>
        <v>#N/A</v>
      </c>
      <c r="R154" s="507" t="e">
        <f ca="1">+IF(AND(ISNUMBER(OFFSET('Water Data'!$H$9,0,10*ROW('Water Data'!H148))),'Data Summary'!CG154="Yes"),OFFSET('Water Data'!$H$9,0,10*ROW('Water Data'!H148)),NA())</f>
        <v>#N/A</v>
      </c>
      <c r="S154" s="507" t="e">
        <f ca="1">+IF(AND(ISNUMBER(OFFSET('Water Data'!$I$4,0,10*ROW('Water Data'!I148))),'Data Summary'!CH154="Yes"),100-OFFSET('Water Data'!$I$4,0,10*ROW('Water Data'!I148)),NA())</f>
        <v>#N/A</v>
      </c>
      <c r="T154" s="507" t="e">
        <f ca="1">+IF(AND(ISNUMBER(OFFSET('Water Data'!$I$6,0,10*ROW('Water Data'!I148))),'Data Summary'!CI154="Yes"),OFFSET('Water Data'!$I$6,0,10*ROW('Water Data'!I148)),NA())</f>
        <v>#N/A</v>
      </c>
      <c r="U154" s="507" t="e">
        <f ca="1">+IF(AND(ISNUMBER(OFFSET('Water Data'!$I$9,0,10*ROW('Water Data'!I148))),'Data Summary'!CJ154="Yes"),OFFSET('Water Data'!$I$9,0,10*ROW('Water Data'!I148)),NA())</f>
        <v>#N/A</v>
      </c>
      <c r="V154" s="508" t="e">
        <f ca="1">+IF(AND(ISNUMBER(OFFSET('Sanitation Data'!$D$4,0,10*ROW('Sanitation Data'!D148))),'Data Summary'!CK154="Yes"),100-OFFSET('Sanitation Data'!$D$4,0,10*ROW('Sanitation Data'!D148)),NA())</f>
        <v>#N/A</v>
      </c>
      <c r="W154" s="508" t="e">
        <f ca="1">+IF(AND(ISNUMBER(OFFSET('Sanitation Data'!$D$6,0,10*ROW('Sanitation Data'!D148))),'Data Summary'!CL154="Yes"),OFFSET('Sanitation Data'!$D$6,0,10*ROW('Sanitation Data'!D148)),NA())</f>
        <v>#N/A</v>
      </c>
      <c r="X154" s="508" t="e">
        <f ca="1">+IF(AND(ISNUMBER(OFFSET('Sanitation Data'!$D$10,0,10*ROW('Sanitation Data'!D148))),'Data Summary'!CM154="Yes"),OFFSET('Sanitation Data'!$D$10,0,10*ROW('Sanitation Data'!D148)),NA())</f>
        <v>#N/A</v>
      </c>
      <c r="Y154" s="508" t="e">
        <f ca="1">+IF(AND(ISNUMBER(OFFSET('Sanitation Data'!$D$11,0,10*ROW('Sanitation Data'!D148))),'Data Summary'!CN154="Yes"),OFFSET('Sanitation Data'!$D$11,0,10*ROW('Sanitation Data'!D148)),NA())</f>
        <v>#N/A</v>
      </c>
      <c r="Z154" s="508" t="e">
        <f ca="1">+IF(AND(ISNUMBER(OFFSET('Sanitation Data'!$D$12,0,10*ROW('Sanitation Data'!D148))),'Data Summary'!CO154="Yes"),OFFSET('Sanitation Data'!$D$12,0,10*ROW('Sanitation Data'!D148)),NA())</f>
        <v>#N/A</v>
      </c>
      <c r="AA154" s="508" t="e">
        <f ca="1">+IF(AND(ISNUMBER(OFFSET('Sanitation Data'!$E$4,0,10*ROW('Sanitation Data'!E148))),'Data Summary'!CP154="Yes"),100-OFFSET('Sanitation Data'!$E$4,0,10*ROW('Sanitation Data'!E148)),NA())</f>
        <v>#N/A</v>
      </c>
      <c r="AB154" s="508" t="e">
        <f ca="1">+IF(AND(ISNUMBER(OFFSET('Sanitation Data'!$E$6,0,10*ROW('Sanitation Data'!E148))),'Data Summary'!CQ154="Yes"),OFFSET('Sanitation Data'!$E$6,0,10*ROW('Sanitation Data'!E148)),NA())</f>
        <v>#N/A</v>
      </c>
      <c r="AC154" s="508" t="e">
        <f ca="1">+IF(AND(ISNUMBER(OFFSET('Sanitation Data'!$E$10,0,10*ROW('Sanitation Data'!E148))),'Data Summary'!CR154="Yes"),OFFSET('Sanitation Data'!$E$10,0,10*ROW('Sanitation Data'!E148)),NA())</f>
        <v>#N/A</v>
      </c>
      <c r="AD154" s="508" t="e">
        <f ca="1">+IF(AND(ISNUMBER(OFFSET('Sanitation Data'!$E$11,0,10*ROW('Sanitation Data'!E148))),'Data Summary'!CS154="Yes"),OFFSET('Sanitation Data'!$E$11,0,10*ROW('Sanitation Data'!E148)),NA())</f>
        <v>#N/A</v>
      </c>
      <c r="AE154" s="508" t="e">
        <f ca="1">+IF(AND(ISNUMBER(OFFSET('Sanitation Data'!$E$12,0,10*ROW('Sanitation Data'!E148))),'Data Summary'!CT154="Yes"),OFFSET('Sanitation Data'!$E$12,0,10*ROW('Sanitation Data'!E148)),NA())</f>
        <v>#N/A</v>
      </c>
      <c r="AF154" s="508" t="e">
        <f ca="1">+IF(AND(ISNUMBER(OFFSET('Sanitation Data'!$F$4,0,10*ROW('Sanitation Data'!F148))),'Data Summary'!CU154="Yes"),100-OFFSET('Sanitation Data'!$F$4,0,10*ROW('Sanitation Data'!F148)),NA())</f>
        <v>#N/A</v>
      </c>
      <c r="AG154" s="508" t="e">
        <f ca="1">+IF(AND(ISNUMBER(OFFSET('Sanitation Data'!$F$6,0,10*ROW('Sanitation Data'!F148))),'Data Summary'!CV154="Yes"),OFFSET('Sanitation Data'!$F$6,0,10*ROW('Sanitation Data'!F148)),NA())</f>
        <v>#N/A</v>
      </c>
      <c r="AH154" s="508" t="e">
        <f ca="1">+IF(AND(ISNUMBER(OFFSET('Sanitation Data'!$F$10,0,10*ROW('Sanitation Data'!F148))),'Data Summary'!CW154="Yes"),OFFSET('Sanitation Data'!$F$10,0,10*ROW('Sanitation Data'!F148)),NA())</f>
        <v>#N/A</v>
      </c>
      <c r="AI154" s="508" t="e">
        <f ca="1">+IF(AND(ISNUMBER(OFFSET('Sanitation Data'!$F$11,0,10*ROW('Sanitation Data'!F148))),'Data Summary'!CX154="Yes"),OFFSET('Sanitation Data'!$F$11,0,10*ROW('Sanitation Data'!F148)),NA())</f>
        <v>#N/A</v>
      </c>
      <c r="AJ154" s="508" t="e">
        <f ca="1">+IF(AND(ISNUMBER(OFFSET('Sanitation Data'!$F$12,0,10*ROW('Sanitation Data'!F148))),'Data Summary'!CY154="Yes"),OFFSET('Sanitation Data'!$F$12,0,10*ROW('Sanitation Data'!F148)),NA())</f>
        <v>#N/A</v>
      </c>
      <c r="AK154" s="508" t="e">
        <f ca="1">+IF(AND(ISNUMBER(OFFSET('Sanitation Data'!$G$4,0,10*ROW('Sanitation Data'!G148))),'Data Summary'!CZ154="Yes"),100-OFFSET('Sanitation Data'!$G$4,0,10*ROW('Sanitation Data'!G148)),NA())</f>
        <v>#N/A</v>
      </c>
      <c r="AL154" s="508" t="e">
        <f ca="1">+IF(AND(ISNUMBER(OFFSET('Sanitation Data'!$G$6,0,10*ROW('Sanitation Data'!G148))),'Data Summary'!DA154="Yes"),OFFSET('Sanitation Data'!$G$6,0,10*ROW('Sanitation Data'!G148)),NA())</f>
        <v>#N/A</v>
      </c>
      <c r="AM154" s="508" t="e">
        <f ca="1">+IF(AND(ISNUMBER(OFFSET('Sanitation Data'!$G$10,0,10*ROW('Sanitation Data'!G148))),'Data Summary'!DB154="Yes"),OFFSET('Sanitation Data'!$G$10,0,10*ROW('Sanitation Data'!G148)),NA())</f>
        <v>#N/A</v>
      </c>
      <c r="AN154" s="508" t="e">
        <f ca="1">+IF(AND(ISNUMBER(OFFSET('Sanitation Data'!$G$11,0,10*ROW('Sanitation Data'!G148))),'Data Summary'!DC154="Yes"),OFFSET('Sanitation Data'!$G$11,0,10*ROW('Sanitation Data'!G148)),NA())</f>
        <v>#N/A</v>
      </c>
      <c r="AO154" s="508" t="e">
        <f ca="1">+IF(AND(ISNUMBER(OFFSET('Sanitation Data'!$G$12,0,10*ROW('Sanitation Data'!G148))),'Data Summary'!DD154="Yes"),OFFSET('Sanitation Data'!$G$12,0,10*ROW('Sanitation Data'!G148)),NA())</f>
        <v>#N/A</v>
      </c>
      <c r="AP154" s="508" t="e">
        <f ca="1">+IF(AND(ISNUMBER(OFFSET('Sanitation Data'!$H$4,0,10*ROW('Sanitation Data'!H148))),'Data Summary'!DE154="Yes"),100-OFFSET('Sanitation Data'!$H$4,0,10*ROW('Sanitation Data'!H148)),NA())</f>
        <v>#N/A</v>
      </c>
      <c r="AQ154" s="508" t="e">
        <f ca="1">+IF(AND(ISNUMBER(OFFSET('Sanitation Data'!$H$6,0,10*ROW('Sanitation Data'!H148))),'Data Summary'!DF154="Yes"),OFFSET('Sanitation Data'!$H$6,0,10*ROW('Sanitation Data'!H148)),NA())</f>
        <v>#N/A</v>
      </c>
      <c r="AR154" s="508" t="e">
        <f ca="1">+IF(AND(ISNUMBER(OFFSET('Sanitation Data'!$H$10,0,10*ROW('Sanitation Data'!H148))),'Data Summary'!DG154="Yes"),OFFSET('Sanitation Data'!$H$10,0,10*ROW('Sanitation Data'!H148)),NA())</f>
        <v>#N/A</v>
      </c>
      <c r="AS154" s="508" t="e">
        <f ca="1">+IF(AND(ISNUMBER(OFFSET('Sanitation Data'!$H$11,0,10*ROW('Sanitation Data'!H148))),'Data Summary'!DH154="Yes"),OFFSET('Sanitation Data'!$H$11,0,10*ROW('Sanitation Data'!H148)),NA())</f>
        <v>#N/A</v>
      </c>
      <c r="AT154" s="508" t="e">
        <f ca="1">+IF(AND(ISNUMBER(OFFSET('Sanitation Data'!$H$12,0,10*ROW('Sanitation Data'!H148))),'Data Summary'!DI154="Yes"),OFFSET('Sanitation Data'!$H$12,0,10*ROW('Sanitation Data'!H148)),NA())</f>
        <v>#N/A</v>
      </c>
      <c r="AU154" s="508" t="e">
        <f ca="1">+IF(AND(ISNUMBER(OFFSET('Sanitation Data'!$I$4,0,10*ROW('Sanitation Data'!I148))),'Data Summary'!DJ154="Yes"),100-OFFSET('Sanitation Data'!$I$4,0,10*ROW('Sanitation Data'!I148)),NA())</f>
        <v>#N/A</v>
      </c>
      <c r="AV154" s="508" t="e">
        <f ca="1">+IF(AND(ISNUMBER(OFFSET('Sanitation Data'!$I$6,0,10*ROW('Sanitation Data'!I148))),'Data Summary'!DK154="Yes"),OFFSET('Sanitation Data'!$I$6,0,10*ROW('Sanitation Data'!I148)),NA())</f>
        <v>#N/A</v>
      </c>
      <c r="AW154" s="508" t="e">
        <f ca="1">+IF(AND(ISNUMBER(OFFSET('Sanitation Data'!$I$10,0,10*ROW('Sanitation Data'!I148))),'Data Summary'!DL154="Yes"),OFFSET('Sanitation Data'!$I$10,0,10*ROW('Sanitation Data'!I148)),NA())</f>
        <v>#N/A</v>
      </c>
      <c r="AX154" s="508" t="e">
        <f ca="1">+IF(AND(ISNUMBER(OFFSET('Sanitation Data'!$I$11,0,10*ROW('Sanitation Data'!I148))),'Data Summary'!DM154="Yes"),OFFSET('Sanitation Data'!$I$11,0,10*ROW('Sanitation Data'!I148)),NA())</f>
        <v>#N/A</v>
      </c>
      <c r="AY154" s="508" t="e">
        <f ca="1">+IF(AND(ISNUMBER(OFFSET('Sanitation Data'!$I$12,0,10*ROW('Sanitation Data'!I148))),'Data Summary'!DN154="Yes"),OFFSET('Sanitation Data'!$I$12,0,10*ROW('Sanitation Data'!I148)),NA())</f>
        <v>#N/A</v>
      </c>
      <c r="AZ154" s="509" t="e">
        <f ca="1">+IF(AND(ISNUMBER(OFFSET('Hygiene Data'!$D$5,0,10*ROW('Hygiene Data'!D148))),'Data Summary'!DO154="Yes"),OFFSET('Hygiene Data'!$D$5,0,10*ROW('Hygiene Data'!D148)),NA())</f>
        <v>#N/A</v>
      </c>
      <c r="BA154" s="509" t="e">
        <f ca="1">+IF(AND(ISNUMBER(OFFSET('Hygiene Data'!$D$7,0,10*ROW('Hygiene Data'!D148))),'Data Summary'!DP154="Yes"),OFFSET('Hygiene Data'!$D$7,0,10*ROW('Hygiene Data'!D148)),NA())</f>
        <v>#N/A</v>
      </c>
      <c r="BB154" s="509" t="e">
        <f ca="1">+IF(AND(ISNUMBER(OFFSET('Hygiene Data'!$D$9,0,10*ROW('Hygiene Data'!D148))),'Data Summary'!DQ154="Yes"),OFFSET('Hygiene Data'!$D$9,0,10*ROW('Hygiene Data'!D148)),NA())</f>
        <v>#N/A</v>
      </c>
      <c r="BC154" s="509" t="e">
        <f ca="1">+IF(AND(ISNUMBER(OFFSET('Hygiene Data'!$E$5,0,10*ROW('Hygiene Data'!E148))),'Data Summary'!DR154="Yes"),OFFSET('Hygiene Data'!$E$5,0,10*ROW('Hygiene Data'!E148)),NA())</f>
        <v>#N/A</v>
      </c>
      <c r="BD154" s="509" t="e">
        <f ca="1">+IF(AND(ISNUMBER(OFFSET('Hygiene Data'!$E$7,0,10*ROW('Hygiene Data'!E148))),'Data Summary'!DS154="Yes"),OFFSET('Hygiene Data'!$E$7,0,10*ROW('Hygiene Data'!E148)),NA())</f>
        <v>#N/A</v>
      </c>
      <c r="BE154" s="509" t="e">
        <f ca="1">+IF(AND(ISNUMBER(OFFSET('Hygiene Data'!$E$9,0,10*ROW('Hygiene Data'!E148))),'Data Summary'!DT154="Yes"),OFFSET('Hygiene Data'!$E$9,0,10*ROW('Hygiene Data'!E148)),NA())</f>
        <v>#N/A</v>
      </c>
      <c r="BF154" s="509" t="e">
        <f ca="1">+IF(AND(ISNUMBER(OFFSET('Hygiene Data'!$F$5,0,10*ROW('Hygiene Data'!F148))),'Data Summary'!DU154="Yes"),OFFSET('Hygiene Data'!$F$5,0,10*ROW('Hygiene Data'!F148)),NA())</f>
        <v>#N/A</v>
      </c>
      <c r="BG154" s="509" t="e">
        <f ca="1">+IF(AND(ISNUMBER(OFFSET('Hygiene Data'!$F$7,0,10*ROW('Hygiene Data'!F148))),'Data Summary'!DV154="Yes"),OFFSET('Hygiene Data'!$F$7,0,10*ROW('Hygiene Data'!F148)),NA())</f>
        <v>#N/A</v>
      </c>
      <c r="BH154" s="509" t="e">
        <f ca="1">+IF(AND(ISNUMBER(OFFSET('Hygiene Data'!$F$9,0,10*ROW('Hygiene Data'!F148))),'Data Summary'!DW154="Yes"),OFFSET('Hygiene Data'!$F$9,0,10*ROW('Hygiene Data'!F148)),NA())</f>
        <v>#N/A</v>
      </c>
      <c r="BI154" s="509" t="e">
        <f ca="1">+IF(AND(ISNUMBER(OFFSET('Hygiene Data'!$G$5,0,10*ROW('Hygiene Data'!G148))),'Data Summary'!DX154="Yes"),OFFSET('Hygiene Data'!$G$5,0,10*ROW('Hygiene Data'!G148)),NA())</f>
        <v>#N/A</v>
      </c>
      <c r="BJ154" s="509" t="e">
        <f ca="1">+IF(AND(ISNUMBER(OFFSET('Hygiene Data'!$G$7,0,10*ROW('Hygiene Data'!G148))),'Data Summary'!DY154="Yes"),OFFSET('Hygiene Data'!$G$7,0,10*ROW('Hygiene Data'!G148)),NA())</f>
        <v>#N/A</v>
      </c>
      <c r="BK154" s="509" t="e">
        <f ca="1">+IF(AND(ISNUMBER(OFFSET('Hygiene Data'!$G$9,0,10*ROW('Hygiene Data'!G148))),'Data Summary'!DZ154="Yes"),OFFSET('Hygiene Data'!$G$9,0,10*ROW('Hygiene Data'!G148)),NA())</f>
        <v>#N/A</v>
      </c>
      <c r="BL154" s="509" t="e">
        <f ca="1">+IF(AND(ISNUMBER(OFFSET('Hygiene Data'!$H$5,0,10*ROW('Hygiene Data'!H148))),'Data Summary'!EA154="Yes"),OFFSET('Hygiene Data'!$H$5,0,10*ROW('Hygiene Data'!H148)),NA())</f>
        <v>#N/A</v>
      </c>
      <c r="BM154" s="509" t="e">
        <f ca="1">+IF(AND(ISNUMBER(OFFSET('Hygiene Data'!$H$7,0,10*ROW('Hygiene Data'!H148))),'Data Summary'!EB154="Yes"),OFFSET('Hygiene Data'!$H$7,0,10*ROW('Hygiene Data'!H148)),NA())</f>
        <v>#N/A</v>
      </c>
      <c r="BN154" s="509" t="e">
        <f ca="1">+IF(AND(ISNUMBER(OFFSET('Hygiene Data'!$H$9,0,10*ROW('Hygiene Data'!H148))),'Data Summary'!EC154="Yes"),OFFSET('Hygiene Data'!$H$9,0,10*ROW('Hygiene Data'!H148)),NA())</f>
        <v>#N/A</v>
      </c>
      <c r="BO154" s="509" t="e">
        <f ca="1">+IF(AND(ISNUMBER(OFFSET('Hygiene Data'!$I$5,0,10*ROW('Hygiene Data'!I148))),'Data Summary'!ED154="Yes"),OFFSET('Hygiene Data'!$I$5,0,10*ROW('Hygiene Data'!I148)),NA())</f>
        <v>#N/A</v>
      </c>
      <c r="BP154" s="509" t="e">
        <f ca="1">+IF(AND(ISNUMBER(OFFSET('Hygiene Data'!$I$7,0,10*ROW('Hygiene Data'!I148))),'Data Summary'!EE154="Yes"),OFFSET('Hygiene Data'!$I$7,0,10*ROW('Hygiene Data'!I148)),NA())</f>
        <v>#N/A</v>
      </c>
      <c r="BQ154" s="509" t="e">
        <f ca="1">+IF(AND(ISNUMBER(OFFSET('Hygiene Data'!$I$9,0,10*ROW('Hygiene Data'!I148))),'Data Summary'!EF154="Yes"),OFFSET('Hygiene Data'!$I$9,0,10*ROW('Hygiene Data'!I148)),NA())</f>
        <v>#N/A</v>
      </c>
    </row>
    <row r="155" spans="1:69" x14ac:dyDescent="0.25">
      <c r="A155" s="505" t="e">
        <f ca="1">+RIGHT('Data Summary'!A155,LEN('Data Summary'!A155)-9)</f>
        <v>#VALUE!</v>
      </c>
      <c r="B155" s="479" t="str">
        <f ca="1">+IF(ISTEXT('Data Summary'!B155),'Data Summary'!B155,"")</f>
        <v/>
      </c>
      <c r="C155" s="506" t="e">
        <f ca="1">+VALUE('Data Summary'!C155)</f>
        <v>#VALUE!</v>
      </c>
      <c r="D155" s="507" t="e">
        <f ca="1">+IF(AND(ISNUMBER(OFFSET('Water Data'!$D$4,0,10*ROW('Water Data'!D149))),'Data Summary'!BS155="Yes"),100-OFFSET('Water Data'!$D$4,0,10*ROW('Water Data'!D149)),NA())</f>
        <v>#N/A</v>
      </c>
      <c r="E155" s="507" t="e">
        <f ca="1">+IF(AND(ISNUMBER(OFFSET('Water Data'!$D$6,0,10*ROW('Water Data'!D149))),'Data Summary'!BT155="Yes"),OFFSET('Water Data'!$D$6,0,10*ROW('Water Data'!D149)),NA())</f>
        <v>#N/A</v>
      </c>
      <c r="F155" s="507" t="e">
        <f ca="1">+IF(AND(ISNUMBER(OFFSET('Water Data'!$D$9,0,10*ROW('Water Data'!D149))),'Data Summary'!BU155="Yes"),OFFSET('Water Data'!$D$9,0,10*ROW('Water Data'!D149)),NA())</f>
        <v>#N/A</v>
      </c>
      <c r="G155" s="507" t="e">
        <f ca="1">+IF(AND(ISNUMBER(OFFSET('Water Data'!$E$4,0,10*ROW('Water Data'!E149))),'Data Summary'!BV155="Yes"),100-OFFSET('Water Data'!$E$4,0,10*ROW('Water Data'!E149)),NA())</f>
        <v>#N/A</v>
      </c>
      <c r="H155" s="507" t="e">
        <f ca="1">+IF(AND(ISNUMBER(OFFSET('Water Data'!$E$6,0,10*ROW('Water Data'!E149))),'Data Summary'!BW155="Yes"),OFFSET('Water Data'!$E$6,0,10*ROW('Water Data'!E149)),NA())</f>
        <v>#N/A</v>
      </c>
      <c r="I155" s="507" t="e">
        <f ca="1">+IF(AND(ISNUMBER(OFFSET('Water Data'!$E$9,0,10*ROW('Water Data'!E149))),'Data Summary'!BX155="Yes"),OFFSET('Water Data'!$E$9,0,10*ROW('Water Data'!E149)),NA())</f>
        <v>#N/A</v>
      </c>
      <c r="J155" s="507" t="e">
        <f ca="1">+IF(AND(ISNUMBER(OFFSET('Water Data'!$F$4,0,10*ROW('Water Data'!F149))),'Data Summary'!BY155="Yes"),100-OFFSET('Water Data'!$F$4,0,10*ROW('Water Data'!F149)),NA())</f>
        <v>#N/A</v>
      </c>
      <c r="K155" s="507" t="e">
        <f ca="1">+IF(AND(ISNUMBER(OFFSET('Water Data'!$F$6,0,10*ROW('Water Data'!F149))),'Data Summary'!BZ155="Yes"),OFFSET('Water Data'!$F$6,0,10*ROW('Water Data'!F149)),NA())</f>
        <v>#N/A</v>
      </c>
      <c r="L155" s="507" t="e">
        <f ca="1">+IF(AND(ISNUMBER(OFFSET('Water Data'!$F$9,0,10*ROW('Water Data'!F149))),'Data Summary'!CA155="Yes"),OFFSET('Water Data'!$F$9,0,10*ROW('Water Data'!F149)),NA())</f>
        <v>#N/A</v>
      </c>
      <c r="M155" s="507" t="e">
        <f ca="1">+IF(AND(ISNUMBER(OFFSET('Water Data'!$G$4,0,10*ROW('Water Data'!G149))),'Data Summary'!CB155="Yes"),100-OFFSET('Water Data'!$G$4,0,10*ROW('Water Data'!G149)),NA())</f>
        <v>#N/A</v>
      </c>
      <c r="N155" s="507" t="e">
        <f ca="1">+IF(AND(ISNUMBER(OFFSET('Water Data'!$G$6,0,10*ROW('Water Data'!G149))),'Data Summary'!CC155="Yes"),OFFSET('Water Data'!$G$6,0,10*ROW('Water Data'!G149)),NA())</f>
        <v>#N/A</v>
      </c>
      <c r="O155" s="507" t="e">
        <f ca="1">+IF(AND(ISNUMBER(OFFSET('Water Data'!$G$9,0,10*ROW('Water Data'!G149))),'Data Summary'!CD155="Yes"),OFFSET('Water Data'!$G$9,0,10*ROW('Water Data'!G149)),NA())</f>
        <v>#N/A</v>
      </c>
      <c r="P155" s="507" t="e">
        <f ca="1">+IF(AND(ISNUMBER(OFFSET('Water Data'!$H$4,0,10*ROW('Water Data'!H149))),'Data Summary'!CE155="Yes"),100-OFFSET('Water Data'!$H$4,0,10*ROW('Water Data'!H149)),NA())</f>
        <v>#N/A</v>
      </c>
      <c r="Q155" s="507" t="e">
        <f ca="1">+IF(AND(ISNUMBER(OFFSET('Water Data'!$H$6,0,10*ROW('Water Data'!H149))),'Data Summary'!CF155="Yes"),OFFSET('Water Data'!$H$6,0,10*ROW('Water Data'!H149)),NA())</f>
        <v>#N/A</v>
      </c>
      <c r="R155" s="507" t="e">
        <f ca="1">+IF(AND(ISNUMBER(OFFSET('Water Data'!$H$9,0,10*ROW('Water Data'!H149))),'Data Summary'!CG155="Yes"),OFFSET('Water Data'!$H$9,0,10*ROW('Water Data'!H149)),NA())</f>
        <v>#N/A</v>
      </c>
      <c r="S155" s="507" t="e">
        <f ca="1">+IF(AND(ISNUMBER(OFFSET('Water Data'!$I$4,0,10*ROW('Water Data'!I149))),'Data Summary'!CH155="Yes"),100-OFFSET('Water Data'!$I$4,0,10*ROW('Water Data'!I149)),NA())</f>
        <v>#N/A</v>
      </c>
      <c r="T155" s="507" t="e">
        <f ca="1">+IF(AND(ISNUMBER(OFFSET('Water Data'!$I$6,0,10*ROW('Water Data'!I149))),'Data Summary'!CI155="Yes"),OFFSET('Water Data'!$I$6,0,10*ROW('Water Data'!I149)),NA())</f>
        <v>#N/A</v>
      </c>
      <c r="U155" s="507" t="e">
        <f ca="1">+IF(AND(ISNUMBER(OFFSET('Water Data'!$I$9,0,10*ROW('Water Data'!I149))),'Data Summary'!CJ155="Yes"),OFFSET('Water Data'!$I$9,0,10*ROW('Water Data'!I149)),NA())</f>
        <v>#N/A</v>
      </c>
      <c r="V155" s="508" t="e">
        <f ca="1">+IF(AND(ISNUMBER(OFFSET('Sanitation Data'!$D$4,0,10*ROW('Sanitation Data'!D149))),'Data Summary'!CK155="Yes"),100-OFFSET('Sanitation Data'!$D$4,0,10*ROW('Sanitation Data'!D149)),NA())</f>
        <v>#N/A</v>
      </c>
      <c r="W155" s="508" t="e">
        <f ca="1">+IF(AND(ISNUMBER(OFFSET('Sanitation Data'!$D$6,0,10*ROW('Sanitation Data'!D149))),'Data Summary'!CL155="Yes"),OFFSET('Sanitation Data'!$D$6,0,10*ROW('Sanitation Data'!D149)),NA())</f>
        <v>#N/A</v>
      </c>
      <c r="X155" s="508" t="e">
        <f ca="1">+IF(AND(ISNUMBER(OFFSET('Sanitation Data'!$D$10,0,10*ROW('Sanitation Data'!D149))),'Data Summary'!CM155="Yes"),OFFSET('Sanitation Data'!$D$10,0,10*ROW('Sanitation Data'!D149)),NA())</f>
        <v>#N/A</v>
      </c>
      <c r="Y155" s="508" t="e">
        <f ca="1">+IF(AND(ISNUMBER(OFFSET('Sanitation Data'!$D$11,0,10*ROW('Sanitation Data'!D149))),'Data Summary'!CN155="Yes"),OFFSET('Sanitation Data'!$D$11,0,10*ROW('Sanitation Data'!D149)),NA())</f>
        <v>#N/A</v>
      </c>
      <c r="Z155" s="508" t="e">
        <f ca="1">+IF(AND(ISNUMBER(OFFSET('Sanitation Data'!$D$12,0,10*ROW('Sanitation Data'!D149))),'Data Summary'!CO155="Yes"),OFFSET('Sanitation Data'!$D$12,0,10*ROW('Sanitation Data'!D149)),NA())</f>
        <v>#N/A</v>
      </c>
      <c r="AA155" s="508" t="e">
        <f ca="1">+IF(AND(ISNUMBER(OFFSET('Sanitation Data'!$E$4,0,10*ROW('Sanitation Data'!E149))),'Data Summary'!CP155="Yes"),100-OFFSET('Sanitation Data'!$E$4,0,10*ROW('Sanitation Data'!E149)),NA())</f>
        <v>#N/A</v>
      </c>
      <c r="AB155" s="508" t="e">
        <f ca="1">+IF(AND(ISNUMBER(OFFSET('Sanitation Data'!$E$6,0,10*ROW('Sanitation Data'!E149))),'Data Summary'!CQ155="Yes"),OFFSET('Sanitation Data'!$E$6,0,10*ROW('Sanitation Data'!E149)),NA())</f>
        <v>#N/A</v>
      </c>
      <c r="AC155" s="508" t="e">
        <f ca="1">+IF(AND(ISNUMBER(OFFSET('Sanitation Data'!$E$10,0,10*ROW('Sanitation Data'!E149))),'Data Summary'!CR155="Yes"),OFFSET('Sanitation Data'!$E$10,0,10*ROW('Sanitation Data'!E149)),NA())</f>
        <v>#N/A</v>
      </c>
      <c r="AD155" s="508" t="e">
        <f ca="1">+IF(AND(ISNUMBER(OFFSET('Sanitation Data'!$E$11,0,10*ROW('Sanitation Data'!E149))),'Data Summary'!CS155="Yes"),OFFSET('Sanitation Data'!$E$11,0,10*ROW('Sanitation Data'!E149)),NA())</f>
        <v>#N/A</v>
      </c>
      <c r="AE155" s="508" t="e">
        <f ca="1">+IF(AND(ISNUMBER(OFFSET('Sanitation Data'!$E$12,0,10*ROW('Sanitation Data'!E149))),'Data Summary'!CT155="Yes"),OFFSET('Sanitation Data'!$E$12,0,10*ROW('Sanitation Data'!E149)),NA())</f>
        <v>#N/A</v>
      </c>
      <c r="AF155" s="508" t="e">
        <f ca="1">+IF(AND(ISNUMBER(OFFSET('Sanitation Data'!$F$4,0,10*ROW('Sanitation Data'!F149))),'Data Summary'!CU155="Yes"),100-OFFSET('Sanitation Data'!$F$4,0,10*ROW('Sanitation Data'!F149)),NA())</f>
        <v>#N/A</v>
      </c>
      <c r="AG155" s="508" t="e">
        <f ca="1">+IF(AND(ISNUMBER(OFFSET('Sanitation Data'!$F$6,0,10*ROW('Sanitation Data'!F149))),'Data Summary'!CV155="Yes"),OFFSET('Sanitation Data'!$F$6,0,10*ROW('Sanitation Data'!F149)),NA())</f>
        <v>#N/A</v>
      </c>
      <c r="AH155" s="508" t="e">
        <f ca="1">+IF(AND(ISNUMBER(OFFSET('Sanitation Data'!$F$10,0,10*ROW('Sanitation Data'!F149))),'Data Summary'!CW155="Yes"),OFFSET('Sanitation Data'!$F$10,0,10*ROW('Sanitation Data'!F149)),NA())</f>
        <v>#N/A</v>
      </c>
      <c r="AI155" s="508" t="e">
        <f ca="1">+IF(AND(ISNUMBER(OFFSET('Sanitation Data'!$F$11,0,10*ROW('Sanitation Data'!F149))),'Data Summary'!CX155="Yes"),OFFSET('Sanitation Data'!$F$11,0,10*ROW('Sanitation Data'!F149)),NA())</f>
        <v>#N/A</v>
      </c>
      <c r="AJ155" s="508" t="e">
        <f ca="1">+IF(AND(ISNUMBER(OFFSET('Sanitation Data'!$F$12,0,10*ROW('Sanitation Data'!F149))),'Data Summary'!CY155="Yes"),OFFSET('Sanitation Data'!$F$12,0,10*ROW('Sanitation Data'!F149)),NA())</f>
        <v>#N/A</v>
      </c>
      <c r="AK155" s="508" t="e">
        <f ca="1">+IF(AND(ISNUMBER(OFFSET('Sanitation Data'!$G$4,0,10*ROW('Sanitation Data'!G149))),'Data Summary'!CZ155="Yes"),100-OFFSET('Sanitation Data'!$G$4,0,10*ROW('Sanitation Data'!G149)),NA())</f>
        <v>#N/A</v>
      </c>
      <c r="AL155" s="508" t="e">
        <f ca="1">+IF(AND(ISNUMBER(OFFSET('Sanitation Data'!$G$6,0,10*ROW('Sanitation Data'!G149))),'Data Summary'!DA155="Yes"),OFFSET('Sanitation Data'!$G$6,0,10*ROW('Sanitation Data'!G149)),NA())</f>
        <v>#N/A</v>
      </c>
      <c r="AM155" s="508" t="e">
        <f ca="1">+IF(AND(ISNUMBER(OFFSET('Sanitation Data'!$G$10,0,10*ROW('Sanitation Data'!G149))),'Data Summary'!DB155="Yes"),OFFSET('Sanitation Data'!$G$10,0,10*ROW('Sanitation Data'!G149)),NA())</f>
        <v>#N/A</v>
      </c>
      <c r="AN155" s="508" t="e">
        <f ca="1">+IF(AND(ISNUMBER(OFFSET('Sanitation Data'!$G$11,0,10*ROW('Sanitation Data'!G149))),'Data Summary'!DC155="Yes"),OFFSET('Sanitation Data'!$G$11,0,10*ROW('Sanitation Data'!G149)),NA())</f>
        <v>#N/A</v>
      </c>
      <c r="AO155" s="508" t="e">
        <f ca="1">+IF(AND(ISNUMBER(OFFSET('Sanitation Data'!$G$12,0,10*ROW('Sanitation Data'!G149))),'Data Summary'!DD155="Yes"),OFFSET('Sanitation Data'!$G$12,0,10*ROW('Sanitation Data'!G149)),NA())</f>
        <v>#N/A</v>
      </c>
      <c r="AP155" s="508" t="e">
        <f ca="1">+IF(AND(ISNUMBER(OFFSET('Sanitation Data'!$H$4,0,10*ROW('Sanitation Data'!H149))),'Data Summary'!DE155="Yes"),100-OFFSET('Sanitation Data'!$H$4,0,10*ROW('Sanitation Data'!H149)),NA())</f>
        <v>#N/A</v>
      </c>
      <c r="AQ155" s="508" t="e">
        <f ca="1">+IF(AND(ISNUMBER(OFFSET('Sanitation Data'!$H$6,0,10*ROW('Sanitation Data'!H149))),'Data Summary'!DF155="Yes"),OFFSET('Sanitation Data'!$H$6,0,10*ROW('Sanitation Data'!H149)),NA())</f>
        <v>#N/A</v>
      </c>
      <c r="AR155" s="508" t="e">
        <f ca="1">+IF(AND(ISNUMBER(OFFSET('Sanitation Data'!$H$10,0,10*ROW('Sanitation Data'!H149))),'Data Summary'!DG155="Yes"),OFFSET('Sanitation Data'!$H$10,0,10*ROW('Sanitation Data'!H149)),NA())</f>
        <v>#N/A</v>
      </c>
      <c r="AS155" s="508" t="e">
        <f ca="1">+IF(AND(ISNUMBER(OFFSET('Sanitation Data'!$H$11,0,10*ROW('Sanitation Data'!H149))),'Data Summary'!DH155="Yes"),OFFSET('Sanitation Data'!$H$11,0,10*ROW('Sanitation Data'!H149)),NA())</f>
        <v>#N/A</v>
      </c>
      <c r="AT155" s="508" t="e">
        <f ca="1">+IF(AND(ISNUMBER(OFFSET('Sanitation Data'!$H$12,0,10*ROW('Sanitation Data'!H149))),'Data Summary'!DI155="Yes"),OFFSET('Sanitation Data'!$H$12,0,10*ROW('Sanitation Data'!H149)),NA())</f>
        <v>#N/A</v>
      </c>
      <c r="AU155" s="508" t="e">
        <f ca="1">+IF(AND(ISNUMBER(OFFSET('Sanitation Data'!$I$4,0,10*ROW('Sanitation Data'!I149))),'Data Summary'!DJ155="Yes"),100-OFFSET('Sanitation Data'!$I$4,0,10*ROW('Sanitation Data'!I149)),NA())</f>
        <v>#N/A</v>
      </c>
      <c r="AV155" s="508" t="e">
        <f ca="1">+IF(AND(ISNUMBER(OFFSET('Sanitation Data'!$I$6,0,10*ROW('Sanitation Data'!I149))),'Data Summary'!DK155="Yes"),OFFSET('Sanitation Data'!$I$6,0,10*ROW('Sanitation Data'!I149)),NA())</f>
        <v>#N/A</v>
      </c>
      <c r="AW155" s="508" t="e">
        <f ca="1">+IF(AND(ISNUMBER(OFFSET('Sanitation Data'!$I$10,0,10*ROW('Sanitation Data'!I149))),'Data Summary'!DL155="Yes"),OFFSET('Sanitation Data'!$I$10,0,10*ROW('Sanitation Data'!I149)),NA())</f>
        <v>#N/A</v>
      </c>
      <c r="AX155" s="508" t="e">
        <f ca="1">+IF(AND(ISNUMBER(OFFSET('Sanitation Data'!$I$11,0,10*ROW('Sanitation Data'!I149))),'Data Summary'!DM155="Yes"),OFFSET('Sanitation Data'!$I$11,0,10*ROW('Sanitation Data'!I149)),NA())</f>
        <v>#N/A</v>
      </c>
      <c r="AY155" s="508" t="e">
        <f ca="1">+IF(AND(ISNUMBER(OFFSET('Sanitation Data'!$I$12,0,10*ROW('Sanitation Data'!I149))),'Data Summary'!DN155="Yes"),OFFSET('Sanitation Data'!$I$12,0,10*ROW('Sanitation Data'!I149)),NA())</f>
        <v>#N/A</v>
      </c>
      <c r="AZ155" s="509" t="e">
        <f ca="1">+IF(AND(ISNUMBER(OFFSET('Hygiene Data'!$D$5,0,10*ROW('Hygiene Data'!D149))),'Data Summary'!DO155="Yes"),OFFSET('Hygiene Data'!$D$5,0,10*ROW('Hygiene Data'!D149)),NA())</f>
        <v>#N/A</v>
      </c>
      <c r="BA155" s="509" t="e">
        <f ca="1">+IF(AND(ISNUMBER(OFFSET('Hygiene Data'!$D$7,0,10*ROW('Hygiene Data'!D149))),'Data Summary'!DP155="Yes"),OFFSET('Hygiene Data'!$D$7,0,10*ROW('Hygiene Data'!D149)),NA())</f>
        <v>#N/A</v>
      </c>
      <c r="BB155" s="509" t="e">
        <f ca="1">+IF(AND(ISNUMBER(OFFSET('Hygiene Data'!$D$9,0,10*ROW('Hygiene Data'!D149))),'Data Summary'!DQ155="Yes"),OFFSET('Hygiene Data'!$D$9,0,10*ROW('Hygiene Data'!D149)),NA())</f>
        <v>#N/A</v>
      </c>
      <c r="BC155" s="509" t="e">
        <f ca="1">+IF(AND(ISNUMBER(OFFSET('Hygiene Data'!$E$5,0,10*ROW('Hygiene Data'!E149))),'Data Summary'!DR155="Yes"),OFFSET('Hygiene Data'!$E$5,0,10*ROW('Hygiene Data'!E149)),NA())</f>
        <v>#N/A</v>
      </c>
      <c r="BD155" s="509" t="e">
        <f ca="1">+IF(AND(ISNUMBER(OFFSET('Hygiene Data'!$E$7,0,10*ROW('Hygiene Data'!E149))),'Data Summary'!DS155="Yes"),OFFSET('Hygiene Data'!$E$7,0,10*ROW('Hygiene Data'!E149)),NA())</f>
        <v>#N/A</v>
      </c>
      <c r="BE155" s="509" t="e">
        <f ca="1">+IF(AND(ISNUMBER(OFFSET('Hygiene Data'!$E$9,0,10*ROW('Hygiene Data'!E149))),'Data Summary'!DT155="Yes"),OFFSET('Hygiene Data'!$E$9,0,10*ROW('Hygiene Data'!E149)),NA())</f>
        <v>#N/A</v>
      </c>
      <c r="BF155" s="509" t="e">
        <f ca="1">+IF(AND(ISNUMBER(OFFSET('Hygiene Data'!$F$5,0,10*ROW('Hygiene Data'!F149))),'Data Summary'!DU155="Yes"),OFFSET('Hygiene Data'!$F$5,0,10*ROW('Hygiene Data'!F149)),NA())</f>
        <v>#N/A</v>
      </c>
      <c r="BG155" s="509" t="e">
        <f ca="1">+IF(AND(ISNUMBER(OFFSET('Hygiene Data'!$F$7,0,10*ROW('Hygiene Data'!F149))),'Data Summary'!DV155="Yes"),OFFSET('Hygiene Data'!$F$7,0,10*ROW('Hygiene Data'!F149)),NA())</f>
        <v>#N/A</v>
      </c>
      <c r="BH155" s="509" t="e">
        <f ca="1">+IF(AND(ISNUMBER(OFFSET('Hygiene Data'!$F$9,0,10*ROW('Hygiene Data'!F149))),'Data Summary'!DW155="Yes"),OFFSET('Hygiene Data'!$F$9,0,10*ROW('Hygiene Data'!F149)),NA())</f>
        <v>#N/A</v>
      </c>
      <c r="BI155" s="509" t="e">
        <f ca="1">+IF(AND(ISNUMBER(OFFSET('Hygiene Data'!$G$5,0,10*ROW('Hygiene Data'!G149))),'Data Summary'!DX155="Yes"),OFFSET('Hygiene Data'!$G$5,0,10*ROW('Hygiene Data'!G149)),NA())</f>
        <v>#N/A</v>
      </c>
      <c r="BJ155" s="509" t="e">
        <f ca="1">+IF(AND(ISNUMBER(OFFSET('Hygiene Data'!$G$7,0,10*ROW('Hygiene Data'!G149))),'Data Summary'!DY155="Yes"),OFFSET('Hygiene Data'!$G$7,0,10*ROW('Hygiene Data'!G149)),NA())</f>
        <v>#N/A</v>
      </c>
      <c r="BK155" s="509" t="e">
        <f ca="1">+IF(AND(ISNUMBER(OFFSET('Hygiene Data'!$G$9,0,10*ROW('Hygiene Data'!G149))),'Data Summary'!DZ155="Yes"),OFFSET('Hygiene Data'!$G$9,0,10*ROW('Hygiene Data'!G149)),NA())</f>
        <v>#N/A</v>
      </c>
      <c r="BL155" s="509" t="e">
        <f ca="1">+IF(AND(ISNUMBER(OFFSET('Hygiene Data'!$H$5,0,10*ROW('Hygiene Data'!H149))),'Data Summary'!EA155="Yes"),OFFSET('Hygiene Data'!$H$5,0,10*ROW('Hygiene Data'!H149)),NA())</f>
        <v>#N/A</v>
      </c>
      <c r="BM155" s="509" t="e">
        <f ca="1">+IF(AND(ISNUMBER(OFFSET('Hygiene Data'!$H$7,0,10*ROW('Hygiene Data'!H149))),'Data Summary'!EB155="Yes"),OFFSET('Hygiene Data'!$H$7,0,10*ROW('Hygiene Data'!H149)),NA())</f>
        <v>#N/A</v>
      </c>
      <c r="BN155" s="509" t="e">
        <f ca="1">+IF(AND(ISNUMBER(OFFSET('Hygiene Data'!$H$9,0,10*ROW('Hygiene Data'!H149))),'Data Summary'!EC155="Yes"),OFFSET('Hygiene Data'!$H$9,0,10*ROW('Hygiene Data'!H149)),NA())</f>
        <v>#N/A</v>
      </c>
      <c r="BO155" s="509" t="e">
        <f ca="1">+IF(AND(ISNUMBER(OFFSET('Hygiene Data'!$I$5,0,10*ROW('Hygiene Data'!I149))),'Data Summary'!ED155="Yes"),OFFSET('Hygiene Data'!$I$5,0,10*ROW('Hygiene Data'!I149)),NA())</f>
        <v>#N/A</v>
      </c>
      <c r="BP155" s="509" t="e">
        <f ca="1">+IF(AND(ISNUMBER(OFFSET('Hygiene Data'!$I$7,0,10*ROW('Hygiene Data'!I149))),'Data Summary'!EE155="Yes"),OFFSET('Hygiene Data'!$I$7,0,10*ROW('Hygiene Data'!I149)),NA())</f>
        <v>#N/A</v>
      </c>
      <c r="BQ155" s="509" t="e">
        <f ca="1">+IF(AND(ISNUMBER(OFFSET('Hygiene Data'!$I$9,0,10*ROW('Hygiene Data'!I149))),'Data Summary'!EF155="Yes"),OFFSET('Hygiene Data'!$I$9,0,10*ROW('Hygiene Data'!I149)),NA())</f>
        <v>#N/A</v>
      </c>
    </row>
    <row r="156" spans="1:69" x14ac:dyDescent="0.25">
      <c r="A156" s="505" t="e">
        <f ca="1">+RIGHT('Data Summary'!A156,LEN('Data Summary'!A156)-9)</f>
        <v>#VALUE!</v>
      </c>
      <c r="B156" s="479" t="str">
        <f ca="1">+IF(ISTEXT('Data Summary'!B156),'Data Summary'!B156,"")</f>
        <v/>
      </c>
      <c r="C156" s="506" t="e">
        <f ca="1">+VALUE('Data Summary'!C156)</f>
        <v>#VALUE!</v>
      </c>
      <c r="D156" s="507" t="e">
        <f ca="1">+IF(AND(ISNUMBER(OFFSET('Water Data'!$D$4,0,10*ROW('Water Data'!D150))),'Data Summary'!BS156="Yes"),100-OFFSET('Water Data'!$D$4,0,10*ROW('Water Data'!D150)),NA())</f>
        <v>#N/A</v>
      </c>
      <c r="E156" s="507" t="e">
        <f ca="1">+IF(AND(ISNUMBER(OFFSET('Water Data'!$D$6,0,10*ROW('Water Data'!D150))),'Data Summary'!BT156="Yes"),OFFSET('Water Data'!$D$6,0,10*ROW('Water Data'!D150)),NA())</f>
        <v>#N/A</v>
      </c>
      <c r="F156" s="507" t="e">
        <f ca="1">+IF(AND(ISNUMBER(OFFSET('Water Data'!$D$9,0,10*ROW('Water Data'!D150))),'Data Summary'!BU156="Yes"),OFFSET('Water Data'!$D$9,0,10*ROW('Water Data'!D150)),NA())</f>
        <v>#N/A</v>
      </c>
      <c r="G156" s="507" t="e">
        <f ca="1">+IF(AND(ISNUMBER(OFFSET('Water Data'!$E$4,0,10*ROW('Water Data'!E150))),'Data Summary'!BV156="Yes"),100-OFFSET('Water Data'!$E$4,0,10*ROW('Water Data'!E150)),NA())</f>
        <v>#N/A</v>
      </c>
      <c r="H156" s="507" t="e">
        <f ca="1">+IF(AND(ISNUMBER(OFFSET('Water Data'!$E$6,0,10*ROW('Water Data'!E150))),'Data Summary'!BW156="Yes"),OFFSET('Water Data'!$E$6,0,10*ROW('Water Data'!E150)),NA())</f>
        <v>#N/A</v>
      </c>
      <c r="I156" s="507" t="e">
        <f ca="1">+IF(AND(ISNUMBER(OFFSET('Water Data'!$E$9,0,10*ROW('Water Data'!E150))),'Data Summary'!BX156="Yes"),OFFSET('Water Data'!$E$9,0,10*ROW('Water Data'!E150)),NA())</f>
        <v>#N/A</v>
      </c>
      <c r="J156" s="507" t="e">
        <f ca="1">+IF(AND(ISNUMBER(OFFSET('Water Data'!$F$4,0,10*ROW('Water Data'!F150))),'Data Summary'!BY156="Yes"),100-OFFSET('Water Data'!$F$4,0,10*ROW('Water Data'!F150)),NA())</f>
        <v>#N/A</v>
      </c>
      <c r="K156" s="507" t="e">
        <f ca="1">+IF(AND(ISNUMBER(OFFSET('Water Data'!$F$6,0,10*ROW('Water Data'!F150))),'Data Summary'!BZ156="Yes"),OFFSET('Water Data'!$F$6,0,10*ROW('Water Data'!F150)),NA())</f>
        <v>#N/A</v>
      </c>
      <c r="L156" s="507" t="e">
        <f ca="1">+IF(AND(ISNUMBER(OFFSET('Water Data'!$F$9,0,10*ROW('Water Data'!F150))),'Data Summary'!CA156="Yes"),OFFSET('Water Data'!$F$9,0,10*ROW('Water Data'!F150)),NA())</f>
        <v>#N/A</v>
      </c>
      <c r="M156" s="507" t="e">
        <f ca="1">+IF(AND(ISNUMBER(OFFSET('Water Data'!$G$4,0,10*ROW('Water Data'!G150))),'Data Summary'!CB156="Yes"),100-OFFSET('Water Data'!$G$4,0,10*ROW('Water Data'!G150)),NA())</f>
        <v>#N/A</v>
      </c>
      <c r="N156" s="507" t="e">
        <f ca="1">+IF(AND(ISNUMBER(OFFSET('Water Data'!$G$6,0,10*ROW('Water Data'!G150))),'Data Summary'!CC156="Yes"),OFFSET('Water Data'!$G$6,0,10*ROW('Water Data'!G150)),NA())</f>
        <v>#N/A</v>
      </c>
      <c r="O156" s="507" t="e">
        <f ca="1">+IF(AND(ISNUMBER(OFFSET('Water Data'!$G$9,0,10*ROW('Water Data'!G150))),'Data Summary'!CD156="Yes"),OFFSET('Water Data'!$G$9,0,10*ROW('Water Data'!G150)),NA())</f>
        <v>#N/A</v>
      </c>
      <c r="P156" s="507" t="e">
        <f ca="1">+IF(AND(ISNUMBER(OFFSET('Water Data'!$H$4,0,10*ROW('Water Data'!H150))),'Data Summary'!CE156="Yes"),100-OFFSET('Water Data'!$H$4,0,10*ROW('Water Data'!H150)),NA())</f>
        <v>#N/A</v>
      </c>
      <c r="Q156" s="507" t="e">
        <f ca="1">+IF(AND(ISNUMBER(OFFSET('Water Data'!$H$6,0,10*ROW('Water Data'!H150))),'Data Summary'!CF156="Yes"),OFFSET('Water Data'!$H$6,0,10*ROW('Water Data'!H150)),NA())</f>
        <v>#N/A</v>
      </c>
      <c r="R156" s="507" t="e">
        <f ca="1">+IF(AND(ISNUMBER(OFFSET('Water Data'!$H$9,0,10*ROW('Water Data'!H150))),'Data Summary'!CG156="Yes"),OFFSET('Water Data'!$H$9,0,10*ROW('Water Data'!H150)),NA())</f>
        <v>#N/A</v>
      </c>
      <c r="S156" s="507" t="e">
        <f ca="1">+IF(AND(ISNUMBER(OFFSET('Water Data'!$I$4,0,10*ROW('Water Data'!I150))),'Data Summary'!CH156="Yes"),100-OFFSET('Water Data'!$I$4,0,10*ROW('Water Data'!I150)),NA())</f>
        <v>#N/A</v>
      </c>
      <c r="T156" s="507" t="e">
        <f ca="1">+IF(AND(ISNUMBER(OFFSET('Water Data'!$I$6,0,10*ROW('Water Data'!I150))),'Data Summary'!CI156="Yes"),OFFSET('Water Data'!$I$6,0,10*ROW('Water Data'!I150)),NA())</f>
        <v>#N/A</v>
      </c>
      <c r="U156" s="507" t="e">
        <f ca="1">+IF(AND(ISNUMBER(OFFSET('Water Data'!$I$9,0,10*ROW('Water Data'!I150))),'Data Summary'!CJ156="Yes"),OFFSET('Water Data'!$I$9,0,10*ROW('Water Data'!I150)),NA())</f>
        <v>#N/A</v>
      </c>
      <c r="V156" s="508" t="e">
        <f ca="1">+IF(AND(ISNUMBER(OFFSET('Sanitation Data'!$D$4,0,10*ROW('Sanitation Data'!D150))),'Data Summary'!CK156="Yes"),100-OFFSET('Sanitation Data'!$D$4,0,10*ROW('Sanitation Data'!D150)),NA())</f>
        <v>#N/A</v>
      </c>
      <c r="W156" s="508" t="e">
        <f ca="1">+IF(AND(ISNUMBER(OFFSET('Sanitation Data'!$D$6,0,10*ROW('Sanitation Data'!D150))),'Data Summary'!CL156="Yes"),OFFSET('Sanitation Data'!$D$6,0,10*ROW('Sanitation Data'!D150)),NA())</f>
        <v>#N/A</v>
      </c>
      <c r="X156" s="508" t="e">
        <f ca="1">+IF(AND(ISNUMBER(OFFSET('Sanitation Data'!$D$10,0,10*ROW('Sanitation Data'!D150))),'Data Summary'!CM156="Yes"),OFFSET('Sanitation Data'!$D$10,0,10*ROW('Sanitation Data'!D150)),NA())</f>
        <v>#N/A</v>
      </c>
      <c r="Y156" s="508" t="e">
        <f ca="1">+IF(AND(ISNUMBER(OFFSET('Sanitation Data'!$D$11,0,10*ROW('Sanitation Data'!D150))),'Data Summary'!CN156="Yes"),OFFSET('Sanitation Data'!$D$11,0,10*ROW('Sanitation Data'!D150)),NA())</f>
        <v>#N/A</v>
      </c>
      <c r="Z156" s="508" t="e">
        <f ca="1">+IF(AND(ISNUMBER(OFFSET('Sanitation Data'!$D$12,0,10*ROW('Sanitation Data'!D150))),'Data Summary'!CO156="Yes"),OFFSET('Sanitation Data'!$D$12,0,10*ROW('Sanitation Data'!D150)),NA())</f>
        <v>#N/A</v>
      </c>
      <c r="AA156" s="508" t="e">
        <f ca="1">+IF(AND(ISNUMBER(OFFSET('Sanitation Data'!$E$4,0,10*ROW('Sanitation Data'!E150))),'Data Summary'!CP156="Yes"),100-OFFSET('Sanitation Data'!$E$4,0,10*ROW('Sanitation Data'!E150)),NA())</f>
        <v>#N/A</v>
      </c>
      <c r="AB156" s="508" t="e">
        <f ca="1">+IF(AND(ISNUMBER(OFFSET('Sanitation Data'!$E$6,0,10*ROW('Sanitation Data'!E150))),'Data Summary'!CQ156="Yes"),OFFSET('Sanitation Data'!$E$6,0,10*ROW('Sanitation Data'!E150)),NA())</f>
        <v>#N/A</v>
      </c>
      <c r="AC156" s="508" t="e">
        <f ca="1">+IF(AND(ISNUMBER(OFFSET('Sanitation Data'!$E$10,0,10*ROW('Sanitation Data'!E150))),'Data Summary'!CR156="Yes"),OFFSET('Sanitation Data'!$E$10,0,10*ROW('Sanitation Data'!E150)),NA())</f>
        <v>#N/A</v>
      </c>
      <c r="AD156" s="508" t="e">
        <f ca="1">+IF(AND(ISNUMBER(OFFSET('Sanitation Data'!$E$11,0,10*ROW('Sanitation Data'!E150))),'Data Summary'!CS156="Yes"),OFFSET('Sanitation Data'!$E$11,0,10*ROW('Sanitation Data'!E150)),NA())</f>
        <v>#N/A</v>
      </c>
      <c r="AE156" s="508" t="e">
        <f ca="1">+IF(AND(ISNUMBER(OFFSET('Sanitation Data'!$E$12,0,10*ROW('Sanitation Data'!E150))),'Data Summary'!CT156="Yes"),OFFSET('Sanitation Data'!$E$12,0,10*ROW('Sanitation Data'!E150)),NA())</f>
        <v>#N/A</v>
      </c>
      <c r="AF156" s="508" t="e">
        <f ca="1">+IF(AND(ISNUMBER(OFFSET('Sanitation Data'!$F$4,0,10*ROW('Sanitation Data'!F150))),'Data Summary'!CU156="Yes"),100-OFFSET('Sanitation Data'!$F$4,0,10*ROW('Sanitation Data'!F150)),NA())</f>
        <v>#N/A</v>
      </c>
      <c r="AG156" s="508" t="e">
        <f ca="1">+IF(AND(ISNUMBER(OFFSET('Sanitation Data'!$F$6,0,10*ROW('Sanitation Data'!F150))),'Data Summary'!CV156="Yes"),OFFSET('Sanitation Data'!$F$6,0,10*ROW('Sanitation Data'!F150)),NA())</f>
        <v>#N/A</v>
      </c>
      <c r="AH156" s="508" t="e">
        <f ca="1">+IF(AND(ISNUMBER(OFFSET('Sanitation Data'!$F$10,0,10*ROW('Sanitation Data'!F150))),'Data Summary'!CW156="Yes"),OFFSET('Sanitation Data'!$F$10,0,10*ROW('Sanitation Data'!F150)),NA())</f>
        <v>#N/A</v>
      </c>
      <c r="AI156" s="508" t="e">
        <f ca="1">+IF(AND(ISNUMBER(OFFSET('Sanitation Data'!$F$11,0,10*ROW('Sanitation Data'!F150))),'Data Summary'!CX156="Yes"),OFFSET('Sanitation Data'!$F$11,0,10*ROW('Sanitation Data'!F150)),NA())</f>
        <v>#N/A</v>
      </c>
      <c r="AJ156" s="508" t="e">
        <f ca="1">+IF(AND(ISNUMBER(OFFSET('Sanitation Data'!$F$12,0,10*ROW('Sanitation Data'!F150))),'Data Summary'!CY156="Yes"),OFFSET('Sanitation Data'!$F$12,0,10*ROW('Sanitation Data'!F150)),NA())</f>
        <v>#N/A</v>
      </c>
      <c r="AK156" s="508" t="e">
        <f ca="1">+IF(AND(ISNUMBER(OFFSET('Sanitation Data'!$G$4,0,10*ROW('Sanitation Data'!G150))),'Data Summary'!CZ156="Yes"),100-OFFSET('Sanitation Data'!$G$4,0,10*ROW('Sanitation Data'!G150)),NA())</f>
        <v>#N/A</v>
      </c>
      <c r="AL156" s="508" t="e">
        <f ca="1">+IF(AND(ISNUMBER(OFFSET('Sanitation Data'!$G$6,0,10*ROW('Sanitation Data'!G150))),'Data Summary'!DA156="Yes"),OFFSET('Sanitation Data'!$G$6,0,10*ROW('Sanitation Data'!G150)),NA())</f>
        <v>#N/A</v>
      </c>
      <c r="AM156" s="508" t="e">
        <f ca="1">+IF(AND(ISNUMBER(OFFSET('Sanitation Data'!$G$10,0,10*ROW('Sanitation Data'!G150))),'Data Summary'!DB156="Yes"),OFFSET('Sanitation Data'!$G$10,0,10*ROW('Sanitation Data'!G150)),NA())</f>
        <v>#N/A</v>
      </c>
      <c r="AN156" s="508" t="e">
        <f ca="1">+IF(AND(ISNUMBER(OFFSET('Sanitation Data'!$G$11,0,10*ROW('Sanitation Data'!G150))),'Data Summary'!DC156="Yes"),OFFSET('Sanitation Data'!$G$11,0,10*ROW('Sanitation Data'!G150)),NA())</f>
        <v>#N/A</v>
      </c>
      <c r="AO156" s="508" t="e">
        <f ca="1">+IF(AND(ISNUMBER(OFFSET('Sanitation Data'!$G$12,0,10*ROW('Sanitation Data'!G150))),'Data Summary'!DD156="Yes"),OFFSET('Sanitation Data'!$G$12,0,10*ROW('Sanitation Data'!G150)),NA())</f>
        <v>#N/A</v>
      </c>
      <c r="AP156" s="508" t="e">
        <f ca="1">+IF(AND(ISNUMBER(OFFSET('Sanitation Data'!$H$4,0,10*ROW('Sanitation Data'!H150))),'Data Summary'!DE156="Yes"),100-OFFSET('Sanitation Data'!$H$4,0,10*ROW('Sanitation Data'!H150)),NA())</f>
        <v>#N/A</v>
      </c>
      <c r="AQ156" s="508" t="e">
        <f ca="1">+IF(AND(ISNUMBER(OFFSET('Sanitation Data'!$H$6,0,10*ROW('Sanitation Data'!H150))),'Data Summary'!DF156="Yes"),OFFSET('Sanitation Data'!$H$6,0,10*ROW('Sanitation Data'!H150)),NA())</f>
        <v>#N/A</v>
      </c>
      <c r="AR156" s="508" t="e">
        <f ca="1">+IF(AND(ISNUMBER(OFFSET('Sanitation Data'!$H$10,0,10*ROW('Sanitation Data'!H150))),'Data Summary'!DG156="Yes"),OFFSET('Sanitation Data'!$H$10,0,10*ROW('Sanitation Data'!H150)),NA())</f>
        <v>#N/A</v>
      </c>
      <c r="AS156" s="508" t="e">
        <f ca="1">+IF(AND(ISNUMBER(OFFSET('Sanitation Data'!$H$11,0,10*ROW('Sanitation Data'!H150))),'Data Summary'!DH156="Yes"),OFFSET('Sanitation Data'!$H$11,0,10*ROW('Sanitation Data'!H150)),NA())</f>
        <v>#N/A</v>
      </c>
      <c r="AT156" s="508" t="e">
        <f ca="1">+IF(AND(ISNUMBER(OFFSET('Sanitation Data'!$H$12,0,10*ROW('Sanitation Data'!H150))),'Data Summary'!DI156="Yes"),OFFSET('Sanitation Data'!$H$12,0,10*ROW('Sanitation Data'!H150)),NA())</f>
        <v>#N/A</v>
      </c>
      <c r="AU156" s="508" t="e">
        <f ca="1">+IF(AND(ISNUMBER(OFFSET('Sanitation Data'!$I$4,0,10*ROW('Sanitation Data'!I150))),'Data Summary'!DJ156="Yes"),100-OFFSET('Sanitation Data'!$I$4,0,10*ROW('Sanitation Data'!I150)),NA())</f>
        <v>#N/A</v>
      </c>
      <c r="AV156" s="508" t="e">
        <f ca="1">+IF(AND(ISNUMBER(OFFSET('Sanitation Data'!$I$6,0,10*ROW('Sanitation Data'!I150))),'Data Summary'!DK156="Yes"),OFFSET('Sanitation Data'!$I$6,0,10*ROW('Sanitation Data'!I150)),NA())</f>
        <v>#N/A</v>
      </c>
      <c r="AW156" s="508" t="e">
        <f ca="1">+IF(AND(ISNUMBER(OFFSET('Sanitation Data'!$I$10,0,10*ROW('Sanitation Data'!I150))),'Data Summary'!DL156="Yes"),OFFSET('Sanitation Data'!$I$10,0,10*ROW('Sanitation Data'!I150)),NA())</f>
        <v>#N/A</v>
      </c>
      <c r="AX156" s="508" t="e">
        <f ca="1">+IF(AND(ISNUMBER(OFFSET('Sanitation Data'!$I$11,0,10*ROW('Sanitation Data'!I150))),'Data Summary'!DM156="Yes"),OFFSET('Sanitation Data'!$I$11,0,10*ROW('Sanitation Data'!I150)),NA())</f>
        <v>#N/A</v>
      </c>
      <c r="AY156" s="508" t="e">
        <f ca="1">+IF(AND(ISNUMBER(OFFSET('Sanitation Data'!$I$12,0,10*ROW('Sanitation Data'!I150))),'Data Summary'!DN156="Yes"),OFFSET('Sanitation Data'!$I$12,0,10*ROW('Sanitation Data'!I150)),NA())</f>
        <v>#N/A</v>
      </c>
      <c r="AZ156" s="509" t="e">
        <f ca="1">+IF(AND(ISNUMBER(OFFSET('Hygiene Data'!$D$5,0,10*ROW('Hygiene Data'!D150))),'Data Summary'!DO156="Yes"),OFFSET('Hygiene Data'!$D$5,0,10*ROW('Hygiene Data'!D150)),NA())</f>
        <v>#N/A</v>
      </c>
      <c r="BA156" s="509" t="e">
        <f ca="1">+IF(AND(ISNUMBER(OFFSET('Hygiene Data'!$D$7,0,10*ROW('Hygiene Data'!D150))),'Data Summary'!DP156="Yes"),OFFSET('Hygiene Data'!$D$7,0,10*ROW('Hygiene Data'!D150)),NA())</f>
        <v>#N/A</v>
      </c>
      <c r="BB156" s="509" t="e">
        <f ca="1">+IF(AND(ISNUMBER(OFFSET('Hygiene Data'!$D$9,0,10*ROW('Hygiene Data'!D150))),'Data Summary'!DQ156="Yes"),OFFSET('Hygiene Data'!$D$9,0,10*ROW('Hygiene Data'!D150)),NA())</f>
        <v>#N/A</v>
      </c>
      <c r="BC156" s="509" t="e">
        <f ca="1">+IF(AND(ISNUMBER(OFFSET('Hygiene Data'!$E$5,0,10*ROW('Hygiene Data'!E150))),'Data Summary'!DR156="Yes"),OFFSET('Hygiene Data'!$E$5,0,10*ROW('Hygiene Data'!E150)),NA())</f>
        <v>#N/A</v>
      </c>
      <c r="BD156" s="509" t="e">
        <f ca="1">+IF(AND(ISNUMBER(OFFSET('Hygiene Data'!$E$7,0,10*ROW('Hygiene Data'!E150))),'Data Summary'!DS156="Yes"),OFFSET('Hygiene Data'!$E$7,0,10*ROW('Hygiene Data'!E150)),NA())</f>
        <v>#N/A</v>
      </c>
      <c r="BE156" s="509" t="e">
        <f ca="1">+IF(AND(ISNUMBER(OFFSET('Hygiene Data'!$E$9,0,10*ROW('Hygiene Data'!E150))),'Data Summary'!DT156="Yes"),OFFSET('Hygiene Data'!$E$9,0,10*ROW('Hygiene Data'!E150)),NA())</f>
        <v>#N/A</v>
      </c>
      <c r="BF156" s="509" t="e">
        <f ca="1">+IF(AND(ISNUMBER(OFFSET('Hygiene Data'!$F$5,0,10*ROW('Hygiene Data'!F150))),'Data Summary'!DU156="Yes"),OFFSET('Hygiene Data'!$F$5,0,10*ROW('Hygiene Data'!F150)),NA())</f>
        <v>#N/A</v>
      </c>
      <c r="BG156" s="509" t="e">
        <f ca="1">+IF(AND(ISNUMBER(OFFSET('Hygiene Data'!$F$7,0,10*ROW('Hygiene Data'!F150))),'Data Summary'!DV156="Yes"),OFFSET('Hygiene Data'!$F$7,0,10*ROW('Hygiene Data'!F150)),NA())</f>
        <v>#N/A</v>
      </c>
      <c r="BH156" s="509" t="e">
        <f ca="1">+IF(AND(ISNUMBER(OFFSET('Hygiene Data'!$F$9,0,10*ROW('Hygiene Data'!F150))),'Data Summary'!DW156="Yes"),OFFSET('Hygiene Data'!$F$9,0,10*ROW('Hygiene Data'!F150)),NA())</f>
        <v>#N/A</v>
      </c>
      <c r="BI156" s="509" t="e">
        <f ca="1">+IF(AND(ISNUMBER(OFFSET('Hygiene Data'!$G$5,0,10*ROW('Hygiene Data'!G150))),'Data Summary'!DX156="Yes"),OFFSET('Hygiene Data'!$G$5,0,10*ROW('Hygiene Data'!G150)),NA())</f>
        <v>#N/A</v>
      </c>
      <c r="BJ156" s="509" t="e">
        <f ca="1">+IF(AND(ISNUMBER(OFFSET('Hygiene Data'!$G$7,0,10*ROW('Hygiene Data'!G150))),'Data Summary'!DY156="Yes"),OFFSET('Hygiene Data'!$G$7,0,10*ROW('Hygiene Data'!G150)),NA())</f>
        <v>#N/A</v>
      </c>
      <c r="BK156" s="509" t="e">
        <f ca="1">+IF(AND(ISNUMBER(OFFSET('Hygiene Data'!$G$9,0,10*ROW('Hygiene Data'!G150))),'Data Summary'!DZ156="Yes"),OFFSET('Hygiene Data'!$G$9,0,10*ROW('Hygiene Data'!G150)),NA())</f>
        <v>#N/A</v>
      </c>
      <c r="BL156" s="509" t="e">
        <f ca="1">+IF(AND(ISNUMBER(OFFSET('Hygiene Data'!$H$5,0,10*ROW('Hygiene Data'!H150))),'Data Summary'!EA156="Yes"),OFFSET('Hygiene Data'!$H$5,0,10*ROW('Hygiene Data'!H150)),NA())</f>
        <v>#N/A</v>
      </c>
      <c r="BM156" s="509" t="e">
        <f ca="1">+IF(AND(ISNUMBER(OFFSET('Hygiene Data'!$H$7,0,10*ROW('Hygiene Data'!H150))),'Data Summary'!EB156="Yes"),OFFSET('Hygiene Data'!$H$7,0,10*ROW('Hygiene Data'!H150)),NA())</f>
        <v>#N/A</v>
      </c>
      <c r="BN156" s="509" t="e">
        <f ca="1">+IF(AND(ISNUMBER(OFFSET('Hygiene Data'!$H$9,0,10*ROW('Hygiene Data'!H150))),'Data Summary'!EC156="Yes"),OFFSET('Hygiene Data'!$H$9,0,10*ROW('Hygiene Data'!H150)),NA())</f>
        <v>#N/A</v>
      </c>
      <c r="BO156" s="509" t="e">
        <f ca="1">+IF(AND(ISNUMBER(OFFSET('Hygiene Data'!$I$5,0,10*ROW('Hygiene Data'!I150))),'Data Summary'!ED156="Yes"),OFFSET('Hygiene Data'!$I$5,0,10*ROW('Hygiene Data'!I150)),NA())</f>
        <v>#N/A</v>
      </c>
      <c r="BP156" s="509" t="e">
        <f ca="1">+IF(AND(ISNUMBER(OFFSET('Hygiene Data'!$I$7,0,10*ROW('Hygiene Data'!I150))),'Data Summary'!EE156="Yes"),OFFSET('Hygiene Data'!$I$7,0,10*ROW('Hygiene Data'!I150)),NA())</f>
        <v>#N/A</v>
      </c>
      <c r="BQ156" s="509" t="e">
        <f ca="1">+IF(AND(ISNUMBER(OFFSET('Hygiene Data'!$I$9,0,10*ROW('Hygiene Data'!I150))),'Data Summary'!EF156="Yes"),OFFSET('Hygiene Data'!$I$9,0,10*ROW('Hygiene Data'!I150)),NA())</f>
        <v>#N/A</v>
      </c>
    </row>
    <row r="157" spans="1:69" x14ac:dyDescent="0.25">
      <c r="A157" s="505" t="e">
        <f ca="1">+RIGHT('Data Summary'!A157,LEN('Data Summary'!A157)-9)</f>
        <v>#VALUE!</v>
      </c>
      <c r="B157" s="479" t="str">
        <f ca="1">+IF(ISTEXT('Data Summary'!B157),'Data Summary'!B157,"")</f>
        <v/>
      </c>
      <c r="C157" s="506" t="e">
        <f ca="1">+VALUE('Data Summary'!C157)</f>
        <v>#VALUE!</v>
      </c>
      <c r="D157" s="507" t="e">
        <f ca="1">+IF(AND(ISNUMBER(OFFSET('Water Data'!$D$4,0,10*ROW('Water Data'!D151))),'Data Summary'!BS157="Yes"),100-OFFSET('Water Data'!$D$4,0,10*ROW('Water Data'!D151)),NA())</f>
        <v>#N/A</v>
      </c>
      <c r="E157" s="507" t="e">
        <f ca="1">+IF(AND(ISNUMBER(OFFSET('Water Data'!$D$6,0,10*ROW('Water Data'!D151))),'Data Summary'!BT157="Yes"),OFFSET('Water Data'!$D$6,0,10*ROW('Water Data'!D151)),NA())</f>
        <v>#N/A</v>
      </c>
      <c r="F157" s="507" t="e">
        <f ca="1">+IF(AND(ISNUMBER(OFFSET('Water Data'!$D$9,0,10*ROW('Water Data'!D151))),'Data Summary'!BU157="Yes"),OFFSET('Water Data'!$D$9,0,10*ROW('Water Data'!D151)),NA())</f>
        <v>#N/A</v>
      </c>
      <c r="G157" s="507" t="e">
        <f ca="1">+IF(AND(ISNUMBER(OFFSET('Water Data'!$E$4,0,10*ROW('Water Data'!E151))),'Data Summary'!BV157="Yes"),100-OFFSET('Water Data'!$E$4,0,10*ROW('Water Data'!E151)),NA())</f>
        <v>#N/A</v>
      </c>
      <c r="H157" s="507" t="e">
        <f ca="1">+IF(AND(ISNUMBER(OFFSET('Water Data'!$E$6,0,10*ROW('Water Data'!E151))),'Data Summary'!BW157="Yes"),OFFSET('Water Data'!$E$6,0,10*ROW('Water Data'!E151)),NA())</f>
        <v>#N/A</v>
      </c>
      <c r="I157" s="507" t="e">
        <f ca="1">+IF(AND(ISNUMBER(OFFSET('Water Data'!$E$9,0,10*ROW('Water Data'!E151))),'Data Summary'!BX157="Yes"),OFFSET('Water Data'!$E$9,0,10*ROW('Water Data'!E151)),NA())</f>
        <v>#N/A</v>
      </c>
      <c r="J157" s="507" t="e">
        <f ca="1">+IF(AND(ISNUMBER(OFFSET('Water Data'!$F$4,0,10*ROW('Water Data'!F151))),'Data Summary'!BY157="Yes"),100-OFFSET('Water Data'!$F$4,0,10*ROW('Water Data'!F151)),NA())</f>
        <v>#N/A</v>
      </c>
      <c r="K157" s="507" t="e">
        <f ca="1">+IF(AND(ISNUMBER(OFFSET('Water Data'!$F$6,0,10*ROW('Water Data'!F151))),'Data Summary'!BZ157="Yes"),OFFSET('Water Data'!$F$6,0,10*ROW('Water Data'!F151)),NA())</f>
        <v>#N/A</v>
      </c>
      <c r="L157" s="507" t="e">
        <f ca="1">+IF(AND(ISNUMBER(OFFSET('Water Data'!$F$9,0,10*ROW('Water Data'!F151))),'Data Summary'!CA157="Yes"),OFFSET('Water Data'!$F$9,0,10*ROW('Water Data'!F151)),NA())</f>
        <v>#N/A</v>
      </c>
      <c r="M157" s="507" t="e">
        <f ca="1">+IF(AND(ISNUMBER(OFFSET('Water Data'!$G$4,0,10*ROW('Water Data'!G151))),'Data Summary'!CB157="Yes"),100-OFFSET('Water Data'!$G$4,0,10*ROW('Water Data'!G151)),NA())</f>
        <v>#N/A</v>
      </c>
      <c r="N157" s="507" t="e">
        <f ca="1">+IF(AND(ISNUMBER(OFFSET('Water Data'!$G$6,0,10*ROW('Water Data'!G151))),'Data Summary'!CC157="Yes"),OFFSET('Water Data'!$G$6,0,10*ROW('Water Data'!G151)),NA())</f>
        <v>#N/A</v>
      </c>
      <c r="O157" s="507" t="e">
        <f ca="1">+IF(AND(ISNUMBER(OFFSET('Water Data'!$G$9,0,10*ROW('Water Data'!G151))),'Data Summary'!CD157="Yes"),OFFSET('Water Data'!$G$9,0,10*ROW('Water Data'!G151)),NA())</f>
        <v>#N/A</v>
      </c>
      <c r="P157" s="507" t="e">
        <f ca="1">+IF(AND(ISNUMBER(OFFSET('Water Data'!$H$4,0,10*ROW('Water Data'!H151))),'Data Summary'!CE157="Yes"),100-OFFSET('Water Data'!$H$4,0,10*ROW('Water Data'!H151)),NA())</f>
        <v>#N/A</v>
      </c>
      <c r="Q157" s="507" t="e">
        <f ca="1">+IF(AND(ISNUMBER(OFFSET('Water Data'!$H$6,0,10*ROW('Water Data'!H151))),'Data Summary'!CF157="Yes"),OFFSET('Water Data'!$H$6,0,10*ROW('Water Data'!H151)),NA())</f>
        <v>#N/A</v>
      </c>
      <c r="R157" s="507" t="e">
        <f ca="1">+IF(AND(ISNUMBER(OFFSET('Water Data'!$H$9,0,10*ROW('Water Data'!H151))),'Data Summary'!CG157="Yes"),OFFSET('Water Data'!$H$9,0,10*ROW('Water Data'!H151)),NA())</f>
        <v>#N/A</v>
      </c>
      <c r="S157" s="507" t="e">
        <f ca="1">+IF(AND(ISNUMBER(OFFSET('Water Data'!$I$4,0,10*ROW('Water Data'!I151))),'Data Summary'!CH157="Yes"),100-OFFSET('Water Data'!$I$4,0,10*ROW('Water Data'!I151)),NA())</f>
        <v>#N/A</v>
      </c>
      <c r="T157" s="507" t="e">
        <f ca="1">+IF(AND(ISNUMBER(OFFSET('Water Data'!$I$6,0,10*ROW('Water Data'!I151))),'Data Summary'!CI157="Yes"),OFFSET('Water Data'!$I$6,0,10*ROW('Water Data'!I151)),NA())</f>
        <v>#N/A</v>
      </c>
      <c r="U157" s="507" t="e">
        <f ca="1">+IF(AND(ISNUMBER(OFFSET('Water Data'!$I$9,0,10*ROW('Water Data'!I151))),'Data Summary'!CJ157="Yes"),OFFSET('Water Data'!$I$9,0,10*ROW('Water Data'!I151)),NA())</f>
        <v>#N/A</v>
      </c>
      <c r="V157" s="508" t="e">
        <f ca="1">+IF(AND(ISNUMBER(OFFSET('Sanitation Data'!$D$4,0,10*ROW('Sanitation Data'!D151))),'Data Summary'!CK157="Yes"),100-OFFSET('Sanitation Data'!$D$4,0,10*ROW('Sanitation Data'!D151)),NA())</f>
        <v>#N/A</v>
      </c>
      <c r="W157" s="508" t="e">
        <f ca="1">+IF(AND(ISNUMBER(OFFSET('Sanitation Data'!$D$6,0,10*ROW('Sanitation Data'!D151))),'Data Summary'!CL157="Yes"),OFFSET('Sanitation Data'!$D$6,0,10*ROW('Sanitation Data'!D151)),NA())</f>
        <v>#N/A</v>
      </c>
      <c r="X157" s="508" t="e">
        <f ca="1">+IF(AND(ISNUMBER(OFFSET('Sanitation Data'!$D$10,0,10*ROW('Sanitation Data'!D151))),'Data Summary'!CM157="Yes"),OFFSET('Sanitation Data'!$D$10,0,10*ROW('Sanitation Data'!D151)),NA())</f>
        <v>#N/A</v>
      </c>
      <c r="Y157" s="508" t="e">
        <f ca="1">+IF(AND(ISNUMBER(OFFSET('Sanitation Data'!$D$11,0,10*ROW('Sanitation Data'!D151))),'Data Summary'!CN157="Yes"),OFFSET('Sanitation Data'!$D$11,0,10*ROW('Sanitation Data'!D151)),NA())</f>
        <v>#N/A</v>
      </c>
      <c r="Z157" s="508" t="e">
        <f ca="1">+IF(AND(ISNUMBER(OFFSET('Sanitation Data'!$D$12,0,10*ROW('Sanitation Data'!D151))),'Data Summary'!CO157="Yes"),OFFSET('Sanitation Data'!$D$12,0,10*ROW('Sanitation Data'!D151)),NA())</f>
        <v>#N/A</v>
      </c>
      <c r="AA157" s="508" t="e">
        <f ca="1">+IF(AND(ISNUMBER(OFFSET('Sanitation Data'!$E$4,0,10*ROW('Sanitation Data'!E151))),'Data Summary'!CP157="Yes"),100-OFFSET('Sanitation Data'!$E$4,0,10*ROW('Sanitation Data'!E151)),NA())</f>
        <v>#N/A</v>
      </c>
      <c r="AB157" s="508" t="e">
        <f ca="1">+IF(AND(ISNUMBER(OFFSET('Sanitation Data'!$E$6,0,10*ROW('Sanitation Data'!E151))),'Data Summary'!CQ157="Yes"),OFFSET('Sanitation Data'!$E$6,0,10*ROW('Sanitation Data'!E151)),NA())</f>
        <v>#N/A</v>
      </c>
      <c r="AC157" s="508" t="e">
        <f ca="1">+IF(AND(ISNUMBER(OFFSET('Sanitation Data'!$E$10,0,10*ROW('Sanitation Data'!E151))),'Data Summary'!CR157="Yes"),OFFSET('Sanitation Data'!$E$10,0,10*ROW('Sanitation Data'!E151)),NA())</f>
        <v>#N/A</v>
      </c>
      <c r="AD157" s="508" t="e">
        <f ca="1">+IF(AND(ISNUMBER(OFFSET('Sanitation Data'!$E$11,0,10*ROW('Sanitation Data'!E151))),'Data Summary'!CS157="Yes"),OFFSET('Sanitation Data'!$E$11,0,10*ROW('Sanitation Data'!E151)),NA())</f>
        <v>#N/A</v>
      </c>
      <c r="AE157" s="508" t="e">
        <f ca="1">+IF(AND(ISNUMBER(OFFSET('Sanitation Data'!$E$12,0,10*ROW('Sanitation Data'!E151))),'Data Summary'!CT157="Yes"),OFFSET('Sanitation Data'!$E$12,0,10*ROW('Sanitation Data'!E151)),NA())</f>
        <v>#N/A</v>
      </c>
      <c r="AF157" s="508" t="e">
        <f ca="1">+IF(AND(ISNUMBER(OFFSET('Sanitation Data'!$F$4,0,10*ROW('Sanitation Data'!F151))),'Data Summary'!CU157="Yes"),100-OFFSET('Sanitation Data'!$F$4,0,10*ROW('Sanitation Data'!F151)),NA())</f>
        <v>#N/A</v>
      </c>
      <c r="AG157" s="508" t="e">
        <f ca="1">+IF(AND(ISNUMBER(OFFSET('Sanitation Data'!$F$6,0,10*ROW('Sanitation Data'!F151))),'Data Summary'!CV157="Yes"),OFFSET('Sanitation Data'!$F$6,0,10*ROW('Sanitation Data'!F151)),NA())</f>
        <v>#N/A</v>
      </c>
      <c r="AH157" s="508" t="e">
        <f ca="1">+IF(AND(ISNUMBER(OFFSET('Sanitation Data'!$F$10,0,10*ROW('Sanitation Data'!F151))),'Data Summary'!CW157="Yes"),OFFSET('Sanitation Data'!$F$10,0,10*ROW('Sanitation Data'!F151)),NA())</f>
        <v>#N/A</v>
      </c>
      <c r="AI157" s="508" t="e">
        <f ca="1">+IF(AND(ISNUMBER(OFFSET('Sanitation Data'!$F$11,0,10*ROW('Sanitation Data'!F151))),'Data Summary'!CX157="Yes"),OFFSET('Sanitation Data'!$F$11,0,10*ROW('Sanitation Data'!F151)),NA())</f>
        <v>#N/A</v>
      </c>
      <c r="AJ157" s="508" t="e">
        <f ca="1">+IF(AND(ISNUMBER(OFFSET('Sanitation Data'!$F$12,0,10*ROW('Sanitation Data'!F151))),'Data Summary'!CY157="Yes"),OFFSET('Sanitation Data'!$F$12,0,10*ROW('Sanitation Data'!F151)),NA())</f>
        <v>#N/A</v>
      </c>
      <c r="AK157" s="508" t="e">
        <f ca="1">+IF(AND(ISNUMBER(OFFSET('Sanitation Data'!$G$4,0,10*ROW('Sanitation Data'!G151))),'Data Summary'!CZ157="Yes"),100-OFFSET('Sanitation Data'!$G$4,0,10*ROW('Sanitation Data'!G151)),NA())</f>
        <v>#N/A</v>
      </c>
      <c r="AL157" s="508" t="e">
        <f ca="1">+IF(AND(ISNUMBER(OFFSET('Sanitation Data'!$G$6,0,10*ROW('Sanitation Data'!G151))),'Data Summary'!DA157="Yes"),OFFSET('Sanitation Data'!$G$6,0,10*ROW('Sanitation Data'!G151)),NA())</f>
        <v>#N/A</v>
      </c>
      <c r="AM157" s="508" t="e">
        <f ca="1">+IF(AND(ISNUMBER(OFFSET('Sanitation Data'!$G$10,0,10*ROW('Sanitation Data'!G151))),'Data Summary'!DB157="Yes"),OFFSET('Sanitation Data'!$G$10,0,10*ROW('Sanitation Data'!G151)),NA())</f>
        <v>#N/A</v>
      </c>
      <c r="AN157" s="508" t="e">
        <f ca="1">+IF(AND(ISNUMBER(OFFSET('Sanitation Data'!$G$11,0,10*ROW('Sanitation Data'!G151))),'Data Summary'!DC157="Yes"),OFFSET('Sanitation Data'!$G$11,0,10*ROW('Sanitation Data'!G151)),NA())</f>
        <v>#N/A</v>
      </c>
      <c r="AO157" s="508" t="e">
        <f ca="1">+IF(AND(ISNUMBER(OFFSET('Sanitation Data'!$G$12,0,10*ROW('Sanitation Data'!G151))),'Data Summary'!DD157="Yes"),OFFSET('Sanitation Data'!$G$12,0,10*ROW('Sanitation Data'!G151)),NA())</f>
        <v>#N/A</v>
      </c>
      <c r="AP157" s="508" t="e">
        <f ca="1">+IF(AND(ISNUMBER(OFFSET('Sanitation Data'!$H$4,0,10*ROW('Sanitation Data'!H151))),'Data Summary'!DE157="Yes"),100-OFFSET('Sanitation Data'!$H$4,0,10*ROW('Sanitation Data'!H151)),NA())</f>
        <v>#N/A</v>
      </c>
      <c r="AQ157" s="508" t="e">
        <f ca="1">+IF(AND(ISNUMBER(OFFSET('Sanitation Data'!$H$6,0,10*ROW('Sanitation Data'!H151))),'Data Summary'!DF157="Yes"),OFFSET('Sanitation Data'!$H$6,0,10*ROW('Sanitation Data'!H151)),NA())</f>
        <v>#N/A</v>
      </c>
      <c r="AR157" s="508" t="e">
        <f ca="1">+IF(AND(ISNUMBER(OFFSET('Sanitation Data'!$H$10,0,10*ROW('Sanitation Data'!H151))),'Data Summary'!DG157="Yes"),OFFSET('Sanitation Data'!$H$10,0,10*ROW('Sanitation Data'!H151)),NA())</f>
        <v>#N/A</v>
      </c>
      <c r="AS157" s="508" t="e">
        <f ca="1">+IF(AND(ISNUMBER(OFFSET('Sanitation Data'!$H$11,0,10*ROW('Sanitation Data'!H151))),'Data Summary'!DH157="Yes"),OFFSET('Sanitation Data'!$H$11,0,10*ROW('Sanitation Data'!H151)),NA())</f>
        <v>#N/A</v>
      </c>
      <c r="AT157" s="508" t="e">
        <f ca="1">+IF(AND(ISNUMBER(OFFSET('Sanitation Data'!$H$12,0,10*ROW('Sanitation Data'!H151))),'Data Summary'!DI157="Yes"),OFFSET('Sanitation Data'!$H$12,0,10*ROW('Sanitation Data'!H151)),NA())</f>
        <v>#N/A</v>
      </c>
      <c r="AU157" s="508" t="e">
        <f ca="1">+IF(AND(ISNUMBER(OFFSET('Sanitation Data'!$I$4,0,10*ROW('Sanitation Data'!I151))),'Data Summary'!DJ157="Yes"),100-OFFSET('Sanitation Data'!$I$4,0,10*ROW('Sanitation Data'!I151)),NA())</f>
        <v>#N/A</v>
      </c>
      <c r="AV157" s="508" t="e">
        <f ca="1">+IF(AND(ISNUMBER(OFFSET('Sanitation Data'!$I$6,0,10*ROW('Sanitation Data'!I151))),'Data Summary'!DK157="Yes"),OFFSET('Sanitation Data'!$I$6,0,10*ROW('Sanitation Data'!I151)),NA())</f>
        <v>#N/A</v>
      </c>
      <c r="AW157" s="508" t="e">
        <f ca="1">+IF(AND(ISNUMBER(OFFSET('Sanitation Data'!$I$10,0,10*ROW('Sanitation Data'!I151))),'Data Summary'!DL157="Yes"),OFFSET('Sanitation Data'!$I$10,0,10*ROW('Sanitation Data'!I151)),NA())</f>
        <v>#N/A</v>
      </c>
      <c r="AX157" s="508" t="e">
        <f ca="1">+IF(AND(ISNUMBER(OFFSET('Sanitation Data'!$I$11,0,10*ROW('Sanitation Data'!I151))),'Data Summary'!DM157="Yes"),OFFSET('Sanitation Data'!$I$11,0,10*ROW('Sanitation Data'!I151)),NA())</f>
        <v>#N/A</v>
      </c>
      <c r="AY157" s="508" t="e">
        <f ca="1">+IF(AND(ISNUMBER(OFFSET('Sanitation Data'!$I$12,0,10*ROW('Sanitation Data'!I151))),'Data Summary'!DN157="Yes"),OFFSET('Sanitation Data'!$I$12,0,10*ROW('Sanitation Data'!I151)),NA())</f>
        <v>#N/A</v>
      </c>
      <c r="AZ157" s="509" t="e">
        <f ca="1">+IF(AND(ISNUMBER(OFFSET('Hygiene Data'!$D$5,0,10*ROW('Hygiene Data'!D151))),'Data Summary'!DO157="Yes"),OFFSET('Hygiene Data'!$D$5,0,10*ROW('Hygiene Data'!D151)),NA())</f>
        <v>#N/A</v>
      </c>
      <c r="BA157" s="509" t="e">
        <f ca="1">+IF(AND(ISNUMBER(OFFSET('Hygiene Data'!$D$7,0,10*ROW('Hygiene Data'!D151))),'Data Summary'!DP157="Yes"),OFFSET('Hygiene Data'!$D$7,0,10*ROW('Hygiene Data'!D151)),NA())</f>
        <v>#N/A</v>
      </c>
      <c r="BB157" s="509" t="e">
        <f ca="1">+IF(AND(ISNUMBER(OFFSET('Hygiene Data'!$D$9,0,10*ROW('Hygiene Data'!D151))),'Data Summary'!DQ157="Yes"),OFFSET('Hygiene Data'!$D$9,0,10*ROW('Hygiene Data'!D151)),NA())</f>
        <v>#N/A</v>
      </c>
      <c r="BC157" s="509" t="e">
        <f ca="1">+IF(AND(ISNUMBER(OFFSET('Hygiene Data'!$E$5,0,10*ROW('Hygiene Data'!E151))),'Data Summary'!DR157="Yes"),OFFSET('Hygiene Data'!$E$5,0,10*ROW('Hygiene Data'!E151)),NA())</f>
        <v>#N/A</v>
      </c>
      <c r="BD157" s="509" t="e">
        <f ca="1">+IF(AND(ISNUMBER(OFFSET('Hygiene Data'!$E$7,0,10*ROW('Hygiene Data'!E151))),'Data Summary'!DS157="Yes"),OFFSET('Hygiene Data'!$E$7,0,10*ROW('Hygiene Data'!E151)),NA())</f>
        <v>#N/A</v>
      </c>
      <c r="BE157" s="509" t="e">
        <f ca="1">+IF(AND(ISNUMBER(OFFSET('Hygiene Data'!$E$9,0,10*ROW('Hygiene Data'!E151))),'Data Summary'!DT157="Yes"),OFFSET('Hygiene Data'!$E$9,0,10*ROW('Hygiene Data'!E151)),NA())</f>
        <v>#N/A</v>
      </c>
      <c r="BF157" s="509" t="e">
        <f ca="1">+IF(AND(ISNUMBER(OFFSET('Hygiene Data'!$F$5,0,10*ROW('Hygiene Data'!F151))),'Data Summary'!DU157="Yes"),OFFSET('Hygiene Data'!$F$5,0,10*ROW('Hygiene Data'!F151)),NA())</f>
        <v>#N/A</v>
      </c>
      <c r="BG157" s="509" t="e">
        <f ca="1">+IF(AND(ISNUMBER(OFFSET('Hygiene Data'!$F$7,0,10*ROW('Hygiene Data'!F151))),'Data Summary'!DV157="Yes"),OFFSET('Hygiene Data'!$F$7,0,10*ROW('Hygiene Data'!F151)),NA())</f>
        <v>#N/A</v>
      </c>
      <c r="BH157" s="509" t="e">
        <f ca="1">+IF(AND(ISNUMBER(OFFSET('Hygiene Data'!$F$9,0,10*ROW('Hygiene Data'!F151))),'Data Summary'!DW157="Yes"),OFFSET('Hygiene Data'!$F$9,0,10*ROW('Hygiene Data'!F151)),NA())</f>
        <v>#N/A</v>
      </c>
      <c r="BI157" s="509" t="e">
        <f ca="1">+IF(AND(ISNUMBER(OFFSET('Hygiene Data'!$G$5,0,10*ROW('Hygiene Data'!G151))),'Data Summary'!DX157="Yes"),OFFSET('Hygiene Data'!$G$5,0,10*ROW('Hygiene Data'!G151)),NA())</f>
        <v>#N/A</v>
      </c>
      <c r="BJ157" s="509" t="e">
        <f ca="1">+IF(AND(ISNUMBER(OFFSET('Hygiene Data'!$G$7,0,10*ROW('Hygiene Data'!G151))),'Data Summary'!DY157="Yes"),OFFSET('Hygiene Data'!$G$7,0,10*ROW('Hygiene Data'!G151)),NA())</f>
        <v>#N/A</v>
      </c>
      <c r="BK157" s="509" t="e">
        <f ca="1">+IF(AND(ISNUMBER(OFFSET('Hygiene Data'!$G$9,0,10*ROW('Hygiene Data'!G151))),'Data Summary'!DZ157="Yes"),OFFSET('Hygiene Data'!$G$9,0,10*ROW('Hygiene Data'!G151)),NA())</f>
        <v>#N/A</v>
      </c>
      <c r="BL157" s="509" t="e">
        <f ca="1">+IF(AND(ISNUMBER(OFFSET('Hygiene Data'!$H$5,0,10*ROW('Hygiene Data'!H151))),'Data Summary'!EA157="Yes"),OFFSET('Hygiene Data'!$H$5,0,10*ROW('Hygiene Data'!H151)),NA())</f>
        <v>#N/A</v>
      </c>
      <c r="BM157" s="509" t="e">
        <f ca="1">+IF(AND(ISNUMBER(OFFSET('Hygiene Data'!$H$7,0,10*ROW('Hygiene Data'!H151))),'Data Summary'!EB157="Yes"),OFFSET('Hygiene Data'!$H$7,0,10*ROW('Hygiene Data'!H151)),NA())</f>
        <v>#N/A</v>
      </c>
      <c r="BN157" s="509" t="e">
        <f ca="1">+IF(AND(ISNUMBER(OFFSET('Hygiene Data'!$H$9,0,10*ROW('Hygiene Data'!H151))),'Data Summary'!EC157="Yes"),OFFSET('Hygiene Data'!$H$9,0,10*ROW('Hygiene Data'!H151)),NA())</f>
        <v>#N/A</v>
      </c>
      <c r="BO157" s="509" t="e">
        <f ca="1">+IF(AND(ISNUMBER(OFFSET('Hygiene Data'!$I$5,0,10*ROW('Hygiene Data'!I151))),'Data Summary'!ED157="Yes"),OFFSET('Hygiene Data'!$I$5,0,10*ROW('Hygiene Data'!I151)),NA())</f>
        <v>#N/A</v>
      </c>
      <c r="BP157" s="509" t="e">
        <f ca="1">+IF(AND(ISNUMBER(OFFSET('Hygiene Data'!$I$7,0,10*ROW('Hygiene Data'!I151))),'Data Summary'!EE157="Yes"),OFFSET('Hygiene Data'!$I$7,0,10*ROW('Hygiene Data'!I151)),NA())</f>
        <v>#N/A</v>
      </c>
      <c r="BQ157" s="509" t="e">
        <f ca="1">+IF(AND(ISNUMBER(OFFSET('Hygiene Data'!$I$9,0,10*ROW('Hygiene Data'!I151))),'Data Summary'!EF157="Yes"),OFFSET('Hygiene Data'!$I$9,0,10*ROW('Hygiene Data'!I151)),NA())</f>
        <v>#N/A</v>
      </c>
    </row>
    <row r="158" spans="1:69" x14ac:dyDescent="0.25">
      <c r="A158" s="505" t="e">
        <f ca="1">+RIGHT('Data Summary'!A158,LEN('Data Summary'!A158)-9)</f>
        <v>#VALUE!</v>
      </c>
      <c r="B158" s="479" t="str">
        <f ca="1">+IF(ISTEXT('Data Summary'!B158),'Data Summary'!B158,"")</f>
        <v/>
      </c>
      <c r="C158" s="506" t="e">
        <f ca="1">+VALUE('Data Summary'!C158)</f>
        <v>#VALUE!</v>
      </c>
      <c r="D158" s="507" t="e">
        <f ca="1">+IF(AND(ISNUMBER(OFFSET('Water Data'!$D$4,0,10*ROW('Water Data'!D152))),'Data Summary'!BS158="Yes"),100-OFFSET('Water Data'!$D$4,0,10*ROW('Water Data'!D152)),NA())</f>
        <v>#N/A</v>
      </c>
      <c r="E158" s="507" t="e">
        <f ca="1">+IF(AND(ISNUMBER(OFFSET('Water Data'!$D$6,0,10*ROW('Water Data'!D152))),'Data Summary'!BT158="Yes"),OFFSET('Water Data'!$D$6,0,10*ROW('Water Data'!D152)),NA())</f>
        <v>#N/A</v>
      </c>
      <c r="F158" s="507" t="e">
        <f ca="1">+IF(AND(ISNUMBER(OFFSET('Water Data'!$D$9,0,10*ROW('Water Data'!D152))),'Data Summary'!BU158="Yes"),OFFSET('Water Data'!$D$9,0,10*ROW('Water Data'!D152)),NA())</f>
        <v>#N/A</v>
      </c>
      <c r="G158" s="507" t="e">
        <f ca="1">+IF(AND(ISNUMBER(OFFSET('Water Data'!$E$4,0,10*ROW('Water Data'!E152))),'Data Summary'!BV158="Yes"),100-OFFSET('Water Data'!$E$4,0,10*ROW('Water Data'!E152)),NA())</f>
        <v>#N/A</v>
      </c>
      <c r="H158" s="507" t="e">
        <f ca="1">+IF(AND(ISNUMBER(OFFSET('Water Data'!$E$6,0,10*ROW('Water Data'!E152))),'Data Summary'!BW158="Yes"),OFFSET('Water Data'!$E$6,0,10*ROW('Water Data'!E152)),NA())</f>
        <v>#N/A</v>
      </c>
      <c r="I158" s="507" t="e">
        <f ca="1">+IF(AND(ISNUMBER(OFFSET('Water Data'!$E$9,0,10*ROW('Water Data'!E152))),'Data Summary'!BX158="Yes"),OFFSET('Water Data'!$E$9,0,10*ROW('Water Data'!E152)),NA())</f>
        <v>#N/A</v>
      </c>
      <c r="J158" s="507" t="e">
        <f ca="1">+IF(AND(ISNUMBER(OFFSET('Water Data'!$F$4,0,10*ROW('Water Data'!F152))),'Data Summary'!BY158="Yes"),100-OFFSET('Water Data'!$F$4,0,10*ROW('Water Data'!F152)),NA())</f>
        <v>#N/A</v>
      </c>
      <c r="K158" s="507" t="e">
        <f ca="1">+IF(AND(ISNUMBER(OFFSET('Water Data'!$F$6,0,10*ROW('Water Data'!F152))),'Data Summary'!BZ158="Yes"),OFFSET('Water Data'!$F$6,0,10*ROW('Water Data'!F152)),NA())</f>
        <v>#N/A</v>
      </c>
      <c r="L158" s="507" t="e">
        <f ca="1">+IF(AND(ISNUMBER(OFFSET('Water Data'!$F$9,0,10*ROW('Water Data'!F152))),'Data Summary'!CA158="Yes"),OFFSET('Water Data'!$F$9,0,10*ROW('Water Data'!F152)),NA())</f>
        <v>#N/A</v>
      </c>
      <c r="M158" s="507" t="e">
        <f ca="1">+IF(AND(ISNUMBER(OFFSET('Water Data'!$G$4,0,10*ROW('Water Data'!G152))),'Data Summary'!CB158="Yes"),100-OFFSET('Water Data'!$G$4,0,10*ROW('Water Data'!G152)),NA())</f>
        <v>#N/A</v>
      </c>
      <c r="N158" s="507" t="e">
        <f ca="1">+IF(AND(ISNUMBER(OFFSET('Water Data'!$G$6,0,10*ROW('Water Data'!G152))),'Data Summary'!CC158="Yes"),OFFSET('Water Data'!$G$6,0,10*ROW('Water Data'!G152)),NA())</f>
        <v>#N/A</v>
      </c>
      <c r="O158" s="507" t="e">
        <f ca="1">+IF(AND(ISNUMBER(OFFSET('Water Data'!$G$9,0,10*ROW('Water Data'!G152))),'Data Summary'!CD158="Yes"),OFFSET('Water Data'!$G$9,0,10*ROW('Water Data'!G152)),NA())</f>
        <v>#N/A</v>
      </c>
      <c r="P158" s="507" t="e">
        <f ca="1">+IF(AND(ISNUMBER(OFFSET('Water Data'!$H$4,0,10*ROW('Water Data'!H152))),'Data Summary'!CE158="Yes"),100-OFFSET('Water Data'!$H$4,0,10*ROW('Water Data'!H152)),NA())</f>
        <v>#N/A</v>
      </c>
      <c r="Q158" s="507" t="e">
        <f ca="1">+IF(AND(ISNUMBER(OFFSET('Water Data'!$H$6,0,10*ROW('Water Data'!H152))),'Data Summary'!CF158="Yes"),OFFSET('Water Data'!$H$6,0,10*ROW('Water Data'!H152)),NA())</f>
        <v>#N/A</v>
      </c>
      <c r="R158" s="507" t="e">
        <f ca="1">+IF(AND(ISNUMBER(OFFSET('Water Data'!$H$9,0,10*ROW('Water Data'!H152))),'Data Summary'!CG158="Yes"),OFFSET('Water Data'!$H$9,0,10*ROW('Water Data'!H152)),NA())</f>
        <v>#N/A</v>
      </c>
      <c r="S158" s="507" t="e">
        <f ca="1">+IF(AND(ISNUMBER(OFFSET('Water Data'!$I$4,0,10*ROW('Water Data'!I152))),'Data Summary'!CH158="Yes"),100-OFFSET('Water Data'!$I$4,0,10*ROW('Water Data'!I152)),NA())</f>
        <v>#N/A</v>
      </c>
      <c r="T158" s="507" t="e">
        <f ca="1">+IF(AND(ISNUMBER(OFFSET('Water Data'!$I$6,0,10*ROW('Water Data'!I152))),'Data Summary'!CI158="Yes"),OFFSET('Water Data'!$I$6,0,10*ROW('Water Data'!I152)),NA())</f>
        <v>#N/A</v>
      </c>
      <c r="U158" s="507" t="e">
        <f ca="1">+IF(AND(ISNUMBER(OFFSET('Water Data'!$I$9,0,10*ROW('Water Data'!I152))),'Data Summary'!CJ158="Yes"),OFFSET('Water Data'!$I$9,0,10*ROW('Water Data'!I152)),NA())</f>
        <v>#N/A</v>
      </c>
      <c r="V158" s="508" t="e">
        <f ca="1">+IF(AND(ISNUMBER(OFFSET('Sanitation Data'!$D$4,0,10*ROW('Sanitation Data'!D152))),'Data Summary'!CK158="Yes"),100-OFFSET('Sanitation Data'!$D$4,0,10*ROW('Sanitation Data'!D152)),NA())</f>
        <v>#N/A</v>
      </c>
      <c r="W158" s="508" t="e">
        <f ca="1">+IF(AND(ISNUMBER(OFFSET('Sanitation Data'!$D$6,0,10*ROW('Sanitation Data'!D152))),'Data Summary'!CL158="Yes"),OFFSET('Sanitation Data'!$D$6,0,10*ROW('Sanitation Data'!D152)),NA())</f>
        <v>#N/A</v>
      </c>
      <c r="X158" s="508" t="e">
        <f ca="1">+IF(AND(ISNUMBER(OFFSET('Sanitation Data'!$D$10,0,10*ROW('Sanitation Data'!D152))),'Data Summary'!CM158="Yes"),OFFSET('Sanitation Data'!$D$10,0,10*ROW('Sanitation Data'!D152)),NA())</f>
        <v>#N/A</v>
      </c>
      <c r="Y158" s="508" t="e">
        <f ca="1">+IF(AND(ISNUMBER(OFFSET('Sanitation Data'!$D$11,0,10*ROW('Sanitation Data'!D152))),'Data Summary'!CN158="Yes"),OFFSET('Sanitation Data'!$D$11,0,10*ROW('Sanitation Data'!D152)),NA())</f>
        <v>#N/A</v>
      </c>
      <c r="Z158" s="508" t="e">
        <f ca="1">+IF(AND(ISNUMBER(OFFSET('Sanitation Data'!$D$12,0,10*ROW('Sanitation Data'!D152))),'Data Summary'!CO158="Yes"),OFFSET('Sanitation Data'!$D$12,0,10*ROW('Sanitation Data'!D152)),NA())</f>
        <v>#N/A</v>
      </c>
      <c r="AA158" s="508" t="e">
        <f ca="1">+IF(AND(ISNUMBER(OFFSET('Sanitation Data'!$E$4,0,10*ROW('Sanitation Data'!E152))),'Data Summary'!CP158="Yes"),100-OFFSET('Sanitation Data'!$E$4,0,10*ROW('Sanitation Data'!E152)),NA())</f>
        <v>#N/A</v>
      </c>
      <c r="AB158" s="508" t="e">
        <f ca="1">+IF(AND(ISNUMBER(OFFSET('Sanitation Data'!$E$6,0,10*ROW('Sanitation Data'!E152))),'Data Summary'!CQ158="Yes"),OFFSET('Sanitation Data'!$E$6,0,10*ROW('Sanitation Data'!E152)),NA())</f>
        <v>#N/A</v>
      </c>
      <c r="AC158" s="508" t="e">
        <f ca="1">+IF(AND(ISNUMBER(OFFSET('Sanitation Data'!$E$10,0,10*ROW('Sanitation Data'!E152))),'Data Summary'!CR158="Yes"),OFFSET('Sanitation Data'!$E$10,0,10*ROW('Sanitation Data'!E152)),NA())</f>
        <v>#N/A</v>
      </c>
      <c r="AD158" s="508" t="e">
        <f ca="1">+IF(AND(ISNUMBER(OFFSET('Sanitation Data'!$E$11,0,10*ROW('Sanitation Data'!E152))),'Data Summary'!CS158="Yes"),OFFSET('Sanitation Data'!$E$11,0,10*ROW('Sanitation Data'!E152)),NA())</f>
        <v>#N/A</v>
      </c>
      <c r="AE158" s="508" t="e">
        <f ca="1">+IF(AND(ISNUMBER(OFFSET('Sanitation Data'!$E$12,0,10*ROW('Sanitation Data'!E152))),'Data Summary'!CT158="Yes"),OFFSET('Sanitation Data'!$E$12,0,10*ROW('Sanitation Data'!E152)),NA())</f>
        <v>#N/A</v>
      </c>
      <c r="AF158" s="508" t="e">
        <f ca="1">+IF(AND(ISNUMBER(OFFSET('Sanitation Data'!$F$4,0,10*ROW('Sanitation Data'!F152))),'Data Summary'!CU158="Yes"),100-OFFSET('Sanitation Data'!$F$4,0,10*ROW('Sanitation Data'!F152)),NA())</f>
        <v>#N/A</v>
      </c>
      <c r="AG158" s="508" t="e">
        <f ca="1">+IF(AND(ISNUMBER(OFFSET('Sanitation Data'!$F$6,0,10*ROW('Sanitation Data'!F152))),'Data Summary'!CV158="Yes"),OFFSET('Sanitation Data'!$F$6,0,10*ROW('Sanitation Data'!F152)),NA())</f>
        <v>#N/A</v>
      </c>
      <c r="AH158" s="508" t="e">
        <f ca="1">+IF(AND(ISNUMBER(OFFSET('Sanitation Data'!$F$10,0,10*ROW('Sanitation Data'!F152))),'Data Summary'!CW158="Yes"),OFFSET('Sanitation Data'!$F$10,0,10*ROW('Sanitation Data'!F152)),NA())</f>
        <v>#N/A</v>
      </c>
      <c r="AI158" s="508" t="e">
        <f ca="1">+IF(AND(ISNUMBER(OFFSET('Sanitation Data'!$F$11,0,10*ROW('Sanitation Data'!F152))),'Data Summary'!CX158="Yes"),OFFSET('Sanitation Data'!$F$11,0,10*ROW('Sanitation Data'!F152)),NA())</f>
        <v>#N/A</v>
      </c>
      <c r="AJ158" s="508" t="e">
        <f ca="1">+IF(AND(ISNUMBER(OFFSET('Sanitation Data'!$F$12,0,10*ROW('Sanitation Data'!F152))),'Data Summary'!CY158="Yes"),OFFSET('Sanitation Data'!$F$12,0,10*ROW('Sanitation Data'!F152)),NA())</f>
        <v>#N/A</v>
      </c>
      <c r="AK158" s="508" t="e">
        <f ca="1">+IF(AND(ISNUMBER(OFFSET('Sanitation Data'!$G$4,0,10*ROW('Sanitation Data'!G152))),'Data Summary'!CZ158="Yes"),100-OFFSET('Sanitation Data'!$G$4,0,10*ROW('Sanitation Data'!G152)),NA())</f>
        <v>#N/A</v>
      </c>
      <c r="AL158" s="508" t="e">
        <f ca="1">+IF(AND(ISNUMBER(OFFSET('Sanitation Data'!$G$6,0,10*ROW('Sanitation Data'!G152))),'Data Summary'!DA158="Yes"),OFFSET('Sanitation Data'!$G$6,0,10*ROW('Sanitation Data'!G152)),NA())</f>
        <v>#N/A</v>
      </c>
      <c r="AM158" s="508" t="e">
        <f ca="1">+IF(AND(ISNUMBER(OFFSET('Sanitation Data'!$G$10,0,10*ROW('Sanitation Data'!G152))),'Data Summary'!DB158="Yes"),OFFSET('Sanitation Data'!$G$10,0,10*ROW('Sanitation Data'!G152)),NA())</f>
        <v>#N/A</v>
      </c>
      <c r="AN158" s="508" t="e">
        <f ca="1">+IF(AND(ISNUMBER(OFFSET('Sanitation Data'!$G$11,0,10*ROW('Sanitation Data'!G152))),'Data Summary'!DC158="Yes"),OFFSET('Sanitation Data'!$G$11,0,10*ROW('Sanitation Data'!G152)),NA())</f>
        <v>#N/A</v>
      </c>
      <c r="AO158" s="508" t="e">
        <f ca="1">+IF(AND(ISNUMBER(OFFSET('Sanitation Data'!$G$12,0,10*ROW('Sanitation Data'!G152))),'Data Summary'!DD158="Yes"),OFFSET('Sanitation Data'!$G$12,0,10*ROW('Sanitation Data'!G152)),NA())</f>
        <v>#N/A</v>
      </c>
      <c r="AP158" s="508" t="e">
        <f ca="1">+IF(AND(ISNUMBER(OFFSET('Sanitation Data'!$H$4,0,10*ROW('Sanitation Data'!H152))),'Data Summary'!DE158="Yes"),100-OFFSET('Sanitation Data'!$H$4,0,10*ROW('Sanitation Data'!H152)),NA())</f>
        <v>#N/A</v>
      </c>
      <c r="AQ158" s="508" t="e">
        <f ca="1">+IF(AND(ISNUMBER(OFFSET('Sanitation Data'!$H$6,0,10*ROW('Sanitation Data'!H152))),'Data Summary'!DF158="Yes"),OFFSET('Sanitation Data'!$H$6,0,10*ROW('Sanitation Data'!H152)),NA())</f>
        <v>#N/A</v>
      </c>
      <c r="AR158" s="508" t="e">
        <f ca="1">+IF(AND(ISNUMBER(OFFSET('Sanitation Data'!$H$10,0,10*ROW('Sanitation Data'!H152))),'Data Summary'!DG158="Yes"),OFFSET('Sanitation Data'!$H$10,0,10*ROW('Sanitation Data'!H152)),NA())</f>
        <v>#N/A</v>
      </c>
      <c r="AS158" s="508" t="e">
        <f ca="1">+IF(AND(ISNUMBER(OFFSET('Sanitation Data'!$H$11,0,10*ROW('Sanitation Data'!H152))),'Data Summary'!DH158="Yes"),OFFSET('Sanitation Data'!$H$11,0,10*ROW('Sanitation Data'!H152)),NA())</f>
        <v>#N/A</v>
      </c>
      <c r="AT158" s="508" t="e">
        <f ca="1">+IF(AND(ISNUMBER(OFFSET('Sanitation Data'!$H$12,0,10*ROW('Sanitation Data'!H152))),'Data Summary'!DI158="Yes"),OFFSET('Sanitation Data'!$H$12,0,10*ROW('Sanitation Data'!H152)),NA())</f>
        <v>#N/A</v>
      </c>
      <c r="AU158" s="508" t="e">
        <f ca="1">+IF(AND(ISNUMBER(OFFSET('Sanitation Data'!$I$4,0,10*ROW('Sanitation Data'!I152))),'Data Summary'!DJ158="Yes"),100-OFFSET('Sanitation Data'!$I$4,0,10*ROW('Sanitation Data'!I152)),NA())</f>
        <v>#N/A</v>
      </c>
      <c r="AV158" s="508" t="e">
        <f ca="1">+IF(AND(ISNUMBER(OFFSET('Sanitation Data'!$I$6,0,10*ROW('Sanitation Data'!I152))),'Data Summary'!DK158="Yes"),OFFSET('Sanitation Data'!$I$6,0,10*ROW('Sanitation Data'!I152)),NA())</f>
        <v>#N/A</v>
      </c>
      <c r="AW158" s="508" t="e">
        <f ca="1">+IF(AND(ISNUMBER(OFFSET('Sanitation Data'!$I$10,0,10*ROW('Sanitation Data'!I152))),'Data Summary'!DL158="Yes"),OFFSET('Sanitation Data'!$I$10,0,10*ROW('Sanitation Data'!I152)),NA())</f>
        <v>#N/A</v>
      </c>
      <c r="AX158" s="508" t="e">
        <f ca="1">+IF(AND(ISNUMBER(OFFSET('Sanitation Data'!$I$11,0,10*ROW('Sanitation Data'!I152))),'Data Summary'!DM158="Yes"),OFFSET('Sanitation Data'!$I$11,0,10*ROW('Sanitation Data'!I152)),NA())</f>
        <v>#N/A</v>
      </c>
      <c r="AY158" s="508" t="e">
        <f ca="1">+IF(AND(ISNUMBER(OFFSET('Sanitation Data'!$I$12,0,10*ROW('Sanitation Data'!I152))),'Data Summary'!DN158="Yes"),OFFSET('Sanitation Data'!$I$12,0,10*ROW('Sanitation Data'!I152)),NA())</f>
        <v>#N/A</v>
      </c>
      <c r="AZ158" s="509" t="e">
        <f ca="1">+IF(AND(ISNUMBER(OFFSET('Hygiene Data'!$D$5,0,10*ROW('Hygiene Data'!D152))),'Data Summary'!DO158="Yes"),OFFSET('Hygiene Data'!$D$5,0,10*ROW('Hygiene Data'!D152)),NA())</f>
        <v>#N/A</v>
      </c>
      <c r="BA158" s="509" t="e">
        <f ca="1">+IF(AND(ISNUMBER(OFFSET('Hygiene Data'!$D$7,0,10*ROW('Hygiene Data'!D152))),'Data Summary'!DP158="Yes"),OFFSET('Hygiene Data'!$D$7,0,10*ROW('Hygiene Data'!D152)),NA())</f>
        <v>#N/A</v>
      </c>
      <c r="BB158" s="509" t="e">
        <f ca="1">+IF(AND(ISNUMBER(OFFSET('Hygiene Data'!$D$9,0,10*ROW('Hygiene Data'!D152))),'Data Summary'!DQ158="Yes"),OFFSET('Hygiene Data'!$D$9,0,10*ROW('Hygiene Data'!D152)),NA())</f>
        <v>#N/A</v>
      </c>
      <c r="BC158" s="509" t="e">
        <f ca="1">+IF(AND(ISNUMBER(OFFSET('Hygiene Data'!$E$5,0,10*ROW('Hygiene Data'!E152))),'Data Summary'!DR158="Yes"),OFFSET('Hygiene Data'!$E$5,0,10*ROW('Hygiene Data'!E152)),NA())</f>
        <v>#N/A</v>
      </c>
      <c r="BD158" s="509" t="e">
        <f ca="1">+IF(AND(ISNUMBER(OFFSET('Hygiene Data'!$E$7,0,10*ROW('Hygiene Data'!E152))),'Data Summary'!DS158="Yes"),OFFSET('Hygiene Data'!$E$7,0,10*ROW('Hygiene Data'!E152)),NA())</f>
        <v>#N/A</v>
      </c>
      <c r="BE158" s="509" t="e">
        <f ca="1">+IF(AND(ISNUMBER(OFFSET('Hygiene Data'!$E$9,0,10*ROW('Hygiene Data'!E152))),'Data Summary'!DT158="Yes"),OFFSET('Hygiene Data'!$E$9,0,10*ROW('Hygiene Data'!E152)),NA())</f>
        <v>#N/A</v>
      </c>
      <c r="BF158" s="509" t="e">
        <f ca="1">+IF(AND(ISNUMBER(OFFSET('Hygiene Data'!$F$5,0,10*ROW('Hygiene Data'!F152))),'Data Summary'!DU158="Yes"),OFFSET('Hygiene Data'!$F$5,0,10*ROW('Hygiene Data'!F152)),NA())</f>
        <v>#N/A</v>
      </c>
      <c r="BG158" s="509" t="e">
        <f ca="1">+IF(AND(ISNUMBER(OFFSET('Hygiene Data'!$F$7,0,10*ROW('Hygiene Data'!F152))),'Data Summary'!DV158="Yes"),OFFSET('Hygiene Data'!$F$7,0,10*ROW('Hygiene Data'!F152)),NA())</f>
        <v>#N/A</v>
      </c>
      <c r="BH158" s="509" t="e">
        <f ca="1">+IF(AND(ISNUMBER(OFFSET('Hygiene Data'!$F$9,0,10*ROW('Hygiene Data'!F152))),'Data Summary'!DW158="Yes"),OFFSET('Hygiene Data'!$F$9,0,10*ROW('Hygiene Data'!F152)),NA())</f>
        <v>#N/A</v>
      </c>
      <c r="BI158" s="509" t="e">
        <f ca="1">+IF(AND(ISNUMBER(OFFSET('Hygiene Data'!$G$5,0,10*ROW('Hygiene Data'!G152))),'Data Summary'!DX158="Yes"),OFFSET('Hygiene Data'!$G$5,0,10*ROW('Hygiene Data'!G152)),NA())</f>
        <v>#N/A</v>
      </c>
      <c r="BJ158" s="509" t="e">
        <f ca="1">+IF(AND(ISNUMBER(OFFSET('Hygiene Data'!$G$7,0,10*ROW('Hygiene Data'!G152))),'Data Summary'!DY158="Yes"),OFFSET('Hygiene Data'!$G$7,0,10*ROW('Hygiene Data'!G152)),NA())</f>
        <v>#N/A</v>
      </c>
      <c r="BK158" s="509" t="e">
        <f ca="1">+IF(AND(ISNUMBER(OFFSET('Hygiene Data'!$G$9,0,10*ROW('Hygiene Data'!G152))),'Data Summary'!DZ158="Yes"),OFFSET('Hygiene Data'!$G$9,0,10*ROW('Hygiene Data'!G152)),NA())</f>
        <v>#N/A</v>
      </c>
      <c r="BL158" s="509" t="e">
        <f ca="1">+IF(AND(ISNUMBER(OFFSET('Hygiene Data'!$H$5,0,10*ROW('Hygiene Data'!H152))),'Data Summary'!EA158="Yes"),OFFSET('Hygiene Data'!$H$5,0,10*ROW('Hygiene Data'!H152)),NA())</f>
        <v>#N/A</v>
      </c>
      <c r="BM158" s="509" t="e">
        <f ca="1">+IF(AND(ISNUMBER(OFFSET('Hygiene Data'!$H$7,0,10*ROW('Hygiene Data'!H152))),'Data Summary'!EB158="Yes"),OFFSET('Hygiene Data'!$H$7,0,10*ROW('Hygiene Data'!H152)),NA())</f>
        <v>#N/A</v>
      </c>
      <c r="BN158" s="509" t="e">
        <f ca="1">+IF(AND(ISNUMBER(OFFSET('Hygiene Data'!$H$9,0,10*ROW('Hygiene Data'!H152))),'Data Summary'!EC158="Yes"),OFFSET('Hygiene Data'!$H$9,0,10*ROW('Hygiene Data'!H152)),NA())</f>
        <v>#N/A</v>
      </c>
      <c r="BO158" s="509" t="e">
        <f ca="1">+IF(AND(ISNUMBER(OFFSET('Hygiene Data'!$I$5,0,10*ROW('Hygiene Data'!I152))),'Data Summary'!ED158="Yes"),OFFSET('Hygiene Data'!$I$5,0,10*ROW('Hygiene Data'!I152)),NA())</f>
        <v>#N/A</v>
      </c>
      <c r="BP158" s="509" t="e">
        <f ca="1">+IF(AND(ISNUMBER(OFFSET('Hygiene Data'!$I$7,0,10*ROW('Hygiene Data'!I152))),'Data Summary'!EE158="Yes"),OFFSET('Hygiene Data'!$I$7,0,10*ROW('Hygiene Data'!I152)),NA())</f>
        <v>#N/A</v>
      </c>
      <c r="BQ158" s="509" t="e">
        <f ca="1">+IF(AND(ISNUMBER(OFFSET('Hygiene Data'!$I$9,0,10*ROW('Hygiene Data'!I152))),'Data Summary'!EF158="Yes"),OFFSET('Hygiene Data'!$I$9,0,10*ROW('Hygiene Data'!I152)),NA())</f>
        <v>#N/A</v>
      </c>
    </row>
    <row r="159" spans="1:69" x14ac:dyDescent="0.25">
      <c r="A159" s="505" t="e">
        <f ca="1">+RIGHT('Data Summary'!A159,LEN('Data Summary'!A159)-9)</f>
        <v>#VALUE!</v>
      </c>
      <c r="B159" s="479" t="str">
        <f ca="1">+IF(ISTEXT('Data Summary'!B159),'Data Summary'!B159,"")</f>
        <v/>
      </c>
      <c r="C159" s="506" t="e">
        <f ca="1">+VALUE('Data Summary'!C159)</f>
        <v>#VALUE!</v>
      </c>
      <c r="D159" s="507" t="e">
        <f ca="1">+IF(AND(ISNUMBER(OFFSET('Water Data'!$D$4,0,10*ROW('Water Data'!D153))),'Data Summary'!BS159="Yes"),100-OFFSET('Water Data'!$D$4,0,10*ROW('Water Data'!D153)),NA())</f>
        <v>#N/A</v>
      </c>
      <c r="E159" s="507" t="e">
        <f ca="1">+IF(AND(ISNUMBER(OFFSET('Water Data'!$D$6,0,10*ROW('Water Data'!D153))),'Data Summary'!BT159="Yes"),OFFSET('Water Data'!$D$6,0,10*ROW('Water Data'!D153)),NA())</f>
        <v>#N/A</v>
      </c>
      <c r="F159" s="507" t="e">
        <f ca="1">+IF(AND(ISNUMBER(OFFSET('Water Data'!$D$9,0,10*ROW('Water Data'!D153))),'Data Summary'!BU159="Yes"),OFFSET('Water Data'!$D$9,0,10*ROW('Water Data'!D153)),NA())</f>
        <v>#N/A</v>
      </c>
      <c r="G159" s="507" t="e">
        <f ca="1">+IF(AND(ISNUMBER(OFFSET('Water Data'!$E$4,0,10*ROW('Water Data'!E153))),'Data Summary'!BV159="Yes"),100-OFFSET('Water Data'!$E$4,0,10*ROW('Water Data'!E153)),NA())</f>
        <v>#N/A</v>
      </c>
      <c r="H159" s="507" t="e">
        <f ca="1">+IF(AND(ISNUMBER(OFFSET('Water Data'!$E$6,0,10*ROW('Water Data'!E153))),'Data Summary'!BW159="Yes"),OFFSET('Water Data'!$E$6,0,10*ROW('Water Data'!E153)),NA())</f>
        <v>#N/A</v>
      </c>
      <c r="I159" s="507" t="e">
        <f ca="1">+IF(AND(ISNUMBER(OFFSET('Water Data'!$E$9,0,10*ROW('Water Data'!E153))),'Data Summary'!BX159="Yes"),OFFSET('Water Data'!$E$9,0,10*ROW('Water Data'!E153)),NA())</f>
        <v>#N/A</v>
      </c>
      <c r="J159" s="507" t="e">
        <f ca="1">+IF(AND(ISNUMBER(OFFSET('Water Data'!$F$4,0,10*ROW('Water Data'!F153))),'Data Summary'!BY159="Yes"),100-OFFSET('Water Data'!$F$4,0,10*ROW('Water Data'!F153)),NA())</f>
        <v>#N/A</v>
      </c>
      <c r="K159" s="507" t="e">
        <f ca="1">+IF(AND(ISNUMBER(OFFSET('Water Data'!$F$6,0,10*ROW('Water Data'!F153))),'Data Summary'!BZ159="Yes"),OFFSET('Water Data'!$F$6,0,10*ROW('Water Data'!F153)),NA())</f>
        <v>#N/A</v>
      </c>
      <c r="L159" s="507" t="e">
        <f ca="1">+IF(AND(ISNUMBER(OFFSET('Water Data'!$F$9,0,10*ROW('Water Data'!F153))),'Data Summary'!CA159="Yes"),OFFSET('Water Data'!$F$9,0,10*ROW('Water Data'!F153)),NA())</f>
        <v>#N/A</v>
      </c>
      <c r="M159" s="507" t="e">
        <f ca="1">+IF(AND(ISNUMBER(OFFSET('Water Data'!$G$4,0,10*ROW('Water Data'!G153))),'Data Summary'!CB159="Yes"),100-OFFSET('Water Data'!$G$4,0,10*ROW('Water Data'!G153)),NA())</f>
        <v>#N/A</v>
      </c>
      <c r="N159" s="507" t="e">
        <f ca="1">+IF(AND(ISNUMBER(OFFSET('Water Data'!$G$6,0,10*ROW('Water Data'!G153))),'Data Summary'!CC159="Yes"),OFFSET('Water Data'!$G$6,0,10*ROW('Water Data'!G153)),NA())</f>
        <v>#N/A</v>
      </c>
      <c r="O159" s="507" t="e">
        <f ca="1">+IF(AND(ISNUMBER(OFFSET('Water Data'!$G$9,0,10*ROW('Water Data'!G153))),'Data Summary'!CD159="Yes"),OFFSET('Water Data'!$G$9,0,10*ROW('Water Data'!G153)),NA())</f>
        <v>#N/A</v>
      </c>
      <c r="P159" s="507" t="e">
        <f ca="1">+IF(AND(ISNUMBER(OFFSET('Water Data'!$H$4,0,10*ROW('Water Data'!H153))),'Data Summary'!CE159="Yes"),100-OFFSET('Water Data'!$H$4,0,10*ROW('Water Data'!H153)),NA())</f>
        <v>#N/A</v>
      </c>
      <c r="Q159" s="507" t="e">
        <f ca="1">+IF(AND(ISNUMBER(OFFSET('Water Data'!$H$6,0,10*ROW('Water Data'!H153))),'Data Summary'!CF159="Yes"),OFFSET('Water Data'!$H$6,0,10*ROW('Water Data'!H153)),NA())</f>
        <v>#N/A</v>
      </c>
      <c r="R159" s="507" t="e">
        <f ca="1">+IF(AND(ISNUMBER(OFFSET('Water Data'!$H$9,0,10*ROW('Water Data'!H153))),'Data Summary'!CG159="Yes"),OFFSET('Water Data'!$H$9,0,10*ROW('Water Data'!H153)),NA())</f>
        <v>#N/A</v>
      </c>
      <c r="S159" s="507" t="e">
        <f ca="1">+IF(AND(ISNUMBER(OFFSET('Water Data'!$I$4,0,10*ROW('Water Data'!I153))),'Data Summary'!CH159="Yes"),100-OFFSET('Water Data'!$I$4,0,10*ROW('Water Data'!I153)),NA())</f>
        <v>#N/A</v>
      </c>
      <c r="T159" s="507" t="e">
        <f ca="1">+IF(AND(ISNUMBER(OFFSET('Water Data'!$I$6,0,10*ROW('Water Data'!I153))),'Data Summary'!CI159="Yes"),OFFSET('Water Data'!$I$6,0,10*ROW('Water Data'!I153)),NA())</f>
        <v>#N/A</v>
      </c>
      <c r="U159" s="507" t="e">
        <f ca="1">+IF(AND(ISNUMBER(OFFSET('Water Data'!$I$9,0,10*ROW('Water Data'!I153))),'Data Summary'!CJ159="Yes"),OFFSET('Water Data'!$I$9,0,10*ROW('Water Data'!I153)),NA())</f>
        <v>#N/A</v>
      </c>
      <c r="V159" s="508" t="e">
        <f ca="1">+IF(AND(ISNUMBER(OFFSET('Sanitation Data'!$D$4,0,10*ROW('Sanitation Data'!D153))),'Data Summary'!CK159="Yes"),100-OFFSET('Sanitation Data'!$D$4,0,10*ROW('Sanitation Data'!D153)),NA())</f>
        <v>#N/A</v>
      </c>
      <c r="W159" s="508" t="e">
        <f ca="1">+IF(AND(ISNUMBER(OFFSET('Sanitation Data'!$D$6,0,10*ROW('Sanitation Data'!D153))),'Data Summary'!CL159="Yes"),OFFSET('Sanitation Data'!$D$6,0,10*ROW('Sanitation Data'!D153)),NA())</f>
        <v>#N/A</v>
      </c>
      <c r="X159" s="508" t="e">
        <f ca="1">+IF(AND(ISNUMBER(OFFSET('Sanitation Data'!$D$10,0,10*ROW('Sanitation Data'!D153))),'Data Summary'!CM159="Yes"),OFFSET('Sanitation Data'!$D$10,0,10*ROW('Sanitation Data'!D153)),NA())</f>
        <v>#N/A</v>
      </c>
      <c r="Y159" s="508" t="e">
        <f ca="1">+IF(AND(ISNUMBER(OFFSET('Sanitation Data'!$D$11,0,10*ROW('Sanitation Data'!D153))),'Data Summary'!CN159="Yes"),OFFSET('Sanitation Data'!$D$11,0,10*ROW('Sanitation Data'!D153)),NA())</f>
        <v>#N/A</v>
      </c>
      <c r="Z159" s="508" t="e">
        <f ca="1">+IF(AND(ISNUMBER(OFFSET('Sanitation Data'!$D$12,0,10*ROW('Sanitation Data'!D153))),'Data Summary'!CO159="Yes"),OFFSET('Sanitation Data'!$D$12,0,10*ROW('Sanitation Data'!D153)),NA())</f>
        <v>#N/A</v>
      </c>
      <c r="AA159" s="508" t="e">
        <f ca="1">+IF(AND(ISNUMBER(OFFSET('Sanitation Data'!$E$4,0,10*ROW('Sanitation Data'!E153))),'Data Summary'!CP159="Yes"),100-OFFSET('Sanitation Data'!$E$4,0,10*ROW('Sanitation Data'!E153)),NA())</f>
        <v>#N/A</v>
      </c>
      <c r="AB159" s="508" t="e">
        <f ca="1">+IF(AND(ISNUMBER(OFFSET('Sanitation Data'!$E$6,0,10*ROW('Sanitation Data'!E153))),'Data Summary'!CQ159="Yes"),OFFSET('Sanitation Data'!$E$6,0,10*ROW('Sanitation Data'!E153)),NA())</f>
        <v>#N/A</v>
      </c>
      <c r="AC159" s="508" t="e">
        <f ca="1">+IF(AND(ISNUMBER(OFFSET('Sanitation Data'!$E$10,0,10*ROW('Sanitation Data'!E153))),'Data Summary'!CR159="Yes"),OFFSET('Sanitation Data'!$E$10,0,10*ROW('Sanitation Data'!E153)),NA())</f>
        <v>#N/A</v>
      </c>
      <c r="AD159" s="508" t="e">
        <f ca="1">+IF(AND(ISNUMBER(OFFSET('Sanitation Data'!$E$11,0,10*ROW('Sanitation Data'!E153))),'Data Summary'!CS159="Yes"),OFFSET('Sanitation Data'!$E$11,0,10*ROW('Sanitation Data'!E153)),NA())</f>
        <v>#N/A</v>
      </c>
      <c r="AE159" s="508" t="e">
        <f ca="1">+IF(AND(ISNUMBER(OFFSET('Sanitation Data'!$E$12,0,10*ROW('Sanitation Data'!E153))),'Data Summary'!CT159="Yes"),OFFSET('Sanitation Data'!$E$12,0,10*ROW('Sanitation Data'!E153)),NA())</f>
        <v>#N/A</v>
      </c>
      <c r="AF159" s="508" t="e">
        <f ca="1">+IF(AND(ISNUMBER(OFFSET('Sanitation Data'!$F$4,0,10*ROW('Sanitation Data'!F153))),'Data Summary'!CU159="Yes"),100-OFFSET('Sanitation Data'!$F$4,0,10*ROW('Sanitation Data'!F153)),NA())</f>
        <v>#N/A</v>
      </c>
      <c r="AG159" s="508" t="e">
        <f ca="1">+IF(AND(ISNUMBER(OFFSET('Sanitation Data'!$F$6,0,10*ROW('Sanitation Data'!F153))),'Data Summary'!CV159="Yes"),OFFSET('Sanitation Data'!$F$6,0,10*ROW('Sanitation Data'!F153)),NA())</f>
        <v>#N/A</v>
      </c>
      <c r="AH159" s="508" t="e">
        <f ca="1">+IF(AND(ISNUMBER(OFFSET('Sanitation Data'!$F$10,0,10*ROW('Sanitation Data'!F153))),'Data Summary'!CW159="Yes"),OFFSET('Sanitation Data'!$F$10,0,10*ROW('Sanitation Data'!F153)),NA())</f>
        <v>#N/A</v>
      </c>
      <c r="AI159" s="508" t="e">
        <f ca="1">+IF(AND(ISNUMBER(OFFSET('Sanitation Data'!$F$11,0,10*ROW('Sanitation Data'!F153))),'Data Summary'!CX159="Yes"),OFFSET('Sanitation Data'!$F$11,0,10*ROW('Sanitation Data'!F153)),NA())</f>
        <v>#N/A</v>
      </c>
      <c r="AJ159" s="508" t="e">
        <f ca="1">+IF(AND(ISNUMBER(OFFSET('Sanitation Data'!$F$12,0,10*ROW('Sanitation Data'!F153))),'Data Summary'!CY159="Yes"),OFFSET('Sanitation Data'!$F$12,0,10*ROW('Sanitation Data'!F153)),NA())</f>
        <v>#N/A</v>
      </c>
      <c r="AK159" s="508" t="e">
        <f ca="1">+IF(AND(ISNUMBER(OFFSET('Sanitation Data'!$G$4,0,10*ROW('Sanitation Data'!G153))),'Data Summary'!CZ159="Yes"),100-OFFSET('Sanitation Data'!$G$4,0,10*ROW('Sanitation Data'!G153)),NA())</f>
        <v>#N/A</v>
      </c>
      <c r="AL159" s="508" t="e">
        <f ca="1">+IF(AND(ISNUMBER(OFFSET('Sanitation Data'!$G$6,0,10*ROW('Sanitation Data'!G153))),'Data Summary'!DA159="Yes"),OFFSET('Sanitation Data'!$G$6,0,10*ROW('Sanitation Data'!G153)),NA())</f>
        <v>#N/A</v>
      </c>
      <c r="AM159" s="508" t="e">
        <f ca="1">+IF(AND(ISNUMBER(OFFSET('Sanitation Data'!$G$10,0,10*ROW('Sanitation Data'!G153))),'Data Summary'!DB159="Yes"),OFFSET('Sanitation Data'!$G$10,0,10*ROW('Sanitation Data'!G153)),NA())</f>
        <v>#N/A</v>
      </c>
      <c r="AN159" s="508" t="e">
        <f ca="1">+IF(AND(ISNUMBER(OFFSET('Sanitation Data'!$G$11,0,10*ROW('Sanitation Data'!G153))),'Data Summary'!DC159="Yes"),OFFSET('Sanitation Data'!$G$11,0,10*ROW('Sanitation Data'!G153)),NA())</f>
        <v>#N/A</v>
      </c>
      <c r="AO159" s="508" t="e">
        <f ca="1">+IF(AND(ISNUMBER(OFFSET('Sanitation Data'!$G$12,0,10*ROW('Sanitation Data'!G153))),'Data Summary'!DD159="Yes"),OFFSET('Sanitation Data'!$G$12,0,10*ROW('Sanitation Data'!G153)),NA())</f>
        <v>#N/A</v>
      </c>
      <c r="AP159" s="508" t="e">
        <f ca="1">+IF(AND(ISNUMBER(OFFSET('Sanitation Data'!$H$4,0,10*ROW('Sanitation Data'!H153))),'Data Summary'!DE159="Yes"),100-OFFSET('Sanitation Data'!$H$4,0,10*ROW('Sanitation Data'!H153)),NA())</f>
        <v>#N/A</v>
      </c>
      <c r="AQ159" s="508" t="e">
        <f ca="1">+IF(AND(ISNUMBER(OFFSET('Sanitation Data'!$H$6,0,10*ROW('Sanitation Data'!H153))),'Data Summary'!DF159="Yes"),OFFSET('Sanitation Data'!$H$6,0,10*ROW('Sanitation Data'!H153)),NA())</f>
        <v>#N/A</v>
      </c>
      <c r="AR159" s="508" t="e">
        <f ca="1">+IF(AND(ISNUMBER(OFFSET('Sanitation Data'!$H$10,0,10*ROW('Sanitation Data'!H153))),'Data Summary'!DG159="Yes"),OFFSET('Sanitation Data'!$H$10,0,10*ROW('Sanitation Data'!H153)),NA())</f>
        <v>#N/A</v>
      </c>
      <c r="AS159" s="508" t="e">
        <f ca="1">+IF(AND(ISNUMBER(OFFSET('Sanitation Data'!$H$11,0,10*ROW('Sanitation Data'!H153))),'Data Summary'!DH159="Yes"),OFFSET('Sanitation Data'!$H$11,0,10*ROW('Sanitation Data'!H153)),NA())</f>
        <v>#N/A</v>
      </c>
      <c r="AT159" s="508" t="e">
        <f ca="1">+IF(AND(ISNUMBER(OFFSET('Sanitation Data'!$H$12,0,10*ROW('Sanitation Data'!H153))),'Data Summary'!DI159="Yes"),OFFSET('Sanitation Data'!$H$12,0,10*ROW('Sanitation Data'!H153)),NA())</f>
        <v>#N/A</v>
      </c>
      <c r="AU159" s="508" t="e">
        <f ca="1">+IF(AND(ISNUMBER(OFFSET('Sanitation Data'!$I$4,0,10*ROW('Sanitation Data'!I153))),'Data Summary'!DJ159="Yes"),100-OFFSET('Sanitation Data'!$I$4,0,10*ROW('Sanitation Data'!I153)),NA())</f>
        <v>#N/A</v>
      </c>
      <c r="AV159" s="508" t="e">
        <f ca="1">+IF(AND(ISNUMBER(OFFSET('Sanitation Data'!$I$6,0,10*ROW('Sanitation Data'!I153))),'Data Summary'!DK159="Yes"),OFFSET('Sanitation Data'!$I$6,0,10*ROW('Sanitation Data'!I153)),NA())</f>
        <v>#N/A</v>
      </c>
      <c r="AW159" s="508" t="e">
        <f ca="1">+IF(AND(ISNUMBER(OFFSET('Sanitation Data'!$I$10,0,10*ROW('Sanitation Data'!I153))),'Data Summary'!DL159="Yes"),OFFSET('Sanitation Data'!$I$10,0,10*ROW('Sanitation Data'!I153)),NA())</f>
        <v>#N/A</v>
      </c>
      <c r="AX159" s="508" t="e">
        <f ca="1">+IF(AND(ISNUMBER(OFFSET('Sanitation Data'!$I$11,0,10*ROW('Sanitation Data'!I153))),'Data Summary'!DM159="Yes"),OFFSET('Sanitation Data'!$I$11,0,10*ROW('Sanitation Data'!I153)),NA())</f>
        <v>#N/A</v>
      </c>
      <c r="AY159" s="508" t="e">
        <f ca="1">+IF(AND(ISNUMBER(OFFSET('Sanitation Data'!$I$12,0,10*ROW('Sanitation Data'!I153))),'Data Summary'!DN159="Yes"),OFFSET('Sanitation Data'!$I$12,0,10*ROW('Sanitation Data'!I153)),NA())</f>
        <v>#N/A</v>
      </c>
      <c r="AZ159" s="509" t="e">
        <f ca="1">+IF(AND(ISNUMBER(OFFSET('Hygiene Data'!$D$5,0,10*ROW('Hygiene Data'!D153))),'Data Summary'!DO159="Yes"),OFFSET('Hygiene Data'!$D$5,0,10*ROW('Hygiene Data'!D153)),NA())</f>
        <v>#N/A</v>
      </c>
      <c r="BA159" s="509" t="e">
        <f ca="1">+IF(AND(ISNUMBER(OFFSET('Hygiene Data'!$D$7,0,10*ROW('Hygiene Data'!D153))),'Data Summary'!DP159="Yes"),OFFSET('Hygiene Data'!$D$7,0,10*ROW('Hygiene Data'!D153)),NA())</f>
        <v>#N/A</v>
      </c>
      <c r="BB159" s="509" t="e">
        <f ca="1">+IF(AND(ISNUMBER(OFFSET('Hygiene Data'!$D$9,0,10*ROW('Hygiene Data'!D153))),'Data Summary'!DQ159="Yes"),OFFSET('Hygiene Data'!$D$9,0,10*ROW('Hygiene Data'!D153)),NA())</f>
        <v>#N/A</v>
      </c>
      <c r="BC159" s="509" t="e">
        <f ca="1">+IF(AND(ISNUMBER(OFFSET('Hygiene Data'!$E$5,0,10*ROW('Hygiene Data'!E153))),'Data Summary'!DR159="Yes"),OFFSET('Hygiene Data'!$E$5,0,10*ROW('Hygiene Data'!E153)),NA())</f>
        <v>#N/A</v>
      </c>
      <c r="BD159" s="509" t="e">
        <f ca="1">+IF(AND(ISNUMBER(OFFSET('Hygiene Data'!$E$7,0,10*ROW('Hygiene Data'!E153))),'Data Summary'!DS159="Yes"),OFFSET('Hygiene Data'!$E$7,0,10*ROW('Hygiene Data'!E153)),NA())</f>
        <v>#N/A</v>
      </c>
      <c r="BE159" s="509" t="e">
        <f ca="1">+IF(AND(ISNUMBER(OFFSET('Hygiene Data'!$E$9,0,10*ROW('Hygiene Data'!E153))),'Data Summary'!DT159="Yes"),OFFSET('Hygiene Data'!$E$9,0,10*ROW('Hygiene Data'!E153)),NA())</f>
        <v>#N/A</v>
      </c>
      <c r="BF159" s="509" t="e">
        <f ca="1">+IF(AND(ISNUMBER(OFFSET('Hygiene Data'!$F$5,0,10*ROW('Hygiene Data'!F153))),'Data Summary'!DU159="Yes"),OFFSET('Hygiene Data'!$F$5,0,10*ROW('Hygiene Data'!F153)),NA())</f>
        <v>#N/A</v>
      </c>
      <c r="BG159" s="509" t="e">
        <f ca="1">+IF(AND(ISNUMBER(OFFSET('Hygiene Data'!$F$7,0,10*ROW('Hygiene Data'!F153))),'Data Summary'!DV159="Yes"),OFFSET('Hygiene Data'!$F$7,0,10*ROW('Hygiene Data'!F153)),NA())</f>
        <v>#N/A</v>
      </c>
      <c r="BH159" s="509" t="e">
        <f ca="1">+IF(AND(ISNUMBER(OFFSET('Hygiene Data'!$F$9,0,10*ROW('Hygiene Data'!F153))),'Data Summary'!DW159="Yes"),OFFSET('Hygiene Data'!$F$9,0,10*ROW('Hygiene Data'!F153)),NA())</f>
        <v>#N/A</v>
      </c>
      <c r="BI159" s="509" t="e">
        <f ca="1">+IF(AND(ISNUMBER(OFFSET('Hygiene Data'!$G$5,0,10*ROW('Hygiene Data'!G153))),'Data Summary'!DX159="Yes"),OFFSET('Hygiene Data'!$G$5,0,10*ROW('Hygiene Data'!G153)),NA())</f>
        <v>#N/A</v>
      </c>
      <c r="BJ159" s="509" t="e">
        <f ca="1">+IF(AND(ISNUMBER(OFFSET('Hygiene Data'!$G$7,0,10*ROW('Hygiene Data'!G153))),'Data Summary'!DY159="Yes"),OFFSET('Hygiene Data'!$G$7,0,10*ROW('Hygiene Data'!G153)),NA())</f>
        <v>#N/A</v>
      </c>
      <c r="BK159" s="509" t="e">
        <f ca="1">+IF(AND(ISNUMBER(OFFSET('Hygiene Data'!$G$9,0,10*ROW('Hygiene Data'!G153))),'Data Summary'!DZ159="Yes"),OFFSET('Hygiene Data'!$G$9,0,10*ROW('Hygiene Data'!G153)),NA())</f>
        <v>#N/A</v>
      </c>
      <c r="BL159" s="509" t="e">
        <f ca="1">+IF(AND(ISNUMBER(OFFSET('Hygiene Data'!$H$5,0,10*ROW('Hygiene Data'!H153))),'Data Summary'!EA159="Yes"),OFFSET('Hygiene Data'!$H$5,0,10*ROW('Hygiene Data'!H153)),NA())</f>
        <v>#N/A</v>
      </c>
      <c r="BM159" s="509" t="e">
        <f ca="1">+IF(AND(ISNUMBER(OFFSET('Hygiene Data'!$H$7,0,10*ROW('Hygiene Data'!H153))),'Data Summary'!EB159="Yes"),OFFSET('Hygiene Data'!$H$7,0,10*ROW('Hygiene Data'!H153)),NA())</f>
        <v>#N/A</v>
      </c>
      <c r="BN159" s="509" t="e">
        <f ca="1">+IF(AND(ISNUMBER(OFFSET('Hygiene Data'!$H$9,0,10*ROW('Hygiene Data'!H153))),'Data Summary'!EC159="Yes"),OFFSET('Hygiene Data'!$H$9,0,10*ROW('Hygiene Data'!H153)),NA())</f>
        <v>#N/A</v>
      </c>
      <c r="BO159" s="509" t="e">
        <f ca="1">+IF(AND(ISNUMBER(OFFSET('Hygiene Data'!$I$5,0,10*ROW('Hygiene Data'!I153))),'Data Summary'!ED159="Yes"),OFFSET('Hygiene Data'!$I$5,0,10*ROW('Hygiene Data'!I153)),NA())</f>
        <v>#N/A</v>
      </c>
      <c r="BP159" s="509" t="e">
        <f ca="1">+IF(AND(ISNUMBER(OFFSET('Hygiene Data'!$I$7,0,10*ROW('Hygiene Data'!I153))),'Data Summary'!EE159="Yes"),OFFSET('Hygiene Data'!$I$7,0,10*ROW('Hygiene Data'!I153)),NA())</f>
        <v>#N/A</v>
      </c>
      <c r="BQ159" s="509" t="e">
        <f ca="1">+IF(AND(ISNUMBER(OFFSET('Hygiene Data'!$I$9,0,10*ROW('Hygiene Data'!I153))),'Data Summary'!EF159="Yes"),OFFSET('Hygiene Data'!$I$9,0,10*ROW('Hygiene Data'!I153)),NA())</f>
        <v>#N/A</v>
      </c>
    </row>
    <row r="160" spans="1:69" x14ac:dyDescent="0.25">
      <c r="A160" s="505" t="e">
        <f ca="1">+RIGHT('Data Summary'!A160,LEN('Data Summary'!A160)-9)</f>
        <v>#VALUE!</v>
      </c>
      <c r="B160" s="479" t="str">
        <f ca="1">+IF(ISTEXT('Data Summary'!B160),'Data Summary'!B160,"")</f>
        <v/>
      </c>
      <c r="C160" s="506" t="e">
        <f ca="1">+VALUE('Data Summary'!C160)</f>
        <v>#VALUE!</v>
      </c>
      <c r="D160" s="507" t="e">
        <f ca="1">+IF(AND(ISNUMBER(OFFSET('Water Data'!$D$4,0,10*ROW('Water Data'!D154))),'Data Summary'!BS160="Yes"),100-OFFSET('Water Data'!$D$4,0,10*ROW('Water Data'!D154)),NA())</f>
        <v>#N/A</v>
      </c>
      <c r="E160" s="507" t="e">
        <f ca="1">+IF(AND(ISNUMBER(OFFSET('Water Data'!$D$6,0,10*ROW('Water Data'!D154))),'Data Summary'!BT160="Yes"),OFFSET('Water Data'!$D$6,0,10*ROW('Water Data'!D154)),NA())</f>
        <v>#N/A</v>
      </c>
      <c r="F160" s="507" t="e">
        <f ca="1">+IF(AND(ISNUMBER(OFFSET('Water Data'!$D$9,0,10*ROW('Water Data'!D154))),'Data Summary'!BU160="Yes"),OFFSET('Water Data'!$D$9,0,10*ROW('Water Data'!D154)),NA())</f>
        <v>#N/A</v>
      </c>
      <c r="G160" s="507" t="e">
        <f ca="1">+IF(AND(ISNUMBER(OFFSET('Water Data'!$E$4,0,10*ROW('Water Data'!E154))),'Data Summary'!BV160="Yes"),100-OFFSET('Water Data'!$E$4,0,10*ROW('Water Data'!E154)),NA())</f>
        <v>#N/A</v>
      </c>
      <c r="H160" s="507" t="e">
        <f ca="1">+IF(AND(ISNUMBER(OFFSET('Water Data'!$E$6,0,10*ROW('Water Data'!E154))),'Data Summary'!BW160="Yes"),OFFSET('Water Data'!$E$6,0,10*ROW('Water Data'!E154)),NA())</f>
        <v>#N/A</v>
      </c>
      <c r="I160" s="507" t="e">
        <f ca="1">+IF(AND(ISNUMBER(OFFSET('Water Data'!$E$9,0,10*ROW('Water Data'!E154))),'Data Summary'!BX160="Yes"),OFFSET('Water Data'!$E$9,0,10*ROW('Water Data'!E154)),NA())</f>
        <v>#N/A</v>
      </c>
      <c r="J160" s="507" t="e">
        <f ca="1">+IF(AND(ISNUMBER(OFFSET('Water Data'!$F$4,0,10*ROW('Water Data'!F154))),'Data Summary'!BY160="Yes"),100-OFFSET('Water Data'!$F$4,0,10*ROW('Water Data'!F154)),NA())</f>
        <v>#N/A</v>
      </c>
      <c r="K160" s="507" t="e">
        <f ca="1">+IF(AND(ISNUMBER(OFFSET('Water Data'!$F$6,0,10*ROW('Water Data'!F154))),'Data Summary'!BZ160="Yes"),OFFSET('Water Data'!$F$6,0,10*ROW('Water Data'!F154)),NA())</f>
        <v>#N/A</v>
      </c>
      <c r="L160" s="507" t="e">
        <f ca="1">+IF(AND(ISNUMBER(OFFSET('Water Data'!$F$9,0,10*ROW('Water Data'!F154))),'Data Summary'!CA160="Yes"),OFFSET('Water Data'!$F$9,0,10*ROW('Water Data'!F154)),NA())</f>
        <v>#N/A</v>
      </c>
      <c r="M160" s="507" t="e">
        <f ca="1">+IF(AND(ISNUMBER(OFFSET('Water Data'!$G$4,0,10*ROW('Water Data'!G154))),'Data Summary'!CB160="Yes"),100-OFFSET('Water Data'!$G$4,0,10*ROW('Water Data'!G154)),NA())</f>
        <v>#N/A</v>
      </c>
      <c r="N160" s="507" t="e">
        <f ca="1">+IF(AND(ISNUMBER(OFFSET('Water Data'!$G$6,0,10*ROW('Water Data'!G154))),'Data Summary'!CC160="Yes"),OFFSET('Water Data'!$G$6,0,10*ROW('Water Data'!G154)),NA())</f>
        <v>#N/A</v>
      </c>
      <c r="O160" s="507" t="e">
        <f ca="1">+IF(AND(ISNUMBER(OFFSET('Water Data'!$G$9,0,10*ROW('Water Data'!G154))),'Data Summary'!CD160="Yes"),OFFSET('Water Data'!$G$9,0,10*ROW('Water Data'!G154)),NA())</f>
        <v>#N/A</v>
      </c>
      <c r="P160" s="507" t="e">
        <f ca="1">+IF(AND(ISNUMBER(OFFSET('Water Data'!$H$4,0,10*ROW('Water Data'!H154))),'Data Summary'!CE160="Yes"),100-OFFSET('Water Data'!$H$4,0,10*ROW('Water Data'!H154)),NA())</f>
        <v>#N/A</v>
      </c>
      <c r="Q160" s="507" t="e">
        <f ca="1">+IF(AND(ISNUMBER(OFFSET('Water Data'!$H$6,0,10*ROW('Water Data'!H154))),'Data Summary'!CF160="Yes"),OFFSET('Water Data'!$H$6,0,10*ROW('Water Data'!H154)),NA())</f>
        <v>#N/A</v>
      </c>
      <c r="R160" s="507" t="e">
        <f ca="1">+IF(AND(ISNUMBER(OFFSET('Water Data'!$H$9,0,10*ROW('Water Data'!H154))),'Data Summary'!CG160="Yes"),OFFSET('Water Data'!$H$9,0,10*ROW('Water Data'!H154)),NA())</f>
        <v>#N/A</v>
      </c>
      <c r="S160" s="507" t="e">
        <f ca="1">+IF(AND(ISNUMBER(OFFSET('Water Data'!$I$4,0,10*ROW('Water Data'!I154))),'Data Summary'!CH160="Yes"),100-OFFSET('Water Data'!$I$4,0,10*ROW('Water Data'!I154)),NA())</f>
        <v>#N/A</v>
      </c>
      <c r="T160" s="507" t="e">
        <f ca="1">+IF(AND(ISNUMBER(OFFSET('Water Data'!$I$6,0,10*ROW('Water Data'!I154))),'Data Summary'!CI160="Yes"),OFFSET('Water Data'!$I$6,0,10*ROW('Water Data'!I154)),NA())</f>
        <v>#N/A</v>
      </c>
      <c r="U160" s="507" t="e">
        <f ca="1">+IF(AND(ISNUMBER(OFFSET('Water Data'!$I$9,0,10*ROW('Water Data'!I154))),'Data Summary'!CJ160="Yes"),OFFSET('Water Data'!$I$9,0,10*ROW('Water Data'!I154)),NA())</f>
        <v>#N/A</v>
      </c>
      <c r="V160" s="508" t="e">
        <f ca="1">+IF(AND(ISNUMBER(OFFSET('Sanitation Data'!$D$4,0,10*ROW('Sanitation Data'!D154))),'Data Summary'!CK160="Yes"),100-OFFSET('Sanitation Data'!$D$4,0,10*ROW('Sanitation Data'!D154)),NA())</f>
        <v>#N/A</v>
      </c>
      <c r="W160" s="508" t="e">
        <f ca="1">+IF(AND(ISNUMBER(OFFSET('Sanitation Data'!$D$6,0,10*ROW('Sanitation Data'!D154))),'Data Summary'!CL160="Yes"),OFFSET('Sanitation Data'!$D$6,0,10*ROW('Sanitation Data'!D154)),NA())</f>
        <v>#N/A</v>
      </c>
      <c r="X160" s="508" t="e">
        <f ca="1">+IF(AND(ISNUMBER(OFFSET('Sanitation Data'!$D$10,0,10*ROW('Sanitation Data'!D154))),'Data Summary'!CM160="Yes"),OFFSET('Sanitation Data'!$D$10,0,10*ROW('Sanitation Data'!D154)),NA())</f>
        <v>#N/A</v>
      </c>
      <c r="Y160" s="508" t="e">
        <f ca="1">+IF(AND(ISNUMBER(OFFSET('Sanitation Data'!$D$11,0,10*ROW('Sanitation Data'!D154))),'Data Summary'!CN160="Yes"),OFFSET('Sanitation Data'!$D$11,0,10*ROW('Sanitation Data'!D154)),NA())</f>
        <v>#N/A</v>
      </c>
      <c r="Z160" s="508" t="e">
        <f ca="1">+IF(AND(ISNUMBER(OFFSET('Sanitation Data'!$D$12,0,10*ROW('Sanitation Data'!D154))),'Data Summary'!CO160="Yes"),OFFSET('Sanitation Data'!$D$12,0,10*ROW('Sanitation Data'!D154)),NA())</f>
        <v>#N/A</v>
      </c>
      <c r="AA160" s="508" t="e">
        <f ca="1">+IF(AND(ISNUMBER(OFFSET('Sanitation Data'!$E$4,0,10*ROW('Sanitation Data'!E154))),'Data Summary'!CP160="Yes"),100-OFFSET('Sanitation Data'!$E$4,0,10*ROW('Sanitation Data'!E154)),NA())</f>
        <v>#N/A</v>
      </c>
      <c r="AB160" s="508" t="e">
        <f ca="1">+IF(AND(ISNUMBER(OFFSET('Sanitation Data'!$E$6,0,10*ROW('Sanitation Data'!E154))),'Data Summary'!CQ160="Yes"),OFFSET('Sanitation Data'!$E$6,0,10*ROW('Sanitation Data'!E154)),NA())</f>
        <v>#N/A</v>
      </c>
      <c r="AC160" s="508" t="e">
        <f ca="1">+IF(AND(ISNUMBER(OFFSET('Sanitation Data'!$E$10,0,10*ROW('Sanitation Data'!E154))),'Data Summary'!CR160="Yes"),OFFSET('Sanitation Data'!$E$10,0,10*ROW('Sanitation Data'!E154)),NA())</f>
        <v>#N/A</v>
      </c>
      <c r="AD160" s="508" t="e">
        <f ca="1">+IF(AND(ISNUMBER(OFFSET('Sanitation Data'!$E$11,0,10*ROW('Sanitation Data'!E154))),'Data Summary'!CS160="Yes"),OFFSET('Sanitation Data'!$E$11,0,10*ROW('Sanitation Data'!E154)),NA())</f>
        <v>#N/A</v>
      </c>
      <c r="AE160" s="508" t="e">
        <f ca="1">+IF(AND(ISNUMBER(OFFSET('Sanitation Data'!$E$12,0,10*ROW('Sanitation Data'!E154))),'Data Summary'!CT160="Yes"),OFFSET('Sanitation Data'!$E$12,0,10*ROW('Sanitation Data'!E154)),NA())</f>
        <v>#N/A</v>
      </c>
      <c r="AF160" s="508" t="e">
        <f ca="1">+IF(AND(ISNUMBER(OFFSET('Sanitation Data'!$F$4,0,10*ROW('Sanitation Data'!F154))),'Data Summary'!CU160="Yes"),100-OFFSET('Sanitation Data'!$F$4,0,10*ROW('Sanitation Data'!F154)),NA())</f>
        <v>#N/A</v>
      </c>
      <c r="AG160" s="508" t="e">
        <f ca="1">+IF(AND(ISNUMBER(OFFSET('Sanitation Data'!$F$6,0,10*ROW('Sanitation Data'!F154))),'Data Summary'!CV160="Yes"),OFFSET('Sanitation Data'!$F$6,0,10*ROW('Sanitation Data'!F154)),NA())</f>
        <v>#N/A</v>
      </c>
      <c r="AH160" s="508" t="e">
        <f ca="1">+IF(AND(ISNUMBER(OFFSET('Sanitation Data'!$F$10,0,10*ROW('Sanitation Data'!F154))),'Data Summary'!CW160="Yes"),OFFSET('Sanitation Data'!$F$10,0,10*ROW('Sanitation Data'!F154)),NA())</f>
        <v>#N/A</v>
      </c>
      <c r="AI160" s="508" t="e">
        <f ca="1">+IF(AND(ISNUMBER(OFFSET('Sanitation Data'!$F$11,0,10*ROW('Sanitation Data'!F154))),'Data Summary'!CX160="Yes"),OFFSET('Sanitation Data'!$F$11,0,10*ROW('Sanitation Data'!F154)),NA())</f>
        <v>#N/A</v>
      </c>
      <c r="AJ160" s="508" t="e">
        <f ca="1">+IF(AND(ISNUMBER(OFFSET('Sanitation Data'!$F$12,0,10*ROW('Sanitation Data'!F154))),'Data Summary'!CY160="Yes"),OFFSET('Sanitation Data'!$F$12,0,10*ROW('Sanitation Data'!F154)),NA())</f>
        <v>#N/A</v>
      </c>
      <c r="AK160" s="508" t="e">
        <f ca="1">+IF(AND(ISNUMBER(OFFSET('Sanitation Data'!$G$4,0,10*ROW('Sanitation Data'!G154))),'Data Summary'!CZ160="Yes"),100-OFFSET('Sanitation Data'!$G$4,0,10*ROW('Sanitation Data'!G154)),NA())</f>
        <v>#N/A</v>
      </c>
      <c r="AL160" s="508" t="e">
        <f ca="1">+IF(AND(ISNUMBER(OFFSET('Sanitation Data'!$G$6,0,10*ROW('Sanitation Data'!G154))),'Data Summary'!DA160="Yes"),OFFSET('Sanitation Data'!$G$6,0,10*ROW('Sanitation Data'!G154)),NA())</f>
        <v>#N/A</v>
      </c>
      <c r="AM160" s="508" t="e">
        <f ca="1">+IF(AND(ISNUMBER(OFFSET('Sanitation Data'!$G$10,0,10*ROW('Sanitation Data'!G154))),'Data Summary'!DB160="Yes"),OFFSET('Sanitation Data'!$G$10,0,10*ROW('Sanitation Data'!G154)),NA())</f>
        <v>#N/A</v>
      </c>
      <c r="AN160" s="508" t="e">
        <f ca="1">+IF(AND(ISNUMBER(OFFSET('Sanitation Data'!$G$11,0,10*ROW('Sanitation Data'!G154))),'Data Summary'!DC160="Yes"),OFFSET('Sanitation Data'!$G$11,0,10*ROW('Sanitation Data'!G154)),NA())</f>
        <v>#N/A</v>
      </c>
      <c r="AO160" s="508" t="e">
        <f ca="1">+IF(AND(ISNUMBER(OFFSET('Sanitation Data'!$G$12,0,10*ROW('Sanitation Data'!G154))),'Data Summary'!DD160="Yes"),OFFSET('Sanitation Data'!$G$12,0,10*ROW('Sanitation Data'!G154)),NA())</f>
        <v>#N/A</v>
      </c>
      <c r="AP160" s="508" t="e">
        <f ca="1">+IF(AND(ISNUMBER(OFFSET('Sanitation Data'!$H$4,0,10*ROW('Sanitation Data'!H154))),'Data Summary'!DE160="Yes"),100-OFFSET('Sanitation Data'!$H$4,0,10*ROW('Sanitation Data'!H154)),NA())</f>
        <v>#N/A</v>
      </c>
      <c r="AQ160" s="508" t="e">
        <f ca="1">+IF(AND(ISNUMBER(OFFSET('Sanitation Data'!$H$6,0,10*ROW('Sanitation Data'!H154))),'Data Summary'!DF160="Yes"),OFFSET('Sanitation Data'!$H$6,0,10*ROW('Sanitation Data'!H154)),NA())</f>
        <v>#N/A</v>
      </c>
      <c r="AR160" s="508" t="e">
        <f ca="1">+IF(AND(ISNUMBER(OFFSET('Sanitation Data'!$H$10,0,10*ROW('Sanitation Data'!H154))),'Data Summary'!DG160="Yes"),OFFSET('Sanitation Data'!$H$10,0,10*ROW('Sanitation Data'!H154)),NA())</f>
        <v>#N/A</v>
      </c>
      <c r="AS160" s="508" t="e">
        <f ca="1">+IF(AND(ISNUMBER(OFFSET('Sanitation Data'!$H$11,0,10*ROW('Sanitation Data'!H154))),'Data Summary'!DH160="Yes"),OFFSET('Sanitation Data'!$H$11,0,10*ROW('Sanitation Data'!H154)),NA())</f>
        <v>#N/A</v>
      </c>
      <c r="AT160" s="508" t="e">
        <f ca="1">+IF(AND(ISNUMBER(OFFSET('Sanitation Data'!$H$12,0,10*ROW('Sanitation Data'!H154))),'Data Summary'!DI160="Yes"),OFFSET('Sanitation Data'!$H$12,0,10*ROW('Sanitation Data'!H154)),NA())</f>
        <v>#N/A</v>
      </c>
      <c r="AU160" s="508" t="e">
        <f ca="1">+IF(AND(ISNUMBER(OFFSET('Sanitation Data'!$I$4,0,10*ROW('Sanitation Data'!I154))),'Data Summary'!DJ160="Yes"),100-OFFSET('Sanitation Data'!$I$4,0,10*ROW('Sanitation Data'!I154)),NA())</f>
        <v>#N/A</v>
      </c>
      <c r="AV160" s="508" t="e">
        <f ca="1">+IF(AND(ISNUMBER(OFFSET('Sanitation Data'!$I$6,0,10*ROW('Sanitation Data'!I154))),'Data Summary'!DK160="Yes"),OFFSET('Sanitation Data'!$I$6,0,10*ROW('Sanitation Data'!I154)),NA())</f>
        <v>#N/A</v>
      </c>
      <c r="AW160" s="508" t="e">
        <f ca="1">+IF(AND(ISNUMBER(OFFSET('Sanitation Data'!$I$10,0,10*ROW('Sanitation Data'!I154))),'Data Summary'!DL160="Yes"),OFFSET('Sanitation Data'!$I$10,0,10*ROW('Sanitation Data'!I154)),NA())</f>
        <v>#N/A</v>
      </c>
      <c r="AX160" s="508" t="e">
        <f ca="1">+IF(AND(ISNUMBER(OFFSET('Sanitation Data'!$I$11,0,10*ROW('Sanitation Data'!I154))),'Data Summary'!DM160="Yes"),OFFSET('Sanitation Data'!$I$11,0,10*ROW('Sanitation Data'!I154)),NA())</f>
        <v>#N/A</v>
      </c>
      <c r="AY160" s="508" t="e">
        <f ca="1">+IF(AND(ISNUMBER(OFFSET('Sanitation Data'!$I$12,0,10*ROW('Sanitation Data'!I154))),'Data Summary'!DN160="Yes"),OFFSET('Sanitation Data'!$I$12,0,10*ROW('Sanitation Data'!I154)),NA())</f>
        <v>#N/A</v>
      </c>
      <c r="AZ160" s="509" t="e">
        <f ca="1">+IF(AND(ISNUMBER(OFFSET('Hygiene Data'!$D$5,0,10*ROW('Hygiene Data'!D154))),'Data Summary'!DO160="Yes"),OFFSET('Hygiene Data'!$D$5,0,10*ROW('Hygiene Data'!D154)),NA())</f>
        <v>#N/A</v>
      </c>
      <c r="BA160" s="509" t="e">
        <f ca="1">+IF(AND(ISNUMBER(OFFSET('Hygiene Data'!$D$7,0,10*ROW('Hygiene Data'!D154))),'Data Summary'!DP160="Yes"),OFFSET('Hygiene Data'!$D$7,0,10*ROW('Hygiene Data'!D154)),NA())</f>
        <v>#N/A</v>
      </c>
      <c r="BB160" s="509" t="e">
        <f ca="1">+IF(AND(ISNUMBER(OFFSET('Hygiene Data'!$D$9,0,10*ROW('Hygiene Data'!D154))),'Data Summary'!DQ160="Yes"),OFFSET('Hygiene Data'!$D$9,0,10*ROW('Hygiene Data'!D154)),NA())</f>
        <v>#N/A</v>
      </c>
      <c r="BC160" s="509" t="e">
        <f ca="1">+IF(AND(ISNUMBER(OFFSET('Hygiene Data'!$E$5,0,10*ROW('Hygiene Data'!E154))),'Data Summary'!DR160="Yes"),OFFSET('Hygiene Data'!$E$5,0,10*ROW('Hygiene Data'!E154)),NA())</f>
        <v>#N/A</v>
      </c>
      <c r="BD160" s="509" t="e">
        <f ca="1">+IF(AND(ISNUMBER(OFFSET('Hygiene Data'!$E$7,0,10*ROW('Hygiene Data'!E154))),'Data Summary'!DS160="Yes"),OFFSET('Hygiene Data'!$E$7,0,10*ROW('Hygiene Data'!E154)),NA())</f>
        <v>#N/A</v>
      </c>
      <c r="BE160" s="509" t="e">
        <f ca="1">+IF(AND(ISNUMBER(OFFSET('Hygiene Data'!$E$9,0,10*ROW('Hygiene Data'!E154))),'Data Summary'!DT160="Yes"),OFFSET('Hygiene Data'!$E$9,0,10*ROW('Hygiene Data'!E154)),NA())</f>
        <v>#N/A</v>
      </c>
      <c r="BF160" s="509" t="e">
        <f ca="1">+IF(AND(ISNUMBER(OFFSET('Hygiene Data'!$F$5,0,10*ROW('Hygiene Data'!F154))),'Data Summary'!DU160="Yes"),OFFSET('Hygiene Data'!$F$5,0,10*ROW('Hygiene Data'!F154)),NA())</f>
        <v>#N/A</v>
      </c>
      <c r="BG160" s="509" t="e">
        <f ca="1">+IF(AND(ISNUMBER(OFFSET('Hygiene Data'!$F$7,0,10*ROW('Hygiene Data'!F154))),'Data Summary'!DV160="Yes"),OFFSET('Hygiene Data'!$F$7,0,10*ROW('Hygiene Data'!F154)),NA())</f>
        <v>#N/A</v>
      </c>
      <c r="BH160" s="509" t="e">
        <f ca="1">+IF(AND(ISNUMBER(OFFSET('Hygiene Data'!$F$9,0,10*ROW('Hygiene Data'!F154))),'Data Summary'!DW160="Yes"),OFFSET('Hygiene Data'!$F$9,0,10*ROW('Hygiene Data'!F154)),NA())</f>
        <v>#N/A</v>
      </c>
      <c r="BI160" s="509" t="e">
        <f ca="1">+IF(AND(ISNUMBER(OFFSET('Hygiene Data'!$G$5,0,10*ROW('Hygiene Data'!G154))),'Data Summary'!DX160="Yes"),OFFSET('Hygiene Data'!$G$5,0,10*ROW('Hygiene Data'!G154)),NA())</f>
        <v>#N/A</v>
      </c>
      <c r="BJ160" s="509" t="e">
        <f ca="1">+IF(AND(ISNUMBER(OFFSET('Hygiene Data'!$G$7,0,10*ROW('Hygiene Data'!G154))),'Data Summary'!DY160="Yes"),OFFSET('Hygiene Data'!$G$7,0,10*ROW('Hygiene Data'!G154)),NA())</f>
        <v>#N/A</v>
      </c>
      <c r="BK160" s="509" t="e">
        <f ca="1">+IF(AND(ISNUMBER(OFFSET('Hygiene Data'!$G$9,0,10*ROW('Hygiene Data'!G154))),'Data Summary'!DZ160="Yes"),OFFSET('Hygiene Data'!$G$9,0,10*ROW('Hygiene Data'!G154)),NA())</f>
        <v>#N/A</v>
      </c>
      <c r="BL160" s="509" t="e">
        <f ca="1">+IF(AND(ISNUMBER(OFFSET('Hygiene Data'!$H$5,0,10*ROW('Hygiene Data'!H154))),'Data Summary'!EA160="Yes"),OFFSET('Hygiene Data'!$H$5,0,10*ROW('Hygiene Data'!H154)),NA())</f>
        <v>#N/A</v>
      </c>
      <c r="BM160" s="509" t="e">
        <f ca="1">+IF(AND(ISNUMBER(OFFSET('Hygiene Data'!$H$7,0,10*ROW('Hygiene Data'!H154))),'Data Summary'!EB160="Yes"),OFFSET('Hygiene Data'!$H$7,0,10*ROW('Hygiene Data'!H154)),NA())</f>
        <v>#N/A</v>
      </c>
      <c r="BN160" s="509" t="e">
        <f ca="1">+IF(AND(ISNUMBER(OFFSET('Hygiene Data'!$H$9,0,10*ROW('Hygiene Data'!H154))),'Data Summary'!EC160="Yes"),OFFSET('Hygiene Data'!$H$9,0,10*ROW('Hygiene Data'!H154)),NA())</f>
        <v>#N/A</v>
      </c>
      <c r="BO160" s="509" t="e">
        <f ca="1">+IF(AND(ISNUMBER(OFFSET('Hygiene Data'!$I$5,0,10*ROW('Hygiene Data'!I154))),'Data Summary'!ED160="Yes"),OFFSET('Hygiene Data'!$I$5,0,10*ROW('Hygiene Data'!I154)),NA())</f>
        <v>#N/A</v>
      </c>
      <c r="BP160" s="509" t="e">
        <f ca="1">+IF(AND(ISNUMBER(OFFSET('Hygiene Data'!$I$7,0,10*ROW('Hygiene Data'!I154))),'Data Summary'!EE160="Yes"),OFFSET('Hygiene Data'!$I$7,0,10*ROW('Hygiene Data'!I154)),NA())</f>
        <v>#N/A</v>
      </c>
      <c r="BQ160" s="509" t="e">
        <f ca="1">+IF(AND(ISNUMBER(OFFSET('Hygiene Data'!$I$9,0,10*ROW('Hygiene Data'!I154))),'Data Summary'!EF160="Yes"),OFFSET('Hygiene Data'!$I$9,0,10*ROW('Hygiene Data'!I154)),NA())</f>
        <v>#N/A</v>
      </c>
    </row>
    <row r="161" spans="1:69" x14ac:dyDescent="0.25">
      <c r="A161" s="505" t="e">
        <f ca="1">+RIGHT('Data Summary'!A161,LEN('Data Summary'!A161)-9)</f>
        <v>#VALUE!</v>
      </c>
      <c r="B161" s="479" t="str">
        <f ca="1">+IF(ISTEXT('Data Summary'!B161),'Data Summary'!B161,"")</f>
        <v/>
      </c>
      <c r="C161" s="506" t="e">
        <f ca="1">+VALUE('Data Summary'!C161)</f>
        <v>#VALUE!</v>
      </c>
      <c r="D161" s="507" t="e">
        <f ca="1">+IF(AND(ISNUMBER(OFFSET('Water Data'!$D$4,0,10*ROW('Water Data'!D155))),'Data Summary'!BS161="Yes"),100-OFFSET('Water Data'!$D$4,0,10*ROW('Water Data'!D155)),NA())</f>
        <v>#N/A</v>
      </c>
      <c r="E161" s="507" t="e">
        <f ca="1">+IF(AND(ISNUMBER(OFFSET('Water Data'!$D$6,0,10*ROW('Water Data'!D155))),'Data Summary'!BT161="Yes"),OFFSET('Water Data'!$D$6,0,10*ROW('Water Data'!D155)),NA())</f>
        <v>#N/A</v>
      </c>
      <c r="F161" s="507" t="e">
        <f ca="1">+IF(AND(ISNUMBER(OFFSET('Water Data'!$D$9,0,10*ROW('Water Data'!D155))),'Data Summary'!BU161="Yes"),OFFSET('Water Data'!$D$9,0,10*ROW('Water Data'!D155)),NA())</f>
        <v>#N/A</v>
      </c>
      <c r="G161" s="507" t="e">
        <f ca="1">+IF(AND(ISNUMBER(OFFSET('Water Data'!$E$4,0,10*ROW('Water Data'!E155))),'Data Summary'!BV161="Yes"),100-OFFSET('Water Data'!$E$4,0,10*ROW('Water Data'!E155)),NA())</f>
        <v>#N/A</v>
      </c>
      <c r="H161" s="507" t="e">
        <f ca="1">+IF(AND(ISNUMBER(OFFSET('Water Data'!$E$6,0,10*ROW('Water Data'!E155))),'Data Summary'!BW161="Yes"),OFFSET('Water Data'!$E$6,0,10*ROW('Water Data'!E155)),NA())</f>
        <v>#N/A</v>
      </c>
      <c r="I161" s="507" t="e">
        <f ca="1">+IF(AND(ISNUMBER(OFFSET('Water Data'!$E$9,0,10*ROW('Water Data'!E155))),'Data Summary'!BX161="Yes"),OFFSET('Water Data'!$E$9,0,10*ROW('Water Data'!E155)),NA())</f>
        <v>#N/A</v>
      </c>
      <c r="J161" s="507" t="e">
        <f ca="1">+IF(AND(ISNUMBER(OFFSET('Water Data'!$F$4,0,10*ROW('Water Data'!F155))),'Data Summary'!BY161="Yes"),100-OFFSET('Water Data'!$F$4,0,10*ROW('Water Data'!F155)),NA())</f>
        <v>#N/A</v>
      </c>
      <c r="K161" s="507" t="e">
        <f ca="1">+IF(AND(ISNUMBER(OFFSET('Water Data'!$F$6,0,10*ROW('Water Data'!F155))),'Data Summary'!BZ161="Yes"),OFFSET('Water Data'!$F$6,0,10*ROW('Water Data'!F155)),NA())</f>
        <v>#N/A</v>
      </c>
      <c r="L161" s="507" t="e">
        <f ca="1">+IF(AND(ISNUMBER(OFFSET('Water Data'!$F$9,0,10*ROW('Water Data'!F155))),'Data Summary'!CA161="Yes"),OFFSET('Water Data'!$F$9,0,10*ROW('Water Data'!F155)),NA())</f>
        <v>#N/A</v>
      </c>
      <c r="M161" s="507" t="e">
        <f ca="1">+IF(AND(ISNUMBER(OFFSET('Water Data'!$G$4,0,10*ROW('Water Data'!G155))),'Data Summary'!CB161="Yes"),100-OFFSET('Water Data'!$G$4,0,10*ROW('Water Data'!G155)),NA())</f>
        <v>#N/A</v>
      </c>
      <c r="N161" s="507" t="e">
        <f ca="1">+IF(AND(ISNUMBER(OFFSET('Water Data'!$G$6,0,10*ROW('Water Data'!G155))),'Data Summary'!CC161="Yes"),OFFSET('Water Data'!$G$6,0,10*ROW('Water Data'!G155)),NA())</f>
        <v>#N/A</v>
      </c>
      <c r="O161" s="507" t="e">
        <f ca="1">+IF(AND(ISNUMBER(OFFSET('Water Data'!$G$9,0,10*ROW('Water Data'!G155))),'Data Summary'!CD161="Yes"),OFFSET('Water Data'!$G$9,0,10*ROW('Water Data'!G155)),NA())</f>
        <v>#N/A</v>
      </c>
      <c r="P161" s="507" t="e">
        <f ca="1">+IF(AND(ISNUMBER(OFFSET('Water Data'!$H$4,0,10*ROW('Water Data'!H155))),'Data Summary'!CE161="Yes"),100-OFFSET('Water Data'!$H$4,0,10*ROW('Water Data'!H155)),NA())</f>
        <v>#N/A</v>
      </c>
      <c r="Q161" s="507" t="e">
        <f ca="1">+IF(AND(ISNUMBER(OFFSET('Water Data'!$H$6,0,10*ROW('Water Data'!H155))),'Data Summary'!CF161="Yes"),OFFSET('Water Data'!$H$6,0,10*ROW('Water Data'!H155)),NA())</f>
        <v>#N/A</v>
      </c>
      <c r="R161" s="507" t="e">
        <f ca="1">+IF(AND(ISNUMBER(OFFSET('Water Data'!$H$9,0,10*ROW('Water Data'!H155))),'Data Summary'!CG161="Yes"),OFFSET('Water Data'!$H$9,0,10*ROW('Water Data'!H155)),NA())</f>
        <v>#N/A</v>
      </c>
      <c r="S161" s="507" t="e">
        <f ca="1">+IF(AND(ISNUMBER(OFFSET('Water Data'!$I$4,0,10*ROW('Water Data'!I155))),'Data Summary'!CH161="Yes"),100-OFFSET('Water Data'!$I$4,0,10*ROW('Water Data'!I155)),NA())</f>
        <v>#N/A</v>
      </c>
      <c r="T161" s="507" t="e">
        <f ca="1">+IF(AND(ISNUMBER(OFFSET('Water Data'!$I$6,0,10*ROW('Water Data'!I155))),'Data Summary'!CI161="Yes"),OFFSET('Water Data'!$I$6,0,10*ROW('Water Data'!I155)),NA())</f>
        <v>#N/A</v>
      </c>
      <c r="U161" s="507" t="e">
        <f ca="1">+IF(AND(ISNUMBER(OFFSET('Water Data'!$I$9,0,10*ROW('Water Data'!I155))),'Data Summary'!CJ161="Yes"),OFFSET('Water Data'!$I$9,0,10*ROW('Water Data'!I155)),NA())</f>
        <v>#N/A</v>
      </c>
      <c r="V161" s="508" t="e">
        <f ca="1">+IF(AND(ISNUMBER(OFFSET('Sanitation Data'!$D$4,0,10*ROW('Sanitation Data'!D155))),'Data Summary'!CK161="Yes"),100-OFFSET('Sanitation Data'!$D$4,0,10*ROW('Sanitation Data'!D155)),NA())</f>
        <v>#N/A</v>
      </c>
      <c r="W161" s="508" t="e">
        <f ca="1">+IF(AND(ISNUMBER(OFFSET('Sanitation Data'!$D$6,0,10*ROW('Sanitation Data'!D155))),'Data Summary'!CL161="Yes"),OFFSET('Sanitation Data'!$D$6,0,10*ROW('Sanitation Data'!D155)),NA())</f>
        <v>#N/A</v>
      </c>
      <c r="X161" s="508" t="e">
        <f ca="1">+IF(AND(ISNUMBER(OFFSET('Sanitation Data'!$D$10,0,10*ROW('Sanitation Data'!D155))),'Data Summary'!CM161="Yes"),OFFSET('Sanitation Data'!$D$10,0,10*ROW('Sanitation Data'!D155)),NA())</f>
        <v>#N/A</v>
      </c>
      <c r="Y161" s="508" t="e">
        <f ca="1">+IF(AND(ISNUMBER(OFFSET('Sanitation Data'!$D$11,0,10*ROW('Sanitation Data'!D155))),'Data Summary'!CN161="Yes"),OFFSET('Sanitation Data'!$D$11,0,10*ROW('Sanitation Data'!D155)),NA())</f>
        <v>#N/A</v>
      </c>
      <c r="Z161" s="508" t="e">
        <f ca="1">+IF(AND(ISNUMBER(OFFSET('Sanitation Data'!$D$12,0,10*ROW('Sanitation Data'!D155))),'Data Summary'!CO161="Yes"),OFFSET('Sanitation Data'!$D$12,0,10*ROW('Sanitation Data'!D155)),NA())</f>
        <v>#N/A</v>
      </c>
      <c r="AA161" s="508" t="e">
        <f ca="1">+IF(AND(ISNUMBER(OFFSET('Sanitation Data'!$E$4,0,10*ROW('Sanitation Data'!E155))),'Data Summary'!CP161="Yes"),100-OFFSET('Sanitation Data'!$E$4,0,10*ROW('Sanitation Data'!E155)),NA())</f>
        <v>#N/A</v>
      </c>
      <c r="AB161" s="508" t="e">
        <f ca="1">+IF(AND(ISNUMBER(OFFSET('Sanitation Data'!$E$6,0,10*ROW('Sanitation Data'!E155))),'Data Summary'!CQ161="Yes"),OFFSET('Sanitation Data'!$E$6,0,10*ROW('Sanitation Data'!E155)),NA())</f>
        <v>#N/A</v>
      </c>
      <c r="AC161" s="508" t="e">
        <f ca="1">+IF(AND(ISNUMBER(OFFSET('Sanitation Data'!$E$10,0,10*ROW('Sanitation Data'!E155))),'Data Summary'!CR161="Yes"),OFFSET('Sanitation Data'!$E$10,0,10*ROW('Sanitation Data'!E155)),NA())</f>
        <v>#N/A</v>
      </c>
      <c r="AD161" s="508" t="e">
        <f ca="1">+IF(AND(ISNUMBER(OFFSET('Sanitation Data'!$E$11,0,10*ROW('Sanitation Data'!E155))),'Data Summary'!CS161="Yes"),OFFSET('Sanitation Data'!$E$11,0,10*ROW('Sanitation Data'!E155)),NA())</f>
        <v>#N/A</v>
      </c>
      <c r="AE161" s="508" t="e">
        <f ca="1">+IF(AND(ISNUMBER(OFFSET('Sanitation Data'!$E$12,0,10*ROW('Sanitation Data'!E155))),'Data Summary'!CT161="Yes"),OFFSET('Sanitation Data'!$E$12,0,10*ROW('Sanitation Data'!E155)),NA())</f>
        <v>#N/A</v>
      </c>
      <c r="AF161" s="508" t="e">
        <f ca="1">+IF(AND(ISNUMBER(OFFSET('Sanitation Data'!$F$4,0,10*ROW('Sanitation Data'!F155))),'Data Summary'!CU161="Yes"),100-OFFSET('Sanitation Data'!$F$4,0,10*ROW('Sanitation Data'!F155)),NA())</f>
        <v>#N/A</v>
      </c>
      <c r="AG161" s="508" t="e">
        <f ca="1">+IF(AND(ISNUMBER(OFFSET('Sanitation Data'!$F$6,0,10*ROW('Sanitation Data'!F155))),'Data Summary'!CV161="Yes"),OFFSET('Sanitation Data'!$F$6,0,10*ROW('Sanitation Data'!F155)),NA())</f>
        <v>#N/A</v>
      </c>
      <c r="AH161" s="508" t="e">
        <f ca="1">+IF(AND(ISNUMBER(OFFSET('Sanitation Data'!$F$10,0,10*ROW('Sanitation Data'!F155))),'Data Summary'!CW161="Yes"),OFFSET('Sanitation Data'!$F$10,0,10*ROW('Sanitation Data'!F155)),NA())</f>
        <v>#N/A</v>
      </c>
      <c r="AI161" s="508" t="e">
        <f ca="1">+IF(AND(ISNUMBER(OFFSET('Sanitation Data'!$F$11,0,10*ROW('Sanitation Data'!F155))),'Data Summary'!CX161="Yes"),OFFSET('Sanitation Data'!$F$11,0,10*ROW('Sanitation Data'!F155)),NA())</f>
        <v>#N/A</v>
      </c>
      <c r="AJ161" s="508" t="e">
        <f ca="1">+IF(AND(ISNUMBER(OFFSET('Sanitation Data'!$F$12,0,10*ROW('Sanitation Data'!F155))),'Data Summary'!CY161="Yes"),OFFSET('Sanitation Data'!$F$12,0,10*ROW('Sanitation Data'!F155)),NA())</f>
        <v>#N/A</v>
      </c>
      <c r="AK161" s="508" t="e">
        <f ca="1">+IF(AND(ISNUMBER(OFFSET('Sanitation Data'!$G$4,0,10*ROW('Sanitation Data'!G155))),'Data Summary'!CZ161="Yes"),100-OFFSET('Sanitation Data'!$G$4,0,10*ROW('Sanitation Data'!G155)),NA())</f>
        <v>#N/A</v>
      </c>
      <c r="AL161" s="508" t="e">
        <f ca="1">+IF(AND(ISNUMBER(OFFSET('Sanitation Data'!$G$6,0,10*ROW('Sanitation Data'!G155))),'Data Summary'!DA161="Yes"),OFFSET('Sanitation Data'!$G$6,0,10*ROW('Sanitation Data'!G155)),NA())</f>
        <v>#N/A</v>
      </c>
      <c r="AM161" s="508" t="e">
        <f ca="1">+IF(AND(ISNUMBER(OFFSET('Sanitation Data'!$G$10,0,10*ROW('Sanitation Data'!G155))),'Data Summary'!DB161="Yes"),OFFSET('Sanitation Data'!$G$10,0,10*ROW('Sanitation Data'!G155)),NA())</f>
        <v>#N/A</v>
      </c>
      <c r="AN161" s="508" t="e">
        <f ca="1">+IF(AND(ISNUMBER(OFFSET('Sanitation Data'!$G$11,0,10*ROW('Sanitation Data'!G155))),'Data Summary'!DC161="Yes"),OFFSET('Sanitation Data'!$G$11,0,10*ROW('Sanitation Data'!G155)),NA())</f>
        <v>#N/A</v>
      </c>
      <c r="AO161" s="508" t="e">
        <f ca="1">+IF(AND(ISNUMBER(OFFSET('Sanitation Data'!$G$12,0,10*ROW('Sanitation Data'!G155))),'Data Summary'!DD161="Yes"),OFFSET('Sanitation Data'!$G$12,0,10*ROW('Sanitation Data'!G155)),NA())</f>
        <v>#N/A</v>
      </c>
      <c r="AP161" s="508" t="e">
        <f ca="1">+IF(AND(ISNUMBER(OFFSET('Sanitation Data'!$H$4,0,10*ROW('Sanitation Data'!H155))),'Data Summary'!DE161="Yes"),100-OFFSET('Sanitation Data'!$H$4,0,10*ROW('Sanitation Data'!H155)),NA())</f>
        <v>#N/A</v>
      </c>
      <c r="AQ161" s="508" t="e">
        <f ca="1">+IF(AND(ISNUMBER(OFFSET('Sanitation Data'!$H$6,0,10*ROW('Sanitation Data'!H155))),'Data Summary'!DF161="Yes"),OFFSET('Sanitation Data'!$H$6,0,10*ROW('Sanitation Data'!H155)),NA())</f>
        <v>#N/A</v>
      </c>
      <c r="AR161" s="508" t="e">
        <f ca="1">+IF(AND(ISNUMBER(OFFSET('Sanitation Data'!$H$10,0,10*ROW('Sanitation Data'!H155))),'Data Summary'!DG161="Yes"),OFFSET('Sanitation Data'!$H$10,0,10*ROW('Sanitation Data'!H155)),NA())</f>
        <v>#N/A</v>
      </c>
      <c r="AS161" s="508" t="e">
        <f ca="1">+IF(AND(ISNUMBER(OFFSET('Sanitation Data'!$H$11,0,10*ROW('Sanitation Data'!H155))),'Data Summary'!DH161="Yes"),OFFSET('Sanitation Data'!$H$11,0,10*ROW('Sanitation Data'!H155)),NA())</f>
        <v>#N/A</v>
      </c>
      <c r="AT161" s="508" t="e">
        <f ca="1">+IF(AND(ISNUMBER(OFFSET('Sanitation Data'!$H$12,0,10*ROW('Sanitation Data'!H155))),'Data Summary'!DI161="Yes"),OFFSET('Sanitation Data'!$H$12,0,10*ROW('Sanitation Data'!H155)),NA())</f>
        <v>#N/A</v>
      </c>
      <c r="AU161" s="508" t="e">
        <f ca="1">+IF(AND(ISNUMBER(OFFSET('Sanitation Data'!$I$4,0,10*ROW('Sanitation Data'!I155))),'Data Summary'!DJ161="Yes"),100-OFFSET('Sanitation Data'!$I$4,0,10*ROW('Sanitation Data'!I155)),NA())</f>
        <v>#N/A</v>
      </c>
      <c r="AV161" s="508" t="e">
        <f ca="1">+IF(AND(ISNUMBER(OFFSET('Sanitation Data'!$I$6,0,10*ROW('Sanitation Data'!I155))),'Data Summary'!DK161="Yes"),OFFSET('Sanitation Data'!$I$6,0,10*ROW('Sanitation Data'!I155)),NA())</f>
        <v>#N/A</v>
      </c>
      <c r="AW161" s="508" t="e">
        <f ca="1">+IF(AND(ISNUMBER(OFFSET('Sanitation Data'!$I$10,0,10*ROW('Sanitation Data'!I155))),'Data Summary'!DL161="Yes"),OFFSET('Sanitation Data'!$I$10,0,10*ROW('Sanitation Data'!I155)),NA())</f>
        <v>#N/A</v>
      </c>
      <c r="AX161" s="508" t="e">
        <f ca="1">+IF(AND(ISNUMBER(OFFSET('Sanitation Data'!$I$11,0,10*ROW('Sanitation Data'!I155))),'Data Summary'!DM161="Yes"),OFFSET('Sanitation Data'!$I$11,0,10*ROW('Sanitation Data'!I155)),NA())</f>
        <v>#N/A</v>
      </c>
      <c r="AY161" s="508" t="e">
        <f ca="1">+IF(AND(ISNUMBER(OFFSET('Sanitation Data'!$I$12,0,10*ROW('Sanitation Data'!I155))),'Data Summary'!DN161="Yes"),OFFSET('Sanitation Data'!$I$12,0,10*ROW('Sanitation Data'!I155)),NA())</f>
        <v>#N/A</v>
      </c>
      <c r="AZ161" s="509" t="e">
        <f ca="1">+IF(AND(ISNUMBER(OFFSET('Hygiene Data'!$D$5,0,10*ROW('Hygiene Data'!D155))),'Data Summary'!DO161="Yes"),OFFSET('Hygiene Data'!$D$5,0,10*ROW('Hygiene Data'!D155)),NA())</f>
        <v>#N/A</v>
      </c>
      <c r="BA161" s="509" t="e">
        <f ca="1">+IF(AND(ISNUMBER(OFFSET('Hygiene Data'!$D$7,0,10*ROW('Hygiene Data'!D155))),'Data Summary'!DP161="Yes"),OFFSET('Hygiene Data'!$D$7,0,10*ROW('Hygiene Data'!D155)),NA())</f>
        <v>#N/A</v>
      </c>
      <c r="BB161" s="509" t="e">
        <f ca="1">+IF(AND(ISNUMBER(OFFSET('Hygiene Data'!$D$9,0,10*ROW('Hygiene Data'!D155))),'Data Summary'!DQ161="Yes"),OFFSET('Hygiene Data'!$D$9,0,10*ROW('Hygiene Data'!D155)),NA())</f>
        <v>#N/A</v>
      </c>
      <c r="BC161" s="509" t="e">
        <f ca="1">+IF(AND(ISNUMBER(OFFSET('Hygiene Data'!$E$5,0,10*ROW('Hygiene Data'!E155))),'Data Summary'!DR161="Yes"),OFFSET('Hygiene Data'!$E$5,0,10*ROW('Hygiene Data'!E155)),NA())</f>
        <v>#N/A</v>
      </c>
      <c r="BD161" s="509" t="e">
        <f ca="1">+IF(AND(ISNUMBER(OFFSET('Hygiene Data'!$E$7,0,10*ROW('Hygiene Data'!E155))),'Data Summary'!DS161="Yes"),OFFSET('Hygiene Data'!$E$7,0,10*ROW('Hygiene Data'!E155)),NA())</f>
        <v>#N/A</v>
      </c>
      <c r="BE161" s="509" t="e">
        <f ca="1">+IF(AND(ISNUMBER(OFFSET('Hygiene Data'!$E$9,0,10*ROW('Hygiene Data'!E155))),'Data Summary'!DT161="Yes"),OFFSET('Hygiene Data'!$E$9,0,10*ROW('Hygiene Data'!E155)),NA())</f>
        <v>#N/A</v>
      </c>
      <c r="BF161" s="509" t="e">
        <f ca="1">+IF(AND(ISNUMBER(OFFSET('Hygiene Data'!$F$5,0,10*ROW('Hygiene Data'!F155))),'Data Summary'!DU161="Yes"),OFFSET('Hygiene Data'!$F$5,0,10*ROW('Hygiene Data'!F155)),NA())</f>
        <v>#N/A</v>
      </c>
      <c r="BG161" s="509" t="e">
        <f ca="1">+IF(AND(ISNUMBER(OFFSET('Hygiene Data'!$F$7,0,10*ROW('Hygiene Data'!F155))),'Data Summary'!DV161="Yes"),OFFSET('Hygiene Data'!$F$7,0,10*ROW('Hygiene Data'!F155)),NA())</f>
        <v>#N/A</v>
      </c>
      <c r="BH161" s="509" t="e">
        <f ca="1">+IF(AND(ISNUMBER(OFFSET('Hygiene Data'!$F$9,0,10*ROW('Hygiene Data'!F155))),'Data Summary'!DW161="Yes"),OFFSET('Hygiene Data'!$F$9,0,10*ROW('Hygiene Data'!F155)),NA())</f>
        <v>#N/A</v>
      </c>
      <c r="BI161" s="509" t="e">
        <f ca="1">+IF(AND(ISNUMBER(OFFSET('Hygiene Data'!$G$5,0,10*ROW('Hygiene Data'!G155))),'Data Summary'!DX161="Yes"),OFFSET('Hygiene Data'!$G$5,0,10*ROW('Hygiene Data'!G155)),NA())</f>
        <v>#N/A</v>
      </c>
      <c r="BJ161" s="509" t="e">
        <f ca="1">+IF(AND(ISNUMBER(OFFSET('Hygiene Data'!$G$7,0,10*ROW('Hygiene Data'!G155))),'Data Summary'!DY161="Yes"),OFFSET('Hygiene Data'!$G$7,0,10*ROW('Hygiene Data'!G155)),NA())</f>
        <v>#N/A</v>
      </c>
      <c r="BK161" s="509" t="e">
        <f ca="1">+IF(AND(ISNUMBER(OFFSET('Hygiene Data'!$G$9,0,10*ROW('Hygiene Data'!G155))),'Data Summary'!DZ161="Yes"),OFFSET('Hygiene Data'!$G$9,0,10*ROW('Hygiene Data'!G155)),NA())</f>
        <v>#N/A</v>
      </c>
      <c r="BL161" s="509" t="e">
        <f ca="1">+IF(AND(ISNUMBER(OFFSET('Hygiene Data'!$H$5,0,10*ROW('Hygiene Data'!H155))),'Data Summary'!EA161="Yes"),OFFSET('Hygiene Data'!$H$5,0,10*ROW('Hygiene Data'!H155)),NA())</f>
        <v>#N/A</v>
      </c>
      <c r="BM161" s="509" t="e">
        <f ca="1">+IF(AND(ISNUMBER(OFFSET('Hygiene Data'!$H$7,0,10*ROW('Hygiene Data'!H155))),'Data Summary'!EB161="Yes"),OFFSET('Hygiene Data'!$H$7,0,10*ROW('Hygiene Data'!H155)),NA())</f>
        <v>#N/A</v>
      </c>
      <c r="BN161" s="509" t="e">
        <f ca="1">+IF(AND(ISNUMBER(OFFSET('Hygiene Data'!$H$9,0,10*ROW('Hygiene Data'!H155))),'Data Summary'!EC161="Yes"),OFFSET('Hygiene Data'!$H$9,0,10*ROW('Hygiene Data'!H155)),NA())</f>
        <v>#N/A</v>
      </c>
      <c r="BO161" s="509" t="e">
        <f ca="1">+IF(AND(ISNUMBER(OFFSET('Hygiene Data'!$I$5,0,10*ROW('Hygiene Data'!I155))),'Data Summary'!ED161="Yes"),OFFSET('Hygiene Data'!$I$5,0,10*ROW('Hygiene Data'!I155)),NA())</f>
        <v>#N/A</v>
      </c>
      <c r="BP161" s="509" t="e">
        <f ca="1">+IF(AND(ISNUMBER(OFFSET('Hygiene Data'!$I$7,0,10*ROW('Hygiene Data'!I155))),'Data Summary'!EE161="Yes"),OFFSET('Hygiene Data'!$I$7,0,10*ROW('Hygiene Data'!I155)),NA())</f>
        <v>#N/A</v>
      </c>
      <c r="BQ161" s="509" t="e">
        <f ca="1">+IF(AND(ISNUMBER(OFFSET('Hygiene Data'!$I$9,0,10*ROW('Hygiene Data'!I155))),'Data Summary'!EF161="Yes"),OFFSET('Hygiene Data'!$I$9,0,10*ROW('Hygiene Data'!I155)),NA())</f>
        <v>#N/A</v>
      </c>
    </row>
    <row r="162" spans="1:69" x14ac:dyDescent="0.25">
      <c r="A162" s="505" t="e">
        <f ca="1">+RIGHT('Data Summary'!A162,LEN('Data Summary'!A162)-9)</f>
        <v>#VALUE!</v>
      </c>
      <c r="B162" s="479" t="str">
        <f ca="1">+IF(ISTEXT('Data Summary'!B162),'Data Summary'!B162,"")</f>
        <v/>
      </c>
      <c r="C162" s="506" t="e">
        <f ca="1">+VALUE('Data Summary'!C162)</f>
        <v>#VALUE!</v>
      </c>
      <c r="D162" s="507" t="e">
        <f ca="1">+IF(AND(ISNUMBER(OFFSET('Water Data'!$D$4,0,10*ROW('Water Data'!D156))),'Data Summary'!BS162="Yes"),100-OFFSET('Water Data'!$D$4,0,10*ROW('Water Data'!D156)),NA())</f>
        <v>#N/A</v>
      </c>
      <c r="E162" s="507" t="e">
        <f ca="1">+IF(AND(ISNUMBER(OFFSET('Water Data'!$D$6,0,10*ROW('Water Data'!D156))),'Data Summary'!BT162="Yes"),OFFSET('Water Data'!$D$6,0,10*ROW('Water Data'!D156)),NA())</f>
        <v>#N/A</v>
      </c>
      <c r="F162" s="507" t="e">
        <f ca="1">+IF(AND(ISNUMBER(OFFSET('Water Data'!$D$9,0,10*ROW('Water Data'!D156))),'Data Summary'!BU162="Yes"),OFFSET('Water Data'!$D$9,0,10*ROW('Water Data'!D156)),NA())</f>
        <v>#N/A</v>
      </c>
      <c r="G162" s="507" t="e">
        <f ca="1">+IF(AND(ISNUMBER(OFFSET('Water Data'!$E$4,0,10*ROW('Water Data'!E156))),'Data Summary'!BV162="Yes"),100-OFFSET('Water Data'!$E$4,0,10*ROW('Water Data'!E156)),NA())</f>
        <v>#N/A</v>
      </c>
      <c r="H162" s="507" t="e">
        <f ca="1">+IF(AND(ISNUMBER(OFFSET('Water Data'!$E$6,0,10*ROW('Water Data'!E156))),'Data Summary'!BW162="Yes"),OFFSET('Water Data'!$E$6,0,10*ROW('Water Data'!E156)),NA())</f>
        <v>#N/A</v>
      </c>
      <c r="I162" s="507" t="e">
        <f ca="1">+IF(AND(ISNUMBER(OFFSET('Water Data'!$E$9,0,10*ROW('Water Data'!E156))),'Data Summary'!BX162="Yes"),OFFSET('Water Data'!$E$9,0,10*ROW('Water Data'!E156)),NA())</f>
        <v>#N/A</v>
      </c>
      <c r="J162" s="507" t="e">
        <f ca="1">+IF(AND(ISNUMBER(OFFSET('Water Data'!$F$4,0,10*ROW('Water Data'!F156))),'Data Summary'!BY162="Yes"),100-OFFSET('Water Data'!$F$4,0,10*ROW('Water Data'!F156)),NA())</f>
        <v>#N/A</v>
      </c>
      <c r="K162" s="507" t="e">
        <f ca="1">+IF(AND(ISNUMBER(OFFSET('Water Data'!$F$6,0,10*ROW('Water Data'!F156))),'Data Summary'!BZ162="Yes"),OFFSET('Water Data'!$F$6,0,10*ROW('Water Data'!F156)),NA())</f>
        <v>#N/A</v>
      </c>
      <c r="L162" s="507" t="e">
        <f ca="1">+IF(AND(ISNUMBER(OFFSET('Water Data'!$F$9,0,10*ROW('Water Data'!F156))),'Data Summary'!CA162="Yes"),OFFSET('Water Data'!$F$9,0,10*ROW('Water Data'!F156)),NA())</f>
        <v>#N/A</v>
      </c>
      <c r="M162" s="507" t="e">
        <f ca="1">+IF(AND(ISNUMBER(OFFSET('Water Data'!$G$4,0,10*ROW('Water Data'!G156))),'Data Summary'!CB162="Yes"),100-OFFSET('Water Data'!$G$4,0,10*ROW('Water Data'!G156)),NA())</f>
        <v>#N/A</v>
      </c>
      <c r="N162" s="507" t="e">
        <f ca="1">+IF(AND(ISNUMBER(OFFSET('Water Data'!$G$6,0,10*ROW('Water Data'!G156))),'Data Summary'!CC162="Yes"),OFFSET('Water Data'!$G$6,0,10*ROW('Water Data'!G156)),NA())</f>
        <v>#N/A</v>
      </c>
      <c r="O162" s="507" t="e">
        <f ca="1">+IF(AND(ISNUMBER(OFFSET('Water Data'!$G$9,0,10*ROW('Water Data'!G156))),'Data Summary'!CD162="Yes"),OFFSET('Water Data'!$G$9,0,10*ROW('Water Data'!G156)),NA())</f>
        <v>#N/A</v>
      </c>
      <c r="P162" s="507" t="e">
        <f ca="1">+IF(AND(ISNUMBER(OFFSET('Water Data'!$H$4,0,10*ROW('Water Data'!H156))),'Data Summary'!CE162="Yes"),100-OFFSET('Water Data'!$H$4,0,10*ROW('Water Data'!H156)),NA())</f>
        <v>#N/A</v>
      </c>
      <c r="Q162" s="507" t="e">
        <f ca="1">+IF(AND(ISNUMBER(OFFSET('Water Data'!$H$6,0,10*ROW('Water Data'!H156))),'Data Summary'!CF162="Yes"),OFFSET('Water Data'!$H$6,0,10*ROW('Water Data'!H156)),NA())</f>
        <v>#N/A</v>
      </c>
      <c r="R162" s="507" t="e">
        <f ca="1">+IF(AND(ISNUMBER(OFFSET('Water Data'!$H$9,0,10*ROW('Water Data'!H156))),'Data Summary'!CG162="Yes"),OFFSET('Water Data'!$H$9,0,10*ROW('Water Data'!H156)),NA())</f>
        <v>#N/A</v>
      </c>
      <c r="S162" s="507" t="e">
        <f ca="1">+IF(AND(ISNUMBER(OFFSET('Water Data'!$I$4,0,10*ROW('Water Data'!I156))),'Data Summary'!CH162="Yes"),100-OFFSET('Water Data'!$I$4,0,10*ROW('Water Data'!I156)),NA())</f>
        <v>#N/A</v>
      </c>
      <c r="T162" s="507" t="e">
        <f ca="1">+IF(AND(ISNUMBER(OFFSET('Water Data'!$I$6,0,10*ROW('Water Data'!I156))),'Data Summary'!CI162="Yes"),OFFSET('Water Data'!$I$6,0,10*ROW('Water Data'!I156)),NA())</f>
        <v>#N/A</v>
      </c>
      <c r="U162" s="507" t="e">
        <f ca="1">+IF(AND(ISNUMBER(OFFSET('Water Data'!$I$9,0,10*ROW('Water Data'!I156))),'Data Summary'!CJ162="Yes"),OFFSET('Water Data'!$I$9,0,10*ROW('Water Data'!I156)),NA())</f>
        <v>#N/A</v>
      </c>
      <c r="V162" s="508" t="e">
        <f ca="1">+IF(AND(ISNUMBER(OFFSET('Sanitation Data'!$D$4,0,10*ROW('Sanitation Data'!D156))),'Data Summary'!CK162="Yes"),100-OFFSET('Sanitation Data'!$D$4,0,10*ROW('Sanitation Data'!D156)),NA())</f>
        <v>#N/A</v>
      </c>
      <c r="W162" s="508" t="e">
        <f ca="1">+IF(AND(ISNUMBER(OFFSET('Sanitation Data'!$D$6,0,10*ROW('Sanitation Data'!D156))),'Data Summary'!CL162="Yes"),OFFSET('Sanitation Data'!$D$6,0,10*ROW('Sanitation Data'!D156)),NA())</f>
        <v>#N/A</v>
      </c>
      <c r="X162" s="508" t="e">
        <f ca="1">+IF(AND(ISNUMBER(OFFSET('Sanitation Data'!$D$10,0,10*ROW('Sanitation Data'!D156))),'Data Summary'!CM162="Yes"),OFFSET('Sanitation Data'!$D$10,0,10*ROW('Sanitation Data'!D156)),NA())</f>
        <v>#N/A</v>
      </c>
      <c r="Y162" s="508" t="e">
        <f ca="1">+IF(AND(ISNUMBER(OFFSET('Sanitation Data'!$D$11,0,10*ROW('Sanitation Data'!D156))),'Data Summary'!CN162="Yes"),OFFSET('Sanitation Data'!$D$11,0,10*ROW('Sanitation Data'!D156)),NA())</f>
        <v>#N/A</v>
      </c>
      <c r="Z162" s="508" t="e">
        <f ca="1">+IF(AND(ISNUMBER(OFFSET('Sanitation Data'!$D$12,0,10*ROW('Sanitation Data'!D156))),'Data Summary'!CO162="Yes"),OFFSET('Sanitation Data'!$D$12,0,10*ROW('Sanitation Data'!D156)),NA())</f>
        <v>#N/A</v>
      </c>
      <c r="AA162" s="508" t="e">
        <f ca="1">+IF(AND(ISNUMBER(OFFSET('Sanitation Data'!$E$4,0,10*ROW('Sanitation Data'!E156))),'Data Summary'!CP162="Yes"),100-OFFSET('Sanitation Data'!$E$4,0,10*ROW('Sanitation Data'!E156)),NA())</f>
        <v>#N/A</v>
      </c>
      <c r="AB162" s="508" t="e">
        <f ca="1">+IF(AND(ISNUMBER(OFFSET('Sanitation Data'!$E$6,0,10*ROW('Sanitation Data'!E156))),'Data Summary'!CQ162="Yes"),OFFSET('Sanitation Data'!$E$6,0,10*ROW('Sanitation Data'!E156)),NA())</f>
        <v>#N/A</v>
      </c>
      <c r="AC162" s="508" t="e">
        <f ca="1">+IF(AND(ISNUMBER(OFFSET('Sanitation Data'!$E$10,0,10*ROW('Sanitation Data'!E156))),'Data Summary'!CR162="Yes"),OFFSET('Sanitation Data'!$E$10,0,10*ROW('Sanitation Data'!E156)),NA())</f>
        <v>#N/A</v>
      </c>
      <c r="AD162" s="508" t="e">
        <f ca="1">+IF(AND(ISNUMBER(OFFSET('Sanitation Data'!$E$11,0,10*ROW('Sanitation Data'!E156))),'Data Summary'!CS162="Yes"),OFFSET('Sanitation Data'!$E$11,0,10*ROW('Sanitation Data'!E156)),NA())</f>
        <v>#N/A</v>
      </c>
      <c r="AE162" s="508" t="e">
        <f ca="1">+IF(AND(ISNUMBER(OFFSET('Sanitation Data'!$E$12,0,10*ROW('Sanitation Data'!E156))),'Data Summary'!CT162="Yes"),OFFSET('Sanitation Data'!$E$12,0,10*ROW('Sanitation Data'!E156)),NA())</f>
        <v>#N/A</v>
      </c>
      <c r="AF162" s="508" t="e">
        <f ca="1">+IF(AND(ISNUMBER(OFFSET('Sanitation Data'!$F$4,0,10*ROW('Sanitation Data'!F156))),'Data Summary'!CU162="Yes"),100-OFFSET('Sanitation Data'!$F$4,0,10*ROW('Sanitation Data'!F156)),NA())</f>
        <v>#N/A</v>
      </c>
      <c r="AG162" s="508" t="e">
        <f ca="1">+IF(AND(ISNUMBER(OFFSET('Sanitation Data'!$F$6,0,10*ROW('Sanitation Data'!F156))),'Data Summary'!CV162="Yes"),OFFSET('Sanitation Data'!$F$6,0,10*ROW('Sanitation Data'!F156)),NA())</f>
        <v>#N/A</v>
      </c>
      <c r="AH162" s="508" t="e">
        <f ca="1">+IF(AND(ISNUMBER(OFFSET('Sanitation Data'!$F$10,0,10*ROW('Sanitation Data'!F156))),'Data Summary'!CW162="Yes"),OFFSET('Sanitation Data'!$F$10,0,10*ROW('Sanitation Data'!F156)),NA())</f>
        <v>#N/A</v>
      </c>
      <c r="AI162" s="508" t="e">
        <f ca="1">+IF(AND(ISNUMBER(OFFSET('Sanitation Data'!$F$11,0,10*ROW('Sanitation Data'!F156))),'Data Summary'!CX162="Yes"),OFFSET('Sanitation Data'!$F$11,0,10*ROW('Sanitation Data'!F156)),NA())</f>
        <v>#N/A</v>
      </c>
      <c r="AJ162" s="508" t="e">
        <f ca="1">+IF(AND(ISNUMBER(OFFSET('Sanitation Data'!$F$12,0,10*ROW('Sanitation Data'!F156))),'Data Summary'!CY162="Yes"),OFFSET('Sanitation Data'!$F$12,0,10*ROW('Sanitation Data'!F156)),NA())</f>
        <v>#N/A</v>
      </c>
      <c r="AK162" s="508" t="e">
        <f ca="1">+IF(AND(ISNUMBER(OFFSET('Sanitation Data'!$G$4,0,10*ROW('Sanitation Data'!G156))),'Data Summary'!CZ162="Yes"),100-OFFSET('Sanitation Data'!$G$4,0,10*ROW('Sanitation Data'!G156)),NA())</f>
        <v>#N/A</v>
      </c>
      <c r="AL162" s="508" t="e">
        <f ca="1">+IF(AND(ISNUMBER(OFFSET('Sanitation Data'!$G$6,0,10*ROW('Sanitation Data'!G156))),'Data Summary'!DA162="Yes"),OFFSET('Sanitation Data'!$G$6,0,10*ROW('Sanitation Data'!G156)),NA())</f>
        <v>#N/A</v>
      </c>
      <c r="AM162" s="508" t="e">
        <f ca="1">+IF(AND(ISNUMBER(OFFSET('Sanitation Data'!$G$10,0,10*ROW('Sanitation Data'!G156))),'Data Summary'!DB162="Yes"),OFFSET('Sanitation Data'!$G$10,0,10*ROW('Sanitation Data'!G156)),NA())</f>
        <v>#N/A</v>
      </c>
      <c r="AN162" s="508" t="e">
        <f ca="1">+IF(AND(ISNUMBER(OFFSET('Sanitation Data'!$G$11,0,10*ROW('Sanitation Data'!G156))),'Data Summary'!DC162="Yes"),OFFSET('Sanitation Data'!$G$11,0,10*ROW('Sanitation Data'!G156)),NA())</f>
        <v>#N/A</v>
      </c>
      <c r="AO162" s="508" t="e">
        <f ca="1">+IF(AND(ISNUMBER(OFFSET('Sanitation Data'!$G$12,0,10*ROW('Sanitation Data'!G156))),'Data Summary'!DD162="Yes"),OFFSET('Sanitation Data'!$G$12,0,10*ROW('Sanitation Data'!G156)),NA())</f>
        <v>#N/A</v>
      </c>
      <c r="AP162" s="508" t="e">
        <f ca="1">+IF(AND(ISNUMBER(OFFSET('Sanitation Data'!$H$4,0,10*ROW('Sanitation Data'!H156))),'Data Summary'!DE162="Yes"),100-OFFSET('Sanitation Data'!$H$4,0,10*ROW('Sanitation Data'!H156)),NA())</f>
        <v>#N/A</v>
      </c>
      <c r="AQ162" s="508" t="e">
        <f ca="1">+IF(AND(ISNUMBER(OFFSET('Sanitation Data'!$H$6,0,10*ROW('Sanitation Data'!H156))),'Data Summary'!DF162="Yes"),OFFSET('Sanitation Data'!$H$6,0,10*ROW('Sanitation Data'!H156)),NA())</f>
        <v>#N/A</v>
      </c>
      <c r="AR162" s="508" t="e">
        <f ca="1">+IF(AND(ISNUMBER(OFFSET('Sanitation Data'!$H$10,0,10*ROW('Sanitation Data'!H156))),'Data Summary'!DG162="Yes"),OFFSET('Sanitation Data'!$H$10,0,10*ROW('Sanitation Data'!H156)),NA())</f>
        <v>#N/A</v>
      </c>
      <c r="AS162" s="508" t="e">
        <f ca="1">+IF(AND(ISNUMBER(OFFSET('Sanitation Data'!$H$11,0,10*ROW('Sanitation Data'!H156))),'Data Summary'!DH162="Yes"),OFFSET('Sanitation Data'!$H$11,0,10*ROW('Sanitation Data'!H156)),NA())</f>
        <v>#N/A</v>
      </c>
      <c r="AT162" s="508" t="e">
        <f ca="1">+IF(AND(ISNUMBER(OFFSET('Sanitation Data'!$H$12,0,10*ROW('Sanitation Data'!H156))),'Data Summary'!DI162="Yes"),OFFSET('Sanitation Data'!$H$12,0,10*ROW('Sanitation Data'!H156)),NA())</f>
        <v>#N/A</v>
      </c>
      <c r="AU162" s="508" t="e">
        <f ca="1">+IF(AND(ISNUMBER(OFFSET('Sanitation Data'!$I$4,0,10*ROW('Sanitation Data'!I156))),'Data Summary'!DJ162="Yes"),100-OFFSET('Sanitation Data'!$I$4,0,10*ROW('Sanitation Data'!I156)),NA())</f>
        <v>#N/A</v>
      </c>
      <c r="AV162" s="508" t="e">
        <f ca="1">+IF(AND(ISNUMBER(OFFSET('Sanitation Data'!$I$6,0,10*ROW('Sanitation Data'!I156))),'Data Summary'!DK162="Yes"),OFFSET('Sanitation Data'!$I$6,0,10*ROW('Sanitation Data'!I156)),NA())</f>
        <v>#N/A</v>
      </c>
      <c r="AW162" s="508" t="e">
        <f ca="1">+IF(AND(ISNUMBER(OFFSET('Sanitation Data'!$I$10,0,10*ROW('Sanitation Data'!I156))),'Data Summary'!DL162="Yes"),OFFSET('Sanitation Data'!$I$10,0,10*ROW('Sanitation Data'!I156)),NA())</f>
        <v>#N/A</v>
      </c>
      <c r="AX162" s="508" t="e">
        <f ca="1">+IF(AND(ISNUMBER(OFFSET('Sanitation Data'!$I$11,0,10*ROW('Sanitation Data'!I156))),'Data Summary'!DM162="Yes"),OFFSET('Sanitation Data'!$I$11,0,10*ROW('Sanitation Data'!I156)),NA())</f>
        <v>#N/A</v>
      </c>
      <c r="AY162" s="508" t="e">
        <f ca="1">+IF(AND(ISNUMBER(OFFSET('Sanitation Data'!$I$12,0,10*ROW('Sanitation Data'!I156))),'Data Summary'!DN162="Yes"),OFFSET('Sanitation Data'!$I$12,0,10*ROW('Sanitation Data'!I156)),NA())</f>
        <v>#N/A</v>
      </c>
      <c r="AZ162" s="509" t="e">
        <f ca="1">+IF(AND(ISNUMBER(OFFSET('Hygiene Data'!$D$5,0,10*ROW('Hygiene Data'!D156))),'Data Summary'!DO162="Yes"),OFFSET('Hygiene Data'!$D$5,0,10*ROW('Hygiene Data'!D156)),NA())</f>
        <v>#N/A</v>
      </c>
      <c r="BA162" s="509" t="e">
        <f ca="1">+IF(AND(ISNUMBER(OFFSET('Hygiene Data'!$D$7,0,10*ROW('Hygiene Data'!D156))),'Data Summary'!DP162="Yes"),OFFSET('Hygiene Data'!$D$7,0,10*ROW('Hygiene Data'!D156)),NA())</f>
        <v>#N/A</v>
      </c>
      <c r="BB162" s="509" t="e">
        <f ca="1">+IF(AND(ISNUMBER(OFFSET('Hygiene Data'!$D$9,0,10*ROW('Hygiene Data'!D156))),'Data Summary'!DQ162="Yes"),OFFSET('Hygiene Data'!$D$9,0,10*ROW('Hygiene Data'!D156)),NA())</f>
        <v>#N/A</v>
      </c>
      <c r="BC162" s="509" t="e">
        <f ca="1">+IF(AND(ISNUMBER(OFFSET('Hygiene Data'!$E$5,0,10*ROW('Hygiene Data'!E156))),'Data Summary'!DR162="Yes"),OFFSET('Hygiene Data'!$E$5,0,10*ROW('Hygiene Data'!E156)),NA())</f>
        <v>#N/A</v>
      </c>
      <c r="BD162" s="509" t="e">
        <f ca="1">+IF(AND(ISNUMBER(OFFSET('Hygiene Data'!$E$7,0,10*ROW('Hygiene Data'!E156))),'Data Summary'!DS162="Yes"),OFFSET('Hygiene Data'!$E$7,0,10*ROW('Hygiene Data'!E156)),NA())</f>
        <v>#N/A</v>
      </c>
      <c r="BE162" s="509" t="e">
        <f ca="1">+IF(AND(ISNUMBER(OFFSET('Hygiene Data'!$E$9,0,10*ROW('Hygiene Data'!E156))),'Data Summary'!DT162="Yes"),OFFSET('Hygiene Data'!$E$9,0,10*ROW('Hygiene Data'!E156)),NA())</f>
        <v>#N/A</v>
      </c>
      <c r="BF162" s="509" t="e">
        <f ca="1">+IF(AND(ISNUMBER(OFFSET('Hygiene Data'!$F$5,0,10*ROW('Hygiene Data'!F156))),'Data Summary'!DU162="Yes"),OFFSET('Hygiene Data'!$F$5,0,10*ROW('Hygiene Data'!F156)),NA())</f>
        <v>#N/A</v>
      </c>
      <c r="BG162" s="509" t="e">
        <f ca="1">+IF(AND(ISNUMBER(OFFSET('Hygiene Data'!$F$7,0,10*ROW('Hygiene Data'!F156))),'Data Summary'!DV162="Yes"),OFFSET('Hygiene Data'!$F$7,0,10*ROW('Hygiene Data'!F156)),NA())</f>
        <v>#N/A</v>
      </c>
      <c r="BH162" s="509" t="e">
        <f ca="1">+IF(AND(ISNUMBER(OFFSET('Hygiene Data'!$F$9,0,10*ROW('Hygiene Data'!F156))),'Data Summary'!DW162="Yes"),OFFSET('Hygiene Data'!$F$9,0,10*ROW('Hygiene Data'!F156)),NA())</f>
        <v>#N/A</v>
      </c>
      <c r="BI162" s="509" t="e">
        <f ca="1">+IF(AND(ISNUMBER(OFFSET('Hygiene Data'!$G$5,0,10*ROW('Hygiene Data'!G156))),'Data Summary'!DX162="Yes"),OFFSET('Hygiene Data'!$G$5,0,10*ROW('Hygiene Data'!G156)),NA())</f>
        <v>#N/A</v>
      </c>
      <c r="BJ162" s="509" t="e">
        <f ca="1">+IF(AND(ISNUMBER(OFFSET('Hygiene Data'!$G$7,0,10*ROW('Hygiene Data'!G156))),'Data Summary'!DY162="Yes"),OFFSET('Hygiene Data'!$G$7,0,10*ROW('Hygiene Data'!G156)),NA())</f>
        <v>#N/A</v>
      </c>
      <c r="BK162" s="509" t="e">
        <f ca="1">+IF(AND(ISNUMBER(OFFSET('Hygiene Data'!$G$9,0,10*ROW('Hygiene Data'!G156))),'Data Summary'!DZ162="Yes"),OFFSET('Hygiene Data'!$G$9,0,10*ROW('Hygiene Data'!G156)),NA())</f>
        <v>#N/A</v>
      </c>
      <c r="BL162" s="509" t="e">
        <f ca="1">+IF(AND(ISNUMBER(OFFSET('Hygiene Data'!$H$5,0,10*ROW('Hygiene Data'!H156))),'Data Summary'!EA162="Yes"),OFFSET('Hygiene Data'!$H$5,0,10*ROW('Hygiene Data'!H156)),NA())</f>
        <v>#N/A</v>
      </c>
      <c r="BM162" s="509" t="e">
        <f ca="1">+IF(AND(ISNUMBER(OFFSET('Hygiene Data'!$H$7,0,10*ROW('Hygiene Data'!H156))),'Data Summary'!EB162="Yes"),OFFSET('Hygiene Data'!$H$7,0,10*ROW('Hygiene Data'!H156)),NA())</f>
        <v>#N/A</v>
      </c>
      <c r="BN162" s="509" t="e">
        <f ca="1">+IF(AND(ISNUMBER(OFFSET('Hygiene Data'!$H$9,0,10*ROW('Hygiene Data'!H156))),'Data Summary'!EC162="Yes"),OFFSET('Hygiene Data'!$H$9,0,10*ROW('Hygiene Data'!H156)),NA())</f>
        <v>#N/A</v>
      </c>
      <c r="BO162" s="509" t="e">
        <f ca="1">+IF(AND(ISNUMBER(OFFSET('Hygiene Data'!$I$5,0,10*ROW('Hygiene Data'!I156))),'Data Summary'!ED162="Yes"),OFFSET('Hygiene Data'!$I$5,0,10*ROW('Hygiene Data'!I156)),NA())</f>
        <v>#N/A</v>
      </c>
      <c r="BP162" s="509" t="e">
        <f ca="1">+IF(AND(ISNUMBER(OFFSET('Hygiene Data'!$I$7,0,10*ROW('Hygiene Data'!I156))),'Data Summary'!EE162="Yes"),OFFSET('Hygiene Data'!$I$7,0,10*ROW('Hygiene Data'!I156)),NA())</f>
        <v>#N/A</v>
      </c>
      <c r="BQ162" s="509" t="e">
        <f ca="1">+IF(AND(ISNUMBER(OFFSET('Hygiene Data'!$I$9,0,10*ROW('Hygiene Data'!I156))),'Data Summary'!EF162="Yes"),OFFSET('Hygiene Data'!$I$9,0,10*ROW('Hygiene Data'!I156)),NA())</f>
        <v>#N/A</v>
      </c>
    </row>
    <row r="163" spans="1:69" x14ac:dyDescent="0.25">
      <c r="A163" s="505" t="e">
        <f ca="1">+RIGHT('Data Summary'!A163,LEN('Data Summary'!A163)-9)</f>
        <v>#VALUE!</v>
      </c>
      <c r="B163" s="479" t="str">
        <f ca="1">+IF(ISTEXT('Data Summary'!B163),'Data Summary'!B163,"")</f>
        <v/>
      </c>
      <c r="C163" s="506" t="e">
        <f ca="1">+VALUE('Data Summary'!C163)</f>
        <v>#VALUE!</v>
      </c>
      <c r="D163" s="507" t="e">
        <f ca="1">+IF(AND(ISNUMBER(OFFSET('Water Data'!$D$4,0,10*ROW('Water Data'!D157))),'Data Summary'!BS163="Yes"),100-OFFSET('Water Data'!$D$4,0,10*ROW('Water Data'!D157)),NA())</f>
        <v>#N/A</v>
      </c>
      <c r="E163" s="507" t="e">
        <f ca="1">+IF(AND(ISNUMBER(OFFSET('Water Data'!$D$6,0,10*ROW('Water Data'!D157))),'Data Summary'!BT163="Yes"),OFFSET('Water Data'!$D$6,0,10*ROW('Water Data'!D157)),NA())</f>
        <v>#N/A</v>
      </c>
      <c r="F163" s="507" t="e">
        <f ca="1">+IF(AND(ISNUMBER(OFFSET('Water Data'!$D$9,0,10*ROW('Water Data'!D157))),'Data Summary'!BU163="Yes"),OFFSET('Water Data'!$D$9,0,10*ROW('Water Data'!D157)),NA())</f>
        <v>#N/A</v>
      </c>
      <c r="G163" s="507" t="e">
        <f ca="1">+IF(AND(ISNUMBER(OFFSET('Water Data'!$E$4,0,10*ROW('Water Data'!E157))),'Data Summary'!BV163="Yes"),100-OFFSET('Water Data'!$E$4,0,10*ROW('Water Data'!E157)),NA())</f>
        <v>#N/A</v>
      </c>
      <c r="H163" s="507" t="e">
        <f ca="1">+IF(AND(ISNUMBER(OFFSET('Water Data'!$E$6,0,10*ROW('Water Data'!E157))),'Data Summary'!BW163="Yes"),OFFSET('Water Data'!$E$6,0,10*ROW('Water Data'!E157)),NA())</f>
        <v>#N/A</v>
      </c>
      <c r="I163" s="507" t="e">
        <f ca="1">+IF(AND(ISNUMBER(OFFSET('Water Data'!$E$9,0,10*ROW('Water Data'!E157))),'Data Summary'!BX163="Yes"),OFFSET('Water Data'!$E$9,0,10*ROW('Water Data'!E157)),NA())</f>
        <v>#N/A</v>
      </c>
      <c r="J163" s="507" t="e">
        <f ca="1">+IF(AND(ISNUMBER(OFFSET('Water Data'!$F$4,0,10*ROW('Water Data'!F157))),'Data Summary'!BY163="Yes"),100-OFFSET('Water Data'!$F$4,0,10*ROW('Water Data'!F157)),NA())</f>
        <v>#N/A</v>
      </c>
      <c r="K163" s="507" t="e">
        <f ca="1">+IF(AND(ISNUMBER(OFFSET('Water Data'!$F$6,0,10*ROW('Water Data'!F157))),'Data Summary'!BZ163="Yes"),OFFSET('Water Data'!$F$6,0,10*ROW('Water Data'!F157)),NA())</f>
        <v>#N/A</v>
      </c>
      <c r="L163" s="507" t="e">
        <f ca="1">+IF(AND(ISNUMBER(OFFSET('Water Data'!$F$9,0,10*ROW('Water Data'!F157))),'Data Summary'!CA163="Yes"),OFFSET('Water Data'!$F$9,0,10*ROW('Water Data'!F157)),NA())</f>
        <v>#N/A</v>
      </c>
      <c r="M163" s="507" t="e">
        <f ca="1">+IF(AND(ISNUMBER(OFFSET('Water Data'!$G$4,0,10*ROW('Water Data'!G157))),'Data Summary'!CB163="Yes"),100-OFFSET('Water Data'!$G$4,0,10*ROW('Water Data'!G157)),NA())</f>
        <v>#N/A</v>
      </c>
      <c r="N163" s="507" t="e">
        <f ca="1">+IF(AND(ISNUMBER(OFFSET('Water Data'!$G$6,0,10*ROW('Water Data'!G157))),'Data Summary'!CC163="Yes"),OFFSET('Water Data'!$G$6,0,10*ROW('Water Data'!G157)),NA())</f>
        <v>#N/A</v>
      </c>
      <c r="O163" s="507" t="e">
        <f ca="1">+IF(AND(ISNUMBER(OFFSET('Water Data'!$G$9,0,10*ROW('Water Data'!G157))),'Data Summary'!CD163="Yes"),OFFSET('Water Data'!$G$9,0,10*ROW('Water Data'!G157)),NA())</f>
        <v>#N/A</v>
      </c>
      <c r="P163" s="507" t="e">
        <f ca="1">+IF(AND(ISNUMBER(OFFSET('Water Data'!$H$4,0,10*ROW('Water Data'!H157))),'Data Summary'!CE163="Yes"),100-OFFSET('Water Data'!$H$4,0,10*ROW('Water Data'!H157)),NA())</f>
        <v>#N/A</v>
      </c>
      <c r="Q163" s="507" t="e">
        <f ca="1">+IF(AND(ISNUMBER(OFFSET('Water Data'!$H$6,0,10*ROW('Water Data'!H157))),'Data Summary'!CF163="Yes"),OFFSET('Water Data'!$H$6,0,10*ROW('Water Data'!H157)),NA())</f>
        <v>#N/A</v>
      </c>
      <c r="R163" s="507" t="e">
        <f ca="1">+IF(AND(ISNUMBER(OFFSET('Water Data'!$H$9,0,10*ROW('Water Data'!H157))),'Data Summary'!CG163="Yes"),OFFSET('Water Data'!$H$9,0,10*ROW('Water Data'!H157)),NA())</f>
        <v>#N/A</v>
      </c>
      <c r="S163" s="507" t="e">
        <f ca="1">+IF(AND(ISNUMBER(OFFSET('Water Data'!$I$4,0,10*ROW('Water Data'!I157))),'Data Summary'!CH163="Yes"),100-OFFSET('Water Data'!$I$4,0,10*ROW('Water Data'!I157)),NA())</f>
        <v>#N/A</v>
      </c>
      <c r="T163" s="507" t="e">
        <f ca="1">+IF(AND(ISNUMBER(OFFSET('Water Data'!$I$6,0,10*ROW('Water Data'!I157))),'Data Summary'!CI163="Yes"),OFFSET('Water Data'!$I$6,0,10*ROW('Water Data'!I157)),NA())</f>
        <v>#N/A</v>
      </c>
      <c r="U163" s="507" t="e">
        <f ca="1">+IF(AND(ISNUMBER(OFFSET('Water Data'!$I$9,0,10*ROW('Water Data'!I157))),'Data Summary'!CJ163="Yes"),OFFSET('Water Data'!$I$9,0,10*ROW('Water Data'!I157)),NA())</f>
        <v>#N/A</v>
      </c>
      <c r="V163" s="508" t="e">
        <f ca="1">+IF(AND(ISNUMBER(OFFSET('Sanitation Data'!$D$4,0,10*ROW('Sanitation Data'!D157))),'Data Summary'!CK163="Yes"),100-OFFSET('Sanitation Data'!$D$4,0,10*ROW('Sanitation Data'!D157)),NA())</f>
        <v>#N/A</v>
      </c>
      <c r="W163" s="508" t="e">
        <f ca="1">+IF(AND(ISNUMBER(OFFSET('Sanitation Data'!$D$6,0,10*ROW('Sanitation Data'!D157))),'Data Summary'!CL163="Yes"),OFFSET('Sanitation Data'!$D$6,0,10*ROW('Sanitation Data'!D157)),NA())</f>
        <v>#N/A</v>
      </c>
      <c r="X163" s="508" t="e">
        <f ca="1">+IF(AND(ISNUMBER(OFFSET('Sanitation Data'!$D$10,0,10*ROW('Sanitation Data'!D157))),'Data Summary'!CM163="Yes"),OFFSET('Sanitation Data'!$D$10,0,10*ROW('Sanitation Data'!D157)),NA())</f>
        <v>#N/A</v>
      </c>
      <c r="Y163" s="508" t="e">
        <f ca="1">+IF(AND(ISNUMBER(OFFSET('Sanitation Data'!$D$11,0,10*ROW('Sanitation Data'!D157))),'Data Summary'!CN163="Yes"),OFFSET('Sanitation Data'!$D$11,0,10*ROW('Sanitation Data'!D157)),NA())</f>
        <v>#N/A</v>
      </c>
      <c r="Z163" s="508" t="e">
        <f ca="1">+IF(AND(ISNUMBER(OFFSET('Sanitation Data'!$D$12,0,10*ROW('Sanitation Data'!D157))),'Data Summary'!CO163="Yes"),OFFSET('Sanitation Data'!$D$12,0,10*ROW('Sanitation Data'!D157)),NA())</f>
        <v>#N/A</v>
      </c>
      <c r="AA163" s="508" t="e">
        <f ca="1">+IF(AND(ISNUMBER(OFFSET('Sanitation Data'!$E$4,0,10*ROW('Sanitation Data'!E157))),'Data Summary'!CP163="Yes"),100-OFFSET('Sanitation Data'!$E$4,0,10*ROW('Sanitation Data'!E157)),NA())</f>
        <v>#N/A</v>
      </c>
      <c r="AB163" s="508" t="e">
        <f ca="1">+IF(AND(ISNUMBER(OFFSET('Sanitation Data'!$E$6,0,10*ROW('Sanitation Data'!E157))),'Data Summary'!CQ163="Yes"),OFFSET('Sanitation Data'!$E$6,0,10*ROW('Sanitation Data'!E157)),NA())</f>
        <v>#N/A</v>
      </c>
      <c r="AC163" s="508" t="e">
        <f ca="1">+IF(AND(ISNUMBER(OFFSET('Sanitation Data'!$E$10,0,10*ROW('Sanitation Data'!E157))),'Data Summary'!CR163="Yes"),OFFSET('Sanitation Data'!$E$10,0,10*ROW('Sanitation Data'!E157)),NA())</f>
        <v>#N/A</v>
      </c>
      <c r="AD163" s="508" t="e">
        <f ca="1">+IF(AND(ISNUMBER(OFFSET('Sanitation Data'!$E$11,0,10*ROW('Sanitation Data'!E157))),'Data Summary'!CS163="Yes"),OFFSET('Sanitation Data'!$E$11,0,10*ROW('Sanitation Data'!E157)),NA())</f>
        <v>#N/A</v>
      </c>
      <c r="AE163" s="508" t="e">
        <f ca="1">+IF(AND(ISNUMBER(OFFSET('Sanitation Data'!$E$12,0,10*ROW('Sanitation Data'!E157))),'Data Summary'!CT163="Yes"),OFFSET('Sanitation Data'!$E$12,0,10*ROW('Sanitation Data'!E157)),NA())</f>
        <v>#N/A</v>
      </c>
      <c r="AF163" s="508" t="e">
        <f ca="1">+IF(AND(ISNUMBER(OFFSET('Sanitation Data'!$F$4,0,10*ROW('Sanitation Data'!F157))),'Data Summary'!CU163="Yes"),100-OFFSET('Sanitation Data'!$F$4,0,10*ROW('Sanitation Data'!F157)),NA())</f>
        <v>#N/A</v>
      </c>
      <c r="AG163" s="508" t="e">
        <f ca="1">+IF(AND(ISNUMBER(OFFSET('Sanitation Data'!$F$6,0,10*ROW('Sanitation Data'!F157))),'Data Summary'!CV163="Yes"),OFFSET('Sanitation Data'!$F$6,0,10*ROW('Sanitation Data'!F157)),NA())</f>
        <v>#N/A</v>
      </c>
      <c r="AH163" s="508" t="e">
        <f ca="1">+IF(AND(ISNUMBER(OFFSET('Sanitation Data'!$F$10,0,10*ROW('Sanitation Data'!F157))),'Data Summary'!CW163="Yes"),OFFSET('Sanitation Data'!$F$10,0,10*ROW('Sanitation Data'!F157)),NA())</f>
        <v>#N/A</v>
      </c>
      <c r="AI163" s="508" t="e">
        <f ca="1">+IF(AND(ISNUMBER(OFFSET('Sanitation Data'!$F$11,0,10*ROW('Sanitation Data'!F157))),'Data Summary'!CX163="Yes"),OFFSET('Sanitation Data'!$F$11,0,10*ROW('Sanitation Data'!F157)),NA())</f>
        <v>#N/A</v>
      </c>
      <c r="AJ163" s="508" t="e">
        <f ca="1">+IF(AND(ISNUMBER(OFFSET('Sanitation Data'!$F$12,0,10*ROW('Sanitation Data'!F157))),'Data Summary'!CY163="Yes"),OFFSET('Sanitation Data'!$F$12,0,10*ROW('Sanitation Data'!F157)),NA())</f>
        <v>#N/A</v>
      </c>
      <c r="AK163" s="508" t="e">
        <f ca="1">+IF(AND(ISNUMBER(OFFSET('Sanitation Data'!$G$4,0,10*ROW('Sanitation Data'!G157))),'Data Summary'!CZ163="Yes"),100-OFFSET('Sanitation Data'!$G$4,0,10*ROW('Sanitation Data'!G157)),NA())</f>
        <v>#N/A</v>
      </c>
      <c r="AL163" s="508" t="e">
        <f ca="1">+IF(AND(ISNUMBER(OFFSET('Sanitation Data'!$G$6,0,10*ROW('Sanitation Data'!G157))),'Data Summary'!DA163="Yes"),OFFSET('Sanitation Data'!$G$6,0,10*ROW('Sanitation Data'!G157)),NA())</f>
        <v>#N/A</v>
      </c>
      <c r="AM163" s="508" t="e">
        <f ca="1">+IF(AND(ISNUMBER(OFFSET('Sanitation Data'!$G$10,0,10*ROW('Sanitation Data'!G157))),'Data Summary'!DB163="Yes"),OFFSET('Sanitation Data'!$G$10,0,10*ROW('Sanitation Data'!G157)),NA())</f>
        <v>#N/A</v>
      </c>
      <c r="AN163" s="508" t="e">
        <f ca="1">+IF(AND(ISNUMBER(OFFSET('Sanitation Data'!$G$11,0,10*ROW('Sanitation Data'!G157))),'Data Summary'!DC163="Yes"),OFFSET('Sanitation Data'!$G$11,0,10*ROW('Sanitation Data'!G157)),NA())</f>
        <v>#N/A</v>
      </c>
      <c r="AO163" s="508" t="e">
        <f ca="1">+IF(AND(ISNUMBER(OFFSET('Sanitation Data'!$G$12,0,10*ROW('Sanitation Data'!G157))),'Data Summary'!DD163="Yes"),OFFSET('Sanitation Data'!$G$12,0,10*ROW('Sanitation Data'!G157)),NA())</f>
        <v>#N/A</v>
      </c>
      <c r="AP163" s="508" t="e">
        <f ca="1">+IF(AND(ISNUMBER(OFFSET('Sanitation Data'!$H$4,0,10*ROW('Sanitation Data'!H157))),'Data Summary'!DE163="Yes"),100-OFFSET('Sanitation Data'!$H$4,0,10*ROW('Sanitation Data'!H157)),NA())</f>
        <v>#N/A</v>
      </c>
      <c r="AQ163" s="508" t="e">
        <f ca="1">+IF(AND(ISNUMBER(OFFSET('Sanitation Data'!$H$6,0,10*ROW('Sanitation Data'!H157))),'Data Summary'!DF163="Yes"),OFFSET('Sanitation Data'!$H$6,0,10*ROW('Sanitation Data'!H157)),NA())</f>
        <v>#N/A</v>
      </c>
      <c r="AR163" s="508" t="e">
        <f ca="1">+IF(AND(ISNUMBER(OFFSET('Sanitation Data'!$H$10,0,10*ROW('Sanitation Data'!H157))),'Data Summary'!DG163="Yes"),OFFSET('Sanitation Data'!$H$10,0,10*ROW('Sanitation Data'!H157)),NA())</f>
        <v>#N/A</v>
      </c>
      <c r="AS163" s="508" t="e">
        <f ca="1">+IF(AND(ISNUMBER(OFFSET('Sanitation Data'!$H$11,0,10*ROW('Sanitation Data'!H157))),'Data Summary'!DH163="Yes"),OFFSET('Sanitation Data'!$H$11,0,10*ROW('Sanitation Data'!H157)),NA())</f>
        <v>#N/A</v>
      </c>
      <c r="AT163" s="508" t="e">
        <f ca="1">+IF(AND(ISNUMBER(OFFSET('Sanitation Data'!$H$12,0,10*ROW('Sanitation Data'!H157))),'Data Summary'!DI163="Yes"),OFFSET('Sanitation Data'!$H$12,0,10*ROW('Sanitation Data'!H157)),NA())</f>
        <v>#N/A</v>
      </c>
      <c r="AU163" s="508" t="e">
        <f ca="1">+IF(AND(ISNUMBER(OFFSET('Sanitation Data'!$I$4,0,10*ROW('Sanitation Data'!I157))),'Data Summary'!DJ163="Yes"),100-OFFSET('Sanitation Data'!$I$4,0,10*ROW('Sanitation Data'!I157)),NA())</f>
        <v>#N/A</v>
      </c>
      <c r="AV163" s="508" t="e">
        <f ca="1">+IF(AND(ISNUMBER(OFFSET('Sanitation Data'!$I$6,0,10*ROW('Sanitation Data'!I157))),'Data Summary'!DK163="Yes"),OFFSET('Sanitation Data'!$I$6,0,10*ROW('Sanitation Data'!I157)),NA())</f>
        <v>#N/A</v>
      </c>
      <c r="AW163" s="508" t="e">
        <f ca="1">+IF(AND(ISNUMBER(OFFSET('Sanitation Data'!$I$10,0,10*ROW('Sanitation Data'!I157))),'Data Summary'!DL163="Yes"),OFFSET('Sanitation Data'!$I$10,0,10*ROW('Sanitation Data'!I157)),NA())</f>
        <v>#N/A</v>
      </c>
      <c r="AX163" s="508" t="e">
        <f ca="1">+IF(AND(ISNUMBER(OFFSET('Sanitation Data'!$I$11,0,10*ROW('Sanitation Data'!I157))),'Data Summary'!DM163="Yes"),OFFSET('Sanitation Data'!$I$11,0,10*ROW('Sanitation Data'!I157)),NA())</f>
        <v>#N/A</v>
      </c>
      <c r="AY163" s="508" t="e">
        <f ca="1">+IF(AND(ISNUMBER(OFFSET('Sanitation Data'!$I$12,0,10*ROW('Sanitation Data'!I157))),'Data Summary'!DN163="Yes"),OFFSET('Sanitation Data'!$I$12,0,10*ROW('Sanitation Data'!I157)),NA())</f>
        <v>#N/A</v>
      </c>
      <c r="AZ163" s="509" t="e">
        <f ca="1">+IF(AND(ISNUMBER(OFFSET('Hygiene Data'!$D$5,0,10*ROW('Hygiene Data'!D157))),'Data Summary'!DO163="Yes"),OFFSET('Hygiene Data'!$D$5,0,10*ROW('Hygiene Data'!D157)),NA())</f>
        <v>#N/A</v>
      </c>
      <c r="BA163" s="509" t="e">
        <f ca="1">+IF(AND(ISNUMBER(OFFSET('Hygiene Data'!$D$7,0,10*ROW('Hygiene Data'!D157))),'Data Summary'!DP163="Yes"),OFFSET('Hygiene Data'!$D$7,0,10*ROW('Hygiene Data'!D157)),NA())</f>
        <v>#N/A</v>
      </c>
      <c r="BB163" s="509" t="e">
        <f ca="1">+IF(AND(ISNUMBER(OFFSET('Hygiene Data'!$D$9,0,10*ROW('Hygiene Data'!D157))),'Data Summary'!DQ163="Yes"),OFFSET('Hygiene Data'!$D$9,0,10*ROW('Hygiene Data'!D157)),NA())</f>
        <v>#N/A</v>
      </c>
      <c r="BC163" s="509" t="e">
        <f ca="1">+IF(AND(ISNUMBER(OFFSET('Hygiene Data'!$E$5,0,10*ROW('Hygiene Data'!E157))),'Data Summary'!DR163="Yes"),OFFSET('Hygiene Data'!$E$5,0,10*ROW('Hygiene Data'!E157)),NA())</f>
        <v>#N/A</v>
      </c>
      <c r="BD163" s="509" t="e">
        <f ca="1">+IF(AND(ISNUMBER(OFFSET('Hygiene Data'!$E$7,0,10*ROW('Hygiene Data'!E157))),'Data Summary'!DS163="Yes"),OFFSET('Hygiene Data'!$E$7,0,10*ROW('Hygiene Data'!E157)),NA())</f>
        <v>#N/A</v>
      </c>
      <c r="BE163" s="509" t="e">
        <f ca="1">+IF(AND(ISNUMBER(OFFSET('Hygiene Data'!$E$9,0,10*ROW('Hygiene Data'!E157))),'Data Summary'!DT163="Yes"),OFFSET('Hygiene Data'!$E$9,0,10*ROW('Hygiene Data'!E157)),NA())</f>
        <v>#N/A</v>
      </c>
      <c r="BF163" s="509" t="e">
        <f ca="1">+IF(AND(ISNUMBER(OFFSET('Hygiene Data'!$F$5,0,10*ROW('Hygiene Data'!F157))),'Data Summary'!DU163="Yes"),OFFSET('Hygiene Data'!$F$5,0,10*ROW('Hygiene Data'!F157)),NA())</f>
        <v>#N/A</v>
      </c>
      <c r="BG163" s="509" t="e">
        <f ca="1">+IF(AND(ISNUMBER(OFFSET('Hygiene Data'!$F$7,0,10*ROW('Hygiene Data'!F157))),'Data Summary'!DV163="Yes"),OFFSET('Hygiene Data'!$F$7,0,10*ROW('Hygiene Data'!F157)),NA())</f>
        <v>#N/A</v>
      </c>
      <c r="BH163" s="509" t="e">
        <f ca="1">+IF(AND(ISNUMBER(OFFSET('Hygiene Data'!$F$9,0,10*ROW('Hygiene Data'!F157))),'Data Summary'!DW163="Yes"),OFFSET('Hygiene Data'!$F$9,0,10*ROW('Hygiene Data'!F157)),NA())</f>
        <v>#N/A</v>
      </c>
      <c r="BI163" s="509" t="e">
        <f ca="1">+IF(AND(ISNUMBER(OFFSET('Hygiene Data'!$G$5,0,10*ROW('Hygiene Data'!G157))),'Data Summary'!DX163="Yes"),OFFSET('Hygiene Data'!$G$5,0,10*ROW('Hygiene Data'!G157)),NA())</f>
        <v>#N/A</v>
      </c>
      <c r="BJ163" s="509" t="e">
        <f ca="1">+IF(AND(ISNUMBER(OFFSET('Hygiene Data'!$G$7,0,10*ROW('Hygiene Data'!G157))),'Data Summary'!DY163="Yes"),OFFSET('Hygiene Data'!$G$7,0,10*ROW('Hygiene Data'!G157)),NA())</f>
        <v>#N/A</v>
      </c>
      <c r="BK163" s="509" t="e">
        <f ca="1">+IF(AND(ISNUMBER(OFFSET('Hygiene Data'!$G$9,0,10*ROW('Hygiene Data'!G157))),'Data Summary'!DZ163="Yes"),OFFSET('Hygiene Data'!$G$9,0,10*ROW('Hygiene Data'!G157)),NA())</f>
        <v>#N/A</v>
      </c>
      <c r="BL163" s="509" t="e">
        <f ca="1">+IF(AND(ISNUMBER(OFFSET('Hygiene Data'!$H$5,0,10*ROW('Hygiene Data'!H157))),'Data Summary'!EA163="Yes"),OFFSET('Hygiene Data'!$H$5,0,10*ROW('Hygiene Data'!H157)),NA())</f>
        <v>#N/A</v>
      </c>
      <c r="BM163" s="509" t="e">
        <f ca="1">+IF(AND(ISNUMBER(OFFSET('Hygiene Data'!$H$7,0,10*ROW('Hygiene Data'!H157))),'Data Summary'!EB163="Yes"),OFFSET('Hygiene Data'!$H$7,0,10*ROW('Hygiene Data'!H157)),NA())</f>
        <v>#N/A</v>
      </c>
      <c r="BN163" s="509" t="e">
        <f ca="1">+IF(AND(ISNUMBER(OFFSET('Hygiene Data'!$H$9,0,10*ROW('Hygiene Data'!H157))),'Data Summary'!EC163="Yes"),OFFSET('Hygiene Data'!$H$9,0,10*ROW('Hygiene Data'!H157)),NA())</f>
        <v>#N/A</v>
      </c>
      <c r="BO163" s="509" t="e">
        <f ca="1">+IF(AND(ISNUMBER(OFFSET('Hygiene Data'!$I$5,0,10*ROW('Hygiene Data'!I157))),'Data Summary'!ED163="Yes"),OFFSET('Hygiene Data'!$I$5,0,10*ROW('Hygiene Data'!I157)),NA())</f>
        <v>#N/A</v>
      </c>
      <c r="BP163" s="509" t="e">
        <f ca="1">+IF(AND(ISNUMBER(OFFSET('Hygiene Data'!$I$7,0,10*ROW('Hygiene Data'!I157))),'Data Summary'!EE163="Yes"),OFFSET('Hygiene Data'!$I$7,0,10*ROW('Hygiene Data'!I157)),NA())</f>
        <v>#N/A</v>
      </c>
      <c r="BQ163" s="509" t="e">
        <f ca="1">+IF(AND(ISNUMBER(OFFSET('Hygiene Data'!$I$9,0,10*ROW('Hygiene Data'!I157))),'Data Summary'!EF163="Yes"),OFFSET('Hygiene Data'!$I$9,0,10*ROW('Hygiene Data'!I157)),NA())</f>
        <v>#N/A</v>
      </c>
    </row>
    <row r="164" spans="1:69" x14ac:dyDescent="0.25">
      <c r="A164" s="505" t="e">
        <f ca="1">+RIGHT('Data Summary'!A164,LEN('Data Summary'!A164)-9)</f>
        <v>#VALUE!</v>
      </c>
      <c r="B164" s="479" t="str">
        <f ca="1">+IF(ISTEXT('Data Summary'!B164),'Data Summary'!B164,"")</f>
        <v/>
      </c>
      <c r="C164" s="506" t="e">
        <f ca="1">+VALUE('Data Summary'!C164)</f>
        <v>#VALUE!</v>
      </c>
      <c r="D164" s="507" t="e">
        <f ca="1">+IF(AND(ISNUMBER(OFFSET('Water Data'!$D$4,0,10*ROW('Water Data'!D158))),'Data Summary'!BS164="Yes"),100-OFFSET('Water Data'!$D$4,0,10*ROW('Water Data'!D158)),NA())</f>
        <v>#N/A</v>
      </c>
      <c r="E164" s="507" t="e">
        <f ca="1">+IF(AND(ISNUMBER(OFFSET('Water Data'!$D$6,0,10*ROW('Water Data'!D158))),'Data Summary'!BT164="Yes"),OFFSET('Water Data'!$D$6,0,10*ROW('Water Data'!D158)),NA())</f>
        <v>#N/A</v>
      </c>
      <c r="F164" s="507" t="e">
        <f ca="1">+IF(AND(ISNUMBER(OFFSET('Water Data'!$D$9,0,10*ROW('Water Data'!D158))),'Data Summary'!BU164="Yes"),OFFSET('Water Data'!$D$9,0,10*ROW('Water Data'!D158)),NA())</f>
        <v>#N/A</v>
      </c>
      <c r="G164" s="507" t="e">
        <f ca="1">+IF(AND(ISNUMBER(OFFSET('Water Data'!$E$4,0,10*ROW('Water Data'!E158))),'Data Summary'!BV164="Yes"),100-OFFSET('Water Data'!$E$4,0,10*ROW('Water Data'!E158)),NA())</f>
        <v>#N/A</v>
      </c>
      <c r="H164" s="507" t="e">
        <f ca="1">+IF(AND(ISNUMBER(OFFSET('Water Data'!$E$6,0,10*ROW('Water Data'!E158))),'Data Summary'!BW164="Yes"),OFFSET('Water Data'!$E$6,0,10*ROW('Water Data'!E158)),NA())</f>
        <v>#N/A</v>
      </c>
      <c r="I164" s="507" t="e">
        <f ca="1">+IF(AND(ISNUMBER(OFFSET('Water Data'!$E$9,0,10*ROW('Water Data'!E158))),'Data Summary'!BX164="Yes"),OFFSET('Water Data'!$E$9,0,10*ROW('Water Data'!E158)),NA())</f>
        <v>#N/A</v>
      </c>
      <c r="J164" s="507" t="e">
        <f ca="1">+IF(AND(ISNUMBER(OFFSET('Water Data'!$F$4,0,10*ROW('Water Data'!F158))),'Data Summary'!BY164="Yes"),100-OFFSET('Water Data'!$F$4,0,10*ROW('Water Data'!F158)),NA())</f>
        <v>#N/A</v>
      </c>
      <c r="K164" s="507" t="e">
        <f ca="1">+IF(AND(ISNUMBER(OFFSET('Water Data'!$F$6,0,10*ROW('Water Data'!F158))),'Data Summary'!BZ164="Yes"),OFFSET('Water Data'!$F$6,0,10*ROW('Water Data'!F158)),NA())</f>
        <v>#N/A</v>
      </c>
      <c r="L164" s="507" t="e">
        <f ca="1">+IF(AND(ISNUMBER(OFFSET('Water Data'!$F$9,0,10*ROW('Water Data'!F158))),'Data Summary'!CA164="Yes"),OFFSET('Water Data'!$F$9,0,10*ROW('Water Data'!F158)),NA())</f>
        <v>#N/A</v>
      </c>
      <c r="M164" s="507" t="e">
        <f ca="1">+IF(AND(ISNUMBER(OFFSET('Water Data'!$G$4,0,10*ROW('Water Data'!G158))),'Data Summary'!CB164="Yes"),100-OFFSET('Water Data'!$G$4,0,10*ROW('Water Data'!G158)),NA())</f>
        <v>#N/A</v>
      </c>
      <c r="N164" s="507" t="e">
        <f ca="1">+IF(AND(ISNUMBER(OFFSET('Water Data'!$G$6,0,10*ROW('Water Data'!G158))),'Data Summary'!CC164="Yes"),OFFSET('Water Data'!$G$6,0,10*ROW('Water Data'!G158)),NA())</f>
        <v>#N/A</v>
      </c>
      <c r="O164" s="507" t="e">
        <f ca="1">+IF(AND(ISNUMBER(OFFSET('Water Data'!$G$9,0,10*ROW('Water Data'!G158))),'Data Summary'!CD164="Yes"),OFFSET('Water Data'!$G$9,0,10*ROW('Water Data'!G158)),NA())</f>
        <v>#N/A</v>
      </c>
      <c r="P164" s="507" t="e">
        <f ca="1">+IF(AND(ISNUMBER(OFFSET('Water Data'!$H$4,0,10*ROW('Water Data'!H158))),'Data Summary'!CE164="Yes"),100-OFFSET('Water Data'!$H$4,0,10*ROW('Water Data'!H158)),NA())</f>
        <v>#N/A</v>
      </c>
      <c r="Q164" s="507" t="e">
        <f ca="1">+IF(AND(ISNUMBER(OFFSET('Water Data'!$H$6,0,10*ROW('Water Data'!H158))),'Data Summary'!CF164="Yes"),OFFSET('Water Data'!$H$6,0,10*ROW('Water Data'!H158)),NA())</f>
        <v>#N/A</v>
      </c>
      <c r="R164" s="507" t="e">
        <f ca="1">+IF(AND(ISNUMBER(OFFSET('Water Data'!$H$9,0,10*ROW('Water Data'!H158))),'Data Summary'!CG164="Yes"),OFFSET('Water Data'!$H$9,0,10*ROW('Water Data'!H158)),NA())</f>
        <v>#N/A</v>
      </c>
      <c r="S164" s="507" t="e">
        <f ca="1">+IF(AND(ISNUMBER(OFFSET('Water Data'!$I$4,0,10*ROW('Water Data'!I158))),'Data Summary'!CH164="Yes"),100-OFFSET('Water Data'!$I$4,0,10*ROW('Water Data'!I158)),NA())</f>
        <v>#N/A</v>
      </c>
      <c r="T164" s="507" t="e">
        <f ca="1">+IF(AND(ISNUMBER(OFFSET('Water Data'!$I$6,0,10*ROW('Water Data'!I158))),'Data Summary'!CI164="Yes"),OFFSET('Water Data'!$I$6,0,10*ROW('Water Data'!I158)),NA())</f>
        <v>#N/A</v>
      </c>
      <c r="U164" s="507" t="e">
        <f ca="1">+IF(AND(ISNUMBER(OFFSET('Water Data'!$I$9,0,10*ROW('Water Data'!I158))),'Data Summary'!CJ164="Yes"),OFFSET('Water Data'!$I$9,0,10*ROW('Water Data'!I158)),NA())</f>
        <v>#N/A</v>
      </c>
      <c r="V164" s="508" t="e">
        <f ca="1">+IF(AND(ISNUMBER(OFFSET('Sanitation Data'!$D$4,0,10*ROW('Sanitation Data'!D158))),'Data Summary'!CK164="Yes"),100-OFFSET('Sanitation Data'!$D$4,0,10*ROW('Sanitation Data'!D158)),NA())</f>
        <v>#N/A</v>
      </c>
      <c r="W164" s="508" t="e">
        <f ca="1">+IF(AND(ISNUMBER(OFFSET('Sanitation Data'!$D$6,0,10*ROW('Sanitation Data'!D158))),'Data Summary'!CL164="Yes"),OFFSET('Sanitation Data'!$D$6,0,10*ROW('Sanitation Data'!D158)),NA())</f>
        <v>#N/A</v>
      </c>
      <c r="X164" s="508" t="e">
        <f ca="1">+IF(AND(ISNUMBER(OFFSET('Sanitation Data'!$D$10,0,10*ROW('Sanitation Data'!D158))),'Data Summary'!CM164="Yes"),OFFSET('Sanitation Data'!$D$10,0,10*ROW('Sanitation Data'!D158)),NA())</f>
        <v>#N/A</v>
      </c>
      <c r="Y164" s="508" t="e">
        <f ca="1">+IF(AND(ISNUMBER(OFFSET('Sanitation Data'!$D$11,0,10*ROW('Sanitation Data'!D158))),'Data Summary'!CN164="Yes"),OFFSET('Sanitation Data'!$D$11,0,10*ROW('Sanitation Data'!D158)),NA())</f>
        <v>#N/A</v>
      </c>
      <c r="Z164" s="508" t="e">
        <f ca="1">+IF(AND(ISNUMBER(OFFSET('Sanitation Data'!$D$12,0,10*ROW('Sanitation Data'!D158))),'Data Summary'!CO164="Yes"),OFFSET('Sanitation Data'!$D$12,0,10*ROW('Sanitation Data'!D158)),NA())</f>
        <v>#N/A</v>
      </c>
      <c r="AA164" s="508" t="e">
        <f ca="1">+IF(AND(ISNUMBER(OFFSET('Sanitation Data'!$E$4,0,10*ROW('Sanitation Data'!E158))),'Data Summary'!CP164="Yes"),100-OFFSET('Sanitation Data'!$E$4,0,10*ROW('Sanitation Data'!E158)),NA())</f>
        <v>#N/A</v>
      </c>
      <c r="AB164" s="508" t="e">
        <f ca="1">+IF(AND(ISNUMBER(OFFSET('Sanitation Data'!$E$6,0,10*ROW('Sanitation Data'!E158))),'Data Summary'!CQ164="Yes"),OFFSET('Sanitation Data'!$E$6,0,10*ROW('Sanitation Data'!E158)),NA())</f>
        <v>#N/A</v>
      </c>
      <c r="AC164" s="508" t="e">
        <f ca="1">+IF(AND(ISNUMBER(OFFSET('Sanitation Data'!$E$10,0,10*ROW('Sanitation Data'!E158))),'Data Summary'!CR164="Yes"),OFFSET('Sanitation Data'!$E$10,0,10*ROW('Sanitation Data'!E158)),NA())</f>
        <v>#N/A</v>
      </c>
      <c r="AD164" s="508" t="e">
        <f ca="1">+IF(AND(ISNUMBER(OFFSET('Sanitation Data'!$E$11,0,10*ROW('Sanitation Data'!E158))),'Data Summary'!CS164="Yes"),OFFSET('Sanitation Data'!$E$11,0,10*ROW('Sanitation Data'!E158)),NA())</f>
        <v>#N/A</v>
      </c>
      <c r="AE164" s="508" t="e">
        <f ca="1">+IF(AND(ISNUMBER(OFFSET('Sanitation Data'!$E$12,0,10*ROW('Sanitation Data'!E158))),'Data Summary'!CT164="Yes"),OFFSET('Sanitation Data'!$E$12,0,10*ROW('Sanitation Data'!E158)),NA())</f>
        <v>#N/A</v>
      </c>
      <c r="AF164" s="508" t="e">
        <f ca="1">+IF(AND(ISNUMBER(OFFSET('Sanitation Data'!$F$4,0,10*ROW('Sanitation Data'!F158))),'Data Summary'!CU164="Yes"),100-OFFSET('Sanitation Data'!$F$4,0,10*ROW('Sanitation Data'!F158)),NA())</f>
        <v>#N/A</v>
      </c>
      <c r="AG164" s="508" t="e">
        <f ca="1">+IF(AND(ISNUMBER(OFFSET('Sanitation Data'!$F$6,0,10*ROW('Sanitation Data'!F158))),'Data Summary'!CV164="Yes"),OFFSET('Sanitation Data'!$F$6,0,10*ROW('Sanitation Data'!F158)),NA())</f>
        <v>#N/A</v>
      </c>
      <c r="AH164" s="508" t="e">
        <f ca="1">+IF(AND(ISNUMBER(OFFSET('Sanitation Data'!$F$10,0,10*ROW('Sanitation Data'!F158))),'Data Summary'!CW164="Yes"),OFFSET('Sanitation Data'!$F$10,0,10*ROW('Sanitation Data'!F158)),NA())</f>
        <v>#N/A</v>
      </c>
      <c r="AI164" s="508" t="e">
        <f ca="1">+IF(AND(ISNUMBER(OFFSET('Sanitation Data'!$F$11,0,10*ROW('Sanitation Data'!F158))),'Data Summary'!CX164="Yes"),OFFSET('Sanitation Data'!$F$11,0,10*ROW('Sanitation Data'!F158)),NA())</f>
        <v>#N/A</v>
      </c>
      <c r="AJ164" s="508" t="e">
        <f ca="1">+IF(AND(ISNUMBER(OFFSET('Sanitation Data'!$F$12,0,10*ROW('Sanitation Data'!F158))),'Data Summary'!CY164="Yes"),OFFSET('Sanitation Data'!$F$12,0,10*ROW('Sanitation Data'!F158)),NA())</f>
        <v>#N/A</v>
      </c>
      <c r="AK164" s="508" t="e">
        <f ca="1">+IF(AND(ISNUMBER(OFFSET('Sanitation Data'!$G$4,0,10*ROW('Sanitation Data'!G158))),'Data Summary'!CZ164="Yes"),100-OFFSET('Sanitation Data'!$G$4,0,10*ROW('Sanitation Data'!G158)),NA())</f>
        <v>#N/A</v>
      </c>
      <c r="AL164" s="508" t="e">
        <f ca="1">+IF(AND(ISNUMBER(OFFSET('Sanitation Data'!$G$6,0,10*ROW('Sanitation Data'!G158))),'Data Summary'!DA164="Yes"),OFFSET('Sanitation Data'!$G$6,0,10*ROW('Sanitation Data'!G158)),NA())</f>
        <v>#N/A</v>
      </c>
      <c r="AM164" s="508" t="e">
        <f ca="1">+IF(AND(ISNUMBER(OFFSET('Sanitation Data'!$G$10,0,10*ROW('Sanitation Data'!G158))),'Data Summary'!DB164="Yes"),OFFSET('Sanitation Data'!$G$10,0,10*ROW('Sanitation Data'!G158)),NA())</f>
        <v>#N/A</v>
      </c>
      <c r="AN164" s="508" t="e">
        <f ca="1">+IF(AND(ISNUMBER(OFFSET('Sanitation Data'!$G$11,0,10*ROW('Sanitation Data'!G158))),'Data Summary'!DC164="Yes"),OFFSET('Sanitation Data'!$G$11,0,10*ROW('Sanitation Data'!G158)),NA())</f>
        <v>#N/A</v>
      </c>
      <c r="AO164" s="508" t="e">
        <f ca="1">+IF(AND(ISNUMBER(OFFSET('Sanitation Data'!$G$12,0,10*ROW('Sanitation Data'!G158))),'Data Summary'!DD164="Yes"),OFFSET('Sanitation Data'!$G$12,0,10*ROW('Sanitation Data'!G158)),NA())</f>
        <v>#N/A</v>
      </c>
      <c r="AP164" s="508" t="e">
        <f ca="1">+IF(AND(ISNUMBER(OFFSET('Sanitation Data'!$H$4,0,10*ROW('Sanitation Data'!H158))),'Data Summary'!DE164="Yes"),100-OFFSET('Sanitation Data'!$H$4,0,10*ROW('Sanitation Data'!H158)),NA())</f>
        <v>#N/A</v>
      </c>
      <c r="AQ164" s="508" t="e">
        <f ca="1">+IF(AND(ISNUMBER(OFFSET('Sanitation Data'!$H$6,0,10*ROW('Sanitation Data'!H158))),'Data Summary'!DF164="Yes"),OFFSET('Sanitation Data'!$H$6,0,10*ROW('Sanitation Data'!H158)),NA())</f>
        <v>#N/A</v>
      </c>
      <c r="AR164" s="508" t="e">
        <f ca="1">+IF(AND(ISNUMBER(OFFSET('Sanitation Data'!$H$10,0,10*ROW('Sanitation Data'!H158))),'Data Summary'!DG164="Yes"),OFFSET('Sanitation Data'!$H$10,0,10*ROW('Sanitation Data'!H158)),NA())</f>
        <v>#N/A</v>
      </c>
      <c r="AS164" s="508" t="e">
        <f ca="1">+IF(AND(ISNUMBER(OFFSET('Sanitation Data'!$H$11,0,10*ROW('Sanitation Data'!H158))),'Data Summary'!DH164="Yes"),OFFSET('Sanitation Data'!$H$11,0,10*ROW('Sanitation Data'!H158)),NA())</f>
        <v>#N/A</v>
      </c>
      <c r="AT164" s="508" t="e">
        <f ca="1">+IF(AND(ISNUMBER(OFFSET('Sanitation Data'!$H$12,0,10*ROW('Sanitation Data'!H158))),'Data Summary'!DI164="Yes"),OFFSET('Sanitation Data'!$H$12,0,10*ROW('Sanitation Data'!H158)),NA())</f>
        <v>#N/A</v>
      </c>
      <c r="AU164" s="508" t="e">
        <f ca="1">+IF(AND(ISNUMBER(OFFSET('Sanitation Data'!$I$4,0,10*ROW('Sanitation Data'!I158))),'Data Summary'!DJ164="Yes"),100-OFFSET('Sanitation Data'!$I$4,0,10*ROW('Sanitation Data'!I158)),NA())</f>
        <v>#N/A</v>
      </c>
      <c r="AV164" s="508" t="e">
        <f ca="1">+IF(AND(ISNUMBER(OFFSET('Sanitation Data'!$I$6,0,10*ROW('Sanitation Data'!I158))),'Data Summary'!DK164="Yes"),OFFSET('Sanitation Data'!$I$6,0,10*ROW('Sanitation Data'!I158)),NA())</f>
        <v>#N/A</v>
      </c>
      <c r="AW164" s="508" t="e">
        <f ca="1">+IF(AND(ISNUMBER(OFFSET('Sanitation Data'!$I$10,0,10*ROW('Sanitation Data'!I158))),'Data Summary'!DL164="Yes"),OFFSET('Sanitation Data'!$I$10,0,10*ROW('Sanitation Data'!I158)),NA())</f>
        <v>#N/A</v>
      </c>
      <c r="AX164" s="508" t="e">
        <f ca="1">+IF(AND(ISNUMBER(OFFSET('Sanitation Data'!$I$11,0,10*ROW('Sanitation Data'!I158))),'Data Summary'!DM164="Yes"),OFFSET('Sanitation Data'!$I$11,0,10*ROW('Sanitation Data'!I158)),NA())</f>
        <v>#N/A</v>
      </c>
      <c r="AY164" s="508" t="e">
        <f ca="1">+IF(AND(ISNUMBER(OFFSET('Sanitation Data'!$I$12,0,10*ROW('Sanitation Data'!I158))),'Data Summary'!DN164="Yes"),OFFSET('Sanitation Data'!$I$12,0,10*ROW('Sanitation Data'!I158)),NA())</f>
        <v>#N/A</v>
      </c>
      <c r="AZ164" s="509" t="e">
        <f ca="1">+IF(AND(ISNUMBER(OFFSET('Hygiene Data'!$D$5,0,10*ROW('Hygiene Data'!D158))),'Data Summary'!DO164="Yes"),OFFSET('Hygiene Data'!$D$5,0,10*ROW('Hygiene Data'!D158)),NA())</f>
        <v>#N/A</v>
      </c>
      <c r="BA164" s="509" t="e">
        <f ca="1">+IF(AND(ISNUMBER(OFFSET('Hygiene Data'!$D$7,0,10*ROW('Hygiene Data'!D158))),'Data Summary'!DP164="Yes"),OFFSET('Hygiene Data'!$D$7,0,10*ROW('Hygiene Data'!D158)),NA())</f>
        <v>#N/A</v>
      </c>
      <c r="BB164" s="509" t="e">
        <f ca="1">+IF(AND(ISNUMBER(OFFSET('Hygiene Data'!$D$9,0,10*ROW('Hygiene Data'!D158))),'Data Summary'!DQ164="Yes"),OFFSET('Hygiene Data'!$D$9,0,10*ROW('Hygiene Data'!D158)),NA())</f>
        <v>#N/A</v>
      </c>
      <c r="BC164" s="509" t="e">
        <f ca="1">+IF(AND(ISNUMBER(OFFSET('Hygiene Data'!$E$5,0,10*ROW('Hygiene Data'!E158))),'Data Summary'!DR164="Yes"),OFFSET('Hygiene Data'!$E$5,0,10*ROW('Hygiene Data'!E158)),NA())</f>
        <v>#N/A</v>
      </c>
      <c r="BD164" s="509" t="e">
        <f ca="1">+IF(AND(ISNUMBER(OFFSET('Hygiene Data'!$E$7,0,10*ROW('Hygiene Data'!E158))),'Data Summary'!DS164="Yes"),OFFSET('Hygiene Data'!$E$7,0,10*ROW('Hygiene Data'!E158)),NA())</f>
        <v>#N/A</v>
      </c>
      <c r="BE164" s="509" t="e">
        <f ca="1">+IF(AND(ISNUMBER(OFFSET('Hygiene Data'!$E$9,0,10*ROW('Hygiene Data'!E158))),'Data Summary'!DT164="Yes"),OFFSET('Hygiene Data'!$E$9,0,10*ROW('Hygiene Data'!E158)),NA())</f>
        <v>#N/A</v>
      </c>
      <c r="BF164" s="509" t="e">
        <f ca="1">+IF(AND(ISNUMBER(OFFSET('Hygiene Data'!$F$5,0,10*ROW('Hygiene Data'!F158))),'Data Summary'!DU164="Yes"),OFFSET('Hygiene Data'!$F$5,0,10*ROW('Hygiene Data'!F158)),NA())</f>
        <v>#N/A</v>
      </c>
      <c r="BG164" s="509" t="e">
        <f ca="1">+IF(AND(ISNUMBER(OFFSET('Hygiene Data'!$F$7,0,10*ROW('Hygiene Data'!F158))),'Data Summary'!DV164="Yes"),OFFSET('Hygiene Data'!$F$7,0,10*ROW('Hygiene Data'!F158)),NA())</f>
        <v>#N/A</v>
      </c>
      <c r="BH164" s="509" t="e">
        <f ca="1">+IF(AND(ISNUMBER(OFFSET('Hygiene Data'!$F$9,0,10*ROW('Hygiene Data'!F158))),'Data Summary'!DW164="Yes"),OFFSET('Hygiene Data'!$F$9,0,10*ROW('Hygiene Data'!F158)),NA())</f>
        <v>#N/A</v>
      </c>
      <c r="BI164" s="509" t="e">
        <f ca="1">+IF(AND(ISNUMBER(OFFSET('Hygiene Data'!$G$5,0,10*ROW('Hygiene Data'!G158))),'Data Summary'!DX164="Yes"),OFFSET('Hygiene Data'!$G$5,0,10*ROW('Hygiene Data'!G158)),NA())</f>
        <v>#N/A</v>
      </c>
      <c r="BJ164" s="509" t="e">
        <f ca="1">+IF(AND(ISNUMBER(OFFSET('Hygiene Data'!$G$7,0,10*ROW('Hygiene Data'!G158))),'Data Summary'!DY164="Yes"),OFFSET('Hygiene Data'!$G$7,0,10*ROW('Hygiene Data'!G158)),NA())</f>
        <v>#N/A</v>
      </c>
      <c r="BK164" s="509" t="e">
        <f ca="1">+IF(AND(ISNUMBER(OFFSET('Hygiene Data'!$G$9,0,10*ROW('Hygiene Data'!G158))),'Data Summary'!DZ164="Yes"),OFFSET('Hygiene Data'!$G$9,0,10*ROW('Hygiene Data'!G158)),NA())</f>
        <v>#N/A</v>
      </c>
      <c r="BL164" s="509" t="e">
        <f ca="1">+IF(AND(ISNUMBER(OFFSET('Hygiene Data'!$H$5,0,10*ROW('Hygiene Data'!H158))),'Data Summary'!EA164="Yes"),OFFSET('Hygiene Data'!$H$5,0,10*ROW('Hygiene Data'!H158)),NA())</f>
        <v>#N/A</v>
      </c>
      <c r="BM164" s="509" t="e">
        <f ca="1">+IF(AND(ISNUMBER(OFFSET('Hygiene Data'!$H$7,0,10*ROW('Hygiene Data'!H158))),'Data Summary'!EB164="Yes"),OFFSET('Hygiene Data'!$H$7,0,10*ROW('Hygiene Data'!H158)),NA())</f>
        <v>#N/A</v>
      </c>
      <c r="BN164" s="509" t="e">
        <f ca="1">+IF(AND(ISNUMBER(OFFSET('Hygiene Data'!$H$9,0,10*ROW('Hygiene Data'!H158))),'Data Summary'!EC164="Yes"),OFFSET('Hygiene Data'!$H$9,0,10*ROW('Hygiene Data'!H158)),NA())</f>
        <v>#N/A</v>
      </c>
      <c r="BO164" s="509" t="e">
        <f ca="1">+IF(AND(ISNUMBER(OFFSET('Hygiene Data'!$I$5,0,10*ROW('Hygiene Data'!I158))),'Data Summary'!ED164="Yes"),OFFSET('Hygiene Data'!$I$5,0,10*ROW('Hygiene Data'!I158)),NA())</f>
        <v>#N/A</v>
      </c>
      <c r="BP164" s="509" t="e">
        <f ca="1">+IF(AND(ISNUMBER(OFFSET('Hygiene Data'!$I$7,0,10*ROW('Hygiene Data'!I158))),'Data Summary'!EE164="Yes"),OFFSET('Hygiene Data'!$I$7,0,10*ROW('Hygiene Data'!I158)),NA())</f>
        <v>#N/A</v>
      </c>
      <c r="BQ164" s="509" t="e">
        <f ca="1">+IF(AND(ISNUMBER(OFFSET('Hygiene Data'!$I$9,0,10*ROW('Hygiene Data'!I158))),'Data Summary'!EF164="Yes"),OFFSET('Hygiene Data'!$I$9,0,10*ROW('Hygiene Data'!I158)),NA())</f>
        <v>#N/A</v>
      </c>
    </row>
    <row r="165" spans="1:69" x14ac:dyDescent="0.25">
      <c r="A165" s="505" t="e">
        <f ca="1">+RIGHT('Data Summary'!A165,LEN('Data Summary'!A165)-9)</f>
        <v>#VALUE!</v>
      </c>
      <c r="B165" s="479" t="str">
        <f ca="1">+IF(ISTEXT('Data Summary'!B165),'Data Summary'!B165,"")</f>
        <v/>
      </c>
      <c r="C165" s="506" t="e">
        <f ca="1">+VALUE('Data Summary'!C165)</f>
        <v>#VALUE!</v>
      </c>
      <c r="D165" s="507" t="e">
        <f ca="1">+IF(AND(ISNUMBER(OFFSET('Water Data'!$D$4,0,10*ROW('Water Data'!D159))),'Data Summary'!BS165="Yes"),100-OFFSET('Water Data'!$D$4,0,10*ROW('Water Data'!D159)),NA())</f>
        <v>#N/A</v>
      </c>
      <c r="E165" s="507" t="e">
        <f ca="1">+IF(AND(ISNUMBER(OFFSET('Water Data'!$D$6,0,10*ROW('Water Data'!D159))),'Data Summary'!BT165="Yes"),OFFSET('Water Data'!$D$6,0,10*ROW('Water Data'!D159)),NA())</f>
        <v>#N/A</v>
      </c>
      <c r="F165" s="507" t="e">
        <f ca="1">+IF(AND(ISNUMBER(OFFSET('Water Data'!$D$9,0,10*ROW('Water Data'!D159))),'Data Summary'!BU165="Yes"),OFFSET('Water Data'!$D$9,0,10*ROW('Water Data'!D159)),NA())</f>
        <v>#N/A</v>
      </c>
      <c r="G165" s="507" t="e">
        <f ca="1">+IF(AND(ISNUMBER(OFFSET('Water Data'!$E$4,0,10*ROW('Water Data'!E159))),'Data Summary'!BV165="Yes"),100-OFFSET('Water Data'!$E$4,0,10*ROW('Water Data'!E159)),NA())</f>
        <v>#N/A</v>
      </c>
      <c r="H165" s="507" t="e">
        <f ca="1">+IF(AND(ISNUMBER(OFFSET('Water Data'!$E$6,0,10*ROW('Water Data'!E159))),'Data Summary'!BW165="Yes"),OFFSET('Water Data'!$E$6,0,10*ROW('Water Data'!E159)),NA())</f>
        <v>#N/A</v>
      </c>
      <c r="I165" s="507" t="e">
        <f ca="1">+IF(AND(ISNUMBER(OFFSET('Water Data'!$E$9,0,10*ROW('Water Data'!E159))),'Data Summary'!BX165="Yes"),OFFSET('Water Data'!$E$9,0,10*ROW('Water Data'!E159)),NA())</f>
        <v>#N/A</v>
      </c>
      <c r="J165" s="507" t="e">
        <f ca="1">+IF(AND(ISNUMBER(OFFSET('Water Data'!$F$4,0,10*ROW('Water Data'!F159))),'Data Summary'!BY165="Yes"),100-OFFSET('Water Data'!$F$4,0,10*ROW('Water Data'!F159)),NA())</f>
        <v>#N/A</v>
      </c>
      <c r="K165" s="507" t="e">
        <f ca="1">+IF(AND(ISNUMBER(OFFSET('Water Data'!$F$6,0,10*ROW('Water Data'!F159))),'Data Summary'!BZ165="Yes"),OFFSET('Water Data'!$F$6,0,10*ROW('Water Data'!F159)),NA())</f>
        <v>#N/A</v>
      </c>
      <c r="L165" s="507" t="e">
        <f ca="1">+IF(AND(ISNUMBER(OFFSET('Water Data'!$F$9,0,10*ROW('Water Data'!F159))),'Data Summary'!CA165="Yes"),OFFSET('Water Data'!$F$9,0,10*ROW('Water Data'!F159)),NA())</f>
        <v>#N/A</v>
      </c>
      <c r="M165" s="507" t="e">
        <f ca="1">+IF(AND(ISNUMBER(OFFSET('Water Data'!$G$4,0,10*ROW('Water Data'!G159))),'Data Summary'!CB165="Yes"),100-OFFSET('Water Data'!$G$4,0,10*ROW('Water Data'!G159)),NA())</f>
        <v>#N/A</v>
      </c>
      <c r="N165" s="507" t="e">
        <f ca="1">+IF(AND(ISNUMBER(OFFSET('Water Data'!$G$6,0,10*ROW('Water Data'!G159))),'Data Summary'!CC165="Yes"),OFFSET('Water Data'!$G$6,0,10*ROW('Water Data'!G159)),NA())</f>
        <v>#N/A</v>
      </c>
      <c r="O165" s="507" t="e">
        <f ca="1">+IF(AND(ISNUMBER(OFFSET('Water Data'!$G$9,0,10*ROW('Water Data'!G159))),'Data Summary'!CD165="Yes"),OFFSET('Water Data'!$G$9,0,10*ROW('Water Data'!G159)),NA())</f>
        <v>#N/A</v>
      </c>
      <c r="P165" s="507" t="e">
        <f ca="1">+IF(AND(ISNUMBER(OFFSET('Water Data'!$H$4,0,10*ROW('Water Data'!H159))),'Data Summary'!CE165="Yes"),100-OFFSET('Water Data'!$H$4,0,10*ROW('Water Data'!H159)),NA())</f>
        <v>#N/A</v>
      </c>
      <c r="Q165" s="507" t="e">
        <f ca="1">+IF(AND(ISNUMBER(OFFSET('Water Data'!$H$6,0,10*ROW('Water Data'!H159))),'Data Summary'!CF165="Yes"),OFFSET('Water Data'!$H$6,0,10*ROW('Water Data'!H159)),NA())</f>
        <v>#N/A</v>
      </c>
      <c r="R165" s="507" t="e">
        <f ca="1">+IF(AND(ISNUMBER(OFFSET('Water Data'!$H$9,0,10*ROW('Water Data'!H159))),'Data Summary'!CG165="Yes"),OFFSET('Water Data'!$H$9,0,10*ROW('Water Data'!H159)),NA())</f>
        <v>#N/A</v>
      </c>
      <c r="S165" s="507" t="e">
        <f ca="1">+IF(AND(ISNUMBER(OFFSET('Water Data'!$I$4,0,10*ROW('Water Data'!I159))),'Data Summary'!CH165="Yes"),100-OFFSET('Water Data'!$I$4,0,10*ROW('Water Data'!I159)),NA())</f>
        <v>#N/A</v>
      </c>
      <c r="T165" s="507" t="e">
        <f ca="1">+IF(AND(ISNUMBER(OFFSET('Water Data'!$I$6,0,10*ROW('Water Data'!I159))),'Data Summary'!CI165="Yes"),OFFSET('Water Data'!$I$6,0,10*ROW('Water Data'!I159)),NA())</f>
        <v>#N/A</v>
      </c>
      <c r="U165" s="507" t="e">
        <f ca="1">+IF(AND(ISNUMBER(OFFSET('Water Data'!$I$9,0,10*ROW('Water Data'!I159))),'Data Summary'!CJ165="Yes"),OFFSET('Water Data'!$I$9,0,10*ROW('Water Data'!I159)),NA())</f>
        <v>#N/A</v>
      </c>
      <c r="V165" s="508" t="e">
        <f ca="1">+IF(AND(ISNUMBER(OFFSET('Sanitation Data'!$D$4,0,10*ROW('Sanitation Data'!D159))),'Data Summary'!CK165="Yes"),100-OFFSET('Sanitation Data'!$D$4,0,10*ROW('Sanitation Data'!D159)),NA())</f>
        <v>#N/A</v>
      </c>
      <c r="W165" s="508" t="e">
        <f ca="1">+IF(AND(ISNUMBER(OFFSET('Sanitation Data'!$D$6,0,10*ROW('Sanitation Data'!D159))),'Data Summary'!CL165="Yes"),OFFSET('Sanitation Data'!$D$6,0,10*ROW('Sanitation Data'!D159)),NA())</f>
        <v>#N/A</v>
      </c>
      <c r="X165" s="508" t="e">
        <f ca="1">+IF(AND(ISNUMBER(OFFSET('Sanitation Data'!$D$10,0,10*ROW('Sanitation Data'!D159))),'Data Summary'!CM165="Yes"),OFFSET('Sanitation Data'!$D$10,0,10*ROW('Sanitation Data'!D159)),NA())</f>
        <v>#N/A</v>
      </c>
      <c r="Y165" s="508" t="e">
        <f ca="1">+IF(AND(ISNUMBER(OFFSET('Sanitation Data'!$D$11,0,10*ROW('Sanitation Data'!D159))),'Data Summary'!CN165="Yes"),OFFSET('Sanitation Data'!$D$11,0,10*ROW('Sanitation Data'!D159)),NA())</f>
        <v>#N/A</v>
      </c>
      <c r="Z165" s="508" t="e">
        <f ca="1">+IF(AND(ISNUMBER(OFFSET('Sanitation Data'!$D$12,0,10*ROW('Sanitation Data'!D159))),'Data Summary'!CO165="Yes"),OFFSET('Sanitation Data'!$D$12,0,10*ROW('Sanitation Data'!D159)),NA())</f>
        <v>#N/A</v>
      </c>
      <c r="AA165" s="508" t="e">
        <f ca="1">+IF(AND(ISNUMBER(OFFSET('Sanitation Data'!$E$4,0,10*ROW('Sanitation Data'!E159))),'Data Summary'!CP165="Yes"),100-OFFSET('Sanitation Data'!$E$4,0,10*ROW('Sanitation Data'!E159)),NA())</f>
        <v>#N/A</v>
      </c>
      <c r="AB165" s="508" t="e">
        <f ca="1">+IF(AND(ISNUMBER(OFFSET('Sanitation Data'!$E$6,0,10*ROW('Sanitation Data'!E159))),'Data Summary'!CQ165="Yes"),OFFSET('Sanitation Data'!$E$6,0,10*ROW('Sanitation Data'!E159)),NA())</f>
        <v>#N/A</v>
      </c>
      <c r="AC165" s="508" t="e">
        <f ca="1">+IF(AND(ISNUMBER(OFFSET('Sanitation Data'!$E$10,0,10*ROW('Sanitation Data'!E159))),'Data Summary'!CR165="Yes"),OFFSET('Sanitation Data'!$E$10,0,10*ROW('Sanitation Data'!E159)),NA())</f>
        <v>#N/A</v>
      </c>
      <c r="AD165" s="508" t="e">
        <f ca="1">+IF(AND(ISNUMBER(OFFSET('Sanitation Data'!$E$11,0,10*ROW('Sanitation Data'!E159))),'Data Summary'!CS165="Yes"),OFFSET('Sanitation Data'!$E$11,0,10*ROW('Sanitation Data'!E159)),NA())</f>
        <v>#N/A</v>
      </c>
      <c r="AE165" s="508" t="e">
        <f ca="1">+IF(AND(ISNUMBER(OFFSET('Sanitation Data'!$E$12,0,10*ROW('Sanitation Data'!E159))),'Data Summary'!CT165="Yes"),OFFSET('Sanitation Data'!$E$12,0,10*ROW('Sanitation Data'!E159)),NA())</f>
        <v>#N/A</v>
      </c>
      <c r="AF165" s="508" t="e">
        <f ca="1">+IF(AND(ISNUMBER(OFFSET('Sanitation Data'!$F$4,0,10*ROW('Sanitation Data'!F159))),'Data Summary'!CU165="Yes"),100-OFFSET('Sanitation Data'!$F$4,0,10*ROW('Sanitation Data'!F159)),NA())</f>
        <v>#N/A</v>
      </c>
      <c r="AG165" s="508" t="e">
        <f ca="1">+IF(AND(ISNUMBER(OFFSET('Sanitation Data'!$F$6,0,10*ROW('Sanitation Data'!F159))),'Data Summary'!CV165="Yes"),OFFSET('Sanitation Data'!$F$6,0,10*ROW('Sanitation Data'!F159)),NA())</f>
        <v>#N/A</v>
      </c>
      <c r="AH165" s="508" t="e">
        <f ca="1">+IF(AND(ISNUMBER(OFFSET('Sanitation Data'!$F$10,0,10*ROW('Sanitation Data'!F159))),'Data Summary'!CW165="Yes"),OFFSET('Sanitation Data'!$F$10,0,10*ROW('Sanitation Data'!F159)),NA())</f>
        <v>#N/A</v>
      </c>
      <c r="AI165" s="508" t="e">
        <f ca="1">+IF(AND(ISNUMBER(OFFSET('Sanitation Data'!$F$11,0,10*ROW('Sanitation Data'!F159))),'Data Summary'!CX165="Yes"),OFFSET('Sanitation Data'!$F$11,0,10*ROW('Sanitation Data'!F159)),NA())</f>
        <v>#N/A</v>
      </c>
      <c r="AJ165" s="508" t="e">
        <f ca="1">+IF(AND(ISNUMBER(OFFSET('Sanitation Data'!$F$12,0,10*ROW('Sanitation Data'!F159))),'Data Summary'!CY165="Yes"),OFFSET('Sanitation Data'!$F$12,0,10*ROW('Sanitation Data'!F159)),NA())</f>
        <v>#N/A</v>
      </c>
      <c r="AK165" s="508" t="e">
        <f ca="1">+IF(AND(ISNUMBER(OFFSET('Sanitation Data'!$G$4,0,10*ROW('Sanitation Data'!G159))),'Data Summary'!CZ165="Yes"),100-OFFSET('Sanitation Data'!$G$4,0,10*ROW('Sanitation Data'!G159)),NA())</f>
        <v>#N/A</v>
      </c>
      <c r="AL165" s="508" t="e">
        <f ca="1">+IF(AND(ISNUMBER(OFFSET('Sanitation Data'!$G$6,0,10*ROW('Sanitation Data'!G159))),'Data Summary'!DA165="Yes"),OFFSET('Sanitation Data'!$G$6,0,10*ROW('Sanitation Data'!G159)),NA())</f>
        <v>#N/A</v>
      </c>
      <c r="AM165" s="508" t="e">
        <f ca="1">+IF(AND(ISNUMBER(OFFSET('Sanitation Data'!$G$10,0,10*ROW('Sanitation Data'!G159))),'Data Summary'!DB165="Yes"),OFFSET('Sanitation Data'!$G$10,0,10*ROW('Sanitation Data'!G159)),NA())</f>
        <v>#N/A</v>
      </c>
      <c r="AN165" s="508" t="e">
        <f ca="1">+IF(AND(ISNUMBER(OFFSET('Sanitation Data'!$G$11,0,10*ROW('Sanitation Data'!G159))),'Data Summary'!DC165="Yes"),OFFSET('Sanitation Data'!$G$11,0,10*ROW('Sanitation Data'!G159)),NA())</f>
        <v>#N/A</v>
      </c>
      <c r="AO165" s="508" t="e">
        <f ca="1">+IF(AND(ISNUMBER(OFFSET('Sanitation Data'!$G$12,0,10*ROW('Sanitation Data'!G159))),'Data Summary'!DD165="Yes"),OFFSET('Sanitation Data'!$G$12,0,10*ROW('Sanitation Data'!G159)),NA())</f>
        <v>#N/A</v>
      </c>
      <c r="AP165" s="508" t="e">
        <f ca="1">+IF(AND(ISNUMBER(OFFSET('Sanitation Data'!$H$4,0,10*ROW('Sanitation Data'!H159))),'Data Summary'!DE165="Yes"),100-OFFSET('Sanitation Data'!$H$4,0,10*ROW('Sanitation Data'!H159)),NA())</f>
        <v>#N/A</v>
      </c>
      <c r="AQ165" s="508" t="e">
        <f ca="1">+IF(AND(ISNUMBER(OFFSET('Sanitation Data'!$H$6,0,10*ROW('Sanitation Data'!H159))),'Data Summary'!DF165="Yes"),OFFSET('Sanitation Data'!$H$6,0,10*ROW('Sanitation Data'!H159)),NA())</f>
        <v>#N/A</v>
      </c>
      <c r="AR165" s="508" t="e">
        <f ca="1">+IF(AND(ISNUMBER(OFFSET('Sanitation Data'!$H$10,0,10*ROW('Sanitation Data'!H159))),'Data Summary'!DG165="Yes"),OFFSET('Sanitation Data'!$H$10,0,10*ROW('Sanitation Data'!H159)),NA())</f>
        <v>#N/A</v>
      </c>
      <c r="AS165" s="508" t="e">
        <f ca="1">+IF(AND(ISNUMBER(OFFSET('Sanitation Data'!$H$11,0,10*ROW('Sanitation Data'!H159))),'Data Summary'!DH165="Yes"),OFFSET('Sanitation Data'!$H$11,0,10*ROW('Sanitation Data'!H159)),NA())</f>
        <v>#N/A</v>
      </c>
      <c r="AT165" s="508" t="e">
        <f ca="1">+IF(AND(ISNUMBER(OFFSET('Sanitation Data'!$H$12,0,10*ROW('Sanitation Data'!H159))),'Data Summary'!DI165="Yes"),OFFSET('Sanitation Data'!$H$12,0,10*ROW('Sanitation Data'!H159)),NA())</f>
        <v>#N/A</v>
      </c>
      <c r="AU165" s="508" t="e">
        <f ca="1">+IF(AND(ISNUMBER(OFFSET('Sanitation Data'!$I$4,0,10*ROW('Sanitation Data'!I159))),'Data Summary'!DJ165="Yes"),100-OFFSET('Sanitation Data'!$I$4,0,10*ROW('Sanitation Data'!I159)),NA())</f>
        <v>#N/A</v>
      </c>
      <c r="AV165" s="508" t="e">
        <f ca="1">+IF(AND(ISNUMBER(OFFSET('Sanitation Data'!$I$6,0,10*ROW('Sanitation Data'!I159))),'Data Summary'!DK165="Yes"),OFFSET('Sanitation Data'!$I$6,0,10*ROW('Sanitation Data'!I159)),NA())</f>
        <v>#N/A</v>
      </c>
      <c r="AW165" s="508" t="e">
        <f ca="1">+IF(AND(ISNUMBER(OFFSET('Sanitation Data'!$I$10,0,10*ROW('Sanitation Data'!I159))),'Data Summary'!DL165="Yes"),OFFSET('Sanitation Data'!$I$10,0,10*ROW('Sanitation Data'!I159)),NA())</f>
        <v>#N/A</v>
      </c>
      <c r="AX165" s="508" t="e">
        <f ca="1">+IF(AND(ISNUMBER(OFFSET('Sanitation Data'!$I$11,0,10*ROW('Sanitation Data'!I159))),'Data Summary'!DM165="Yes"),OFFSET('Sanitation Data'!$I$11,0,10*ROW('Sanitation Data'!I159)),NA())</f>
        <v>#N/A</v>
      </c>
      <c r="AY165" s="508" t="e">
        <f ca="1">+IF(AND(ISNUMBER(OFFSET('Sanitation Data'!$I$12,0,10*ROW('Sanitation Data'!I159))),'Data Summary'!DN165="Yes"),OFFSET('Sanitation Data'!$I$12,0,10*ROW('Sanitation Data'!I159)),NA())</f>
        <v>#N/A</v>
      </c>
      <c r="AZ165" s="509" t="e">
        <f ca="1">+IF(AND(ISNUMBER(OFFSET('Hygiene Data'!$D$5,0,10*ROW('Hygiene Data'!D159))),'Data Summary'!DO165="Yes"),OFFSET('Hygiene Data'!$D$5,0,10*ROW('Hygiene Data'!D159)),NA())</f>
        <v>#N/A</v>
      </c>
      <c r="BA165" s="509" t="e">
        <f ca="1">+IF(AND(ISNUMBER(OFFSET('Hygiene Data'!$D$7,0,10*ROW('Hygiene Data'!D159))),'Data Summary'!DP165="Yes"),OFFSET('Hygiene Data'!$D$7,0,10*ROW('Hygiene Data'!D159)),NA())</f>
        <v>#N/A</v>
      </c>
      <c r="BB165" s="509" t="e">
        <f ca="1">+IF(AND(ISNUMBER(OFFSET('Hygiene Data'!$D$9,0,10*ROW('Hygiene Data'!D159))),'Data Summary'!DQ165="Yes"),OFFSET('Hygiene Data'!$D$9,0,10*ROW('Hygiene Data'!D159)),NA())</f>
        <v>#N/A</v>
      </c>
      <c r="BC165" s="509" t="e">
        <f ca="1">+IF(AND(ISNUMBER(OFFSET('Hygiene Data'!$E$5,0,10*ROW('Hygiene Data'!E159))),'Data Summary'!DR165="Yes"),OFFSET('Hygiene Data'!$E$5,0,10*ROW('Hygiene Data'!E159)),NA())</f>
        <v>#N/A</v>
      </c>
      <c r="BD165" s="509" t="e">
        <f ca="1">+IF(AND(ISNUMBER(OFFSET('Hygiene Data'!$E$7,0,10*ROW('Hygiene Data'!E159))),'Data Summary'!DS165="Yes"),OFFSET('Hygiene Data'!$E$7,0,10*ROW('Hygiene Data'!E159)),NA())</f>
        <v>#N/A</v>
      </c>
      <c r="BE165" s="509" t="e">
        <f ca="1">+IF(AND(ISNUMBER(OFFSET('Hygiene Data'!$E$9,0,10*ROW('Hygiene Data'!E159))),'Data Summary'!DT165="Yes"),OFFSET('Hygiene Data'!$E$9,0,10*ROW('Hygiene Data'!E159)),NA())</f>
        <v>#N/A</v>
      </c>
      <c r="BF165" s="509" t="e">
        <f ca="1">+IF(AND(ISNUMBER(OFFSET('Hygiene Data'!$F$5,0,10*ROW('Hygiene Data'!F159))),'Data Summary'!DU165="Yes"),OFFSET('Hygiene Data'!$F$5,0,10*ROW('Hygiene Data'!F159)),NA())</f>
        <v>#N/A</v>
      </c>
      <c r="BG165" s="509" t="e">
        <f ca="1">+IF(AND(ISNUMBER(OFFSET('Hygiene Data'!$F$7,0,10*ROW('Hygiene Data'!F159))),'Data Summary'!DV165="Yes"),OFFSET('Hygiene Data'!$F$7,0,10*ROW('Hygiene Data'!F159)),NA())</f>
        <v>#N/A</v>
      </c>
      <c r="BH165" s="509" t="e">
        <f ca="1">+IF(AND(ISNUMBER(OFFSET('Hygiene Data'!$F$9,0,10*ROW('Hygiene Data'!F159))),'Data Summary'!DW165="Yes"),OFFSET('Hygiene Data'!$F$9,0,10*ROW('Hygiene Data'!F159)),NA())</f>
        <v>#N/A</v>
      </c>
      <c r="BI165" s="509" t="e">
        <f ca="1">+IF(AND(ISNUMBER(OFFSET('Hygiene Data'!$G$5,0,10*ROW('Hygiene Data'!G159))),'Data Summary'!DX165="Yes"),OFFSET('Hygiene Data'!$G$5,0,10*ROW('Hygiene Data'!G159)),NA())</f>
        <v>#N/A</v>
      </c>
      <c r="BJ165" s="509" t="e">
        <f ca="1">+IF(AND(ISNUMBER(OFFSET('Hygiene Data'!$G$7,0,10*ROW('Hygiene Data'!G159))),'Data Summary'!DY165="Yes"),OFFSET('Hygiene Data'!$G$7,0,10*ROW('Hygiene Data'!G159)),NA())</f>
        <v>#N/A</v>
      </c>
      <c r="BK165" s="509" t="e">
        <f ca="1">+IF(AND(ISNUMBER(OFFSET('Hygiene Data'!$G$9,0,10*ROW('Hygiene Data'!G159))),'Data Summary'!DZ165="Yes"),OFFSET('Hygiene Data'!$G$9,0,10*ROW('Hygiene Data'!G159)),NA())</f>
        <v>#N/A</v>
      </c>
      <c r="BL165" s="509" t="e">
        <f ca="1">+IF(AND(ISNUMBER(OFFSET('Hygiene Data'!$H$5,0,10*ROW('Hygiene Data'!H159))),'Data Summary'!EA165="Yes"),OFFSET('Hygiene Data'!$H$5,0,10*ROW('Hygiene Data'!H159)),NA())</f>
        <v>#N/A</v>
      </c>
      <c r="BM165" s="509" t="e">
        <f ca="1">+IF(AND(ISNUMBER(OFFSET('Hygiene Data'!$H$7,0,10*ROW('Hygiene Data'!H159))),'Data Summary'!EB165="Yes"),OFFSET('Hygiene Data'!$H$7,0,10*ROW('Hygiene Data'!H159)),NA())</f>
        <v>#N/A</v>
      </c>
      <c r="BN165" s="509" t="e">
        <f ca="1">+IF(AND(ISNUMBER(OFFSET('Hygiene Data'!$H$9,0,10*ROW('Hygiene Data'!H159))),'Data Summary'!EC165="Yes"),OFFSET('Hygiene Data'!$H$9,0,10*ROW('Hygiene Data'!H159)),NA())</f>
        <v>#N/A</v>
      </c>
      <c r="BO165" s="509" t="e">
        <f ca="1">+IF(AND(ISNUMBER(OFFSET('Hygiene Data'!$I$5,0,10*ROW('Hygiene Data'!I159))),'Data Summary'!ED165="Yes"),OFFSET('Hygiene Data'!$I$5,0,10*ROW('Hygiene Data'!I159)),NA())</f>
        <v>#N/A</v>
      </c>
      <c r="BP165" s="509" t="e">
        <f ca="1">+IF(AND(ISNUMBER(OFFSET('Hygiene Data'!$I$7,0,10*ROW('Hygiene Data'!I159))),'Data Summary'!EE165="Yes"),OFFSET('Hygiene Data'!$I$7,0,10*ROW('Hygiene Data'!I159)),NA())</f>
        <v>#N/A</v>
      </c>
      <c r="BQ165" s="509" t="e">
        <f ca="1">+IF(AND(ISNUMBER(OFFSET('Hygiene Data'!$I$9,0,10*ROW('Hygiene Data'!I159))),'Data Summary'!EF165="Yes"),OFFSET('Hygiene Data'!$I$9,0,10*ROW('Hygiene Data'!I159)),NA())</f>
        <v>#N/A</v>
      </c>
    </row>
    <row r="166" spans="1:69" x14ac:dyDescent="0.25">
      <c r="A166" s="505" t="e">
        <f ca="1">+RIGHT('Data Summary'!A166,LEN('Data Summary'!A166)-9)</f>
        <v>#VALUE!</v>
      </c>
      <c r="B166" s="479" t="str">
        <f ca="1">+IF(ISTEXT('Data Summary'!B166),'Data Summary'!B166,"")</f>
        <v/>
      </c>
      <c r="C166" s="506" t="e">
        <f ca="1">+VALUE('Data Summary'!C166)</f>
        <v>#VALUE!</v>
      </c>
      <c r="D166" s="507" t="e">
        <f ca="1">+IF(AND(ISNUMBER(OFFSET('Water Data'!$D$4,0,10*ROW('Water Data'!D160))),'Data Summary'!BS166="Yes"),100-OFFSET('Water Data'!$D$4,0,10*ROW('Water Data'!D160)),NA())</f>
        <v>#N/A</v>
      </c>
      <c r="E166" s="507" t="e">
        <f ca="1">+IF(AND(ISNUMBER(OFFSET('Water Data'!$D$6,0,10*ROW('Water Data'!D160))),'Data Summary'!BT166="Yes"),OFFSET('Water Data'!$D$6,0,10*ROW('Water Data'!D160)),NA())</f>
        <v>#N/A</v>
      </c>
      <c r="F166" s="507" t="e">
        <f ca="1">+IF(AND(ISNUMBER(OFFSET('Water Data'!$D$9,0,10*ROW('Water Data'!D160))),'Data Summary'!BU166="Yes"),OFFSET('Water Data'!$D$9,0,10*ROW('Water Data'!D160)),NA())</f>
        <v>#N/A</v>
      </c>
      <c r="G166" s="507" t="e">
        <f ca="1">+IF(AND(ISNUMBER(OFFSET('Water Data'!$E$4,0,10*ROW('Water Data'!E160))),'Data Summary'!BV166="Yes"),100-OFFSET('Water Data'!$E$4,0,10*ROW('Water Data'!E160)),NA())</f>
        <v>#N/A</v>
      </c>
      <c r="H166" s="507" t="e">
        <f ca="1">+IF(AND(ISNUMBER(OFFSET('Water Data'!$E$6,0,10*ROW('Water Data'!E160))),'Data Summary'!BW166="Yes"),OFFSET('Water Data'!$E$6,0,10*ROW('Water Data'!E160)),NA())</f>
        <v>#N/A</v>
      </c>
      <c r="I166" s="507" t="e">
        <f ca="1">+IF(AND(ISNUMBER(OFFSET('Water Data'!$E$9,0,10*ROW('Water Data'!E160))),'Data Summary'!BX166="Yes"),OFFSET('Water Data'!$E$9,0,10*ROW('Water Data'!E160)),NA())</f>
        <v>#N/A</v>
      </c>
      <c r="J166" s="507" t="e">
        <f ca="1">+IF(AND(ISNUMBER(OFFSET('Water Data'!$F$4,0,10*ROW('Water Data'!F160))),'Data Summary'!BY166="Yes"),100-OFFSET('Water Data'!$F$4,0,10*ROW('Water Data'!F160)),NA())</f>
        <v>#N/A</v>
      </c>
      <c r="K166" s="507" t="e">
        <f ca="1">+IF(AND(ISNUMBER(OFFSET('Water Data'!$F$6,0,10*ROW('Water Data'!F160))),'Data Summary'!BZ166="Yes"),OFFSET('Water Data'!$F$6,0,10*ROW('Water Data'!F160)),NA())</f>
        <v>#N/A</v>
      </c>
      <c r="L166" s="507" t="e">
        <f ca="1">+IF(AND(ISNUMBER(OFFSET('Water Data'!$F$9,0,10*ROW('Water Data'!F160))),'Data Summary'!CA166="Yes"),OFFSET('Water Data'!$F$9,0,10*ROW('Water Data'!F160)),NA())</f>
        <v>#N/A</v>
      </c>
      <c r="M166" s="507" t="e">
        <f ca="1">+IF(AND(ISNUMBER(OFFSET('Water Data'!$G$4,0,10*ROW('Water Data'!G160))),'Data Summary'!CB166="Yes"),100-OFFSET('Water Data'!$G$4,0,10*ROW('Water Data'!G160)),NA())</f>
        <v>#N/A</v>
      </c>
      <c r="N166" s="507" t="e">
        <f ca="1">+IF(AND(ISNUMBER(OFFSET('Water Data'!$G$6,0,10*ROW('Water Data'!G160))),'Data Summary'!CC166="Yes"),OFFSET('Water Data'!$G$6,0,10*ROW('Water Data'!G160)),NA())</f>
        <v>#N/A</v>
      </c>
      <c r="O166" s="507" t="e">
        <f ca="1">+IF(AND(ISNUMBER(OFFSET('Water Data'!$G$9,0,10*ROW('Water Data'!G160))),'Data Summary'!CD166="Yes"),OFFSET('Water Data'!$G$9,0,10*ROW('Water Data'!G160)),NA())</f>
        <v>#N/A</v>
      </c>
      <c r="P166" s="507" t="e">
        <f ca="1">+IF(AND(ISNUMBER(OFFSET('Water Data'!$H$4,0,10*ROW('Water Data'!H160))),'Data Summary'!CE166="Yes"),100-OFFSET('Water Data'!$H$4,0,10*ROW('Water Data'!H160)),NA())</f>
        <v>#N/A</v>
      </c>
      <c r="Q166" s="507" t="e">
        <f ca="1">+IF(AND(ISNUMBER(OFFSET('Water Data'!$H$6,0,10*ROW('Water Data'!H160))),'Data Summary'!CF166="Yes"),OFFSET('Water Data'!$H$6,0,10*ROW('Water Data'!H160)),NA())</f>
        <v>#N/A</v>
      </c>
      <c r="R166" s="507" t="e">
        <f ca="1">+IF(AND(ISNUMBER(OFFSET('Water Data'!$H$9,0,10*ROW('Water Data'!H160))),'Data Summary'!CG166="Yes"),OFFSET('Water Data'!$H$9,0,10*ROW('Water Data'!H160)),NA())</f>
        <v>#N/A</v>
      </c>
      <c r="S166" s="507" t="e">
        <f ca="1">+IF(AND(ISNUMBER(OFFSET('Water Data'!$I$4,0,10*ROW('Water Data'!I160))),'Data Summary'!CH166="Yes"),100-OFFSET('Water Data'!$I$4,0,10*ROW('Water Data'!I160)),NA())</f>
        <v>#N/A</v>
      </c>
      <c r="T166" s="507" t="e">
        <f ca="1">+IF(AND(ISNUMBER(OFFSET('Water Data'!$I$6,0,10*ROW('Water Data'!I160))),'Data Summary'!CI166="Yes"),OFFSET('Water Data'!$I$6,0,10*ROW('Water Data'!I160)),NA())</f>
        <v>#N/A</v>
      </c>
      <c r="U166" s="507" t="e">
        <f ca="1">+IF(AND(ISNUMBER(OFFSET('Water Data'!$I$9,0,10*ROW('Water Data'!I160))),'Data Summary'!CJ166="Yes"),OFFSET('Water Data'!$I$9,0,10*ROW('Water Data'!I160)),NA())</f>
        <v>#N/A</v>
      </c>
      <c r="V166" s="508" t="e">
        <f ca="1">+IF(AND(ISNUMBER(OFFSET('Sanitation Data'!$D$4,0,10*ROW('Sanitation Data'!D160))),'Data Summary'!CK166="Yes"),100-OFFSET('Sanitation Data'!$D$4,0,10*ROW('Sanitation Data'!D160)),NA())</f>
        <v>#N/A</v>
      </c>
      <c r="W166" s="508" t="e">
        <f ca="1">+IF(AND(ISNUMBER(OFFSET('Sanitation Data'!$D$6,0,10*ROW('Sanitation Data'!D160))),'Data Summary'!CL166="Yes"),OFFSET('Sanitation Data'!$D$6,0,10*ROW('Sanitation Data'!D160)),NA())</f>
        <v>#N/A</v>
      </c>
      <c r="X166" s="508" t="e">
        <f ca="1">+IF(AND(ISNUMBER(OFFSET('Sanitation Data'!$D$10,0,10*ROW('Sanitation Data'!D160))),'Data Summary'!CM166="Yes"),OFFSET('Sanitation Data'!$D$10,0,10*ROW('Sanitation Data'!D160)),NA())</f>
        <v>#N/A</v>
      </c>
      <c r="Y166" s="508" t="e">
        <f ca="1">+IF(AND(ISNUMBER(OFFSET('Sanitation Data'!$D$11,0,10*ROW('Sanitation Data'!D160))),'Data Summary'!CN166="Yes"),OFFSET('Sanitation Data'!$D$11,0,10*ROW('Sanitation Data'!D160)),NA())</f>
        <v>#N/A</v>
      </c>
      <c r="Z166" s="508" t="e">
        <f ca="1">+IF(AND(ISNUMBER(OFFSET('Sanitation Data'!$D$12,0,10*ROW('Sanitation Data'!D160))),'Data Summary'!CO166="Yes"),OFFSET('Sanitation Data'!$D$12,0,10*ROW('Sanitation Data'!D160)),NA())</f>
        <v>#N/A</v>
      </c>
      <c r="AA166" s="508" t="e">
        <f ca="1">+IF(AND(ISNUMBER(OFFSET('Sanitation Data'!$E$4,0,10*ROW('Sanitation Data'!E160))),'Data Summary'!CP166="Yes"),100-OFFSET('Sanitation Data'!$E$4,0,10*ROW('Sanitation Data'!E160)),NA())</f>
        <v>#N/A</v>
      </c>
      <c r="AB166" s="508" t="e">
        <f ca="1">+IF(AND(ISNUMBER(OFFSET('Sanitation Data'!$E$6,0,10*ROW('Sanitation Data'!E160))),'Data Summary'!CQ166="Yes"),OFFSET('Sanitation Data'!$E$6,0,10*ROW('Sanitation Data'!E160)),NA())</f>
        <v>#N/A</v>
      </c>
      <c r="AC166" s="508" t="e">
        <f ca="1">+IF(AND(ISNUMBER(OFFSET('Sanitation Data'!$E$10,0,10*ROW('Sanitation Data'!E160))),'Data Summary'!CR166="Yes"),OFFSET('Sanitation Data'!$E$10,0,10*ROW('Sanitation Data'!E160)),NA())</f>
        <v>#N/A</v>
      </c>
      <c r="AD166" s="508" t="e">
        <f ca="1">+IF(AND(ISNUMBER(OFFSET('Sanitation Data'!$E$11,0,10*ROW('Sanitation Data'!E160))),'Data Summary'!CS166="Yes"),OFFSET('Sanitation Data'!$E$11,0,10*ROW('Sanitation Data'!E160)),NA())</f>
        <v>#N/A</v>
      </c>
      <c r="AE166" s="508" t="e">
        <f ca="1">+IF(AND(ISNUMBER(OFFSET('Sanitation Data'!$E$12,0,10*ROW('Sanitation Data'!E160))),'Data Summary'!CT166="Yes"),OFFSET('Sanitation Data'!$E$12,0,10*ROW('Sanitation Data'!E160)),NA())</f>
        <v>#N/A</v>
      </c>
      <c r="AF166" s="508" t="e">
        <f ca="1">+IF(AND(ISNUMBER(OFFSET('Sanitation Data'!$F$4,0,10*ROW('Sanitation Data'!F160))),'Data Summary'!CU166="Yes"),100-OFFSET('Sanitation Data'!$F$4,0,10*ROW('Sanitation Data'!F160)),NA())</f>
        <v>#N/A</v>
      </c>
      <c r="AG166" s="508" t="e">
        <f ca="1">+IF(AND(ISNUMBER(OFFSET('Sanitation Data'!$F$6,0,10*ROW('Sanitation Data'!F160))),'Data Summary'!CV166="Yes"),OFFSET('Sanitation Data'!$F$6,0,10*ROW('Sanitation Data'!F160)),NA())</f>
        <v>#N/A</v>
      </c>
      <c r="AH166" s="508" t="e">
        <f ca="1">+IF(AND(ISNUMBER(OFFSET('Sanitation Data'!$F$10,0,10*ROW('Sanitation Data'!F160))),'Data Summary'!CW166="Yes"),OFFSET('Sanitation Data'!$F$10,0,10*ROW('Sanitation Data'!F160)),NA())</f>
        <v>#N/A</v>
      </c>
      <c r="AI166" s="508" t="e">
        <f ca="1">+IF(AND(ISNUMBER(OFFSET('Sanitation Data'!$F$11,0,10*ROW('Sanitation Data'!F160))),'Data Summary'!CX166="Yes"),OFFSET('Sanitation Data'!$F$11,0,10*ROW('Sanitation Data'!F160)),NA())</f>
        <v>#N/A</v>
      </c>
      <c r="AJ166" s="508" t="e">
        <f ca="1">+IF(AND(ISNUMBER(OFFSET('Sanitation Data'!$F$12,0,10*ROW('Sanitation Data'!F160))),'Data Summary'!CY166="Yes"),OFFSET('Sanitation Data'!$F$12,0,10*ROW('Sanitation Data'!F160)),NA())</f>
        <v>#N/A</v>
      </c>
      <c r="AK166" s="508" t="e">
        <f ca="1">+IF(AND(ISNUMBER(OFFSET('Sanitation Data'!$G$4,0,10*ROW('Sanitation Data'!G160))),'Data Summary'!CZ166="Yes"),100-OFFSET('Sanitation Data'!$G$4,0,10*ROW('Sanitation Data'!G160)),NA())</f>
        <v>#N/A</v>
      </c>
      <c r="AL166" s="508" t="e">
        <f ca="1">+IF(AND(ISNUMBER(OFFSET('Sanitation Data'!$G$6,0,10*ROW('Sanitation Data'!G160))),'Data Summary'!DA166="Yes"),OFFSET('Sanitation Data'!$G$6,0,10*ROW('Sanitation Data'!G160)),NA())</f>
        <v>#N/A</v>
      </c>
      <c r="AM166" s="508" t="e">
        <f ca="1">+IF(AND(ISNUMBER(OFFSET('Sanitation Data'!$G$10,0,10*ROW('Sanitation Data'!G160))),'Data Summary'!DB166="Yes"),OFFSET('Sanitation Data'!$G$10,0,10*ROW('Sanitation Data'!G160)),NA())</f>
        <v>#N/A</v>
      </c>
      <c r="AN166" s="508" t="e">
        <f ca="1">+IF(AND(ISNUMBER(OFFSET('Sanitation Data'!$G$11,0,10*ROW('Sanitation Data'!G160))),'Data Summary'!DC166="Yes"),OFFSET('Sanitation Data'!$G$11,0,10*ROW('Sanitation Data'!G160)),NA())</f>
        <v>#N/A</v>
      </c>
      <c r="AO166" s="508" t="e">
        <f ca="1">+IF(AND(ISNUMBER(OFFSET('Sanitation Data'!$G$12,0,10*ROW('Sanitation Data'!G160))),'Data Summary'!DD166="Yes"),OFFSET('Sanitation Data'!$G$12,0,10*ROW('Sanitation Data'!G160)),NA())</f>
        <v>#N/A</v>
      </c>
      <c r="AP166" s="508" t="e">
        <f ca="1">+IF(AND(ISNUMBER(OFFSET('Sanitation Data'!$H$4,0,10*ROW('Sanitation Data'!H160))),'Data Summary'!DE166="Yes"),100-OFFSET('Sanitation Data'!$H$4,0,10*ROW('Sanitation Data'!H160)),NA())</f>
        <v>#N/A</v>
      </c>
      <c r="AQ166" s="508" t="e">
        <f ca="1">+IF(AND(ISNUMBER(OFFSET('Sanitation Data'!$H$6,0,10*ROW('Sanitation Data'!H160))),'Data Summary'!DF166="Yes"),OFFSET('Sanitation Data'!$H$6,0,10*ROW('Sanitation Data'!H160)),NA())</f>
        <v>#N/A</v>
      </c>
      <c r="AR166" s="508" t="e">
        <f ca="1">+IF(AND(ISNUMBER(OFFSET('Sanitation Data'!$H$10,0,10*ROW('Sanitation Data'!H160))),'Data Summary'!DG166="Yes"),OFFSET('Sanitation Data'!$H$10,0,10*ROW('Sanitation Data'!H160)),NA())</f>
        <v>#N/A</v>
      </c>
      <c r="AS166" s="508" t="e">
        <f ca="1">+IF(AND(ISNUMBER(OFFSET('Sanitation Data'!$H$11,0,10*ROW('Sanitation Data'!H160))),'Data Summary'!DH166="Yes"),OFFSET('Sanitation Data'!$H$11,0,10*ROW('Sanitation Data'!H160)),NA())</f>
        <v>#N/A</v>
      </c>
      <c r="AT166" s="508" t="e">
        <f ca="1">+IF(AND(ISNUMBER(OFFSET('Sanitation Data'!$H$12,0,10*ROW('Sanitation Data'!H160))),'Data Summary'!DI166="Yes"),OFFSET('Sanitation Data'!$H$12,0,10*ROW('Sanitation Data'!H160)),NA())</f>
        <v>#N/A</v>
      </c>
      <c r="AU166" s="508" t="e">
        <f ca="1">+IF(AND(ISNUMBER(OFFSET('Sanitation Data'!$I$4,0,10*ROW('Sanitation Data'!I160))),'Data Summary'!DJ166="Yes"),100-OFFSET('Sanitation Data'!$I$4,0,10*ROW('Sanitation Data'!I160)),NA())</f>
        <v>#N/A</v>
      </c>
      <c r="AV166" s="508" t="e">
        <f ca="1">+IF(AND(ISNUMBER(OFFSET('Sanitation Data'!$I$6,0,10*ROW('Sanitation Data'!I160))),'Data Summary'!DK166="Yes"),OFFSET('Sanitation Data'!$I$6,0,10*ROW('Sanitation Data'!I160)),NA())</f>
        <v>#N/A</v>
      </c>
      <c r="AW166" s="508" t="e">
        <f ca="1">+IF(AND(ISNUMBER(OFFSET('Sanitation Data'!$I$10,0,10*ROW('Sanitation Data'!I160))),'Data Summary'!DL166="Yes"),OFFSET('Sanitation Data'!$I$10,0,10*ROW('Sanitation Data'!I160)),NA())</f>
        <v>#N/A</v>
      </c>
      <c r="AX166" s="508" t="e">
        <f ca="1">+IF(AND(ISNUMBER(OFFSET('Sanitation Data'!$I$11,0,10*ROW('Sanitation Data'!I160))),'Data Summary'!DM166="Yes"),OFFSET('Sanitation Data'!$I$11,0,10*ROW('Sanitation Data'!I160)),NA())</f>
        <v>#N/A</v>
      </c>
      <c r="AY166" s="508" t="e">
        <f ca="1">+IF(AND(ISNUMBER(OFFSET('Sanitation Data'!$I$12,0,10*ROW('Sanitation Data'!I160))),'Data Summary'!DN166="Yes"),OFFSET('Sanitation Data'!$I$12,0,10*ROW('Sanitation Data'!I160)),NA())</f>
        <v>#N/A</v>
      </c>
      <c r="AZ166" s="509" t="e">
        <f ca="1">+IF(AND(ISNUMBER(OFFSET('Hygiene Data'!$D$5,0,10*ROW('Hygiene Data'!D160))),'Data Summary'!DO166="Yes"),OFFSET('Hygiene Data'!$D$5,0,10*ROW('Hygiene Data'!D160)),NA())</f>
        <v>#N/A</v>
      </c>
      <c r="BA166" s="509" t="e">
        <f ca="1">+IF(AND(ISNUMBER(OFFSET('Hygiene Data'!$D$7,0,10*ROW('Hygiene Data'!D160))),'Data Summary'!DP166="Yes"),OFFSET('Hygiene Data'!$D$7,0,10*ROW('Hygiene Data'!D160)),NA())</f>
        <v>#N/A</v>
      </c>
      <c r="BB166" s="509" t="e">
        <f ca="1">+IF(AND(ISNUMBER(OFFSET('Hygiene Data'!$D$9,0,10*ROW('Hygiene Data'!D160))),'Data Summary'!DQ166="Yes"),OFFSET('Hygiene Data'!$D$9,0,10*ROW('Hygiene Data'!D160)),NA())</f>
        <v>#N/A</v>
      </c>
      <c r="BC166" s="509" t="e">
        <f ca="1">+IF(AND(ISNUMBER(OFFSET('Hygiene Data'!$E$5,0,10*ROW('Hygiene Data'!E160))),'Data Summary'!DR166="Yes"),OFFSET('Hygiene Data'!$E$5,0,10*ROW('Hygiene Data'!E160)),NA())</f>
        <v>#N/A</v>
      </c>
      <c r="BD166" s="509" t="e">
        <f ca="1">+IF(AND(ISNUMBER(OFFSET('Hygiene Data'!$E$7,0,10*ROW('Hygiene Data'!E160))),'Data Summary'!DS166="Yes"),OFFSET('Hygiene Data'!$E$7,0,10*ROW('Hygiene Data'!E160)),NA())</f>
        <v>#N/A</v>
      </c>
      <c r="BE166" s="509" t="e">
        <f ca="1">+IF(AND(ISNUMBER(OFFSET('Hygiene Data'!$E$9,0,10*ROW('Hygiene Data'!E160))),'Data Summary'!DT166="Yes"),OFFSET('Hygiene Data'!$E$9,0,10*ROW('Hygiene Data'!E160)),NA())</f>
        <v>#N/A</v>
      </c>
      <c r="BF166" s="509" t="e">
        <f ca="1">+IF(AND(ISNUMBER(OFFSET('Hygiene Data'!$F$5,0,10*ROW('Hygiene Data'!F160))),'Data Summary'!DU166="Yes"),OFFSET('Hygiene Data'!$F$5,0,10*ROW('Hygiene Data'!F160)),NA())</f>
        <v>#N/A</v>
      </c>
      <c r="BG166" s="509" t="e">
        <f ca="1">+IF(AND(ISNUMBER(OFFSET('Hygiene Data'!$F$7,0,10*ROW('Hygiene Data'!F160))),'Data Summary'!DV166="Yes"),OFFSET('Hygiene Data'!$F$7,0,10*ROW('Hygiene Data'!F160)),NA())</f>
        <v>#N/A</v>
      </c>
      <c r="BH166" s="509" t="e">
        <f ca="1">+IF(AND(ISNUMBER(OFFSET('Hygiene Data'!$F$9,0,10*ROW('Hygiene Data'!F160))),'Data Summary'!DW166="Yes"),OFFSET('Hygiene Data'!$F$9,0,10*ROW('Hygiene Data'!F160)),NA())</f>
        <v>#N/A</v>
      </c>
      <c r="BI166" s="509" t="e">
        <f ca="1">+IF(AND(ISNUMBER(OFFSET('Hygiene Data'!$G$5,0,10*ROW('Hygiene Data'!G160))),'Data Summary'!DX166="Yes"),OFFSET('Hygiene Data'!$G$5,0,10*ROW('Hygiene Data'!G160)),NA())</f>
        <v>#N/A</v>
      </c>
      <c r="BJ166" s="509" t="e">
        <f ca="1">+IF(AND(ISNUMBER(OFFSET('Hygiene Data'!$G$7,0,10*ROW('Hygiene Data'!G160))),'Data Summary'!DY166="Yes"),OFFSET('Hygiene Data'!$G$7,0,10*ROW('Hygiene Data'!G160)),NA())</f>
        <v>#N/A</v>
      </c>
      <c r="BK166" s="509" t="e">
        <f ca="1">+IF(AND(ISNUMBER(OFFSET('Hygiene Data'!$G$9,0,10*ROW('Hygiene Data'!G160))),'Data Summary'!DZ166="Yes"),OFFSET('Hygiene Data'!$G$9,0,10*ROW('Hygiene Data'!G160)),NA())</f>
        <v>#N/A</v>
      </c>
      <c r="BL166" s="509" t="e">
        <f ca="1">+IF(AND(ISNUMBER(OFFSET('Hygiene Data'!$H$5,0,10*ROW('Hygiene Data'!H160))),'Data Summary'!EA166="Yes"),OFFSET('Hygiene Data'!$H$5,0,10*ROW('Hygiene Data'!H160)),NA())</f>
        <v>#N/A</v>
      </c>
      <c r="BM166" s="509" t="e">
        <f ca="1">+IF(AND(ISNUMBER(OFFSET('Hygiene Data'!$H$7,0,10*ROW('Hygiene Data'!H160))),'Data Summary'!EB166="Yes"),OFFSET('Hygiene Data'!$H$7,0,10*ROW('Hygiene Data'!H160)),NA())</f>
        <v>#N/A</v>
      </c>
      <c r="BN166" s="509" t="e">
        <f ca="1">+IF(AND(ISNUMBER(OFFSET('Hygiene Data'!$H$9,0,10*ROW('Hygiene Data'!H160))),'Data Summary'!EC166="Yes"),OFFSET('Hygiene Data'!$H$9,0,10*ROW('Hygiene Data'!H160)),NA())</f>
        <v>#N/A</v>
      </c>
      <c r="BO166" s="509" t="e">
        <f ca="1">+IF(AND(ISNUMBER(OFFSET('Hygiene Data'!$I$5,0,10*ROW('Hygiene Data'!I160))),'Data Summary'!ED166="Yes"),OFFSET('Hygiene Data'!$I$5,0,10*ROW('Hygiene Data'!I160)),NA())</f>
        <v>#N/A</v>
      </c>
      <c r="BP166" s="509" t="e">
        <f ca="1">+IF(AND(ISNUMBER(OFFSET('Hygiene Data'!$I$7,0,10*ROW('Hygiene Data'!I160))),'Data Summary'!EE166="Yes"),OFFSET('Hygiene Data'!$I$7,0,10*ROW('Hygiene Data'!I160)),NA())</f>
        <v>#N/A</v>
      </c>
      <c r="BQ166" s="509" t="e">
        <f ca="1">+IF(AND(ISNUMBER(OFFSET('Hygiene Data'!$I$9,0,10*ROW('Hygiene Data'!I160))),'Data Summary'!EF166="Yes"),OFFSET('Hygiene Data'!$I$9,0,10*ROW('Hygiene Data'!I160)),NA())</f>
        <v>#N/A</v>
      </c>
    </row>
    <row r="167" spans="1:69" x14ac:dyDescent="0.25">
      <c r="A167" s="505" t="e">
        <f ca="1">+RIGHT('Data Summary'!A167,LEN('Data Summary'!A167)-9)</f>
        <v>#VALUE!</v>
      </c>
      <c r="B167" s="479" t="str">
        <f ca="1">+IF(ISTEXT('Data Summary'!B167),'Data Summary'!B167,"")</f>
        <v/>
      </c>
      <c r="C167" s="506" t="e">
        <f ca="1">+VALUE('Data Summary'!C167)</f>
        <v>#VALUE!</v>
      </c>
      <c r="D167" s="507" t="e">
        <f ca="1">+IF(AND(ISNUMBER(OFFSET('Water Data'!$D$4,0,10*ROW('Water Data'!D161))),'Data Summary'!BS167="Yes"),100-OFFSET('Water Data'!$D$4,0,10*ROW('Water Data'!D161)),NA())</f>
        <v>#N/A</v>
      </c>
      <c r="E167" s="507" t="e">
        <f ca="1">+IF(AND(ISNUMBER(OFFSET('Water Data'!$D$6,0,10*ROW('Water Data'!D161))),'Data Summary'!BT167="Yes"),OFFSET('Water Data'!$D$6,0,10*ROW('Water Data'!D161)),NA())</f>
        <v>#N/A</v>
      </c>
      <c r="F167" s="507" t="e">
        <f ca="1">+IF(AND(ISNUMBER(OFFSET('Water Data'!$D$9,0,10*ROW('Water Data'!D161))),'Data Summary'!BU167="Yes"),OFFSET('Water Data'!$D$9,0,10*ROW('Water Data'!D161)),NA())</f>
        <v>#N/A</v>
      </c>
      <c r="G167" s="507" t="e">
        <f ca="1">+IF(AND(ISNUMBER(OFFSET('Water Data'!$E$4,0,10*ROW('Water Data'!E161))),'Data Summary'!BV167="Yes"),100-OFFSET('Water Data'!$E$4,0,10*ROW('Water Data'!E161)),NA())</f>
        <v>#N/A</v>
      </c>
      <c r="H167" s="507" t="e">
        <f ca="1">+IF(AND(ISNUMBER(OFFSET('Water Data'!$E$6,0,10*ROW('Water Data'!E161))),'Data Summary'!BW167="Yes"),OFFSET('Water Data'!$E$6,0,10*ROW('Water Data'!E161)),NA())</f>
        <v>#N/A</v>
      </c>
      <c r="I167" s="507" t="e">
        <f ca="1">+IF(AND(ISNUMBER(OFFSET('Water Data'!$E$9,0,10*ROW('Water Data'!E161))),'Data Summary'!BX167="Yes"),OFFSET('Water Data'!$E$9,0,10*ROW('Water Data'!E161)),NA())</f>
        <v>#N/A</v>
      </c>
      <c r="J167" s="507" t="e">
        <f ca="1">+IF(AND(ISNUMBER(OFFSET('Water Data'!$F$4,0,10*ROW('Water Data'!F161))),'Data Summary'!BY167="Yes"),100-OFFSET('Water Data'!$F$4,0,10*ROW('Water Data'!F161)),NA())</f>
        <v>#N/A</v>
      </c>
      <c r="K167" s="507" t="e">
        <f ca="1">+IF(AND(ISNUMBER(OFFSET('Water Data'!$F$6,0,10*ROW('Water Data'!F161))),'Data Summary'!BZ167="Yes"),OFFSET('Water Data'!$F$6,0,10*ROW('Water Data'!F161)),NA())</f>
        <v>#N/A</v>
      </c>
      <c r="L167" s="507" t="e">
        <f ca="1">+IF(AND(ISNUMBER(OFFSET('Water Data'!$F$9,0,10*ROW('Water Data'!F161))),'Data Summary'!CA167="Yes"),OFFSET('Water Data'!$F$9,0,10*ROW('Water Data'!F161)),NA())</f>
        <v>#N/A</v>
      </c>
      <c r="M167" s="507" t="e">
        <f ca="1">+IF(AND(ISNUMBER(OFFSET('Water Data'!$G$4,0,10*ROW('Water Data'!G161))),'Data Summary'!CB167="Yes"),100-OFFSET('Water Data'!$G$4,0,10*ROW('Water Data'!G161)),NA())</f>
        <v>#N/A</v>
      </c>
      <c r="N167" s="507" t="e">
        <f ca="1">+IF(AND(ISNUMBER(OFFSET('Water Data'!$G$6,0,10*ROW('Water Data'!G161))),'Data Summary'!CC167="Yes"),OFFSET('Water Data'!$G$6,0,10*ROW('Water Data'!G161)),NA())</f>
        <v>#N/A</v>
      </c>
      <c r="O167" s="507" t="e">
        <f ca="1">+IF(AND(ISNUMBER(OFFSET('Water Data'!$G$9,0,10*ROW('Water Data'!G161))),'Data Summary'!CD167="Yes"),OFFSET('Water Data'!$G$9,0,10*ROW('Water Data'!G161)),NA())</f>
        <v>#N/A</v>
      </c>
      <c r="P167" s="507" t="e">
        <f ca="1">+IF(AND(ISNUMBER(OFFSET('Water Data'!$H$4,0,10*ROW('Water Data'!H161))),'Data Summary'!CE167="Yes"),100-OFFSET('Water Data'!$H$4,0,10*ROW('Water Data'!H161)),NA())</f>
        <v>#N/A</v>
      </c>
      <c r="Q167" s="507" t="e">
        <f ca="1">+IF(AND(ISNUMBER(OFFSET('Water Data'!$H$6,0,10*ROW('Water Data'!H161))),'Data Summary'!CF167="Yes"),OFFSET('Water Data'!$H$6,0,10*ROW('Water Data'!H161)),NA())</f>
        <v>#N/A</v>
      </c>
      <c r="R167" s="507" t="e">
        <f ca="1">+IF(AND(ISNUMBER(OFFSET('Water Data'!$H$9,0,10*ROW('Water Data'!H161))),'Data Summary'!CG167="Yes"),OFFSET('Water Data'!$H$9,0,10*ROW('Water Data'!H161)),NA())</f>
        <v>#N/A</v>
      </c>
      <c r="S167" s="507" t="e">
        <f ca="1">+IF(AND(ISNUMBER(OFFSET('Water Data'!$I$4,0,10*ROW('Water Data'!I161))),'Data Summary'!CH167="Yes"),100-OFFSET('Water Data'!$I$4,0,10*ROW('Water Data'!I161)),NA())</f>
        <v>#N/A</v>
      </c>
      <c r="T167" s="507" t="e">
        <f ca="1">+IF(AND(ISNUMBER(OFFSET('Water Data'!$I$6,0,10*ROW('Water Data'!I161))),'Data Summary'!CI167="Yes"),OFFSET('Water Data'!$I$6,0,10*ROW('Water Data'!I161)),NA())</f>
        <v>#N/A</v>
      </c>
      <c r="U167" s="507" t="e">
        <f ca="1">+IF(AND(ISNUMBER(OFFSET('Water Data'!$I$9,0,10*ROW('Water Data'!I161))),'Data Summary'!CJ167="Yes"),OFFSET('Water Data'!$I$9,0,10*ROW('Water Data'!I161)),NA())</f>
        <v>#N/A</v>
      </c>
      <c r="V167" s="508" t="e">
        <f ca="1">+IF(AND(ISNUMBER(OFFSET('Sanitation Data'!$D$4,0,10*ROW('Sanitation Data'!D161))),'Data Summary'!CK167="Yes"),100-OFFSET('Sanitation Data'!$D$4,0,10*ROW('Sanitation Data'!D161)),NA())</f>
        <v>#N/A</v>
      </c>
      <c r="W167" s="508" t="e">
        <f ca="1">+IF(AND(ISNUMBER(OFFSET('Sanitation Data'!$D$6,0,10*ROW('Sanitation Data'!D161))),'Data Summary'!CL167="Yes"),OFFSET('Sanitation Data'!$D$6,0,10*ROW('Sanitation Data'!D161)),NA())</f>
        <v>#N/A</v>
      </c>
      <c r="X167" s="508" t="e">
        <f ca="1">+IF(AND(ISNUMBER(OFFSET('Sanitation Data'!$D$10,0,10*ROW('Sanitation Data'!D161))),'Data Summary'!CM167="Yes"),OFFSET('Sanitation Data'!$D$10,0,10*ROW('Sanitation Data'!D161)),NA())</f>
        <v>#N/A</v>
      </c>
      <c r="Y167" s="508" t="e">
        <f ca="1">+IF(AND(ISNUMBER(OFFSET('Sanitation Data'!$D$11,0,10*ROW('Sanitation Data'!D161))),'Data Summary'!CN167="Yes"),OFFSET('Sanitation Data'!$D$11,0,10*ROW('Sanitation Data'!D161)),NA())</f>
        <v>#N/A</v>
      </c>
      <c r="Z167" s="508" t="e">
        <f ca="1">+IF(AND(ISNUMBER(OFFSET('Sanitation Data'!$D$12,0,10*ROW('Sanitation Data'!D161))),'Data Summary'!CO167="Yes"),OFFSET('Sanitation Data'!$D$12,0,10*ROW('Sanitation Data'!D161)),NA())</f>
        <v>#N/A</v>
      </c>
      <c r="AA167" s="508" t="e">
        <f ca="1">+IF(AND(ISNUMBER(OFFSET('Sanitation Data'!$E$4,0,10*ROW('Sanitation Data'!E161))),'Data Summary'!CP167="Yes"),100-OFFSET('Sanitation Data'!$E$4,0,10*ROW('Sanitation Data'!E161)),NA())</f>
        <v>#N/A</v>
      </c>
      <c r="AB167" s="508" t="e">
        <f ca="1">+IF(AND(ISNUMBER(OFFSET('Sanitation Data'!$E$6,0,10*ROW('Sanitation Data'!E161))),'Data Summary'!CQ167="Yes"),OFFSET('Sanitation Data'!$E$6,0,10*ROW('Sanitation Data'!E161)),NA())</f>
        <v>#N/A</v>
      </c>
      <c r="AC167" s="508" t="e">
        <f ca="1">+IF(AND(ISNUMBER(OFFSET('Sanitation Data'!$E$10,0,10*ROW('Sanitation Data'!E161))),'Data Summary'!CR167="Yes"),OFFSET('Sanitation Data'!$E$10,0,10*ROW('Sanitation Data'!E161)),NA())</f>
        <v>#N/A</v>
      </c>
      <c r="AD167" s="508" t="e">
        <f ca="1">+IF(AND(ISNUMBER(OFFSET('Sanitation Data'!$E$11,0,10*ROW('Sanitation Data'!E161))),'Data Summary'!CS167="Yes"),OFFSET('Sanitation Data'!$E$11,0,10*ROW('Sanitation Data'!E161)),NA())</f>
        <v>#N/A</v>
      </c>
      <c r="AE167" s="508" t="e">
        <f ca="1">+IF(AND(ISNUMBER(OFFSET('Sanitation Data'!$E$12,0,10*ROW('Sanitation Data'!E161))),'Data Summary'!CT167="Yes"),OFFSET('Sanitation Data'!$E$12,0,10*ROW('Sanitation Data'!E161)),NA())</f>
        <v>#N/A</v>
      </c>
      <c r="AF167" s="508" t="e">
        <f ca="1">+IF(AND(ISNUMBER(OFFSET('Sanitation Data'!$F$4,0,10*ROW('Sanitation Data'!F161))),'Data Summary'!CU167="Yes"),100-OFFSET('Sanitation Data'!$F$4,0,10*ROW('Sanitation Data'!F161)),NA())</f>
        <v>#N/A</v>
      </c>
      <c r="AG167" s="508" t="e">
        <f ca="1">+IF(AND(ISNUMBER(OFFSET('Sanitation Data'!$F$6,0,10*ROW('Sanitation Data'!F161))),'Data Summary'!CV167="Yes"),OFFSET('Sanitation Data'!$F$6,0,10*ROW('Sanitation Data'!F161)),NA())</f>
        <v>#N/A</v>
      </c>
      <c r="AH167" s="508" t="e">
        <f ca="1">+IF(AND(ISNUMBER(OFFSET('Sanitation Data'!$F$10,0,10*ROW('Sanitation Data'!F161))),'Data Summary'!CW167="Yes"),OFFSET('Sanitation Data'!$F$10,0,10*ROW('Sanitation Data'!F161)),NA())</f>
        <v>#N/A</v>
      </c>
      <c r="AI167" s="508" t="e">
        <f ca="1">+IF(AND(ISNUMBER(OFFSET('Sanitation Data'!$F$11,0,10*ROW('Sanitation Data'!F161))),'Data Summary'!CX167="Yes"),OFFSET('Sanitation Data'!$F$11,0,10*ROW('Sanitation Data'!F161)),NA())</f>
        <v>#N/A</v>
      </c>
      <c r="AJ167" s="508" t="e">
        <f ca="1">+IF(AND(ISNUMBER(OFFSET('Sanitation Data'!$F$12,0,10*ROW('Sanitation Data'!F161))),'Data Summary'!CY167="Yes"),OFFSET('Sanitation Data'!$F$12,0,10*ROW('Sanitation Data'!F161)),NA())</f>
        <v>#N/A</v>
      </c>
      <c r="AK167" s="508" t="e">
        <f ca="1">+IF(AND(ISNUMBER(OFFSET('Sanitation Data'!$G$4,0,10*ROW('Sanitation Data'!G161))),'Data Summary'!CZ167="Yes"),100-OFFSET('Sanitation Data'!$G$4,0,10*ROW('Sanitation Data'!G161)),NA())</f>
        <v>#N/A</v>
      </c>
      <c r="AL167" s="508" t="e">
        <f ca="1">+IF(AND(ISNUMBER(OFFSET('Sanitation Data'!$G$6,0,10*ROW('Sanitation Data'!G161))),'Data Summary'!DA167="Yes"),OFFSET('Sanitation Data'!$G$6,0,10*ROW('Sanitation Data'!G161)),NA())</f>
        <v>#N/A</v>
      </c>
      <c r="AM167" s="508" t="e">
        <f ca="1">+IF(AND(ISNUMBER(OFFSET('Sanitation Data'!$G$10,0,10*ROW('Sanitation Data'!G161))),'Data Summary'!DB167="Yes"),OFFSET('Sanitation Data'!$G$10,0,10*ROW('Sanitation Data'!G161)),NA())</f>
        <v>#N/A</v>
      </c>
      <c r="AN167" s="508" t="e">
        <f ca="1">+IF(AND(ISNUMBER(OFFSET('Sanitation Data'!$G$11,0,10*ROW('Sanitation Data'!G161))),'Data Summary'!DC167="Yes"),OFFSET('Sanitation Data'!$G$11,0,10*ROW('Sanitation Data'!G161)),NA())</f>
        <v>#N/A</v>
      </c>
      <c r="AO167" s="508" t="e">
        <f ca="1">+IF(AND(ISNUMBER(OFFSET('Sanitation Data'!$G$12,0,10*ROW('Sanitation Data'!G161))),'Data Summary'!DD167="Yes"),OFFSET('Sanitation Data'!$G$12,0,10*ROW('Sanitation Data'!G161)),NA())</f>
        <v>#N/A</v>
      </c>
      <c r="AP167" s="508" t="e">
        <f ca="1">+IF(AND(ISNUMBER(OFFSET('Sanitation Data'!$H$4,0,10*ROW('Sanitation Data'!H161))),'Data Summary'!DE167="Yes"),100-OFFSET('Sanitation Data'!$H$4,0,10*ROW('Sanitation Data'!H161)),NA())</f>
        <v>#N/A</v>
      </c>
      <c r="AQ167" s="508" t="e">
        <f ca="1">+IF(AND(ISNUMBER(OFFSET('Sanitation Data'!$H$6,0,10*ROW('Sanitation Data'!H161))),'Data Summary'!DF167="Yes"),OFFSET('Sanitation Data'!$H$6,0,10*ROW('Sanitation Data'!H161)),NA())</f>
        <v>#N/A</v>
      </c>
      <c r="AR167" s="508" t="e">
        <f ca="1">+IF(AND(ISNUMBER(OFFSET('Sanitation Data'!$H$10,0,10*ROW('Sanitation Data'!H161))),'Data Summary'!DG167="Yes"),OFFSET('Sanitation Data'!$H$10,0,10*ROW('Sanitation Data'!H161)),NA())</f>
        <v>#N/A</v>
      </c>
      <c r="AS167" s="508" t="e">
        <f ca="1">+IF(AND(ISNUMBER(OFFSET('Sanitation Data'!$H$11,0,10*ROW('Sanitation Data'!H161))),'Data Summary'!DH167="Yes"),OFFSET('Sanitation Data'!$H$11,0,10*ROW('Sanitation Data'!H161)),NA())</f>
        <v>#N/A</v>
      </c>
      <c r="AT167" s="508" t="e">
        <f ca="1">+IF(AND(ISNUMBER(OFFSET('Sanitation Data'!$H$12,0,10*ROW('Sanitation Data'!H161))),'Data Summary'!DI167="Yes"),OFFSET('Sanitation Data'!$H$12,0,10*ROW('Sanitation Data'!H161)),NA())</f>
        <v>#N/A</v>
      </c>
      <c r="AU167" s="508" t="e">
        <f ca="1">+IF(AND(ISNUMBER(OFFSET('Sanitation Data'!$I$4,0,10*ROW('Sanitation Data'!I161))),'Data Summary'!DJ167="Yes"),100-OFFSET('Sanitation Data'!$I$4,0,10*ROW('Sanitation Data'!I161)),NA())</f>
        <v>#N/A</v>
      </c>
      <c r="AV167" s="508" t="e">
        <f ca="1">+IF(AND(ISNUMBER(OFFSET('Sanitation Data'!$I$6,0,10*ROW('Sanitation Data'!I161))),'Data Summary'!DK167="Yes"),OFFSET('Sanitation Data'!$I$6,0,10*ROW('Sanitation Data'!I161)),NA())</f>
        <v>#N/A</v>
      </c>
      <c r="AW167" s="508" t="e">
        <f ca="1">+IF(AND(ISNUMBER(OFFSET('Sanitation Data'!$I$10,0,10*ROW('Sanitation Data'!I161))),'Data Summary'!DL167="Yes"),OFFSET('Sanitation Data'!$I$10,0,10*ROW('Sanitation Data'!I161)),NA())</f>
        <v>#N/A</v>
      </c>
      <c r="AX167" s="508" t="e">
        <f ca="1">+IF(AND(ISNUMBER(OFFSET('Sanitation Data'!$I$11,0,10*ROW('Sanitation Data'!I161))),'Data Summary'!DM167="Yes"),OFFSET('Sanitation Data'!$I$11,0,10*ROW('Sanitation Data'!I161)),NA())</f>
        <v>#N/A</v>
      </c>
      <c r="AY167" s="508" t="e">
        <f ca="1">+IF(AND(ISNUMBER(OFFSET('Sanitation Data'!$I$12,0,10*ROW('Sanitation Data'!I161))),'Data Summary'!DN167="Yes"),OFFSET('Sanitation Data'!$I$12,0,10*ROW('Sanitation Data'!I161)),NA())</f>
        <v>#N/A</v>
      </c>
      <c r="AZ167" s="509" t="e">
        <f ca="1">+IF(AND(ISNUMBER(OFFSET('Hygiene Data'!$D$5,0,10*ROW('Hygiene Data'!D161))),'Data Summary'!DO167="Yes"),OFFSET('Hygiene Data'!$D$5,0,10*ROW('Hygiene Data'!D161)),NA())</f>
        <v>#N/A</v>
      </c>
      <c r="BA167" s="509" t="e">
        <f ca="1">+IF(AND(ISNUMBER(OFFSET('Hygiene Data'!$D$7,0,10*ROW('Hygiene Data'!D161))),'Data Summary'!DP167="Yes"),OFFSET('Hygiene Data'!$D$7,0,10*ROW('Hygiene Data'!D161)),NA())</f>
        <v>#N/A</v>
      </c>
      <c r="BB167" s="509" t="e">
        <f ca="1">+IF(AND(ISNUMBER(OFFSET('Hygiene Data'!$D$9,0,10*ROW('Hygiene Data'!D161))),'Data Summary'!DQ167="Yes"),OFFSET('Hygiene Data'!$D$9,0,10*ROW('Hygiene Data'!D161)),NA())</f>
        <v>#N/A</v>
      </c>
      <c r="BC167" s="509" t="e">
        <f ca="1">+IF(AND(ISNUMBER(OFFSET('Hygiene Data'!$E$5,0,10*ROW('Hygiene Data'!E161))),'Data Summary'!DR167="Yes"),OFFSET('Hygiene Data'!$E$5,0,10*ROW('Hygiene Data'!E161)),NA())</f>
        <v>#N/A</v>
      </c>
      <c r="BD167" s="509" t="e">
        <f ca="1">+IF(AND(ISNUMBER(OFFSET('Hygiene Data'!$E$7,0,10*ROW('Hygiene Data'!E161))),'Data Summary'!DS167="Yes"),OFFSET('Hygiene Data'!$E$7,0,10*ROW('Hygiene Data'!E161)),NA())</f>
        <v>#N/A</v>
      </c>
      <c r="BE167" s="509" t="e">
        <f ca="1">+IF(AND(ISNUMBER(OFFSET('Hygiene Data'!$E$9,0,10*ROW('Hygiene Data'!E161))),'Data Summary'!DT167="Yes"),OFFSET('Hygiene Data'!$E$9,0,10*ROW('Hygiene Data'!E161)),NA())</f>
        <v>#N/A</v>
      </c>
      <c r="BF167" s="509" t="e">
        <f ca="1">+IF(AND(ISNUMBER(OFFSET('Hygiene Data'!$F$5,0,10*ROW('Hygiene Data'!F161))),'Data Summary'!DU167="Yes"),OFFSET('Hygiene Data'!$F$5,0,10*ROW('Hygiene Data'!F161)),NA())</f>
        <v>#N/A</v>
      </c>
      <c r="BG167" s="509" t="e">
        <f ca="1">+IF(AND(ISNUMBER(OFFSET('Hygiene Data'!$F$7,0,10*ROW('Hygiene Data'!F161))),'Data Summary'!DV167="Yes"),OFFSET('Hygiene Data'!$F$7,0,10*ROW('Hygiene Data'!F161)),NA())</f>
        <v>#N/A</v>
      </c>
      <c r="BH167" s="509" t="e">
        <f ca="1">+IF(AND(ISNUMBER(OFFSET('Hygiene Data'!$F$9,0,10*ROW('Hygiene Data'!F161))),'Data Summary'!DW167="Yes"),OFFSET('Hygiene Data'!$F$9,0,10*ROW('Hygiene Data'!F161)),NA())</f>
        <v>#N/A</v>
      </c>
      <c r="BI167" s="509" t="e">
        <f ca="1">+IF(AND(ISNUMBER(OFFSET('Hygiene Data'!$G$5,0,10*ROW('Hygiene Data'!G161))),'Data Summary'!DX167="Yes"),OFFSET('Hygiene Data'!$G$5,0,10*ROW('Hygiene Data'!G161)),NA())</f>
        <v>#N/A</v>
      </c>
      <c r="BJ167" s="509" t="e">
        <f ca="1">+IF(AND(ISNUMBER(OFFSET('Hygiene Data'!$G$7,0,10*ROW('Hygiene Data'!G161))),'Data Summary'!DY167="Yes"),OFFSET('Hygiene Data'!$G$7,0,10*ROW('Hygiene Data'!G161)),NA())</f>
        <v>#N/A</v>
      </c>
      <c r="BK167" s="509" t="e">
        <f ca="1">+IF(AND(ISNUMBER(OFFSET('Hygiene Data'!$G$9,0,10*ROW('Hygiene Data'!G161))),'Data Summary'!DZ167="Yes"),OFFSET('Hygiene Data'!$G$9,0,10*ROW('Hygiene Data'!G161)),NA())</f>
        <v>#N/A</v>
      </c>
      <c r="BL167" s="509" t="e">
        <f ca="1">+IF(AND(ISNUMBER(OFFSET('Hygiene Data'!$H$5,0,10*ROW('Hygiene Data'!H161))),'Data Summary'!EA167="Yes"),OFFSET('Hygiene Data'!$H$5,0,10*ROW('Hygiene Data'!H161)),NA())</f>
        <v>#N/A</v>
      </c>
      <c r="BM167" s="509" t="e">
        <f ca="1">+IF(AND(ISNUMBER(OFFSET('Hygiene Data'!$H$7,0,10*ROW('Hygiene Data'!H161))),'Data Summary'!EB167="Yes"),OFFSET('Hygiene Data'!$H$7,0,10*ROW('Hygiene Data'!H161)),NA())</f>
        <v>#N/A</v>
      </c>
      <c r="BN167" s="509" t="e">
        <f ca="1">+IF(AND(ISNUMBER(OFFSET('Hygiene Data'!$H$9,0,10*ROW('Hygiene Data'!H161))),'Data Summary'!EC167="Yes"),OFFSET('Hygiene Data'!$H$9,0,10*ROW('Hygiene Data'!H161)),NA())</f>
        <v>#N/A</v>
      </c>
      <c r="BO167" s="509" t="e">
        <f ca="1">+IF(AND(ISNUMBER(OFFSET('Hygiene Data'!$I$5,0,10*ROW('Hygiene Data'!I161))),'Data Summary'!ED167="Yes"),OFFSET('Hygiene Data'!$I$5,0,10*ROW('Hygiene Data'!I161)),NA())</f>
        <v>#N/A</v>
      </c>
      <c r="BP167" s="509" t="e">
        <f ca="1">+IF(AND(ISNUMBER(OFFSET('Hygiene Data'!$I$7,0,10*ROW('Hygiene Data'!I161))),'Data Summary'!EE167="Yes"),OFFSET('Hygiene Data'!$I$7,0,10*ROW('Hygiene Data'!I161)),NA())</f>
        <v>#N/A</v>
      </c>
      <c r="BQ167" s="509" t="e">
        <f ca="1">+IF(AND(ISNUMBER(OFFSET('Hygiene Data'!$I$9,0,10*ROW('Hygiene Data'!I161))),'Data Summary'!EF167="Yes"),OFFSET('Hygiene Data'!$I$9,0,10*ROW('Hygiene Data'!I161)),NA())</f>
        <v>#N/A</v>
      </c>
    </row>
    <row r="168" spans="1:69" x14ac:dyDescent="0.25">
      <c r="A168" s="505" t="e">
        <f ca="1">+RIGHT('Data Summary'!A168,LEN('Data Summary'!A168)-9)</f>
        <v>#VALUE!</v>
      </c>
      <c r="B168" s="479" t="str">
        <f ca="1">+IF(ISTEXT('Data Summary'!B168),'Data Summary'!B168,"")</f>
        <v/>
      </c>
      <c r="C168" s="506" t="e">
        <f ca="1">+VALUE('Data Summary'!C168)</f>
        <v>#VALUE!</v>
      </c>
      <c r="D168" s="507" t="e">
        <f ca="1">+IF(AND(ISNUMBER(OFFSET('Water Data'!$D$4,0,10*ROW('Water Data'!D162))),'Data Summary'!BS168="Yes"),100-OFFSET('Water Data'!$D$4,0,10*ROW('Water Data'!D162)),NA())</f>
        <v>#N/A</v>
      </c>
      <c r="E168" s="507" t="e">
        <f ca="1">+IF(AND(ISNUMBER(OFFSET('Water Data'!$D$6,0,10*ROW('Water Data'!D162))),'Data Summary'!BT168="Yes"),OFFSET('Water Data'!$D$6,0,10*ROW('Water Data'!D162)),NA())</f>
        <v>#N/A</v>
      </c>
      <c r="F168" s="507" t="e">
        <f ca="1">+IF(AND(ISNUMBER(OFFSET('Water Data'!$D$9,0,10*ROW('Water Data'!D162))),'Data Summary'!BU168="Yes"),OFFSET('Water Data'!$D$9,0,10*ROW('Water Data'!D162)),NA())</f>
        <v>#N/A</v>
      </c>
      <c r="G168" s="507" t="e">
        <f ca="1">+IF(AND(ISNUMBER(OFFSET('Water Data'!$E$4,0,10*ROW('Water Data'!E162))),'Data Summary'!BV168="Yes"),100-OFFSET('Water Data'!$E$4,0,10*ROW('Water Data'!E162)),NA())</f>
        <v>#N/A</v>
      </c>
      <c r="H168" s="507" t="e">
        <f ca="1">+IF(AND(ISNUMBER(OFFSET('Water Data'!$E$6,0,10*ROW('Water Data'!E162))),'Data Summary'!BW168="Yes"),OFFSET('Water Data'!$E$6,0,10*ROW('Water Data'!E162)),NA())</f>
        <v>#N/A</v>
      </c>
      <c r="I168" s="507" t="e">
        <f ca="1">+IF(AND(ISNUMBER(OFFSET('Water Data'!$E$9,0,10*ROW('Water Data'!E162))),'Data Summary'!BX168="Yes"),OFFSET('Water Data'!$E$9,0,10*ROW('Water Data'!E162)),NA())</f>
        <v>#N/A</v>
      </c>
      <c r="J168" s="507" t="e">
        <f ca="1">+IF(AND(ISNUMBER(OFFSET('Water Data'!$F$4,0,10*ROW('Water Data'!F162))),'Data Summary'!BY168="Yes"),100-OFFSET('Water Data'!$F$4,0,10*ROW('Water Data'!F162)),NA())</f>
        <v>#N/A</v>
      </c>
      <c r="K168" s="507" t="e">
        <f ca="1">+IF(AND(ISNUMBER(OFFSET('Water Data'!$F$6,0,10*ROW('Water Data'!F162))),'Data Summary'!BZ168="Yes"),OFFSET('Water Data'!$F$6,0,10*ROW('Water Data'!F162)),NA())</f>
        <v>#N/A</v>
      </c>
      <c r="L168" s="507" t="e">
        <f ca="1">+IF(AND(ISNUMBER(OFFSET('Water Data'!$F$9,0,10*ROW('Water Data'!F162))),'Data Summary'!CA168="Yes"),OFFSET('Water Data'!$F$9,0,10*ROW('Water Data'!F162)),NA())</f>
        <v>#N/A</v>
      </c>
      <c r="M168" s="507" t="e">
        <f ca="1">+IF(AND(ISNUMBER(OFFSET('Water Data'!$G$4,0,10*ROW('Water Data'!G162))),'Data Summary'!CB168="Yes"),100-OFFSET('Water Data'!$G$4,0,10*ROW('Water Data'!G162)),NA())</f>
        <v>#N/A</v>
      </c>
      <c r="N168" s="507" t="e">
        <f ca="1">+IF(AND(ISNUMBER(OFFSET('Water Data'!$G$6,0,10*ROW('Water Data'!G162))),'Data Summary'!CC168="Yes"),OFFSET('Water Data'!$G$6,0,10*ROW('Water Data'!G162)),NA())</f>
        <v>#N/A</v>
      </c>
      <c r="O168" s="507" t="e">
        <f ca="1">+IF(AND(ISNUMBER(OFFSET('Water Data'!$G$9,0,10*ROW('Water Data'!G162))),'Data Summary'!CD168="Yes"),OFFSET('Water Data'!$G$9,0,10*ROW('Water Data'!G162)),NA())</f>
        <v>#N/A</v>
      </c>
      <c r="P168" s="507" t="e">
        <f ca="1">+IF(AND(ISNUMBER(OFFSET('Water Data'!$H$4,0,10*ROW('Water Data'!H162))),'Data Summary'!CE168="Yes"),100-OFFSET('Water Data'!$H$4,0,10*ROW('Water Data'!H162)),NA())</f>
        <v>#N/A</v>
      </c>
      <c r="Q168" s="507" t="e">
        <f ca="1">+IF(AND(ISNUMBER(OFFSET('Water Data'!$H$6,0,10*ROW('Water Data'!H162))),'Data Summary'!CF168="Yes"),OFFSET('Water Data'!$H$6,0,10*ROW('Water Data'!H162)),NA())</f>
        <v>#N/A</v>
      </c>
      <c r="R168" s="507" t="e">
        <f ca="1">+IF(AND(ISNUMBER(OFFSET('Water Data'!$H$9,0,10*ROW('Water Data'!H162))),'Data Summary'!CG168="Yes"),OFFSET('Water Data'!$H$9,0,10*ROW('Water Data'!H162)),NA())</f>
        <v>#N/A</v>
      </c>
      <c r="S168" s="507" t="e">
        <f ca="1">+IF(AND(ISNUMBER(OFFSET('Water Data'!$I$4,0,10*ROW('Water Data'!I162))),'Data Summary'!CH168="Yes"),100-OFFSET('Water Data'!$I$4,0,10*ROW('Water Data'!I162)),NA())</f>
        <v>#N/A</v>
      </c>
      <c r="T168" s="507" t="e">
        <f ca="1">+IF(AND(ISNUMBER(OFFSET('Water Data'!$I$6,0,10*ROW('Water Data'!I162))),'Data Summary'!CI168="Yes"),OFFSET('Water Data'!$I$6,0,10*ROW('Water Data'!I162)),NA())</f>
        <v>#N/A</v>
      </c>
      <c r="U168" s="507" t="e">
        <f ca="1">+IF(AND(ISNUMBER(OFFSET('Water Data'!$I$9,0,10*ROW('Water Data'!I162))),'Data Summary'!CJ168="Yes"),OFFSET('Water Data'!$I$9,0,10*ROW('Water Data'!I162)),NA())</f>
        <v>#N/A</v>
      </c>
      <c r="V168" s="508" t="e">
        <f ca="1">+IF(AND(ISNUMBER(OFFSET('Sanitation Data'!$D$4,0,10*ROW('Sanitation Data'!D162))),'Data Summary'!CK168="Yes"),100-OFFSET('Sanitation Data'!$D$4,0,10*ROW('Sanitation Data'!D162)),NA())</f>
        <v>#N/A</v>
      </c>
      <c r="W168" s="508" t="e">
        <f ca="1">+IF(AND(ISNUMBER(OFFSET('Sanitation Data'!$D$6,0,10*ROW('Sanitation Data'!D162))),'Data Summary'!CL168="Yes"),OFFSET('Sanitation Data'!$D$6,0,10*ROW('Sanitation Data'!D162)),NA())</f>
        <v>#N/A</v>
      </c>
      <c r="X168" s="508" t="e">
        <f ca="1">+IF(AND(ISNUMBER(OFFSET('Sanitation Data'!$D$10,0,10*ROW('Sanitation Data'!D162))),'Data Summary'!CM168="Yes"),OFFSET('Sanitation Data'!$D$10,0,10*ROW('Sanitation Data'!D162)),NA())</f>
        <v>#N/A</v>
      </c>
      <c r="Y168" s="508" t="e">
        <f ca="1">+IF(AND(ISNUMBER(OFFSET('Sanitation Data'!$D$11,0,10*ROW('Sanitation Data'!D162))),'Data Summary'!CN168="Yes"),OFFSET('Sanitation Data'!$D$11,0,10*ROW('Sanitation Data'!D162)),NA())</f>
        <v>#N/A</v>
      </c>
      <c r="Z168" s="508" t="e">
        <f ca="1">+IF(AND(ISNUMBER(OFFSET('Sanitation Data'!$D$12,0,10*ROW('Sanitation Data'!D162))),'Data Summary'!CO168="Yes"),OFFSET('Sanitation Data'!$D$12,0,10*ROW('Sanitation Data'!D162)),NA())</f>
        <v>#N/A</v>
      </c>
      <c r="AA168" s="508" t="e">
        <f ca="1">+IF(AND(ISNUMBER(OFFSET('Sanitation Data'!$E$4,0,10*ROW('Sanitation Data'!E162))),'Data Summary'!CP168="Yes"),100-OFFSET('Sanitation Data'!$E$4,0,10*ROW('Sanitation Data'!E162)),NA())</f>
        <v>#N/A</v>
      </c>
      <c r="AB168" s="508" t="e">
        <f ca="1">+IF(AND(ISNUMBER(OFFSET('Sanitation Data'!$E$6,0,10*ROW('Sanitation Data'!E162))),'Data Summary'!CQ168="Yes"),OFFSET('Sanitation Data'!$E$6,0,10*ROW('Sanitation Data'!E162)),NA())</f>
        <v>#N/A</v>
      </c>
      <c r="AC168" s="508" t="e">
        <f ca="1">+IF(AND(ISNUMBER(OFFSET('Sanitation Data'!$E$10,0,10*ROW('Sanitation Data'!E162))),'Data Summary'!CR168="Yes"),OFFSET('Sanitation Data'!$E$10,0,10*ROW('Sanitation Data'!E162)),NA())</f>
        <v>#N/A</v>
      </c>
      <c r="AD168" s="508" t="e">
        <f ca="1">+IF(AND(ISNUMBER(OFFSET('Sanitation Data'!$E$11,0,10*ROW('Sanitation Data'!E162))),'Data Summary'!CS168="Yes"),OFFSET('Sanitation Data'!$E$11,0,10*ROW('Sanitation Data'!E162)),NA())</f>
        <v>#N/A</v>
      </c>
      <c r="AE168" s="508" t="e">
        <f ca="1">+IF(AND(ISNUMBER(OFFSET('Sanitation Data'!$E$12,0,10*ROW('Sanitation Data'!E162))),'Data Summary'!CT168="Yes"),OFFSET('Sanitation Data'!$E$12,0,10*ROW('Sanitation Data'!E162)),NA())</f>
        <v>#N/A</v>
      </c>
      <c r="AF168" s="508" t="e">
        <f ca="1">+IF(AND(ISNUMBER(OFFSET('Sanitation Data'!$F$4,0,10*ROW('Sanitation Data'!F162))),'Data Summary'!CU168="Yes"),100-OFFSET('Sanitation Data'!$F$4,0,10*ROW('Sanitation Data'!F162)),NA())</f>
        <v>#N/A</v>
      </c>
      <c r="AG168" s="508" t="e">
        <f ca="1">+IF(AND(ISNUMBER(OFFSET('Sanitation Data'!$F$6,0,10*ROW('Sanitation Data'!F162))),'Data Summary'!CV168="Yes"),OFFSET('Sanitation Data'!$F$6,0,10*ROW('Sanitation Data'!F162)),NA())</f>
        <v>#N/A</v>
      </c>
      <c r="AH168" s="508" t="e">
        <f ca="1">+IF(AND(ISNUMBER(OFFSET('Sanitation Data'!$F$10,0,10*ROW('Sanitation Data'!F162))),'Data Summary'!CW168="Yes"),OFFSET('Sanitation Data'!$F$10,0,10*ROW('Sanitation Data'!F162)),NA())</f>
        <v>#N/A</v>
      </c>
      <c r="AI168" s="508" t="e">
        <f ca="1">+IF(AND(ISNUMBER(OFFSET('Sanitation Data'!$F$11,0,10*ROW('Sanitation Data'!F162))),'Data Summary'!CX168="Yes"),OFFSET('Sanitation Data'!$F$11,0,10*ROW('Sanitation Data'!F162)),NA())</f>
        <v>#N/A</v>
      </c>
      <c r="AJ168" s="508" t="e">
        <f ca="1">+IF(AND(ISNUMBER(OFFSET('Sanitation Data'!$F$12,0,10*ROW('Sanitation Data'!F162))),'Data Summary'!CY168="Yes"),OFFSET('Sanitation Data'!$F$12,0,10*ROW('Sanitation Data'!F162)),NA())</f>
        <v>#N/A</v>
      </c>
      <c r="AK168" s="508" t="e">
        <f ca="1">+IF(AND(ISNUMBER(OFFSET('Sanitation Data'!$G$4,0,10*ROW('Sanitation Data'!G162))),'Data Summary'!CZ168="Yes"),100-OFFSET('Sanitation Data'!$G$4,0,10*ROW('Sanitation Data'!G162)),NA())</f>
        <v>#N/A</v>
      </c>
      <c r="AL168" s="508" t="e">
        <f ca="1">+IF(AND(ISNUMBER(OFFSET('Sanitation Data'!$G$6,0,10*ROW('Sanitation Data'!G162))),'Data Summary'!DA168="Yes"),OFFSET('Sanitation Data'!$G$6,0,10*ROW('Sanitation Data'!G162)),NA())</f>
        <v>#N/A</v>
      </c>
      <c r="AM168" s="508" t="e">
        <f ca="1">+IF(AND(ISNUMBER(OFFSET('Sanitation Data'!$G$10,0,10*ROW('Sanitation Data'!G162))),'Data Summary'!DB168="Yes"),OFFSET('Sanitation Data'!$G$10,0,10*ROW('Sanitation Data'!G162)),NA())</f>
        <v>#N/A</v>
      </c>
      <c r="AN168" s="508" t="e">
        <f ca="1">+IF(AND(ISNUMBER(OFFSET('Sanitation Data'!$G$11,0,10*ROW('Sanitation Data'!G162))),'Data Summary'!DC168="Yes"),OFFSET('Sanitation Data'!$G$11,0,10*ROW('Sanitation Data'!G162)),NA())</f>
        <v>#N/A</v>
      </c>
      <c r="AO168" s="508" t="e">
        <f ca="1">+IF(AND(ISNUMBER(OFFSET('Sanitation Data'!$G$12,0,10*ROW('Sanitation Data'!G162))),'Data Summary'!DD168="Yes"),OFFSET('Sanitation Data'!$G$12,0,10*ROW('Sanitation Data'!G162)),NA())</f>
        <v>#N/A</v>
      </c>
      <c r="AP168" s="508" t="e">
        <f ca="1">+IF(AND(ISNUMBER(OFFSET('Sanitation Data'!$H$4,0,10*ROW('Sanitation Data'!H162))),'Data Summary'!DE168="Yes"),100-OFFSET('Sanitation Data'!$H$4,0,10*ROW('Sanitation Data'!H162)),NA())</f>
        <v>#N/A</v>
      </c>
      <c r="AQ168" s="508" t="e">
        <f ca="1">+IF(AND(ISNUMBER(OFFSET('Sanitation Data'!$H$6,0,10*ROW('Sanitation Data'!H162))),'Data Summary'!DF168="Yes"),OFFSET('Sanitation Data'!$H$6,0,10*ROW('Sanitation Data'!H162)),NA())</f>
        <v>#N/A</v>
      </c>
      <c r="AR168" s="508" t="e">
        <f ca="1">+IF(AND(ISNUMBER(OFFSET('Sanitation Data'!$H$10,0,10*ROW('Sanitation Data'!H162))),'Data Summary'!DG168="Yes"),OFFSET('Sanitation Data'!$H$10,0,10*ROW('Sanitation Data'!H162)),NA())</f>
        <v>#N/A</v>
      </c>
      <c r="AS168" s="508" t="e">
        <f ca="1">+IF(AND(ISNUMBER(OFFSET('Sanitation Data'!$H$11,0,10*ROW('Sanitation Data'!H162))),'Data Summary'!DH168="Yes"),OFFSET('Sanitation Data'!$H$11,0,10*ROW('Sanitation Data'!H162)),NA())</f>
        <v>#N/A</v>
      </c>
      <c r="AT168" s="508" t="e">
        <f ca="1">+IF(AND(ISNUMBER(OFFSET('Sanitation Data'!$H$12,0,10*ROW('Sanitation Data'!H162))),'Data Summary'!DI168="Yes"),OFFSET('Sanitation Data'!$H$12,0,10*ROW('Sanitation Data'!H162)),NA())</f>
        <v>#N/A</v>
      </c>
      <c r="AU168" s="508" t="e">
        <f ca="1">+IF(AND(ISNUMBER(OFFSET('Sanitation Data'!$I$4,0,10*ROW('Sanitation Data'!I162))),'Data Summary'!DJ168="Yes"),100-OFFSET('Sanitation Data'!$I$4,0,10*ROW('Sanitation Data'!I162)),NA())</f>
        <v>#N/A</v>
      </c>
      <c r="AV168" s="508" t="e">
        <f ca="1">+IF(AND(ISNUMBER(OFFSET('Sanitation Data'!$I$6,0,10*ROW('Sanitation Data'!I162))),'Data Summary'!DK168="Yes"),OFFSET('Sanitation Data'!$I$6,0,10*ROW('Sanitation Data'!I162)),NA())</f>
        <v>#N/A</v>
      </c>
      <c r="AW168" s="508" t="e">
        <f ca="1">+IF(AND(ISNUMBER(OFFSET('Sanitation Data'!$I$10,0,10*ROW('Sanitation Data'!I162))),'Data Summary'!DL168="Yes"),OFFSET('Sanitation Data'!$I$10,0,10*ROW('Sanitation Data'!I162)),NA())</f>
        <v>#N/A</v>
      </c>
      <c r="AX168" s="508" t="e">
        <f ca="1">+IF(AND(ISNUMBER(OFFSET('Sanitation Data'!$I$11,0,10*ROW('Sanitation Data'!I162))),'Data Summary'!DM168="Yes"),OFFSET('Sanitation Data'!$I$11,0,10*ROW('Sanitation Data'!I162)),NA())</f>
        <v>#N/A</v>
      </c>
      <c r="AY168" s="508" t="e">
        <f ca="1">+IF(AND(ISNUMBER(OFFSET('Sanitation Data'!$I$12,0,10*ROW('Sanitation Data'!I162))),'Data Summary'!DN168="Yes"),OFFSET('Sanitation Data'!$I$12,0,10*ROW('Sanitation Data'!I162)),NA())</f>
        <v>#N/A</v>
      </c>
      <c r="AZ168" s="509" t="e">
        <f ca="1">+IF(AND(ISNUMBER(OFFSET('Hygiene Data'!$D$5,0,10*ROW('Hygiene Data'!D162))),'Data Summary'!DO168="Yes"),OFFSET('Hygiene Data'!$D$5,0,10*ROW('Hygiene Data'!D162)),NA())</f>
        <v>#N/A</v>
      </c>
      <c r="BA168" s="509" t="e">
        <f ca="1">+IF(AND(ISNUMBER(OFFSET('Hygiene Data'!$D$7,0,10*ROW('Hygiene Data'!D162))),'Data Summary'!DP168="Yes"),OFFSET('Hygiene Data'!$D$7,0,10*ROW('Hygiene Data'!D162)),NA())</f>
        <v>#N/A</v>
      </c>
      <c r="BB168" s="509" t="e">
        <f ca="1">+IF(AND(ISNUMBER(OFFSET('Hygiene Data'!$D$9,0,10*ROW('Hygiene Data'!D162))),'Data Summary'!DQ168="Yes"),OFFSET('Hygiene Data'!$D$9,0,10*ROW('Hygiene Data'!D162)),NA())</f>
        <v>#N/A</v>
      </c>
      <c r="BC168" s="509" t="e">
        <f ca="1">+IF(AND(ISNUMBER(OFFSET('Hygiene Data'!$E$5,0,10*ROW('Hygiene Data'!E162))),'Data Summary'!DR168="Yes"),OFFSET('Hygiene Data'!$E$5,0,10*ROW('Hygiene Data'!E162)),NA())</f>
        <v>#N/A</v>
      </c>
      <c r="BD168" s="509" t="e">
        <f ca="1">+IF(AND(ISNUMBER(OFFSET('Hygiene Data'!$E$7,0,10*ROW('Hygiene Data'!E162))),'Data Summary'!DS168="Yes"),OFFSET('Hygiene Data'!$E$7,0,10*ROW('Hygiene Data'!E162)),NA())</f>
        <v>#N/A</v>
      </c>
      <c r="BE168" s="509" t="e">
        <f ca="1">+IF(AND(ISNUMBER(OFFSET('Hygiene Data'!$E$9,0,10*ROW('Hygiene Data'!E162))),'Data Summary'!DT168="Yes"),OFFSET('Hygiene Data'!$E$9,0,10*ROW('Hygiene Data'!E162)),NA())</f>
        <v>#N/A</v>
      </c>
      <c r="BF168" s="509" t="e">
        <f ca="1">+IF(AND(ISNUMBER(OFFSET('Hygiene Data'!$F$5,0,10*ROW('Hygiene Data'!F162))),'Data Summary'!DU168="Yes"),OFFSET('Hygiene Data'!$F$5,0,10*ROW('Hygiene Data'!F162)),NA())</f>
        <v>#N/A</v>
      </c>
      <c r="BG168" s="509" t="e">
        <f ca="1">+IF(AND(ISNUMBER(OFFSET('Hygiene Data'!$F$7,0,10*ROW('Hygiene Data'!F162))),'Data Summary'!DV168="Yes"),OFFSET('Hygiene Data'!$F$7,0,10*ROW('Hygiene Data'!F162)),NA())</f>
        <v>#N/A</v>
      </c>
      <c r="BH168" s="509" t="e">
        <f ca="1">+IF(AND(ISNUMBER(OFFSET('Hygiene Data'!$F$9,0,10*ROW('Hygiene Data'!F162))),'Data Summary'!DW168="Yes"),OFFSET('Hygiene Data'!$F$9,0,10*ROW('Hygiene Data'!F162)),NA())</f>
        <v>#N/A</v>
      </c>
      <c r="BI168" s="509" t="e">
        <f ca="1">+IF(AND(ISNUMBER(OFFSET('Hygiene Data'!$G$5,0,10*ROW('Hygiene Data'!G162))),'Data Summary'!DX168="Yes"),OFFSET('Hygiene Data'!$G$5,0,10*ROW('Hygiene Data'!G162)),NA())</f>
        <v>#N/A</v>
      </c>
      <c r="BJ168" s="509" t="e">
        <f ca="1">+IF(AND(ISNUMBER(OFFSET('Hygiene Data'!$G$7,0,10*ROW('Hygiene Data'!G162))),'Data Summary'!DY168="Yes"),OFFSET('Hygiene Data'!$G$7,0,10*ROW('Hygiene Data'!G162)),NA())</f>
        <v>#N/A</v>
      </c>
      <c r="BK168" s="509" t="e">
        <f ca="1">+IF(AND(ISNUMBER(OFFSET('Hygiene Data'!$G$9,0,10*ROW('Hygiene Data'!G162))),'Data Summary'!DZ168="Yes"),OFFSET('Hygiene Data'!$G$9,0,10*ROW('Hygiene Data'!G162)),NA())</f>
        <v>#N/A</v>
      </c>
      <c r="BL168" s="509" t="e">
        <f ca="1">+IF(AND(ISNUMBER(OFFSET('Hygiene Data'!$H$5,0,10*ROW('Hygiene Data'!H162))),'Data Summary'!EA168="Yes"),OFFSET('Hygiene Data'!$H$5,0,10*ROW('Hygiene Data'!H162)),NA())</f>
        <v>#N/A</v>
      </c>
      <c r="BM168" s="509" t="e">
        <f ca="1">+IF(AND(ISNUMBER(OFFSET('Hygiene Data'!$H$7,0,10*ROW('Hygiene Data'!H162))),'Data Summary'!EB168="Yes"),OFFSET('Hygiene Data'!$H$7,0,10*ROW('Hygiene Data'!H162)),NA())</f>
        <v>#N/A</v>
      </c>
      <c r="BN168" s="509" t="e">
        <f ca="1">+IF(AND(ISNUMBER(OFFSET('Hygiene Data'!$H$9,0,10*ROW('Hygiene Data'!H162))),'Data Summary'!EC168="Yes"),OFFSET('Hygiene Data'!$H$9,0,10*ROW('Hygiene Data'!H162)),NA())</f>
        <v>#N/A</v>
      </c>
      <c r="BO168" s="509" t="e">
        <f ca="1">+IF(AND(ISNUMBER(OFFSET('Hygiene Data'!$I$5,0,10*ROW('Hygiene Data'!I162))),'Data Summary'!ED168="Yes"),OFFSET('Hygiene Data'!$I$5,0,10*ROW('Hygiene Data'!I162)),NA())</f>
        <v>#N/A</v>
      </c>
      <c r="BP168" s="509" t="e">
        <f ca="1">+IF(AND(ISNUMBER(OFFSET('Hygiene Data'!$I$7,0,10*ROW('Hygiene Data'!I162))),'Data Summary'!EE168="Yes"),OFFSET('Hygiene Data'!$I$7,0,10*ROW('Hygiene Data'!I162)),NA())</f>
        <v>#N/A</v>
      </c>
      <c r="BQ168" s="509" t="e">
        <f ca="1">+IF(AND(ISNUMBER(OFFSET('Hygiene Data'!$I$9,0,10*ROW('Hygiene Data'!I162))),'Data Summary'!EF168="Yes"),OFFSET('Hygiene Data'!$I$9,0,10*ROW('Hygiene Data'!I162)),NA())</f>
        <v>#N/A</v>
      </c>
    </row>
    <row r="169" spans="1:69" x14ac:dyDescent="0.25">
      <c r="A169" s="505" t="e">
        <f ca="1">+RIGHT('Data Summary'!A169,LEN('Data Summary'!A169)-9)</f>
        <v>#VALUE!</v>
      </c>
      <c r="B169" s="479" t="str">
        <f ca="1">+IF(ISTEXT('Data Summary'!B169),'Data Summary'!B169,"")</f>
        <v/>
      </c>
      <c r="C169" s="506" t="e">
        <f ca="1">+VALUE('Data Summary'!C169)</f>
        <v>#VALUE!</v>
      </c>
      <c r="D169" s="507" t="e">
        <f ca="1">+IF(AND(ISNUMBER(OFFSET('Water Data'!$D$4,0,10*ROW('Water Data'!D163))),'Data Summary'!BS169="Yes"),100-OFFSET('Water Data'!$D$4,0,10*ROW('Water Data'!D163)),NA())</f>
        <v>#N/A</v>
      </c>
      <c r="E169" s="507" t="e">
        <f ca="1">+IF(AND(ISNUMBER(OFFSET('Water Data'!$D$6,0,10*ROW('Water Data'!D163))),'Data Summary'!BT169="Yes"),OFFSET('Water Data'!$D$6,0,10*ROW('Water Data'!D163)),NA())</f>
        <v>#N/A</v>
      </c>
      <c r="F169" s="507" t="e">
        <f ca="1">+IF(AND(ISNUMBER(OFFSET('Water Data'!$D$9,0,10*ROW('Water Data'!D163))),'Data Summary'!BU169="Yes"),OFFSET('Water Data'!$D$9,0,10*ROW('Water Data'!D163)),NA())</f>
        <v>#N/A</v>
      </c>
      <c r="G169" s="507" t="e">
        <f ca="1">+IF(AND(ISNUMBER(OFFSET('Water Data'!$E$4,0,10*ROW('Water Data'!E163))),'Data Summary'!BV169="Yes"),100-OFFSET('Water Data'!$E$4,0,10*ROW('Water Data'!E163)),NA())</f>
        <v>#N/A</v>
      </c>
      <c r="H169" s="507" t="e">
        <f ca="1">+IF(AND(ISNUMBER(OFFSET('Water Data'!$E$6,0,10*ROW('Water Data'!E163))),'Data Summary'!BW169="Yes"),OFFSET('Water Data'!$E$6,0,10*ROW('Water Data'!E163)),NA())</f>
        <v>#N/A</v>
      </c>
      <c r="I169" s="507" t="e">
        <f ca="1">+IF(AND(ISNUMBER(OFFSET('Water Data'!$E$9,0,10*ROW('Water Data'!E163))),'Data Summary'!BX169="Yes"),OFFSET('Water Data'!$E$9,0,10*ROW('Water Data'!E163)),NA())</f>
        <v>#N/A</v>
      </c>
      <c r="J169" s="507" t="e">
        <f ca="1">+IF(AND(ISNUMBER(OFFSET('Water Data'!$F$4,0,10*ROW('Water Data'!F163))),'Data Summary'!BY169="Yes"),100-OFFSET('Water Data'!$F$4,0,10*ROW('Water Data'!F163)),NA())</f>
        <v>#N/A</v>
      </c>
      <c r="K169" s="507" t="e">
        <f ca="1">+IF(AND(ISNUMBER(OFFSET('Water Data'!$F$6,0,10*ROW('Water Data'!F163))),'Data Summary'!BZ169="Yes"),OFFSET('Water Data'!$F$6,0,10*ROW('Water Data'!F163)),NA())</f>
        <v>#N/A</v>
      </c>
      <c r="L169" s="507" t="e">
        <f ca="1">+IF(AND(ISNUMBER(OFFSET('Water Data'!$F$9,0,10*ROW('Water Data'!F163))),'Data Summary'!CA169="Yes"),OFFSET('Water Data'!$F$9,0,10*ROW('Water Data'!F163)),NA())</f>
        <v>#N/A</v>
      </c>
      <c r="M169" s="507" t="e">
        <f ca="1">+IF(AND(ISNUMBER(OFFSET('Water Data'!$G$4,0,10*ROW('Water Data'!G163))),'Data Summary'!CB169="Yes"),100-OFFSET('Water Data'!$G$4,0,10*ROW('Water Data'!G163)),NA())</f>
        <v>#N/A</v>
      </c>
      <c r="N169" s="507" t="e">
        <f ca="1">+IF(AND(ISNUMBER(OFFSET('Water Data'!$G$6,0,10*ROW('Water Data'!G163))),'Data Summary'!CC169="Yes"),OFFSET('Water Data'!$G$6,0,10*ROW('Water Data'!G163)),NA())</f>
        <v>#N/A</v>
      </c>
      <c r="O169" s="507" t="e">
        <f ca="1">+IF(AND(ISNUMBER(OFFSET('Water Data'!$G$9,0,10*ROW('Water Data'!G163))),'Data Summary'!CD169="Yes"),OFFSET('Water Data'!$G$9,0,10*ROW('Water Data'!G163)),NA())</f>
        <v>#N/A</v>
      </c>
      <c r="P169" s="507" t="e">
        <f ca="1">+IF(AND(ISNUMBER(OFFSET('Water Data'!$H$4,0,10*ROW('Water Data'!H163))),'Data Summary'!CE169="Yes"),100-OFFSET('Water Data'!$H$4,0,10*ROW('Water Data'!H163)),NA())</f>
        <v>#N/A</v>
      </c>
      <c r="Q169" s="507" t="e">
        <f ca="1">+IF(AND(ISNUMBER(OFFSET('Water Data'!$H$6,0,10*ROW('Water Data'!H163))),'Data Summary'!CF169="Yes"),OFFSET('Water Data'!$H$6,0,10*ROW('Water Data'!H163)),NA())</f>
        <v>#N/A</v>
      </c>
      <c r="R169" s="507" t="e">
        <f ca="1">+IF(AND(ISNUMBER(OFFSET('Water Data'!$H$9,0,10*ROW('Water Data'!H163))),'Data Summary'!CG169="Yes"),OFFSET('Water Data'!$H$9,0,10*ROW('Water Data'!H163)),NA())</f>
        <v>#N/A</v>
      </c>
      <c r="S169" s="507" t="e">
        <f ca="1">+IF(AND(ISNUMBER(OFFSET('Water Data'!$I$4,0,10*ROW('Water Data'!I163))),'Data Summary'!CH169="Yes"),100-OFFSET('Water Data'!$I$4,0,10*ROW('Water Data'!I163)),NA())</f>
        <v>#N/A</v>
      </c>
      <c r="T169" s="507" t="e">
        <f ca="1">+IF(AND(ISNUMBER(OFFSET('Water Data'!$I$6,0,10*ROW('Water Data'!I163))),'Data Summary'!CI169="Yes"),OFFSET('Water Data'!$I$6,0,10*ROW('Water Data'!I163)),NA())</f>
        <v>#N/A</v>
      </c>
      <c r="U169" s="507" t="e">
        <f ca="1">+IF(AND(ISNUMBER(OFFSET('Water Data'!$I$9,0,10*ROW('Water Data'!I163))),'Data Summary'!CJ169="Yes"),OFFSET('Water Data'!$I$9,0,10*ROW('Water Data'!I163)),NA())</f>
        <v>#N/A</v>
      </c>
      <c r="V169" s="508" t="e">
        <f ca="1">+IF(AND(ISNUMBER(OFFSET('Sanitation Data'!$D$4,0,10*ROW('Sanitation Data'!D163))),'Data Summary'!CK169="Yes"),100-OFFSET('Sanitation Data'!$D$4,0,10*ROW('Sanitation Data'!D163)),NA())</f>
        <v>#N/A</v>
      </c>
      <c r="W169" s="508" t="e">
        <f ca="1">+IF(AND(ISNUMBER(OFFSET('Sanitation Data'!$D$6,0,10*ROW('Sanitation Data'!D163))),'Data Summary'!CL169="Yes"),OFFSET('Sanitation Data'!$D$6,0,10*ROW('Sanitation Data'!D163)),NA())</f>
        <v>#N/A</v>
      </c>
      <c r="X169" s="508" t="e">
        <f ca="1">+IF(AND(ISNUMBER(OFFSET('Sanitation Data'!$D$10,0,10*ROW('Sanitation Data'!D163))),'Data Summary'!CM169="Yes"),OFFSET('Sanitation Data'!$D$10,0,10*ROW('Sanitation Data'!D163)),NA())</f>
        <v>#N/A</v>
      </c>
      <c r="Y169" s="508" t="e">
        <f ca="1">+IF(AND(ISNUMBER(OFFSET('Sanitation Data'!$D$11,0,10*ROW('Sanitation Data'!D163))),'Data Summary'!CN169="Yes"),OFFSET('Sanitation Data'!$D$11,0,10*ROW('Sanitation Data'!D163)),NA())</f>
        <v>#N/A</v>
      </c>
      <c r="Z169" s="508" t="e">
        <f ca="1">+IF(AND(ISNUMBER(OFFSET('Sanitation Data'!$D$12,0,10*ROW('Sanitation Data'!D163))),'Data Summary'!CO169="Yes"),OFFSET('Sanitation Data'!$D$12,0,10*ROW('Sanitation Data'!D163)),NA())</f>
        <v>#N/A</v>
      </c>
      <c r="AA169" s="508" t="e">
        <f ca="1">+IF(AND(ISNUMBER(OFFSET('Sanitation Data'!$E$4,0,10*ROW('Sanitation Data'!E163))),'Data Summary'!CP169="Yes"),100-OFFSET('Sanitation Data'!$E$4,0,10*ROW('Sanitation Data'!E163)),NA())</f>
        <v>#N/A</v>
      </c>
      <c r="AB169" s="508" t="e">
        <f ca="1">+IF(AND(ISNUMBER(OFFSET('Sanitation Data'!$E$6,0,10*ROW('Sanitation Data'!E163))),'Data Summary'!CQ169="Yes"),OFFSET('Sanitation Data'!$E$6,0,10*ROW('Sanitation Data'!E163)),NA())</f>
        <v>#N/A</v>
      </c>
      <c r="AC169" s="508" t="e">
        <f ca="1">+IF(AND(ISNUMBER(OFFSET('Sanitation Data'!$E$10,0,10*ROW('Sanitation Data'!E163))),'Data Summary'!CR169="Yes"),OFFSET('Sanitation Data'!$E$10,0,10*ROW('Sanitation Data'!E163)),NA())</f>
        <v>#N/A</v>
      </c>
      <c r="AD169" s="508" t="e">
        <f ca="1">+IF(AND(ISNUMBER(OFFSET('Sanitation Data'!$E$11,0,10*ROW('Sanitation Data'!E163))),'Data Summary'!CS169="Yes"),OFFSET('Sanitation Data'!$E$11,0,10*ROW('Sanitation Data'!E163)),NA())</f>
        <v>#N/A</v>
      </c>
      <c r="AE169" s="508" t="e">
        <f ca="1">+IF(AND(ISNUMBER(OFFSET('Sanitation Data'!$E$12,0,10*ROW('Sanitation Data'!E163))),'Data Summary'!CT169="Yes"),OFFSET('Sanitation Data'!$E$12,0,10*ROW('Sanitation Data'!E163)),NA())</f>
        <v>#N/A</v>
      </c>
      <c r="AF169" s="508" t="e">
        <f ca="1">+IF(AND(ISNUMBER(OFFSET('Sanitation Data'!$F$4,0,10*ROW('Sanitation Data'!F163))),'Data Summary'!CU169="Yes"),100-OFFSET('Sanitation Data'!$F$4,0,10*ROW('Sanitation Data'!F163)),NA())</f>
        <v>#N/A</v>
      </c>
      <c r="AG169" s="508" t="e">
        <f ca="1">+IF(AND(ISNUMBER(OFFSET('Sanitation Data'!$F$6,0,10*ROW('Sanitation Data'!F163))),'Data Summary'!CV169="Yes"),OFFSET('Sanitation Data'!$F$6,0,10*ROW('Sanitation Data'!F163)),NA())</f>
        <v>#N/A</v>
      </c>
      <c r="AH169" s="508" t="e">
        <f ca="1">+IF(AND(ISNUMBER(OFFSET('Sanitation Data'!$F$10,0,10*ROW('Sanitation Data'!F163))),'Data Summary'!CW169="Yes"),OFFSET('Sanitation Data'!$F$10,0,10*ROW('Sanitation Data'!F163)),NA())</f>
        <v>#N/A</v>
      </c>
      <c r="AI169" s="508" t="e">
        <f ca="1">+IF(AND(ISNUMBER(OFFSET('Sanitation Data'!$F$11,0,10*ROW('Sanitation Data'!F163))),'Data Summary'!CX169="Yes"),OFFSET('Sanitation Data'!$F$11,0,10*ROW('Sanitation Data'!F163)),NA())</f>
        <v>#N/A</v>
      </c>
      <c r="AJ169" s="508" t="e">
        <f ca="1">+IF(AND(ISNUMBER(OFFSET('Sanitation Data'!$F$12,0,10*ROW('Sanitation Data'!F163))),'Data Summary'!CY169="Yes"),OFFSET('Sanitation Data'!$F$12,0,10*ROW('Sanitation Data'!F163)),NA())</f>
        <v>#N/A</v>
      </c>
      <c r="AK169" s="508" t="e">
        <f ca="1">+IF(AND(ISNUMBER(OFFSET('Sanitation Data'!$G$4,0,10*ROW('Sanitation Data'!G163))),'Data Summary'!CZ169="Yes"),100-OFFSET('Sanitation Data'!$G$4,0,10*ROW('Sanitation Data'!G163)),NA())</f>
        <v>#N/A</v>
      </c>
      <c r="AL169" s="508" t="e">
        <f ca="1">+IF(AND(ISNUMBER(OFFSET('Sanitation Data'!$G$6,0,10*ROW('Sanitation Data'!G163))),'Data Summary'!DA169="Yes"),OFFSET('Sanitation Data'!$G$6,0,10*ROW('Sanitation Data'!G163)),NA())</f>
        <v>#N/A</v>
      </c>
      <c r="AM169" s="508" t="e">
        <f ca="1">+IF(AND(ISNUMBER(OFFSET('Sanitation Data'!$G$10,0,10*ROW('Sanitation Data'!G163))),'Data Summary'!DB169="Yes"),OFFSET('Sanitation Data'!$G$10,0,10*ROW('Sanitation Data'!G163)),NA())</f>
        <v>#N/A</v>
      </c>
      <c r="AN169" s="508" t="e">
        <f ca="1">+IF(AND(ISNUMBER(OFFSET('Sanitation Data'!$G$11,0,10*ROW('Sanitation Data'!G163))),'Data Summary'!DC169="Yes"),OFFSET('Sanitation Data'!$G$11,0,10*ROW('Sanitation Data'!G163)),NA())</f>
        <v>#N/A</v>
      </c>
      <c r="AO169" s="508" t="e">
        <f ca="1">+IF(AND(ISNUMBER(OFFSET('Sanitation Data'!$G$12,0,10*ROW('Sanitation Data'!G163))),'Data Summary'!DD169="Yes"),OFFSET('Sanitation Data'!$G$12,0,10*ROW('Sanitation Data'!G163)),NA())</f>
        <v>#N/A</v>
      </c>
      <c r="AP169" s="508" t="e">
        <f ca="1">+IF(AND(ISNUMBER(OFFSET('Sanitation Data'!$H$4,0,10*ROW('Sanitation Data'!H163))),'Data Summary'!DE169="Yes"),100-OFFSET('Sanitation Data'!$H$4,0,10*ROW('Sanitation Data'!H163)),NA())</f>
        <v>#N/A</v>
      </c>
      <c r="AQ169" s="508" t="e">
        <f ca="1">+IF(AND(ISNUMBER(OFFSET('Sanitation Data'!$H$6,0,10*ROW('Sanitation Data'!H163))),'Data Summary'!DF169="Yes"),OFFSET('Sanitation Data'!$H$6,0,10*ROW('Sanitation Data'!H163)),NA())</f>
        <v>#N/A</v>
      </c>
      <c r="AR169" s="508" t="e">
        <f ca="1">+IF(AND(ISNUMBER(OFFSET('Sanitation Data'!$H$10,0,10*ROW('Sanitation Data'!H163))),'Data Summary'!DG169="Yes"),OFFSET('Sanitation Data'!$H$10,0,10*ROW('Sanitation Data'!H163)),NA())</f>
        <v>#N/A</v>
      </c>
      <c r="AS169" s="508" t="e">
        <f ca="1">+IF(AND(ISNUMBER(OFFSET('Sanitation Data'!$H$11,0,10*ROW('Sanitation Data'!H163))),'Data Summary'!DH169="Yes"),OFFSET('Sanitation Data'!$H$11,0,10*ROW('Sanitation Data'!H163)),NA())</f>
        <v>#N/A</v>
      </c>
      <c r="AT169" s="508" t="e">
        <f ca="1">+IF(AND(ISNUMBER(OFFSET('Sanitation Data'!$H$12,0,10*ROW('Sanitation Data'!H163))),'Data Summary'!DI169="Yes"),OFFSET('Sanitation Data'!$H$12,0,10*ROW('Sanitation Data'!H163)),NA())</f>
        <v>#N/A</v>
      </c>
      <c r="AU169" s="508" t="e">
        <f ca="1">+IF(AND(ISNUMBER(OFFSET('Sanitation Data'!$I$4,0,10*ROW('Sanitation Data'!I163))),'Data Summary'!DJ169="Yes"),100-OFFSET('Sanitation Data'!$I$4,0,10*ROW('Sanitation Data'!I163)),NA())</f>
        <v>#N/A</v>
      </c>
      <c r="AV169" s="508" t="e">
        <f ca="1">+IF(AND(ISNUMBER(OFFSET('Sanitation Data'!$I$6,0,10*ROW('Sanitation Data'!I163))),'Data Summary'!DK169="Yes"),OFFSET('Sanitation Data'!$I$6,0,10*ROW('Sanitation Data'!I163)),NA())</f>
        <v>#N/A</v>
      </c>
      <c r="AW169" s="508" t="e">
        <f ca="1">+IF(AND(ISNUMBER(OFFSET('Sanitation Data'!$I$10,0,10*ROW('Sanitation Data'!I163))),'Data Summary'!DL169="Yes"),OFFSET('Sanitation Data'!$I$10,0,10*ROW('Sanitation Data'!I163)),NA())</f>
        <v>#N/A</v>
      </c>
      <c r="AX169" s="508" t="e">
        <f ca="1">+IF(AND(ISNUMBER(OFFSET('Sanitation Data'!$I$11,0,10*ROW('Sanitation Data'!I163))),'Data Summary'!DM169="Yes"),OFFSET('Sanitation Data'!$I$11,0,10*ROW('Sanitation Data'!I163)),NA())</f>
        <v>#N/A</v>
      </c>
      <c r="AY169" s="508" t="e">
        <f ca="1">+IF(AND(ISNUMBER(OFFSET('Sanitation Data'!$I$12,0,10*ROW('Sanitation Data'!I163))),'Data Summary'!DN169="Yes"),OFFSET('Sanitation Data'!$I$12,0,10*ROW('Sanitation Data'!I163)),NA())</f>
        <v>#N/A</v>
      </c>
      <c r="AZ169" s="509" t="e">
        <f ca="1">+IF(AND(ISNUMBER(OFFSET('Hygiene Data'!$D$5,0,10*ROW('Hygiene Data'!D163))),'Data Summary'!DO169="Yes"),OFFSET('Hygiene Data'!$D$5,0,10*ROW('Hygiene Data'!D163)),NA())</f>
        <v>#N/A</v>
      </c>
      <c r="BA169" s="509" t="e">
        <f ca="1">+IF(AND(ISNUMBER(OFFSET('Hygiene Data'!$D$7,0,10*ROW('Hygiene Data'!D163))),'Data Summary'!DP169="Yes"),OFFSET('Hygiene Data'!$D$7,0,10*ROW('Hygiene Data'!D163)),NA())</f>
        <v>#N/A</v>
      </c>
      <c r="BB169" s="509" t="e">
        <f ca="1">+IF(AND(ISNUMBER(OFFSET('Hygiene Data'!$D$9,0,10*ROW('Hygiene Data'!D163))),'Data Summary'!DQ169="Yes"),OFFSET('Hygiene Data'!$D$9,0,10*ROW('Hygiene Data'!D163)),NA())</f>
        <v>#N/A</v>
      </c>
      <c r="BC169" s="509" t="e">
        <f ca="1">+IF(AND(ISNUMBER(OFFSET('Hygiene Data'!$E$5,0,10*ROW('Hygiene Data'!E163))),'Data Summary'!DR169="Yes"),OFFSET('Hygiene Data'!$E$5,0,10*ROW('Hygiene Data'!E163)),NA())</f>
        <v>#N/A</v>
      </c>
      <c r="BD169" s="509" t="e">
        <f ca="1">+IF(AND(ISNUMBER(OFFSET('Hygiene Data'!$E$7,0,10*ROW('Hygiene Data'!E163))),'Data Summary'!DS169="Yes"),OFFSET('Hygiene Data'!$E$7,0,10*ROW('Hygiene Data'!E163)),NA())</f>
        <v>#N/A</v>
      </c>
      <c r="BE169" s="509" t="e">
        <f ca="1">+IF(AND(ISNUMBER(OFFSET('Hygiene Data'!$E$9,0,10*ROW('Hygiene Data'!E163))),'Data Summary'!DT169="Yes"),OFFSET('Hygiene Data'!$E$9,0,10*ROW('Hygiene Data'!E163)),NA())</f>
        <v>#N/A</v>
      </c>
      <c r="BF169" s="509" t="e">
        <f ca="1">+IF(AND(ISNUMBER(OFFSET('Hygiene Data'!$F$5,0,10*ROW('Hygiene Data'!F163))),'Data Summary'!DU169="Yes"),OFFSET('Hygiene Data'!$F$5,0,10*ROW('Hygiene Data'!F163)),NA())</f>
        <v>#N/A</v>
      </c>
      <c r="BG169" s="509" t="e">
        <f ca="1">+IF(AND(ISNUMBER(OFFSET('Hygiene Data'!$F$7,0,10*ROW('Hygiene Data'!F163))),'Data Summary'!DV169="Yes"),OFFSET('Hygiene Data'!$F$7,0,10*ROW('Hygiene Data'!F163)),NA())</f>
        <v>#N/A</v>
      </c>
      <c r="BH169" s="509" t="e">
        <f ca="1">+IF(AND(ISNUMBER(OFFSET('Hygiene Data'!$F$9,0,10*ROW('Hygiene Data'!F163))),'Data Summary'!DW169="Yes"),OFFSET('Hygiene Data'!$F$9,0,10*ROW('Hygiene Data'!F163)),NA())</f>
        <v>#N/A</v>
      </c>
      <c r="BI169" s="509" t="e">
        <f ca="1">+IF(AND(ISNUMBER(OFFSET('Hygiene Data'!$G$5,0,10*ROW('Hygiene Data'!G163))),'Data Summary'!DX169="Yes"),OFFSET('Hygiene Data'!$G$5,0,10*ROW('Hygiene Data'!G163)),NA())</f>
        <v>#N/A</v>
      </c>
      <c r="BJ169" s="509" t="e">
        <f ca="1">+IF(AND(ISNUMBER(OFFSET('Hygiene Data'!$G$7,0,10*ROW('Hygiene Data'!G163))),'Data Summary'!DY169="Yes"),OFFSET('Hygiene Data'!$G$7,0,10*ROW('Hygiene Data'!G163)),NA())</f>
        <v>#N/A</v>
      </c>
      <c r="BK169" s="509" t="e">
        <f ca="1">+IF(AND(ISNUMBER(OFFSET('Hygiene Data'!$G$9,0,10*ROW('Hygiene Data'!G163))),'Data Summary'!DZ169="Yes"),OFFSET('Hygiene Data'!$G$9,0,10*ROW('Hygiene Data'!G163)),NA())</f>
        <v>#N/A</v>
      </c>
      <c r="BL169" s="509" t="e">
        <f ca="1">+IF(AND(ISNUMBER(OFFSET('Hygiene Data'!$H$5,0,10*ROW('Hygiene Data'!H163))),'Data Summary'!EA169="Yes"),OFFSET('Hygiene Data'!$H$5,0,10*ROW('Hygiene Data'!H163)),NA())</f>
        <v>#N/A</v>
      </c>
      <c r="BM169" s="509" t="e">
        <f ca="1">+IF(AND(ISNUMBER(OFFSET('Hygiene Data'!$H$7,0,10*ROW('Hygiene Data'!H163))),'Data Summary'!EB169="Yes"),OFFSET('Hygiene Data'!$H$7,0,10*ROW('Hygiene Data'!H163)),NA())</f>
        <v>#N/A</v>
      </c>
      <c r="BN169" s="509" t="e">
        <f ca="1">+IF(AND(ISNUMBER(OFFSET('Hygiene Data'!$H$9,0,10*ROW('Hygiene Data'!H163))),'Data Summary'!EC169="Yes"),OFFSET('Hygiene Data'!$H$9,0,10*ROW('Hygiene Data'!H163)),NA())</f>
        <v>#N/A</v>
      </c>
      <c r="BO169" s="509" t="e">
        <f ca="1">+IF(AND(ISNUMBER(OFFSET('Hygiene Data'!$I$5,0,10*ROW('Hygiene Data'!I163))),'Data Summary'!ED169="Yes"),OFFSET('Hygiene Data'!$I$5,0,10*ROW('Hygiene Data'!I163)),NA())</f>
        <v>#N/A</v>
      </c>
      <c r="BP169" s="509" t="e">
        <f ca="1">+IF(AND(ISNUMBER(OFFSET('Hygiene Data'!$I$7,0,10*ROW('Hygiene Data'!I163))),'Data Summary'!EE169="Yes"),OFFSET('Hygiene Data'!$I$7,0,10*ROW('Hygiene Data'!I163)),NA())</f>
        <v>#N/A</v>
      </c>
      <c r="BQ169" s="509" t="e">
        <f ca="1">+IF(AND(ISNUMBER(OFFSET('Hygiene Data'!$I$9,0,10*ROW('Hygiene Data'!I163))),'Data Summary'!EF169="Yes"),OFFSET('Hygiene Data'!$I$9,0,10*ROW('Hygiene Data'!I163)),NA())</f>
        <v>#N/A</v>
      </c>
    </row>
    <row r="170" spans="1:69" x14ac:dyDescent="0.25">
      <c r="A170" s="505" t="e">
        <f ca="1">+RIGHT('Data Summary'!A170,LEN('Data Summary'!A170)-9)</f>
        <v>#VALUE!</v>
      </c>
      <c r="B170" s="479" t="str">
        <f ca="1">+IF(ISTEXT('Data Summary'!B170),'Data Summary'!B170,"")</f>
        <v/>
      </c>
      <c r="C170" s="506" t="e">
        <f ca="1">+VALUE('Data Summary'!C170)</f>
        <v>#VALUE!</v>
      </c>
      <c r="D170" s="507" t="e">
        <f ca="1">+IF(AND(ISNUMBER(OFFSET('Water Data'!$D$4,0,10*ROW('Water Data'!D164))),'Data Summary'!BS170="Yes"),100-OFFSET('Water Data'!$D$4,0,10*ROW('Water Data'!D164)),NA())</f>
        <v>#N/A</v>
      </c>
      <c r="E170" s="507" t="e">
        <f ca="1">+IF(AND(ISNUMBER(OFFSET('Water Data'!$D$6,0,10*ROW('Water Data'!D164))),'Data Summary'!BT170="Yes"),OFFSET('Water Data'!$D$6,0,10*ROW('Water Data'!D164)),NA())</f>
        <v>#N/A</v>
      </c>
      <c r="F170" s="507" t="e">
        <f ca="1">+IF(AND(ISNUMBER(OFFSET('Water Data'!$D$9,0,10*ROW('Water Data'!D164))),'Data Summary'!BU170="Yes"),OFFSET('Water Data'!$D$9,0,10*ROW('Water Data'!D164)),NA())</f>
        <v>#N/A</v>
      </c>
      <c r="G170" s="507" t="e">
        <f ca="1">+IF(AND(ISNUMBER(OFFSET('Water Data'!$E$4,0,10*ROW('Water Data'!E164))),'Data Summary'!BV170="Yes"),100-OFFSET('Water Data'!$E$4,0,10*ROW('Water Data'!E164)),NA())</f>
        <v>#N/A</v>
      </c>
      <c r="H170" s="507" t="e">
        <f ca="1">+IF(AND(ISNUMBER(OFFSET('Water Data'!$E$6,0,10*ROW('Water Data'!E164))),'Data Summary'!BW170="Yes"),OFFSET('Water Data'!$E$6,0,10*ROW('Water Data'!E164)),NA())</f>
        <v>#N/A</v>
      </c>
      <c r="I170" s="507" t="e">
        <f ca="1">+IF(AND(ISNUMBER(OFFSET('Water Data'!$E$9,0,10*ROW('Water Data'!E164))),'Data Summary'!BX170="Yes"),OFFSET('Water Data'!$E$9,0,10*ROW('Water Data'!E164)),NA())</f>
        <v>#N/A</v>
      </c>
      <c r="J170" s="507" t="e">
        <f ca="1">+IF(AND(ISNUMBER(OFFSET('Water Data'!$F$4,0,10*ROW('Water Data'!F164))),'Data Summary'!BY170="Yes"),100-OFFSET('Water Data'!$F$4,0,10*ROW('Water Data'!F164)),NA())</f>
        <v>#N/A</v>
      </c>
      <c r="K170" s="507" t="e">
        <f ca="1">+IF(AND(ISNUMBER(OFFSET('Water Data'!$F$6,0,10*ROW('Water Data'!F164))),'Data Summary'!BZ170="Yes"),OFFSET('Water Data'!$F$6,0,10*ROW('Water Data'!F164)),NA())</f>
        <v>#N/A</v>
      </c>
      <c r="L170" s="507" t="e">
        <f ca="1">+IF(AND(ISNUMBER(OFFSET('Water Data'!$F$9,0,10*ROW('Water Data'!F164))),'Data Summary'!CA170="Yes"),OFFSET('Water Data'!$F$9,0,10*ROW('Water Data'!F164)),NA())</f>
        <v>#N/A</v>
      </c>
      <c r="M170" s="507" t="e">
        <f ca="1">+IF(AND(ISNUMBER(OFFSET('Water Data'!$G$4,0,10*ROW('Water Data'!G164))),'Data Summary'!CB170="Yes"),100-OFFSET('Water Data'!$G$4,0,10*ROW('Water Data'!G164)),NA())</f>
        <v>#N/A</v>
      </c>
      <c r="N170" s="507" t="e">
        <f ca="1">+IF(AND(ISNUMBER(OFFSET('Water Data'!$G$6,0,10*ROW('Water Data'!G164))),'Data Summary'!CC170="Yes"),OFFSET('Water Data'!$G$6,0,10*ROW('Water Data'!G164)),NA())</f>
        <v>#N/A</v>
      </c>
      <c r="O170" s="507" t="e">
        <f ca="1">+IF(AND(ISNUMBER(OFFSET('Water Data'!$G$9,0,10*ROW('Water Data'!G164))),'Data Summary'!CD170="Yes"),OFFSET('Water Data'!$G$9,0,10*ROW('Water Data'!G164)),NA())</f>
        <v>#N/A</v>
      </c>
      <c r="P170" s="507" t="e">
        <f ca="1">+IF(AND(ISNUMBER(OFFSET('Water Data'!$H$4,0,10*ROW('Water Data'!H164))),'Data Summary'!CE170="Yes"),100-OFFSET('Water Data'!$H$4,0,10*ROW('Water Data'!H164)),NA())</f>
        <v>#N/A</v>
      </c>
      <c r="Q170" s="507" t="e">
        <f ca="1">+IF(AND(ISNUMBER(OFFSET('Water Data'!$H$6,0,10*ROW('Water Data'!H164))),'Data Summary'!CF170="Yes"),OFFSET('Water Data'!$H$6,0,10*ROW('Water Data'!H164)),NA())</f>
        <v>#N/A</v>
      </c>
      <c r="R170" s="507" t="e">
        <f ca="1">+IF(AND(ISNUMBER(OFFSET('Water Data'!$H$9,0,10*ROW('Water Data'!H164))),'Data Summary'!CG170="Yes"),OFFSET('Water Data'!$H$9,0,10*ROW('Water Data'!H164)),NA())</f>
        <v>#N/A</v>
      </c>
      <c r="S170" s="507" t="e">
        <f ca="1">+IF(AND(ISNUMBER(OFFSET('Water Data'!$I$4,0,10*ROW('Water Data'!I164))),'Data Summary'!CH170="Yes"),100-OFFSET('Water Data'!$I$4,0,10*ROW('Water Data'!I164)),NA())</f>
        <v>#N/A</v>
      </c>
      <c r="T170" s="507" t="e">
        <f ca="1">+IF(AND(ISNUMBER(OFFSET('Water Data'!$I$6,0,10*ROW('Water Data'!I164))),'Data Summary'!CI170="Yes"),OFFSET('Water Data'!$I$6,0,10*ROW('Water Data'!I164)),NA())</f>
        <v>#N/A</v>
      </c>
      <c r="U170" s="507" t="e">
        <f ca="1">+IF(AND(ISNUMBER(OFFSET('Water Data'!$I$9,0,10*ROW('Water Data'!I164))),'Data Summary'!CJ170="Yes"),OFFSET('Water Data'!$I$9,0,10*ROW('Water Data'!I164)),NA())</f>
        <v>#N/A</v>
      </c>
      <c r="V170" s="508" t="e">
        <f ca="1">+IF(AND(ISNUMBER(OFFSET('Sanitation Data'!$D$4,0,10*ROW('Sanitation Data'!D164))),'Data Summary'!CK170="Yes"),100-OFFSET('Sanitation Data'!$D$4,0,10*ROW('Sanitation Data'!D164)),NA())</f>
        <v>#N/A</v>
      </c>
      <c r="W170" s="508" t="e">
        <f ca="1">+IF(AND(ISNUMBER(OFFSET('Sanitation Data'!$D$6,0,10*ROW('Sanitation Data'!D164))),'Data Summary'!CL170="Yes"),OFFSET('Sanitation Data'!$D$6,0,10*ROW('Sanitation Data'!D164)),NA())</f>
        <v>#N/A</v>
      </c>
      <c r="X170" s="508" t="e">
        <f ca="1">+IF(AND(ISNUMBER(OFFSET('Sanitation Data'!$D$10,0,10*ROW('Sanitation Data'!D164))),'Data Summary'!CM170="Yes"),OFFSET('Sanitation Data'!$D$10,0,10*ROW('Sanitation Data'!D164)),NA())</f>
        <v>#N/A</v>
      </c>
      <c r="Y170" s="508" t="e">
        <f ca="1">+IF(AND(ISNUMBER(OFFSET('Sanitation Data'!$D$11,0,10*ROW('Sanitation Data'!D164))),'Data Summary'!CN170="Yes"),OFFSET('Sanitation Data'!$D$11,0,10*ROW('Sanitation Data'!D164)),NA())</f>
        <v>#N/A</v>
      </c>
      <c r="Z170" s="508" t="e">
        <f ca="1">+IF(AND(ISNUMBER(OFFSET('Sanitation Data'!$D$12,0,10*ROW('Sanitation Data'!D164))),'Data Summary'!CO170="Yes"),OFFSET('Sanitation Data'!$D$12,0,10*ROW('Sanitation Data'!D164)),NA())</f>
        <v>#N/A</v>
      </c>
      <c r="AA170" s="508" t="e">
        <f ca="1">+IF(AND(ISNUMBER(OFFSET('Sanitation Data'!$E$4,0,10*ROW('Sanitation Data'!E164))),'Data Summary'!CP170="Yes"),100-OFFSET('Sanitation Data'!$E$4,0,10*ROW('Sanitation Data'!E164)),NA())</f>
        <v>#N/A</v>
      </c>
      <c r="AB170" s="508" t="e">
        <f ca="1">+IF(AND(ISNUMBER(OFFSET('Sanitation Data'!$E$6,0,10*ROW('Sanitation Data'!E164))),'Data Summary'!CQ170="Yes"),OFFSET('Sanitation Data'!$E$6,0,10*ROW('Sanitation Data'!E164)),NA())</f>
        <v>#N/A</v>
      </c>
      <c r="AC170" s="508" t="e">
        <f ca="1">+IF(AND(ISNUMBER(OFFSET('Sanitation Data'!$E$10,0,10*ROW('Sanitation Data'!E164))),'Data Summary'!CR170="Yes"),OFFSET('Sanitation Data'!$E$10,0,10*ROW('Sanitation Data'!E164)),NA())</f>
        <v>#N/A</v>
      </c>
      <c r="AD170" s="508" t="e">
        <f ca="1">+IF(AND(ISNUMBER(OFFSET('Sanitation Data'!$E$11,0,10*ROW('Sanitation Data'!E164))),'Data Summary'!CS170="Yes"),OFFSET('Sanitation Data'!$E$11,0,10*ROW('Sanitation Data'!E164)),NA())</f>
        <v>#N/A</v>
      </c>
      <c r="AE170" s="508" t="e">
        <f ca="1">+IF(AND(ISNUMBER(OFFSET('Sanitation Data'!$E$12,0,10*ROW('Sanitation Data'!E164))),'Data Summary'!CT170="Yes"),OFFSET('Sanitation Data'!$E$12,0,10*ROW('Sanitation Data'!E164)),NA())</f>
        <v>#N/A</v>
      </c>
      <c r="AF170" s="508" t="e">
        <f ca="1">+IF(AND(ISNUMBER(OFFSET('Sanitation Data'!$F$4,0,10*ROW('Sanitation Data'!F164))),'Data Summary'!CU170="Yes"),100-OFFSET('Sanitation Data'!$F$4,0,10*ROW('Sanitation Data'!F164)),NA())</f>
        <v>#N/A</v>
      </c>
      <c r="AG170" s="508" t="e">
        <f ca="1">+IF(AND(ISNUMBER(OFFSET('Sanitation Data'!$F$6,0,10*ROW('Sanitation Data'!F164))),'Data Summary'!CV170="Yes"),OFFSET('Sanitation Data'!$F$6,0,10*ROW('Sanitation Data'!F164)),NA())</f>
        <v>#N/A</v>
      </c>
      <c r="AH170" s="508" t="e">
        <f ca="1">+IF(AND(ISNUMBER(OFFSET('Sanitation Data'!$F$10,0,10*ROW('Sanitation Data'!F164))),'Data Summary'!CW170="Yes"),OFFSET('Sanitation Data'!$F$10,0,10*ROW('Sanitation Data'!F164)),NA())</f>
        <v>#N/A</v>
      </c>
      <c r="AI170" s="508" t="e">
        <f ca="1">+IF(AND(ISNUMBER(OFFSET('Sanitation Data'!$F$11,0,10*ROW('Sanitation Data'!F164))),'Data Summary'!CX170="Yes"),OFFSET('Sanitation Data'!$F$11,0,10*ROW('Sanitation Data'!F164)),NA())</f>
        <v>#N/A</v>
      </c>
      <c r="AJ170" s="508" t="e">
        <f ca="1">+IF(AND(ISNUMBER(OFFSET('Sanitation Data'!$F$12,0,10*ROW('Sanitation Data'!F164))),'Data Summary'!CY170="Yes"),OFFSET('Sanitation Data'!$F$12,0,10*ROW('Sanitation Data'!F164)),NA())</f>
        <v>#N/A</v>
      </c>
      <c r="AK170" s="508" t="e">
        <f ca="1">+IF(AND(ISNUMBER(OFFSET('Sanitation Data'!$G$4,0,10*ROW('Sanitation Data'!G164))),'Data Summary'!CZ170="Yes"),100-OFFSET('Sanitation Data'!$G$4,0,10*ROW('Sanitation Data'!G164)),NA())</f>
        <v>#N/A</v>
      </c>
      <c r="AL170" s="508" t="e">
        <f ca="1">+IF(AND(ISNUMBER(OFFSET('Sanitation Data'!$G$6,0,10*ROW('Sanitation Data'!G164))),'Data Summary'!DA170="Yes"),OFFSET('Sanitation Data'!$G$6,0,10*ROW('Sanitation Data'!G164)),NA())</f>
        <v>#N/A</v>
      </c>
      <c r="AM170" s="508" t="e">
        <f ca="1">+IF(AND(ISNUMBER(OFFSET('Sanitation Data'!$G$10,0,10*ROW('Sanitation Data'!G164))),'Data Summary'!DB170="Yes"),OFFSET('Sanitation Data'!$G$10,0,10*ROW('Sanitation Data'!G164)),NA())</f>
        <v>#N/A</v>
      </c>
      <c r="AN170" s="508" t="e">
        <f ca="1">+IF(AND(ISNUMBER(OFFSET('Sanitation Data'!$G$11,0,10*ROW('Sanitation Data'!G164))),'Data Summary'!DC170="Yes"),OFFSET('Sanitation Data'!$G$11,0,10*ROW('Sanitation Data'!G164)),NA())</f>
        <v>#N/A</v>
      </c>
      <c r="AO170" s="508" t="e">
        <f ca="1">+IF(AND(ISNUMBER(OFFSET('Sanitation Data'!$G$12,0,10*ROW('Sanitation Data'!G164))),'Data Summary'!DD170="Yes"),OFFSET('Sanitation Data'!$G$12,0,10*ROW('Sanitation Data'!G164)),NA())</f>
        <v>#N/A</v>
      </c>
      <c r="AP170" s="508" t="e">
        <f ca="1">+IF(AND(ISNUMBER(OFFSET('Sanitation Data'!$H$4,0,10*ROW('Sanitation Data'!H164))),'Data Summary'!DE170="Yes"),100-OFFSET('Sanitation Data'!$H$4,0,10*ROW('Sanitation Data'!H164)),NA())</f>
        <v>#N/A</v>
      </c>
      <c r="AQ170" s="508" t="e">
        <f ca="1">+IF(AND(ISNUMBER(OFFSET('Sanitation Data'!$H$6,0,10*ROW('Sanitation Data'!H164))),'Data Summary'!DF170="Yes"),OFFSET('Sanitation Data'!$H$6,0,10*ROW('Sanitation Data'!H164)),NA())</f>
        <v>#N/A</v>
      </c>
      <c r="AR170" s="508" t="e">
        <f ca="1">+IF(AND(ISNUMBER(OFFSET('Sanitation Data'!$H$10,0,10*ROW('Sanitation Data'!H164))),'Data Summary'!DG170="Yes"),OFFSET('Sanitation Data'!$H$10,0,10*ROW('Sanitation Data'!H164)),NA())</f>
        <v>#N/A</v>
      </c>
      <c r="AS170" s="508" t="e">
        <f ca="1">+IF(AND(ISNUMBER(OFFSET('Sanitation Data'!$H$11,0,10*ROW('Sanitation Data'!H164))),'Data Summary'!DH170="Yes"),OFFSET('Sanitation Data'!$H$11,0,10*ROW('Sanitation Data'!H164)),NA())</f>
        <v>#N/A</v>
      </c>
      <c r="AT170" s="508" t="e">
        <f ca="1">+IF(AND(ISNUMBER(OFFSET('Sanitation Data'!$H$12,0,10*ROW('Sanitation Data'!H164))),'Data Summary'!DI170="Yes"),OFFSET('Sanitation Data'!$H$12,0,10*ROW('Sanitation Data'!H164)),NA())</f>
        <v>#N/A</v>
      </c>
      <c r="AU170" s="508" t="e">
        <f ca="1">+IF(AND(ISNUMBER(OFFSET('Sanitation Data'!$I$4,0,10*ROW('Sanitation Data'!I164))),'Data Summary'!DJ170="Yes"),100-OFFSET('Sanitation Data'!$I$4,0,10*ROW('Sanitation Data'!I164)),NA())</f>
        <v>#N/A</v>
      </c>
      <c r="AV170" s="508" t="e">
        <f ca="1">+IF(AND(ISNUMBER(OFFSET('Sanitation Data'!$I$6,0,10*ROW('Sanitation Data'!I164))),'Data Summary'!DK170="Yes"),OFFSET('Sanitation Data'!$I$6,0,10*ROW('Sanitation Data'!I164)),NA())</f>
        <v>#N/A</v>
      </c>
      <c r="AW170" s="508" t="e">
        <f ca="1">+IF(AND(ISNUMBER(OFFSET('Sanitation Data'!$I$10,0,10*ROW('Sanitation Data'!I164))),'Data Summary'!DL170="Yes"),OFFSET('Sanitation Data'!$I$10,0,10*ROW('Sanitation Data'!I164)),NA())</f>
        <v>#N/A</v>
      </c>
      <c r="AX170" s="508" t="e">
        <f ca="1">+IF(AND(ISNUMBER(OFFSET('Sanitation Data'!$I$11,0,10*ROW('Sanitation Data'!I164))),'Data Summary'!DM170="Yes"),OFFSET('Sanitation Data'!$I$11,0,10*ROW('Sanitation Data'!I164)),NA())</f>
        <v>#N/A</v>
      </c>
      <c r="AY170" s="508" t="e">
        <f ca="1">+IF(AND(ISNUMBER(OFFSET('Sanitation Data'!$I$12,0,10*ROW('Sanitation Data'!I164))),'Data Summary'!DN170="Yes"),OFFSET('Sanitation Data'!$I$12,0,10*ROW('Sanitation Data'!I164)),NA())</f>
        <v>#N/A</v>
      </c>
      <c r="AZ170" s="509" t="e">
        <f ca="1">+IF(AND(ISNUMBER(OFFSET('Hygiene Data'!$D$5,0,10*ROW('Hygiene Data'!D164))),'Data Summary'!DO170="Yes"),OFFSET('Hygiene Data'!$D$5,0,10*ROW('Hygiene Data'!D164)),NA())</f>
        <v>#N/A</v>
      </c>
      <c r="BA170" s="509" t="e">
        <f ca="1">+IF(AND(ISNUMBER(OFFSET('Hygiene Data'!$D$7,0,10*ROW('Hygiene Data'!D164))),'Data Summary'!DP170="Yes"),OFFSET('Hygiene Data'!$D$7,0,10*ROW('Hygiene Data'!D164)),NA())</f>
        <v>#N/A</v>
      </c>
      <c r="BB170" s="509" t="e">
        <f ca="1">+IF(AND(ISNUMBER(OFFSET('Hygiene Data'!$D$9,0,10*ROW('Hygiene Data'!D164))),'Data Summary'!DQ170="Yes"),OFFSET('Hygiene Data'!$D$9,0,10*ROW('Hygiene Data'!D164)),NA())</f>
        <v>#N/A</v>
      </c>
      <c r="BC170" s="509" t="e">
        <f ca="1">+IF(AND(ISNUMBER(OFFSET('Hygiene Data'!$E$5,0,10*ROW('Hygiene Data'!E164))),'Data Summary'!DR170="Yes"),OFFSET('Hygiene Data'!$E$5,0,10*ROW('Hygiene Data'!E164)),NA())</f>
        <v>#N/A</v>
      </c>
      <c r="BD170" s="509" t="e">
        <f ca="1">+IF(AND(ISNUMBER(OFFSET('Hygiene Data'!$E$7,0,10*ROW('Hygiene Data'!E164))),'Data Summary'!DS170="Yes"),OFFSET('Hygiene Data'!$E$7,0,10*ROW('Hygiene Data'!E164)),NA())</f>
        <v>#N/A</v>
      </c>
      <c r="BE170" s="509" t="e">
        <f ca="1">+IF(AND(ISNUMBER(OFFSET('Hygiene Data'!$E$9,0,10*ROW('Hygiene Data'!E164))),'Data Summary'!DT170="Yes"),OFFSET('Hygiene Data'!$E$9,0,10*ROW('Hygiene Data'!E164)),NA())</f>
        <v>#N/A</v>
      </c>
      <c r="BF170" s="509" t="e">
        <f ca="1">+IF(AND(ISNUMBER(OFFSET('Hygiene Data'!$F$5,0,10*ROW('Hygiene Data'!F164))),'Data Summary'!DU170="Yes"),OFFSET('Hygiene Data'!$F$5,0,10*ROW('Hygiene Data'!F164)),NA())</f>
        <v>#N/A</v>
      </c>
      <c r="BG170" s="509" t="e">
        <f ca="1">+IF(AND(ISNUMBER(OFFSET('Hygiene Data'!$F$7,0,10*ROW('Hygiene Data'!F164))),'Data Summary'!DV170="Yes"),OFFSET('Hygiene Data'!$F$7,0,10*ROW('Hygiene Data'!F164)),NA())</f>
        <v>#N/A</v>
      </c>
      <c r="BH170" s="509" t="e">
        <f ca="1">+IF(AND(ISNUMBER(OFFSET('Hygiene Data'!$F$9,0,10*ROW('Hygiene Data'!F164))),'Data Summary'!DW170="Yes"),OFFSET('Hygiene Data'!$F$9,0,10*ROW('Hygiene Data'!F164)),NA())</f>
        <v>#N/A</v>
      </c>
      <c r="BI170" s="509" t="e">
        <f ca="1">+IF(AND(ISNUMBER(OFFSET('Hygiene Data'!$G$5,0,10*ROW('Hygiene Data'!G164))),'Data Summary'!DX170="Yes"),OFFSET('Hygiene Data'!$G$5,0,10*ROW('Hygiene Data'!G164)),NA())</f>
        <v>#N/A</v>
      </c>
      <c r="BJ170" s="509" t="e">
        <f ca="1">+IF(AND(ISNUMBER(OFFSET('Hygiene Data'!$G$7,0,10*ROW('Hygiene Data'!G164))),'Data Summary'!DY170="Yes"),OFFSET('Hygiene Data'!$G$7,0,10*ROW('Hygiene Data'!G164)),NA())</f>
        <v>#N/A</v>
      </c>
      <c r="BK170" s="509" t="e">
        <f ca="1">+IF(AND(ISNUMBER(OFFSET('Hygiene Data'!$G$9,0,10*ROW('Hygiene Data'!G164))),'Data Summary'!DZ170="Yes"),OFFSET('Hygiene Data'!$G$9,0,10*ROW('Hygiene Data'!G164)),NA())</f>
        <v>#N/A</v>
      </c>
      <c r="BL170" s="509" t="e">
        <f ca="1">+IF(AND(ISNUMBER(OFFSET('Hygiene Data'!$H$5,0,10*ROW('Hygiene Data'!H164))),'Data Summary'!EA170="Yes"),OFFSET('Hygiene Data'!$H$5,0,10*ROW('Hygiene Data'!H164)),NA())</f>
        <v>#N/A</v>
      </c>
      <c r="BM170" s="509" t="e">
        <f ca="1">+IF(AND(ISNUMBER(OFFSET('Hygiene Data'!$H$7,0,10*ROW('Hygiene Data'!H164))),'Data Summary'!EB170="Yes"),OFFSET('Hygiene Data'!$H$7,0,10*ROW('Hygiene Data'!H164)),NA())</f>
        <v>#N/A</v>
      </c>
      <c r="BN170" s="509" t="e">
        <f ca="1">+IF(AND(ISNUMBER(OFFSET('Hygiene Data'!$H$9,0,10*ROW('Hygiene Data'!H164))),'Data Summary'!EC170="Yes"),OFFSET('Hygiene Data'!$H$9,0,10*ROW('Hygiene Data'!H164)),NA())</f>
        <v>#N/A</v>
      </c>
      <c r="BO170" s="509" t="e">
        <f ca="1">+IF(AND(ISNUMBER(OFFSET('Hygiene Data'!$I$5,0,10*ROW('Hygiene Data'!I164))),'Data Summary'!ED170="Yes"),OFFSET('Hygiene Data'!$I$5,0,10*ROW('Hygiene Data'!I164)),NA())</f>
        <v>#N/A</v>
      </c>
      <c r="BP170" s="509" t="e">
        <f ca="1">+IF(AND(ISNUMBER(OFFSET('Hygiene Data'!$I$7,0,10*ROW('Hygiene Data'!I164))),'Data Summary'!EE170="Yes"),OFFSET('Hygiene Data'!$I$7,0,10*ROW('Hygiene Data'!I164)),NA())</f>
        <v>#N/A</v>
      </c>
      <c r="BQ170" s="509" t="e">
        <f ca="1">+IF(AND(ISNUMBER(OFFSET('Hygiene Data'!$I$9,0,10*ROW('Hygiene Data'!I164))),'Data Summary'!EF170="Yes"),OFFSET('Hygiene Data'!$I$9,0,10*ROW('Hygiene Data'!I164)),NA())</f>
        <v>#N/A</v>
      </c>
    </row>
    <row r="171" spans="1:69" x14ac:dyDescent="0.25">
      <c r="A171" s="505" t="e">
        <f ca="1">+RIGHT('Data Summary'!A171,LEN('Data Summary'!A171)-9)</f>
        <v>#VALUE!</v>
      </c>
      <c r="B171" s="479" t="str">
        <f ca="1">+IF(ISTEXT('Data Summary'!B171),'Data Summary'!B171,"")</f>
        <v/>
      </c>
      <c r="C171" s="506" t="e">
        <f ca="1">+VALUE('Data Summary'!C171)</f>
        <v>#VALUE!</v>
      </c>
      <c r="D171" s="507" t="e">
        <f ca="1">+IF(AND(ISNUMBER(OFFSET('Water Data'!$D$4,0,10*ROW('Water Data'!D165))),'Data Summary'!BS171="Yes"),100-OFFSET('Water Data'!$D$4,0,10*ROW('Water Data'!D165)),NA())</f>
        <v>#N/A</v>
      </c>
      <c r="E171" s="507" t="e">
        <f ca="1">+IF(AND(ISNUMBER(OFFSET('Water Data'!$D$6,0,10*ROW('Water Data'!D165))),'Data Summary'!BT171="Yes"),OFFSET('Water Data'!$D$6,0,10*ROW('Water Data'!D165)),NA())</f>
        <v>#N/A</v>
      </c>
      <c r="F171" s="507" t="e">
        <f ca="1">+IF(AND(ISNUMBER(OFFSET('Water Data'!$D$9,0,10*ROW('Water Data'!D165))),'Data Summary'!BU171="Yes"),OFFSET('Water Data'!$D$9,0,10*ROW('Water Data'!D165)),NA())</f>
        <v>#N/A</v>
      </c>
      <c r="G171" s="507" t="e">
        <f ca="1">+IF(AND(ISNUMBER(OFFSET('Water Data'!$E$4,0,10*ROW('Water Data'!E165))),'Data Summary'!BV171="Yes"),100-OFFSET('Water Data'!$E$4,0,10*ROW('Water Data'!E165)),NA())</f>
        <v>#N/A</v>
      </c>
      <c r="H171" s="507" t="e">
        <f ca="1">+IF(AND(ISNUMBER(OFFSET('Water Data'!$E$6,0,10*ROW('Water Data'!E165))),'Data Summary'!BW171="Yes"),OFFSET('Water Data'!$E$6,0,10*ROW('Water Data'!E165)),NA())</f>
        <v>#N/A</v>
      </c>
      <c r="I171" s="507" t="e">
        <f ca="1">+IF(AND(ISNUMBER(OFFSET('Water Data'!$E$9,0,10*ROW('Water Data'!E165))),'Data Summary'!BX171="Yes"),OFFSET('Water Data'!$E$9,0,10*ROW('Water Data'!E165)),NA())</f>
        <v>#N/A</v>
      </c>
      <c r="J171" s="507" t="e">
        <f ca="1">+IF(AND(ISNUMBER(OFFSET('Water Data'!$F$4,0,10*ROW('Water Data'!F165))),'Data Summary'!BY171="Yes"),100-OFFSET('Water Data'!$F$4,0,10*ROW('Water Data'!F165)),NA())</f>
        <v>#N/A</v>
      </c>
      <c r="K171" s="507" t="e">
        <f ca="1">+IF(AND(ISNUMBER(OFFSET('Water Data'!$F$6,0,10*ROW('Water Data'!F165))),'Data Summary'!BZ171="Yes"),OFFSET('Water Data'!$F$6,0,10*ROW('Water Data'!F165)),NA())</f>
        <v>#N/A</v>
      </c>
      <c r="L171" s="507" t="e">
        <f ca="1">+IF(AND(ISNUMBER(OFFSET('Water Data'!$F$9,0,10*ROW('Water Data'!F165))),'Data Summary'!CA171="Yes"),OFFSET('Water Data'!$F$9,0,10*ROW('Water Data'!F165)),NA())</f>
        <v>#N/A</v>
      </c>
      <c r="M171" s="507" t="e">
        <f ca="1">+IF(AND(ISNUMBER(OFFSET('Water Data'!$G$4,0,10*ROW('Water Data'!G165))),'Data Summary'!CB171="Yes"),100-OFFSET('Water Data'!$G$4,0,10*ROW('Water Data'!G165)),NA())</f>
        <v>#N/A</v>
      </c>
      <c r="N171" s="507" t="e">
        <f ca="1">+IF(AND(ISNUMBER(OFFSET('Water Data'!$G$6,0,10*ROW('Water Data'!G165))),'Data Summary'!CC171="Yes"),OFFSET('Water Data'!$G$6,0,10*ROW('Water Data'!G165)),NA())</f>
        <v>#N/A</v>
      </c>
      <c r="O171" s="507" t="e">
        <f ca="1">+IF(AND(ISNUMBER(OFFSET('Water Data'!$G$9,0,10*ROW('Water Data'!G165))),'Data Summary'!CD171="Yes"),OFFSET('Water Data'!$G$9,0,10*ROW('Water Data'!G165)),NA())</f>
        <v>#N/A</v>
      </c>
      <c r="P171" s="507" t="e">
        <f ca="1">+IF(AND(ISNUMBER(OFFSET('Water Data'!$H$4,0,10*ROW('Water Data'!H165))),'Data Summary'!CE171="Yes"),100-OFFSET('Water Data'!$H$4,0,10*ROW('Water Data'!H165)),NA())</f>
        <v>#N/A</v>
      </c>
      <c r="Q171" s="507" t="e">
        <f ca="1">+IF(AND(ISNUMBER(OFFSET('Water Data'!$H$6,0,10*ROW('Water Data'!H165))),'Data Summary'!CF171="Yes"),OFFSET('Water Data'!$H$6,0,10*ROW('Water Data'!H165)),NA())</f>
        <v>#N/A</v>
      </c>
      <c r="R171" s="507" t="e">
        <f ca="1">+IF(AND(ISNUMBER(OFFSET('Water Data'!$H$9,0,10*ROW('Water Data'!H165))),'Data Summary'!CG171="Yes"),OFFSET('Water Data'!$H$9,0,10*ROW('Water Data'!H165)),NA())</f>
        <v>#N/A</v>
      </c>
      <c r="S171" s="507" t="e">
        <f ca="1">+IF(AND(ISNUMBER(OFFSET('Water Data'!$I$4,0,10*ROW('Water Data'!I165))),'Data Summary'!CH171="Yes"),100-OFFSET('Water Data'!$I$4,0,10*ROW('Water Data'!I165)),NA())</f>
        <v>#N/A</v>
      </c>
      <c r="T171" s="507" t="e">
        <f ca="1">+IF(AND(ISNUMBER(OFFSET('Water Data'!$I$6,0,10*ROW('Water Data'!I165))),'Data Summary'!CI171="Yes"),OFFSET('Water Data'!$I$6,0,10*ROW('Water Data'!I165)),NA())</f>
        <v>#N/A</v>
      </c>
      <c r="U171" s="507" t="e">
        <f ca="1">+IF(AND(ISNUMBER(OFFSET('Water Data'!$I$9,0,10*ROW('Water Data'!I165))),'Data Summary'!CJ171="Yes"),OFFSET('Water Data'!$I$9,0,10*ROW('Water Data'!I165)),NA())</f>
        <v>#N/A</v>
      </c>
      <c r="V171" s="508" t="e">
        <f ca="1">+IF(AND(ISNUMBER(OFFSET('Sanitation Data'!$D$4,0,10*ROW('Sanitation Data'!D165))),'Data Summary'!CK171="Yes"),100-OFFSET('Sanitation Data'!$D$4,0,10*ROW('Sanitation Data'!D165)),NA())</f>
        <v>#N/A</v>
      </c>
      <c r="W171" s="508" t="e">
        <f ca="1">+IF(AND(ISNUMBER(OFFSET('Sanitation Data'!$D$6,0,10*ROW('Sanitation Data'!D165))),'Data Summary'!CL171="Yes"),OFFSET('Sanitation Data'!$D$6,0,10*ROW('Sanitation Data'!D165)),NA())</f>
        <v>#N/A</v>
      </c>
      <c r="X171" s="508" t="e">
        <f ca="1">+IF(AND(ISNUMBER(OFFSET('Sanitation Data'!$D$10,0,10*ROW('Sanitation Data'!D165))),'Data Summary'!CM171="Yes"),OFFSET('Sanitation Data'!$D$10,0,10*ROW('Sanitation Data'!D165)),NA())</f>
        <v>#N/A</v>
      </c>
      <c r="Y171" s="508" t="e">
        <f ca="1">+IF(AND(ISNUMBER(OFFSET('Sanitation Data'!$D$11,0,10*ROW('Sanitation Data'!D165))),'Data Summary'!CN171="Yes"),OFFSET('Sanitation Data'!$D$11,0,10*ROW('Sanitation Data'!D165)),NA())</f>
        <v>#N/A</v>
      </c>
      <c r="Z171" s="508" t="e">
        <f ca="1">+IF(AND(ISNUMBER(OFFSET('Sanitation Data'!$D$12,0,10*ROW('Sanitation Data'!D165))),'Data Summary'!CO171="Yes"),OFFSET('Sanitation Data'!$D$12,0,10*ROW('Sanitation Data'!D165)),NA())</f>
        <v>#N/A</v>
      </c>
      <c r="AA171" s="508" t="e">
        <f ca="1">+IF(AND(ISNUMBER(OFFSET('Sanitation Data'!$E$4,0,10*ROW('Sanitation Data'!E165))),'Data Summary'!CP171="Yes"),100-OFFSET('Sanitation Data'!$E$4,0,10*ROW('Sanitation Data'!E165)),NA())</f>
        <v>#N/A</v>
      </c>
      <c r="AB171" s="508" t="e">
        <f ca="1">+IF(AND(ISNUMBER(OFFSET('Sanitation Data'!$E$6,0,10*ROW('Sanitation Data'!E165))),'Data Summary'!CQ171="Yes"),OFFSET('Sanitation Data'!$E$6,0,10*ROW('Sanitation Data'!E165)),NA())</f>
        <v>#N/A</v>
      </c>
      <c r="AC171" s="508" t="e">
        <f ca="1">+IF(AND(ISNUMBER(OFFSET('Sanitation Data'!$E$10,0,10*ROW('Sanitation Data'!E165))),'Data Summary'!CR171="Yes"),OFFSET('Sanitation Data'!$E$10,0,10*ROW('Sanitation Data'!E165)),NA())</f>
        <v>#N/A</v>
      </c>
      <c r="AD171" s="508" t="e">
        <f ca="1">+IF(AND(ISNUMBER(OFFSET('Sanitation Data'!$E$11,0,10*ROW('Sanitation Data'!E165))),'Data Summary'!CS171="Yes"),OFFSET('Sanitation Data'!$E$11,0,10*ROW('Sanitation Data'!E165)),NA())</f>
        <v>#N/A</v>
      </c>
      <c r="AE171" s="508" t="e">
        <f ca="1">+IF(AND(ISNUMBER(OFFSET('Sanitation Data'!$E$12,0,10*ROW('Sanitation Data'!E165))),'Data Summary'!CT171="Yes"),OFFSET('Sanitation Data'!$E$12,0,10*ROW('Sanitation Data'!E165)),NA())</f>
        <v>#N/A</v>
      </c>
      <c r="AF171" s="508" t="e">
        <f ca="1">+IF(AND(ISNUMBER(OFFSET('Sanitation Data'!$F$4,0,10*ROW('Sanitation Data'!F165))),'Data Summary'!CU171="Yes"),100-OFFSET('Sanitation Data'!$F$4,0,10*ROW('Sanitation Data'!F165)),NA())</f>
        <v>#N/A</v>
      </c>
      <c r="AG171" s="508" t="e">
        <f ca="1">+IF(AND(ISNUMBER(OFFSET('Sanitation Data'!$F$6,0,10*ROW('Sanitation Data'!F165))),'Data Summary'!CV171="Yes"),OFFSET('Sanitation Data'!$F$6,0,10*ROW('Sanitation Data'!F165)),NA())</f>
        <v>#N/A</v>
      </c>
      <c r="AH171" s="508" t="e">
        <f ca="1">+IF(AND(ISNUMBER(OFFSET('Sanitation Data'!$F$10,0,10*ROW('Sanitation Data'!F165))),'Data Summary'!CW171="Yes"),OFFSET('Sanitation Data'!$F$10,0,10*ROW('Sanitation Data'!F165)),NA())</f>
        <v>#N/A</v>
      </c>
      <c r="AI171" s="508" t="e">
        <f ca="1">+IF(AND(ISNUMBER(OFFSET('Sanitation Data'!$F$11,0,10*ROW('Sanitation Data'!F165))),'Data Summary'!CX171="Yes"),OFFSET('Sanitation Data'!$F$11,0,10*ROW('Sanitation Data'!F165)),NA())</f>
        <v>#N/A</v>
      </c>
      <c r="AJ171" s="508" t="e">
        <f ca="1">+IF(AND(ISNUMBER(OFFSET('Sanitation Data'!$F$12,0,10*ROW('Sanitation Data'!F165))),'Data Summary'!CY171="Yes"),OFFSET('Sanitation Data'!$F$12,0,10*ROW('Sanitation Data'!F165)),NA())</f>
        <v>#N/A</v>
      </c>
      <c r="AK171" s="508" t="e">
        <f ca="1">+IF(AND(ISNUMBER(OFFSET('Sanitation Data'!$G$4,0,10*ROW('Sanitation Data'!G165))),'Data Summary'!CZ171="Yes"),100-OFFSET('Sanitation Data'!$G$4,0,10*ROW('Sanitation Data'!G165)),NA())</f>
        <v>#N/A</v>
      </c>
      <c r="AL171" s="508" t="e">
        <f ca="1">+IF(AND(ISNUMBER(OFFSET('Sanitation Data'!$G$6,0,10*ROW('Sanitation Data'!G165))),'Data Summary'!DA171="Yes"),OFFSET('Sanitation Data'!$G$6,0,10*ROW('Sanitation Data'!G165)),NA())</f>
        <v>#N/A</v>
      </c>
      <c r="AM171" s="508" t="e">
        <f ca="1">+IF(AND(ISNUMBER(OFFSET('Sanitation Data'!$G$10,0,10*ROW('Sanitation Data'!G165))),'Data Summary'!DB171="Yes"),OFFSET('Sanitation Data'!$G$10,0,10*ROW('Sanitation Data'!G165)),NA())</f>
        <v>#N/A</v>
      </c>
      <c r="AN171" s="508" t="e">
        <f ca="1">+IF(AND(ISNUMBER(OFFSET('Sanitation Data'!$G$11,0,10*ROW('Sanitation Data'!G165))),'Data Summary'!DC171="Yes"),OFFSET('Sanitation Data'!$G$11,0,10*ROW('Sanitation Data'!G165)),NA())</f>
        <v>#N/A</v>
      </c>
      <c r="AO171" s="508" t="e">
        <f ca="1">+IF(AND(ISNUMBER(OFFSET('Sanitation Data'!$G$12,0,10*ROW('Sanitation Data'!G165))),'Data Summary'!DD171="Yes"),OFFSET('Sanitation Data'!$G$12,0,10*ROW('Sanitation Data'!G165)),NA())</f>
        <v>#N/A</v>
      </c>
      <c r="AP171" s="508" t="e">
        <f ca="1">+IF(AND(ISNUMBER(OFFSET('Sanitation Data'!$H$4,0,10*ROW('Sanitation Data'!H165))),'Data Summary'!DE171="Yes"),100-OFFSET('Sanitation Data'!$H$4,0,10*ROW('Sanitation Data'!H165)),NA())</f>
        <v>#N/A</v>
      </c>
      <c r="AQ171" s="508" t="e">
        <f ca="1">+IF(AND(ISNUMBER(OFFSET('Sanitation Data'!$H$6,0,10*ROW('Sanitation Data'!H165))),'Data Summary'!DF171="Yes"),OFFSET('Sanitation Data'!$H$6,0,10*ROW('Sanitation Data'!H165)),NA())</f>
        <v>#N/A</v>
      </c>
      <c r="AR171" s="508" t="e">
        <f ca="1">+IF(AND(ISNUMBER(OFFSET('Sanitation Data'!$H$10,0,10*ROW('Sanitation Data'!H165))),'Data Summary'!DG171="Yes"),OFFSET('Sanitation Data'!$H$10,0,10*ROW('Sanitation Data'!H165)),NA())</f>
        <v>#N/A</v>
      </c>
      <c r="AS171" s="508" t="e">
        <f ca="1">+IF(AND(ISNUMBER(OFFSET('Sanitation Data'!$H$11,0,10*ROW('Sanitation Data'!H165))),'Data Summary'!DH171="Yes"),OFFSET('Sanitation Data'!$H$11,0,10*ROW('Sanitation Data'!H165)),NA())</f>
        <v>#N/A</v>
      </c>
      <c r="AT171" s="508" t="e">
        <f ca="1">+IF(AND(ISNUMBER(OFFSET('Sanitation Data'!$H$12,0,10*ROW('Sanitation Data'!H165))),'Data Summary'!DI171="Yes"),OFFSET('Sanitation Data'!$H$12,0,10*ROW('Sanitation Data'!H165)),NA())</f>
        <v>#N/A</v>
      </c>
      <c r="AU171" s="508" t="e">
        <f ca="1">+IF(AND(ISNUMBER(OFFSET('Sanitation Data'!$I$4,0,10*ROW('Sanitation Data'!I165))),'Data Summary'!DJ171="Yes"),100-OFFSET('Sanitation Data'!$I$4,0,10*ROW('Sanitation Data'!I165)),NA())</f>
        <v>#N/A</v>
      </c>
      <c r="AV171" s="508" t="e">
        <f ca="1">+IF(AND(ISNUMBER(OFFSET('Sanitation Data'!$I$6,0,10*ROW('Sanitation Data'!I165))),'Data Summary'!DK171="Yes"),OFFSET('Sanitation Data'!$I$6,0,10*ROW('Sanitation Data'!I165)),NA())</f>
        <v>#N/A</v>
      </c>
      <c r="AW171" s="508" t="e">
        <f ca="1">+IF(AND(ISNUMBER(OFFSET('Sanitation Data'!$I$10,0,10*ROW('Sanitation Data'!I165))),'Data Summary'!DL171="Yes"),OFFSET('Sanitation Data'!$I$10,0,10*ROW('Sanitation Data'!I165)),NA())</f>
        <v>#N/A</v>
      </c>
      <c r="AX171" s="508" t="e">
        <f ca="1">+IF(AND(ISNUMBER(OFFSET('Sanitation Data'!$I$11,0,10*ROW('Sanitation Data'!I165))),'Data Summary'!DM171="Yes"),OFFSET('Sanitation Data'!$I$11,0,10*ROW('Sanitation Data'!I165)),NA())</f>
        <v>#N/A</v>
      </c>
      <c r="AY171" s="508" t="e">
        <f ca="1">+IF(AND(ISNUMBER(OFFSET('Sanitation Data'!$I$12,0,10*ROW('Sanitation Data'!I165))),'Data Summary'!DN171="Yes"),OFFSET('Sanitation Data'!$I$12,0,10*ROW('Sanitation Data'!I165)),NA())</f>
        <v>#N/A</v>
      </c>
      <c r="AZ171" s="509" t="e">
        <f ca="1">+IF(AND(ISNUMBER(OFFSET('Hygiene Data'!$D$5,0,10*ROW('Hygiene Data'!D165))),'Data Summary'!DO171="Yes"),OFFSET('Hygiene Data'!$D$5,0,10*ROW('Hygiene Data'!D165)),NA())</f>
        <v>#N/A</v>
      </c>
      <c r="BA171" s="509" t="e">
        <f ca="1">+IF(AND(ISNUMBER(OFFSET('Hygiene Data'!$D$7,0,10*ROW('Hygiene Data'!D165))),'Data Summary'!DP171="Yes"),OFFSET('Hygiene Data'!$D$7,0,10*ROW('Hygiene Data'!D165)),NA())</f>
        <v>#N/A</v>
      </c>
      <c r="BB171" s="509" t="e">
        <f ca="1">+IF(AND(ISNUMBER(OFFSET('Hygiene Data'!$D$9,0,10*ROW('Hygiene Data'!D165))),'Data Summary'!DQ171="Yes"),OFFSET('Hygiene Data'!$D$9,0,10*ROW('Hygiene Data'!D165)),NA())</f>
        <v>#N/A</v>
      </c>
      <c r="BC171" s="509" t="e">
        <f ca="1">+IF(AND(ISNUMBER(OFFSET('Hygiene Data'!$E$5,0,10*ROW('Hygiene Data'!E165))),'Data Summary'!DR171="Yes"),OFFSET('Hygiene Data'!$E$5,0,10*ROW('Hygiene Data'!E165)),NA())</f>
        <v>#N/A</v>
      </c>
      <c r="BD171" s="509" t="e">
        <f ca="1">+IF(AND(ISNUMBER(OFFSET('Hygiene Data'!$E$7,0,10*ROW('Hygiene Data'!E165))),'Data Summary'!DS171="Yes"),OFFSET('Hygiene Data'!$E$7,0,10*ROW('Hygiene Data'!E165)),NA())</f>
        <v>#N/A</v>
      </c>
      <c r="BE171" s="509" t="e">
        <f ca="1">+IF(AND(ISNUMBER(OFFSET('Hygiene Data'!$E$9,0,10*ROW('Hygiene Data'!E165))),'Data Summary'!DT171="Yes"),OFFSET('Hygiene Data'!$E$9,0,10*ROW('Hygiene Data'!E165)),NA())</f>
        <v>#N/A</v>
      </c>
      <c r="BF171" s="509" t="e">
        <f ca="1">+IF(AND(ISNUMBER(OFFSET('Hygiene Data'!$F$5,0,10*ROW('Hygiene Data'!F165))),'Data Summary'!DU171="Yes"),OFFSET('Hygiene Data'!$F$5,0,10*ROW('Hygiene Data'!F165)),NA())</f>
        <v>#N/A</v>
      </c>
      <c r="BG171" s="509" t="e">
        <f ca="1">+IF(AND(ISNUMBER(OFFSET('Hygiene Data'!$F$7,0,10*ROW('Hygiene Data'!F165))),'Data Summary'!DV171="Yes"),OFFSET('Hygiene Data'!$F$7,0,10*ROW('Hygiene Data'!F165)),NA())</f>
        <v>#N/A</v>
      </c>
      <c r="BH171" s="509" t="e">
        <f ca="1">+IF(AND(ISNUMBER(OFFSET('Hygiene Data'!$F$9,0,10*ROW('Hygiene Data'!F165))),'Data Summary'!DW171="Yes"),OFFSET('Hygiene Data'!$F$9,0,10*ROW('Hygiene Data'!F165)),NA())</f>
        <v>#N/A</v>
      </c>
      <c r="BI171" s="509" t="e">
        <f ca="1">+IF(AND(ISNUMBER(OFFSET('Hygiene Data'!$G$5,0,10*ROW('Hygiene Data'!G165))),'Data Summary'!DX171="Yes"),OFFSET('Hygiene Data'!$G$5,0,10*ROW('Hygiene Data'!G165)),NA())</f>
        <v>#N/A</v>
      </c>
      <c r="BJ171" s="509" t="e">
        <f ca="1">+IF(AND(ISNUMBER(OFFSET('Hygiene Data'!$G$7,0,10*ROW('Hygiene Data'!G165))),'Data Summary'!DY171="Yes"),OFFSET('Hygiene Data'!$G$7,0,10*ROW('Hygiene Data'!G165)),NA())</f>
        <v>#N/A</v>
      </c>
      <c r="BK171" s="509" t="e">
        <f ca="1">+IF(AND(ISNUMBER(OFFSET('Hygiene Data'!$G$9,0,10*ROW('Hygiene Data'!G165))),'Data Summary'!DZ171="Yes"),OFFSET('Hygiene Data'!$G$9,0,10*ROW('Hygiene Data'!G165)),NA())</f>
        <v>#N/A</v>
      </c>
      <c r="BL171" s="509" t="e">
        <f ca="1">+IF(AND(ISNUMBER(OFFSET('Hygiene Data'!$H$5,0,10*ROW('Hygiene Data'!H165))),'Data Summary'!EA171="Yes"),OFFSET('Hygiene Data'!$H$5,0,10*ROW('Hygiene Data'!H165)),NA())</f>
        <v>#N/A</v>
      </c>
      <c r="BM171" s="509" t="e">
        <f ca="1">+IF(AND(ISNUMBER(OFFSET('Hygiene Data'!$H$7,0,10*ROW('Hygiene Data'!H165))),'Data Summary'!EB171="Yes"),OFFSET('Hygiene Data'!$H$7,0,10*ROW('Hygiene Data'!H165)),NA())</f>
        <v>#N/A</v>
      </c>
      <c r="BN171" s="509" t="e">
        <f ca="1">+IF(AND(ISNUMBER(OFFSET('Hygiene Data'!$H$9,0,10*ROW('Hygiene Data'!H165))),'Data Summary'!EC171="Yes"),OFFSET('Hygiene Data'!$H$9,0,10*ROW('Hygiene Data'!H165)),NA())</f>
        <v>#N/A</v>
      </c>
      <c r="BO171" s="509" t="e">
        <f ca="1">+IF(AND(ISNUMBER(OFFSET('Hygiene Data'!$I$5,0,10*ROW('Hygiene Data'!I165))),'Data Summary'!ED171="Yes"),OFFSET('Hygiene Data'!$I$5,0,10*ROW('Hygiene Data'!I165)),NA())</f>
        <v>#N/A</v>
      </c>
      <c r="BP171" s="509" t="e">
        <f ca="1">+IF(AND(ISNUMBER(OFFSET('Hygiene Data'!$I$7,0,10*ROW('Hygiene Data'!I165))),'Data Summary'!EE171="Yes"),OFFSET('Hygiene Data'!$I$7,0,10*ROW('Hygiene Data'!I165)),NA())</f>
        <v>#N/A</v>
      </c>
      <c r="BQ171" s="509" t="e">
        <f ca="1">+IF(AND(ISNUMBER(OFFSET('Hygiene Data'!$I$9,0,10*ROW('Hygiene Data'!I165))),'Data Summary'!EF171="Yes"),OFFSET('Hygiene Data'!$I$9,0,10*ROW('Hygiene Data'!I165)),NA())</f>
        <v>#N/A</v>
      </c>
    </row>
    <row r="172" spans="1:69" x14ac:dyDescent="0.25">
      <c r="A172" s="505" t="e">
        <f ca="1">+RIGHT('Data Summary'!A172,LEN('Data Summary'!A172)-9)</f>
        <v>#VALUE!</v>
      </c>
      <c r="B172" s="479" t="str">
        <f ca="1">+IF(ISTEXT('Data Summary'!B172),'Data Summary'!B172,"")</f>
        <v/>
      </c>
      <c r="C172" s="506" t="e">
        <f ca="1">+VALUE('Data Summary'!C172)</f>
        <v>#VALUE!</v>
      </c>
      <c r="D172" s="507" t="e">
        <f ca="1">+IF(AND(ISNUMBER(OFFSET('Water Data'!$D$4,0,10*ROW('Water Data'!D166))),'Data Summary'!BS172="Yes"),100-OFFSET('Water Data'!$D$4,0,10*ROW('Water Data'!D166)),NA())</f>
        <v>#N/A</v>
      </c>
      <c r="E172" s="507" t="e">
        <f ca="1">+IF(AND(ISNUMBER(OFFSET('Water Data'!$D$6,0,10*ROW('Water Data'!D166))),'Data Summary'!BT172="Yes"),OFFSET('Water Data'!$D$6,0,10*ROW('Water Data'!D166)),NA())</f>
        <v>#N/A</v>
      </c>
      <c r="F172" s="507" t="e">
        <f ca="1">+IF(AND(ISNUMBER(OFFSET('Water Data'!$D$9,0,10*ROW('Water Data'!D166))),'Data Summary'!BU172="Yes"),OFFSET('Water Data'!$D$9,0,10*ROW('Water Data'!D166)),NA())</f>
        <v>#N/A</v>
      </c>
      <c r="G172" s="507" t="e">
        <f ca="1">+IF(AND(ISNUMBER(OFFSET('Water Data'!$E$4,0,10*ROW('Water Data'!E166))),'Data Summary'!BV172="Yes"),100-OFFSET('Water Data'!$E$4,0,10*ROW('Water Data'!E166)),NA())</f>
        <v>#N/A</v>
      </c>
      <c r="H172" s="507" t="e">
        <f ca="1">+IF(AND(ISNUMBER(OFFSET('Water Data'!$E$6,0,10*ROW('Water Data'!E166))),'Data Summary'!BW172="Yes"),OFFSET('Water Data'!$E$6,0,10*ROW('Water Data'!E166)),NA())</f>
        <v>#N/A</v>
      </c>
      <c r="I172" s="507" t="e">
        <f ca="1">+IF(AND(ISNUMBER(OFFSET('Water Data'!$E$9,0,10*ROW('Water Data'!E166))),'Data Summary'!BX172="Yes"),OFFSET('Water Data'!$E$9,0,10*ROW('Water Data'!E166)),NA())</f>
        <v>#N/A</v>
      </c>
      <c r="J172" s="507" t="e">
        <f ca="1">+IF(AND(ISNUMBER(OFFSET('Water Data'!$F$4,0,10*ROW('Water Data'!F166))),'Data Summary'!BY172="Yes"),100-OFFSET('Water Data'!$F$4,0,10*ROW('Water Data'!F166)),NA())</f>
        <v>#N/A</v>
      </c>
      <c r="K172" s="507" t="e">
        <f ca="1">+IF(AND(ISNUMBER(OFFSET('Water Data'!$F$6,0,10*ROW('Water Data'!F166))),'Data Summary'!BZ172="Yes"),OFFSET('Water Data'!$F$6,0,10*ROW('Water Data'!F166)),NA())</f>
        <v>#N/A</v>
      </c>
      <c r="L172" s="507" t="e">
        <f ca="1">+IF(AND(ISNUMBER(OFFSET('Water Data'!$F$9,0,10*ROW('Water Data'!F166))),'Data Summary'!CA172="Yes"),OFFSET('Water Data'!$F$9,0,10*ROW('Water Data'!F166)),NA())</f>
        <v>#N/A</v>
      </c>
      <c r="M172" s="507" t="e">
        <f ca="1">+IF(AND(ISNUMBER(OFFSET('Water Data'!$G$4,0,10*ROW('Water Data'!G166))),'Data Summary'!CB172="Yes"),100-OFFSET('Water Data'!$G$4,0,10*ROW('Water Data'!G166)),NA())</f>
        <v>#N/A</v>
      </c>
      <c r="N172" s="507" t="e">
        <f ca="1">+IF(AND(ISNUMBER(OFFSET('Water Data'!$G$6,0,10*ROW('Water Data'!G166))),'Data Summary'!CC172="Yes"),OFFSET('Water Data'!$G$6,0,10*ROW('Water Data'!G166)),NA())</f>
        <v>#N/A</v>
      </c>
      <c r="O172" s="507" t="e">
        <f ca="1">+IF(AND(ISNUMBER(OFFSET('Water Data'!$G$9,0,10*ROW('Water Data'!G166))),'Data Summary'!CD172="Yes"),OFFSET('Water Data'!$G$9,0,10*ROW('Water Data'!G166)),NA())</f>
        <v>#N/A</v>
      </c>
      <c r="P172" s="507" t="e">
        <f ca="1">+IF(AND(ISNUMBER(OFFSET('Water Data'!$H$4,0,10*ROW('Water Data'!H166))),'Data Summary'!CE172="Yes"),100-OFFSET('Water Data'!$H$4,0,10*ROW('Water Data'!H166)),NA())</f>
        <v>#N/A</v>
      </c>
      <c r="Q172" s="507" t="e">
        <f ca="1">+IF(AND(ISNUMBER(OFFSET('Water Data'!$H$6,0,10*ROW('Water Data'!H166))),'Data Summary'!CF172="Yes"),OFFSET('Water Data'!$H$6,0,10*ROW('Water Data'!H166)),NA())</f>
        <v>#N/A</v>
      </c>
      <c r="R172" s="507" t="e">
        <f ca="1">+IF(AND(ISNUMBER(OFFSET('Water Data'!$H$9,0,10*ROW('Water Data'!H166))),'Data Summary'!CG172="Yes"),OFFSET('Water Data'!$H$9,0,10*ROW('Water Data'!H166)),NA())</f>
        <v>#N/A</v>
      </c>
      <c r="S172" s="507" t="e">
        <f ca="1">+IF(AND(ISNUMBER(OFFSET('Water Data'!$I$4,0,10*ROW('Water Data'!I166))),'Data Summary'!CH172="Yes"),100-OFFSET('Water Data'!$I$4,0,10*ROW('Water Data'!I166)),NA())</f>
        <v>#N/A</v>
      </c>
      <c r="T172" s="507" t="e">
        <f ca="1">+IF(AND(ISNUMBER(OFFSET('Water Data'!$I$6,0,10*ROW('Water Data'!I166))),'Data Summary'!CI172="Yes"),OFFSET('Water Data'!$I$6,0,10*ROW('Water Data'!I166)),NA())</f>
        <v>#N/A</v>
      </c>
      <c r="U172" s="507" t="e">
        <f ca="1">+IF(AND(ISNUMBER(OFFSET('Water Data'!$I$9,0,10*ROW('Water Data'!I166))),'Data Summary'!CJ172="Yes"),OFFSET('Water Data'!$I$9,0,10*ROW('Water Data'!I166)),NA())</f>
        <v>#N/A</v>
      </c>
      <c r="V172" s="508" t="e">
        <f ca="1">+IF(AND(ISNUMBER(OFFSET('Sanitation Data'!$D$4,0,10*ROW('Sanitation Data'!D166))),'Data Summary'!CK172="Yes"),100-OFFSET('Sanitation Data'!$D$4,0,10*ROW('Sanitation Data'!D166)),NA())</f>
        <v>#N/A</v>
      </c>
      <c r="W172" s="508" t="e">
        <f ca="1">+IF(AND(ISNUMBER(OFFSET('Sanitation Data'!$D$6,0,10*ROW('Sanitation Data'!D166))),'Data Summary'!CL172="Yes"),OFFSET('Sanitation Data'!$D$6,0,10*ROW('Sanitation Data'!D166)),NA())</f>
        <v>#N/A</v>
      </c>
      <c r="X172" s="508" t="e">
        <f ca="1">+IF(AND(ISNUMBER(OFFSET('Sanitation Data'!$D$10,0,10*ROW('Sanitation Data'!D166))),'Data Summary'!CM172="Yes"),OFFSET('Sanitation Data'!$D$10,0,10*ROW('Sanitation Data'!D166)),NA())</f>
        <v>#N/A</v>
      </c>
      <c r="Y172" s="508" t="e">
        <f ca="1">+IF(AND(ISNUMBER(OFFSET('Sanitation Data'!$D$11,0,10*ROW('Sanitation Data'!D166))),'Data Summary'!CN172="Yes"),OFFSET('Sanitation Data'!$D$11,0,10*ROW('Sanitation Data'!D166)),NA())</f>
        <v>#N/A</v>
      </c>
      <c r="Z172" s="508" t="e">
        <f ca="1">+IF(AND(ISNUMBER(OFFSET('Sanitation Data'!$D$12,0,10*ROW('Sanitation Data'!D166))),'Data Summary'!CO172="Yes"),OFFSET('Sanitation Data'!$D$12,0,10*ROW('Sanitation Data'!D166)),NA())</f>
        <v>#N/A</v>
      </c>
      <c r="AA172" s="508" t="e">
        <f ca="1">+IF(AND(ISNUMBER(OFFSET('Sanitation Data'!$E$4,0,10*ROW('Sanitation Data'!E166))),'Data Summary'!CP172="Yes"),100-OFFSET('Sanitation Data'!$E$4,0,10*ROW('Sanitation Data'!E166)),NA())</f>
        <v>#N/A</v>
      </c>
      <c r="AB172" s="508" t="e">
        <f ca="1">+IF(AND(ISNUMBER(OFFSET('Sanitation Data'!$E$6,0,10*ROW('Sanitation Data'!E166))),'Data Summary'!CQ172="Yes"),OFFSET('Sanitation Data'!$E$6,0,10*ROW('Sanitation Data'!E166)),NA())</f>
        <v>#N/A</v>
      </c>
      <c r="AC172" s="508" t="e">
        <f ca="1">+IF(AND(ISNUMBER(OFFSET('Sanitation Data'!$E$10,0,10*ROW('Sanitation Data'!E166))),'Data Summary'!CR172="Yes"),OFFSET('Sanitation Data'!$E$10,0,10*ROW('Sanitation Data'!E166)),NA())</f>
        <v>#N/A</v>
      </c>
      <c r="AD172" s="508" t="e">
        <f ca="1">+IF(AND(ISNUMBER(OFFSET('Sanitation Data'!$E$11,0,10*ROW('Sanitation Data'!E166))),'Data Summary'!CS172="Yes"),OFFSET('Sanitation Data'!$E$11,0,10*ROW('Sanitation Data'!E166)),NA())</f>
        <v>#N/A</v>
      </c>
      <c r="AE172" s="508" t="e">
        <f ca="1">+IF(AND(ISNUMBER(OFFSET('Sanitation Data'!$E$12,0,10*ROW('Sanitation Data'!E166))),'Data Summary'!CT172="Yes"),OFFSET('Sanitation Data'!$E$12,0,10*ROW('Sanitation Data'!E166)),NA())</f>
        <v>#N/A</v>
      </c>
      <c r="AF172" s="508" t="e">
        <f ca="1">+IF(AND(ISNUMBER(OFFSET('Sanitation Data'!$F$4,0,10*ROW('Sanitation Data'!F166))),'Data Summary'!CU172="Yes"),100-OFFSET('Sanitation Data'!$F$4,0,10*ROW('Sanitation Data'!F166)),NA())</f>
        <v>#N/A</v>
      </c>
      <c r="AG172" s="508" t="e">
        <f ca="1">+IF(AND(ISNUMBER(OFFSET('Sanitation Data'!$F$6,0,10*ROW('Sanitation Data'!F166))),'Data Summary'!CV172="Yes"),OFFSET('Sanitation Data'!$F$6,0,10*ROW('Sanitation Data'!F166)),NA())</f>
        <v>#N/A</v>
      </c>
      <c r="AH172" s="508" t="e">
        <f ca="1">+IF(AND(ISNUMBER(OFFSET('Sanitation Data'!$F$10,0,10*ROW('Sanitation Data'!F166))),'Data Summary'!CW172="Yes"),OFFSET('Sanitation Data'!$F$10,0,10*ROW('Sanitation Data'!F166)),NA())</f>
        <v>#N/A</v>
      </c>
      <c r="AI172" s="508" t="e">
        <f ca="1">+IF(AND(ISNUMBER(OFFSET('Sanitation Data'!$F$11,0,10*ROW('Sanitation Data'!F166))),'Data Summary'!CX172="Yes"),OFFSET('Sanitation Data'!$F$11,0,10*ROW('Sanitation Data'!F166)),NA())</f>
        <v>#N/A</v>
      </c>
      <c r="AJ172" s="508" t="e">
        <f ca="1">+IF(AND(ISNUMBER(OFFSET('Sanitation Data'!$F$12,0,10*ROW('Sanitation Data'!F166))),'Data Summary'!CY172="Yes"),OFFSET('Sanitation Data'!$F$12,0,10*ROW('Sanitation Data'!F166)),NA())</f>
        <v>#N/A</v>
      </c>
      <c r="AK172" s="508" t="e">
        <f ca="1">+IF(AND(ISNUMBER(OFFSET('Sanitation Data'!$G$4,0,10*ROW('Sanitation Data'!G166))),'Data Summary'!CZ172="Yes"),100-OFFSET('Sanitation Data'!$G$4,0,10*ROW('Sanitation Data'!G166)),NA())</f>
        <v>#N/A</v>
      </c>
      <c r="AL172" s="508" t="e">
        <f ca="1">+IF(AND(ISNUMBER(OFFSET('Sanitation Data'!$G$6,0,10*ROW('Sanitation Data'!G166))),'Data Summary'!DA172="Yes"),OFFSET('Sanitation Data'!$G$6,0,10*ROW('Sanitation Data'!G166)),NA())</f>
        <v>#N/A</v>
      </c>
      <c r="AM172" s="508" t="e">
        <f ca="1">+IF(AND(ISNUMBER(OFFSET('Sanitation Data'!$G$10,0,10*ROW('Sanitation Data'!G166))),'Data Summary'!DB172="Yes"),OFFSET('Sanitation Data'!$G$10,0,10*ROW('Sanitation Data'!G166)),NA())</f>
        <v>#N/A</v>
      </c>
      <c r="AN172" s="508" t="e">
        <f ca="1">+IF(AND(ISNUMBER(OFFSET('Sanitation Data'!$G$11,0,10*ROW('Sanitation Data'!G166))),'Data Summary'!DC172="Yes"),OFFSET('Sanitation Data'!$G$11,0,10*ROW('Sanitation Data'!G166)),NA())</f>
        <v>#N/A</v>
      </c>
      <c r="AO172" s="508" t="e">
        <f ca="1">+IF(AND(ISNUMBER(OFFSET('Sanitation Data'!$G$12,0,10*ROW('Sanitation Data'!G166))),'Data Summary'!DD172="Yes"),OFFSET('Sanitation Data'!$G$12,0,10*ROW('Sanitation Data'!G166)),NA())</f>
        <v>#N/A</v>
      </c>
      <c r="AP172" s="508" t="e">
        <f ca="1">+IF(AND(ISNUMBER(OFFSET('Sanitation Data'!$H$4,0,10*ROW('Sanitation Data'!H166))),'Data Summary'!DE172="Yes"),100-OFFSET('Sanitation Data'!$H$4,0,10*ROW('Sanitation Data'!H166)),NA())</f>
        <v>#N/A</v>
      </c>
      <c r="AQ172" s="508" t="e">
        <f ca="1">+IF(AND(ISNUMBER(OFFSET('Sanitation Data'!$H$6,0,10*ROW('Sanitation Data'!H166))),'Data Summary'!DF172="Yes"),OFFSET('Sanitation Data'!$H$6,0,10*ROW('Sanitation Data'!H166)),NA())</f>
        <v>#N/A</v>
      </c>
      <c r="AR172" s="508" t="e">
        <f ca="1">+IF(AND(ISNUMBER(OFFSET('Sanitation Data'!$H$10,0,10*ROW('Sanitation Data'!H166))),'Data Summary'!DG172="Yes"),OFFSET('Sanitation Data'!$H$10,0,10*ROW('Sanitation Data'!H166)),NA())</f>
        <v>#N/A</v>
      </c>
      <c r="AS172" s="508" t="e">
        <f ca="1">+IF(AND(ISNUMBER(OFFSET('Sanitation Data'!$H$11,0,10*ROW('Sanitation Data'!H166))),'Data Summary'!DH172="Yes"),OFFSET('Sanitation Data'!$H$11,0,10*ROW('Sanitation Data'!H166)),NA())</f>
        <v>#N/A</v>
      </c>
      <c r="AT172" s="508" t="e">
        <f ca="1">+IF(AND(ISNUMBER(OFFSET('Sanitation Data'!$H$12,0,10*ROW('Sanitation Data'!H166))),'Data Summary'!DI172="Yes"),OFFSET('Sanitation Data'!$H$12,0,10*ROW('Sanitation Data'!H166)),NA())</f>
        <v>#N/A</v>
      </c>
      <c r="AU172" s="508" t="e">
        <f ca="1">+IF(AND(ISNUMBER(OFFSET('Sanitation Data'!$I$4,0,10*ROW('Sanitation Data'!I166))),'Data Summary'!DJ172="Yes"),100-OFFSET('Sanitation Data'!$I$4,0,10*ROW('Sanitation Data'!I166)),NA())</f>
        <v>#N/A</v>
      </c>
      <c r="AV172" s="508" t="e">
        <f ca="1">+IF(AND(ISNUMBER(OFFSET('Sanitation Data'!$I$6,0,10*ROW('Sanitation Data'!I166))),'Data Summary'!DK172="Yes"),OFFSET('Sanitation Data'!$I$6,0,10*ROW('Sanitation Data'!I166)),NA())</f>
        <v>#N/A</v>
      </c>
      <c r="AW172" s="508" t="e">
        <f ca="1">+IF(AND(ISNUMBER(OFFSET('Sanitation Data'!$I$10,0,10*ROW('Sanitation Data'!I166))),'Data Summary'!DL172="Yes"),OFFSET('Sanitation Data'!$I$10,0,10*ROW('Sanitation Data'!I166)),NA())</f>
        <v>#N/A</v>
      </c>
      <c r="AX172" s="508" t="e">
        <f ca="1">+IF(AND(ISNUMBER(OFFSET('Sanitation Data'!$I$11,0,10*ROW('Sanitation Data'!I166))),'Data Summary'!DM172="Yes"),OFFSET('Sanitation Data'!$I$11,0,10*ROW('Sanitation Data'!I166)),NA())</f>
        <v>#N/A</v>
      </c>
      <c r="AY172" s="508" t="e">
        <f ca="1">+IF(AND(ISNUMBER(OFFSET('Sanitation Data'!$I$12,0,10*ROW('Sanitation Data'!I166))),'Data Summary'!DN172="Yes"),OFFSET('Sanitation Data'!$I$12,0,10*ROW('Sanitation Data'!I166)),NA())</f>
        <v>#N/A</v>
      </c>
      <c r="AZ172" s="509" t="e">
        <f ca="1">+IF(AND(ISNUMBER(OFFSET('Hygiene Data'!$D$5,0,10*ROW('Hygiene Data'!D166))),'Data Summary'!DO172="Yes"),OFFSET('Hygiene Data'!$D$5,0,10*ROW('Hygiene Data'!D166)),NA())</f>
        <v>#N/A</v>
      </c>
      <c r="BA172" s="509" t="e">
        <f ca="1">+IF(AND(ISNUMBER(OFFSET('Hygiene Data'!$D$7,0,10*ROW('Hygiene Data'!D166))),'Data Summary'!DP172="Yes"),OFFSET('Hygiene Data'!$D$7,0,10*ROW('Hygiene Data'!D166)),NA())</f>
        <v>#N/A</v>
      </c>
      <c r="BB172" s="509" t="e">
        <f ca="1">+IF(AND(ISNUMBER(OFFSET('Hygiene Data'!$D$9,0,10*ROW('Hygiene Data'!D166))),'Data Summary'!DQ172="Yes"),OFFSET('Hygiene Data'!$D$9,0,10*ROW('Hygiene Data'!D166)),NA())</f>
        <v>#N/A</v>
      </c>
      <c r="BC172" s="509" t="e">
        <f ca="1">+IF(AND(ISNUMBER(OFFSET('Hygiene Data'!$E$5,0,10*ROW('Hygiene Data'!E166))),'Data Summary'!DR172="Yes"),OFFSET('Hygiene Data'!$E$5,0,10*ROW('Hygiene Data'!E166)),NA())</f>
        <v>#N/A</v>
      </c>
      <c r="BD172" s="509" t="e">
        <f ca="1">+IF(AND(ISNUMBER(OFFSET('Hygiene Data'!$E$7,0,10*ROW('Hygiene Data'!E166))),'Data Summary'!DS172="Yes"),OFFSET('Hygiene Data'!$E$7,0,10*ROW('Hygiene Data'!E166)),NA())</f>
        <v>#N/A</v>
      </c>
      <c r="BE172" s="509" t="e">
        <f ca="1">+IF(AND(ISNUMBER(OFFSET('Hygiene Data'!$E$9,0,10*ROW('Hygiene Data'!E166))),'Data Summary'!DT172="Yes"),OFFSET('Hygiene Data'!$E$9,0,10*ROW('Hygiene Data'!E166)),NA())</f>
        <v>#N/A</v>
      </c>
      <c r="BF172" s="509" t="e">
        <f ca="1">+IF(AND(ISNUMBER(OFFSET('Hygiene Data'!$F$5,0,10*ROW('Hygiene Data'!F166))),'Data Summary'!DU172="Yes"),OFFSET('Hygiene Data'!$F$5,0,10*ROW('Hygiene Data'!F166)),NA())</f>
        <v>#N/A</v>
      </c>
      <c r="BG172" s="509" t="e">
        <f ca="1">+IF(AND(ISNUMBER(OFFSET('Hygiene Data'!$F$7,0,10*ROW('Hygiene Data'!F166))),'Data Summary'!DV172="Yes"),OFFSET('Hygiene Data'!$F$7,0,10*ROW('Hygiene Data'!F166)),NA())</f>
        <v>#N/A</v>
      </c>
      <c r="BH172" s="509" t="e">
        <f ca="1">+IF(AND(ISNUMBER(OFFSET('Hygiene Data'!$F$9,0,10*ROW('Hygiene Data'!F166))),'Data Summary'!DW172="Yes"),OFFSET('Hygiene Data'!$F$9,0,10*ROW('Hygiene Data'!F166)),NA())</f>
        <v>#N/A</v>
      </c>
      <c r="BI172" s="509" t="e">
        <f ca="1">+IF(AND(ISNUMBER(OFFSET('Hygiene Data'!$G$5,0,10*ROW('Hygiene Data'!G166))),'Data Summary'!DX172="Yes"),OFFSET('Hygiene Data'!$G$5,0,10*ROW('Hygiene Data'!G166)),NA())</f>
        <v>#N/A</v>
      </c>
      <c r="BJ172" s="509" t="e">
        <f ca="1">+IF(AND(ISNUMBER(OFFSET('Hygiene Data'!$G$7,0,10*ROW('Hygiene Data'!G166))),'Data Summary'!DY172="Yes"),OFFSET('Hygiene Data'!$G$7,0,10*ROW('Hygiene Data'!G166)),NA())</f>
        <v>#N/A</v>
      </c>
      <c r="BK172" s="509" t="e">
        <f ca="1">+IF(AND(ISNUMBER(OFFSET('Hygiene Data'!$G$9,0,10*ROW('Hygiene Data'!G166))),'Data Summary'!DZ172="Yes"),OFFSET('Hygiene Data'!$G$9,0,10*ROW('Hygiene Data'!G166)),NA())</f>
        <v>#N/A</v>
      </c>
      <c r="BL172" s="509" t="e">
        <f ca="1">+IF(AND(ISNUMBER(OFFSET('Hygiene Data'!$H$5,0,10*ROW('Hygiene Data'!H166))),'Data Summary'!EA172="Yes"),OFFSET('Hygiene Data'!$H$5,0,10*ROW('Hygiene Data'!H166)),NA())</f>
        <v>#N/A</v>
      </c>
      <c r="BM172" s="509" t="e">
        <f ca="1">+IF(AND(ISNUMBER(OFFSET('Hygiene Data'!$H$7,0,10*ROW('Hygiene Data'!H166))),'Data Summary'!EB172="Yes"),OFFSET('Hygiene Data'!$H$7,0,10*ROW('Hygiene Data'!H166)),NA())</f>
        <v>#N/A</v>
      </c>
      <c r="BN172" s="509" t="e">
        <f ca="1">+IF(AND(ISNUMBER(OFFSET('Hygiene Data'!$H$9,0,10*ROW('Hygiene Data'!H166))),'Data Summary'!EC172="Yes"),OFFSET('Hygiene Data'!$H$9,0,10*ROW('Hygiene Data'!H166)),NA())</f>
        <v>#N/A</v>
      </c>
      <c r="BO172" s="509" t="e">
        <f ca="1">+IF(AND(ISNUMBER(OFFSET('Hygiene Data'!$I$5,0,10*ROW('Hygiene Data'!I166))),'Data Summary'!ED172="Yes"),OFFSET('Hygiene Data'!$I$5,0,10*ROW('Hygiene Data'!I166)),NA())</f>
        <v>#N/A</v>
      </c>
      <c r="BP172" s="509" t="e">
        <f ca="1">+IF(AND(ISNUMBER(OFFSET('Hygiene Data'!$I$7,0,10*ROW('Hygiene Data'!I166))),'Data Summary'!EE172="Yes"),OFFSET('Hygiene Data'!$I$7,0,10*ROW('Hygiene Data'!I166)),NA())</f>
        <v>#N/A</v>
      </c>
      <c r="BQ172" s="509" t="e">
        <f ca="1">+IF(AND(ISNUMBER(OFFSET('Hygiene Data'!$I$9,0,10*ROW('Hygiene Data'!I166))),'Data Summary'!EF172="Yes"),OFFSET('Hygiene Data'!$I$9,0,10*ROW('Hygiene Data'!I166)),NA())</f>
        <v>#N/A</v>
      </c>
    </row>
    <row r="173" spans="1:69" x14ac:dyDescent="0.25">
      <c r="A173" s="505" t="e">
        <f ca="1">+RIGHT('Data Summary'!A173,LEN('Data Summary'!A173)-9)</f>
        <v>#VALUE!</v>
      </c>
      <c r="B173" s="479" t="str">
        <f ca="1">+IF(ISTEXT('Data Summary'!B173),'Data Summary'!B173,"")</f>
        <v/>
      </c>
      <c r="C173" s="506" t="e">
        <f ca="1">+VALUE('Data Summary'!C173)</f>
        <v>#VALUE!</v>
      </c>
      <c r="D173" s="507" t="e">
        <f ca="1">+IF(AND(ISNUMBER(OFFSET('Water Data'!$D$4,0,10*ROW('Water Data'!D167))),'Data Summary'!BS173="Yes"),100-OFFSET('Water Data'!$D$4,0,10*ROW('Water Data'!D167)),NA())</f>
        <v>#N/A</v>
      </c>
      <c r="E173" s="507" t="e">
        <f ca="1">+IF(AND(ISNUMBER(OFFSET('Water Data'!$D$6,0,10*ROW('Water Data'!D167))),'Data Summary'!BT173="Yes"),OFFSET('Water Data'!$D$6,0,10*ROW('Water Data'!D167)),NA())</f>
        <v>#N/A</v>
      </c>
      <c r="F173" s="507" t="e">
        <f ca="1">+IF(AND(ISNUMBER(OFFSET('Water Data'!$D$9,0,10*ROW('Water Data'!D167))),'Data Summary'!BU173="Yes"),OFFSET('Water Data'!$D$9,0,10*ROW('Water Data'!D167)),NA())</f>
        <v>#N/A</v>
      </c>
      <c r="G173" s="507" t="e">
        <f ca="1">+IF(AND(ISNUMBER(OFFSET('Water Data'!$E$4,0,10*ROW('Water Data'!E167))),'Data Summary'!BV173="Yes"),100-OFFSET('Water Data'!$E$4,0,10*ROW('Water Data'!E167)),NA())</f>
        <v>#N/A</v>
      </c>
      <c r="H173" s="507" t="e">
        <f ca="1">+IF(AND(ISNUMBER(OFFSET('Water Data'!$E$6,0,10*ROW('Water Data'!E167))),'Data Summary'!BW173="Yes"),OFFSET('Water Data'!$E$6,0,10*ROW('Water Data'!E167)),NA())</f>
        <v>#N/A</v>
      </c>
      <c r="I173" s="507" t="e">
        <f ca="1">+IF(AND(ISNUMBER(OFFSET('Water Data'!$E$9,0,10*ROW('Water Data'!E167))),'Data Summary'!BX173="Yes"),OFFSET('Water Data'!$E$9,0,10*ROW('Water Data'!E167)),NA())</f>
        <v>#N/A</v>
      </c>
      <c r="J173" s="507" t="e">
        <f ca="1">+IF(AND(ISNUMBER(OFFSET('Water Data'!$F$4,0,10*ROW('Water Data'!F167))),'Data Summary'!BY173="Yes"),100-OFFSET('Water Data'!$F$4,0,10*ROW('Water Data'!F167)),NA())</f>
        <v>#N/A</v>
      </c>
      <c r="K173" s="507" t="e">
        <f ca="1">+IF(AND(ISNUMBER(OFFSET('Water Data'!$F$6,0,10*ROW('Water Data'!F167))),'Data Summary'!BZ173="Yes"),OFFSET('Water Data'!$F$6,0,10*ROW('Water Data'!F167)),NA())</f>
        <v>#N/A</v>
      </c>
      <c r="L173" s="507" t="e">
        <f ca="1">+IF(AND(ISNUMBER(OFFSET('Water Data'!$F$9,0,10*ROW('Water Data'!F167))),'Data Summary'!CA173="Yes"),OFFSET('Water Data'!$F$9,0,10*ROW('Water Data'!F167)),NA())</f>
        <v>#N/A</v>
      </c>
      <c r="M173" s="507" t="e">
        <f ca="1">+IF(AND(ISNUMBER(OFFSET('Water Data'!$G$4,0,10*ROW('Water Data'!G167))),'Data Summary'!CB173="Yes"),100-OFFSET('Water Data'!$G$4,0,10*ROW('Water Data'!G167)),NA())</f>
        <v>#N/A</v>
      </c>
      <c r="N173" s="507" t="e">
        <f ca="1">+IF(AND(ISNUMBER(OFFSET('Water Data'!$G$6,0,10*ROW('Water Data'!G167))),'Data Summary'!CC173="Yes"),OFFSET('Water Data'!$G$6,0,10*ROW('Water Data'!G167)),NA())</f>
        <v>#N/A</v>
      </c>
      <c r="O173" s="507" t="e">
        <f ca="1">+IF(AND(ISNUMBER(OFFSET('Water Data'!$G$9,0,10*ROW('Water Data'!G167))),'Data Summary'!CD173="Yes"),OFFSET('Water Data'!$G$9,0,10*ROW('Water Data'!G167)),NA())</f>
        <v>#N/A</v>
      </c>
      <c r="P173" s="507" t="e">
        <f ca="1">+IF(AND(ISNUMBER(OFFSET('Water Data'!$H$4,0,10*ROW('Water Data'!H167))),'Data Summary'!CE173="Yes"),100-OFFSET('Water Data'!$H$4,0,10*ROW('Water Data'!H167)),NA())</f>
        <v>#N/A</v>
      </c>
      <c r="Q173" s="507" t="e">
        <f ca="1">+IF(AND(ISNUMBER(OFFSET('Water Data'!$H$6,0,10*ROW('Water Data'!H167))),'Data Summary'!CF173="Yes"),OFFSET('Water Data'!$H$6,0,10*ROW('Water Data'!H167)),NA())</f>
        <v>#N/A</v>
      </c>
      <c r="R173" s="507" t="e">
        <f ca="1">+IF(AND(ISNUMBER(OFFSET('Water Data'!$H$9,0,10*ROW('Water Data'!H167))),'Data Summary'!CG173="Yes"),OFFSET('Water Data'!$H$9,0,10*ROW('Water Data'!H167)),NA())</f>
        <v>#N/A</v>
      </c>
      <c r="S173" s="507" t="e">
        <f ca="1">+IF(AND(ISNUMBER(OFFSET('Water Data'!$I$4,0,10*ROW('Water Data'!I167))),'Data Summary'!CH173="Yes"),100-OFFSET('Water Data'!$I$4,0,10*ROW('Water Data'!I167)),NA())</f>
        <v>#N/A</v>
      </c>
      <c r="T173" s="507" t="e">
        <f ca="1">+IF(AND(ISNUMBER(OFFSET('Water Data'!$I$6,0,10*ROW('Water Data'!I167))),'Data Summary'!CI173="Yes"),OFFSET('Water Data'!$I$6,0,10*ROW('Water Data'!I167)),NA())</f>
        <v>#N/A</v>
      </c>
      <c r="U173" s="507" t="e">
        <f ca="1">+IF(AND(ISNUMBER(OFFSET('Water Data'!$I$9,0,10*ROW('Water Data'!I167))),'Data Summary'!CJ173="Yes"),OFFSET('Water Data'!$I$9,0,10*ROW('Water Data'!I167)),NA())</f>
        <v>#N/A</v>
      </c>
      <c r="V173" s="508" t="e">
        <f ca="1">+IF(AND(ISNUMBER(OFFSET('Sanitation Data'!$D$4,0,10*ROW('Sanitation Data'!D167))),'Data Summary'!CK173="Yes"),100-OFFSET('Sanitation Data'!$D$4,0,10*ROW('Sanitation Data'!D167)),NA())</f>
        <v>#N/A</v>
      </c>
      <c r="W173" s="508" t="e">
        <f ca="1">+IF(AND(ISNUMBER(OFFSET('Sanitation Data'!$D$6,0,10*ROW('Sanitation Data'!D167))),'Data Summary'!CL173="Yes"),OFFSET('Sanitation Data'!$D$6,0,10*ROW('Sanitation Data'!D167)),NA())</f>
        <v>#N/A</v>
      </c>
      <c r="X173" s="508" t="e">
        <f ca="1">+IF(AND(ISNUMBER(OFFSET('Sanitation Data'!$D$10,0,10*ROW('Sanitation Data'!D167))),'Data Summary'!CM173="Yes"),OFFSET('Sanitation Data'!$D$10,0,10*ROW('Sanitation Data'!D167)),NA())</f>
        <v>#N/A</v>
      </c>
      <c r="Y173" s="508" t="e">
        <f ca="1">+IF(AND(ISNUMBER(OFFSET('Sanitation Data'!$D$11,0,10*ROW('Sanitation Data'!D167))),'Data Summary'!CN173="Yes"),OFFSET('Sanitation Data'!$D$11,0,10*ROW('Sanitation Data'!D167)),NA())</f>
        <v>#N/A</v>
      </c>
      <c r="Z173" s="508" t="e">
        <f ca="1">+IF(AND(ISNUMBER(OFFSET('Sanitation Data'!$D$12,0,10*ROW('Sanitation Data'!D167))),'Data Summary'!CO173="Yes"),OFFSET('Sanitation Data'!$D$12,0,10*ROW('Sanitation Data'!D167)),NA())</f>
        <v>#N/A</v>
      </c>
      <c r="AA173" s="508" t="e">
        <f ca="1">+IF(AND(ISNUMBER(OFFSET('Sanitation Data'!$E$4,0,10*ROW('Sanitation Data'!E167))),'Data Summary'!CP173="Yes"),100-OFFSET('Sanitation Data'!$E$4,0,10*ROW('Sanitation Data'!E167)),NA())</f>
        <v>#N/A</v>
      </c>
      <c r="AB173" s="508" t="e">
        <f ca="1">+IF(AND(ISNUMBER(OFFSET('Sanitation Data'!$E$6,0,10*ROW('Sanitation Data'!E167))),'Data Summary'!CQ173="Yes"),OFFSET('Sanitation Data'!$E$6,0,10*ROW('Sanitation Data'!E167)),NA())</f>
        <v>#N/A</v>
      </c>
      <c r="AC173" s="508" t="e">
        <f ca="1">+IF(AND(ISNUMBER(OFFSET('Sanitation Data'!$E$10,0,10*ROW('Sanitation Data'!E167))),'Data Summary'!CR173="Yes"),OFFSET('Sanitation Data'!$E$10,0,10*ROW('Sanitation Data'!E167)),NA())</f>
        <v>#N/A</v>
      </c>
      <c r="AD173" s="508" t="e">
        <f ca="1">+IF(AND(ISNUMBER(OFFSET('Sanitation Data'!$E$11,0,10*ROW('Sanitation Data'!E167))),'Data Summary'!CS173="Yes"),OFFSET('Sanitation Data'!$E$11,0,10*ROW('Sanitation Data'!E167)),NA())</f>
        <v>#N/A</v>
      </c>
      <c r="AE173" s="508" t="e">
        <f ca="1">+IF(AND(ISNUMBER(OFFSET('Sanitation Data'!$E$12,0,10*ROW('Sanitation Data'!E167))),'Data Summary'!CT173="Yes"),OFFSET('Sanitation Data'!$E$12,0,10*ROW('Sanitation Data'!E167)),NA())</f>
        <v>#N/A</v>
      </c>
      <c r="AF173" s="508" t="e">
        <f ca="1">+IF(AND(ISNUMBER(OFFSET('Sanitation Data'!$F$4,0,10*ROW('Sanitation Data'!F167))),'Data Summary'!CU173="Yes"),100-OFFSET('Sanitation Data'!$F$4,0,10*ROW('Sanitation Data'!F167)),NA())</f>
        <v>#N/A</v>
      </c>
      <c r="AG173" s="508" t="e">
        <f ca="1">+IF(AND(ISNUMBER(OFFSET('Sanitation Data'!$F$6,0,10*ROW('Sanitation Data'!F167))),'Data Summary'!CV173="Yes"),OFFSET('Sanitation Data'!$F$6,0,10*ROW('Sanitation Data'!F167)),NA())</f>
        <v>#N/A</v>
      </c>
      <c r="AH173" s="508" t="e">
        <f ca="1">+IF(AND(ISNUMBER(OFFSET('Sanitation Data'!$F$10,0,10*ROW('Sanitation Data'!F167))),'Data Summary'!CW173="Yes"),OFFSET('Sanitation Data'!$F$10,0,10*ROW('Sanitation Data'!F167)),NA())</f>
        <v>#N/A</v>
      </c>
      <c r="AI173" s="508" t="e">
        <f ca="1">+IF(AND(ISNUMBER(OFFSET('Sanitation Data'!$F$11,0,10*ROW('Sanitation Data'!F167))),'Data Summary'!CX173="Yes"),OFFSET('Sanitation Data'!$F$11,0,10*ROW('Sanitation Data'!F167)),NA())</f>
        <v>#N/A</v>
      </c>
      <c r="AJ173" s="508" t="e">
        <f ca="1">+IF(AND(ISNUMBER(OFFSET('Sanitation Data'!$F$12,0,10*ROW('Sanitation Data'!F167))),'Data Summary'!CY173="Yes"),OFFSET('Sanitation Data'!$F$12,0,10*ROW('Sanitation Data'!F167)),NA())</f>
        <v>#N/A</v>
      </c>
      <c r="AK173" s="508" t="e">
        <f ca="1">+IF(AND(ISNUMBER(OFFSET('Sanitation Data'!$G$4,0,10*ROW('Sanitation Data'!G167))),'Data Summary'!CZ173="Yes"),100-OFFSET('Sanitation Data'!$G$4,0,10*ROW('Sanitation Data'!G167)),NA())</f>
        <v>#N/A</v>
      </c>
      <c r="AL173" s="508" t="e">
        <f ca="1">+IF(AND(ISNUMBER(OFFSET('Sanitation Data'!$G$6,0,10*ROW('Sanitation Data'!G167))),'Data Summary'!DA173="Yes"),OFFSET('Sanitation Data'!$G$6,0,10*ROW('Sanitation Data'!G167)),NA())</f>
        <v>#N/A</v>
      </c>
      <c r="AM173" s="508" t="e">
        <f ca="1">+IF(AND(ISNUMBER(OFFSET('Sanitation Data'!$G$10,0,10*ROW('Sanitation Data'!G167))),'Data Summary'!DB173="Yes"),OFFSET('Sanitation Data'!$G$10,0,10*ROW('Sanitation Data'!G167)),NA())</f>
        <v>#N/A</v>
      </c>
      <c r="AN173" s="508" t="e">
        <f ca="1">+IF(AND(ISNUMBER(OFFSET('Sanitation Data'!$G$11,0,10*ROW('Sanitation Data'!G167))),'Data Summary'!DC173="Yes"),OFFSET('Sanitation Data'!$G$11,0,10*ROW('Sanitation Data'!G167)),NA())</f>
        <v>#N/A</v>
      </c>
      <c r="AO173" s="508" t="e">
        <f ca="1">+IF(AND(ISNUMBER(OFFSET('Sanitation Data'!$G$12,0,10*ROW('Sanitation Data'!G167))),'Data Summary'!DD173="Yes"),OFFSET('Sanitation Data'!$G$12,0,10*ROW('Sanitation Data'!G167)),NA())</f>
        <v>#N/A</v>
      </c>
      <c r="AP173" s="508" t="e">
        <f ca="1">+IF(AND(ISNUMBER(OFFSET('Sanitation Data'!$H$4,0,10*ROW('Sanitation Data'!H167))),'Data Summary'!DE173="Yes"),100-OFFSET('Sanitation Data'!$H$4,0,10*ROW('Sanitation Data'!H167)),NA())</f>
        <v>#N/A</v>
      </c>
      <c r="AQ173" s="508" t="e">
        <f ca="1">+IF(AND(ISNUMBER(OFFSET('Sanitation Data'!$H$6,0,10*ROW('Sanitation Data'!H167))),'Data Summary'!DF173="Yes"),OFFSET('Sanitation Data'!$H$6,0,10*ROW('Sanitation Data'!H167)),NA())</f>
        <v>#N/A</v>
      </c>
      <c r="AR173" s="508" t="e">
        <f ca="1">+IF(AND(ISNUMBER(OFFSET('Sanitation Data'!$H$10,0,10*ROW('Sanitation Data'!H167))),'Data Summary'!DG173="Yes"),OFFSET('Sanitation Data'!$H$10,0,10*ROW('Sanitation Data'!H167)),NA())</f>
        <v>#N/A</v>
      </c>
      <c r="AS173" s="508" t="e">
        <f ca="1">+IF(AND(ISNUMBER(OFFSET('Sanitation Data'!$H$11,0,10*ROW('Sanitation Data'!H167))),'Data Summary'!DH173="Yes"),OFFSET('Sanitation Data'!$H$11,0,10*ROW('Sanitation Data'!H167)),NA())</f>
        <v>#N/A</v>
      </c>
      <c r="AT173" s="508" t="e">
        <f ca="1">+IF(AND(ISNUMBER(OFFSET('Sanitation Data'!$H$12,0,10*ROW('Sanitation Data'!H167))),'Data Summary'!DI173="Yes"),OFFSET('Sanitation Data'!$H$12,0,10*ROW('Sanitation Data'!H167)),NA())</f>
        <v>#N/A</v>
      </c>
      <c r="AU173" s="508" t="e">
        <f ca="1">+IF(AND(ISNUMBER(OFFSET('Sanitation Data'!$I$4,0,10*ROW('Sanitation Data'!I167))),'Data Summary'!DJ173="Yes"),100-OFFSET('Sanitation Data'!$I$4,0,10*ROW('Sanitation Data'!I167)),NA())</f>
        <v>#N/A</v>
      </c>
      <c r="AV173" s="508" t="e">
        <f ca="1">+IF(AND(ISNUMBER(OFFSET('Sanitation Data'!$I$6,0,10*ROW('Sanitation Data'!I167))),'Data Summary'!DK173="Yes"),OFFSET('Sanitation Data'!$I$6,0,10*ROW('Sanitation Data'!I167)),NA())</f>
        <v>#N/A</v>
      </c>
      <c r="AW173" s="508" t="e">
        <f ca="1">+IF(AND(ISNUMBER(OFFSET('Sanitation Data'!$I$10,0,10*ROW('Sanitation Data'!I167))),'Data Summary'!DL173="Yes"),OFFSET('Sanitation Data'!$I$10,0,10*ROW('Sanitation Data'!I167)),NA())</f>
        <v>#N/A</v>
      </c>
      <c r="AX173" s="508" t="e">
        <f ca="1">+IF(AND(ISNUMBER(OFFSET('Sanitation Data'!$I$11,0,10*ROW('Sanitation Data'!I167))),'Data Summary'!DM173="Yes"),OFFSET('Sanitation Data'!$I$11,0,10*ROW('Sanitation Data'!I167)),NA())</f>
        <v>#N/A</v>
      </c>
      <c r="AY173" s="508" t="e">
        <f ca="1">+IF(AND(ISNUMBER(OFFSET('Sanitation Data'!$I$12,0,10*ROW('Sanitation Data'!I167))),'Data Summary'!DN173="Yes"),OFFSET('Sanitation Data'!$I$12,0,10*ROW('Sanitation Data'!I167)),NA())</f>
        <v>#N/A</v>
      </c>
      <c r="AZ173" s="509" t="e">
        <f ca="1">+IF(AND(ISNUMBER(OFFSET('Hygiene Data'!$D$5,0,10*ROW('Hygiene Data'!D167))),'Data Summary'!DO173="Yes"),OFFSET('Hygiene Data'!$D$5,0,10*ROW('Hygiene Data'!D167)),NA())</f>
        <v>#N/A</v>
      </c>
      <c r="BA173" s="509" t="e">
        <f ca="1">+IF(AND(ISNUMBER(OFFSET('Hygiene Data'!$D$7,0,10*ROW('Hygiene Data'!D167))),'Data Summary'!DP173="Yes"),OFFSET('Hygiene Data'!$D$7,0,10*ROW('Hygiene Data'!D167)),NA())</f>
        <v>#N/A</v>
      </c>
      <c r="BB173" s="509" t="e">
        <f ca="1">+IF(AND(ISNUMBER(OFFSET('Hygiene Data'!$D$9,0,10*ROW('Hygiene Data'!D167))),'Data Summary'!DQ173="Yes"),OFFSET('Hygiene Data'!$D$9,0,10*ROW('Hygiene Data'!D167)),NA())</f>
        <v>#N/A</v>
      </c>
      <c r="BC173" s="509" t="e">
        <f ca="1">+IF(AND(ISNUMBER(OFFSET('Hygiene Data'!$E$5,0,10*ROW('Hygiene Data'!E167))),'Data Summary'!DR173="Yes"),OFFSET('Hygiene Data'!$E$5,0,10*ROW('Hygiene Data'!E167)),NA())</f>
        <v>#N/A</v>
      </c>
      <c r="BD173" s="509" t="e">
        <f ca="1">+IF(AND(ISNUMBER(OFFSET('Hygiene Data'!$E$7,0,10*ROW('Hygiene Data'!E167))),'Data Summary'!DS173="Yes"),OFFSET('Hygiene Data'!$E$7,0,10*ROW('Hygiene Data'!E167)),NA())</f>
        <v>#N/A</v>
      </c>
      <c r="BE173" s="509" t="e">
        <f ca="1">+IF(AND(ISNUMBER(OFFSET('Hygiene Data'!$E$9,0,10*ROW('Hygiene Data'!E167))),'Data Summary'!DT173="Yes"),OFFSET('Hygiene Data'!$E$9,0,10*ROW('Hygiene Data'!E167)),NA())</f>
        <v>#N/A</v>
      </c>
      <c r="BF173" s="509" t="e">
        <f ca="1">+IF(AND(ISNUMBER(OFFSET('Hygiene Data'!$F$5,0,10*ROW('Hygiene Data'!F167))),'Data Summary'!DU173="Yes"),OFFSET('Hygiene Data'!$F$5,0,10*ROW('Hygiene Data'!F167)),NA())</f>
        <v>#N/A</v>
      </c>
      <c r="BG173" s="509" t="e">
        <f ca="1">+IF(AND(ISNUMBER(OFFSET('Hygiene Data'!$F$7,0,10*ROW('Hygiene Data'!F167))),'Data Summary'!DV173="Yes"),OFFSET('Hygiene Data'!$F$7,0,10*ROW('Hygiene Data'!F167)),NA())</f>
        <v>#N/A</v>
      </c>
      <c r="BH173" s="509" t="e">
        <f ca="1">+IF(AND(ISNUMBER(OFFSET('Hygiene Data'!$F$9,0,10*ROW('Hygiene Data'!F167))),'Data Summary'!DW173="Yes"),OFFSET('Hygiene Data'!$F$9,0,10*ROW('Hygiene Data'!F167)),NA())</f>
        <v>#N/A</v>
      </c>
      <c r="BI173" s="509" t="e">
        <f ca="1">+IF(AND(ISNUMBER(OFFSET('Hygiene Data'!$G$5,0,10*ROW('Hygiene Data'!G167))),'Data Summary'!DX173="Yes"),OFFSET('Hygiene Data'!$G$5,0,10*ROW('Hygiene Data'!G167)),NA())</f>
        <v>#N/A</v>
      </c>
      <c r="BJ173" s="509" t="e">
        <f ca="1">+IF(AND(ISNUMBER(OFFSET('Hygiene Data'!$G$7,0,10*ROW('Hygiene Data'!G167))),'Data Summary'!DY173="Yes"),OFFSET('Hygiene Data'!$G$7,0,10*ROW('Hygiene Data'!G167)),NA())</f>
        <v>#N/A</v>
      </c>
      <c r="BK173" s="509" t="e">
        <f ca="1">+IF(AND(ISNUMBER(OFFSET('Hygiene Data'!$G$9,0,10*ROW('Hygiene Data'!G167))),'Data Summary'!DZ173="Yes"),OFFSET('Hygiene Data'!$G$9,0,10*ROW('Hygiene Data'!G167)),NA())</f>
        <v>#N/A</v>
      </c>
      <c r="BL173" s="509" t="e">
        <f ca="1">+IF(AND(ISNUMBER(OFFSET('Hygiene Data'!$H$5,0,10*ROW('Hygiene Data'!H167))),'Data Summary'!EA173="Yes"),OFFSET('Hygiene Data'!$H$5,0,10*ROW('Hygiene Data'!H167)),NA())</f>
        <v>#N/A</v>
      </c>
      <c r="BM173" s="509" t="e">
        <f ca="1">+IF(AND(ISNUMBER(OFFSET('Hygiene Data'!$H$7,0,10*ROW('Hygiene Data'!H167))),'Data Summary'!EB173="Yes"),OFFSET('Hygiene Data'!$H$7,0,10*ROW('Hygiene Data'!H167)),NA())</f>
        <v>#N/A</v>
      </c>
      <c r="BN173" s="509" t="e">
        <f ca="1">+IF(AND(ISNUMBER(OFFSET('Hygiene Data'!$H$9,0,10*ROW('Hygiene Data'!H167))),'Data Summary'!EC173="Yes"),OFFSET('Hygiene Data'!$H$9,0,10*ROW('Hygiene Data'!H167)),NA())</f>
        <v>#N/A</v>
      </c>
      <c r="BO173" s="509" t="e">
        <f ca="1">+IF(AND(ISNUMBER(OFFSET('Hygiene Data'!$I$5,0,10*ROW('Hygiene Data'!I167))),'Data Summary'!ED173="Yes"),OFFSET('Hygiene Data'!$I$5,0,10*ROW('Hygiene Data'!I167)),NA())</f>
        <v>#N/A</v>
      </c>
      <c r="BP173" s="509" t="e">
        <f ca="1">+IF(AND(ISNUMBER(OFFSET('Hygiene Data'!$I$7,0,10*ROW('Hygiene Data'!I167))),'Data Summary'!EE173="Yes"),OFFSET('Hygiene Data'!$I$7,0,10*ROW('Hygiene Data'!I167)),NA())</f>
        <v>#N/A</v>
      </c>
      <c r="BQ173" s="509" t="e">
        <f ca="1">+IF(AND(ISNUMBER(OFFSET('Hygiene Data'!$I$9,0,10*ROW('Hygiene Data'!I167))),'Data Summary'!EF173="Yes"),OFFSET('Hygiene Data'!$I$9,0,10*ROW('Hygiene Data'!I167)),NA())</f>
        <v>#N/A</v>
      </c>
    </row>
    <row r="174" spans="1:69" x14ac:dyDescent="0.25">
      <c r="A174" s="505" t="e">
        <f ca="1">+RIGHT('Data Summary'!A174,LEN('Data Summary'!A174)-9)</f>
        <v>#VALUE!</v>
      </c>
      <c r="B174" s="479" t="str">
        <f ca="1">+IF(ISTEXT('Data Summary'!B174),'Data Summary'!B174,"")</f>
        <v/>
      </c>
      <c r="C174" s="506" t="e">
        <f ca="1">+VALUE('Data Summary'!C174)</f>
        <v>#VALUE!</v>
      </c>
      <c r="D174" s="507" t="e">
        <f ca="1">+IF(AND(ISNUMBER(OFFSET('Water Data'!$D$4,0,10*ROW('Water Data'!D168))),'Data Summary'!BS174="Yes"),100-OFFSET('Water Data'!$D$4,0,10*ROW('Water Data'!D168)),NA())</f>
        <v>#N/A</v>
      </c>
      <c r="E174" s="507" t="e">
        <f ca="1">+IF(AND(ISNUMBER(OFFSET('Water Data'!$D$6,0,10*ROW('Water Data'!D168))),'Data Summary'!BT174="Yes"),OFFSET('Water Data'!$D$6,0,10*ROW('Water Data'!D168)),NA())</f>
        <v>#N/A</v>
      </c>
      <c r="F174" s="507" t="e">
        <f ca="1">+IF(AND(ISNUMBER(OFFSET('Water Data'!$D$9,0,10*ROW('Water Data'!D168))),'Data Summary'!BU174="Yes"),OFFSET('Water Data'!$D$9,0,10*ROW('Water Data'!D168)),NA())</f>
        <v>#N/A</v>
      </c>
      <c r="G174" s="507" t="e">
        <f ca="1">+IF(AND(ISNUMBER(OFFSET('Water Data'!$E$4,0,10*ROW('Water Data'!E168))),'Data Summary'!BV174="Yes"),100-OFFSET('Water Data'!$E$4,0,10*ROW('Water Data'!E168)),NA())</f>
        <v>#N/A</v>
      </c>
      <c r="H174" s="507" t="e">
        <f ca="1">+IF(AND(ISNUMBER(OFFSET('Water Data'!$E$6,0,10*ROW('Water Data'!E168))),'Data Summary'!BW174="Yes"),OFFSET('Water Data'!$E$6,0,10*ROW('Water Data'!E168)),NA())</f>
        <v>#N/A</v>
      </c>
      <c r="I174" s="507" t="e">
        <f ca="1">+IF(AND(ISNUMBER(OFFSET('Water Data'!$E$9,0,10*ROW('Water Data'!E168))),'Data Summary'!BX174="Yes"),OFFSET('Water Data'!$E$9,0,10*ROW('Water Data'!E168)),NA())</f>
        <v>#N/A</v>
      </c>
      <c r="J174" s="507" t="e">
        <f ca="1">+IF(AND(ISNUMBER(OFFSET('Water Data'!$F$4,0,10*ROW('Water Data'!F168))),'Data Summary'!BY174="Yes"),100-OFFSET('Water Data'!$F$4,0,10*ROW('Water Data'!F168)),NA())</f>
        <v>#N/A</v>
      </c>
      <c r="K174" s="507" t="e">
        <f ca="1">+IF(AND(ISNUMBER(OFFSET('Water Data'!$F$6,0,10*ROW('Water Data'!F168))),'Data Summary'!BZ174="Yes"),OFFSET('Water Data'!$F$6,0,10*ROW('Water Data'!F168)),NA())</f>
        <v>#N/A</v>
      </c>
      <c r="L174" s="507" t="e">
        <f ca="1">+IF(AND(ISNUMBER(OFFSET('Water Data'!$F$9,0,10*ROW('Water Data'!F168))),'Data Summary'!CA174="Yes"),OFFSET('Water Data'!$F$9,0,10*ROW('Water Data'!F168)),NA())</f>
        <v>#N/A</v>
      </c>
      <c r="M174" s="507" t="e">
        <f ca="1">+IF(AND(ISNUMBER(OFFSET('Water Data'!$G$4,0,10*ROW('Water Data'!G168))),'Data Summary'!CB174="Yes"),100-OFFSET('Water Data'!$G$4,0,10*ROW('Water Data'!G168)),NA())</f>
        <v>#N/A</v>
      </c>
      <c r="N174" s="507" t="e">
        <f ca="1">+IF(AND(ISNUMBER(OFFSET('Water Data'!$G$6,0,10*ROW('Water Data'!G168))),'Data Summary'!CC174="Yes"),OFFSET('Water Data'!$G$6,0,10*ROW('Water Data'!G168)),NA())</f>
        <v>#N/A</v>
      </c>
      <c r="O174" s="507" t="e">
        <f ca="1">+IF(AND(ISNUMBER(OFFSET('Water Data'!$G$9,0,10*ROW('Water Data'!G168))),'Data Summary'!CD174="Yes"),OFFSET('Water Data'!$G$9,0,10*ROW('Water Data'!G168)),NA())</f>
        <v>#N/A</v>
      </c>
      <c r="P174" s="507" t="e">
        <f ca="1">+IF(AND(ISNUMBER(OFFSET('Water Data'!$H$4,0,10*ROW('Water Data'!H168))),'Data Summary'!CE174="Yes"),100-OFFSET('Water Data'!$H$4,0,10*ROW('Water Data'!H168)),NA())</f>
        <v>#N/A</v>
      </c>
      <c r="Q174" s="507" t="e">
        <f ca="1">+IF(AND(ISNUMBER(OFFSET('Water Data'!$H$6,0,10*ROW('Water Data'!H168))),'Data Summary'!CF174="Yes"),OFFSET('Water Data'!$H$6,0,10*ROW('Water Data'!H168)),NA())</f>
        <v>#N/A</v>
      </c>
      <c r="R174" s="507" t="e">
        <f ca="1">+IF(AND(ISNUMBER(OFFSET('Water Data'!$H$9,0,10*ROW('Water Data'!H168))),'Data Summary'!CG174="Yes"),OFFSET('Water Data'!$H$9,0,10*ROW('Water Data'!H168)),NA())</f>
        <v>#N/A</v>
      </c>
      <c r="S174" s="507" t="e">
        <f ca="1">+IF(AND(ISNUMBER(OFFSET('Water Data'!$I$4,0,10*ROW('Water Data'!I168))),'Data Summary'!CH174="Yes"),100-OFFSET('Water Data'!$I$4,0,10*ROW('Water Data'!I168)),NA())</f>
        <v>#N/A</v>
      </c>
      <c r="T174" s="507" t="e">
        <f ca="1">+IF(AND(ISNUMBER(OFFSET('Water Data'!$I$6,0,10*ROW('Water Data'!I168))),'Data Summary'!CI174="Yes"),OFFSET('Water Data'!$I$6,0,10*ROW('Water Data'!I168)),NA())</f>
        <v>#N/A</v>
      </c>
      <c r="U174" s="507" t="e">
        <f ca="1">+IF(AND(ISNUMBER(OFFSET('Water Data'!$I$9,0,10*ROW('Water Data'!I168))),'Data Summary'!CJ174="Yes"),OFFSET('Water Data'!$I$9,0,10*ROW('Water Data'!I168)),NA())</f>
        <v>#N/A</v>
      </c>
      <c r="V174" s="508" t="e">
        <f ca="1">+IF(AND(ISNUMBER(OFFSET('Sanitation Data'!$D$4,0,10*ROW('Sanitation Data'!D168))),'Data Summary'!CK174="Yes"),100-OFFSET('Sanitation Data'!$D$4,0,10*ROW('Sanitation Data'!D168)),NA())</f>
        <v>#N/A</v>
      </c>
      <c r="W174" s="508" t="e">
        <f ca="1">+IF(AND(ISNUMBER(OFFSET('Sanitation Data'!$D$6,0,10*ROW('Sanitation Data'!D168))),'Data Summary'!CL174="Yes"),OFFSET('Sanitation Data'!$D$6,0,10*ROW('Sanitation Data'!D168)),NA())</f>
        <v>#N/A</v>
      </c>
      <c r="X174" s="508" t="e">
        <f ca="1">+IF(AND(ISNUMBER(OFFSET('Sanitation Data'!$D$10,0,10*ROW('Sanitation Data'!D168))),'Data Summary'!CM174="Yes"),OFFSET('Sanitation Data'!$D$10,0,10*ROW('Sanitation Data'!D168)),NA())</f>
        <v>#N/A</v>
      </c>
      <c r="Y174" s="508" t="e">
        <f ca="1">+IF(AND(ISNUMBER(OFFSET('Sanitation Data'!$D$11,0,10*ROW('Sanitation Data'!D168))),'Data Summary'!CN174="Yes"),OFFSET('Sanitation Data'!$D$11,0,10*ROW('Sanitation Data'!D168)),NA())</f>
        <v>#N/A</v>
      </c>
      <c r="Z174" s="508" t="e">
        <f ca="1">+IF(AND(ISNUMBER(OFFSET('Sanitation Data'!$D$12,0,10*ROW('Sanitation Data'!D168))),'Data Summary'!CO174="Yes"),OFFSET('Sanitation Data'!$D$12,0,10*ROW('Sanitation Data'!D168)),NA())</f>
        <v>#N/A</v>
      </c>
      <c r="AA174" s="508" t="e">
        <f ca="1">+IF(AND(ISNUMBER(OFFSET('Sanitation Data'!$E$4,0,10*ROW('Sanitation Data'!E168))),'Data Summary'!CP174="Yes"),100-OFFSET('Sanitation Data'!$E$4,0,10*ROW('Sanitation Data'!E168)),NA())</f>
        <v>#N/A</v>
      </c>
      <c r="AB174" s="508" t="e">
        <f ca="1">+IF(AND(ISNUMBER(OFFSET('Sanitation Data'!$E$6,0,10*ROW('Sanitation Data'!E168))),'Data Summary'!CQ174="Yes"),OFFSET('Sanitation Data'!$E$6,0,10*ROW('Sanitation Data'!E168)),NA())</f>
        <v>#N/A</v>
      </c>
      <c r="AC174" s="508" t="e">
        <f ca="1">+IF(AND(ISNUMBER(OFFSET('Sanitation Data'!$E$10,0,10*ROW('Sanitation Data'!E168))),'Data Summary'!CR174="Yes"),OFFSET('Sanitation Data'!$E$10,0,10*ROW('Sanitation Data'!E168)),NA())</f>
        <v>#N/A</v>
      </c>
      <c r="AD174" s="508" t="e">
        <f ca="1">+IF(AND(ISNUMBER(OFFSET('Sanitation Data'!$E$11,0,10*ROW('Sanitation Data'!E168))),'Data Summary'!CS174="Yes"),OFFSET('Sanitation Data'!$E$11,0,10*ROW('Sanitation Data'!E168)),NA())</f>
        <v>#N/A</v>
      </c>
      <c r="AE174" s="508" t="e">
        <f ca="1">+IF(AND(ISNUMBER(OFFSET('Sanitation Data'!$E$12,0,10*ROW('Sanitation Data'!E168))),'Data Summary'!CT174="Yes"),OFFSET('Sanitation Data'!$E$12,0,10*ROW('Sanitation Data'!E168)),NA())</f>
        <v>#N/A</v>
      </c>
      <c r="AF174" s="508" t="e">
        <f ca="1">+IF(AND(ISNUMBER(OFFSET('Sanitation Data'!$F$4,0,10*ROW('Sanitation Data'!F168))),'Data Summary'!CU174="Yes"),100-OFFSET('Sanitation Data'!$F$4,0,10*ROW('Sanitation Data'!F168)),NA())</f>
        <v>#N/A</v>
      </c>
      <c r="AG174" s="508" t="e">
        <f ca="1">+IF(AND(ISNUMBER(OFFSET('Sanitation Data'!$F$6,0,10*ROW('Sanitation Data'!F168))),'Data Summary'!CV174="Yes"),OFFSET('Sanitation Data'!$F$6,0,10*ROW('Sanitation Data'!F168)),NA())</f>
        <v>#N/A</v>
      </c>
      <c r="AH174" s="508" t="e">
        <f ca="1">+IF(AND(ISNUMBER(OFFSET('Sanitation Data'!$F$10,0,10*ROW('Sanitation Data'!F168))),'Data Summary'!CW174="Yes"),OFFSET('Sanitation Data'!$F$10,0,10*ROW('Sanitation Data'!F168)),NA())</f>
        <v>#N/A</v>
      </c>
      <c r="AI174" s="508" t="e">
        <f ca="1">+IF(AND(ISNUMBER(OFFSET('Sanitation Data'!$F$11,0,10*ROW('Sanitation Data'!F168))),'Data Summary'!CX174="Yes"),OFFSET('Sanitation Data'!$F$11,0,10*ROW('Sanitation Data'!F168)),NA())</f>
        <v>#N/A</v>
      </c>
      <c r="AJ174" s="508" t="e">
        <f ca="1">+IF(AND(ISNUMBER(OFFSET('Sanitation Data'!$F$12,0,10*ROW('Sanitation Data'!F168))),'Data Summary'!CY174="Yes"),OFFSET('Sanitation Data'!$F$12,0,10*ROW('Sanitation Data'!F168)),NA())</f>
        <v>#N/A</v>
      </c>
      <c r="AK174" s="508" t="e">
        <f ca="1">+IF(AND(ISNUMBER(OFFSET('Sanitation Data'!$G$4,0,10*ROW('Sanitation Data'!G168))),'Data Summary'!CZ174="Yes"),100-OFFSET('Sanitation Data'!$G$4,0,10*ROW('Sanitation Data'!G168)),NA())</f>
        <v>#N/A</v>
      </c>
      <c r="AL174" s="508" t="e">
        <f ca="1">+IF(AND(ISNUMBER(OFFSET('Sanitation Data'!$G$6,0,10*ROW('Sanitation Data'!G168))),'Data Summary'!DA174="Yes"),OFFSET('Sanitation Data'!$G$6,0,10*ROW('Sanitation Data'!G168)),NA())</f>
        <v>#N/A</v>
      </c>
      <c r="AM174" s="508" t="e">
        <f ca="1">+IF(AND(ISNUMBER(OFFSET('Sanitation Data'!$G$10,0,10*ROW('Sanitation Data'!G168))),'Data Summary'!DB174="Yes"),OFFSET('Sanitation Data'!$G$10,0,10*ROW('Sanitation Data'!G168)),NA())</f>
        <v>#N/A</v>
      </c>
      <c r="AN174" s="508" t="e">
        <f ca="1">+IF(AND(ISNUMBER(OFFSET('Sanitation Data'!$G$11,0,10*ROW('Sanitation Data'!G168))),'Data Summary'!DC174="Yes"),OFFSET('Sanitation Data'!$G$11,0,10*ROW('Sanitation Data'!G168)),NA())</f>
        <v>#N/A</v>
      </c>
      <c r="AO174" s="508" t="e">
        <f ca="1">+IF(AND(ISNUMBER(OFFSET('Sanitation Data'!$G$12,0,10*ROW('Sanitation Data'!G168))),'Data Summary'!DD174="Yes"),OFFSET('Sanitation Data'!$G$12,0,10*ROW('Sanitation Data'!G168)),NA())</f>
        <v>#N/A</v>
      </c>
      <c r="AP174" s="508" t="e">
        <f ca="1">+IF(AND(ISNUMBER(OFFSET('Sanitation Data'!$H$4,0,10*ROW('Sanitation Data'!H168))),'Data Summary'!DE174="Yes"),100-OFFSET('Sanitation Data'!$H$4,0,10*ROW('Sanitation Data'!H168)),NA())</f>
        <v>#N/A</v>
      </c>
      <c r="AQ174" s="508" t="e">
        <f ca="1">+IF(AND(ISNUMBER(OFFSET('Sanitation Data'!$H$6,0,10*ROW('Sanitation Data'!H168))),'Data Summary'!DF174="Yes"),OFFSET('Sanitation Data'!$H$6,0,10*ROW('Sanitation Data'!H168)),NA())</f>
        <v>#N/A</v>
      </c>
      <c r="AR174" s="508" t="e">
        <f ca="1">+IF(AND(ISNUMBER(OFFSET('Sanitation Data'!$H$10,0,10*ROW('Sanitation Data'!H168))),'Data Summary'!DG174="Yes"),OFFSET('Sanitation Data'!$H$10,0,10*ROW('Sanitation Data'!H168)),NA())</f>
        <v>#N/A</v>
      </c>
      <c r="AS174" s="508" t="e">
        <f ca="1">+IF(AND(ISNUMBER(OFFSET('Sanitation Data'!$H$11,0,10*ROW('Sanitation Data'!H168))),'Data Summary'!DH174="Yes"),OFFSET('Sanitation Data'!$H$11,0,10*ROW('Sanitation Data'!H168)),NA())</f>
        <v>#N/A</v>
      </c>
      <c r="AT174" s="508" t="e">
        <f ca="1">+IF(AND(ISNUMBER(OFFSET('Sanitation Data'!$H$12,0,10*ROW('Sanitation Data'!H168))),'Data Summary'!DI174="Yes"),OFFSET('Sanitation Data'!$H$12,0,10*ROW('Sanitation Data'!H168)),NA())</f>
        <v>#N/A</v>
      </c>
      <c r="AU174" s="508" t="e">
        <f ca="1">+IF(AND(ISNUMBER(OFFSET('Sanitation Data'!$I$4,0,10*ROW('Sanitation Data'!I168))),'Data Summary'!DJ174="Yes"),100-OFFSET('Sanitation Data'!$I$4,0,10*ROW('Sanitation Data'!I168)),NA())</f>
        <v>#N/A</v>
      </c>
      <c r="AV174" s="508" t="e">
        <f ca="1">+IF(AND(ISNUMBER(OFFSET('Sanitation Data'!$I$6,0,10*ROW('Sanitation Data'!I168))),'Data Summary'!DK174="Yes"),OFFSET('Sanitation Data'!$I$6,0,10*ROW('Sanitation Data'!I168)),NA())</f>
        <v>#N/A</v>
      </c>
      <c r="AW174" s="508" t="e">
        <f ca="1">+IF(AND(ISNUMBER(OFFSET('Sanitation Data'!$I$10,0,10*ROW('Sanitation Data'!I168))),'Data Summary'!DL174="Yes"),OFFSET('Sanitation Data'!$I$10,0,10*ROW('Sanitation Data'!I168)),NA())</f>
        <v>#N/A</v>
      </c>
      <c r="AX174" s="508" t="e">
        <f ca="1">+IF(AND(ISNUMBER(OFFSET('Sanitation Data'!$I$11,0,10*ROW('Sanitation Data'!I168))),'Data Summary'!DM174="Yes"),OFFSET('Sanitation Data'!$I$11,0,10*ROW('Sanitation Data'!I168)),NA())</f>
        <v>#N/A</v>
      </c>
      <c r="AY174" s="508" t="e">
        <f ca="1">+IF(AND(ISNUMBER(OFFSET('Sanitation Data'!$I$12,0,10*ROW('Sanitation Data'!I168))),'Data Summary'!DN174="Yes"),OFFSET('Sanitation Data'!$I$12,0,10*ROW('Sanitation Data'!I168)),NA())</f>
        <v>#N/A</v>
      </c>
      <c r="AZ174" s="509" t="e">
        <f ca="1">+IF(AND(ISNUMBER(OFFSET('Hygiene Data'!$D$5,0,10*ROW('Hygiene Data'!D168))),'Data Summary'!DO174="Yes"),OFFSET('Hygiene Data'!$D$5,0,10*ROW('Hygiene Data'!D168)),NA())</f>
        <v>#N/A</v>
      </c>
      <c r="BA174" s="509" t="e">
        <f ca="1">+IF(AND(ISNUMBER(OFFSET('Hygiene Data'!$D$7,0,10*ROW('Hygiene Data'!D168))),'Data Summary'!DP174="Yes"),OFFSET('Hygiene Data'!$D$7,0,10*ROW('Hygiene Data'!D168)),NA())</f>
        <v>#N/A</v>
      </c>
      <c r="BB174" s="509" t="e">
        <f ca="1">+IF(AND(ISNUMBER(OFFSET('Hygiene Data'!$D$9,0,10*ROW('Hygiene Data'!D168))),'Data Summary'!DQ174="Yes"),OFFSET('Hygiene Data'!$D$9,0,10*ROW('Hygiene Data'!D168)),NA())</f>
        <v>#N/A</v>
      </c>
      <c r="BC174" s="509" t="e">
        <f ca="1">+IF(AND(ISNUMBER(OFFSET('Hygiene Data'!$E$5,0,10*ROW('Hygiene Data'!E168))),'Data Summary'!DR174="Yes"),OFFSET('Hygiene Data'!$E$5,0,10*ROW('Hygiene Data'!E168)),NA())</f>
        <v>#N/A</v>
      </c>
      <c r="BD174" s="509" t="e">
        <f ca="1">+IF(AND(ISNUMBER(OFFSET('Hygiene Data'!$E$7,0,10*ROW('Hygiene Data'!E168))),'Data Summary'!DS174="Yes"),OFFSET('Hygiene Data'!$E$7,0,10*ROW('Hygiene Data'!E168)),NA())</f>
        <v>#N/A</v>
      </c>
      <c r="BE174" s="509" t="e">
        <f ca="1">+IF(AND(ISNUMBER(OFFSET('Hygiene Data'!$E$9,0,10*ROW('Hygiene Data'!E168))),'Data Summary'!DT174="Yes"),OFFSET('Hygiene Data'!$E$9,0,10*ROW('Hygiene Data'!E168)),NA())</f>
        <v>#N/A</v>
      </c>
      <c r="BF174" s="509" t="e">
        <f ca="1">+IF(AND(ISNUMBER(OFFSET('Hygiene Data'!$F$5,0,10*ROW('Hygiene Data'!F168))),'Data Summary'!DU174="Yes"),OFFSET('Hygiene Data'!$F$5,0,10*ROW('Hygiene Data'!F168)),NA())</f>
        <v>#N/A</v>
      </c>
      <c r="BG174" s="509" t="e">
        <f ca="1">+IF(AND(ISNUMBER(OFFSET('Hygiene Data'!$F$7,0,10*ROW('Hygiene Data'!F168))),'Data Summary'!DV174="Yes"),OFFSET('Hygiene Data'!$F$7,0,10*ROW('Hygiene Data'!F168)),NA())</f>
        <v>#N/A</v>
      </c>
      <c r="BH174" s="509" t="e">
        <f ca="1">+IF(AND(ISNUMBER(OFFSET('Hygiene Data'!$F$9,0,10*ROW('Hygiene Data'!F168))),'Data Summary'!DW174="Yes"),OFFSET('Hygiene Data'!$F$9,0,10*ROW('Hygiene Data'!F168)),NA())</f>
        <v>#N/A</v>
      </c>
      <c r="BI174" s="509" t="e">
        <f ca="1">+IF(AND(ISNUMBER(OFFSET('Hygiene Data'!$G$5,0,10*ROW('Hygiene Data'!G168))),'Data Summary'!DX174="Yes"),OFFSET('Hygiene Data'!$G$5,0,10*ROW('Hygiene Data'!G168)),NA())</f>
        <v>#N/A</v>
      </c>
      <c r="BJ174" s="509" t="e">
        <f ca="1">+IF(AND(ISNUMBER(OFFSET('Hygiene Data'!$G$7,0,10*ROW('Hygiene Data'!G168))),'Data Summary'!DY174="Yes"),OFFSET('Hygiene Data'!$G$7,0,10*ROW('Hygiene Data'!G168)),NA())</f>
        <v>#N/A</v>
      </c>
      <c r="BK174" s="509" t="e">
        <f ca="1">+IF(AND(ISNUMBER(OFFSET('Hygiene Data'!$G$9,0,10*ROW('Hygiene Data'!G168))),'Data Summary'!DZ174="Yes"),OFFSET('Hygiene Data'!$G$9,0,10*ROW('Hygiene Data'!G168)),NA())</f>
        <v>#N/A</v>
      </c>
      <c r="BL174" s="509" t="e">
        <f ca="1">+IF(AND(ISNUMBER(OFFSET('Hygiene Data'!$H$5,0,10*ROW('Hygiene Data'!H168))),'Data Summary'!EA174="Yes"),OFFSET('Hygiene Data'!$H$5,0,10*ROW('Hygiene Data'!H168)),NA())</f>
        <v>#N/A</v>
      </c>
      <c r="BM174" s="509" t="e">
        <f ca="1">+IF(AND(ISNUMBER(OFFSET('Hygiene Data'!$H$7,0,10*ROW('Hygiene Data'!H168))),'Data Summary'!EB174="Yes"),OFFSET('Hygiene Data'!$H$7,0,10*ROW('Hygiene Data'!H168)),NA())</f>
        <v>#N/A</v>
      </c>
      <c r="BN174" s="509" t="e">
        <f ca="1">+IF(AND(ISNUMBER(OFFSET('Hygiene Data'!$H$9,0,10*ROW('Hygiene Data'!H168))),'Data Summary'!EC174="Yes"),OFFSET('Hygiene Data'!$H$9,0,10*ROW('Hygiene Data'!H168)),NA())</f>
        <v>#N/A</v>
      </c>
      <c r="BO174" s="509" t="e">
        <f ca="1">+IF(AND(ISNUMBER(OFFSET('Hygiene Data'!$I$5,0,10*ROW('Hygiene Data'!I168))),'Data Summary'!ED174="Yes"),OFFSET('Hygiene Data'!$I$5,0,10*ROW('Hygiene Data'!I168)),NA())</f>
        <v>#N/A</v>
      </c>
      <c r="BP174" s="509" t="e">
        <f ca="1">+IF(AND(ISNUMBER(OFFSET('Hygiene Data'!$I$7,0,10*ROW('Hygiene Data'!I168))),'Data Summary'!EE174="Yes"),OFFSET('Hygiene Data'!$I$7,0,10*ROW('Hygiene Data'!I168)),NA())</f>
        <v>#N/A</v>
      </c>
      <c r="BQ174" s="509" t="e">
        <f ca="1">+IF(AND(ISNUMBER(OFFSET('Hygiene Data'!$I$9,0,10*ROW('Hygiene Data'!I168))),'Data Summary'!EF174="Yes"),OFFSET('Hygiene Data'!$I$9,0,10*ROW('Hygiene Data'!I168)),NA())</f>
        <v>#N/A</v>
      </c>
    </row>
    <row r="175" spans="1:69" x14ac:dyDescent="0.25">
      <c r="A175" s="505" t="e">
        <f ca="1">+RIGHT('Data Summary'!A175,LEN('Data Summary'!A175)-9)</f>
        <v>#VALUE!</v>
      </c>
      <c r="B175" s="479" t="str">
        <f ca="1">+IF(ISTEXT('Data Summary'!B175),'Data Summary'!B175,"")</f>
        <v/>
      </c>
      <c r="C175" s="506" t="e">
        <f ca="1">+VALUE('Data Summary'!C175)</f>
        <v>#VALUE!</v>
      </c>
      <c r="D175" s="507" t="e">
        <f ca="1">+IF(AND(ISNUMBER(OFFSET('Water Data'!$D$4,0,10*ROW('Water Data'!D169))),'Data Summary'!BS175="Yes"),100-OFFSET('Water Data'!$D$4,0,10*ROW('Water Data'!D169)),NA())</f>
        <v>#N/A</v>
      </c>
      <c r="E175" s="507" t="e">
        <f ca="1">+IF(AND(ISNUMBER(OFFSET('Water Data'!$D$6,0,10*ROW('Water Data'!D169))),'Data Summary'!BT175="Yes"),OFFSET('Water Data'!$D$6,0,10*ROW('Water Data'!D169)),NA())</f>
        <v>#N/A</v>
      </c>
      <c r="F175" s="507" t="e">
        <f ca="1">+IF(AND(ISNUMBER(OFFSET('Water Data'!$D$9,0,10*ROW('Water Data'!D169))),'Data Summary'!BU175="Yes"),OFFSET('Water Data'!$D$9,0,10*ROW('Water Data'!D169)),NA())</f>
        <v>#N/A</v>
      </c>
      <c r="G175" s="507" t="e">
        <f ca="1">+IF(AND(ISNUMBER(OFFSET('Water Data'!$E$4,0,10*ROW('Water Data'!E169))),'Data Summary'!BV175="Yes"),100-OFFSET('Water Data'!$E$4,0,10*ROW('Water Data'!E169)),NA())</f>
        <v>#N/A</v>
      </c>
      <c r="H175" s="507" t="e">
        <f ca="1">+IF(AND(ISNUMBER(OFFSET('Water Data'!$E$6,0,10*ROW('Water Data'!E169))),'Data Summary'!BW175="Yes"),OFFSET('Water Data'!$E$6,0,10*ROW('Water Data'!E169)),NA())</f>
        <v>#N/A</v>
      </c>
      <c r="I175" s="507" t="e">
        <f ca="1">+IF(AND(ISNUMBER(OFFSET('Water Data'!$E$9,0,10*ROW('Water Data'!E169))),'Data Summary'!BX175="Yes"),OFFSET('Water Data'!$E$9,0,10*ROW('Water Data'!E169)),NA())</f>
        <v>#N/A</v>
      </c>
      <c r="J175" s="507" t="e">
        <f ca="1">+IF(AND(ISNUMBER(OFFSET('Water Data'!$F$4,0,10*ROW('Water Data'!F169))),'Data Summary'!BY175="Yes"),100-OFFSET('Water Data'!$F$4,0,10*ROW('Water Data'!F169)),NA())</f>
        <v>#N/A</v>
      </c>
      <c r="K175" s="507" t="e">
        <f ca="1">+IF(AND(ISNUMBER(OFFSET('Water Data'!$F$6,0,10*ROW('Water Data'!F169))),'Data Summary'!BZ175="Yes"),OFFSET('Water Data'!$F$6,0,10*ROW('Water Data'!F169)),NA())</f>
        <v>#N/A</v>
      </c>
      <c r="L175" s="507" t="e">
        <f ca="1">+IF(AND(ISNUMBER(OFFSET('Water Data'!$F$9,0,10*ROW('Water Data'!F169))),'Data Summary'!CA175="Yes"),OFFSET('Water Data'!$F$9,0,10*ROW('Water Data'!F169)),NA())</f>
        <v>#N/A</v>
      </c>
      <c r="M175" s="507" t="e">
        <f ca="1">+IF(AND(ISNUMBER(OFFSET('Water Data'!$G$4,0,10*ROW('Water Data'!G169))),'Data Summary'!CB175="Yes"),100-OFFSET('Water Data'!$G$4,0,10*ROW('Water Data'!G169)),NA())</f>
        <v>#N/A</v>
      </c>
      <c r="N175" s="507" t="e">
        <f ca="1">+IF(AND(ISNUMBER(OFFSET('Water Data'!$G$6,0,10*ROW('Water Data'!G169))),'Data Summary'!CC175="Yes"),OFFSET('Water Data'!$G$6,0,10*ROW('Water Data'!G169)),NA())</f>
        <v>#N/A</v>
      </c>
      <c r="O175" s="507" t="e">
        <f ca="1">+IF(AND(ISNUMBER(OFFSET('Water Data'!$G$9,0,10*ROW('Water Data'!G169))),'Data Summary'!CD175="Yes"),OFFSET('Water Data'!$G$9,0,10*ROW('Water Data'!G169)),NA())</f>
        <v>#N/A</v>
      </c>
      <c r="P175" s="507" t="e">
        <f ca="1">+IF(AND(ISNUMBER(OFFSET('Water Data'!$H$4,0,10*ROW('Water Data'!H169))),'Data Summary'!CE175="Yes"),100-OFFSET('Water Data'!$H$4,0,10*ROW('Water Data'!H169)),NA())</f>
        <v>#N/A</v>
      </c>
      <c r="Q175" s="507" t="e">
        <f ca="1">+IF(AND(ISNUMBER(OFFSET('Water Data'!$H$6,0,10*ROW('Water Data'!H169))),'Data Summary'!CF175="Yes"),OFFSET('Water Data'!$H$6,0,10*ROW('Water Data'!H169)),NA())</f>
        <v>#N/A</v>
      </c>
      <c r="R175" s="507" t="e">
        <f ca="1">+IF(AND(ISNUMBER(OFFSET('Water Data'!$H$9,0,10*ROW('Water Data'!H169))),'Data Summary'!CG175="Yes"),OFFSET('Water Data'!$H$9,0,10*ROW('Water Data'!H169)),NA())</f>
        <v>#N/A</v>
      </c>
      <c r="S175" s="507" t="e">
        <f ca="1">+IF(AND(ISNUMBER(OFFSET('Water Data'!$I$4,0,10*ROW('Water Data'!I169))),'Data Summary'!CH175="Yes"),100-OFFSET('Water Data'!$I$4,0,10*ROW('Water Data'!I169)),NA())</f>
        <v>#N/A</v>
      </c>
      <c r="T175" s="507" t="e">
        <f ca="1">+IF(AND(ISNUMBER(OFFSET('Water Data'!$I$6,0,10*ROW('Water Data'!I169))),'Data Summary'!CI175="Yes"),OFFSET('Water Data'!$I$6,0,10*ROW('Water Data'!I169)),NA())</f>
        <v>#N/A</v>
      </c>
      <c r="U175" s="507" t="e">
        <f ca="1">+IF(AND(ISNUMBER(OFFSET('Water Data'!$I$9,0,10*ROW('Water Data'!I169))),'Data Summary'!CJ175="Yes"),OFFSET('Water Data'!$I$9,0,10*ROW('Water Data'!I169)),NA())</f>
        <v>#N/A</v>
      </c>
      <c r="V175" s="508" t="e">
        <f ca="1">+IF(AND(ISNUMBER(OFFSET('Sanitation Data'!$D$4,0,10*ROW('Sanitation Data'!D169))),'Data Summary'!CK175="Yes"),100-OFFSET('Sanitation Data'!$D$4,0,10*ROW('Sanitation Data'!D169)),NA())</f>
        <v>#N/A</v>
      </c>
      <c r="W175" s="508" t="e">
        <f ca="1">+IF(AND(ISNUMBER(OFFSET('Sanitation Data'!$D$6,0,10*ROW('Sanitation Data'!D169))),'Data Summary'!CL175="Yes"),OFFSET('Sanitation Data'!$D$6,0,10*ROW('Sanitation Data'!D169)),NA())</f>
        <v>#N/A</v>
      </c>
      <c r="X175" s="508" t="e">
        <f ca="1">+IF(AND(ISNUMBER(OFFSET('Sanitation Data'!$D$10,0,10*ROW('Sanitation Data'!D169))),'Data Summary'!CM175="Yes"),OFFSET('Sanitation Data'!$D$10,0,10*ROW('Sanitation Data'!D169)),NA())</f>
        <v>#N/A</v>
      </c>
      <c r="Y175" s="508" t="e">
        <f ca="1">+IF(AND(ISNUMBER(OFFSET('Sanitation Data'!$D$11,0,10*ROW('Sanitation Data'!D169))),'Data Summary'!CN175="Yes"),OFFSET('Sanitation Data'!$D$11,0,10*ROW('Sanitation Data'!D169)),NA())</f>
        <v>#N/A</v>
      </c>
      <c r="Z175" s="508" t="e">
        <f ca="1">+IF(AND(ISNUMBER(OFFSET('Sanitation Data'!$D$12,0,10*ROW('Sanitation Data'!D169))),'Data Summary'!CO175="Yes"),OFFSET('Sanitation Data'!$D$12,0,10*ROW('Sanitation Data'!D169)),NA())</f>
        <v>#N/A</v>
      </c>
      <c r="AA175" s="508" t="e">
        <f ca="1">+IF(AND(ISNUMBER(OFFSET('Sanitation Data'!$E$4,0,10*ROW('Sanitation Data'!E169))),'Data Summary'!CP175="Yes"),100-OFFSET('Sanitation Data'!$E$4,0,10*ROW('Sanitation Data'!E169)),NA())</f>
        <v>#N/A</v>
      </c>
      <c r="AB175" s="508" t="e">
        <f ca="1">+IF(AND(ISNUMBER(OFFSET('Sanitation Data'!$E$6,0,10*ROW('Sanitation Data'!E169))),'Data Summary'!CQ175="Yes"),OFFSET('Sanitation Data'!$E$6,0,10*ROW('Sanitation Data'!E169)),NA())</f>
        <v>#N/A</v>
      </c>
      <c r="AC175" s="508" t="e">
        <f ca="1">+IF(AND(ISNUMBER(OFFSET('Sanitation Data'!$E$10,0,10*ROW('Sanitation Data'!E169))),'Data Summary'!CR175="Yes"),OFFSET('Sanitation Data'!$E$10,0,10*ROW('Sanitation Data'!E169)),NA())</f>
        <v>#N/A</v>
      </c>
      <c r="AD175" s="508" t="e">
        <f ca="1">+IF(AND(ISNUMBER(OFFSET('Sanitation Data'!$E$11,0,10*ROW('Sanitation Data'!E169))),'Data Summary'!CS175="Yes"),OFFSET('Sanitation Data'!$E$11,0,10*ROW('Sanitation Data'!E169)),NA())</f>
        <v>#N/A</v>
      </c>
      <c r="AE175" s="508" t="e">
        <f ca="1">+IF(AND(ISNUMBER(OFFSET('Sanitation Data'!$E$12,0,10*ROW('Sanitation Data'!E169))),'Data Summary'!CT175="Yes"),OFFSET('Sanitation Data'!$E$12,0,10*ROW('Sanitation Data'!E169)),NA())</f>
        <v>#N/A</v>
      </c>
      <c r="AF175" s="508" t="e">
        <f ca="1">+IF(AND(ISNUMBER(OFFSET('Sanitation Data'!$F$4,0,10*ROW('Sanitation Data'!F169))),'Data Summary'!CU175="Yes"),100-OFFSET('Sanitation Data'!$F$4,0,10*ROW('Sanitation Data'!F169)),NA())</f>
        <v>#N/A</v>
      </c>
      <c r="AG175" s="508" t="e">
        <f ca="1">+IF(AND(ISNUMBER(OFFSET('Sanitation Data'!$F$6,0,10*ROW('Sanitation Data'!F169))),'Data Summary'!CV175="Yes"),OFFSET('Sanitation Data'!$F$6,0,10*ROW('Sanitation Data'!F169)),NA())</f>
        <v>#N/A</v>
      </c>
      <c r="AH175" s="508" t="e">
        <f ca="1">+IF(AND(ISNUMBER(OFFSET('Sanitation Data'!$F$10,0,10*ROW('Sanitation Data'!F169))),'Data Summary'!CW175="Yes"),OFFSET('Sanitation Data'!$F$10,0,10*ROW('Sanitation Data'!F169)),NA())</f>
        <v>#N/A</v>
      </c>
      <c r="AI175" s="508" t="e">
        <f ca="1">+IF(AND(ISNUMBER(OFFSET('Sanitation Data'!$F$11,0,10*ROW('Sanitation Data'!F169))),'Data Summary'!CX175="Yes"),OFFSET('Sanitation Data'!$F$11,0,10*ROW('Sanitation Data'!F169)),NA())</f>
        <v>#N/A</v>
      </c>
      <c r="AJ175" s="508" t="e">
        <f ca="1">+IF(AND(ISNUMBER(OFFSET('Sanitation Data'!$F$12,0,10*ROW('Sanitation Data'!F169))),'Data Summary'!CY175="Yes"),OFFSET('Sanitation Data'!$F$12,0,10*ROW('Sanitation Data'!F169)),NA())</f>
        <v>#N/A</v>
      </c>
      <c r="AK175" s="508" t="e">
        <f ca="1">+IF(AND(ISNUMBER(OFFSET('Sanitation Data'!$G$4,0,10*ROW('Sanitation Data'!G169))),'Data Summary'!CZ175="Yes"),100-OFFSET('Sanitation Data'!$G$4,0,10*ROW('Sanitation Data'!G169)),NA())</f>
        <v>#N/A</v>
      </c>
      <c r="AL175" s="508" t="e">
        <f ca="1">+IF(AND(ISNUMBER(OFFSET('Sanitation Data'!$G$6,0,10*ROW('Sanitation Data'!G169))),'Data Summary'!DA175="Yes"),OFFSET('Sanitation Data'!$G$6,0,10*ROW('Sanitation Data'!G169)),NA())</f>
        <v>#N/A</v>
      </c>
      <c r="AM175" s="508" t="e">
        <f ca="1">+IF(AND(ISNUMBER(OFFSET('Sanitation Data'!$G$10,0,10*ROW('Sanitation Data'!G169))),'Data Summary'!DB175="Yes"),OFFSET('Sanitation Data'!$G$10,0,10*ROW('Sanitation Data'!G169)),NA())</f>
        <v>#N/A</v>
      </c>
      <c r="AN175" s="508" t="e">
        <f ca="1">+IF(AND(ISNUMBER(OFFSET('Sanitation Data'!$G$11,0,10*ROW('Sanitation Data'!G169))),'Data Summary'!DC175="Yes"),OFFSET('Sanitation Data'!$G$11,0,10*ROW('Sanitation Data'!G169)),NA())</f>
        <v>#N/A</v>
      </c>
      <c r="AO175" s="508" t="e">
        <f ca="1">+IF(AND(ISNUMBER(OFFSET('Sanitation Data'!$G$12,0,10*ROW('Sanitation Data'!G169))),'Data Summary'!DD175="Yes"),OFFSET('Sanitation Data'!$G$12,0,10*ROW('Sanitation Data'!G169)),NA())</f>
        <v>#N/A</v>
      </c>
      <c r="AP175" s="508" t="e">
        <f ca="1">+IF(AND(ISNUMBER(OFFSET('Sanitation Data'!$H$4,0,10*ROW('Sanitation Data'!H169))),'Data Summary'!DE175="Yes"),100-OFFSET('Sanitation Data'!$H$4,0,10*ROW('Sanitation Data'!H169)),NA())</f>
        <v>#N/A</v>
      </c>
      <c r="AQ175" s="508" t="e">
        <f ca="1">+IF(AND(ISNUMBER(OFFSET('Sanitation Data'!$H$6,0,10*ROW('Sanitation Data'!H169))),'Data Summary'!DF175="Yes"),OFFSET('Sanitation Data'!$H$6,0,10*ROW('Sanitation Data'!H169)),NA())</f>
        <v>#N/A</v>
      </c>
      <c r="AR175" s="508" t="e">
        <f ca="1">+IF(AND(ISNUMBER(OFFSET('Sanitation Data'!$H$10,0,10*ROW('Sanitation Data'!H169))),'Data Summary'!DG175="Yes"),OFFSET('Sanitation Data'!$H$10,0,10*ROW('Sanitation Data'!H169)),NA())</f>
        <v>#N/A</v>
      </c>
      <c r="AS175" s="508" t="e">
        <f ca="1">+IF(AND(ISNUMBER(OFFSET('Sanitation Data'!$H$11,0,10*ROW('Sanitation Data'!H169))),'Data Summary'!DH175="Yes"),OFFSET('Sanitation Data'!$H$11,0,10*ROW('Sanitation Data'!H169)),NA())</f>
        <v>#N/A</v>
      </c>
      <c r="AT175" s="508" t="e">
        <f ca="1">+IF(AND(ISNUMBER(OFFSET('Sanitation Data'!$H$12,0,10*ROW('Sanitation Data'!H169))),'Data Summary'!DI175="Yes"),OFFSET('Sanitation Data'!$H$12,0,10*ROW('Sanitation Data'!H169)),NA())</f>
        <v>#N/A</v>
      </c>
      <c r="AU175" s="508" t="e">
        <f ca="1">+IF(AND(ISNUMBER(OFFSET('Sanitation Data'!$I$4,0,10*ROW('Sanitation Data'!I169))),'Data Summary'!DJ175="Yes"),100-OFFSET('Sanitation Data'!$I$4,0,10*ROW('Sanitation Data'!I169)),NA())</f>
        <v>#N/A</v>
      </c>
      <c r="AV175" s="508" t="e">
        <f ca="1">+IF(AND(ISNUMBER(OFFSET('Sanitation Data'!$I$6,0,10*ROW('Sanitation Data'!I169))),'Data Summary'!DK175="Yes"),OFFSET('Sanitation Data'!$I$6,0,10*ROW('Sanitation Data'!I169)),NA())</f>
        <v>#N/A</v>
      </c>
      <c r="AW175" s="508" t="e">
        <f ca="1">+IF(AND(ISNUMBER(OFFSET('Sanitation Data'!$I$10,0,10*ROW('Sanitation Data'!I169))),'Data Summary'!DL175="Yes"),OFFSET('Sanitation Data'!$I$10,0,10*ROW('Sanitation Data'!I169)),NA())</f>
        <v>#N/A</v>
      </c>
      <c r="AX175" s="508" t="e">
        <f ca="1">+IF(AND(ISNUMBER(OFFSET('Sanitation Data'!$I$11,0,10*ROW('Sanitation Data'!I169))),'Data Summary'!DM175="Yes"),OFFSET('Sanitation Data'!$I$11,0,10*ROW('Sanitation Data'!I169)),NA())</f>
        <v>#N/A</v>
      </c>
      <c r="AY175" s="508" t="e">
        <f ca="1">+IF(AND(ISNUMBER(OFFSET('Sanitation Data'!$I$12,0,10*ROW('Sanitation Data'!I169))),'Data Summary'!DN175="Yes"),OFFSET('Sanitation Data'!$I$12,0,10*ROW('Sanitation Data'!I169)),NA())</f>
        <v>#N/A</v>
      </c>
      <c r="AZ175" s="509" t="e">
        <f ca="1">+IF(AND(ISNUMBER(OFFSET('Hygiene Data'!$D$5,0,10*ROW('Hygiene Data'!D169))),'Data Summary'!DO175="Yes"),OFFSET('Hygiene Data'!$D$5,0,10*ROW('Hygiene Data'!D169)),NA())</f>
        <v>#N/A</v>
      </c>
      <c r="BA175" s="509" t="e">
        <f ca="1">+IF(AND(ISNUMBER(OFFSET('Hygiene Data'!$D$7,0,10*ROW('Hygiene Data'!D169))),'Data Summary'!DP175="Yes"),OFFSET('Hygiene Data'!$D$7,0,10*ROW('Hygiene Data'!D169)),NA())</f>
        <v>#N/A</v>
      </c>
      <c r="BB175" s="509" t="e">
        <f ca="1">+IF(AND(ISNUMBER(OFFSET('Hygiene Data'!$D$9,0,10*ROW('Hygiene Data'!D169))),'Data Summary'!DQ175="Yes"),OFFSET('Hygiene Data'!$D$9,0,10*ROW('Hygiene Data'!D169)),NA())</f>
        <v>#N/A</v>
      </c>
      <c r="BC175" s="509" t="e">
        <f ca="1">+IF(AND(ISNUMBER(OFFSET('Hygiene Data'!$E$5,0,10*ROW('Hygiene Data'!E169))),'Data Summary'!DR175="Yes"),OFFSET('Hygiene Data'!$E$5,0,10*ROW('Hygiene Data'!E169)),NA())</f>
        <v>#N/A</v>
      </c>
      <c r="BD175" s="509" t="e">
        <f ca="1">+IF(AND(ISNUMBER(OFFSET('Hygiene Data'!$E$7,0,10*ROW('Hygiene Data'!E169))),'Data Summary'!DS175="Yes"),OFFSET('Hygiene Data'!$E$7,0,10*ROW('Hygiene Data'!E169)),NA())</f>
        <v>#N/A</v>
      </c>
      <c r="BE175" s="509" t="e">
        <f ca="1">+IF(AND(ISNUMBER(OFFSET('Hygiene Data'!$E$9,0,10*ROW('Hygiene Data'!E169))),'Data Summary'!DT175="Yes"),OFFSET('Hygiene Data'!$E$9,0,10*ROW('Hygiene Data'!E169)),NA())</f>
        <v>#N/A</v>
      </c>
      <c r="BF175" s="509" t="e">
        <f ca="1">+IF(AND(ISNUMBER(OFFSET('Hygiene Data'!$F$5,0,10*ROW('Hygiene Data'!F169))),'Data Summary'!DU175="Yes"),OFFSET('Hygiene Data'!$F$5,0,10*ROW('Hygiene Data'!F169)),NA())</f>
        <v>#N/A</v>
      </c>
      <c r="BG175" s="509" t="e">
        <f ca="1">+IF(AND(ISNUMBER(OFFSET('Hygiene Data'!$F$7,0,10*ROW('Hygiene Data'!F169))),'Data Summary'!DV175="Yes"),OFFSET('Hygiene Data'!$F$7,0,10*ROW('Hygiene Data'!F169)),NA())</f>
        <v>#N/A</v>
      </c>
      <c r="BH175" s="509" t="e">
        <f ca="1">+IF(AND(ISNUMBER(OFFSET('Hygiene Data'!$F$9,0,10*ROW('Hygiene Data'!F169))),'Data Summary'!DW175="Yes"),OFFSET('Hygiene Data'!$F$9,0,10*ROW('Hygiene Data'!F169)),NA())</f>
        <v>#N/A</v>
      </c>
      <c r="BI175" s="509" t="e">
        <f ca="1">+IF(AND(ISNUMBER(OFFSET('Hygiene Data'!$G$5,0,10*ROW('Hygiene Data'!G169))),'Data Summary'!DX175="Yes"),OFFSET('Hygiene Data'!$G$5,0,10*ROW('Hygiene Data'!G169)),NA())</f>
        <v>#N/A</v>
      </c>
      <c r="BJ175" s="509" t="e">
        <f ca="1">+IF(AND(ISNUMBER(OFFSET('Hygiene Data'!$G$7,0,10*ROW('Hygiene Data'!G169))),'Data Summary'!DY175="Yes"),OFFSET('Hygiene Data'!$G$7,0,10*ROW('Hygiene Data'!G169)),NA())</f>
        <v>#N/A</v>
      </c>
      <c r="BK175" s="509" t="e">
        <f ca="1">+IF(AND(ISNUMBER(OFFSET('Hygiene Data'!$G$9,0,10*ROW('Hygiene Data'!G169))),'Data Summary'!DZ175="Yes"),OFFSET('Hygiene Data'!$G$9,0,10*ROW('Hygiene Data'!G169)),NA())</f>
        <v>#N/A</v>
      </c>
      <c r="BL175" s="509" t="e">
        <f ca="1">+IF(AND(ISNUMBER(OFFSET('Hygiene Data'!$H$5,0,10*ROW('Hygiene Data'!H169))),'Data Summary'!EA175="Yes"),OFFSET('Hygiene Data'!$H$5,0,10*ROW('Hygiene Data'!H169)),NA())</f>
        <v>#N/A</v>
      </c>
      <c r="BM175" s="509" t="e">
        <f ca="1">+IF(AND(ISNUMBER(OFFSET('Hygiene Data'!$H$7,0,10*ROW('Hygiene Data'!H169))),'Data Summary'!EB175="Yes"),OFFSET('Hygiene Data'!$H$7,0,10*ROW('Hygiene Data'!H169)),NA())</f>
        <v>#N/A</v>
      </c>
      <c r="BN175" s="509" t="e">
        <f ca="1">+IF(AND(ISNUMBER(OFFSET('Hygiene Data'!$H$9,0,10*ROW('Hygiene Data'!H169))),'Data Summary'!EC175="Yes"),OFFSET('Hygiene Data'!$H$9,0,10*ROW('Hygiene Data'!H169)),NA())</f>
        <v>#N/A</v>
      </c>
      <c r="BO175" s="509" t="e">
        <f ca="1">+IF(AND(ISNUMBER(OFFSET('Hygiene Data'!$I$5,0,10*ROW('Hygiene Data'!I169))),'Data Summary'!ED175="Yes"),OFFSET('Hygiene Data'!$I$5,0,10*ROW('Hygiene Data'!I169)),NA())</f>
        <v>#N/A</v>
      </c>
      <c r="BP175" s="509" t="e">
        <f ca="1">+IF(AND(ISNUMBER(OFFSET('Hygiene Data'!$I$7,0,10*ROW('Hygiene Data'!I169))),'Data Summary'!EE175="Yes"),OFFSET('Hygiene Data'!$I$7,0,10*ROW('Hygiene Data'!I169)),NA())</f>
        <v>#N/A</v>
      </c>
      <c r="BQ175" s="509" t="e">
        <f ca="1">+IF(AND(ISNUMBER(OFFSET('Hygiene Data'!$I$9,0,10*ROW('Hygiene Data'!I169))),'Data Summary'!EF175="Yes"),OFFSET('Hygiene Data'!$I$9,0,10*ROW('Hygiene Data'!I169)),NA())</f>
        <v>#N/A</v>
      </c>
    </row>
    <row r="176" spans="1:69" x14ac:dyDescent="0.25">
      <c r="A176" s="505" t="e">
        <f ca="1">+RIGHT('Data Summary'!A176,LEN('Data Summary'!A176)-9)</f>
        <v>#VALUE!</v>
      </c>
      <c r="B176" s="479" t="str">
        <f ca="1">+IF(ISTEXT('Data Summary'!B176),'Data Summary'!B176,"")</f>
        <v/>
      </c>
      <c r="C176" s="506" t="e">
        <f ca="1">+VALUE('Data Summary'!C176)</f>
        <v>#VALUE!</v>
      </c>
      <c r="D176" s="507" t="e">
        <f ca="1">+IF(AND(ISNUMBER(OFFSET('Water Data'!$D$4,0,10*ROW('Water Data'!D170))),'Data Summary'!BS176="Yes"),100-OFFSET('Water Data'!$D$4,0,10*ROW('Water Data'!D170)),NA())</f>
        <v>#N/A</v>
      </c>
      <c r="E176" s="507" t="e">
        <f ca="1">+IF(AND(ISNUMBER(OFFSET('Water Data'!$D$6,0,10*ROW('Water Data'!D170))),'Data Summary'!BT176="Yes"),OFFSET('Water Data'!$D$6,0,10*ROW('Water Data'!D170)),NA())</f>
        <v>#N/A</v>
      </c>
      <c r="F176" s="507" t="e">
        <f ca="1">+IF(AND(ISNUMBER(OFFSET('Water Data'!$D$9,0,10*ROW('Water Data'!D170))),'Data Summary'!BU176="Yes"),OFFSET('Water Data'!$D$9,0,10*ROW('Water Data'!D170)),NA())</f>
        <v>#N/A</v>
      </c>
      <c r="G176" s="507" t="e">
        <f ca="1">+IF(AND(ISNUMBER(OFFSET('Water Data'!$E$4,0,10*ROW('Water Data'!E170))),'Data Summary'!BV176="Yes"),100-OFFSET('Water Data'!$E$4,0,10*ROW('Water Data'!E170)),NA())</f>
        <v>#N/A</v>
      </c>
      <c r="H176" s="507" t="e">
        <f ca="1">+IF(AND(ISNUMBER(OFFSET('Water Data'!$E$6,0,10*ROW('Water Data'!E170))),'Data Summary'!BW176="Yes"),OFFSET('Water Data'!$E$6,0,10*ROW('Water Data'!E170)),NA())</f>
        <v>#N/A</v>
      </c>
      <c r="I176" s="507" t="e">
        <f ca="1">+IF(AND(ISNUMBER(OFFSET('Water Data'!$E$9,0,10*ROW('Water Data'!E170))),'Data Summary'!BX176="Yes"),OFFSET('Water Data'!$E$9,0,10*ROW('Water Data'!E170)),NA())</f>
        <v>#N/A</v>
      </c>
      <c r="J176" s="507" t="e">
        <f ca="1">+IF(AND(ISNUMBER(OFFSET('Water Data'!$F$4,0,10*ROW('Water Data'!F170))),'Data Summary'!BY176="Yes"),100-OFFSET('Water Data'!$F$4,0,10*ROW('Water Data'!F170)),NA())</f>
        <v>#N/A</v>
      </c>
      <c r="K176" s="507" t="e">
        <f ca="1">+IF(AND(ISNUMBER(OFFSET('Water Data'!$F$6,0,10*ROW('Water Data'!F170))),'Data Summary'!BZ176="Yes"),OFFSET('Water Data'!$F$6,0,10*ROW('Water Data'!F170)),NA())</f>
        <v>#N/A</v>
      </c>
      <c r="L176" s="507" t="e">
        <f ca="1">+IF(AND(ISNUMBER(OFFSET('Water Data'!$F$9,0,10*ROW('Water Data'!F170))),'Data Summary'!CA176="Yes"),OFFSET('Water Data'!$F$9,0,10*ROW('Water Data'!F170)),NA())</f>
        <v>#N/A</v>
      </c>
      <c r="M176" s="507" t="e">
        <f ca="1">+IF(AND(ISNUMBER(OFFSET('Water Data'!$G$4,0,10*ROW('Water Data'!G170))),'Data Summary'!CB176="Yes"),100-OFFSET('Water Data'!$G$4,0,10*ROW('Water Data'!G170)),NA())</f>
        <v>#N/A</v>
      </c>
      <c r="N176" s="507" t="e">
        <f ca="1">+IF(AND(ISNUMBER(OFFSET('Water Data'!$G$6,0,10*ROW('Water Data'!G170))),'Data Summary'!CC176="Yes"),OFFSET('Water Data'!$G$6,0,10*ROW('Water Data'!G170)),NA())</f>
        <v>#N/A</v>
      </c>
      <c r="O176" s="507" t="e">
        <f ca="1">+IF(AND(ISNUMBER(OFFSET('Water Data'!$G$9,0,10*ROW('Water Data'!G170))),'Data Summary'!CD176="Yes"),OFFSET('Water Data'!$G$9,0,10*ROW('Water Data'!G170)),NA())</f>
        <v>#N/A</v>
      </c>
      <c r="P176" s="507" t="e">
        <f ca="1">+IF(AND(ISNUMBER(OFFSET('Water Data'!$H$4,0,10*ROW('Water Data'!H170))),'Data Summary'!CE176="Yes"),100-OFFSET('Water Data'!$H$4,0,10*ROW('Water Data'!H170)),NA())</f>
        <v>#N/A</v>
      </c>
      <c r="Q176" s="507" t="e">
        <f ca="1">+IF(AND(ISNUMBER(OFFSET('Water Data'!$H$6,0,10*ROW('Water Data'!H170))),'Data Summary'!CF176="Yes"),OFFSET('Water Data'!$H$6,0,10*ROW('Water Data'!H170)),NA())</f>
        <v>#N/A</v>
      </c>
      <c r="R176" s="507" t="e">
        <f ca="1">+IF(AND(ISNUMBER(OFFSET('Water Data'!$H$9,0,10*ROW('Water Data'!H170))),'Data Summary'!CG176="Yes"),OFFSET('Water Data'!$H$9,0,10*ROW('Water Data'!H170)),NA())</f>
        <v>#N/A</v>
      </c>
      <c r="S176" s="507" t="e">
        <f ca="1">+IF(AND(ISNUMBER(OFFSET('Water Data'!$I$4,0,10*ROW('Water Data'!I170))),'Data Summary'!CH176="Yes"),100-OFFSET('Water Data'!$I$4,0,10*ROW('Water Data'!I170)),NA())</f>
        <v>#N/A</v>
      </c>
      <c r="T176" s="507" t="e">
        <f ca="1">+IF(AND(ISNUMBER(OFFSET('Water Data'!$I$6,0,10*ROW('Water Data'!I170))),'Data Summary'!CI176="Yes"),OFFSET('Water Data'!$I$6,0,10*ROW('Water Data'!I170)),NA())</f>
        <v>#N/A</v>
      </c>
      <c r="U176" s="507" t="e">
        <f ca="1">+IF(AND(ISNUMBER(OFFSET('Water Data'!$I$9,0,10*ROW('Water Data'!I170))),'Data Summary'!CJ176="Yes"),OFFSET('Water Data'!$I$9,0,10*ROW('Water Data'!I170)),NA())</f>
        <v>#N/A</v>
      </c>
      <c r="V176" s="508" t="e">
        <f ca="1">+IF(AND(ISNUMBER(OFFSET('Sanitation Data'!$D$4,0,10*ROW('Sanitation Data'!D170))),'Data Summary'!CK176="Yes"),100-OFFSET('Sanitation Data'!$D$4,0,10*ROW('Sanitation Data'!D170)),NA())</f>
        <v>#N/A</v>
      </c>
      <c r="W176" s="508" t="e">
        <f ca="1">+IF(AND(ISNUMBER(OFFSET('Sanitation Data'!$D$6,0,10*ROW('Sanitation Data'!D170))),'Data Summary'!CL176="Yes"),OFFSET('Sanitation Data'!$D$6,0,10*ROW('Sanitation Data'!D170)),NA())</f>
        <v>#N/A</v>
      </c>
      <c r="X176" s="508" t="e">
        <f ca="1">+IF(AND(ISNUMBER(OFFSET('Sanitation Data'!$D$10,0,10*ROW('Sanitation Data'!D170))),'Data Summary'!CM176="Yes"),OFFSET('Sanitation Data'!$D$10,0,10*ROW('Sanitation Data'!D170)),NA())</f>
        <v>#N/A</v>
      </c>
      <c r="Y176" s="508" t="e">
        <f ca="1">+IF(AND(ISNUMBER(OFFSET('Sanitation Data'!$D$11,0,10*ROW('Sanitation Data'!D170))),'Data Summary'!CN176="Yes"),OFFSET('Sanitation Data'!$D$11,0,10*ROW('Sanitation Data'!D170)),NA())</f>
        <v>#N/A</v>
      </c>
      <c r="Z176" s="508" t="e">
        <f ca="1">+IF(AND(ISNUMBER(OFFSET('Sanitation Data'!$D$12,0,10*ROW('Sanitation Data'!D170))),'Data Summary'!CO176="Yes"),OFFSET('Sanitation Data'!$D$12,0,10*ROW('Sanitation Data'!D170)),NA())</f>
        <v>#N/A</v>
      </c>
      <c r="AA176" s="508" t="e">
        <f ca="1">+IF(AND(ISNUMBER(OFFSET('Sanitation Data'!$E$4,0,10*ROW('Sanitation Data'!E170))),'Data Summary'!CP176="Yes"),100-OFFSET('Sanitation Data'!$E$4,0,10*ROW('Sanitation Data'!E170)),NA())</f>
        <v>#N/A</v>
      </c>
      <c r="AB176" s="508" t="e">
        <f ca="1">+IF(AND(ISNUMBER(OFFSET('Sanitation Data'!$E$6,0,10*ROW('Sanitation Data'!E170))),'Data Summary'!CQ176="Yes"),OFFSET('Sanitation Data'!$E$6,0,10*ROW('Sanitation Data'!E170)),NA())</f>
        <v>#N/A</v>
      </c>
      <c r="AC176" s="508" t="e">
        <f ca="1">+IF(AND(ISNUMBER(OFFSET('Sanitation Data'!$E$10,0,10*ROW('Sanitation Data'!E170))),'Data Summary'!CR176="Yes"),OFFSET('Sanitation Data'!$E$10,0,10*ROW('Sanitation Data'!E170)),NA())</f>
        <v>#N/A</v>
      </c>
      <c r="AD176" s="508" t="e">
        <f ca="1">+IF(AND(ISNUMBER(OFFSET('Sanitation Data'!$E$11,0,10*ROW('Sanitation Data'!E170))),'Data Summary'!CS176="Yes"),OFFSET('Sanitation Data'!$E$11,0,10*ROW('Sanitation Data'!E170)),NA())</f>
        <v>#N/A</v>
      </c>
      <c r="AE176" s="508" t="e">
        <f ca="1">+IF(AND(ISNUMBER(OFFSET('Sanitation Data'!$E$12,0,10*ROW('Sanitation Data'!E170))),'Data Summary'!CT176="Yes"),OFFSET('Sanitation Data'!$E$12,0,10*ROW('Sanitation Data'!E170)),NA())</f>
        <v>#N/A</v>
      </c>
      <c r="AF176" s="508" t="e">
        <f ca="1">+IF(AND(ISNUMBER(OFFSET('Sanitation Data'!$F$4,0,10*ROW('Sanitation Data'!F170))),'Data Summary'!CU176="Yes"),100-OFFSET('Sanitation Data'!$F$4,0,10*ROW('Sanitation Data'!F170)),NA())</f>
        <v>#N/A</v>
      </c>
      <c r="AG176" s="508" t="e">
        <f ca="1">+IF(AND(ISNUMBER(OFFSET('Sanitation Data'!$F$6,0,10*ROW('Sanitation Data'!F170))),'Data Summary'!CV176="Yes"),OFFSET('Sanitation Data'!$F$6,0,10*ROW('Sanitation Data'!F170)),NA())</f>
        <v>#N/A</v>
      </c>
      <c r="AH176" s="508" t="e">
        <f ca="1">+IF(AND(ISNUMBER(OFFSET('Sanitation Data'!$F$10,0,10*ROW('Sanitation Data'!F170))),'Data Summary'!CW176="Yes"),OFFSET('Sanitation Data'!$F$10,0,10*ROW('Sanitation Data'!F170)),NA())</f>
        <v>#N/A</v>
      </c>
      <c r="AI176" s="508" t="e">
        <f ca="1">+IF(AND(ISNUMBER(OFFSET('Sanitation Data'!$F$11,0,10*ROW('Sanitation Data'!F170))),'Data Summary'!CX176="Yes"),OFFSET('Sanitation Data'!$F$11,0,10*ROW('Sanitation Data'!F170)),NA())</f>
        <v>#N/A</v>
      </c>
      <c r="AJ176" s="508" t="e">
        <f ca="1">+IF(AND(ISNUMBER(OFFSET('Sanitation Data'!$F$12,0,10*ROW('Sanitation Data'!F170))),'Data Summary'!CY176="Yes"),OFFSET('Sanitation Data'!$F$12,0,10*ROW('Sanitation Data'!F170)),NA())</f>
        <v>#N/A</v>
      </c>
      <c r="AK176" s="508" t="e">
        <f ca="1">+IF(AND(ISNUMBER(OFFSET('Sanitation Data'!$G$4,0,10*ROW('Sanitation Data'!G170))),'Data Summary'!CZ176="Yes"),100-OFFSET('Sanitation Data'!$G$4,0,10*ROW('Sanitation Data'!G170)),NA())</f>
        <v>#N/A</v>
      </c>
      <c r="AL176" s="508" t="e">
        <f ca="1">+IF(AND(ISNUMBER(OFFSET('Sanitation Data'!$G$6,0,10*ROW('Sanitation Data'!G170))),'Data Summary'!DA176="Yes"),OFFSET('Sanitation Data'!$G$6,0,10*ROW('Sanitation Data'!G170)),NA())</f>
        <v>#N/A</v>
      </c>
      <c r="AM176" s="508" t="e">
        <f ca="1">+IF(AND(ISNUMBER(OFFSET('Sanitation Data'!$G$10,0,10*ROW('Sanitation Data'!G170))),'Data Summary'!DB176="Yes"),OFFSET('Sanitation Data'!$G$10,0,10*ROW('Sanitation Data'!G170)),NA())</f>
        <v>#N/A</v>
      </c>
      <c r="AN176" s="508" t="e">
        <f ca="1">+IF(AND(ISNUMBER(OFFSET('Sanitation Data'!$G$11,0,10*ROW('Sanitation Data'!G170))),'Data Summary'!DC176="Yes"),OFFSET('Sanitation Data'!$G$11,0,10*ROW('Sanitation Data'!G170)),NA())</f>
        <v>#N/A</v>
      </c>
      <c r="AO176" s="508" t="e">
        <f ca="1">+IF(AND(ISNUMBER(OFFSET('Sanitation Data'!$G$12,0,10*ROW('Sanitation Data'!G170))),'Data Summary'!DD176="Yes"),OFFSET('Sanitation Data'!$G$12,0,10*ROW('Sanitation Data'!G170)),NA())</f>
        <v>#N/A</v>
      </c>
      <c r="AP176" s="508" t="e">
        <f ca="1">+IF(AND(ISNUMBER(OFFSET('Sanitation Data'!$H$4,0,10*ROW('Sanitation Data'!H170))),'Data Summary'!DE176="Yes"),100-OFFSET('Sanitation Data'!$H$4,0,10*ROW('Sanitation Data'!H170)),NA())</f>
        <v>#N/A</v>
      </c>
      <c r="AQ176" s="508" t="e">
        <f ca="1">+IF(AND(ISNUMBER(OFFSET('Sanitation Data'!$H$6,0,10*ROW('Sanitation Data'!H170))),'Data Summary'!DF176="Yes"),OFFSET('Sanitation Data'!$H$6,0,10*ROW('Sanitation Data'!H170)),NA())</f>
        <v>#N/A</v>
      </c>
      <c r="AR176" s="508" t="e">
        <f ca="1">+IF(AND(ISNUMBER(OFFSET('Sanitation Data'!$H$10,0,10*ROW('Sanitation Data'!H170))),'Data Summary'!DG176="Yes"),OFFSET('Sanitation Data'!$H$10,0,10*ROW('Sanitation Data'!H170)),NA())</f>
        <v>#N/A</v>
      </c>
      <c r="AS176" s="508" t="e">
        <f ca="1">+IF(AND(ISNUMBER(OFFSET('Sanitation Data'!$H$11,0,10*ROW('Sanitation Data'!H170))),'Data Summary'!DH176="Yes"),OFFSET('Sanitation Data'!$H$11,0,10*ROW('Sanitation Data'!H170)),NA())</f>
        <v>#N/A</v>
      </c>
      <c r="AT176" s="508" t="e">
        <f ca="1">+IF(AND(ISNUMBER(OFFSET('Sanitation Data'!$H$12,0,10*ROW('Sanitation Data'!H170))),'Data Summary'!DI176="Yes"),OFFSET('Sanitation Data'!$H$12,0,10*ROW('Sanitation Data'!H170)),NA())</f>
        <v>#N/A</v>
      </c>
      <c r="AU176" s="508" t="e">
        <f ca="1">+IF(AND(ISNUMBER(OFFSET('Sanitation Data'!$I$4,0,10*ROW('Sanitation Data'!I170))),'Data Summary'!DJ176="Yes"),100-OFFSET('Sanitation Data'!$I$4,0,10*ROW('Sanitation Data'!I170)),NA())</f>
        <v>#N/A</v>
      </c>
      <c r="AV176" s="508" t="e">
        <f ca="1">+IF(AND(ISNUMBER(OFFSET('Sanitation Data'!$I$6,0,10*ROW('Sanitation Data'!I170))),'Data Summary'!DK176="Yes"),OFFSET('Sanitation Data'!$I$6,0,10*ROW('Sanitation Data'!I170)),NA())</f>
        <v>#N/A</v>
      </c>
      <c r="AW176" s="508" t="e">
        <f ca="1">+IF(AND(ISNUMBER(OFFSET('Sanitation Data'!$I$10,0,10*ROW('Sanitation Data'!I170))),'Data Summary'!DL176="Yes"),OFFSET('Sanitation Data'!$I$10,0,10*ROW('Sanitation Data'!I170)),NA())</f>
        <v>#N/A</v>
      </c>
      <c r="AX176" s="508" t="e">
        <f ca="1">+IF(AND(ISNUMBER(OFFSET('Sanitation Data'!$I$11,0,10*ROW('Sanitation Data'!I170))),'Data Summary'!DM176="Yes"),OFFSET('Sanitation Data'!$I$11,0,10*ROW('Sanitation Data'!I170)),NA())</f>
        <v>#N/A</v>
      </c>
      <c r="AY176" s="508" t="e">
        <f ca="1">+IF(AND(ISNUMBER(OFFSET('Sanitation Data'!$I$12,0,10*ROW('Sanitation Data'!I170))),'Data Summary'!DN176="Yes"),OFFSET('Sanitation Data'!$I$12,0,10*ROW('Sanitation Data'!I170)),NA())</f>
        <v>#N/A</v>
      </c>
      <c r="AZ176" s="509" t="e">
        <f ca="1">+IF(AND(ISNUMBER(OFFSET('Hygiene Data'!$D$5,0,10*ROW('Hygiene Data'!D170))),'Data Summary'!DO176="Yes"),OFFSET('Hygiene Data'!$D$5,0,10*ROW('Hygiene Data'!D170)),NA())</f>
        <v>#N/A</v>
      </c>
      <c r="BA176" s="509" t="e">
        <f ca="1">+IF(AND(ISNUMBER(OFFSET('Hygiene Data'!$D$7,0,10*ROW('Hygiene Data'!D170))),'Data Summary'!DP176="Yes"),OFFSET('Hygiene Data'!$D$7,0,10*ROW('Hygiene Data'!D170)),NA())</f>
        <v>#N/A</v>
      </c>
      <c r="BB176" s="509" t="e">
        <f ca="1">+IF(AND(ISNUMBER(OFFSET('Hygiene Data'!$D$9,0,10*ROW('Hygiene Data'!D170))),'Data Summary'!DQ176="Yes"),OFFSET('Hygiene Data'!$D$9,0,10*ROW('Hygiene Data'!D170)),NA())</f>
        <v>#N/A</v>
      </c>
      <c r="BC176" s="509" t="e">
        <f ca="1">+IF(AND(ISNUMBER(OFFSET('Hygiene Data'!$E$5,0,10*ROW('Hygiene Data'!E170))),'Data Summary'!DR176="Yes"),OFFSET('Hygiene Data'!$E$5,0,10*ROW('Hygiene Data'!E170)),NA())</f>
        <v>#N/A</v>
      </c>
      <c r="BD176" s="509" t="e">
        <f ca="1">+IF(AND(ISNUMBER(OFFSET('Hygiene Data'!$E$7,0,10*ROW('Hygiene Data'!E170))),'Data Summary'!DS176="Yes"),OFFSET('Hygiene Data'!$E$7,0,10*ROW('Hygiene Data'!E170)),NA())</f>
        <v>#N/A</v>
      </c>
      <c r="BE176" s="509" t="e">
        <f ca="1">+IF(AND(ISNUMBER(OFFSET('Hygiene Data'!$E$9,0,10*ROW('Hygiene Data'!E170))),'Data Summary'!DT176="Yes"),OFFSET('Hygiene Data'!$E$9,0,10*ROW('Hygiene Data'!E170)),NA())</f>
        <v>#N/A</v>
      </c>
      <c r="BF176" s="509" t="e">
        <f ca="1">+IF(AND(ISNUMBER(OFFSET('Hygiene Data'!$F$5,0,10*ROW('Hygiene Data'!F170))),'Data Summary'!DU176="Yes"),OFFSET('Hygiene Data'!$F$5,0,10*ROW('Hygiene Data'!F170)),NA())</f>
        <v>#N/A</v>
      </c>
      <c r="BG176" s="509" t="e">
        <f ca="1">+IF(AND(ISNUMBER(OFFSET('Hygiene Data'!$F$7,0,10*ROW('Hygiene Data'!F170))),'Data Summary'!DV176="Yes"),OFFSET('Hygiene Data'!$F$7,0,10*ROW('Hygiene Data'!F170)),NA())</f>
        <v>#N/A</v>
      </c>
      <c r="BH176" s="509" t="e">
        <f ca="1">+IF(AND(ISNUMBER(OFFSET('Hygiene Data'!$F$9,0,10*ROW('Hygiene Data'!F170))),'Data Summary'!DW176="Yes"),OFFSET('Hygiene Data'!$F$9,0,10*ROW('Hygiene Data'!F170)),NA())</f>
        <v>#N/A</v>
      </c>
      <c r="BI176" s="509" t="e">
        <f ca="1">+IF(AND(ISNUMBER(OFFSET('Hygiene Data'!$G$5,0,10*ROW('Hygiene Data'!G170))),'Data Summary'!DX176="Yes"),OFFSET('Hygiene Data'!$G$5,0,10*ROW('Hygiene Data'!G170)),NA())</f>
        <v>#N/A</v>
      </c>
      <c r="BJ176" s="509" t="e">
        <f ca="1">+IF(AND(ISNUMBER(OFFSET('Hygiene Data'!$G$7,0,10*ROW('Hygiene Data'!G170))),'Data Summary'!DY176="Yes"),OFFSET('Hygiene Data'!$G$7,0,10*ROW('Hygiene Data'!G170)),NA())</f>
        <v>#N/A</v>
      </c>
      <c r="BK176" s="509" t="e">
        <f ca="1">+IF(AND(ISNUMBER(OFFSET('Hygiene Data'!$G$9,0,10*ROW('Hygiene Data'!G170))),'Data Summary'!DZ176="Yes"),OFFSET('Hygiene Data'!$G$9,0,10*ROW('Hygiene Data'!G170)),NA())</f>
        <v>#N/A</v>
      </c>
      <c r="BL176" s="509" t="e">
        <f ca="1">+IF(AND(ISNUMBER(OFFSET('Hygiene Data'!$H$5,0,10*ROW('Hygiene Data'!H170))),'Data Summary'!EA176="Yes"),OFFSET('Hygiene Data'!$H$5,0,10*ROW('Hygiene Data'!H170)),NA())</f>
        <v>#N/A</v>
      </c>
      <c r="BM176" s="509" t="e">
        <f ca="1">+IF(AND(ISNUMBER(OFFSET('Hygiene Data'!$H$7,0,10*ROW('Hygiene Data'!H170))),'Data Summary'!EB176="Yes"),OFFSET('Hygiene Data'!$H$7,0,10*ROW('Hygiene Data'!H170)),NA())</f>
        <v>#N/A</v>
      </c>
      <c r="BN176" s="509" t="e">
        <f ca="1">+IF(AND(ISNUMBER(OFFSET('Hygiene Data'!$H$9,0,10*ROW('Hygiene Data'!H170))),'Data Summary'!EC176="Yes"),OFFSET('Hygiene Data'!$H$9,0,10*ROW('Hygiene Data'!H170)),NA())</f>
        <v>#N/A</v>
      </c>
      <c r="BO176" s="509" t="e">
        <f ca="1">+IF(AND(ISNUMBER(OFFSET('Hygiene Data'!$I$5,0,10*ROW('Hygiene Data'!I170))),'Data Summary'!ED176="Yes"),OFFSET('Hygiene Data'!$I$5,0,10*ROW('Hygiene Data'!I170)),NA())</f>
        <v>#N/A</v>
      </c>
      <c r="BP176" s="509" t="e">
        <f ca="1">+IF(AND(ISNUMBER(OFFSET('Hygiene Data'!$I$7,0,10*ROW('Hygiene Data'!I170))),'Data Summary'!EE176="Yes"),OFFSET('Hygiene Data'!$I$7,0,10*ROW('Hygiene Data'!I170)),NA())</f>
        <v>#N/A</v>
      </c>
      <c r="BQ176" s="509" t="e">
        <f ca="1">+IF(AND(ISNUMBER(OFFSET('Hygiene Data'!$I$9,0,10*ROW('Hygiene Data'!I170))),'Data Summary'!EF176="Yes"),OFFSET('Hygiene Data'!$I$9,0,10*ROW('Hygiene Data'!I170)),NA())</f>
        <v>#N/A</v>
      </c>
    </row>
    <row r="177" spans="1:69" x14ac:dyDescent="0.25">
      <c r="A177" s="505" t="e">
        <f ca="1">+RIGHT('Data Summary'!A177,LEN('Data Summary'!A177)-9)</f>
        <v>#VALUE!</v>
      </c>
      <c r="B177" s="479" t="str">
        <f ca="1">+IF(ISTEXT('Data Summary'!B177),'Data Summary'!B177,"")</f>
        <v/>
      </c>
      <c r="C177" s="506" t="e">
        <f ca="1">+VALUE('Data Summary'!C177)</f>
        <v>#VALUE!</v>
      </c>
      <c r="D177" s="507" t="e">
        <f ca="1">+IF(AND(ISNUMBER(OFFSET('Water Data'!$D$4,0,10*ROW('Water Data'!D171))),'Data Summary'!BS177="Yes"),100-OFFSET('Water Data'!$D$4,0,10*ROW('Water Data'!D171)),NA())</f>
        <v>#N/A</v>
      </c>
      <c r="E177" s="507" t="e">
        <f ca="1">+IF(AND(ISNUMBER(OFFSET('Water Data'!$D$6,0,10*ROW('Water Data'!D171))),'Data Summary'!BT177="Yes"),OFFSET('Water Data'!$D$6,0,10*ROW('Water Data'!D171)),NA())</f>
        <v>#N/A</v>
      </c>
      <c r="F177" s="507" t="e">
        <f ca="1">+IF(AND(ISNUMBER(OFFSET('Water Data'!$D$9,0,10*ROW('Water Data'!D171))),'Data Summary'!BU177="Yes"),OFFSET('Water Data'!$D$9,0,10*ROW('Water Data'!D171)),NA())</f>
        <v>#N/A</v>
      </c>
      <c r="G177" s="507" t="e">
        <f ca="1">+IF(AND(ISNUMBER(OFFSET('Water Data'!$E$4,0,10*ROW('Water Data'!E171))),'Data Summary'!BV177="Yes"),100-OFFSET('Water Data'!$E$4,0,10*ROW('Water Data'!E171)),NA())</f>
        <v>#N/A</v>
      </c>
      <c r="H177" s="507" t="e">
        <f ca="1">+IF(AND(ISNUMBER(OFFSET('Water Data'!$E$6,0,10*ROW('Water Data'!E171))),'Data Summary'!BW177="Yes"),OFFSET('Water Data'!$E$6,0,10*ROW('Water Data'!E171)),NA())</f>
        <v>#N/A</v>
      </c>
      <c r="I177" s="507" t="e">
        <f ca="1">+IF(AND(ISNUMBER(OFFSET('Water Data'!$E$9,0,10*ROW('Water Data'!E171))),'Data Summary'!BX177="Yes"),OFFSET('Water Data'!$E$9,0,10*ROW('Water Data'!E171)),NA())</f>
        <v>#N/A</v>
      </c>
      <c r="J177" s="507" t="e">
        <f ca="1">+IF(AND(ISNUMBER(OFFSET('Water Data'!$F$4,0,10*ROW('Water Data'!F171))),'Data Summary'!BY177="Yes"),100-OFFSET('Water Data'!$F$4,0,10*ROW('Water Data'!F171)),NA())</f>
        <v>#N/A</v>
      </c>
      <c r="K177" s="507" t="e">
        <f ca="1">+IF(AND(ISNUMBER(OFFSET('Water Data'!$F$6,0,10*ROW('Water Data'!F171))),'Data Summary'!BZ177="Yes"),OFFSET('Water Data'!$F$6,0,10*ROW('Water Data'!F171)),NA())</f>
        <v>#N/A</v>
      </c>
      <c r="L177" s="507" t="e">
        <f ca="1">+IF(AND(ISNUMBER(OFFSET('Water Data'!$F$9,0,10*ROW('Water Data'!F171))),'Data Summary'!CA177="Yes"),OFFSET('Water Data'!$F$9,0,10*ROW('Water Data'!F171)),NA())</f>
        <v>#N/A</v>
      </c>
      <c r="M177" s="507" t="e">
        <f ca="1">+IF(AND(ISNUMBER(OFFSET('Water Data'!$G$4,0,10*ROW('Water Data'!G171))),'Data Summary'!CB177="Yes"),100-OFFSET('Water Data'!$G$4,0,10*ROW('Water Data'!G171)),NA())</f>
        <v>#N/A</v>
      </c>
      <c r="N177" s="507" t="e">
        <f ca="1">+IF(AND(ISNUMBER(OFFSET('Water Data'!$G$6,0,10*ROW('Water Data'!G171))),'Data Summary'!CC177="Yes"),OFFSET('Water Data'!$G$6,0,10*ROW('Water Data'!G171)),NA())</f>
        <v>#N/A</v>
      </c>
      <c r="O177" s="507" t="e">
        <f ca="1">+IF(AND(ISNUMBER(OFFSET('Water Data'!$G$9,0,10*ROW('Water Data'!G171))),'Data Summary'!CD177="Yes"),OFFSET('Water Data'!$G$9,0,10*ROW('Water Data'!G171)),NA())</f>
        <v>#N/A</v>
      </c>
      <c r="P177" s="507" t="e">
        <f ca="1">+IF(AND(ISNUMBER(OFFSET('Water Data'!$H$4,0,10*ROW('Water Data'!H171))),'Data Summary'!CE177="Yes"),100-OFFSET('Water Data'!$H$4,0,10*ROW('Water Data'!H171)),NA())</f>
        <v>#N/A</v>
      </c>
      <c r="Q177" s="507" t="e">
        <f ca="1">+IF(AND(ISNUMBER(OFFSET('Water Data'!$H$6,0,10*ROW('Water Data'!H171))),'Data Summary'!CF177="Yes"),OFFSET('Water Data'!$H$6,0,10*ROW('Water Data'!H171)),NA())</f>
        <v>#N/A</v>
      </c>
      <c r="R177" s="507" t="e">
        <f ca="1">+IF(AND(ISNUMBER(OFFSET('Water Data'!$H$9,0,10*ROW('Water Data'!H171))),'Data Summary'!CG177="Yes"),OFFSET('Water Data'!$H$9,0,10*ROW('Water Data'!H171)),NA())</f>
        <v>#N/A</v>
      </c>
      <c r="S177" s="507" t="e">
        <f ca="1">+IF(AND(ISNUMBER(OFFSET('Water Data'!$I$4,0,10*ROW('Water Data'!I171))),'Data Summary'!CH177="Yes"),100-OFFSET('Water Data'!$I$4,0,10*ROW('Water Data'!I171)),NA())</f>
        <v>#N/A</v>
      </c>
      <c r="T177" s="507" t="e">
        <f ca="1">+IF(AND(ISNUMBER(OFFSET('Water Data'!$I$6,0,10*ROW('Water Data'!I171))),'Data Summary'!CI177="Yes"),OFFSET('Water Data'!$I$6,0,10*ROW('Water Data'!I171)),NA())</f>
        <v>#N/A</v>
      </c>
      <c r="U177" s="507" t="e">
        <f ca="1">+IF(AND(ISNUMBER(OFFSET('Water Data'!$I$9,0,10*ROW('Water Data'!I171))),'Data Summary'!CJ177="Yes"),OFFSET('Water Data'!$I$9,0,10*ROW('Water Data'!I171)),NA())</f>
        <v>#N/A</v>
      </c>
      <c r="V177" s="508" t="e">
        <f ca="1">+IF(AND(ISNUMBER(OFFSET('Sanitation Data'!$D$4,0,10*ROW('Sanitation Data'!D171))),'Data Summary'!CK177="Yes"),100-OFFSET('Sanitation Data'!$D$4,0,10*ROW('Sanitation Data'!D171)),NA())</f>
        <v>#N/A</v>
      </c>
      <c r="W177" s="508" t="e">
        <f ca="1">+IF(AND(ISNUMBER(OFFSET('Sanitation Data'!$D$6,0,10*ROW('Sanitation Data'!D171))),'Data Summary'!CL177="Yes"),OFFSET('Sanitation Data'!$D$6,0,10*ROW('Sanitation Data'!D171)),NA())</f>
        <v>#N/A</v>
      </c>
      <c r="X177" s="508" t="e">
        <f ca="1">+IF(AND(ISNUMBER(OFFSET('Sanitation Data'!$D$10,0,10*ROW('Sanitation Data'!D171))),'Data Summary'!CM177="Yes"),OFFSET('Sanitation Data'!$D$10,0,10*ROW('Sanitation Data'!D171)),NA())</f>
        <v>#N/A</v>
      </c>
      <c r="Y177" s="508" t="e">
        <f ca="1">+IF(AND(ISNUMBER(OFFSET('Sanitation Data'!$D$11,0,10*ROW('Sanitation Data'!D171))),'Data Summary'!CN177="Yes"),OFFSET('Sanitation Data'!$D$11,0,10*ROW('Sanitation Data'!D171)),NA())</f>
        <v>#N/A</v>
      </c>
      <c r="Z177" s="508" t="e">
        <f ca="1">+IF(AND(ISNUMBER(OFFSET('Sanitation Data'!$D$12,0,10*ROW('Sanitation Data'!D171))),'Data Summary'!CO177="Yes"),OFFSET('Sanitation Data'!$D$12,0,10*ROW('Sanitation Data'!D171)),NA())</f>
        <v>#N/A</v>
      </c>
      <c r="AA177" s="508" t="e">
        <f ca="1">+IF(AND(ISNUMBER(OFFSET('Sanitation Data'!$E$4,0,10*ROW('Sanitation Data'!E171))),'Data Summary'!CP177="Yes"),100-OFFSET('Sanitation Data'!$E$4,0,10*ROW('Sanitation Data'!E171)),NA())</f>
        <v>#N/A</v>
      </c>
      <c r="AB177" s="508" t="e">
        <f ca="1">+IF(AND(ISNUMBER(OFFSET('Sanitation Data'!$E$6,0,10*ROW('Sanitation Data'!E171))),'Data Summary'!CQ177="Yes"),OFFSET('Sanitation Data'!$E$6,0,10*ROW('Sanitation Data'!E171)),NA())</f>
        <v>#N/A</v>
      </c>
      <c r="AC177" s="508" t="e">
        <f ca="1">+IF(AND(ISNUMBER(OFFSET('Sanitation Data'!$E$10,0,10*ROW('Sanitation Data'!E171))),'Data Summary'!CR177="Yes"),OFFSET('Sanitation Data'!$E$10,0,10*ROW('Sanitation Data'!E171)),NA())</f>
        <v>#N/A</v>
      </c>
      <c r="AD177" s="508" t="e">
        <f ca="1">+IF(AND(ISNUMBER(OFFSET('Sanitation Data'!$E$11,0,10*ROW('Sanitation Data'!E171))),'Data Summary'!CS177="Yes"),OFFSET('Sanitation Data'!$E$11,0,10*ROW('Sanitation Data'!E171)),NA())</f>
        <v>#N/A</v>
      </c>
      <c r="AE177" s="508" t="e">
        <f ca="1">+IF(AND(ISNUMBER(OFFSET('Sanitation Data'!$E$12,0,10*ROW('Sanitation Data'!E171))),'Data Summary'!CT177="Yes"),OFFSET('Sanitation Data'!$E$12,0,10*ROW('Sanitation Data'!E171)),NA())</f>
        <v>#N/A</v>
      </c>
      <c r="AF177" s="508" t="e">
        <f ca="1">+IF(AND(ISNUMBER(OFFSET('Sanitation Data'!$F$4,0,10*ROW('Sanitation Data'!F171))),'Data Summary'!CU177="Yes"),100-OFFSET('Sanitation Data'!$F$4,0,10*ROW('Sanitation Data'!F171)),NA())</f>
        <v>#N/A</v>
      </c>
      <c r="AG177" s="508" t="e">
        <f ca="1">+IF(AND(ISNUMBER(OFFSET('Sanitation Data'!$F$6,0,10*ROW('Sanitation Data'!F171))),'Data Summary'!CV177="Yes"),OFFSET('Sanitation Data'!$F$6,0,10*ROW('Sanitation Data'!F171)),NA())</f>
        <v>#N/A</v>
      </c>
      <c r="AH177" s="508" t="e">
        <f ca="1">+IF(AND(ISNUMBER(OFFSET('Sanitation Data'!$F$10,0,10*ROW('Sanitation Data'!F171))),'Data Summary'!CW177="Yes"),OFFSET('Sanitation Data'!$F$10,0,10*ROW('Sanitation Data'!F171)),NA())</f>
        <v>#N/A</v>
      </c>
      <c r="AI177" s="508" t="e">
        <f ca="1">+IF(AND(ISNUMBER(OFFSET('Sanitation Data'!$F$11,0,10*ROW('Sanitation Data'!F171))),'Data Summary'!CX177="Yes"),OFFSET('Sanitation Data'!$F$11,0,10*ROW('Sanitation Data'!F171)),NA())</f>
        <v>#N/A</v>
      </c>
      <c r="AJ177" s="508" t="e">
        <f ca="1">+IF(AND(ISNUMBER(OFFSET('Sanitation Data'!$F$12,0,10*ROW('Sanitation Data'!F171))),'Data Summary'!CY177="Yes"),OFFSET('Sanitation Data'!$F$12,0,10*ROW('Sanitation Data'!F171)),NA())</f>
        <v>#N/A</v>
      </c>
      <c r="AK177" s="508" t="e">
        <f ca="1">+IF(AND(ISNUMBER(OFFSET('Sanitation Data'!$G$4,0,10*ROW('Sanitation Data'!G171))),'Data Summary'!CZ177="Yes"),100-OFFSET('Sanitation Data'!$G$4,0,10*ROW('Sanitation Data'!G171)),NA())</f>
        <v>#N/A</v>
      </c>
      <c r="AL177" s="508" t="e">
        <f ca="1">+IF(AND(ISNUMBER(OFFSET('Sanitation Data'!$G$6,0,10*ROW('Sanitation Data'!G171))),'Data Summary'!DA177="Yes"),OFFSET('Sanitation Data'!$G$6,0,10*ROW('Sanitation Data'!G171)),NA())</f>
        <v>#N/A</v>
      </c>
      <c r="AM177" s="508" t="e">
        <f ca="1">+IF(AND(ISNUMBER(OFFSET('Sanitation Data'!$G$10,0,10*ROW('Sanitation Data'!G171))),'Data Summary'!DB177="Yes"),OFFSET('Sanitation Data'!$G$10,0,10*ROW('Sanitation Data'!G171)),NA())</f>
        <v>#N/A</v>
      </c>
      <c r="AN177" s="508" t="e">
        <f ca="1">+IF(AND(ISNUMBER(OFFSET('Sanitation Data'!$G$11,0,10*ROW('Sanitation Data'!G171))),'Data Summary'!DC177="Yes"),OFFSET('Sanitation Data'!$G$11,0,10*ROW('Sanitation Data'!G171)),NA())</f>
        <v>#N/A</v>
      </c>
      <c r="AO177" s="508" t="e">
        <f ca="1">+IF(AND(ISNUMBER(OFFSET('Sanitation Data'!$G$12,0,10*ROW('Sanitation Data'!G171))),'Data Summary'!DD177="Yes"),OFFSET('Sanitation Data'!$G$12,0,10*ROW('Sanitation Data'!G171)),NA())</f>
        <v>#N/A</v>
      </c>
      <c r="AP177" s="508" t="e">
        <f ca="1">+IF(AND(ISNUMBER(OFFSET('Sanitation Data'!$H$4,0,10*ROW('Sanitation Data'!H171))),'Data Summary'!DE177="Yes"),100-OFFSET('Sanitation Data'!$H$4,0,10*ROW('Sanitation Data'!H171)),NA())</f>
        <v>#N/A</v>
      </c>
      <c r="AQ177" s="508" t="e">
        <f ca="1">+IF(AND(ISNUMBER(OFFSET('Sanitation Data'!$H$6,0,10*ROW('Sanitation Data'!H171))),'Data Summary'!DF177="Yes"),OFFSET('Sanitation Data'!$H$6,0,10*ROW('Sanitation Data'!H171)),NA())</f>
        <v>#N/A</v>
      </c>
      <c r="AR177" s="508" t="e">
        <f ca="1">+IF(AND(ISNUMBER(OFFSET('Sanitation Data'!$H$10,0,10*ROW('Sanitation Data'!H171))),'Data Summary'!DG177="Yes"),OFFSET('Sanitation Data'!$H$10,0,10*ROW('Sanitation Data'!H171)),NA())</f>
        <v>#N/A</v>
      </c>
      <c r="AS177" s="508" t="e">
        <f ca="1">+IF(AND(ISNUMBER(OFFSET('Sanitation Data'!$H$11,0,10*ROW('Sanitation Data'!H171))),'Data Summary'!DH177="Yes"),OFFSET('Sanitation Data'!$H$11,0,10*ROW('Sanitation Data'!H171)),NA())</f>
        <v>#N/A</v>
      </c>
      <c r="AT177" s="508" t="e">
        <f ca="1">+IF(AND(ISNUMBER(OFFSET('Sanitation Data'!$H$12,0,10*ROW('Sanitation Data'!H171))),'Data Summary'!DI177="Yes"),OFFSET('Sanitation Data'!$H$12,0,10*ROW('Sanitation Data'!H171)),NA())</f>
        <v>#N/A</v>
      </c>
      <c r="AU177" s="508" t="e">
        <f ca="1">+IF(AND(ISNUMBER(OFFSET('Sanitation Data'!$I$4,0,10*ROW('Sanitation Data'!I171))),'Data Summary'!DJ177="Yes"),100-OFFSET('Sanitation Data'!$I$4,0,10*ROW('Sanitation Data'!I171)),NA())</f>
        <v>#N/A</v>
      </c>
      <c r="AV177" s="508" t="e">
        <f ca="1">+IF(AND(ISNUMBER(OFFSET('Sanitation Data'!$I$6,0,10*ROW('Sanitation Data'!I171))),'Data Summary'!DK177="Yes"),OFFSET('Sanitation Data'!$I$6,0,10*ROW('Sanitation Data'!I171)),NA())</f>
        <v>#N/A</v>
      </c>
      <c r="AW177" s="508" t="e">
        <f ca="1">+IF(AND(ISNUMBER(OFFSET('Sanitation Data'!$I$10,0,10*ROW('Sanitation Data'!I171))),'Data Summary'!DL177="Yes"),OFFSET('Sanitation Data'!$I$10,0,10*ROW('Sanitation Data'!I171)),NA())</f>
        <v>#N/A</v>
      </c>
      <c r="AX177" s="508" t="e">
        <f ca="1">+IF(AND(ISNUMBER(OFFSET('Sanitation Data'!$I$11,0,10*ROW('Sanitation Data'!I171))),'Data Summary'!DM177="Yes"),OFFSET('Sanitation Data'!$I$11,0,10*ROW('Sanitation Data'!I171)),NA())</f>
        <v>#N/A</v>
      </c>
      <c r="AY177" s="508" t="e">
        <f ca="1">+IF(AND(ISNUMBER(OFFSET('Sanitation Data'!$I$12,0,10*ROW('Sanitation Data'!I171))),'Data Summary'!DN177="Yes"),OFFSET('Sanitation Data'!$I$12,0,10*ROW('Sanitation Data'!I171)),NA())</f>
        <v>#N/A</v>
      </c>
      <c r="AZ177" s="509" t="e">
        <f ca="1">+IF(AND(ISNUMBER(OFFSET('Hygiene Data'!$D$5,0,10*ROW('Hygiene Data'!D171))),'Data Summary'!DO177="Yes"),OFFSET('Hygiene Data'!$D$5,0,10*ROW('Hygiene Data'!D171)),NA())</f>
        <v>#N/A</v>
      </c>
      <c r="BA177" s="509" t="e">
        <f ca="1">+IF(AND(ISNUMBER(OFFSET('Hygiene Data'!$D$7,0,10*ROW('Hygiene Data'!D171))),'Data Summary'!DP177="Yes"),OFFSET('Hygiene Data'!$D$7,0,10*ROW('Hygiene Data'!D171)),NA())</f>
        <v>#N/A</v>
      </c>
      <c r="BB177" s="509" t="e">
        <f ca="1">+IF(AND(ISNUMBER(OFFSET('Hygiene Data'!$D$9,0,10*ROW('Hygiene Data'!D171))),'Data Summary'!DQ177="Yes"),OFFSET('Hygiene Data'!$D$9,0,10*ROW('Hygiene Data'!D171)),NA())</f>
        <v>#N/A</v>
      </c>
      <c r="BC177" s="509" t="e">
        <f ca="1">+IF(AND(ISNUMBER(OFFSET('Hygiene Data'!$E$5,0,10*ROW('Hygiene Data'!E171))),'Data Summary'!DR177="Yes"),OFFSET('Hygiene Data'!$E$5,0,10*ROW('Hygiene Data'!E171)),NA())</f>
        <v>#N/A</v>
      </c>
      <c r="BD177" s="509" t="e">
        <f ca="1">+IF(AND(ISNUMBER(OFFSET('Hygiene Data'!$E$7,0,10*ROW('Hygiene Data'!E171))),'Data Summary'!DS177="Yes"),OFFSET('Hygiene Data'!$E$7,0,10*ROW('Hygiene Data'!E171)),NA())</f>
        <v>#N/A</v>
      </c>
      <c r="BE177" s="509" t="e">
        <f ca="1">+IF(AND(ISNUMBER(OFFSET('Hygiene Data'!$E$9,0,10*ROW('Hygiene Data'!E171))),'Data Summary'!DT177="Yes"),OFFSET('Hygiene Data'!$E$9,0,10*ROW('Hygiene Data'!E171)),NA())</f>
        <v>#N/A</v>
      </c>
      <c r="BF177" s="509" t="e">
        <f ca="1">+IF(AND(ISNUMBER(OFFSET('Hygiene Data'!$F$5,0,10*ROW('Hygiene Data'!F171))),'Data Summary'!DU177="Yes"),OFFSET('Hygiene Data'!$F$5,0,10*ROW('Hygiene Data'!F171)),NA())</f>
        <v>#N/A</v>
      </c>
      <c r="BG177" s="509" t="e">
        <f ca="1">+IF(AND(ISNUMBER(OFFSET('Hygiene Data'!$F$7,0,10*ROW('Hygiene Data'!F171))),'Data Summary'!DV177="Yes"),OFFSET('Hygiene Data'!$F$7,0,10*ROW('Hygiene Data'!F171)),NA())</f>
        <v>#N/A</v>
      </c>
      <c r="BH177" s="509" t="e">
        <f ca="1">+IF(AND(ISNUMBER(OFFSET('Hygiene Data'!$F$9,0,10*ROW('Hygiene Data'!F171))),'Data Summary'!DW177="Yes"),OFFSET('Hygiene Data'!$F$9,0,10*ROW('Hygiene Data'!F171)),NA())</f>
        <v>#N/A</v>
      </c>
      <c r="BI177" s="509" t="e">
        <f ca="1">+IF(AND(ISNUMBER(OFFSET('Hygiene Data'!$G$5,0,10*ROW('Hygiene Data'!G171))),'Data Summary'!DX177="Yes"),OFFSET('Hygiene Data'!$G$5,0,10*ROW('Hygiene Data'!G171)),NA())</f>
        <v>#N/A</v>
      </c>
      <c r="BJ177" s="509" t="e">
        <f ca="1">+IF(AND(ISNUMBER(OFFSET('Hygiene Data'!$G$7,0,10*ROW('Hygiene Data'!G171))),'Data Summary'!DY177="Yes"),OFFSET('Hygiene Data'!$G$7,0,10*ROW('Hygiene Data'!G171)),NA())</f>
        <v>#N/A</v>
      </c>
      <c r="BK177" s="509" t="e">
        <f ca="1">+IF(AND(ISNUMBER(OFFSET('Hygiene Data'!$G$9,0,10*ROW('Hygiene Data'!G171))),'Data Summary'!DZ177="Yes"),OFFSET('Hygiene Data'!$G$9,0,10*ROW('Hygiene Data'!G171)),NA())</f>
        <v>#N/A</v>
      </c>
      <c r="BL177" s="509" t="e">
        <f ca="1">+IF(AND(ISNUMBER(OFFSET('Hygiene Data'!$H$5,0,10*ROW('Hygiene Data'!H171))),'Data Summary'!EA177="Yes"),OFFSET('Hygiene Data'!$H$5,0,10*ROW('Hygiene Data'!H171)),NA())</f>
        <v>#N/A</v>
      </c>
      <c r="BM177" s="509" t="e">
        <f ca="1">+IF(AND(ISNUMBER(OFFSET('Hygiene Data'!$H$7,0,10*ROW('Hygiene Data'!H171))),'Data Summary'!EB177="Yes"),OFFSET('Hygiene Data'!$H$7,0,10*ROW('Hygiene Data'!H171)),NA())</f>
        <v>#N/A</v>
      </c>
      <c r="BN177" s="509" t="e">
        <f ca="1">+IF(AND(ISNUMBER(OFFSET('Hygiene Data'!$H$9,0,10*ROW('Hygiene Data'!H171))),'Data Summary'!EC177="Yes"),OFFSET('Hygiene Data'!$H$9,0,10*ROW('Hygiene Data'!H171)),NA())</f>
        <v>#N/A</v>
      </c>
      <c r="BO177" s="509" t="e">
        <f ca="1">+IF(AND(ISNUMBER(OFFSET('Hygiene Data'!$I$5,0,10*ROW('Hygiene Data'!I171))),'Data Summary'!ED177="Yes"),OFFSET('Hygiene Data'!$I$5,0,10*ROW('Hygiene Data'!I171)),NA())</f>
        <v>#N/A</v>
      </c>
      <c r="BP177" s="509" t="e">
        <f ca="1">+IF(AND(ISNUMBER(OFFSET('Hygiene Data'!$I$7,0,10*ROW('Hygiene Data'!I171))),'Data Summary'!EE177="Yes"),OFFSET('Hygiene Data'!$I$7,0,10*ROW('Hygiene Data'!I171)),NA())</f>
        <v>#N/A</v>
      </c>
      <c r="BQ177" s="509" t="e">
        <f ca="1">+IF(AND(ISNUMBER(OFFSET('Hygiene Data'!$I$9,0,10*ROW('Hygiene Data'!I171))),'Data Summary'!EF177="Yes"),OFFSET('Hygiene Data'!$I$9,0,10*ROW('Hygiene Data'!I171)),NA())</f>
        <v>#N/A</v>
      </c>
    </row>
    <row r="178" spans="1:69" x14ac:dyDescent="0.25">
      <c r="A178" s="505" t="e">
        <f ca="1">+RIGHT('Data Summary'!A178,LEN('Data Summary'!A178)-9)</f>
        <v>#VALUE!</v>
      </c>
      <c r="B178" s="479" t="str">
        <f ca="1">+IF(ISTEXT('Data Summary'!B178),'Data Summary'!B178,"")</f>
        <v/>
      </c>
      <c r="C178" s="506" t="e">
        <f ca="1">+VALUE('Data Summary'!C178)</f>
        <v>#VALUE!</v>
      </c>
      <c r="D178" s="507" t="e">
        <f ca="1">+IF(AND(ISNUMBER(OFFSET('Water Data'!$D$4,0,10*ROW('Water Data'!D172))),'Data Summary'!BS178="Yes"),100-OFFSET('Water Data'!$D$4,0,10*ROW('Water Data'!D172)),NA())</f>
        <v>#N/A</v>
      </c>
      <c r="E178" s="507" t="e">
        <f ca="1">+IF(AND(ISNUMBER(OFFSET('Water Data'!$D$6,0,10*ROW('Water Data'!D172))),'Data Summary'!BT178="Yes"),OFFSET('Water Data'!$D$6,0,10*ROW('Water Data'!D172)),NA())</f>
        <v>#N/A</v>
      </c>
      <c r="F178" s="507" t="e">
        <f ca="1">+IF(AND(ISNUMBER(OFFSET('Water Data'!$D$9,0,10*ROW('Water Data'!D172))),'Data Summary'!BU178="Yes"),OFFSET('Water Data'!$D$9,0,10*ROW('Water Data'!D172)),NA())</f>
        <v>#N/A</v>
      </c>
      <c r="G178" s="507" t="e">
        <f ca="1">+IF(AND(ISNUMBER(OFFSET('Water Data'!$E$4,0,10*ROW('Water Data'!E172))),'Data Summary'!BV178="Yes"),100-OFFSET('Water Data'!$E$4,0,10*ROW('Water Data'!E172)),NA())</f>
        <v>#N/A</v>
      </c>
      <c r="H178" s="507" t="e">
        <f ca="1">+IF(AND(ISNUMBER(OFFSET('Water Data'!$E$6,0,10*ROW('Water Data'!E172))),'Data Summary'!BW178="Yes"),OFFSET('Water Data'!$E$6,0,10*ROW('Water Data'!E172)),NA())</f>
        <v>#N/A</v>
      </c>
      <c r="I178" s="507" t="e">
        <f ca="1">+IF(AND(ISNUMBER(OFFSET('Water Data'!$E$9,0,10*ROW('Water Data'!E172))),'Data Summary'!BX178="Yes"),OFFSET('Water Data'!$E$9,0,10*ROW('Water Data'!E172)),NA())</f>
        <v>#N/A</v>
      </c>
      <c r="J178" s="507" t="e">
        <f ca="1">+IF(AND(ISNUMBER(OFFSET('Water Data'!$F$4,0,10*ROW('Water Data'!F172))),'Data Summary'!BY178="Yes"),100-OFFSET('Water Data'!$F$4,0,10*ROW('Water Data'!F172)),NA())</f>
        <v>#N/A</v>
      </c>
      <c r="K178" s="507" t="e">
        <f ca="1">+IF(AND(ISNUMBER(OFFSET('Water Data'!$F$6,0,10*ROW('Water Data'!F172))),'Data Summary'!BZ178="Yes"),OFFSET('Water Data'!$F$6,0,10*ROW('Water Data'!F172)),NA())</f>
        <v>#N/A</v>
      </c>
      <c r="L178" s="507" t="e">
        <f ca="1">+IF(AND(ISNUMBER(OFFSET('Water Data'!$F$9,0,10*ROW('Water Data'!F172))),'Data Summary'!CA178="Yes"),OFFSET('Water Data'!$F$9,0,10*ROW('Water Data'!F172)),NA())</f>
        <v>#N/A</v>
      </c>
      <c r="M178" s="507" t="e">
        <f ca="1">+IF(AND(ISNUMBER(OFFSET('Water Data'!$G$4,0,10*ROW('Water Data'!G172))),'Data Summary'!CB178="Yes"),100-OFFSET('Water Data'!$G$4,0,10*ROW('Water Data'!G172)),NA())</f>
        <v>#N/A</v>
      </c>
      <c r="N178" s="507" t="e">
        <f ca="1">+IF(AND(ISNUMBER(OFFSET('Water Data'!$G$6,0,10*ROW('Water Data'!G172))),'Data Summary'!CC178="Yes"),OFFSET('Water Data'!$G$6,0,10*ROW('Water Data'!G172)),NA())</f>
        <v>#N/A</v>
      </c>
      <c r="O178" s="507" t="e">
        <f ca="1">+IF(AND(ISNUMBER(OFFSET('Water Data'!$G$9,0,10*ROW('Water Data'!G172))),'Data Summary'!CD178="Yes"),OFFSET('Water Data'!$G$9,0,10*ROW('Water Data'!G172)),NA())</f>
        <v>#N/A</v>
      </c>
      <c r="P178" s="507" t="e">
        <f ca="1">+IF(AND(ISNUMBER(OFFSET('Water Data'!$H$4,0,10*ROW('Water Data'!H172))),'Data Summary'!CE178="Yes"),100-OFFSET('Water Data'!$H$4,0,10*ROW('Water Data'!H172)),NA())</f>
        <v>#N/A</v>
      </c>
      <c r="Q178" s="507" t="e">
        <f ca="1">+IF(AND(ISNUMBER(OFFSET('Water Data'!$H$6,0,10*ROW('Water Data'!H172))),'Data Summary'!CF178="Yes"),OFFSET('Water Data'!$H$6,0,10*ROW('Water Data'!H172)),NA())</f>
        <v>#N/A</v>
      </c>
      <c r="R178" s="507" t="e">
        <f ca="1">+IF(AND(ISNUMBER(OFFSET('Water Data'!$H$9,0,10*ROW('Water Data'!H172))),'Data Summary'!CG178="Yes"),OFFSET('Water Data'!$H$9,0,10*ROW('Water Data'!H172)),NA())</f>
        <v>#N/A</v>
      </c>
      <c r="S178" s="507" t="e">
        <f ca="1">+IF(AND(ISNUMBER(OFFSET('Water Data'!$I$4,0,10*ROW('Water Data'!I172))),'Data Summary'!CH178="Yes"),100-OFFSET('Water Data'!$I$4,0,10*ROW('Water Data'!I172)),NA())</f>
        <v>#N/A</v>
      </c>
      <c r="T178" s="507" t="e">
        <f ca="1">+IF(AND(ISNUMBER(OFFSET('Water Data'!$I$6,0,10*ROW('Water Data'!I172))),'Data Summary'!CI178="Yes"),OFFSET('Water Data'!$I$6,0,10*ROW('Water Data'!I172)),NA())</f>
        <v>#N/A</v>
      </c>
      <c r="U178" s="507" t="e">
        <f ca="1">+IF(AND(ISNUMBER(OFFSET('Water Data'!$I$9,0,10*ROW('Water Data'!I172))),'Data Summary'!CJ178="Yes"),OFFSET('Water Data'!$I$9,0,10*ROW('Water Data'!I172)),NA())</f>
        <v>#N/A</v>
      </c>
      <c r="V178" s="508" t="e">
        <f ca="1">+IF(AND(ISNUMBER(OFFSET('Sanitation Data'!$D$4,0,10*ROW('Sanitation Data'!D172))),'Data Summary'!CK178="Yes"),100-OFFSET('Sanitation Data'!$D$4,0,10*ROW('Sanitation Data'!D172)),NA())</f>
        <v>#N/A</v>
      </c>
      <c r="W178" s="508" t="e">
        <f ca="1">+IF(AND(ISNUMBER(OFFSET('Sanitation Data'!$D$6,0,10*ROW('Sanitation Data'!D172))),'Data Summary'!CL178="Yes"),OFFSET('Sanitation Data'!$D$6,0,10*ROW('Sanitation Data'!D172)),NA())</f>
        <v>#N/A</v>
      </c>
      <c r="X178" s="508" t="e">
        <f ca="1">+IF(AND(ISNUMBER(OFFSET('Sanitation Data'!$D$10,0,10*ROW('Sanitation Data'!D172))),'Data Summary'!CM178="Yes"),OFFSET('Sanitation Data'!$D$10,0,10*ROW('Sanitation Data'!D172)),NA())</f>
        <v>#N/A</v>
      </c>
      <c r="Y178" s="508" t="e">
        <f ca="1">+IF(AND(ISNUMBER(OFFSET('Sanitation Data'!$D$11,0,10*ROW('Sanitation Data'!D172))),'Data Summary'!CN178="Yes"),OFFSET('Sanitation Data'!$D$11,0,10*ROW('Sanitation Data'!D172)),NA())</f>
        <v>#N/A</v>
      </c>
      <c r="Z178" s="508" t="e">
        <f ca="1">+IF(AND(ISNUMBER(OFFSET('Sanitation Data'!$D$12,0,10*ROW('Sanitation Data'!D172))),'Data Summary'!CO178="Yes"),OFFSET('Sanitation Data'!$D$12,0,10*ROW('Sanitation Data'!D172)),NA())</f>
        <v>#N/A</v>
      </c>
      <c r="AA178" s="508" t="e">
        <f ca="1">+IF(AND(ISNUMBER(OFFSET('Sanitation Data'!$E$4,0,10*ROW('Sanitation Data'!E172))),'Data Summary'!CP178="Yes"),100-OFFSET('Sanitation Data'!$E$4,0,10*ROW('Sanitation Data'!E172)),NA())</f>
        <v>#N/A</v>
      </c>
      <c r="AB178" s="508" t="e">
        <f ca="1">+IF(AND(ISNUMBER(OFFSET('Sanitation Data'!$E$6,0,10*ROW('Sanitation Data'!E172))),'Data Summary'!CQ178="Yes"),OFFSET('Sanitation Data'!$E$6,0,10*ROW('Sanitation Data'!E172)),NA())</f>
        <v>#N/A</v>
      </c>
      <c r="AC178" s="508" t="e">
        <f ca="1">+IF(AND(ISNUMBER(OFFSET('Sanitation Data'!$E$10,0,10*ROW('Sanitation Data'!E172))),'Data Summary'!CR178="Yes"),OFFSET('Sanitation Data'!$E$10,0,10*ROW('Sanitation Data'!E172)),NA())</f>
        <v>#N/A</v>
      </c>
      <c r="AD178" s="508" t="e">
        <f ca="1">+IF(AND(ISNUMBER(OFFSET('Sanitation Data'!$E$11,0,10*ROW('Sanitation Data'!E172))),'Data Summary'!CS178="Yes"),OFFSET('Sanitation Data'!$E$11,0,10*ROW('Sanitation Data'!E172)),NA())</f>
        <v>#N/A</v>
      </c>
      <c r="AE178" s="508" t="e">
        <f ca="1">+IF(AND(ISNUMBER(OFFSET('Sanitation Data'!$E$12,0,10*ROW('Sanitation Data'!E172))),'Data Summary'!CT178="Yes"),OFFSET('Sanitation Data'!$E$12,0,10*ROW('Sanitation Data'!E172)),NA())</f>
        <v>#N/A</v>
      </c>
      <c r="AF178" s="508" t="e">
        <f ca="1">+IF(AND(ISNUMBER(OFFSET('Sanitation Data'!$F$4,0,10*ROW('Sanitation Data'!F172))),'Data Summary'!CU178="Yes"),100-OFFSET('Sanitation Data'!$F$4,0,10*ROW('Sanitation Data'!F172)),NA())</f>
        <v>#N/A</v>
      </c>
      <c r="AG178" s="508" t="e">
        <f ca="1">+IF(AND(ISNUMBER(OFFSET('Sanitation Data'!$F$6,0,10*ROW('Sanitation Data'!F172))),'Data Summary'!CV178="Yes"),OFFSET('Sanitation Data'!$F$6,0,10*ROW('Sanitation Data'!F172)),NA())</f>
        <v>#N/A</v>
      </c>
      <c r="AH178" s="508" t="e">
        <f ca="1">+IF(AND(ISNUMBER(OFFSET('Sanitation Data'!$F$10,0,10*ROW('Sanitation Data'!F172))),'Data Summary'!CW178="Yes"),OFFSET('Sanitation Data'!$F$10,0,10*ROW('Sanitation Data'!F172)),NA())</f>
        <v>#N/A</v>
      </c>
      <c r="AI178" s="508" t="e">
        <f ca="1">+IF(AND(ISNUMBER(OFFSET('Sanitation Data'!$F$11,0,10*ROW('Sanitation Data'!F172))),'Data Summary'!CX178="Yes"),OFFSET('Sanitation Data'!$F$11,0,10*ROW('Sanitation Data'!F172)),NA())</f>
        <v>#N/A</v>
      </c>
      <c r="AJ178" s="508" t="e">
        <f ca="1">+IF(AND(ISNUMBER(OFFSET('Sanitation Data'!$F$12,0,10*ROW('Sanitation Data'!F172))),'Data Summary'!CY178="Yes"),OFFSET('Sanitation Data'!$F$12,0,10*ROW('Sanitation Data'!F172)),NA())</f>
        <v>#N/A</v>
      </c>
      <c r="AK178" s="508" t="e">
        <f ca="1">+IF(AND(ISNUMBER(OFFSET('Sanitation Data'!$G$4,0,10*ROW('Sanitation Data'!G172))),'Data Summary'!CZ178="Yes"),100-OFFSET('Sanitation Data'!$G$4,0,10*ROW('Sanitation Data'!G172)),NA())</f>
        <v>#N/A</v>
      </c>
      <c r="AL178" s="508" t="e">
        <f ca="1">+IF(AND(ISNUMBER(OFFSET('Sanitation Data'!$G$6,0,10*ROW('Sanitation Data'!G172))),'Data Summary'!DA178="Yes"),OFFSET('Sanitation Data'!$G$6,0,10*ROW('Sanitation Data'!G172)),NA())</f>
        <v>#N/A</v>
      </c>
      <c r="AM178" s="508" t="e">
        <f ca="1">+IF(AND(ISNUMBER(OFFSET('Sanitation Data'!$G$10,0,10*ROW('Sanitation Data'!G172))),'Data Summary'!DB178="Yes"),OFFSET('Sanitation Data'!$G$10,0,10*ROW('Sanitation Data'!G172)),NA())</f>
        <v>#N/A</v>
      </c>
      <c r="AN178" s="508" t="e">
        <f ca="1">+IF(AND(ISNUMBER(OFFSET('Sanitation Data'!$G$11,0,10*ROW('Sanitation Data'!G172))),'Data Summary'!DC178="Yes"),OFFSET('Sanitation Data'!$G$11,0,10*ROW('Sanitation Data'!G172)),NA())</f>
        <v>#N/A</v>
      </c>
      <c r="AO178" s="508" t="e">
        <f ca="1">+IF(AND(ISNUMBER(OFFSET('Sanitation Data'!$G$12,0,10*ROW('Sanitation Data'!G172))),'Data Summary'!DD178="Yes"),OFFSET('Sanitation Data'!$G$12,0,10*ROW('Sanitation Data'!G172)),NA())</f>
        <v>#N/A</v>
      </c>
      <c r="AP178" s="508" t="e">
        <f ca="1">+IF(AND(ISNUMBER(OFFSET('Sanitation Data'!$H$4,0,10*ROW('Sanitation Data'!H172))),'Data Summary'!DE178="Yes"),100-OFFSET('Sanitation Data'!$H$4,0,10*ROW('Sanitation Data'!H172)),NA())</f>
        <v>#N/A</v>
      </c>
      <c r="AQ178" s="508" t="e">
        <f ca="1">+IF(AND(ISNUMBER(OFFSET('Sanitation Data'!$H$6,0,10*ROW('Sanitation Data'!H172))),'Data Summary'!DF178="Yes"),OFFSET('Sanitation Data'!$H$6,0,10*ROW('Sanitation Data'!H172)),NA())</f>
        <v>#N/A</v>
      </c>
      <c r="AR178" s="508" t="e">
        <f ca="1">+IF(AND(ISNUMBER(OFFSET('Sanitation Data'!$H$10,0,10*ROW('Sanitation Data'!H172))),'Data Summary'!DG178="Yes"),OFFSET('Sanitation Data'!$H$10,0,10*ROW('Sanitation Data'!H172)),NA())</f>
        <v>#N/A</v>
      </c>
      <c r="AS178" s="508" t="e">
        <f ca="1">+IF(AND(ISNUMBER(OFFSET('Sanitation Data'!$H$11,0,10*ROW('Sanitation Data'!H172))),'Data Summary'!DH178="Yes"),OFFSET('Sanitation Data'!$H$11,0,10*ROW('Sanitation Data'!H172)),NA())</f>
        <v>#N/A</v>
      </c>
      <c r="AT178" s="508" t="e">
        <f ca="1">+IF(AND(ISNUMBER(OFFSET('Sanitation Data'!$H$12,0,10*ROW('Sanitation Data'!H172))),'Data Summary'!DI178="Yes"),OFFSET('Sanitation Data'!$H$12,0,10*ROW('Sanitation Data'!H172)),NA())</f>
        <v>#N/A</v>
      </c>
      <c r="AU178" s="508" t="e">
        <f ca="1">+IF(AND(ISNUMBER(OFFSET('Sanitation Data'!$I$4,0,10*ROW('Sanitation Data'!I172))),'Data Summary'!DJ178="Yes"),100-OFFSET('Sanitation Data'!$I$4,0,10*ROW('Sanitation Data'!I172)),NA())</f>
        <v>#N/A</v>
      </c>
      <c r="AV178" s="508" t="e">
        <f ca="1">+IF(AND(ISNUMBER(OFFSET('Sanitation Data'!$I$6,0,10*ROW('Sanitation Data'!I172))),'Data Summary'!DK178="Yes"),OFFSET('Sanitation Data'!$I$6,0,10*ROW('Sanitation Data'!I172)),NA())</f>
        <v>#N/A</v>
      </c>
      <c r="AW178" s="508" t="e">
        <f ca="1">+IF(AND(ISNUMBER(OFFSET('Sanitation Data'!$I$10,0,10*ROW('Sanitation Data'!I172))),'Data Summary'!DL178="Yes"),OFFSET('Sanitation Data'!$I$10,0,10*ROW('Sanitation Data'!I172)),NA())</f>
        <v>#N/A</v>
      </c>
      <c r="AX178" s="508" t="e">
        <f ca="1">+IF(AND(ISNUMBER(OFFSET('Sanitation Data'!$I$11,0,10*ROW('Sanitation Data'!I172))),'Data Summary'!DM178="Yes"),OFFSET('Sanitation Data'!$I$11,0,10*ROW('Sanitation Data'!I172)),NA())</f>
        <v>#N/A</v>
      </c>
      <c r="AY178" s="508" t="e">
        <f ca="1">+IF(AND(ISNUMBER(OFFSET('Sanitation Data'!$I$12,0,10*ROW('Sanitation Data'!I172))),'Data Summary'!DN178="Yes"),OFFSET('Sanitation Data'!$I$12,0,10*ROW('Sanitation Data'!I172)),NA())</f>
        <v>#N/A</v>
      </c>
      <c r="AZ178" s="509" t="e">
        <f ca="1">+IF(AND(ISNUMBER(OFFSET('Hygiene Data'!$D$5,0,10*ROW('Hygiene Data'!D172))),'Data Summary'!DO178="Yes"),OFFSET('Hygiene Data'!$D$5,0,10*ROW('Hygiene Data'!D172)),NA())</f>
        <v>#N/A</v>
      </c>
      <c r="BA178" s="509" t="e">
        <f ca="1">+IF(AND(ISNUMBER(OFFSET('Hygiene Data'!$D$7,0,10*ROW('Hygiene Data'!D172))),'Data Summary'!DP178="Yes"),OFFSET('Hygiene Data'!$D$7,0,10*ROW('Hygiene Data'!D172)),NA())</f>
        <v>#N/A</v>
      </c>
      <c r="BB178" s="509" t="e">
        <f ca="1">+IF(AND(ISNUMBER(OFFSET('Hygiene Data'!$D$9,0,10*ROW('Hygiene Data'!D172))),'Data Summary'!DQ178="Yes"),OFFSET('Hygiene Data'!$D$9,0,10*ROW('Hygiene Data'!D172)),NA())</f>
        <v>#N/A</v>
      </c>
      <c r="BC178" s="509" t="e">
        <f ca="1">+IF(AND(ISNUMBER(OFFSET('Hygiene Data'!$E$5,0,10*ROW('Hygiene Data'!E172))),'Data Summary'!DR178="Yes"),OFFSET('Hygiene Data'!$E$5,0,10*ROW('Hygiene Data'!E172)),NA())</f>
        <v>#N/A</v>
      </c>
      <c r="BD178" s="509" t="e">
        <f ca="1">+IF(AND(ISNUMBER(OFFSET('Hygiene Data'!$E$7,0,10*ROW('Hygiene Data'!E172))),'Data Summary'!DS178="Yes"),OFFSET('Hygiene Data'!$E$7,0,10*ROW('Hygiene Data'!E172)),NA())</f>
        <v>#N/A</v>
      </c>
      <c r="BE178" s="509" t="e">
        <f ca="1">+IF(AND(ISNUMBER(OFFSET('Hygiene Data'!$E$9,0,10*ROW('Hygiene Data'!E172))),'Data Summary'!DT178="Yes"),OFFSET('Hygiene Data'!$E$9,0,10*ROW('Hygiene Data'!E172)),NA())</f>
        <v>#N/A</v>
      </c>
      <c r="BF178" s="509" t="e">
        <f ca="1">+IF(AND(ISNUMBER(OFFSET('Hygiene Data'!$F$5,0,10*ROW('Hygiene Data'!F172))),'Data Summary'!DU178="Yes"),OFFSET('Hygiene Data'!$F$5,0,10*ROW('Hygiene Data'!F172)),NA())</f>
        <v>#N/A</v>
      </c>
      <c r="BG178" s="509" t="e">
        <f ca="1">+IF(AND(ISNUMBER(OFFSET('Hygiene Data'!$F$7,0,10*ROW('Hygiene Data'!F172))),'Data Summary'!DV178="Yes"),OFFSET('Hygiene Data'!$F$7,0,10*ROW('Hygiene Data'!F172)),NA())</f>
        <v>#N/A</v>
      </c>
      <c r="BH178" s="509" t="e">
        <f ca="1">+IF(AND(ISNUMBER(OFFSET('Hygiene Data'!$F$9,0,10*ROW('Hygiene Data'!F172))),'Data Summary'!DW178="Yes"),OFFSET('Hygiene Data'!$F$9,0,10*ROW('Hygiene Data'!F172)),NA())</f>
        <v>#N/A</v>
      </c>
      <c r="BI178" s="509" t="e">
        <f ca="1">+IF(AND(ISNUMBER(OFFSET('Hygiene Data'!$G$5,0,10*ROW('Hygiene Data'!G172))),'Data Summary'!DX178="Yes"),OFFSET('Hygiene Data'!$G$5,0,10*ROW('Hygiene Data'!G172)),NA())</f>
        <v>#N/A</v>
      </c>
      <c r="BJ178" s="509" t="e">
        <f ca="1">+IF(AND(ISNUMBER(OFFSET('Hygiene Data'!$G$7,0,10*ROW('Hygiene Data'!G172))),'Data Summary'!DY178="Yes"),OFFSET('Hygiene Data'!$G$7,0,10*ROW('Hygiene Data'!G172)),NA())</f>
        <v>#N/A</v>
      </c>
      <c r="BK178" s="509" t="e">
        <f ca="1">+IF(AND(ISNUMBER(OFFSET('Hygiene Data'!$G$9,0,10*ROW('Hygiene Data'!G172))),'Data Summary'!DZ178="Yes"),OFFSET('Hygiene Data'!$G$9,0,10*ROW('Hygiene Data'!G172)),NA())</f>
        <v>#N/A</v>
      </c>
      <c r="BL178" s="509" t="e">
        <f ca="1">+IF(AND(ISNUMBER(OFFSET('Hygiene Data'!$H$5,0,10*ROW('Hygiene Data'!H172))),'Data Summary'!EA178="Yes"),OFFSET('Hygiene Data'!$H$5,0,10*ROW('Hygiene Data'!H172)),NA())</f>
        <v>#N/A</v>
      </c>
      <c r="BM178" s="509" t="e">
        <f ca="1">+IF(AND(ISNUMBER(OFFSET('Hygiene Data'!$H$7,0,10*ROW('Hygiene Data'!H172))),'Data Summary'!EB178="Yes"),OFFSET('Hygiene Data'!$H$7,0,10*ROW('Hygiene Data'!H172)),NA())</f>
        <v>#N/A</v>
      </c>
      <c r="BN178" s="509" t="e">
        <f ca="1">+IF(AND(ISNUMBER(OFFSET('Hygiene Data'!$H$9,0,10*ROW('Hygiene Data'!H172))),'Data Summary'!EC178="Yes"),OFFSET('Hygiene Data'!$H$9,0,10*ROW('Hygiene Data'!H172)),NA())</f>
        <v>#N/A</v>
      </c>
      <c r="BO178" s="509" t="e">
        <f ca="1">+IF(AND(ISNUMBER(OFFSET('Hygiene Data'!$I$5,0,10*ROW('Hygiene Data'!I172))),'Data Summary'!ED178="Yes"),OFFSET('Hygiene Data'!$I$5,0,10*ROW('Hygiene Data'!I172)),NA())</f>
        <v>#N/A</v>
      </c>
      <c r="BP178" s="509" t="e">
        <f ca="1">+IF(AND(ISNUMBER(OFFSET('Hygiene Data'!$I$7,0,10*ROW('Hygiene Data'!I172))),'Data Summary'!EE178="Yes"),OFFSET('Hygiene Data'!$I$7,0,10*ROW('Hygiene Data'!I172)),NA())</f>
        <v>#N/A</v>
      </c>
      <c r="BQ178" s="509" t="e">
        <f ca="1">+IF(AND(ISNUMBER(OFFSET('Hygiene Data'!$I$9,0,10*ROW('Hygiene Data'!I172))),'Data Summary'!EF178="Yes"),OFFSET('Hygiene Data'!$I$9,0,10*ROW('Hygiene Data'!I172)),NA())</f>
        <v>#N/A</v>
      </c>
    </row>
    <row r="179" spans="1:69" x14ac:dyDescent="0.25">
      <c r="A179" s="505" t="e">
        <f ca="1">+RIGHT('Data Summary'!A179,LEN('Data Summary'!A179)-9)</f>
        <v>#VALUE!</v>
      </c>
      <c r="B179" s="479" t="str">
        <f ca="1">+IF(ISTEXT('Data Summary'!B179),'Data Summary'!B179,"")</f>
        <v/>
      </c>
      <c r="C179" s="506" t="e">
        <f ca="1">+VALUE('Data Summary'!C179)</f>
        <v>#VALUE!</v>
      </c>
      <c r="D179" s="507" t="e">
        <f ca="1">+IF(AND(ISNUMBER(OFFSET('Water Data'!$D$4,0,10*ROW('Water Data'!D173))),'Data Summary'!BS179="Yes"),100-OFFSET('Water Data'!$D$4,0,10*ROW('Water Data'!D173)),NA())</f>
        <v>#N/A</v>
      </c>
      <c r="E179" s="507" t="e">
        <f ca="1">+IF(AND(ISNUMBER(OFFSET('Water Data'!$D$6,0,10*ROW('Water Data'!D173))),'Data Summary'!BT179="Yes"),OFFSET('Water Data'!$D$6,0,10*ROW('Water Data'!D173)),NA())</f>
        <v>#N/A</v>
      </c>
      <c r="F179" s="507" t="e">
        <f ca="1">+IF(AND(ISNUMBER(OFFSET('Water Data'!$D$9,0,10*ROW('Water Data'!D173))),'Data Summary'!BU179="Yes"),OFFSET('Water Data'!$D$9,0,10*ROW('Water Data'!D173)),NA())</f>
        <v>#N/A</v>
      </c>
      <c r="G179" s="507" t="e">
        <f ca="1">+IF(AND(ISNUMBER(OFFSET('Water Data'!$E$4,0,10*ROW('Water Data'!E173))),'Data Summary'!BV179="Yes"),100-OFFSET('Water Data'!$E$4,0,10*ROW('Water Data'!E173)),NA())</f>
        <v>#N/A</v>
      </c>
      <c r="H179" s="507" t="e">
        <f ca="1">+IF(AND(ISNUMBER(OFFSET('Water Data'!$E$6,0,10*ROW('Water Data'!E173))),'Data Summary'!BW179="Yes"),OFFSET('Water Data'!$E$6,0,10*ROW('Water Data'!E173)),NA())</f>
        <v>#N/A</v>
      </c>
      <c r="I179" s="507" t="e">
        <f ca="1">+IF(AND(ISNUMBER(OFFSET('Water Data'!$E$9,0,10*ROW('Water Data'!E173))),'Data Summary'!BX179="Yes"),OFFSET('Water Data'!$E$9,0,10*ROW('Water Data'!E173)),NA())</f>
        <v>#N/A</v>
      </c>
      <c r="J179" s="507" t="e">
        <f ca="1">+IF(AND(ISNUMBER(OFFSET('Water Data'!$F$4,0,10*ROW('Water Data'!F173))),'Data Summary'!BY179="Yes"),100-OFFSET('Water Data'!$F$4,0,10*ROW('Water Data'!F173)),NA())</f>
        <v>#N/A</v>
      </c>
      <c r="K179" s="507" t="e">
        <f ca="1">+IF(AND(ISNUMBER(OFFSET('Water Data'!$F$6,0,10*ROW('Water Data'!F173))),'Data Summary'!BZ179="Yes"),OFFSET('Water Data'!$F$6,0,10*ROW('Water Data'!F173)),NA())</f>
        <v>#N/A</v>
      </c>
      <c r="L179" s="507" t="e">
        <f ca="1">+IF(AND(ISNUMBER(OFFSET('Water Data'!$F$9,0,10*ROW('Water Data'!F173))),'Data Summary'!CA179="Yes"),OFFSET('Water Data'!$F$9,0,10*ROW('Water Data'!F173)),NA())</f>
        <v>#N/A</v>
      </c>
      <c r="M179" s="507" t="e">
        <f ca="1">+IF(AND(ISNUMBER(OFFSET('Water Data'!$G$4,0,10*ROW('Water Data'!G173))),'Data Summary'!CB179="Yes"),100-OFFSET('Water Data'!$G$4,0,10*ROW('Water Data'!G173)),NA())</f>
        <v>#N/A</v>
      </c>
      <c r="N179" s="507" t="e">
        <f ca="1">+IF(AND(ISNUMBER(OFFSET('Water Data'!$G$6,0,10*ROW('Water Data'!G173))),'Data Summary'!CC179="Yes"),OFFSET('Water Data'!$G$6,0,10*ROW('Water Data'!G173)),NA())</f>
        <v>#N/A</v>
      </c>
      <c r="O179" s="507" t="e">
        <f ca="1">+IF(AND(ISNUMBER(OFFSET('Water Data'!$G$9,0,10*ROW('Water Data'!G173))),'Data Summary'!CD179="Yes"),OFFSET('Water Data'!$G$9,0,10*ROW('Water Data'!G173)),NA())</f>
        <v>#N/A</v>
      </c>
      <c r="P179" s="507" t="e">
        <f ca="1">+IF(AND(ISNUMBER(OFFSET('Water Data'!$H$4,0,10*ROW('Water Data'!H173))),'Data Summary'!CE179="Yes"),100-OFFSET('Water Data'!$H$4,0,10*ROW('Water Data'!H173)),NA())</f>
        <v>#N/A</v>
      </c>
      <c r="Q179" s="507" t="e">
        <f ca="1">+IF(AND(ISNUMBER(OFFSET('Water Data'!$H$6,0,10*ROW('Water Data'!H173))),'Data Summary'!CF179="Yes"),OFFSET('Water Data'!$H$6,0,10*ROW('Water Data'!H173)),NA())</f>
        <v>#N/A</v>
      </c>
      <c r="R179" s="507" t="e">
        <f ca="1">+IF(AND(ISNUMBER(OFFSET('Water Data'!$H$9,0,10*ROW('Water Data'!H173))),'Data Summary'!CG179="Yes"),OFFSET('Water Data'!$H$9,0,10*ROW('Water Data'!H173)),NA())</f>
        <v>#N/A</v>
      </c>
      <c r="S179" s="507" t="e">
        <f ca="1">+IF(AND(ISNUMBER(OFFSET('Water Data'!$I$4,0,10*ROW('Water Data'!I173))),'Data Summary'!CH179="Yes"),100-OFFSET('Water Data'!$I$4,0,10*ROW('Water Data'!I173)),NA())</f>
        <v>#N/A</v>
      </c>
      <c r="T179" s="507" t="e">
        <f ca="1">+IF(AND(ISNUMBER(OFFSET('Water Data'!$I$6,0,10*ROW('Water Data'!I173))),'Data Summary'!CI179="Yes"),OFFSET('Water Data'!$I$6,0,10*ROW('Water Data'!I173)),NA())</f>
        <v>#N/A</v>
      </c>
      <c r="U179" s="507" t="e">
        <f ca="1">+IF(AND(ISNUMBER(OFFSET('Water Data'!$I$9,0,10*ROW('Water Data'!I173))),'Data Summary'!CJ179="Yes"),OFFSET('Water Data'!$I$9,0,10*ROW('Water Data'!I173)),NA())</f>
        <v>#N/A</v>
      </c>
      <c r="V179" s="508" t="e">
        <f ca="1">+IF(AND(ISNUMBER(OFFSET('Sanitation Data'!$D$4,0,10*ROW('Sanitation Data'!D173))),'Data Summary'!CK179="Yes"),100-OFFSET('Sanitation Data'!$D$4,0,10*ROW('Sanitation Data'!D173)),NA())</f>
        <v>#N/A</v>
      </c>
      <c r="W179" s="508" t="e">
        <f ca="1">+IF(AND(ISNUMBER(OFFSET('Sanitation Data'!$D$6,0,10*ROW('Sanitation Data'!D173))),'Data Summary'!CL179="Yes"),OFFSET('Sanitation Data'!$D$6,0,10*ROW('Sanitation Data'!D173)),NA())</f>
        <v>#N/A</v>
      </c>
      <c r="X179" s="508" t="e">
        <f ca="1">+IF(AND(ISNUMBER(OFFSET('Sanitation Data'!$D$10,0,10*ROW('Sanitation Data'!D173))),'Data Summary'!CM179="Yes"),OFFSET('Sanitation Data'!$D$10,0,10*ROW('Sanitation Data'!D173)),NA())</f>
        <v>#N/A</v>
      </c>
      <c r="Y179" s="508" t="e">
        <f ca="1">+IF(AND(ISNUMBER(OFFSET('Sanitation Data'!$D$11,0,10*ROW('Sanitation Data'!D173))),'Data Summary'!CN179="Yes"),OFFSET('Sanitation Data'!$D$11,0,10*ROW('Sanitation Data'!D173)),NA())</f>
        <v>#N/A</v>
      </c>
      <c r="Z179" s="508" t="e">
        <f ca="1">+IF(AND(ISNUMBER(OFFSET('Sanitation Data'!$D$12,0,10*ROW('Sanitation Data'!D173))),'Data Summary'!CO179="Yes"),OFFSET('Sanitation Data'!$D$12,0,10*ROW('Sanitation Data'!D173)),NA())</f>
        <v>#N/A</v>
      </c>
      <c r="AA179" s="508" t="e">
        <f ca="1">+IF(AND(ISNUMBER(OFFSET('Sanitation Data'!$E$4,0,10*ROW('Sanitation Data'!E173))),'Data Summary'!CP179="Yes"),100-OFFSET('Sanitation Data'!$E$4,0,10*ROW('Sanitation Data'!E173)),NA())</f>
        <v>#N/A</v>
      </c>
      <c r="AB179" s="508" t="e">
        <f ca="1">+IF(AND(ISNUMBER(OFFSET('Sanitation Data'!$E$6,0,10*ROW('Sanitation Data'!E173))),'Data Summary'!CQ179="Yes"),OFFSET('Sanitation Data'!$E$6,0,10*ROW('Sanitation Data'!E173)),NA())</f>
        <v>#N/A</v>
      </c>
      <c r="AC179" s="508" t="e">
        <f ca="1">+IF(AND(ISNUMBER(OFFSET('Sanitation Data'!$E$10,0,10*ROW('Sanitation Data'!E173))),'Data Summary'!CR179="Yes"),OFFSET('Sanitation Data'!$E$10,0,10*ROW('Sanitation Data'!E173)),NA())</f>
        <v>#N/A</v>
      </c>
      <c r="AD179" s="508" t="e">
        <f ca="1">+IF(AND(ISNUMBER(OFFSET('Sanitation Data'!$E$11,0,10*ROW('Sanitation Data'!E173))),'Data Summary'!CS179="Yes"),OFFSET('Sanitation Data'!$E$11,0,10*ROW('Sanitation Data'!E173)),NA())</f>
        <v>#N/A</v>
      </c>
      <c r="AE179" s="508" t="e">
        <f ca="1">+IF(AND(ISNUMBER(OFFSET('Sanitation Data'!$E$12,0,10*ROW('Sanitation Data'!E173))),'Data Summary'!CT179="Yes"),OFFSET('Sanitation Data'!$E$12,0,10*ROW('Sanitation Data'!E173)),NA())</f>
        <v>#N/A</v>
      </c>
      <c r="AF179" s="508" t="e">
        <f ca="1">+IF(AND(ISNUMBER(OFFSET('Sanitation Data'!$F$4,0,10*ROW('Sanitation Data'!F173))),'Data Summary'!CU179="Yes"),100-OFFSET('Sanitation Data'!$F$4,0,10*ROW('Sanitation Data'!F173)),NA())</f>
        <v>#N/A</v>
      </c>
      <c r="AG179" s="508" t="e">
        <f ca="1">+IF(AND(ISNUMBER(OFFSET('Sanitation Data'!$F$6,0,10*ROW('Sanitation Data'!F173))),'Data Summary'!CV179="Yes"),OFFSET('Sanitation Data'!$F$6,0,10*ROW('Sanitation Data'!F173)),NA())</f>
        <v>#N/A</v>
      </c>
      <c r="AH179" s="508" t="e">
        <f ca="1">+IF(AND(ISNUMBER(OFFSET('Sanitation Data'!$F$10,0,10*ROW('Sanitation Data'!F173))),'Data Summary'!CW179="Yes"),OFFSET('Sanitation Data'!$F$10,0,10*ROW('Sanitation Data'!F173)),NA())</f>
        <v>#N/A</v>
      </c>
      <c r="AI179" s="508" t="e">
        <f ca="1">+IF(AND(ISNUMBER(OFFSET('Sanitation Data'!$F$11,0,10*ROW('Sanitation Data'!F173))),'Data Summary'!CX179="Yes"),OFFSET('Sanitation Data'!$F$11,0,10*ROW('Sanitation Data'!F173)),NA())</f>
        <v>#N/A</v>
      </c>
      <c r="AJ179" s="508" t="e">
        <f ca="1">+IF(AND(ISNUMBER(OFFSET('Sanitation Data'!$F$12,0,10*ROW('Sanitation Data'!F173))),'Data Summary'!CY179="Yes"),OFFSET('Sanitation Data'!$F$12,0,10*ROW('Sanitation Data'!F173)),NA())</f>
        <v>#N/A</v>
      </c>
      <c r="AK179" s="508" t="e">
        <f ca="1">+IF(AND(ISNUMBER(OFFSET('Sanitation Data'!$G$4,0,10*ROW('Sanitation Data'!G173))),'Data Summary'!CZ179="Yes"),100-OFFSET('Sanitation Data'!$G$4,0,10*ROW('Sanitation Data'!G173)),NA())</f>
        <v>#N/A</v>
      </c>
      <c r="AL179" s="508" t="e">
        <f ca="1">+IF(AND(ISNUMBER(OFFSET('Sanitation Data'!$G$6,0,10*ROW('Sanitation Data'!G173))),'Data Summary'!DA179="Yes"),OFFSET('Sanitation Data'!$G$6,0,10*ROW('Sanitation Data'!G173)),NA())</f>
        <v>#N/A</v>
      </c>
      <c r="AM179" s="508" t="e">
        <f ca="1">+IF(AND(ISNUMBER(OFFSET('Sanitation Data'!$G$10,0,10*ROW('Sanitation Data'!G173))),'Data Summary'!DB179="Yes"),OFFSET('Sanitation Data'!$G$10,0,10*ROW('Sanitation Data'!G173)),NA())</f>
        <v>#N/A</v>
      </c>
      <c r="AN179" s="508" t="e">
        <f ca="1">+IF(AND(ISNUMBER(OFFSET('Sanitation Data'!$G$11,0,10*ROW('Sanitation Data'!G173))),'Data Summary'!DC179="Yes"),OFFSET('Sanitation Data'!$G$11,0,10*ROW('Sanitation Data'!G173)),NA())</f>
        <v>#N/A</v>
      </c>
      <c r="AO179" s="508" t="e">
        <f ca="1">+IF(AND(ISNUMBER(OFFSET('Sanitation Data'!$G$12,0,10*ROW('Sanitation Data'!G173))),'Data Summary'!DD179="Yes"),OFFSET('Sanitation Data'!$G$12,0,10*ROW('Sanitation Data'!G173)),NA())</f>
        <v>#N/A</v>
      </c>
      <c r="AP179" s="508" t="e">
        <f ca="1">+IF(AND(ISNUMBER(OFFSET('Sanitation Data'!$H$4,0,10*ROW('Sanitation Data'!H173))),'Data Summary'!DE179="Yes"),100-OFFSET('Sanitation Data'!$H$4,0,10*ROW('Sanitation Data'!H173)),NA())</f>
        <v>#N/A</v>
      </c>
      <c r="AQ179" s="508" t="e">
        <f ca="1">+IF(AND(ISNUMBER(OFFSET('Sanitation Data'!$H$6,0,10*ROW('Sanitation Data'!H173))),'Data Summary'!DF179="Yes"),OFFSET('Sanitation Data'!$H$6,0,10*ROW('Sanitation Data'!H173)),NA())</f>
        <v>#N/A</v>
      </c>
      <c r="AR179" s="508" t="e">
        <f ca="1">+IF(AND(ISNUMBER(OFFSET('Sanitation Data'!$H$10,0,10*ROW('Sanitation Data'!H173))),'Data Summary'!DG179="Yes"),OFFSET('Sanitation Data'!$H$10,0,10*ROW('Sanitation Data'!H173)),NA())</f>
        <v>#N/A</v>
      </c>
      <c r="AS179" s="508" t="e">
        <f ca="1">+IF(AND(ISNUMBER(OFFSET('Sanitation Data'!$H$11,0,10*ROW('Sanitation Data'!H173))),'Data Summary'!DH179="Yes"),OFFSET('Sanitation Data'!$H$11,0,10*ROW('Sanitation Data'!H173)),NA())</f>
        <v>#N/A</v>
      </c>
      <c r="AT179" s="508" t="e">
        <f ca="1">+IF(AND(ISNUMBER(OFFSET('Sanitation Data'!$H$12,0,10*ROW('Sanitation Data'!H173))),'Data Summary'!DI179="Yes"),OFFSET('Sanitation Data'!$H$12,0,10*ROW('Sanitation Data'!H173)),NA())</f>
        <v>#N/A</v>
      </c>
      <c r="AU179" s="508" t="e">
        <f ca="1">+IF(AND(ISNUMBER(OFFSET('Sanitation Data'!$I$4,0,10*ROW('Sanitation Data'!I173))),'Data Summary'!DJ179="Yes"),100-OFFSET('Sanitation Data'!$I$4,0,10*ROW('Sanitation Data'!I173)),NA())</f>
        <v>#N/A</v>
      </c>
      <c r="AV179" s="508" t="e">
        <f ca="1">+IF(AND(ISNUMBER(OFFSET('Sanitation Data'!$I$6,0,10*ROW('Sanitation Data'!I173))),'Data Summary'!DK179="Yes"),OFFSET('Sanitation Data'!$I$6,0,10*ROW('Sanitation Data'!I173)),NA())</f>
        <v>#N/A</v>
      </c>
      <c r="AW179" s="508" t="e">
        <f ca="1">+IF(AND(ISNUMBER(OFFSET('Sanitation Data'!$I$10,0,10*ROW('Sanitation Data'!I173))),'Data Summary'!DL179="Yes"),OFFSET('Sanitation Data'!$I$10,0,10*ROW('Sanitation Data'!I173)),NA())</f>
        <v>#N/A</v>
      </c>
      <c r="AX179" s="508" t="e">
        <f ca="1">+IF(AND(ISNUMBER(OFFSET('Sanitation Data'!$I$11,0,10*ROW('Sanitation Data'!I173))),'Data Summary'!DM179="Yes"),OFFSET('Sanitation Data'!$I$11,0,10*ROW('Sanitation Data'!I173)),NA())</f>
        <v>#N/A</v>
      </c>
      <c r="AY179" s="508" t="e">
        <f ca="1">+IF(AND(ISNUMBER(OFFSET('Sanitation Data'!$I$12,0,10*ROW('Sanitation Data'!I173))),'Data Summary'!DN179="Yes"),OFFSET('Sanitation Data'!$I$12,0,10*ROW('Sanitation Data'!I173)),NA())</f>
        <v>#N/A</v>
      </c>
      <c r="AZ179" s="509" t="e">
        <f ca="1">+IF(AND(ISNUMBER(OFFSET('Hygiene Data'!$D$5,0,10*ROW('Hygiene Data'!D173))),'Data Summary'!DO179="Yes"),OFFSET('Hygiene Data'!$D$5,0,10*ROW('Hygiene Data'!D173)),NA())</f>
        <v>#N/A</v>
      </c>
      <c r="BA179" s="509" t="e">
        <f ca="1">+IF(AND(ISNUMBER(OFFSET('Hygiene Data'!$D$7,0,10*ROW('Hygiene Data'!D173))),'Data Summary'!DP179="Yes"),OFFSET('Hygiene Data'!$D$7,0,10*ROW('Hygiene Data'!D173)),NA())</f>
        <v>#N/A</v>
      </c>
      <c r="BB179" s="509" t="e">
        <f ca="1">+IF(AND(ISNUMBER(OFFSET('Hygiene Data'!$D$9,0,10*ROW('Hygiene Data'!D173))),'Data Summary'!DQ179="Yes"),OFFSET('Hygiene Data'!$D$9,0,10*ROW('Hygiene Data'!D173)),NA())</f>
        <v>#N/A</v>
      </c>
      <c r="BC179" s="509" t="e">
        <f ca="1">+IF(AND(ISNUMBER(OFFSET('Hygiene Data'!$E$5,0,10*ROW('Hygiene Data'!E173))),'Data Summary'!DR179="Yes"),OFFSET('Hygiene Data'!$E$5,0,10*ROW('Hygiene Data'!E173)),NA())</f>
        <v>#N/A</v>
      </c>
      <c r="BD179" s="509" t="e">
        <f ca="1">+IF(AND(ISNUMBER(OFFSET('Hygiene Data'!$E$7,0,10*ROW('Hygiene Data'!E173))),'Data Summary'!DS179="Yes"),OFFSET('Hygiene Data'!$E$7,0,10*ROW('Hygiene Data'!E173)),NA())</f>
        <v>#N/A</v>
      </c>
      <c r="BE179" s="509" t="e">
        <f ca="1">+IF(AND(ISNUMBER(OFFSET('Hygiene Data'!$E$9,0,10*ROW('Hygiene Data'!E173))),'Data Summary'!DT179="Yes"),OFFSET('Hygiene Data'!$E$9,0,10*ROW('Hygiene Data'!E173)),NA())</f>
        <v>#N/A</v>
      </c>
      <c r="BF179" s="509" t="e">
        <f ca="1">+IF(AND(ISNUMBER(OFFSET('Hygiene Data'!$F$5,0,10*ROW('Hygiene Data'!F173))),'Data Summary'!DU179="Yes"),OFFSET('Hygiene Data'!$F$5,0,10*ROW('Hygiene Data'!F173)),NA())</f>
        <v>#N/A</v>
      </c>
      <c r="BG179" s="509" t="e">
        <f ca="1">+IF(AND(ISNUMBER(OFFSET('Hygiene Data'!$F$7,0,10*ROW('Hygiene Data'!F173))),'Data Summary'!DV179="Yes"),OFFSET('Hygiene Data'!$F$7,0,10*ROW('Hygiene Data'!F173)),NA())</f>
        <v>#N/A</v>
      </c>
      <c r="BH179" s="509" t="e">
        <f ca="1">+IF(AND(ISNUMBER(OFFSET('Hygiene Data'!$F$9,0,10*ROW('Hygiene Data'!F173))),'Data Summary'!DW179="Yes"),OFFSET('Hygiene Data'!$F$9,0,10*ROW('Hygiene Data'!F173)),NA())</f>
        <v>#N/A</v>
      </c>
      <c r="BI179" s="509" t="e">
        <f ca="1">+IF(AND(ISNUMBER(OFFSET('Hygiene Data'!$G$5,0,10*ROW('Hygiene Data'!G173))),'Data Summary'!DX179="Yes"),OFFSET('Hygiene Data'!$G$5,0,10*ROW('Hygiene Data'!G173)),NA())</f>
        <v>#N/A</v>
      </c>
      <c r="BJ179" s="509" t="e">
        <f ca="1">+IF(AND(ISNUMBER(OFFSET('Hygiene Data'!$G$7,0,10*ROW('Hygiene Data'!G173))),'Data Summary'!DY179="Yes"),OFFSET('Hygiene Data'!$G$7,0,10*ROW('Hygiene Data'!G173)),NA())</f>
        <v>#N/A</v>
      </c>
      <c r="BK179" s="509" t="e">
        <f ca="1">+IF(AND(ISNUMBER(OFFSET('Hygiene Data'!$G$9,0,10*ROW('Hygiene Data'!G173))),'Data Summary'!DZ179="Yes"),OFFSET('Hygiene Data'!$G$9,0,10*ROW('Hygiene Data'!G173)),NA())</f>
        <v>#N/A</v>
      </c>
      <c r="BL179" s="509" t="e">
        <f ca="1">+IF(AND(ISNUMBER(OFFSET('Hygiene Data'!$H$5,0,10*ROW('Hygiene Data'!H173))),'Data Summary'!EA179="Yes"),OFFSET('Hygiene Data'!$H$5,0,10*ROW('Hygiene Data'!H173)),NA())</f>
        <v>#N/A</v>
      </c>
      <c r="BM179" s="509" t="e">
        <f ca="1">+IF(AND(ISNUMBER(OFFSET('Hygiene Data'!$H$7,0,10*ROW('Hygiene Data'!H173))),'Data Summary'!EB179="Yes"),OFFSET('Hygiene Data'!$H$7,0,10*ROW('Hygiene Data'!H173)),NA())</f>
        <v>#N/A</v>
      </c>
      <c r="BN179" s="509" t="e">
        <f ca="1">+IF(AND(ISNUMBER(OFFSET('Hygiene Data'!$H$9,0,10*ROW('Hygiene Data'!H173))),'Data Summary'!EC179="Yes"),OFFSET('Hygiene Data'!$H$9,0,10*ROW('Hygiene Data'!H173)),NA())</f>
        <v>#N/A</v>
      </c>
      <c r="BO179" s="509" t="e">
        <f ca="1">+IF(AND(ISNUMBER(OFFSET('Hygiene Data'!$I$5,0,10*ROW('Hygiene Data'!I173))),'Data Summary'!ED179="Yes"),OFFSET('Hygiene Data'!$I$5,0,10*ROW('Hygiene Data'!I173)),NA())</f>
        <v>#N/A</v>
      </c>
      <c r="BP179" s="509" t="e">
        <f ca="1">+IF(AND(ISNUMBER(OFFSET('Hygiene Data'!$I$7,0,10*ROW('Hygiene Data'!I173))),'Data Summary'!EE179="Yes"),OFFSET('Hygiene Data'!$I$7,0,10*ROW('Hygiene Data'!I173)),NA())</f>
        <v>#N/A</v>
      </c>
      <c r="BQ179" s="509" t="e">
        <f ca="1">+IF(AND(ISNUMBER(OFFSET('Hygiene Data'!$I$9,0,10*ROW('Hygiene Data'!I173))),'Data Summary'!EF179="Yes"),OFFSET('Hygiene Data'!$I$9,0,10*ROW('Hygiene Data'!I173)),NA())</f>
        <v>#N/A</v>
      </c>
    </row>
    <row r="180" spans="1:69" x14ac:dyDescent="0.25">
      <c r="A180" s="505" t="e">
        <f ca="1">+RIGHT('Data Summary'!A180,LEN('Data Summary'!A180)-9)</f>
        <v>#VALUE!</v>
      </c>
      <c r="B180" s="479" t="str">
        <f ca="1">+IF(ISTEXT('Data Summary'!B180),'Data Summary'!B180,"")</f>
        <v/>
      </c>
      <c r="C180" s="506" t="e">
        <f ca="1">+VALUE('Data Summary'!C180)</f>
        <v>#VALUE!</v>
      </c>
      <c r="D180" s="507" t="e">
        <f ca="1">+IF(AND(ISNUMBER(OFFSET('Water Data'!$D$4,0,10*ROW('Water Data'!D174))),'Data Summary'!BS180="Yes"),100-OFFSET('Water Data'!$D$4,0,10*ROW('Water Data'!D174)),NA())</f>
        <v>#N/A</v>
      </c>
      <c r="E180" s="507" t="e">
        <f ca="1">+IF(AND(ISNUMBER(OFFSET('Water Data'!$D$6,0,10*ROW('Water Data'!D174))),'Data Summary'!BT180="Yes"),OFFSET('Water Data'!$D$6,0,10*ROW('Water Data'!D174)),NA())</f>
        <v>#N/A</v>
      </c>
      <c r="F180" s="507" t="e">
        <f ca="1">+IF(AND(ISNUMBER(OFFSET('Water Data'!$D$9,0,10*ROW('Water Data'!D174))),'Data Summary'!BU180="Yes"),OFFSET('Water Data'!$D$9,0,10*ROW('Water Data'!D174)),NA())</f>
        <v>#N/A</v>
      </c>
      <c r="G180" s="507" t="e">
        <f ca="1">+IF(AND(ISNUMBER(OFFSET('Water Data'!$E$4,0,10*ROW('Water Data'!E174))),'Data Summary'!BV180="Yes"),100-OFFSET('Water Data'!$E$4,0,10*ROW('Water Data'!E174)),NA())</f>
        <v>#N/A</v>
      </c>
      <c r="H180" s="507" t="e">
        <f ca="1">+IF(AND(ISNUMBER(OFFSET('Water Data'!$E$6,0,10*ROW('Water Data'!E174))),'Data Summary'!BW180="Yes"),OFFSET('Water Data'!$E$6,0,10*ROW('Water Data'!E174)),NA())</f>
        <v>#N/A</v>
      </c>
      <c r="I180" s="507" t="e">
        <f ca="1">+IF(AND(ISNUMBER(OFFSET('Water Data'!$E$9,0,10*ROW('Water Data'!E174))),'Data Summary'!BX180="Yes"),OFFSET('Water Data'!$E$9,0,10*ROW('Water Data'!E174)),NA())</f>
        <v>#N/A</v>
      </c>
      <c r="J180" s="507" t="e">
        <f ca="1">+IF(AND(ISNUMBER(OFFSET('Water Data'!$F$4,0,10*ROW('Water Data'!F174))),'Data Summary'!BY180="Yes"),100-OFFSET('Water Data'!$F$4,0,10*ROW('Water Data'!F174)),NA())</f>
        <v>#N/A</v>
      </c>
      <c r="K180" s="507" t="e">
        <f ca="1">+IF(AND(ISNUMBER(OFFSET('Water Data'!$F$6,0,10*ROW('Water Data'!F174))),'Data Summary'!BZ180="Yes"),OFFSET('Water Data'!$F$6,0,10*ROW('Water Data'!F174)),NA())</f>
        <v>#N/A</v>
      </c>
      <c r="L180" s="507" t="e">
        <f ca="1">+IF(AND(ISNUMBER(OFFSET('Water Data'!$F$9,0,10*ROW('Water Data'!F174))),'Data Summary'!CA180="Yes"),OFFSET('Water Data'!$F$9,0,10*ROW('Water Data'!F174)),NA())</f>
        <v>#N/A</v>
      </c>
      <c r="M180" s="507" t="e">
        <f ca="1">+IF(AND(ISNUMBER(OFFSET('Water Data'!$G$4,0,10*ROW('Water Data'!G174))),'Data Summary'!CB180="Yes"),100-OFFSET('Water Data'!$G$4,0,10*ROW('Water Data'!G174)),NA())</f>
        <v>#N/A</v>
      </c>
      <c r="N180" s="507" t="e">
        <f ca="1">+IF(AND(ISNUMBER(OFFSET('Water Data'!$G$6,0,10*ROW('Water Data'!G174))),'Data Summary'!CC180="Yes"),OFFSET('Water Data'!$G$6,0,10*ROW('Water Data'!G174)),NA())</f>
        <v>#N/A</v>
      </c>
      <c r="O180" s="507" t="e">
        <f ca="1">+IF(AND(ISNUMBER(OFFSET('Water Data'!$G$9,0,10*ROW('Water Data'!G174))),'Data Summary'!CD180="Yes"),OFFSET('Water Data'!$G$9,0,10*ROW('Water Data'!G174)),NA())</f>
        <v>#N/A</v>
      </c>
      <c r="P180" s="507" t="e">
        <f ca="1">+IF(AND(ISNUMBER(OFFSET('Water Data'!$H$4,0,10*ROW('Water Data'!H174))),'Data Summary'!CE180="Yes"),100-OFFSET('Water Data'!$H$4,0,10*ROW('Water Data'!H174)),NA())</f>
        <v>#N/A</v>
      </c>
      <c r="Q180" s="507" t="e">
        <f ca="1">+IF(AND(ISNUMBER(OFFSET('Water Data'!$H$6,0,10*ROW('Water Data'!H174))),'Data Summary'!CF180="Yes"),OFFSET('Water Data'!$H$6,0,10*ROW('Water Data'!H174)),NA())</f>
        <v>#N/A</v>
      </c>
      <c r="R180" s="507" t="e">
        <f ca="1">+IF(AND(ISNUMBER(OFFSET('Water Data'!$H$9,0,10*ROW('Water Data'!H174))),'Data Summary'!CG180="Yes"),OFFSET('Water Data'!$H$9,0,10*ROW('Water Data'!H174)),NA())</f>
        <v>#N/A</v>
      </c>
      <c r="S180" s="507" t="e">
        <f ca="1">+IF(AND(ISNUMBER(OFFSET('Water Data'!$I$4,0,10*ROW('Water Data'!I174))),'Data Summary'!CH180="Yes"),100-OFFSET('Water Data'!$I$4,0,10*ROW('Water Data'!I174)),NA())</f>
        <v>#N/A</v>
      </c>
      <c r="T180" s="507" t="e">
        <f ca="1">+IF(AND(ISNUMBER(OFFSET('Water Data'!$I$6,0,10*ROW('Water Data'!I174))),'Data Summary'!CI180="Yes"),OFFSET('Water Data'!$I$6,0,10*ROW('Water Data'!I174)),NA())</f>
        <v>#N/A</v>
      </c>
      <c r="U180" s="507" t="e">
        <f ca="1">+IF(AND(ISNUMBER(OFFSET('Water Data'!$I$9,0,10*ROW('Water Data'!I174))),'Data Summary'!CJ180="Yes"),OFFSET('Water Data'!$I$9,0,10*ROW('Water Data'!I174)),NA())</f>
        <v>#N/A</v>
      </c>
      <c r="V180" s="508" t="e">
        <f ca="1">+IF(AND(ISNUMBER(OFFSET('Sanitation Data'!$D$4,0,10*ROW('Sanitation Data'!D174))),'Data Summary'!CK180="Yes"),100-OFFSET('Sanitation Data'!$D$4,0,10*ROW('Sanitation Data'!D174)),NA())</f>
        <v>#N/A</v>
      </c>
      <c r="W180" s="508" t="e">
        <f ca="1">+IF(AND(ISNUMBER(OFFSET('Sanitation Data'!$D$6,0,10*ROW('Sanitation Data'!D174))),'Data Summary'!CL180="Yes"),OFFSET('Sanitation Data'!$D$6,0,10*ROW('Sanitation Data'!D174)),NA())</f>
        <v>#N/A</v>
      </c>
      <c r="X180" s="508" t="e">
        <f ca="1">+IF(AND(ISNUMBER(OFFSET('Sanitation Data'!$D$10,0,10*ROW('Sanitation Data'!D174))),'Data Summary'!CM180="Yes"),OFFSET('Sanitation Data'!$D$10,0,10*ROW('Sanitation Data'!D174)),NA())</f>
        <v>#N/A</v>
      </c>
      <c r="Y180" s="508" t="e">
        <f ca="1">+IF(AND(ISNUMBER(OFFSET('Sanitation Data'!$D$11,0,10*ROW('Sanitation Data'!D174))),'Data Summary'!CN180="Yes"),OFFSET('Sanitation Data'!$D$11,0,10*ROW('Sanitation Data'!D174)),NA())</f>
        <v>#N/A</v>
      </c>
      <c r="Z180" s="508" t="e">
        <f ca="1">+IF(AND(ISNUMBER(OFFSET('Sanitation Data'!$D$12,0,10*ROW('Sanitation Data'!D174))),'Data Summary'!CO180="Yes"),OFFSET('Sanitation Data'!$D$12,0,10*ROW('Sanitation Data'!D174)),NA())</f>
        <v>#N/A</v>
      </c>
      <c r="AA180" s="508" t="e">
        <f ca="1">+IF(AND(ISNUMBER(OFFSET('Sanitation Data'!$E$4,0,10*ROW('Sanitation Data'!E174))),'Data Summary'!CP180="Yes"),100-OFFSET('Sanitation Data'!$E$4,0,10*ROW('Sanitation Data'!E174)),NA())</f>
        <v>#N/A</v>
      </c>
      <c r="AB180" s="508" t="e">
        <f ca="1">+IF(AND(ISNUMBER(OFFSET('Sanitation Data'!$E$6,0,10*ROW('Sanitation Data'!E174))),'Data Summary'!CQ180="Yes"),OFFSET('Sanitation Data'!$E$6,0,10*ROW('Sanitation Data'!E174)),NA())</f>
        <v>#N/A</v>
      </c>
      <c r="AC180" s="508" t="e">
        <f ca="1">+IF(AND(ISNUMBER(OFFSET('Sanitation Data'!$E$10,0,10*ROW('Sanitation Data'!E174))),'Data Summary'!CR180="Yes"),OFFSET('Sanitation Data'!$E$10,0,10*ROW('Sanitation Data'!E174)),NA())</f>
        <v>#N/A</v>
      </c>
      <c r="AD180" s="508" t="e">
        <f ca="1">+IF(AND(ISNUMBER(OFFSET('Sanitation Data'!$E$11,0,10*ROW('Sanitation Data'!E174))),'Data Summary'!CS180="Yes"),OFFSET('Sanitation Data'!$E$11,0,10*ROW('Sanitation Data'!E174)),NA())</f>
        <v>#N/A</v>
      </c>
      <c r="AE180" s="508" t="e">
        <f ca="1">+IF(AND(ISNUMBER(OFFSET('Sanitation Data'!$E$12,0,10*ROW('Sanitation Data'!E174))),'Data Summary'!CT180="Yes"),OFFSET('Sanitation Data'!$E$12,0,10*ROW('Sanitation Data'!E174)),NA())</f>
        <v>#N/A</v>
      </c>
      <c r="AF180" s="508" t="e">
        <f ca="1">+IF(AND(ISNUMBER(OFFSET('Sanitation Data'!$F$4,0,10*ROW('Sanitation Data'!F174))),'Data Summary'!CU180="Yes"),100-OFFSET('Sanitation Data'!$F$4,0,10*ROW('Sanitation Data'!F174)),NA())</f>
        <v>#N/A</v>
      </c>
      <c r="AG180" s="508" t="e">
        <f ca="1">+IF(AND(ISNUMBER(OFFSET('Sanitation Data'!$F$6,0,10*ROW('Sanitation Data'!F174))),'Data Summary'!CV180="Yes"),OFFSET('Sanitation Data'!$F$6,0,10*ROW('Sanitation Data'!F174)),NA())</f>
        <v>#N/A</v>
      </c>
      <c r="AH180" s="508" t="e">
        <f ca="1">+IF(AND(ISNUMBER(OFFSET('Sanitation Data'!$F$10,0,10*ROW('Sanitation Data'!F174))),'Data Summary'!CW180="Yes"),OFFSET('Sanitation Data'!$F$10,0,10*ROW('Sanitation Data'!F174)),NA())</f>
        <v>#N/A</v>
      </c>
      <c r="AI180" s="508" t="e">
        <f ca="1">+IF(AND(ISNUMBER(OFFSET('Sanitation Data'!$F$11,0,10*ROW('Sanitation Data'!F174))),'Data Summary'!CX180="Yes"),OFFSET('Sanitation Data'!$F$11,0,10*ROW('Sanitation Data'!F174)),NA())</f>
        <v>#N/A</v>
      </c>
      <c r="AJ180" s="508" t="e">
        <f ca="1">+IF(AND(ISNUMBER(OFFSET('Sanitation Data'!$F$12,0,10*ROW('Sanitation Data'!F174))),'Data Summary'!CY180="Yes"),OFFSET('Sanitation Data'!$F$12,0,10*ROW('Sanitation Data'!F174)),NA())</f>
        <v>#N/A</v>
      </c>
      <c r="AK180" s="508" t="e">
        <f ca="1">+IF(AND(ISNUMBER(OFFSET('Sanitation Data'!$G$4,0,10*ROW('Sanitation Data'!G174))),'Data Summary'!CZ180="Yes"),100-OFFSET('Sanitation Data'!$G$4,0,10*ROW('Sanitation Data'!G174)),NA())</f>
        <v>#N/A</v>
      </c>
      <c r="AL180" s="508" t="e">
        <f ca="1">+IF(AND(ISNUMBER(OFFSET('Sanitation Data'!$G$6,0,10*ROW('Sanitation Data'!G174))),'Data Summary'!DA180="Yes"),OFFSET('Sanitation Data'!$G$6,0,10*ROW('Sanitation Data'!G174)),NA())</f>
        <v>#N/A</v>
      </c>
      <c r="AM180" s="508" t="e">
        <f ca="1">+IF(AND(ISNUMBER(OFFSET('Sanitation Data'!$G$10,0,10*ROW('Sanitation Data'!G174))),'Data Summary'!DB180="Yes"),OFFSET('Sanitation Data'!$G$10,0,10*ROW('Sanitation Data'!G174)),NA())</f>
        <v>#N/A</v>
      </c>
      <c r="AN180" s="508" t="e">
        <f ca="1">+IF(AND(ISNUMBER(OFFSET('Sanitation Data'!$G$11,0,10*ROW('Sanitation Data'!G174))),'Data Summary'!DC180="Yes"),OFFSET('Sanitation Data'!$G$11,0,10*ROW('Sanitation Data'!G174)),NA())</f>
        <v>#N/A</v>
      </c>
      <c r="AO180" s="508" t="e">
        <f ca="1">+IF(AND(ISNUMBER(OFFSET('Sanitation Data'!$G$12,0,10*ROW('Sanitation Data'!G174))),'Data Summary'!DD180="Yes"),OFFSET('Sanitation Data'!$G$12,0,10*ROW('Sanitation Data'!G174)),NA())</f>
        <v>#N/A</v>
      </c>
      <c r="AP180" s="508" t="e">
        <f ca="1">+IF(AND(ISNUMBER(OFFSET('Sanitation Data'!$H$4,0,10*ROW('Sanitation Data'!H174))),'Data Summary'!DE180="Yes"),100-OFFSET('Sanitation Data'!$H$4,0,10*ROW('Sanitation Data'!H174)),NA())</f>
        <v>#N/A</v>
      </c>
      <c r="AQ180" s="508" t="e">
        <f ca="1">+IF(AND(ISNUMBER(OFFSET('Sanitation Data'!$H$6,0,10*ROW('Sanitation Data'!H174))),'Data Summary'!DF180="Yes"),OFFSET('Sanitation Data'!$H$6,0,10*ROW('Sanitation Data'!H174)),NA())</f>
        <v>#N/A</v>
      </c>
      <c r="AR180" s="508" t="e">
        <f ca="1">+IF(AND(ISNUMBER(OFFSET('Sanitation Data'!$H$10,0,10*ROW('Sanitation Data'!H174))),'Data Summary'!DG180="Yes"),OFFSET('Sanitation Data'!$H$10,0,10*ROW('Sanitation Data'!H174)),NA())</f>
        <v>#N/A</v>
      </c>
      <c r="AS180" s="508" t="e">
        <f ca="1">+IF(AND(ISNUMBER(OFFSET('Sanitation Data'!$H$11,0,10*ROW('Sanitation Data'!H174))),'Data Summary'!DH180="Yes"),OFFSET('Sanitation Data'!$H$11,0,10*ROW('Sanitation Data'!H174)),NA())</f>
        <v>#N/A</v>
      </c>
      <c r="AT180" s="508" t="e">
        <f ca="1">+IF(AND(ISNUMBER(OFFSET('Sanitation Data'!$H$12,0,10*ROW('Sanitation Data'!H174))),'Data Summary'!DI180="Yes"),OFFSET('Sanitation Data'!$H$12,0,10*ROW('Sanitation Data'!H174)),NA())</f>
        <v>#N/A</v>
      </c>
      <c r="AU180" s="508" t="e">
        <f ca="1">+IF(AND(ISNUMBER(OFFSET('Sanitation Data'!$I$4,0,10*ROW('Sanitation Data'!I174))),'Data Summary'!DJ180="Yes"),100-OFFSET('Sanitation Data'!$I$4,0,10*ROW('Sanitation Data'!I174)),NA())</f>
        <v>#N/A</v>
      </c>
      <c r="AV180" s="508" t="e">
        <f ca="1">+IF(AND(ISNUMBER(OFFSET('Sanitation Data'!$I$6,0,10*ROW('Sanitation Data'!I174))),'Data Summary'!DK180="Yes"),OFFSET('Sanitation Data'!$I$6,0,10*ROW('Sanitation Data'!I174)),NA())</f>
        <v>#N/A</v>
      </c>
      <c r="AW180" s="508" t="e">
        <f ca="1">+IF(AND(ISNUMBER(OFFSET('Sanitation Data'!$I$10,0,10*ROW('Sanitation Data'!I174))),'Data Summary'!DL180="Yes"),OFFSET('Sanitation Data'!$I$10,0,10*ROW('Sanitation Data'!I174)),NA())</f>
        <v>#N/A</v>
      </c>
      <c r="AX180" s="508" t="e">
        <f ca="1">+IF(AND(ISNUMBER(OFFSET('Sanitation Data'!$I$11,0,10*ROW('Sanitation Data'!I174))),'Data Summary'!DM180="Yes"),OFFSET('Sanitation Data'!$I$11,0,10*ROW('Sanitation Data'!I174)),NA())</f>
        <v>#N/A</v>
      </c>
      <c r="AY180" s="508" t="e">
        <f ca="1">+IF(AND(ISNUMBER(OFFSET('Sanitation Data'!$I$12,0,10*ROW('Sanitation Data'!I174))),'Data Summary'!DN180="Yes"),OFFSET('Sanitation Data'!$I$12,0,10*ROW('Sanitation Data'!I174)),NA())</f>
        <v>#N/A</v>
      </c>
      <c r="AZ180" s="509" t="e">
        <f ca="1">+IF(AND(ISNUMBER(OFFSET('Hygiene Data'!$D$5,0,10*ROW('Hygiene Data'!D174))),'Data Summary'!DO180="Yes"),OFFSET('Hygiene Data'!$D$5,0,10*ROW('Hygiene Data'!D174)),NA())</f>
        <v>#N/A</v>
      </c>
      <c r="BA180" s="509" t="e">
        <f ca="1">+IF(AND(ISNUMBER(OFFSET('Hygiene Data'!$D$7,0,10*ROW('Hygiene Data'!D174))),'Data Summary'!DP180="Yes"),OFFSET('Hygiene Data'!$D$7,0,10*ROW('Hygiene Data'!D174)),NA())</f>
        <v>#N/A</v>
      </c>
      <c r="BB180" s="509" t="e">
        <f ca="1">+IF(AND(ISNUMBER(OFFSET('Hygiene Data'!$D$9,0,10*ROW('Hygiene Data'!D174))),'Data Summary'!DQ180="Yes"),OFFSET('Hygiene Data'!$D$9,0,10*ROW('Hygiene Data'!D174)),NA())</f>
        <v>#N/A</v>
      </c>
      <c r="BC180" s="509" t="e">
        <f ca="1">+IF(AND(ISNUMBER(OFFSET('Hygiene Data'!$E$5,0,10*ROW('Hygiene Data'!E174))),'Data Summary'!DR180="Yes"),OFFSET('Hygiene Data'!$E$5,0,10*ROW('Hygiene Data'!E174)),NA())</f>
        <v>#N/A</v>
      </c>
      <c r="BD180" s="509" t="e">
        <f ca="1">+IF(AND(ISNUMBER(OFFSET('Hygiene Data'!$E$7,0,10*ROW('Hygiene Data'!E174))),'Data Summary'!DS180="Yes"),OFFSET('Hygiene Data'!$E$7,0,10*ROW('Hygiene Data'!E174)),NA())</f>
        <v>#N/A</v>
      </c>
      <c r="BE180" s="509" t="e">
        <f ca="1">+IF(AND(ISNUMBER(OFFSET('Hygiene Data'!$E$9,0,10*ROW('Hygiene Data'!E174))),'Data Summary'!DT180="Yes"),OFFSET('Hygiene Data'!$E$9,0,10*ROW('Hygiene Data'!E174)),NA())</f>
        <v>#N/A</v>
      </c>
      <c r="BF180" s="509" t="e">
        <f ca="1">+IF(AND(ISNUMBER(OFFSET('Hygiene Data'!$F$5,0,10*ROW('Hygiene Data'!F174))),'Data Summary'!DU180="Yes"),OFFSET('Hygiene Data'!$F$5,0,10*ROW('Hygiene Data'!F174)),NA())</f>
        <v>#N/A</v>
      </c>
      <c r="BG180" s="509" t="e">
        <f ca="1">+IF(AND(ISNUMBER(OFFSET('Hygiene Data'!$F$7,0,10*ROW('Hygiene Data'!F174))),'Data Summary'!DV180="Yes"),OFFSET('Hygiene Data'!$F$7,0,10*ROW('Hygiene Data'!F174)),NA())</f>
        <v>#N/A</v>
      </c>
      <c r="BH180" s="509" t="e">
        <f ca="1">+IF(AND(ISNUMBER(OFFSET('Hygiene Data'!$F$9,0,10*ROW('Hygiene Data'!F174))),'Data Summary'!DW180="Yes"),OFFSET('Hygiene Data'!$F$9,0,10*ROW('Hygiene Data'!F174)),NA())</f>
        <v>#N/A</v>
      </c>
      <c r="BI180" s="509" t="e">
        <f ca="1">+IF(AND(ISNUMBER(OFFSET('Hygiene Data'!$G$5,0,10*ROW('Hygiene Data'!G174))),'Data Summary'!DX180="Yes"),OFFSET('Hygiene Data'!$G$5,0,10*ROW('Hygiene Data'!G174)),NA())</f>
        <v>#N/A</v>
      </c>
      <c r="BJ180" s="509" t="e">
        <f ca="1">+IF(AND(ISNUMBER(OFFSET('Hygiene Data'!$G$7,0,10*ROW('Hygiene Data'!G174))),'Data Summary'!DY180="Yes"),OFFSET('Hygiene Data'!$G$7,0,10*ROW('Hygiene Data'!G174)),NA())</f>
        <v>#N/A</v>
      </c>
      <c r="BK180" s="509" t="e">
        <f ca="1">+IF(AND(ISNUMBER(OFFSET('Hygiene Data'!$G$9,0,10*ROW('Hygiene Data'!G174))),'Data Summary'!DZ180="Yes"),OFFSET('Hygiene Data'!$G$9,0,10*ROW('Hygiene Data'!G174)),NA())</f>
        <v>#N/A</v>
      </c>
      <c r="BL180" s="509" t="e">
        <f ca="1">+IF(AND(ISNUMBER(OFFSET('Hygiene Data'!$H$5,0,10*ROW('Hygiene Data'!H174))),'Data Summary'!EA180="Yes"),OFFSET('Hygiene Data'!$H$5,0,10*ROW('Hygiene Data'!H174)),NA())</f>
        <v>#N/A</v>
      </c>
      <c r="BM180" s="509" t="e">
        <f ca="1">+IF(AND(ISNUMBER(OFFSET('Hygiene Data'!$H$7,0,10*ROW('Hygiene Data'!H174))),'Data Summary'!EB180="Yes"),OFFSET('Hygiene Data'!$H$7,0,10*ROW('Hygiene Data'!H174)),NA())</f>
        <v>#N/A</v>
      </c>
      <c r="BN180" s="509" t="e">
        <f ca="1">+IF(AND(ISNUMBER(OFFSET('Hygiene Data'!$H$9,0,10*ROW('Hygiene Data'!H174))),'Data Summary'!EC180="Yes"),OFFSET('Hygiene Data'!$H$9,0,10*ROW('Hygiene Data'!H174)),NA())</f>
        <v>#N/A</v>
      </c>
      <c r="BO180" s="509" t="e">
        <f ca="1">+IF(AND(ISNUMBER(OFFSET('Hygiene Data'!$I$5,0,10*ROW('Hygiene Data'!I174))),'Data Summary'!ED180="Yes"),OFFSET('Hygiene Data'!$I$5,0,10*ROW('Hygiene Data'!I174)),NA())</f>
        <v>#N/A</v>
      </c>
      <c r="BP180" s="509" t="e">
        <f ca="1">+IF(AND(ISNUMBER(OFFSET('Hygiene Data'!$I$7,0,10*ROW('Hygiene Data'!I174))),'Data Summary'!EE180="Yes"),OFFSET('Hygiene Data'!$I$7,0,10*ROW('Hygiene Data'!I174)),NA())</f>
        <v>#N/A</v>
      </c>
      <c r="BQ180" s="509" t="e">
        <f ca="1">+IF(AND(ISNUMBER(OFFSET('Hygiene Data'!$I$9,0,10*ROW('Hygiene Data'!I174))),'Data Summary'!EF180="Yes"),OFFSET('Hygiene Data'!$I$9,0,10*ROW('Hygiene Data'!I174)),NA())</f>
        <v>#N/A</v>
      </c>
    </row>
    <row r="181" spans="1:69" x14ac:dyDescent="0.25">
      <c r="A181" s="505" t="e">
        <f ca="1">+RIGHT('Data Summary'!A181,LEN('Data Summary'!A181)-9)</f>
        <v>#VALUE!</v>
      </c>
      <c r="B181" s="479" t="str">
        <f ca="1">+IF(ISTEXT('Data Summary'!B181),'Data Summary'!B181,"")</f>
        <v/>
      </c>
      <c r="C181" s="506" t="e">
        <f ca="1">+VALUE('Data Summary'!C181)</f>
        <v>#VALUE!</v>
      </c>
      <c r="D181" s="507" t="e">
        <f ca="1">+IF(AND(ISNUMBER(OFFSET('Water Data'!$D$4,0,10*ROW('Water Data'!D175))),'Data Summary'!BS181="Yes"),100-OFFSET('Water Data'!$D$4,0,10*ROW('Water Data'!D175)),NA())</f>
        <v>#N/A</v>
      </c>
      <c r="E181" s="507" t="e">
        <f ca="1">+IF(AND(ISNUMBER(OFFSET('Water Data'!$D$6,0,10*ROW('Water Data'!D175))),'Data Summary'!BT181="Yes"),OFFSET('Water Data'!$D$6,0,10*ROW('Water Data'!D175)),NA())</f>
        <v>#N/A</v>
      </c>
      <c r="F181" s="507" t="e">
        <f ca="1">+IF(AND(ISNUMBER(OFFSET('Water Data'!$D$9,0,10*ROW('Water Data'!D175))),'Data Summary'!BU181="Yes"),OFFSET('Water Data'!$D$9,0,10*ROW('Water Data'!D175)),NA())</f>
        <v>#N/A</v>
      </c>
      <c r="G181" s="507" t="e">
        <f ca="1">+IF(AND(ISNUMBER(OFFSET('Water Data'!$E$4,0,10*ROW('Water Data'!E175))),'Data Summary'!BV181="Yes"),100-OFFSET('Water Data'!$E$4,0,10*ROW('Water Data'!E175)),NA())</f>
        <v>#N/A</v>
      </c>
      <c r="H181" s="507" t="e">
        <f ca="1">+IF(AND(ISNUMBER(OFFSET('Water Data'!$E$6,0,10*ROW('Water Data'!E175))),'Data Summary'!BW181="Yes"),OFFSET('Water Data'!$E$6,0,10*ROW('Water Data'!E175)),NA())</f>
        <v>#N/A</v>
      </c>
      <c r="I181" s="507" t="e">
        <f ca="1">+IF(AND(ISNUMBER(OFFSET('Water Data'!$E$9,0,10*ROW('Water Data'!E175))),'Data Summary'!BX181="Yes"),OFFSET('Water Data'!$E$9,0,10*ROW('Water Data'!E175)),NA())</f>
        <v>#N/A</v>
      </c>
      <c r="J181" s="507" t="e">
        <f ca="1">+IF(AND(ISNUMBER(OFFSET('Water Data'!$F$4,0,10*ROW('Water Data'!F175))),'Data Summary'!BY181="Yes"),100-OFFSET('Water Data'!$F$4,0,10*ROW('Water Data'!F175)),NA())</f>
        <v>#N/A</v>
      </c>
      <c r="K181" s="507" t="e">
        <f ca="1">+IF(AND(ISNUMBER(OFFSET('Water Data'!$F$6,0,10*ROW('Water Data'!F175))),'Data Summary'!BZ181="Yes"),OFFSET('Water Data'!$F$6,0,10*ROW('Water Data'!F175)),NA())</f>
        <v>#N/A</v>
      </c>
      <c r="L181" s="507" t="e">
        <f ca="1">+IF(AND(ISNUMBER(OFFSET('Water Data'!$F$9,0,10*ROW('Water Data'!F175))),'Data Summary'!CA181="Yes"),OFFSET('Water Data'!$F$9,0,10*ROW('Water Data'!F175)),NA())</f>
        <v>#N/A</v>
      </c>
      <c r="M181" s="507" t="e">
        <f ca="1">+IF(AND(ISNUMBER(OFFSET('Water Data'!$G$4,0,10*ROW('Water Data'!G175))),'Data Summary'!CB181="Yes"),100-OFFSET('Water Data'!$G$4,0,10*ROW('Water Data'!G175)),NA())</f>
        <v>#N/A</v>
      </c>
      <c r="N181" s="507" t="e">
        <f ca="1">+IF(AND(ISNUMBER(OFFSET('Water Data'!$G$6,0,10*ROW('Water Data'!G175))),'Data Summary'!CC181="Yes"),OFFSET('Water Data'!$G$6,0,10*ROW('Water Data'!G175)),NA())</f>
        <v>#N/A</v>
      </c>
      <c r="O181" s="507" t="e">
        <f ca="1">+IF(AND(ISNUMBER(OFFSET('Water Data'!$G$9,0,10*ROW('Water Data'!G175))),'Data Summary'!CD181="Yes"),OFFSET('Water Data'!$G$9,0,10*ROW('Water Data'!G175)),NA())</f>
        <v>#N/A</v>
      </c>
      <c r="P181" s="507" t="e">
        <f ca="1">+IF(AND(ISNUMBER(OFFSET('Water Data'!$H$4,0,10*ROW('Water Data'!H175))),'Data Summary'!CE181="Yes"),100-OFFSET('Water Data'!$H$4,0,10*ROW('Water Data'!H175)),NA())</f>
        <v>#N/A</v>
      </c>
      <c r="Q181" s="507" t="e">
        <f ca="1">+IF(AND(ISNUMBER(OFFSET('Water Data'!$H$6,0,10*ROW('Water Data'!H175))),'Data Summary'!CF181="Yes"),OFFSET('Water Data'!$H$6,0,10*ROW('Water Data'!H175)),NA())</f>
        <v>#N/A</v>
      </c>
      <c r="R181" s="507" t="e">
        <f ca="1">+IF(AND(ISNUMBER(OFFSET('Water Data'!$H$9,0,10*ROW('Water Data'!H175))),'Data Summary'!CG181="Yes"),OFFSET('Water Data'!$H$9,0,10*ROW('Water Data'!H175)),NA())</f>
        <v>#N/A</v>
      </c>
      <c r="S181" s="507" t="e">
        <f ca="1">+IF(AND(ISNUMBER(OFFSET('Water Data'!$I$4,0,10*ROW('Water Data'!I175))),'Data Summary'!CH181="Yes"),100-OFFSET('Water Data'!$I$4,0,10*ROW('Water Data'!I175)),NA())</f>
        <v>#N/A</v>
      </c>
      <c r="T181" s="507" t="e">
        <f ca="1">+IF(AND(ISNUMBER(OFFSET('Water Data'!$I$6,0,10*ROW('Water Data'!I175))),'Data Summary'!CI181="Yes"),OFFSET('Water Data'!$I$6,0,10*ROW('Water Data'!I175)),NA())</f>
        <v>#N/A</v>
      </c>
      <c r="U181" s="507" t="e">
        <f ca="1">+IF(AND(ISNUMBER(OFFSET('Water Data'!$I$9,0,10*ROW('Water Data'!I175))),'Data Summary'!CJ181="Yes"),OFFSET('Water Data'!$I$9,0,10*ROW('Water Data'!I175)),NA())</f>
        <v>#N/A</v>
      </c>
      <c r="V181" s="508" t="e">
        <f ca="1">+IF(AND(ISNUMBER(OFFSET('Sanitation Data'!$D$4,0,10*ROW('Sanitation Data'!D175))),'Data Summary'!CK181="Yes"),100-OFFSET('Sanitation Data'!$D$4,0,10*ROW('Sanitation Data'!D175)),NA())</f>
        <v>#N/A</v>
      </c>
      <c r="W181" s="508" t="e">
        <f ca="1">+IF(AND(ISNUMBER(OFFSET('Sanitation Data'!$D$6,0,10*ROW('Sanitation Data'!D175))),'Data Summary'!CL181="Yes"),OFFSET('Sanitation Data'!$D$6,0,10*ROW('Sanitation Data'!D175)),NA())</f>
        <v>#N/A</v>
      </c>
      <c r="X181" s="508" t="e">
        <f ca="1">+IF(AND(ISNUMBER(OFFSET('Sanitation Data'!$D$10,0,10*ROW('Sanitation Data'!D175))),'Data Summary'!CM181="Yes"),OFFSET('Sanitation Data'!$D$10,0,10*ROW('Sanitation Data'!D175)),NA())</f>
        <v>#N/A</v>
      </c>
      <c r="Y181" s="508" t="e">
        <f ca="1">+IF(AND(ISNUMBER(OFFSET('Sanitation Data'!$D$11,0,10*ROW('Sanitation Data'!D175))),'Data Summary'!CN181="Yes"),OFFSET('Sanitation Data'!$D$11,0,10*ROW('Sanitation Data'!D175)),NA())</f>
        <v>#N/A</v>
      </c>
      <c r="Z181" s="508" t="e">
        <f ca="1">+IF(AND(ISNUMBER(OFFSET('Sanitation Data'!$D$12,0,10*ROW('Sanitation Data'!D175))),'Data Summary'!CO181="Yes"),OFFSET('Sanitation Data'!$D$12,0,10*ROW('Sanitation Data'!D175)),NA())</f>
        <v>#N/A</v>
      </c>
      <c r="AA181" s="508" t="e">
        <f ca="1">+IF(AND(ISNUMBER(OFFSET('Sanitation Data'!$E$4,0,10*ROW('Sanitation Data'!E175))),'Data Summary'!CP181="Yes"),100-OFFSET('Sanitation Data'!$E$4,0,10*ROW('Sanitation Data'!E175)),NA())</f>
        <v>#N/A</v>
      </c>
      <c r="AB181" s="508" t="e">
        <f ca="1">+IF(AND(ISNUMBER(OFFSET('Sanitation Data'!$E$6,0,10*ROW('Sanitation Data'!E175))),'Data Summary'!CQ181="Yes"),OFFSET('Sanitation Data'!$E$6,0,10*ROW('Sanitation Data'!E175)),NA())</f>
        <v>#N/A</v>
      </c>
      <c r="AC181" s="508" t="e">
        <f ca="1">+IF(AND(ISNUMBER(OFFSET('Sanitation Data'!$E$10,0,10*ROW('Sanitation Data'!E175))),'Data Summary'!CR181="Yes"),OFFSET('Sanitation Data'!$E$10,0,10*ROW('Sanitation Data'!E175)),NA())</f>
        <v>#N/A</v>
      </c>
      <c r="AD181" s="508" t="e">
        <f ca="1">+IF(AND(ISNUMBER(OFFSET('Sanitation Data'!$E$11,0,10*ROW('Sanitation Data'!E175))),'Data Summary'!CS181="Yes"),OFFSET('Sanitation Data'!$E$11,0,10*ROW('Sanitation Data'!E175)),NA())</f>
        <v>#N/A</v>
      </c>
      <c r="AE181" s="508" t="e">
        <f ca="1">+IF(AND(ISNUMBER(OFFSET('Sanitation Data'!$E$12,0,10*ROW('Sanitation Data'!E175))),'Data Summary'!CT181="Yes"),OFFSET('Sanitation Data'!$E$12,0,10*ROW('Sanitation Data'!E175)),NA())</f>
        <v>#N/A</v>
      </c>
      <c r="AF181" s="508" t="e">
        <f ca="1">+IF(AND(ISNUMBER(OFFSET('Sanitation Data'!$F$4,0,10*ROW('Sanitation Data'!F175))),'Data Summary'!CU181="Yes"),100-OFFSET('Sanitation Data'!$F$4,0,10*ROW('Sanitation Data'!F175)),NA())</f>
        <v>#N/A</v>
      </c>
      <c r="AG181" s="508" t="e">
        <f ca="1">+IF(AND(ISNUMBER(OFFSET('Sanitation Data'!$F$6,0,10*ROW('Sanitation Data'!F175))),'Data Summary'!CV181="Yes"),OFFSET('Sanitation Data'!$F$6,0,10*ROW('Sanitation Data'!F175)),NA())</f>
        <v>#N/A</v>
      </c>
      <c r="AH181" s="508" t="e">
        <f ca="1">+IF(AND(ISNUMBER(OFFSET('Sanitation Data'!$F$10,0,10*ROW('Sanitation Data'!F175))),'Data Summary'!CW181="Yes"),OFFSET('Sanitation Data'!$F$10,0,10*ROW('Sanitation Data'!F175)),NA())</f>
        <v>#N/A</v>
      </c>
      <c r="AI181" s="508" t="e">
        <f ca="1">+IF(AND(ISNUMBER(OFFSET('Sanitation Data'!$F$11,0,10*ROW('Sanitation Data'!F175))),'Data Summary'!CX181="Yes"),OFFSET('Sanitation Data'!$F$11,0,10*ROW('Sanitation Data'!F175)),NA())</f>
        <v>#N/A</v>
      </c>
      <c r="AJ181" s="508" t="e">
        <f ca="1">+IF(AND(ISNUMBER(OFFSET('Sanitation Data'!$F$12,0,10*ROW('Sanitation Data'!F175))),'Data Summary'!CY181="Yes"),OFFSET('Sanitation Data'!$F$12,0,10*ROW('Sanitation Data'!F175)),NA())</f>
        <v>#N/A</v>
      </c>
      <c r="AK181" s="508" t="e">
        <f ca="1">+IF(AND(ISNUMBER(OFFSET('Sanitation Data'!$G$4,0,10*ROW('Sanitation Data'!G175))),'Data Summary'!CZ181="Yes"),100-OFFSET('Sanitation Data'!$G$4,0,10*ROW('Sanitation Data'!G175)),NA())</f>
        <v>#N/A</v>
      </c>
      <c r="AL181" s="508" t="e">
        <f ca="1">+IF(AND(ISNUMBER(OFFSET('Sanitation Data'!$G$6,0,10*ROW('Sanitation Data'!G175))),'Data Summary'!DA181="Yes"),OFFSET('Sanitation Data'!$G$6,0,10*ROW('Sanitation Data'!G175)),NA())</f>
        <v>#N/A</v>
      </c>
      <c r="AM181" s="508" t="e">
        <f ca="1">+IF(AND(ISNUMBER(OFFSET('Sanitation Data'!$G$10,0,10*ROW('Sanitation Data'!G175))),'Data Summary'!DB181="Yes"),OFFSET('Sanitation Data'!$G$10,0,10*ROW('Sanitation Data'!G175)),NA())</f>
        <v>#N/A</v>
      </c>
      <c r="AN181" s="508" t="e">
        <f ca="1">+IF(AND(ISNUMBER(OFFSET('Sanitation Data'!$G$11,0,10*ROW('Sanitation Data'!G175))),'Data Summary'!DC181="Yes"),OFFSET('Sanitation Data'!$G$11,0,10*ROW('Sanitation Data'!G175)),NA())</f>
        <v>#N/A</v>
      </c>
      <c r="AO181" s="508" t="e">
        <f ca="1">+IF(AND(ISNUMBER(OFFSET('Sanitation Data'!$G$12,0,10*ROW('Sanitation Data'!G175))),'Data Summary'!DD181="Yes"),OFFSET('Sanitation Data'!$G$12,0,10*ROW('Sanitation Data'!G175)),NA())</f>
        <v>#N/A</v>
      </c>
      <c r="AP181" s="508" t="e">
        <f ca="1">+IF(AND(ISNUMBER(OFFSET('Sanitation Data'!$H$4,0,10*ROW('Sanitation Data'!H175))),'Data Summary'!DE181="Yes"),100-OFFSET('Sanitation Data'!$H$4,0,10*ROW('Sanitation Data'!H175)),NA())</f>
        <v>#N/A</v>
      </c>
      <c r="AQ181" s="508" t="e">
        <f ca="1">+IF(AND(ISNUMBER(OFFSET('Sanitation Data'!$H$6,0,10*ROW('Sanitation Data'!H175))),'Data Summary'!DF181="Yes"),OFFSET('Sanitation Data'!$H$6,0,10*ROW('Sanitation Data'!H175)),NA())</f>
        <v>#N/A</v>
      </c>
      <c r="AR181" s="508" t="e">
        <f ca="1">+IF(AND(ISNUMBER(OFFSET('Sanitation Data'!$H$10,0,10*ROW('Sanitation Data'!H175))),'Data Summary'!DG181="Yes"),OFFSET('Sanitation Data'!$H$10,0,10*ROW('Sanitation Data'!H175)),NA())</f>
        <v>#N/A</v>
      </c>
      <c r="AS181" s="508" t="e">
        <f ca="1">+IF(AND(ISNUMBER(OFFSET('Sanitation Data'!$H$11,0,10*ROW('Sanitation Data'!H175))),'Data Summary'!DH181="Yes"),OFFSET('Sanitation Data'!$H$11,0,10*ROW('Sanitation Data'!H175)),NA())</f>
        <v>#N/A</v>
      </c>
      <c r="AT181" s="508" t="e">
        <f ca="1">+IF(AND(ISNUMBER(OFFSET('Sanitation Data'!$H$12,0,10*ROW('Sanitation Data'!H175))),'Data Summary'!DI181="Yes"),OFFSET('Sanitation Data'!$H$12,0,10*ROW('Sanitation Data'!H175)),NA())</f>
        <v>#N/A</v>
      </c>
      <c r="AU181" s="508" t="e">
        <f ca="1">+IF(AND(ISNUMBER(OFFSET('Sanitation Data'!$I$4,0,10*ROW('Sanitation Data'!I175))),'Data Summary'!DJ181="Yes"),100-OFFSET('Sanitation Data'!$I$4,0,10*ROW('Sanitation Data'!I175)),NA())</f>
        <v>#N/A</v>
      </c>
      <c r="AV181" s="508" t="e">
        <f ca="1">+IF(AND(ISNUMBER(OFFSET('Sanitation Data'!$I$6,0,10*ROW('Sanitation Data'!I175))),'Data Summary'!DK181="Yes"),OFFSET('Sanitation Data'!$I$6,0,10*ROW('Sanitation Data'!I175)),NA())</f>
        <v>#N/A</v>
      </c>
      <c r="AW181" s="508" t="e">
        <f ca="1">+IF(AND(ISNUMBER(OFFSET('Sanitation Data'!$I$10,0,10*ROW('Sanitation Data'!I175))),'Data Summary'!DL181="Yes"),OFFSET('Sanitation Data'!$I$10,0,10*ROW('Sanitation Data'!I175)),NA())</f>
        <v>#N/A</v>
      </c>
      <c r="AX181" s="508" t="e">
        <f ca="1">+IF(AND(ISNUMBER(OFFSET('Sanitation Data'!$I$11,0,10*ROW('Sanitation Data'!I175))),'Data Summary'!DM181="Yes"),OFFSET('Sanitation Data'!$I$11,0,10*ROW('Sanitation Data'!I175)),NA())</f>
        <v>#N/A</v>
      </c>
      <c r="AY181" s="508" t="e">
        <f ca="1">+IF(AND(ISNUMBER(OFFSET('Sanitation Data'!$I$12,0,10*ROW('Sanitation Data'!I175))),'Data Summary'!DN181="Yes"),OFFSET('Sanitation Data'!$I$12,0,10*ROW('Sanitation Data'!I175)),NA())</f>
        <v>#N/A</v>
      </c>
      <c r="AZ181" s="509" t="e">
        <f ca="1">+IF(AND(ISNUMBER(OFFSET('Hygiene Data'!$D$5,0,10*ROW('Hygiene Data'!D175))),'Data Summary'!DO181="Yes"),OFFSET('Hygiene Data'!$D$5,0,10*ROW('Hygiene Data'!D175)),NA())</f>
        <v>#N/A</v>
      </c>
      <c r="BA181" s="509" t="e">
        <f ca="1">+IF(AND(ISNUMBER(OFFSET('Hygiene Data'!$D$7,0,10*ROW('Hygiene Data'!D175))),'Data Summary'!DP181="Yes"),OFFSET('Hygiene Data'!$D$7,0,10*ROW('Hygiene Data'!D175)),NA())</f>
        <v>#N/A</v>
      </c>
      <c r="BB181" s="509" t="e">
        <f ca="1">+IF(AND(ISNUMBER(OFFSET('Hygiene Data'!$D$9,0,10*ROW('Hygiene Data'!D175))),'Data Summary'!DQ181="Yes"),OFFSET('Hygiene Data'!$D$9,0,10*ROW('Hygiene Data'!D175)),NA())</f>
        <v>#N/A</v>
      </c>
      <c r="BC181" s="509" t="e">
        <f ca="1">+IF(AND(ISNUMBER(OFFSET('Hygiene Data'!$E$5,0,10*ROW('Hygiene Data'!E175))),'Data Summary'!DR181="Yes"),OFFSET('Hygiene Data'!$E$5,0,10*ROW('Hygiene Data'!E175)),NA())</f>
        <v>#N/A</v>
      </c>
      <c r="BD181" s="509" t="e">
        <f ca="1">+IF(AND(ISNUMBER(OFFSET('Hygiene Data'!$E$7,0,10*ROW('Hygiene Data'!E175))),'Data Summary'!DS181="Yes"),OFFSET('Hygiene Data'!$E$7,0,10*ROW('Hygiene Data'!E175)),NA())</f>
        <v>#N/A</v>
      </c>
      <c r="BE181" s="509" t="e">
        <f ca="1">+IF(AND(ISNUMBER(OFFSET('Hygiene Data'!$E$9,0,10*ROW('Hygiene Data'!E175))),'Data Summary'!DT181="Yes"),OFFSET('Hygiene Data'!$E$9,0,10*ROW('Hygiene Data'!E175)),NA())</f>
        <v>#N/A</v>
      </c>
      <c r="BF181" s="509" t="e">
        <f ca="1">+IF(AND(ISNUMBER(OFFSET('Hygiene Data'!$F$5,0,10*ROW('Hygiene Data'!F175))),'Data Summary'!DU181="Yes"),OFFSET('Hygiene Data'!$F$5,0,10*ROW('Hygiene Data'!F175)),NA())</f>
        <v>#N/A</v>
      </c>
      <c r="BG181" s="509" t="e">
        <f ca="1">+IF(AND(ISNUMBER(OFFSET('Hygiene Data'!$F$7,0,10*ROW('Hygiene Data'!F175))),'Data Summary'!DV181="Yes"),OFFSET('Hygiene Data'!$F$7,0,10*ROW('Hygiene Data'!F175)),NA())</f>
        <v>#N/A</v>
      </c>
      <c r="BH181" s="509" t="e">
        <f ca="1">+IF(AND(ISNUMBER(OFFSET('Hygiene Data'!$F$9,0,10*ROW('Hygiene Data'!F175))),'Data Summary'!DW181="Yes"),OFFSET('Hygiene Data'!$F$9,0,10*ROW('Hygiene Data'!F175)),NA())</f>
        <v>#N/A</v>
      </c>
      <c r="BI181" s="509" t="e">
        <f ca="1">+IF(AND(ISNUMBER(OFFSET('Hygiene Data'!$G$5,0,10*ROW('Hygiene Data'!G175))),'Data Summary'!DX181="Yes"),OFFSET('Hygiene Data'!$G$5,0,10*ROW('Hygiene Data'!G175)),NA())</f>
        <v>#N/A</v>
      </c>
      <c r="BJ181" s="509" t="e">
        <f ca="1">+IF(AND(ISNUMBER(OFFSET('Hygiene Data'!$G$7,0,10*ROW('Hygiene Data'!G175))),'Data Summary'!DY181="Yes"),OFFSET('Hygiene Data'!$G$7,0,10*ROW('Hygiene Data'!G175)),NA())</f>
        <v>#N/A</v>
      </c>
      <c r="BK181" s="509" t="e">
        <f ca="1">+IF(AND(ISNUMBER(OFFSET('Hygiene Data'!$G$9,0,10*ROW('Hygiene Data'!G175))),'Data Summary'!DZ181="Yes"),OFFSET('Hygiene Data'!$G$9,0,10*ROW('Hygiene Data'!G175)),NA())</f>
        <v>#N/A</v>
      </c>
      <c r="BL181" s="509" t="e">
        <f ca="1">+IF(AND(ISNUMBER(OFFSET('Hygiene Data'!$H$5,0,10*ROW('Hygiene Data'!H175))),'Data Summary'!EA181="Yes"),OFFSET('Hygiene Data'!$H$5,0,10*ROW('Hygiene Data'!H175)),NA())</f>
        <v>#N/A</v>
      </c>
      <c r="BM181" s="509" t="e">
        <f ca="1">+IF(AND(ISNUMBER(OFFSET('Hygiene Data'!$H$7,0,10*ROW('Hygiene Data'!H175))),'Data Summary'!EB181="Yes"),OFFSET('Hygiene Data'!$H$7,0,10*ROW('Hygiene Data'!H175)),NA())</f>
        <v>#N/A</v>
      </c>
      <c r="BN181" s="509" t="e">
        <f ca="1">+IF(AND(ISNUMBER(OFFSET('Hygiene Data'!$H$9,0,10*ROW('Hygiene Data'!H175))),'Data Summary'!EC181="Yes"),OFFSET('Hygiene Data'!$H$9,0,10*ROW('Hygiene Data'!H175)),NA())</f>
        <v>#N/A</v>
      </c>
      <c r="BO181" s="509" t="e">
        <f ca="1">+IF(AND(ISNUMBER(OFFSET('Hygiene Data'!$I$5,0,10*ROW('Hygiene Data'!I175))),'Data Summary'!ED181="Yes"),OFFSET('Hygiene Data'!$I$5,0,10*ROW('Hygiene Data'!I175)),NA())</f>
        <v>#N/A</v>
      </c>
      <c r="BP181" s="509" t="e">
        <f ca="1">+IF(AND(ISNUMBER(OFFSET('Hygiene Data'!$I$7,0,10*ROW('Hygiene Data'!I175))),'Data Summary'!EE181="Yes"),OFFSET('Hygiene Data'!$I$7,0,10*ROW('Hygiene Data'!I175)),NA())</f>
        <v>#N/A</v>
      </c>
      <c r="BQ181" s="509" t="e">
        <f ca="1">+IF(AND(ISNUMBER(OFFSET('Hygiene Data'!$I$9,0,10*ROW('Hygiene Data'!I175))),'Data Summary'!EF181="Yes"),OFFSET('Hygiene Data'!$I$9,0,10*ROW('Hygiene Data'!I175)),NA())</f>
        <v>#N/A</v>
      </c>
    </row>
    <row r="182" spans="1:69" x14ac:dyDescent="0.25">
      <c r="A182" s="505" t="e">
        <f ca="1">+RIGHT('Data Summary'!A182,LEN('Data Summary'!A182)-9)</f>
        <v>#VALUE!</v>
      </c>
      <c r="B182" s="479" t="str">
        <f ca="1">+IF(ISTEXT('Data Summary'!B182),'Data Summary'!B182,"")</f>
        <v/>
      </c>
      <c r="C182" s="506" t="e">
        <f ca="1">+VALUE('Data Summary'!C182)</f>
        <v>#VALUE!</v>
      </c>
      <c r="D182" s="507" t="e">
        <f ca="1">+IF(AND(ISNUMBER(OFFSET('Water Data'!$D$4,0,10*ROW('Water Data'!D176))),'Data Summary'!BS182="Yes"),100-OFFSET('Water Data'!$D$4,0,10*ROW('Water Data'!D176)),NA())</f>
        <v>#N/A</v>
      </c>
      <c r="E182" s="507" t="e">
        <f ca="1">+IF(AND(ISNUMBER(OFFSET('Water Data'!$D$6,0,10*ROW('Water Data'!D176))),'Data Summary'!BT182="Yes"),OFFSET('Water Data'!$D$6,0,10*ROW('Water Data'!D176)),NA())</f>
        <v>#N/A</v>
      </c>
      <c r="F182" s="507" t="e">
        <f ca="1">+IF(AND(ISNUMBER(OFFSET('Water Data'!$D$9,0,10*ROW('Water Data'!D176))),'Data Summary'!BU182="Yes"),OFFSET('Water Data'!$D$9,0,10*ROW('Water Data'!D176)),NA())</f>
        <v>#N/A</v>
      </c>
      <c r="G182" s="507" t="e">
        <f ca="1">+IF(AND(ISNUMBER(OFFSET('Water Data'!$E$4,0,10*ROW('Water Data'!E176))),'Data Summary'!BV182="Yes"),100-OFFSET('Water Data'!$E$4,0,10*ROW('Water Data'!E176)),NA())</f>
        <v>#N/A</v>
      </c>
      <c r="H182" s="507" t="e">
        <f ca="1">+IF(AND(ISNUMBER(OFFSET('Water Data'!$E$6,0,10*ROW('Water Data'!E176))),'Data Summary'!BW182="Yes"),OFFSET('Water Data'!$E$6,0,10*ROW('Water Data'!E176)),NA())</f>
        <v>#N/A</v>
      </c>
      <c r="I182" s="507" t="e">
        <f ca="1">+IF(AND(ISNUMBER(OFFSET('Water Data'!$E$9,0,10*ROW('Water Data'!E176))),'Data Summary'!BX182="Yes"),OFFSET('Water Data'!$E$9,0,10*ROW('Water Data'!E176)),NA())</f>
        <v>#N/A</v>
      </c>
      <c r="J182" s="507" t="e">
        <f ca="1">+IF(AND(ISNUMBER(OFFSET('Water Data'!$F$4,0,10*ROW('Water Data'!F176))),'Data Summary'!BY182="Yes"),100-OFFSET('Water Data'!$F$4,0,10*ROW('Water Data'!F176)),NA())</f>
        <v>#N/A</v>
      </c>
      <c r="K182" s="507" t="e">
        <f ca="1">+IF(AND(ISNUMBER(OFFSET('Water Data'!$F$6,0,10*ROW('Water Data'!F176))),'Data Summary'!BZ182="Yes"),OFFSET('Water Data'!$F$6,0,10*ROW('Water Data'!F176)),NA())</f>
        <v>#N/A</v>
      </c>
      <c r="L182" s="507" t="e">
        <f ca="1">+IF(AND(ISNUMBER(OFFSET('Water Data'!$F$9,0,10*ROW('Water Data'!F176))),'Data Summary'!CA182="Yes"),OFFSET('Water Data'!$F$9,0,10*ROW('Water Data'!F176)),NA())</f>
        <v>#N/A</v>
      </c>
      <c r="M182" s="507" t="e">
        <f ca="1">+IF(AND(ISNUMBER(OFFSET('Water Data'!$G$4,0,10*ROW('Water Data'!G176))),'Data Summary'!CB182="Yes"),100-OFFSET('Water Data'!$G$4,0,10*ROW('Water Data'!G176)),NA())</f>
        <v>#N/A</v>
      </c>
      <c r="N182" s="507" t="e">
        <f ca="1">+IF(AND(ISNUMBER(OFFSET('Water Data'!$G$6,0,10*ROW('Water Data'!G176))),'Data Summary'!CC182="Yes"),OFFSET('Water Data'!$G$6,0,10*ROW('Water Data'!G176)),NA())</f>
        <v>#N/A</v>
      </c>
      <c r="O182" s="507" t="e">
        <f ca="1">+IF(AND(ISNUMBER(OFFSET('Water Data'!$G$9,0,10*ROW('Water Data'!G176))),'Data Summary'!CD182="Yes"),OFFSET('Water Data'!$G$9,0,10*ROW('Water Data'!G176)),NA())</f>
        <v>#N/A</v>
      </c>
      <c r="P182" s="507" t="e">
        <f ca="1">+IF(AND(ISNUMBER(OFFSET('Water Data'!$H$4,0,10*ROW('Water Data'!H176))),'Data Summary'!CE182="Yes"),100-OFFSET('Water Data'!$H$4,0,10*ROW('Water Data'!H176)),NA())</f>
        <v>#N/A</v>
      </c>
      <c r="Q182" s="507" t="e">
        <f ca="1">+IF(AND(ISNUMBER(OFFSET('Water Data'!$H$6,0,10*ROW('Water Data'!H176))),'Data Summary'!CF182="Yes"),OFFSET('Water Data'!$H$6,0,10*ROW('Water Data'!H176)),NA())</f>
        <v>#N/A</v>
      </c>
      <c r="R182" s="507" t="e">
        <f ca="1">+IF(AND(ISNUMBER(OFFSET('Water Data'!$H$9,0,10*ROW('Water Data'!H176))),'Data Summary'!CG182="Yes"),OFFSET('Water Data'!$H$9,0,10*ROW('Water Data'!H176)),NA())</f>
        <v>#N/A</v>
      </c>
      <c r="S182" s="507" t="e">
        <f ca="1">+IF(AND(ISNUMBER(OFFSET('Water Data'!$I$4,0,10*ROW('Water Data'!I176))),'Data Summary'!CH182="Yes"),100-OFFSET('Water Data'!$I$4,0,10*ROW('Water Data'!I176)),NA())</f>
        <v>#N/A</v>
      </c>
      <c r="T182" s="507" t="e">
        <f ca="1">+IF(AND(ISNUMBER(OFFSET('Water Data'!$I$6,0,10*ROW('Water Data'!I176))),'Data Summary'!CI182="Yes"),OFFSET('Water Data'!$I$6,0,10*ROW('Water Data'!I176)),NA())</f>
        <v>#N/A</v>
      </c>
      <c r="U182" s="507" t="e">
        <f ca="1">+IF(AND(ISNUMBER(OFFSET('Water Data'!$I$9,0,10*ROW('Water Data'!I176))),'Data Summary'!CJ182="Yes"),OFFSET('Water Data'!$I$9,0,10*ROW('Water Data'!I176)),NA())</f>
        <v>#N/A</v>
      </c>
      <c r="V182" s="508" t="e">
        <f ca="1">+IF(AND(ISNUMBER(OFFSET('Sanitation Data'!$D$4,0,10*ROW('Sanitation Data'!D176))),'Data Summary'!CK182="Yes"),100-OFFSET('Sanitation Data'!$D$4,0,10*ROW('Sanitation Data'!D176)),NA())</f>
        <v>#N/A</v>
      </c>
      <c r="W182" s="508" t="e">
        <f ca="1">+IF(AND(ISNUMBER(OFFSET('Sanitation Data'!$D$6,0,10*ROW('Sanitation Data'!D176))),'Data Summary'!CL182="Yes"),OFFSET('Sanitation Data'!$D$6,0,10*ROW('Sanitation Data'!D176)),NA())</f>
        <v>#N/A</v>
      </c>
      <c r="X182" s="508" t="e">
        <f ca="1">+IF(AND(ISNUMBER(OFFSET('Sanitation Data'!$D$10,0,10*ROW('Sanitation Data'!D176))),'Data Summary'!CM182="Yes"),OFFSET('Sanitation Data'!$D$10,0,10*ROW('Sanitation Data'!D176)),NA())</f>
        <v>#N/A</v>
      </c>
      <c r="Y182" s="508" t="e">
        <f ca="1">+IF(AND(ISNUMBER(OFFSET('Sanitation Data'!$D$11,0,10*ROW('Sanitation Data'!D176))),'Data Summary'!CN182="Yes"),OFFSET('Sanitation Data'!$D$11,0,10*ROW('Sanitation Data'!D176)),NA())</f>
        <v>#N/A</v>
      </c>
      <c r="Z182" s="508" t="e">
        <f ca="1">+IF(AND(ISNUMBER(OFFSET('Sanitation Data'!$D$12,0,10*ROW('Sanitation Data'!D176))),'Data Summary'!CO182="Yes"),OFFSET('Sanitation Data'!$D$12,0,10*ROW('Sanitation Data'!D176)),NA())</f>
        <v>#N/A</v>
      </c>
      <c r="AA182" s="508" t="e">
        <f ca="1">+IF(AND(ISNUMBER(OFFSET('Sanitation Data'!$E$4,0,10*ROW('Sanitation Data'!E176))),'Data Summary'!CP182="Yes"),100-OFFSET('Sanitation Data'!$E$4,0,10*ROW('Sanitation Data'!E176)),NA())</f>
        <v>#N/A</v>
      </c>
      <c r="AB182" s="508" t="e">
        <f ca="1">+IF(AND(ISNUMBER(OFFSET('Sanitation Data'!$E$6,0,10*ROW('Sanitation Data'!E176))),'Data Summary'!CQ182="Yes"),OFFSET('Sanitation Data'!$E$6,0,10*ROW('Sanitation Data'!E176)),NA())</f>
        <v>#N/A</v>
      </c>
      <c r="AC182" s="508" t="e">
        <f ca="1">+IF(AND(ISNUMBER(OFFSET('Sanitation Data'!$E$10,0,10*ROW('Sanitation Data'!E176))),'Data Summary'!CR182="Yes"),OFFSET('Sanitation Data'!$E$10,0,10*ROW('Sanitation Data'!E176)),NA())</f>
        <v>#N/A</v>
      </c>
      <c r="AD182" s="508" t="e">
        <f ca="1">+IF(AND(ISNUMBER(OFFSET('Sanitation Data'!$E$11,0,10*ROW('Sanitation Data'!E176))),'Data Summary'!CS182="Yes"),OFFSET('Sanitation Data'!$E$11,0,10*ROW('Sanitation Data'!E176)),NA())</f>
        <v>#N/A</v>
      </c>
      <c r="AE182" s="508" t="e">
        <f ca="1">+IF(AND(ISNUMBER(OFFSET('Sanitation Data'!$E$12,0,10*ROW('Sanitation Data'!E176))),'Data Summary'!CT182="Yes"),OFFSET('Sanitation Data'!$E$12,0,10*ROW('Sanitation Data'!E176)),NA())</f>
        <v>#N/A</v>
      </c>
      <c r="AF182" s="508" t="e">
        <f ca="1">+IF(AND(ISNUMBER(OFFSET('Sanitation Data'!$F$4,0,10*ROW('Sanitation Data'!F176))),'Data Summary'!CU182="Yes"),100-OFFSET('Sanitation Data'!$F$4,0,10*ROW('Sanitation Data'!F176)),NA())</f>
        <v>#N/A</v>
      </c>
      <c r="AG182" s="508" t="e">
        <f ca="1">+IF(AND(ISNUMBER(OFFSET('Sanitation Data'!$F$6,0,10*ROW('Sanitation Data'!F176))),'Data Summary'!CV182="Yes"),OFFSET('Sanitation Data'!$F$6,0,10*ROW('Sanitation Data'!F176)),NA())</f>
        <v>#N/A</v>
      </c>
      <c r="AH182" s="508" t="e">
        <f ca="1">+IF(AND(ISNUMBER(OFFSET('Sanitation Data'!$F$10,0,10*ROW('Sanitation Data'!F176))),'Data Summary'!CW182="Yes"),OFFSET('Sanitation Data'!$F$10,0,10*ROW('Sanitation Data'!F176)),NA())</f>
        <v>#N/A</v>
      </c>
      <c r="AI182" s="508" t="e">
        <f ca="1">+IF(AND(ISNUMBER(OFFSET('Sanitation Data'!$F$11,0,10*ROW('Sanitation Data'!F176))),'Data Summary'!CX182="Yes"),OFFSET('Sanitation Data'!$F$11,0,10*ROW('Sanitation Data'!F176)),NA())</f>
        <v>#N/A</v>
      </c>
      <c r="AJ182" s="508" t="e">
        <f ca="1">+IF(AND(ISNUMBER(OFFSET('Sanitation Data'!$F$12,0,10*ROW('Sanitation Data'!F176))),'Data Summary'!CY182="Yes"),OFFSET('Sanitation Data'!$F$12,0,10*ROW('Sanitation Data'!F176)),NA())</f>
        <v>#N/A</v>
      </c>
      <c r="AK182" s="508" t="e">
        <f ca="1">+IF(AND(ISNUMBER(OFFSET('Sanitation Data'!$G$4,0,10*ROW('Sanitation Data'!G176))),'Data Summary'!CZ182="Yes"),100-OFFSET('Sanitation Data'!$G$4,0,10*ROW('Sanitation Data'!G176)),NA())</f>
        <v>#N/A</v>
      </c>
      <c r="AL182" s="508" t="e">
        <f ca="1">+IF(AND(ISNUMBER(OFFSET('Sanitation Data'!$G$6,0,10*ROW('Sanitation Data'!G176))),'Data Summary'!DA182="Yes"),OFFSET('Sanitation Data'!$G$6,0,10*ROW('Sanitation Data'!G176)),NA())</f>
        <v>#N/A</v>
      </c>
      <c r="AM182" s="508" t="e">
        <f ca="1">+IF(AND(ISNUMBER(OFFSET('Sanitation Data'!$G$10,0,10*ROW('Sanitation Data'!G176))),'Data Summary'!DB182="Yes"),OFFSET('Sanitation Data'!$G$10,0,10*ROW('Sanitation Data'!G176)),NA())</f>
        <v>#N/A</v>
      </c>
      <c r="AN182" s="508" t="e">
        <f ca="1">+IF(AND(ISNUMBER(OFFSET('Sanitation Data'!$G$11,0,10*ROW('Sanitation Data'!G176))),'Data Summary'!DC182="Yes"),OFFSET('Sanitation Data'!$G$11,0,10*ROW('Sanitation Data'!G176)),NA())</f>
        <v>#N/A</v>
      </c>
      <c r="AO182" s="508" t="e">
        <f ca="1">+IF(AND(ISNUMBER(OFFSET('Sanitation Data'!$G$12,0,10*ROW('Sanitation Data'!G176))),'Data Summary'!DD182="Yes"),OFFSET('Sanitation Data'!$G$12,0,10*ROW('Sanitation Data'!G176)),NA())</f>
        <v>#N/A</v>
      </c>
      <c r="AP182" s="508" t="e">
        <f ca="1">+IF(AND(ISNUMBER(OFFSET('Sanitation Data'!$H$4,0,10*ROW('Sanitation Data'!H176))),'Data Summary'!DE182="Yes"),100-OFFSET('Sanitation Data'!$H$4,0,10*ROW('Sanitation Data'!H176)),NA())</f>
        <v>#N/A</v>
      </c>
      <c r="AQ182" s="508" t="e">
        <f ca="1">+IF(AND(ISNUMBER(OFFSET('Sanitation Data'!$H$6,0,10*ROW('Sanitation Data'!H176))),'Data Summary'!DF182="Yes"),OFFSET('Sanitation Data'!$H$6,0,10*ROW('Sanitation Data'!H176)),NA())</f>
        <v>#N/A</v>
      </c>
      <c r="AR182" s="508" t="e">
        <f ca="1">+IF(AND(ISNUMBER(OFFSET('Sanitation Data'!$H$10,0,10*ROW('Sanitation Data'!H176))),'Data Summary'!DG182="Yes"),OFFSET('Sanitation Data'!$H$10,0,10*ROW('Sanitation Data'!H176)),NA())</f>
        <v>#N/A</v>
      </c>
      <c r="AS182" s="508" t="e">
        <f ca="1">+IF(AND(ISNUMBER(OFFSET('Sanitation Data'!$H$11,0,10*ROW('Sanitation Data'!H176))),'Data Summary'!DH182="Yes"),OFFSET('Sanitation Data'!$H$11,0,10*ROW('Sanitation Data'!H176)),NA())</f>
        <v>#N/A</v>
      </c>
      <c r="AT182" s="508" t="e">
        <f ca="1">+IF(AND(ISNUMBER(OFFSET('Sanitation Data'!$H$12,0,10*ROW('Sanitation Data'!H176))),'Data Summary'!DI182="Yes"),OFFSET('Sanitation Data'!$H$12,0,10*ROW('Sanitation Data'!H176)),NA())</f>
        <v>#N/A</v>
      </c>
      <c r="AU182" s="508" t="e">
        <f ca="1">+IF(AND(ISNUMBER(OFFSET('Sanitation Data'!$I$4,0,10*ROW('Sanitation Data'!I176))),'Data Summary'!DJ182="Yes"),100-OFFSET('Sanitation Data'!$I$4,0,10*ROW('Sanitation Data'!I176)),NA())</f>
        <v>#N/A</v>
      </c>
      <c r="AV182" s="508" t="e">
        <f ca="1">+IF(AND(ISNUMBER(OFFSET('Sanitation Data'!$I$6,0,10*ROW('Sanitation Data'!I176))),'Data Summary'!DK182="Yes"),OFFSET('Sanitation Data'!$I$6,0,10*ROW('Sanitation Data'!I176)),NA())</f>
        <v>#N/A</v>
      </c>
      <c r="AW182" s="508" t="e">
        <f ca="1">+IF(AND(ISNUMBER(OFFSET('Sanitation Data'!$I$10,0,10*ROW('Sanitation Data'!I176))),'Data Summary'!DL182="Yes"),OFFSET('Sanitation Data'!$I$10,0,10*ROW('Sanitation Data'!I176)),NA())</f>
        <v>#N/A</v>
      </c>
      <c r="AX182" s="508" t="e">
        <f ca="1">+IF(AND(ISNUMBER(OFFSET('Sanitation Data'!$I$11,0,10*ROW('Sanitation Data'!I176))),'Data Summary'!DM182="Yes"),OFFSET('Sanitation Data'!$I$11,0,10*ROW('Sanitation Data'!I176)),NA())</f>
        <v>#N/A</v>
      </c>
      <c r="AY182" s="508" t="e">
        <f ca="1">+IF(AND(ISNUMBER(OFFSET('Sanitation Data'!$I$12,0,10*ROW('Sanitation Data'!I176))),'Data Summary'!DN182="Yes"),OFFSET('Sanitation Data'!$I$12,0,10*ROW('Sanitation Data'!I176)),NA())</f>
        <v>#N/A</v>
      </c>
      <c r="AZ182" s="509" t="e">
        <f ca="1">+IF(AND(ISNUMBER(OFFSET('Hygiene Data'!$D$5,0,10*ROW('Hygiene Data'!D176))),'Data Summary'!DO182="Yes"),OFFSET('Hygiene Data'!$D$5,0,10*ROW('Hygiene Data'!D176)),NA())</f>
        <v>#N/A</v>
      </c>
      <c r="BA182" s="509" t="e">
        <f ca="1">+IF(AND(ISNUMBER(OFFSET('Hygiene Data'!$D$7,0,10*ROW('Hygiene Data'!D176))),'Data Summary'!DP182="Yes"),OFFSET('Hygiene Data'!$D$7,0,10*ROW('Hygiene Data'!D176)),NA())</f>
        <v>#N/A</v>
      </c>
      <c r="BB182" s="509" t="e">
        <f ca="1">+IF(AND(ISNUMBER(OFFSET('Hygiene Data'!$D$9,0,10*ROW('Hygiene Data'!D176))),'Data Summary'!DQ182="Yes"),OFFSET('Hygiene Data'!$D$9,0,10*ROW('Hygiene Data'!D176)),NA())</f>
        <v>#N/A</v>
      </c>
      <c r="BC182" s="509" t="e">
        <f ca="1">+IF(AND(ISNUMBER(OFFSET('Hygiene Data'!$E$5,0,10*ROW('Hygiene Data'!E176))),'Data Summary'!DR182="Yes"),OFFSET('Hygiene Data'!$E$5,0,10*ROW('Hygiene Data'!E176)),NA())</f>
        <v>#N/A</v>
      </c>
      <c r="BD182" s="509" t="e">
        <f ca="1">+IF(AND(ISNUMBER(OFFSET('Hygiene Data'!$E$7,0,10*ROW('Hygiene Data'!E176))),'Data Summary'!DS182="Yes"),OFFSET('Hygiene Data'!$E$7,0,10*ROW('Hygiene Data'!E176)),NA())</f>
        <v>#N/A</v>
      </c>
      <c r="BE182" s="509" t="e">
        <f ca="1">+IF(AND(ISNUMBER(OFFSET('Hygiene Data'!$E$9,0,10*ROW('Hygiene Data'!E176))),'Data Summary'!DT182="Yes"),OFFSET('Hygiene Data'!$E$9,0,10*ROW('Hygiene Data'!E176)),NA())</f>
        <v>#N/A</v>
      </c>
      <c r="BF182" s="509" t="e">
        <f ca="1">+IF(AND(ISNUMBER(OFFSET('Hygiene Data'!$F$5,0,10*ROW('Hygiene Data'!F176))),'Data Summary'!DU182="Yes"),OFFSET('Hygiene Data'!$F$5,0,10*ROW('Hygiene Data'!F176)),NA())</f>
        <v>#N/A</v>
      </c>
      <c r="BG182" s="509" t="e">
        <f ca="1">+IF(AND(ISNUMBER(OFFSET('Hygiene Data'!$F$7,0,10*ROW('Hygiene Data'!F176))),'Data Summary'!DV182="Yes"),OFFSET('Hygiene Data'!$F$7,0,10*ROW('Hygiene Data'!F176)),NA())</f>
        <v>#N/A</v>
      </c>
      <c r="BH182" s="509" t="e">
        <f ca="1">+IF(AND(ISNUMBER(OFFSET('Hygiene Data'!$F$9,0,10*ROW('Hygiene Data'!F176))),'Data Summary'!DW182="Yes"),OFFSET('Hygiene Data'!$F$9,0,10*ROW('Hygiene Data'!F176)),NA())</f>
        <v>#N/A</v>
      </c>
      <c r="BI182" s="509" t="e">
        <f ca="1">+IF(AND(ISNUMBER(OFFSET('Hygiene Data'!$G$5,0,10*ROW('Hygiene Data'!G176))),'Data Summary'!DX182="Yes"),OFFSET('Hygiene Data'!$G$5,0,10*ROW('Hygiene Data'!G176)),NA())</f>
        <v>#N/A</v>
      </c>
      <c r="BJ182" s="509" t="e">
        <f ca="1">+IF(AND(ISNUMBER(OFFSET('Hygiene Data'!$G$7,0,10*ROW('Hygiene Data'!G176))),'Data Summary'!DY182="Yes"),OFFSET('Hygiene Data'!$G$7,0,10*ROW('Hygiene Data'!G176)),NA())</f>
        <v>#N/A</v>
      </c>
      <c r="BK182" s="509" t="e">
        <f ca="1">+IF(AND(ISNUMBER(OFFSET('Hygiene Data'!$G$9,0,10*ROW('Hygiene Data'!G176))),'Data Summary'!DZ182="Yes"),OFFSET('Hygiene Data'!$G$9,0,10*ROW('Hygiene Data'!G176)),NA())</f>
        <v>#N/A</v>
      </c>
      <c r="BL182" s="509" t="e">
        <f ca="1">+IF(AND(ISNUMBER(OFFSET('Hygiene Data'!$H$5,0,10*ROW('Hygiene Data'!H176))),'Data Summary'!EA182="Yes"),OFFSET('Hygiene Data'!$H$5,0,10*ROW('Hygiene Data'!H176)),NA())</f>
        <v>#N/A</v>
      </c>
      <c r="BM182" s="509" t="e">
        <f ca="1">+IF(AND(ISNUMBER(OFFSET('Hygiene Data'!$H$7,0,10*ROW('Hygiene Data'!H176))),'Data Summary'!EB182="Yes"),OFFSET('Hygiene Data'!$H$7,0,10*ROW('Hygiene Data'!H176)),NA())</f>
        <v>#N/A</v>
      </c>
      <c r="BN182" s="509" t="e">
        <f ca="1">+IF(AND(ISNUMBER(OFFSET('Hygiene Data'!$H$9,0,10*ROW('Hygiene Data'!H176))),'Data Summary'!EC182="Yes"),OFFSET('Hygiene Data'!$H$9,0,10*ROW('Hygiene Data'!H176)),NA())</f>
        <v>#N/A</v>
      </c>
      <c r="BO182" s="509" t="e">
        <f ca="1">+IF(AND(ISNUMBER(OFFSET('Hygiene Data'!$I$5,0,10*ROW('Hygiene Data'!I176))),'Data Summary'!ED182="Yes"),OFFSET('Hygiene Data'!$I$5,0,10*ROW('Hygiene Data'!I176)),NA())</f>
        <v>#N/A</v>
      </c>
      <c r="BP182" s="509" t="e">
        <f ca="1">+IF(AND(ISNUMBER(OFFSET('Hygiene Data'!$I$7,0,10*ROW('Hygiene Data'!I176))),'Data Summary'!EE182="Yes"),OFFSET('Hygiene Data'!$I$7,0,10*ROW('Hygiene Data'!I176)),NA())</f>
        <v>#N/A</v>
      </c>
      <c r="BQ182" s="509" t="e">
        <f ca="1">+IF(AND(ISNUMBER(OFFSET('Hygiene Data'!$I$9,0,10*ROW('Hygiene Data'!I176))),'Data Summary'!EF182="Yes"),OFFSET('Hygiene Data'!$I$9,0,10*ROW('Hygiene Data'!I176)),NA())</f>
        <v>#N/A</v>
      </c>
    </row>
    <row r="183" spans="1:69" x14ac:dyDescent="0.25">
      <c r="A183" s="505" t="e">
        <f ca="1">+RIGHT('Data Summary'!A183,LEN('Data Summary'!A183)-9)</f>
        <v>#VALUE!</v>
      </c>
      <c r="B183" s="479" t="str">
        <f ca="1">+IF(ISTEXT('Data Summary'!B183),'Data Summary'!B183,"")</f>
        <v/>
      </c>
      <c r="C183" s="506" t="e">
        <f ca="1">+VALUE('Data Summary'!C183)</f>
        <v>#VALUE!</v>
      </c>
      <c r="D183" s="507" t="e">
        <f ca="1">+IF(AND(ISNUMBER(OFFSET('Water Data'!$D$4,0,10*ROW('Water Data'!D177))),'Data Summary'!BS183="Yes"),100-OFFSET('Water Data'!$D$4,0,10*ROW('Water Data'!D177)),NA())</f>
        <v>#N/A</v>
      </c>
      <c r="E183" s="507" t="e">
        <f ca="1">+IF(AND(ISNUMBER(OFFSET('Water Data'!$D$6,0,10*ROW('Water Data'!D177))),'Data Summary'!BT183="Yes"),OFFSET('Water Data'!$D$6,0,10*ROW('Water Data'!D177)),NA())</f>
        <v>#N/A</v>
      </c>
      <c r="F183" s="507" t="e">
        <f ca="1">+IF(AND(ISNUMBER(OFFSET('Water Data'!$D$9,0,10*ROW('Water Data'!D177))),'Data Summary'!BU183="Yes"),OFFSET('Water Data'!$D$9,0,10*ROW('Water Data'!D177)),NA())</f>
        <v>#N/A</v>
      </c>
      <c r="G183" s="507" t="e">
        <f ca="1">+IF(AND(ISNUMBER(OFFSET('Water Data'!$E$4,0,10*ROW('Water Data'!E177))),'Data Summary'!BV183="Yes"),100-OFFSET('Water Data'!$E$4,0,10*ROW('Water Data'!E177)),NA())</f>
        <v>#N/A</v>
      </c>
      <c r="H183" s="507" t="e">
        <f ca="1">+IF(AND(ISNUMBER(OFFSET('Water Data'!$E$6,0,10*ROW('Water Data'!E177))),'Data Summary'!BW183="Yes"),OFFSET('Water Data'!$E$6,0,10*ROW('Water Data'!E177)),NA())</f>
        <v>#N/A</v>
      </c>
      <c r="I183" s="507" t="e">
        <f ca="1">+IF(AND(ISNUMBER(OFFSET('Water Data'!$E$9,0,10*ROW('Water Data'!E177))),'Data Summary'!BX183="Yes"),OFFSET('Water Data'!$E$9,0,10*ROW('Water Data'!E177)),NA())</f>
        <v>#N/A</v>
      </c>
      <c r="J183" s="507" t="e">
        <f ca="1">+IF(AND(ISNUMBER(OFFSET('Water Data'!$F$4,0,10*ROW('Water Data'!F177))),'Data Summary'!BY183="Yes"),100-OFFSET('Water Data'!$F$4,0,10*ROW('Water Data'!F177)),NA())</f>
        <v>#N/A</v>
      </c>
      <c r="K183" s="507" t="e">
        <f ca="1">+IF(AND(ISNUMBER(OFFSET('Water Data'!$F$6,0,10*ROW('Water Data'!F177))),'Data Summary'!BZ183="Yes"),OFFSET('Water Data'!$F$6,0,10*ROW('Water Data'!F177)),NA())</f>
        <v>#N/A</v>
      </c>
      <c r="L183" s="507" t="e">
        <f ca="1">+IF(AND(ISNUMBER(OFFSET('Water Data'!$F$9,0,10*ROW('Water Data'!F177))),'Data Summary'!CA183="Yes"),OFFSET('Water Data'!$F$9,0,10*ROW('Water Data'!F177)),NA())</f>
        <v>#N/A</v>
      </c>
      <c r="M183" s="507" t="e">
        <f ca="1">+IF(AND(ISNUMBER(OFFSET('Water Data'!$G$4,0,10*ROW('Water Data'!G177))),'Data Summary'!CB183="Yes"),100-OFFSET('Water Data'!$G$4,0,10*ROW('Water Data'!G177)),NA())</f>
        <v>#N/A</v>
      </c>
      <c r="N183" s="507" t="e">
        <f ca="1">+IF(AND(ISNUMBER(OFFSET('Water Data'!$G$6,0,10*ROW('Water Data'!G177))),'Data Summary'!CC183="Yes"),OFFSET('Water Data'!$G$6,0,10*ROW('Water Data'!G177)),NA())</f>
        <v>#N/A</v>
      </c>
      <c r="O183" s="507" t="e">
        <f ca="1">+IF(AND(ISNUMBER(OFFSET('Water Data'!$G$9,0,10*ROW('Water Data'!G177))),'Data Summary'!CD183="Yes"),OFFSET('Water Data'!$G$9,0,10*ROW('Water Data'!G177)),NA())</f>
        <v>#N/A</v>
      </c>
      <c r="P183" s="507" t="e">
        <f ca="1">+IF(AND(ISNUMBER(OFFSET('Water Data'!$H$4,0,10*ROW('Water Data'!H177))),'Data Summary'!CE183="Yes"),100-OFFSET('Water Data'!$H$4,0,10*ROW('Water Data'!H177)),NA())</f>
        <v>#N/A</v>
      </c>
      <c r="Q183" s="507" t="e">
        <f ca="1">+IF(AND(ISNUMBER(OFFSET('Water Data'!$H$6,0,10*ROW('Water Data'!H177))),'Data Summary'!CF183="Yes"),OFFSET('Water Data'!$H$6,0,10*ROW('Water Data'!H177)),NA())</f>
        <v>#N/A</v>
      </c>
      <c r="R183" s="507" t="e">
        <f ca="1">+IF(AND(ISNUMBER(OFFSET('Water Data'!$H$9,0,10*ROW('Water Data'!H177))),'Data Summary'!CG183="Yes"),OFFSET('Water Data'!$H$9,0,10*ROW('Water Data'!H177)),NA())</f>
        <v>#N/A</v>
      </c>
      <c r="S183" s="507" t="e">
        <f ca="1">+IF(AND(ISNUMBER(OFFSET('Water Data'!$I$4,0,10*ROW('Water Data'!I177))),'Data Summary'!CH183="Yes"),100-OFFSET('Water Data'!$I$4,0,10*ROW('Water Data'!I177)),NA())</f>
        <v>#N/A</v>
      </c>
      <c r="T183" s="507" t="e">
        <f ca="1">+IF(AND(ISNUMBER(OFFSET('Water Data'!$I$6,0,10*ROW('Water Data'!I177))),'Data Summary'!CI183="Yes"),OFFSET('Water Data'!$I$6,0,10*ROW('Water Data'!I177)),NA())</f>
        <v>#N/A</v>
      </c>
      <c r="U183" s="507" t="e">
        <f ca="1">+IF(AND(ISNUMBER(OFFSET('Water Data'!$I$9,0,10*ROW('Water Data'!I177))),'Data Summary'!CJ183="Yes"),OFFSET('Water Data'!$I$9,0,10*ROW('Water Data'!I177)),NA())</f>
        <v>#N/A</v>
      </c>
      <c r="V183" s="508" t="e">
        <f ca="1">+IF(AND(ISNUMBER(OFFSET('Sanitation Data'!$D$4,0,10*ROW('Sanitation Data'!D177))),'Data Summary'!CK183="Yes"),100-OFFSET('Sanitation Data'!$D$4,0,10*ROW('Sanitation Data'!D177)),NA())</f>
        <v>#N/A</v>
      </c>
      <c r="W183" s="508" t="e">
        <f ca="1">+IF(AND(ISNUMBER(OFFSET('Sanitation Data'!$D$6,0,10*ROW('Sanitation Data'!D177))),'Data Summary'!CL183="Yes"),OFFSET('Sanitation Data'!$D$6,0,10*ROW('Sanitation Data'!D177)),NA())</f>
        <v>#N/A</v>
      </c>
      <c r="X183" s="508" t="e">
        <f ca="1">+IF(AND(ISNUMBER(OFFSET('Sanitation Data'!$D$10,0,10*ROW('Sanitation Data'!D177))),'Data Summary'!CM183="Yes"),OFFSET('Sanitation Data'!$D$10,0,10*ROW('Sanitation Data'!D177)),NA())</f>
        <v>#N/A</v>
      </c>
      <c r="Y183" s="508" t="e">
        <f ca="1">+IF(AND(ISNUMBER(OFFSET('Sanitation Data'!$D$11,0,10*ROW('Sanitation Data'!D177))),'Data Summary'!CN183="Yes"),OFFSET('Sanitation Data'!$D$11,0,10*ROW('Sanitation Data'!D177)),NA())</f>
        <v>#N/A</v>
      </c>
      <c r="Z183" s="508" t="e">
        <f ca="1">+IF(AND(ISNUMBER(OFFSET('Sanitation Data'!$D$12,0,10*ROW('Sanitation Data'!D177))),'Data Summary'!CO183="Yes"),OFFSET('Sanitation Data'!$D$12,0,10*ROW('Sanitation Data'!D177)),NA())</f>
        <v>#N/A</v>
      </c>
      <c r="AA183" s="508" t="e">
        <f ca="1">+IF(AND(ISNUMBER(OFFSET('Sanitation Data'!$E$4,0,10*ROW('Sanitation Data'!E177))),'Data Summary'!CP183="Yes"),100-OFFSET('Sanitation Data'!$E$4,0,10*ROW('Sanitation Data'!E177)),NA())</f>
        <v>#N/A</v>
      </c>
      <c r="AB183" s="508" t="e">
        <f ca="1">+IF(AND(ISNUMBER(OFFSET('Sanitation Data'!$E$6,0,10*ROW('Sanitation Data'!E177))),'Data Summary'!CQ183="Yes"),OFFSET('Sanitation Data'!$E$6,0,10*ROW('Sanitation Data'!E177)),NA())</f>
        <v>#N/A</v>
      </c>
      <c r="AC183" s="508" t="e">
        <f ca="1">+IF(AND(ISNUMBER(OFFSET('Sanitation Data'!$E$10,0,10*ROW('Sanitation Data'!E177))),'Data Summary'!CR183="Yes"),OFFSET('Sanitation Data'!$E$10,0,10*ROW('Sanitation Data'!E177)),NA())</f>
        <v>#N/A</v>
      </c>
      <c r="AD183" s="508" t="e">
        <f ca="1">+IF(AND(ISNUMBER(OFFSET('Sanitation Data'!$E$11,0,10*ROW('Sanitation Data'!E177))),'Data Summary'!CS183="Yes"),OFFSET('Sanitation Data'!$E$11,0,10*ROW('Sanitation Data'!E177)),NA())</f>
        <v>#N/A</v>
      </c>
      <c r="AE183" s="508" t="e">
        <f ca="1">+IF(AND(ISNUMBER(OFFSET('Sanitation Data'!$E$12,0,10*ROW('Sanitation Data'!E177))),'Data Summary'!CT183="Yes"),OFFSET('Sanitation Data'!$E$12,0,10*ROW('Sanitation Data'!E177)),NA())</f>
        <v>#N/A</v>
      </c>
      <c r="AF183" s="508" t="e">
        <f ca="1">+IF(AND(ISNUMBER(OFFSET('Sanitation Data'!$F$4,0,10*ROW('Sanitation Data'!F177))),'Data Summary'!CU183="Yes"),100-OFFSET('Sanitation Data'!$F$4,0,10*ROW('Sanitation Data'!F177)),NA())</f>
        <v>#N/A</v>
      </c>
      <c r="AG183" s="508" t="e">
        <f ca="1">+IF(AND(ISNUMBER(OFFSET('Sanitation Data'!$F$6,0,10*ROW('Sanitation Data'!F177))),'Data Summary'!CV183="Yes"),OFFSET('Sanitation Data'!$F$6,0,10*ROW('Sanitation Data'!F177)),NA())</f>
        <v>#N/A</v>
      </c>
      <c r="AH183" s="508" t="e">
        <f ca="1">+IF(AND(ISNUMBER(OFFSET('Sanitation Data'!$F$10,0,10*ROW('Sanitation Data'!F177))),'Data Summary'!CW183="Yes"),OFFSET('Sanitation Data'!$F$10,0,10*ROW('Sanitation Data'!F177)),NA())</f>
        <v>#N/A</v>
      </c>
      <c r="AI183" s="508" t="e">
        <f ca="1">+IF(AND(ISNUMBER(OFFSET('Sanitation Data'!$F$11,0,10*ROW('Sanitation Data'!F177))),'Data Summary'!CX183="Yes"),OFFSET('Sanitation Data'!$F$11,0,10*ROW('Sanitation Data'!F177)),NA())</f>
        <v>#N/A</v>
      </c>
      <c r="AJ183" s="508" t="e">
        <f ca="1">+IF(AND(ISNUMBER(OFFSET('Sanitation Data'!$F$12,0,10*ROW('Sanitation Data'!F177))),'Data Summary'!CY183="Yes"),OFFSET('Sanitation Data'!$F$12,0,10*ROW('Sanitation Data'!F177)),NA())</f>
        <v>#N/A</v>
      </c>
      <c r="AK183" s="508" t="e">
        <f ca="1">+IF(AND(ISNUMBER(OFFSET('Sanitation Data'!$G$4,0,10*ROW('Sanitation Data'!G177))),'Data Summary'!CZ183="Yes"),100-OFFSET('Sanitation Data'!$G$4,0,10*ROW('Sanitation Data'!G177)),NA())</f>
        <v>#N/A</v>
      </c>
      <c r="AL183" s="508" t="e">
        <f ca="1">+IF(AND(ISNUMBER(OFFSET('Sanitation Data'!$G$6,0,10*ROW('Sanitation Data'!G177))),'Data Summary'!DA183="Yes"),OFFSET('Sanitation Data'!$G$6,0,10*ROW('Sanitation Data'!G177)),NA())</f>
        <v>#N/A</v>
      </c>
      <c r="AM183" s="508" t="e">
        <f ca="1">+IF(AND(ISNUMBER(OFFSET('Sanitation Data'!$G$10,0,10*ROW('Sanitation Data'!G177))),'Data Summary'!DB183="Yes"),OFFSET('Sanitation Data'!$G$10,0,10*ROW('Sanitation Data'!G177)),NA())</f>
        <v>#N/A</v>
      </c>
      <c r="AN183" s="508" t="e">
        <f ca="1">+IF(AND(ISNUMBER(OFFSET('Sanitation Data'!$G$11,0,10*ROW('Sanitation Data'!G177))),'Data Summary'!DC183="Yes"),OFFSET('Sanitation Data'!$G$11,0,10*ROW('Sanitation Data'!G177)),NA())</f>
        <v>#N/A</v>
      </c>
      <c r="AO183" s="508" t="e">
        <f ca="1">+IF(AND(ISNUMBER(OFFSET('Sanitation Data'!$G$12,0,10*ROW('Sanitation Data'!G177))),'Data Summary'!DD183="Yes"),OFFSET('Sanitation Data'!$G$12,0,10*ROW('Sanitation Data'!G177)),NA())</f>
        <v>#N/A</v>
      </c>
      <c r="AP183" s="508" t="e">
        <f ca="1">+IF(AND(ISNUMBER(OFFSET('Sanitation Data'!$H$4,0,10*ROW('Sanitation Data'!H177))),'Data Summary'!DE183="Yes"),100-OFFSET('Sanitation Data'!$H$4,0,10*ROW('Sanitation Data'!H177)),NA())</f>
        <v>#N/A</v>
      </c>
      <c r="AQ183" s="508" t="e">
        <f ca="1">+IF(AND(ISNUMBER(OFFSET('Sanitation Data'!$H$6,0,10*ROW('Sanitation Data'!H177))),'Data Summary'!DF183="Yes"),OFFSET('Sanitation Data'!$H$6,0,10*ROW('Sanitation Data'!H177)),NA())</f>
        <v>#N/A</v>
      </c>
      <c r="AR183" s="508" t="e">
        <f ca="1">+IF(AND(ISNUMBER(OFFSET('Sanitation Data'!$H$10,0,10*ROW('Sanitation Data'!H177))),'Data Summary'!DG183="Yes"),OFFSET('Sanitation Data'!$H$10,0,10*ROW('Sanitation Data'!H177)),NA())</f>
        <v>#N/A</v>
      </c>
      <c r="AS183" s="508" t="e">
        <f ca="1">+IF(AND(ISNUMBER(OFFSET('Sanitation Data'!$H$11,0,10*ROW('Sanitation Data'!H177))),'Data Summary'!DH183="Yes"),OFFSET('Sanitation Data'!$H$11,0,10*ROW('Sanitation Data'!H177)),NA())</f>
        <v>#N/A</v>
      </c>
      <c r="AT183" s="508" t="e">
        <f ca="1">+IF(AND(ISNUMBER(OFFSET('Sanitation Data'!$H$12,0,10*ROW('Sanitation Data'!H177))),'Data Summary'!DI183="Yes"),OFFSET('Sanitation Data'!$H$12,0,10*ROW('Sanitation Data'!H177)),NA())</f>
        <v>#N/A</v>
      </c>
      <c r="AU183" s="508" t="e">
        <f ca="1">+IF(AND(ISNUMBER(OFFSET('Sanitation Data'!$I$4,0,10*ROW('Sanitation Data'!I177))),'Data Summary'!DJ183="Yes"),100-OFFSET('Sanitation Data'!$I$4,0,10*ROW('Sanitation Data'!I177)),NA())</f>
        <v>#N/A</v>
      </c>
      <c r="AV183" s="508" t="e">
        <f ca="1">+IF(AND(ISNUMBER(OFFSET('Sanitation Data'!$I$6,0,10*ROW('Sanitation Data'!I177))),'Data Summary'!DK183="Yes"),OFFSET('Sanitation Data'!$I$6,0,10*ROW('Sanitation Data'!I177)),NA())</f>
        <v>#N/A</v>
      </c>
      <c r="AW183" s="508" t="e">
        <f ca="1">+IF(AND(ISNUMBER(OFFSET('Sanitation Data'!$I$10,0,10*ROW('Sanitation Data'!I177))),'Data Summary'!DL183="Yes"),OFFSET('Sanitation Data'!$I$10,0,10*ROW('Sanitation Data'!I177)),NA())</f>
        <v>#N/A</v>
      </c>
      <c r="AX183" s="508" t="e">
        <f ca="1">+IF(AND(ISNUMBER(OFFSET('Sanitation Data'!$I$11,0,10*ROW('Sanitation Data'!I177))),'Data Summary'!DM183="Yes"),OFFSET('Sanitation Data'!$I$11,0,10*ROW('Sanitation Data'!I177)),NA())</f>
        <v>#N/A</v>
      </c>
      <c r="AY183" s="508" t="e">
        <f ca="1">+IF(AND(ISNUMBER(OFFSET('Sanitation Data'!$I$12,0,10*ROW('Sanitation Data'!I177))),'Data Summary'!DN183="Yes"),OFFSET('Sanitation Data'!$I$12,0,10*ROW('Sanitation Data'!I177)),NA())</f>
        <v>#N/A</v>
      </c>
      <c r="AZ183" s="509" t="e">
        <f ca="1">+IF(AND(ISNUMBER(OFFSET('Hygiene Data'!$D$5,0,10*ROW('Hygiene Data'!D177))),'Data Summary'!DO183="Yes"),OFFSET('Hygiene Data'!$D$5,0,10*ROW('Hygiene Data'!D177)),NA())</f>
        <v>#N/A</v>
      </c>
      <c r="BA183" s="509" t="e">
        <f ca="1">+IF(AND(ISNUMBER(OFFSET('Hygiene Data'!$D$7,0,10*ROW('Hygiene Data'!D177))),'Data Summary'!DP183="Yes"),OFFSET('Hygiene Data'!$D$7,0,10*ROW('Hygiene Data'!D177)),NA())</f>
        <v>#N/A</v>
      </c>
      <c r="BB183" s="509" t="e">
        <f ca="1">+IF(AND(ISNUMBER(OFFSET('Hygiene Data'!$D$9,0,10*ROW('Hygiene Data'!D177))),'Data Summary'!DQ183="Yes"),OFFSET('Hygiene Data'!$D$9,0,10*ROW('Hygiene Data'!D177)),NA())</f>
        <v>#N/A</v>
      </c>
      <c r="BC183" s="509" t="e">
        <f ca="1">+IF(AND(ISNUMBER(OFFSET('Hygiene Data'!$E$5,0,10*ROW('Hygiene Data'!E177))),'Data Summary'!DR183="Yes"),OFFSET('Hygiene Data'!$E$5,0,10*ROW('Hygiene Data'!E177)),NA())</f>
        <v>#N/A</v>
      </c>
      <c r="BD183" s="509" t="e">
        <f ca="1">+IF(AND(ISNUMBER(OFFSET('Hygiene Data'!$E$7,0,10*ROW('Hygiene Data'!E177))),'Data Summary'!DS183="Yes"),OFFSET('Hygiene Data'!$E$7,0,10*ROW('Hygiene Data'!E177)),NA())</f>
        <v>#N/A</v>
      </c>
      <c r="BE183" s="509" t="e">
        <f ca="1">+IF(AND(ISNUMBER(OFFSET('Hygiene Data'!$E$9,0,10*ROW('Hygiene Data'!E177))),'Data Summary'!DT183="Yes"),OFFSET('Hygiene Data'!$E$9,0,10*ROW('Hygiene Data'!E177)),NA())</f>
        <v>#N/A</v>
      </c>
      <c r="BF183" s="509" t="e">
        <f ca="1">+IF(AND(ISNUMBER(OFFSET('Hygiene Data'!$F$5,0,10*ROW('Hygiene Data'!F177))),'Data Summary'!DU183="Yes"),OFFSET('Hygiene Data'!$F$5,0,10*ROW('Hygiene Data'!F177)),NA())</f>
        <v>#N/A</v>
      </c>
      <c r="BG183" s="509" t="e">
        <f ca="1">+IF(AND(ISNUMBER(OFFSET('Hygiene Data'!$F$7,0,10*ROW('Hygiene Data'!F177))),'Data Summary'!DV183="Yes"),OFFSET('Hygiene Data'!$F$7,0,10*ROW('Hygiene Data'!F177)),NA())</f>
        <v>#N/A</v>
      </c>
      <c r="BH183" s="509" t="e">
        <f ca="1">+IF(AND(ISNUMBER(OFFSET('Hygiene Data'!$F$9,0,10*ROW('Hygiene Data'!F177))),'Data Summary'!DW183="Yes"),OFFSET('Hygiene Data'!$F$9,0,10*ROW('Hygiene Data'!F177)),NA())</f>
        <v>#N/A</v>
      </c>
      <c r="BI183" s="509" t="e">
        <f ca="1">+IF(AND(ISNUMBER(OFFSET('Hygiene Data'!$G$5,0,10*ROW('Hygiene Data'!G177))),'Data Summary'!DX183="Yes"),OFFSET('Hygiene Data'!$G$5,0,10*ROW('Hygiene Data'!G177)),NA())</f>
        <v>#N/A</v>
      </c>
      <c r="BJ183" s="509" t="e">
        <f ca="1">+IF(AND(ISNUMBER(OFFSET('Hygiene Data'!$G$7,0,10*ROW('Hygiene Data'!G177))),'Data Summary'!DY183="Yes"),OFFSET('Hygiene Data'!$G$7,0,10*ROW('Hygiene Data'!G177)),NA())</f>
        <v>#N/A</v>
      </c>
      <c r="BK183" s="509" t="e">
        <f ca="1">+IF(AND(ISNUMBER(OFFSET('Hygiene Data'!$G$9,0,10*ROW('Hygiene Data'!G177))),'Data Summary'!DZ183="Yes"),OFFSET('Hygiene Data'!$G$9,0,10*ROW('Hygiene Data'!G177)),NA())</f>
        <v>#N/A</v>
      </c>
      <c r="BL183" s="509" t="e">
        <f ca="1">+IF(AND(ISNUMBER(OFFSET('Hygiene Data'!$H$5,0,10*ROW('Hygiene Data'!H177))),'Data Summary'!EA183="Yes"),OFFSET('Hygiene Data'!$H$5,0,10*ROW('Hygiene Data'!H177)),NA())</f>
        <v>#N/A</v>
      </c>
      <c r="BM183" s="509" t="e">
        <f ca="1">+IF(AND(ISNUMBER(OFFSET('Hygiene Data'!$H$7,0,10*ROW('Hygiene Data'!H177))),'Data Summary'!EB183="Yes"),OFFSET('Hygiene Data'!$H$7,0,10*ROW('Hygiene Data'!H177)),NA())</f>
        <v>#N/A</v>
      </c>
      <c r="BN183" s="509" t="e">
        <f ca="1">+IF(AND(ISNUMBER(OFFSET('Hygiene Data'!$H$9,0,10*ROW('Hygiene Data'!H177))),'Data Summary'!EC183="Yes"),OFFSET('Hygiene Data'!$H$9,0,10*ROW('Hygiene Data'!H177)),NA())</f>
        <v>#N/A</v>
      </c>
      <c r="BO183" s="509" t="e">
        <f ca="1">+IF(AND(ISNUMBER(OFFSET('Hygiene Data'!$I$5,0,10*ROW('Hygiene Data'!I177))),'Data Summary'!ED183="Yes"),OFFSET('Hygiene Data'!$I$5,0,10*ROW('Hygiene Data'!I177)),NA())</f>
        <v>#N/A</v>
      </c>
      <c r="BP183" s="509" t="e">
        <f ca="1">+IF(AND(ISNUMBER(OFFSET('Hygiene Data'!$I$7,0,10*ROW('Hygiene Data'!I177))),'Data Summary'!EE183="Yes"),OFFSET('Hygiene Data'!$I$7,0,10*ROW('Hygiene Data'!I177)),NA())</f>
        <v>#N/A</v>
      </c>
      <c r="BQ183" s="509" t="e">
        <f ca="1">+IF(AND(ISNUMBER(OFFSET('Hygiene Data'!$I$9,0,10*ROW('Hygiene Data'!I177))),'Data Summary'!EF183="Yes"),OFFSET('Hygiene Data'!$I$9,0,10*ROW('Hygiene Data'!I177)),NA())</f>
        <v>#N/A</v>
      </c>
    </row>
    <row r="184" spans="1:69" x14ac:dyDescent="0.25">
      <c r="A184" s="505" t="e">
        <f ca="1">+RIGHT('Data Summary'!A184,LEN('Data Summary'!A184)-9)</f>
        <v>#VALUE!</v>
      </c>
      <c r="B184" s="479" t="str">
        <f ca="1">+IF(ISTEXT('Data Summary'!B184),'Data Summary'!B184,"")</f>
        <v/>
      </c>
      <c r="C184" s="506" t="e">
        <f ca="1">+VALUE('Data Summary'!C184)</f>
        <v>#VALUE!</v>
      </c>
      <c r="D184" s="507" t="e">
        <f ca="1">+IF(AND(ISNUMBER(OFFSET('Water Data'!$D$4,0,10*ROW('Water Data'!D178))),'Data Summary'!BS184="Yes"),100-OFFSET('Water Data'!$D$4,0,10*ROW('Water Data'!D178)),NA())</f>
        <v>#N/A</v>
      </c>
      <c r="E184" s="507" t="e">
        <f ca="1">+IF(AND(ISNUMBER(OFFSET('Water Data'!$D$6,0,10*ROW('Water Data'!D178))),'Data Summary'!BT184="Yes"),OFFSET('Water Data'!$D$6,0,10*ROW('Water Data'!D178)),NA())</f>
        <v>#N/A</v>
      </c>
      <c r="F184" s="507" t="e">
        <f ca="1">+IF(AND(ISNUMBER(OFFSET('Water Data'!$D$9,0,10*ROW('Water Data'!D178))),'Data Summary'!BU184="Yes"),OFFSET('Water Data'!$D$9,0,10*ROW('Water Data'!D178)),NA())</f>
        <v>#N/A</v>
      </c>
      <c r="G184" s="507" t="e">
        <f ca="1">+IF(AND(ISNUMBER(OFFSET('Water Data'!$E$4,0,10*ROW('Water Data'!E178))),'Data Summary'!BV184="Yes"),100-OFFSET('Water Data'!$E$4,0,10*ROW('Water Data'!E178)),NA())</f>
        <v>#N/A</v>
      </c>
      <c r="H184" s="507" t="e">
        <f ca="1">+IF(AND(ISNUMBER(OFFSET('Water Data'!$E$6,0,10*ROW('Water Data'!E178))),'Data Summary'!BW184="Yes"),OFFSET('Water Data'!$E$6,0,10*ROW('Water Data'!E178)),NA())</f>
        <v>#N/A</v>
      </c>
      <c r="I184" s="507" t="e">
        <f ca="1">+IF(AND(ISNUMBER(OFFSET('Water Data'!$E$9,0,10*ROW('Water Data'!E178))),'Data Summary'!BX184="Yes"),OFFSET('Water Data'!$E$9,0,10*ROW('Water Data'!E178)),NA())</f>
        <v>#N/A</v>
      </c>
      <c r="J184" s="507" t="e">
        <f ca="1">+IF(AND(ISNUMBER(OFFSET('Water Data'!$F$4,0,10*ROW('Water Data'!F178))),'Data Summary'!BY184="Yes"),100-OFFSET('Water Data'!$F$4,0,10*ROW('Water Data'!F178)),NA())</f>
        <v>#N/A</v>
      </c>
      <c r="K184" s="507" t="e">
        <f ca="1">+IF(AND(ISNUMBER(OFFSET('Water Data'!$F$6,0,10*ROW('Water Data'!F178))),'Data Summary'!BZ184="Yes"),OFFSET('Water Data'!$F$6,0,10*ROW('Water Data'!F178)),NA())</f>
        <v>#N/A</v>
      </c>
      <c r="L184" s="507" t="e">
        <f ca="1">+IF(AND(ISNUMBER(OFFSET('Water Data'!$F$9,0,10*ROW('Water Data'!F178))),'Data Summary'!CA184="Yes"),OFFSET('Water Data'!$F$9,0,10*ROW('Water Data'!F178)),NA())</f>
        <v>#N/A</v>
      </c>
      <c r="M184" s="507" t="e">
        <f ca="1">+IF(AND(ISNUMBER(OFFSET('Water Data'!$G$4,0,10*ROW('Water Data'!G178))),'Data Summary'!CB184="Yes"),100-OFFSET('Water Data'!$G$4,0,10*ROW('Water Data'!G178)),NA())</f>
        <v>#N/A</v>
      </c>
      <c r="N184" s="507" t="e">
        <f ca="1">+IF(AND(ISNUMBER(OFFSET('Water Data'!$G$6,0,10*ROW('Water Data'!G178))),'Data Summary'!CC184="Yes"),OFFSET('Water Data'!$G$6,0,10*ROW('Water Data'!G178)),NA())</f>
        <v>#N/A</v>
      </c>
      <c r="O184" s="507" t="e">
        <f ca="1">+IF(AND(ISNUMBER(OFFSET('Water Data'!$G$9,0,10*ROW('Water Data'!G178))),'Data Summary'!CD184="Yes"),OFFSET('Water Data'!$G$9,0,10*ROW('Water Data'!G178)),NA())</f>
        <v>#N/A</v>
      </c>
      <c r="P184" s="507" t="e">
        <f ca="1">+IF(AND(ISNUMBER(OFFSET('Water Data'!$H$4,0,10*ROW('Water Data'!H178))),'Data Summary'!CE184="Yes"),100-OFFSET('Water Data'!$H$4,0,10*ROW('Water Data'!H178)),NA())</f>
        <v>#N/A</v>
      </c>
      <c r="Q184" s="507" t="e">
        <f ca="1">+IF(AND(ISNUMBER(OFFSET('Water Data'!$H$6,0,10*ROW('Water Data'!H178))),'Data Summary'!CF184="Yes"),OFFSET('Water Data'!$H$6,0,10*ROW('Water Data'!H178)),NA())</f>
        <v>#N/A</v>
      </c>
      <c r="R184" s="507" t="e">
        <f ca="1">+IF(AND(ISNUMBER(OFFSET('Water Data'!$H$9,0,10*ROW('Water Data'!H178))),'Data Summary'!CG184="Yes"),OFFSET('Water Data'!$H$9,0,10*ROW('Water Data'!H178)),NA())</f>
        <v>#N/A</v>
      </c>
      <c r="S184" s="507" t="e">
        <f ca="1">+IF(AND(ISNUMBER(OFFSET('Water Data'!$I$4,0,10*ROW('Water Data'!I178))),'Data Summary'!CH184="Yes"),100-OFFSET('Water Data'!$I$4,0,10*ROW('Water Data'!I178)),NA())</f>
        <v>#N/A</v>
      </c>
      <c r="T184" s="507" t="e">
        <f ca="1">+IF(AND(ISNUMBER(OFFSET('Water Data'!$I$6,0,10*ROW('Water Data'!I178))),'Data Summary'!CI184="Yes"),OFFSET('Water Data'!$I$6,0,10*ROW('Water Data'!I178)),NA())</f>
        <v>#N/A</v>
      </c>
      <c r="U184" s="507" t="e">
        <f ca="1">+IF(AND(ISNUMBER(OFFSET('Water Data'!$I$9,0,10*ROW('Water Data'!I178))),'Data Summary'!CJ184="Yes"),OFFSET('Water Data'!$I$9,0,10*ROW('Water Data'!I178)),NA())</f>
        <v>#N/A</v>
      </c>
      <c r="V184" s="508" t="e">
        <f ca="1">+IF(AND(ISNUMBER(OFFSET('Sanitation Data'!$D$4,0,10*ROW('Sanitation Data'!D178))),'Data Summary'!CK184="Yes"),100-OFFSET('Sanitation Data'!$D$4,0,10*ROW('Sanitation Data'!D178)),NA())</f>
        <v>#N/A</v>
      </c>
      <c r="W184" s="508" t="e">
        <f ca="1">+IF(AND(ISNUMBER(OFFSET('Sanitation Data'!$D$6,0,10*ROW('Sanitation Data'!D178))),'Data Summary'!CL184="Yes"),OFFSET('Sanitation Data'!$D$6,0,10*ROW('Sanitation Data'!D178)),NA())</f>
        <v>#N/A</v>
      </c>
      <c r="X184" s="508" t="e">
        <f ca="1">+IF(AND(ISNUMBER(OFFSET('Sanitation Data'!$D$10,0,10*ROW('Sanitation Data'!D178))),'Data Summary'!CM184="Yes"),OFFSET('Sanitation Data'!$D$10,0,10*ROW('Sanitation Data'!D178)),NA())</f>
        <v>#N/A</v>
      </c>
      <c r="Y184" s="508" t="e">
        <f ca="1">+IF(AND(ISNUMBER(OFFSET('Sanitation Data'!$D$11,0,10*ROW('Sanitation Data'!D178))),'Data Summary'!CN184="Yes"),OFFSET('Sanitation Data'!$D$11,0,10*ROW('Sanitation Data'!D178)),NA())</f>
        <v>#N/A</v>
      </c>
      <c r="Z184" s="508" t="e">
        <f ca="1">+IF(AND(ISNUMBER(OFFSET('Sanitation Data'!$D$12,0,10*ROW('Sanitation Data'!D178))),'Data Summary'!CO184="Yes"),OFFSET('Sanitation Data'!$D$12,0,10*ROW('Sanitation Data'!D178)),NA())</f>
        <v>#N/A</v>
      </c>
      <c r="AA184" s="508" t="e">
        <f ca="1">+IF(AND(ISNUMBER(OFFSET('Sanitation Data'!$E$4,0,10*ROW('Sanitation Data'!E178))),'Data Summary'!CP184="Yes"),100-OFFSET('Sanitation Data'!$E$4,0,10*ROW('Sanitation Data'!E178)),NA())</f>
        <v>#N/A</v>
      </c>
      <c r="AB184" s="508" t="e">
        <f ca="1">+IF(AND(ISNUMBER(OFFSET('Sanitation Data'!$E$6,0,10*ROW('Sanitation Data'!E178))),'Data Summary'!CQ184="Yes"),OFFSET('Sanitation Data'!$E$6,0,10*ROW('Sanitation Data'!E178)),NA())</f>
        <v>#N/A</v>
      </c>
      <c r="AC184" s="508" t="e">
        <f ca="1">+IF(AND(ISNUMBER(OFFSET('Sanitation Data'!$E$10,0,10*ROW('Sanitation Data'!E178))),'Data Summary'!CR184="Yes"),OFFSET('Sanitation Data'!$E$10,0,10*ROW('Sanitation Data'!E178)),NA())</f>
        <v>#N/A</v>
      </c>
      <c r="AD184" s="508" t="e">
        <f ca="1">+IF(AND(ISNUMBER(OFFSET('Sanitation Data'!$E$11,0,10*ROW('Sanitation Data'!E178))),'Data Summary'!CS184="Yes"),OFFSET('Sanitation Data'!$E$11,0,10*ROW('Sanitation Data'!E178)),NA())</f>
        <v>#N/A</v>
      </c>
      <c r="AE184" s="508" t="e">
        <f ca="1">+IF(AND(ISNUMBER(OFFSET('Sanitation Data'!$E$12,0,10*ROW('Sanitation Data'!E178))),'Data Summary'!CT184="Yes"),OFFSET('Sanitation Data'!$E$12,0,10*ROW('Sanitation Data'!E178)),NA())</f>
        <v>#N/A</v>
      </c>
      <c r="AF184" s="508" t="e">
        <f ca="1">+IF(AND(ISNUMBER(OFFSET('Sanitation Data'!$F$4,0,10*ROW('Sanitation Data'!F178))),'Data Summary'!CU184="Yes"),100-OFFSET('Sanitation Data'!$F$4,0,10*ROW('Sanitation Data'!F178)),NA())</f>
        <v>#N/A</v>
      </c>
      <c r="AG184" s="508" t="e">
        <f ca="1">+IF(AND(ISNUMBER(OFFSET('Sanitation Data'!$F$6,0,10*ROW('Sanitation Data'!F178))),'Data Summary'!CV184="Yes"),OFFSET('Sanitation Data'!$F$6,0,10*ROW('Sanitation Data'!F178)),NA())</f>
        <v>#N/A</v>
      </c>
      <c r="AH184" s="508" t="e">
        <f ca="1">+IF(AND(ISNUMBER(OFFSET('Sanitation Data'!$F$10,0,10*ROW('Sanitation Data'!F178))),'Data Summary'!CW184="Yes"),OFFSET('Sanitation Data'!$F$10,0,10*ROW('Sanitation Data'!F178)),NA())</f>
        <v>#N/A</v>
      </c>
      <c r="AI184" s="508" t="e">
        <f ca="1">+IF(AND(ISNUMBER(OFFSET('Sanitation Data'!$F$11,0,10*ROW('Sanitation Data'!F178))),'Data Summary'!CX184="Yes"),OFFSET('Sanitation Data'!$F$11,0,10*ROW('Sanitation Data'!F178)),NA())</f>
        <v>#N/A</v>
      </c>
      <c r="AJ184" s="508" t="e">
        <f ca="1">+IF(AND(ISNUMBER(OFFSET('Sanitation Data'!$F$12,0,10*ROW('Sanitation Data'!F178))),'Data Summary'!CY184="Yes"),OFFSET('Sanitation Data'!$F$12,0,10*ROW('Sanitation Data'!F178)),NA())</f>
        <v>#N/A</v>
      </c>
      <c r="AK184" s="508" t="e">
        <f ca="1">+IF(AND(ISNUMBER(OFFSET('Sanitation Data'!$G$4,0,10*ROW('Sanitation Data'!G178))),'Data Summary'!CZ184="Yes"),100-OFFSET('Sanitation Data'!$G$4,0,10*ROW('Sanitation Data'!G178)),NA())</f>
        <v>#N/A</v>
      </c>
      <c r="AL184" s="508" t="e">
        <f ca="1">+IF(AND(ISNUMBER(OFFSET('Sanitation Data'!$G$6,0,10*ROW('Sanitation Data'!G178))),'Data Summary'!DA184="Yes"),OFFSET('Sanitation Data'!$G$6,0,10*ROW('Sanitation Data'!G178)),NA())</f>
        <v>#N/A</v>
      </c>
      <c r="AM184" s="508" t="e">
        <f ca="1">+IF(AND(ISNUMBER(OFFSET('Sanitation Data'!$G$10,0,10*ROW('Sanitation Data'!G178))),'Data Summary'!DB184="Yes"),OFFSET('Sanitation Data'!$G$10,0,10*ROW('Sanitation Data'!G178)),NA())</f>
        <v>#N/A</v>
      </c>
      <c r="AN184" s="508" t="e">
        <f ca="1">+IF(AND(ISNUMBER(OFFSET('Sanitation Data'!$G$11,0,10*ROW('Sanitation Data'!G178))),'Data Summary'!DC184="Yes"),OFFSET('Sanitation Data'!$G$11,0,10*ROW('Sanitation Data'!G178)),NA())</f>
        <v>#N/A</v>
      </c>
      <c r="AO184" s="508" t="e">
        <f ca="1">+IF(AND(ISNUMBER(OFFSET('Sanitation Data'!$G$12,0,10*ROW('Sanitation Data'!G178))),'Data Summary'!DD184="Yes"),OFFSET('Sanitation Data'!$G$12,0,10*ROW('Sanitation Data'!G178)),NA())</f>
        <v>#N/A</v>
      </c>
      <c r="AP184" s="508" t="e">
        <f ca="1">+IF(AND(ISNUMBER(OFFSET('Sanitation Data'!$H$4,0,10*ROW('Sanitation Data'!H178))),'Data Summary'!DE184="Yes"),100-OFFSET('Sanitation Data'!$H$4,0,10*ROW('Sanitation Data'!H178)),NA())</f>
        <v>#N/A</v>
      </c>
      <c r="AQ184" s="508" t="e">
        <f ca="1">+IF(AND(ISNUMBER(OFFSET('Sanitation Data'!$H$6,0,10*ROW('Sanitation Data'!H178))),'Data Summary'!DF184="Yes"),OFFSET('Sanitation Data'!$H$6,0,10*ROW('Sanitation Data'!H178)),NA())</f>
        <v>#N/A</v>
      </c>
      <c r="AR184" s="508" t="e">
        <f ca="1">+IF(AND(ISNUMBER(OFFSET('Sanitation Data'!$H$10,0,10*ROW('Sanitation Data'!H178))),'Data Summary'!DG184="Yes"),OFFSET('Sanitation Data'!$H$10,0,10*ROW('Sanitation Data'!H178)),NA())</f>
        <v>#N/A</v>
      </c>
      <c r="AS184" s="508" t="e">
        <f ca="1">+IF(AND(ISNUMBER(OFFSET('Sanitation Data'!$H$11,0,10*ROW('Sanitation Data'!H178))),'Data Summary'!DH184="Yes"),OFFSET('Sanitation Data'!$H$11,0,10*ROW('Sanitation Data'!H178)),NA())</f>
        <v>#N/A</v>
      </c>
      <c r="AT184" s="508" t="e">
        <f ca="1">+IF(AND(ISNUMBER(OFFSET('Sanitation Data'!$H$12,0,10*ROW('Sanitation Data'!H178))),'Data Summary'!DI184="Yes"),OFFSET('Sanitation Data'!$H$12,0,10*ROW('Sanitation Data'!H178)),NA())</f>
        <v>#N/A</v>
      </c>
      <c r="AU184" s="508" t="e">
        <f ca="1">+IF(AND(ISNUMBER(OFFSET('Sanitation Data'!$I$4,0,10*ROW('Sanitation Data'!I178))),'Data Summary'!DJ184="Yes"),100-OFFSET('Sanitation Data'!$I$4,0,10*ROW('Sanitation Data'!I178)),NA())</f>
        <v>#N/A</v>
      </c>
      <c r="AV184" s="508" t="e">
        <f ca="1">+IF(AND(ISNUMBER(OFFSET('Sanitation Data'!$I$6,0,10*ROW('Sanitation Data'!I178))),'Data Summary'!DK184="Yes"),OFFSET('Sanitation Data'!$I$6,0,10*ROW('Sanitation Data'!I178)),NA())</f>
        <v>#N/A</v>
      </c>
      <c r="AW184" s="508" t="e">
        <f ca="1">+IF(AND(ISNUMBER(OFFSET('Sanitation Data'!$I$10,0,10*ROW('Sanitation Data'!I178))),'Data Summary'!DL184="Yes"),OFFSET('Sanitation Data'!$I$10,0,10*ROW('Sanitation Data'!I178)),NA())</f>
        <v>#N/A</v>
      </c>
      <c r="AX184" s="508" t="e">
        <f ca="1">+IF(AND(ISNUMBER(OFFSET('Sanitation Data'!$I$11,0,10*ROW('Sanitation Data'!I178))),'Data Summary'!DM184="Yes"),OFFSET('Sanitation Data'!$I$11,0,10*ROW('Sanitation Data'!I178)),NA())</f>
        <v>#N/A</v>
      </c>
      <c r="AY184" s="508" t="e">
        <f ca="1">+IF(AND(ISNUMBER(OFFSET('Sanitation Data'!$I$12,0,10*ROW('Sanitation Data'!I178))),'Data Summary'!DN184="Yes"),OFFSET('Sanitation Data'!$I$12,0,10*ROW('Sanitation Data'!I178)),NA())</f>
        <v>#N/A</v>
      </c>
      <c r="AZ184" s="509" t="e">
        <f ca="1">+IF(AND(ISNUMBER(OFFSET('Hygiene Data'!$D$5,0,10*ROW('Hygiene Data'!D178))),'Data Summary'!DO184="Yes"),OFFSET('Hygiene Data'!$D$5,0,10*ROW('Hygiene Data'!D178)),NA())</f>
        <v>#N/A</v>
      </c>
      <c r="BA184" s="509" t="e">
        <f ca="1">+IF(AND(ISNUMBER(OFFSET('Hygiene Data'!$D$7,0,10*ROW('Hygiene Data'!D178))),'Data Summary'!DP184="Yes"),OFFSET('Hygiene Data'!$D$7,0,10*ROW('Hygiene Data'!D178)),NA())</f>
        <v>#N/A</v>
      </c>
      <c r="BB184" s="509" t="e">
        <f ca="1">+IF(AND(ISNUMBER(OFFSET('Hygiene Data'!$D$9,0,10*ROW('Hygiene Data'!D178))),'Data Summary'!DQ184="Yes"),OFFSET('Hygiene Data'!$D$9,0,10*ROW('Hygiene Data'!D178)),NA())</f>
        <v>#N/A</v>
      </c>
      <c r="BC184" s="509" t="e">
        <f ca="1">+IF(AND(ISNUMBER(OFFSET('Hygiene Data'!$E$5,0,10*ROW('Hygiene Data'!E178))),'Data Summary'!DR184="Yes"),OFFSET('Hygiene Data'!$E$5,0,10*ROW('Hygiene Data'!E178)),NA())</f>
        <v>#N/A</v>
      </c>
      <c r="BD184" s="509" t="e">
        <f ca="1">+IF(AND(ISNUMBER(OFFSET('Hygiene Data'!$E$7,0,10*ROW('Hygiene Data'!E178))),'Data Summary'!DS184="Yes"),OFFSET('Hygiene Data'!$E$7,0,10*ROW('Hygiene Data'!E178)),NA())</f>
        <v>#N/A</v>
      </c>
      <c r="BE184" s="509" t="e">
        <f ca="1">+IF(AND(ISNUMBER(OFFSET('Hygiene Data'!$E$9,0,10*ROW('Hygiene Data'!E178))),'Data Summary'!DT184="Yes"),OFFSET('Hygiene Data'!$E$9,0,10*ROW('Hygiene Data'!E178)),NA())</f>
        <v>#N/A</v>
      </c>
      <c r="BF184" s="509" t="e">
        <f ca="1">+IF(AND(ISNUMBER(OFFSET('Hygiene Data'!$F$5,0,10*ROW('Hygiene Data'!F178))),'Data Summary'!DU184="Yes"),OFFSET('Hygiene Data'!$F$5,0,10*ROW('Hygiene Data'!F178)),NA())</f>
        <v>#N/A</v>
      </c>
      <c r="BG184" s="509" t="e">
        <f ca="1">+IF(AND(ISNUMBER(OFFSET('Hygiene Data'!$F$7,0,10*ROW('Hygiene Data'!F178))),'Data Summary'!DV184="Yes"),OFFSET('Hygiene Data'!$F$7,0,10*ROW('Hygiene Data'!F178)),NA())</f>
        <v>#N/A</v>
      </c>
      <c r="BH184" s="509" t="e">
        <f ca="1">+IF(AND(ISNUMBER(OFFSET('Hygiene Data'!$F$9,0,10*ROW('Hygiene Data'!F178))),'Data Summary'!DW184="Yes"),OFFSET('Hygiene Data'!$F$9,0,10*ROW('Hygiene Data'!F178)),NA())</f>
        <v>#N/A</v>
      </c>
      <c r="BI184" s="509" t="e">
        <f ca="1">+IF(AND(ISNUMBER(OFFSET('Hygiene Data'!$G$5,0,10*ROW('Hygiene Data'!G178))),'Data Summary'!DX184="Yes"),OFFSET('Hygiene Data'!$G$5,0,10*ROW('Hygiene Data'!G178)),NA())</f>
        <v>#N/A</v>
      </c>
      <c r="BJ184" s="509" t="e">
        <f ca="1">+IF(AND(ISNUMBER(OFFSET('Hygiene Data'!$G$7,0,10*ROW('Hygiene Data'!G178))),'Data Summary'!DY184="Yes"),OFFSET('Hygiene Data'!$G$7,0,10*ROW('Hygiene Data'!G178)),NA())</f>
        <v>#N/A</v>
      </c>
      <c r="BK184" s="509" t="e">
        <f ca="1">+IF(AND(ISNUMBER(OFFSET('Hygiene Data'!$G$9,0,10*ROW('Hygiene Data'!G178))),'Data Summary'!DZ184="Yes"),OFFSET('Hygiene Data'!$G$9,0,10*ROW('Hygiene Data'!G178)),NA())</f>
        <v>#N/A</v>
      </c>
      <c r="BL184" s="509" t="e">
        <f ca="1">+IF(AND(ISNUMBER(OFFSET('Hygiene Data'!$H$5,0,10*ROW('Hygiene Data'!H178))),'Data Summary'!EA184="Yes"),OFFSET('Hygiene Data'!$H$5,0,10*ROW('Hygiene Data'!H178)),NA())</f>
        <v>#N/A</v>
      </c>
      <c r="BM184" s="509" t="e">
        <f ca="1">+IF(AND(ISNUMBER(OFFSET('Hygiene Data'!$H$7,0,10*ROW('Hygiene Data'!H178))),'Data Summary'!EB184="Yes"),OFFSET('Hygiene Data'!$H$7,0,10*ROW('Hygiene Data'!H178)),NA())</f>
        <v>#N/A</v>
      </c>
      <c r="BN184" s="509" t="e">
        <f ca="1">+IF(AND(ISNUMBER(OFFSET('Hygiene Data'!$H$9,0,10*ROW('Hygiene Data'!H178))),'Data Summary'!EC184="Yes"),OFFSET('Hygiene Data'!$H$9,0,10*ROW('Hygiene Data'!H178)),NA())</f>
        <v>#N/A</v>
      </c>
      <c r="BO184" s="509" t="e">
        <f ca="1">+IF(AND(ISNUMBER(OFFSET('Hygiene Data'!$I$5,0,10*ROW('Hygiene Data'!I178))),'Data Summary'!ED184="Yes"),OFFSET('Hygiene Data'!$I$5,0,10*ROW('Hygiene Data'!I178)),NA())</f>
        <v>#N/A</v>
      </c>
      <c r="BP184" s="509" t="e">
        <f ca="1">+IF(AND(ISNUMBER(OFFSET('Hygiene Data'!$I$7,0,10*ROW('Hygiene Data'!I178))),'Data Summary'!EE184="Yes"),OFFSET('Hygiene Data'!$I$7,0,10*ROW('Hygiene Data'!I178)),NA())</f>
        <v>#N/A</v>
      </c>
      <c r="BQ184" s="509" t="e">
        <f ca="1">+IF(AND(ISNUMBER(OFFSET('Hygiene Data'!$I$9,0,10*ROW('Hygiene Data'!I178))),'Data Summary'!EF184="Yes"),OFFSET('Hygiene Data'!$I$9,0,10*ROW('Hygiene Data'!I178)),NA())</f>
        <v>#N/A</v>
      </c>
    </row>
    <row r="185" spans="1:69" x14ac:dyDescent="0.25">
      <c r="A185" s="505" t="e">
        <f ca="1">+RIGHT('Data Summary'!A185,LEN('Data Summary'!A185)-9)</f>
        <v>#VALUE!</v>
      </c>
      <c r="B185" s="479" t="str">
        <f ca="1">+IF(ISTEXT('Data Summary'!B185),'Data Summary'!B185,"")</f>
        <v/>
      </c>
      <c r="C185" s="506" t="e">
        <f ca="1">+VALUE('Data Summary'!C185)</f>
        <v>#VALUE!</v>
      </c>
      <c r="D185" s="507" t="e">
        <f ca="1">+IF(AND(ISNUMBER(OFFSET('Water Data'!$D$4,0,10*ROW('Water Data'!D179))),'Data Summary'!BS185="Yes"),100-OFFSET('Water Data'!$D$4,0,10*ROW('Water Data'!D179)),NA())</f>
        <v>#N/A</v>
      </c>
      <c r="E185" s="507" t="e">
        <f ca="1">+IF(AND(ISNUMBER(OFFSET('Water Data'!$D$6,0,10*ROW('Water Data'!D179))),'Data Summary'!BT185="Yes"),OFFSET('Water Data'!$D$6,0,10*ROW('Water Data'!D179)),NA())</f>
        <v>#N/A</v>
      </c>
      <c r="F185" s="507" t="e">
        <f ca="1">+IF(AND(ISNUMBER(OFFSET('Water Data'!$D$9,0,10*ROW('Water Data'!D179))),'Data Summary'!BU185="Yes"),OFFSET('Water Data'!$D$9,0,10*ROW('Water Data'!D179)),NA())</f>
        <v>#N/A</v>
      </c>
      <c r="G185" s="507" t="e">
        <f ca="1">+IF(AND(ISNUMBER(OFFSET('Water Data'!$E$4,0,10*ROW('Water Data'!E179))),'Data Summary'!BV185="Yes"),100-OFFSET('Water Data'!$E$4,0,10*ROW('Water Data'!E179)),NA())</f>
        <v>#N/A</v>
      </c>
      <c r="H185" s="507" t="e">
        <f ca="1">+IF(AND(ISNUMBER(OFFSET('Water Data'!$E$6,0,10*ROW('Water Data'!E179))),'Data Summary'!BW185="Yes"),OFFSET('Water Data'!$E$6,0,10*ROW('Water Data'!E179)),NA())</f>
        <v>#N/A</v>
      </c>
      <c r="I185" s="507" t="e">
        <f ca="1">+IF(AND(ISNUMBER(OFFSET('Water Data'!$E$9,0,10*ROW('Water Data'!E179))),'Data Summary'!BX185="Yes"),OFFSET('Water Data'!$E$9,0,10*ROW('Water Data'!E179)),NA())</f>
        <v>#N/A</v>
      </c>
      <c r="J185" s="507" t="e">
        <f ca="1">+IF(AND(ISNUMBER(OFFSET('Water Data'!$F$4,0,10*ROW('Water Data'!F179))),'Data Summary'!BY185="Yes"),100-OFFSET('Water Data'!$F$4,0,10*ROW('Water Data'!F179)),NA())</f>
        <v>#N/A</v>
      </c>
      <c r="K185" s="507" t="e">
        <f ca="1">+IF(AND(ISNUMBER(OFFSET('Water Data'!$F$6,0,10*ROW('Water Data'!F179))),'Data Summary'!BZ185="Yes"),OFFSET('Water Data'!$F$6,0,10*ROW('Water Data'!F179)),NA())</f>
        <v>#N/A</v>
      </c>
      <c r="L185" s="507" t="e">
        <f ca="1">+IF(AND(ISNUMBER(OFFSET('Water Data'!$F$9,0,10*ROW('Water Data'!F179))),'Data Summary'!CA185="Yes"),OFFSET('Water Data'!$F$9,0,10*ROW('Water Data'!F179)),NA())</f>
        <v>#N/A</v>
      </c>
      <c r="M185" s="507" t="e">
        <f ca="1">+IF(AND(ISNUMBER(OFFSET('Water Data'!$G$4,0,10*ROW('Water Data'!G179))),'Data Summary'!CB185="Yes"),100-OFFSET('Water Data'!$G$4,0,10*ROW('Water Data'!G179)),NA())</f>
        <v>#N/A</v>
      </c>
      <c r="N185" s="507" t="e">
        <f ca="1">+IF(AND(ISNUMBER(OFFSET('Water Data'!$G$6,0,10*ROW('Water Data'!G179))),'Data Summary'!CC185="Yes"),OFFSET('Water Data'!$G$6,0,10*ROW('Water Data'!G179)),NA())</f>
        <v>#N/A</v>
      </c>
      <c r="O185" s="507" t="e">
        <f ca="1">+IF(AND(ISNUMBER(OFFSET('Water Data'!$G$9,0,10*ROW('Water Data'!G179))),'Data Summary'!CD185="Yes"),OFFSET('Water Data'!$G$9,0,10*ROW('Water Data'!G179)),NA())</f>
        <v>#N/A</v>
      </c>
      <c r="P185" s="507" t="e">
        <f ca="1">+IF(AND(ISNUMBER(OFFSET('Water Data'!$H$4,0,10*ROW('Water Data'!H179))),'Data Summary'!CE185="Yes"),100-OFFSET('Water Data'!$H$4,0,10*ROW('Water Data'!H179)),NA())</f>
        <v>#N/A</v>
      </c>
      <c r="Q185" s="507" t="e">
        <f ca="1">+IF(AND(ISNUMBER(OFFSET('Water Data'!$H$6,0,10*ROW('Water Data'!H179))),'Data Summary'!CF185="Yes"),OFFSET('Water Data'!$H$6,0,10*ROW('Water Data'!H179)),NA())</f>
        <v>#N/A</v>
      </c>
      <c r="R185" s="507" t="e">
        <f ca="1">+IF(AND(ISNUMBER(OFFSET('Water Data'!$H$9,0,10*ROW('Water Data'!H179))),'Data Summary'!CG185="Yes"),OFFSET('Water Data'!$H$9,0,10*ROW('Water Data'!H179)),NA())</f>
        <v>#N/A</v>
      </c>
      <c r="S185" s="507" t="e">
        <f ca="1">+IF(AND(ISNUMBER(OFFSET('Water Data'!$I$4,0,10*ROW('Water Data'!I179))),'Data Summary'!CH185="Yes"),100-OFFSET('Water Data'!$I$4,0,10*ROW('Water Data'!I179)),NA())</f>
        <v>#N/A</v>
      </c>
      <c r="T185" s="507" t="e">
        <f ca="1">+IF(AND(ISNUMBER(OFFSET('Water Data'!$I$6,0,10*ROW('Water Data'!I179))),'Data Summary'!CI185="Yes"),OFFSET('Water Data'!$I$6,0,10*ROW('Water Data'!I179)),NA())</f>
        <v>#N/A</v>
      </c>
      <c r="U185" s="507" t="e">
        <f ca="1">+IF(AND(ISNUMBER(OFFSET('Water Data'!$I$9,0,10*ROW('Water Data'!I179))),'Data Summary'!CJ185="Yes"),OFFSET('Water Data'!$I$9,0,10*ROW('Water Data'!I179)),NA())</f>
        <v>#N/A</v>
      </c>
      <c r="V185" s="508" t="e">
        <f ca="1">+IF(AND(ISNUMBER(OFFSET('Sanitation Data'!$D$4,0,10*ROW('Sanitation Data'!D179))),'Data Summary'!CK185="Yes"),100-OFFSET('Sanitation Data'!$D$4,0,10*ROW('Sanitation Data'!D179)),NA())</f>
        <v>#N/A</v>
      </c>
      <c r="W185" s="508" t="e">
        <f ca="1">+IF(AND(ISNUMBER(OFFSET('Sanitation Data'!$D$6,0,10*ROW('Sanitation Data'!D179))),'Data Summary'!CL185="Yes"),OFFSET('Sanitation Data'!$D$6,0,10*ROW('Sanitation Data'!D179)),NA())</f>
        <v>#N/A</v>
      </c>
      <c r="X185" s="508" t="e">
        <f ca="1">+IF(AND(ISNUMBER(OFFSET('Sanitation Data'!$D$10,0,10*ROW('Sanitation Data'!D179))),'Data Summary'!CM185="Yes"),OFFSET('Sanitation Data'!$D$10,0,10*ROW('Sanitation Data'!D179)),NA())</f>
        <v>#N/A</v>
      </c>
      <c r="Y185" s="508" t="e">
        <f ca="1">+IF(AND(ISNUMBER(OFFSET('Sanitation Data'!$D$11,0,10*ROW('Sanitation Data'!D179))),'Data Summary'!CN185="Yes"),OFFSET('Sanitation Data'!$D$11,0,10*ROW('Sanitation Data'!D179)),NA())</f>
        <v>#N/A</v>
      </c>
      <c r="Z185" s="508" t="e">
        <f ca="1">+IF(AND(ISNUMBER(OFFSET('Sanitation Data'!$D$12,0,10*ROW('Sanitation Data'!D179))),'Data Summary'!CO185="Yes"),OFFSET('Sanitation Data'!$D$12,0,10*ROW('Sanitation Data'!D179)),NA())</f>
        <v>#N/A</v>
      </c>
      <c r="AA185" s="508" t="e">
        <f ca="1">+IF(AND(ISNUMBER(OFFSET('Sanitation Data'!$E$4,0,10*ROW('Sanitation Data'!E179))),'Data Summary'!CP185="Yes"),100-OFFSET('Sanitation Data'!$E$4,0,10*ROW('Sanitation Data'!E179)),NA())</f>
        <v>#N/A</v>
      </c>
      <c r="AB185" s="508" t="e">
        <f ca="1">+IF(AND(ISNUMBER(OFFSET('Sanitation Data'!$E$6,0,10*ROW('Sanitation Data'!E179))),'Data Summary'!CQ185="Yes"),OFFSET('Sanitation Data'!$E$6,0,10*ROW('Sanitation Data'!E179)),NA())</f>
        <v>#N/A</v>
      </c>
      <c r="AC185" s="508" t="e">
        <f ca="1">+IF(AND(ISNUMBER(OFFSET('Sanitation Data'!$E$10,0,10*ROW('Sanitation Data'!E179))),'Data Summary'!CR185="Yes"),OFFSET('Sanitation Data'!$E$10,0,10*ROW('Sanitation Data'!E179)),NA())</f>
        <v>#N/A</v>
      </c>
      <c r="AD185" s="508" t="e">
        <f ca="1">+IF(AND(ISNUMBER(OFFSET('Sanitation Data'!$E$11,0,10*ROW('Sanitation Data'!E179))),'Data Summary'!CS185="Yes"),OFFSET('Sanitation Data'!$E$11,0,10*ROW('Sanitation Data'!E179)),NA())</f>
        <v>#N/A</v>
      </c>
      <c r="AE185" s="508" t="e">
        <f ca="1">+IF(AND(ISNUMBER(OFFSET('Sanitation Data'!$E$12,0,10*ROW('Sanitation Data'!E179))),'Data Summary'!CT185="Yes"),OFFSET('Sanitation Data'!$E$12,0,10*ROW('Sanitation Data'!E179)),NA())</f>
        <v>#N/A</v>
      </c>
      <c r="AF185" s="508" t="e">
        <f ca="1">+IF(AND(ISNUMBER(OFFSET('Sanitation Data'!$F$4,0,10*ROW('Sanitation Data'!F179))),'Data Summary'!CU185="Yes"),100-OFFSET('Sanitation Data'!$F$4,0,10*ROW('Sanitation Data'!F179)),NA())</f>
        <v>#N/A</v>
      </c>
      <c r="AG185" s="508" t="e">
        <f ca="1">+IF(AND(ISNUMBER(OFFSET('Sanitation Data'!$F$6,0,10*ROW('Sanitation Data'!F179))),'Data Summary'!CV185="Yes"),OFFSET('Sanitation Data'!$F$6,0,10*ROW('Sanitation Data'!F179)),NA())</f>
        <v>#N/A</v>
      </c>
      <c r="AH185" s="508" t="e">
        <f ca="1">+IF(AND(ISNUMBER(OFFSET('Sanitation Data'!$F$10,0,10*ROW('Sanitation Data'!F179))),'Data Summary'!CW185="Yes"),OFFSET('Sanitation Data'!$F$10,0,10*ROW('Sanitation Data'!F179)),NA())</f>
        <v>#N/A</v>
      </c>
      <c r="AI185" s="508" t="e">
        <f ca="1">+IF(AND(ISNUMBER(OFFSET('Sanitation Data'!$F$11,0,10*ROW('Sanitation Data'!F179))),'Data Summary'!CX185="Yes"),OFFSET('Sanitation Data'!$F$11,0,10*ROW('Sanitation Data'!F179)),NA())</f>
        <v>#N/A</v>
      </c>
      <c r="AJ185" s="508" t="e">
        <f ca="1">+IF(AND(ISNUMBER(OFFSET('Sanitation Data'!$F$12,0,10*ROW('Sanitation Data'!F179))),'Data Summary'!CY185="Yes"),OFFSET('Sanitation Data'!$F$12,0,10*ROW('Sanitation Data'!F179)),NA())</f>
        <v>#N/A</v>
      </c>
      <c r="AK185" s="508" t="e">
        <f ca="1">+IF(AND(ISNUMBER(OFFSET('Sanitation Data'!$G$4,0,10*ROW('Sanitation Data'!G179))),'Data Summary'!CZ185="Yes"),100-OFFSET('Sanitation Data'!$G$4,0,10*ROW('Sanitation Data'!G179)),NA())</f>
        <v>#N/A</v>
      </c>
      <c r="AL185" s="508" t="e">
        <f ca="1">+IF(AND(ISNUMBER(OFFSET('Sanitation Data'!$G$6,0,10*ROW('Sanitation Data'!G179))),'Data Summary'!DA185="Yes"),OFFSET('Sanitation Data'!$G$6,0,10*ROW('Sanitation Data'!G179)),NA())</f>
        <v>#N/A</v>
      </c>
      <c r="AM185" s="508" t="e">
        <f ca="1">+IF(AND(ISNUMBER(OFFSET('Sanitation Data'!$G$10,0,10*ROW('Sanitation Data'!G179))),'Data Summary'!DB185="Yes"),OFFSET('Sanitation Data'!$G$10,0,10*ROW('Sanitation Data'!G179)),NA())</f>
        <v>#N/A</v>
      </c>
      <c r="AN185" s="508" t="e">
        <f ca="1">+IF(AND(ISNUMBER(OFFSET('Sanitation Data'!$G$11,0,10*ROW('Sanitation Data'!G179))),'Data Summary'!DC185="Yes"),OFFSET('Sanitation Data'!$G$11,0,10*ROW('Sanitation Data'!G179)),NA())</f>
        <v>#N/A</v>
      </c>
      <c r="AO185" s="508" t="e">
        <f ca="1">+IF(AND(ISNUMBER(OFFSET('Sanitation Data'!$G$12,0,10*ROW('Sanitation Data'!G179))),'Data Summary'!DD185="Yes"),OFFSET('Sanitation Data'!$G$12,0,10*ROW('Sanitation Data'!G179)),NA())</f>
        <v>#N/A</v>
      </c>
      <c r="AP185" s="508" t="e">
        <f ca="1">+IF(AND(ISNUMBER(OFFSET('Sanitation Data'!$H$4,0,10*ROW('Sanitation Data'!H179))),'Data Summary'!DE185="Yes"),100-OFFSET('Sanitation Data'!$H$4,0,10*ROW('Sanitation Data'!H179)),NA())</f>
        <v>#N/A</v>
      </c>
      <c r="AQ185" s="508" t="e">
        <f ca="1">+IF(AND(ISNUMBER(OFFSET('Sanitation Data'!$H$6,0,10*ROW('Sanitation Data'!H179))),'Data Summary'!DF185="Yes"),OFFSET('Sanitation Data'!$H$6,0,10*ROW('Sanitation Data'!H179)),NA())</f>
        <v>#N/A</v>
      </c>
      <c r="AR185" s="508" t="e">
        <f ca="1">+IF(AND(ISNUMBER(OFFSET('Sanitation Data'!$H$10,0,10*ROW('Sanitation Data'!H179))),'Data Summary'!DG185="Yes"),OFFSET('Sanitation Data'!$H$10,0,10*ROW('Sanitation Data'!H179)),NA())</f>
        <v>#N/A</v>
      </c>
      <c r="AS185" s="508" t="e">
        <f ca="1">+IF(AND(ISNUMBER(OFFSET('Sanitation Data'!$H$11,0,10*ROW('Sanitation Data'!H179))),'Data Summary'!DH185="Yes"),OFFSET('Sanitation Data'!$H$11,0,10*ROW('Sanitation Data'!H179)),NA())</f>
        <v>#N/A</v>
      </c>
      <c r="AT185" s="508" t="e">
        <f ca="1">+IF(AND(ISNUMBER(OFFSET('Sanitation Data'!$H$12,0,10*ROW('Sanitation Data'!H179))),'Data Summary'!DI185="Yes"),OFFSET('Sanitation Data'!$H$12,0,10*ROW('Sanitation Data'!H179)),NA())</f>
        <v>#N/A</v>
      </c>
      <c r="AU185" s="508" t="e">
        <f ca="1">+IF(AND(ISNUMBER(OFFSET('Sanitation Data'!$I$4,0,10*ROW('Sanitation Data'!I179))),'Data Summary'!DJ185="Yes"),100-OFFSET('Sanitation Data'!$I$4,0,10*ROW('Sanitation Data'!I179)),NA())</f>
        <v>#N/A</v>
      </c>
      <c r="AV185" s="508" t="e">
        <f ca="1">+IF(AND(ISNUMBER(OFFSET('Sanitation Data'!$I$6,0,10*ROW('Sanitation Data'!I179))),'Data Summary'!DK185="Yes"),OFFSET('Sanitation Data'!$I$6,0,10*ROW('Sanitation Data'!I179)),NA())</f>
        <v>#N/A</v>
      </c>
      <c r="AW185" s="508" t="e">
        <f ca="1">+IF(AND(ISNUMBER(OFFSET('Sanitation Data'!$I$10,0,10*ROW('Sanitation Data'!I179))),'Data Summary'!DL185="Yes"),OFFSET('Sanitation Data'!$I$10,0,10*ROW('Sanitation Data'!I179)),NA())</f>
        <v>#N/A</v>
      </c>
      <c r="AX185" s="508" t="e">
        <f ca="1">+IF(AND(ISNUMBER(OFFSET('Sanitation Data'!$I$11,0,10*ROW('Sanitation Data'!I179))),'Data Summary'!DM185="Yes"),OFFSET('Sanitation Data'!$I$11,0,10*ROW('Sanitation Data'!I179)),NA())</f>
        <v>#N/A</v>
      </c>
      <c r="AY185" s="508" t="e">
        <f ca="1">+IF(AND(ISNUMBER(OFFSET('Sanitation Data'!$I$12,0,10*ROW('Sanitation Data'!I179))),'Data Summary'!DN185="Yes"),OFFSET('Sanitation Data'!$I$12,0,10*ROW('Sanitation Data'!I179)),NA())</f>
        <v>#N/A</v>
      </c>
      <c r="AZ185" s="509" t="e">
        <f ca="1">+IF(AND(ISNUMBER(OFFSET('Hygiene Data'!$D$5,0,10*ROW('Hygiene Data'!D179))),'Data Summary'!DO185="Yes"),OFFSET('Hygiene Data'!$D$5,0,10*ROW('Hygiene Data'!D179)),NA())</f>
        <v>#N/A</v>
      </c>
      <c r="BA185" s="509" t="e">
        <f ca="1">+IF(AND(ISNUMBER(OFFSET('Hygiene Data'!$D$7,0,10*ROW('Hygiene Data'!D179))),'Data Summary'!DP185="Yes"),OFFSET('Hygiene Data'!$D$7,0,10*ROW('Hygiene Data'!D179)),NA())</f>
        <v>#N/A</v>
      </c>
      <c r="BB185" s="509" t="e">
        <f ca="1">+IF(AND(ISNUMBER(OFFSET('Hygiene Data'!$D$9,0,10*ROW('Hygiene Data'!D179))),'Data Summary'!DQ185="Yes"),OFFSET('Hygiene Data'!$D$9,0,10*ROW('Hygiene Data'!D179)),NA())</f>
        <v>#N/A</v>
      </c>
      <c r="BC185" s="509" t="e">
        <f ca="1">+IF(AND(ISNUMBER(OFFSET('Hygiene Data'!$E$5,0,10*ROW('Hygiene Data'!E179))),'Data Summary'!DR185="Yes"),OFFSET('Hygiene Data'!$E$5,0,10*ROW('Hygiene Data'!E179)),NA())</f>
        <v>#N/A</v>
      </c>
      <c r="BD185" s="509" t="e">
        <f ca="1">+IF(AND(ISNUMBER(OFFSET('Hygiene Data'!$E$7,0,10*ROW('Hygiene Data'!E179))),'Data Summary'!DS185="Yes"),OFFSET('Hygiene Data'!$E$7,0,10*ROW('Hygiene Data'!E179)),NA())</f>
        <v>#N/A</v>
      </c>
      <c r="BE185" s="509" t="e">
        <f ca="1">+IF(AND(ISNUMBER(OFFSET('Hygiene Data'!$E$9,0,10*ROW('Hygiene Data'!E179))),'Data Summary'!DT185="Yes"),OFFSET('Hygiene Data'!$E$9,0,10*ROW('Hygiene Data'!E179)),NA())</f>
        <v>#N/A</v>
      </c>
      <c r="BF185" s="509" t="e">
        <f ca="1">+IF(AND(ISNUMBER(OFFSET('Hygiene Data'!$F$5,0,10*ROW('Hygiene Data'!F179))),'Data Summary'!DU185="Yes"),OFFSET('Hygiene Data'!$F$5,0,10*ROW('Hygiene Data'!F179)),NA())</f>
        <v>#N/A</v>
      </c>
      <c r="BG185" s="509" t="e">
        <f ca="1">+IF(AND(ISNUMBER(OFFSET('Hygiene Data'!$F$7,0,10*ROW('Hygiene Data'!F179))),'Data Summary'!DV185="Yes"),OFFSET('Hygiene Data'!$F$7,0,10*ROW('Hygiene Data'!F179)),NA())</f>
        <v>#N/A</v>
      </c>
      <c r="BH185" s="509" t="e">
        <f ca="1">+IF(AND(ISNUMBER(OFFSET('Hygiene Data'!$F$9,0,10*ROW('Hygiene Data'!F179))),'Data Summary'!DW185="Yes"),OFFSET('Hygiene Data'!$F$9,0,10*ROW('Hygiene Data'!F179)),NA())</f>
        <v>#N/A</v>
      </c>
      <c r="BI185" s="509" t="e">
        <f ca="1">+IF(AND(ISNUMBER(OFFSET('Hygiene Data'!$G$5,0,10*ROW('Hygiene Data'!G179))),'Data Summary'!DX185="Yes"),OFFSET('Hygiene Data'!$G$5,0,10*ROW('Hygiene Data'!G179)),NA())</f>
        <v>#N/A</v>
      </c>
      <c r="BJ185" s="509" t="e">
        <f ca="1">+IF(AND(ISNUMBER(OFFSET('Hygiene Data'!$G$7,0,10*ROW('Hygiene Data'!G179))),'Data Summary'!DY185="Yes"),OFFSET('Hygiene Data'!$G$7,0,10*ROW('Hygiene Data'!G179)),NA())</f>
        <v>#N/A</v>
      </c>
      <c r="BK185" s="509" t="e">
        <f ca="1">+IF(AND(ISNUMBER(OFFSET('Hygiene Data'!$G$9,0,10*ROW('Hygiene Data'!G179))),'Data Summary'!DZ185="Yes"),OFFSET('Hygiene Data'!$G$9,0,10*ROW('Hygiene Data'!G179)),NA())</f>
        <v>#N/A</v>
      </c>
      <c r="BL185" s="509" t="e">
        <f ca="1">+IF(AND(ISNUMBER(OFFSET('Hygiene Data'!$H$5,0,10*ROW('Hygiene Data'!H179))),'Data Summary'!EA185="Yes"),OFFSET('Hygiene Data'!$H$5,0,10*ROW('Hygiene Data'!H179)),NA())</f>
        <v>#N/A</v>
      </c>
      <c r="BM185" s="509" t="e">
        <f ca="1">+IF(AND(ISNUMBER(OFFSET('Hygiene Data'!$H$7,0,10*ROW('Hygiene Data'!H179))),'Data Summary'!EB185="Yes"),OFFSET('Hygiene Data'!$H$7,0,10*ROW('Hygiene Data'!H179)),NA())</f>
        <v>#N/A</v>
      </c>
      <c r="BN185" s="509" t="e">
        <f ca="1">+IF(AND(ISNUMBER(OFFSET('Hygiene Data'!$H$9,0,10*ROW('Hygiene Data'!H179))),'Data Summary'!EC185="Yes"),OFFSET('Hygiene Data'!$H$9,0,10*ROW('Hygiene Data'!H179)),NA())</f>
        <v>#N/A</v>
      </c>
      <c r="BO185" s="509" t="e">
        <f ca="1">+IF(AND(ISNUMBER(OFFSET('Hygiene Data'!$I$5,0,10*ROW('Hygiene Data'!I179))),'Data Summary'!ED185="Yes"),OFFSET('Hygiene Data'!$I$5,0,10*ROW('Hygiene Data'!I179)),NA())</f>
        <v>#N/A</v>
      </c>
      <c r="BP185" s="509" t="e">
        <f ca="1">+IF(AND(ISNUMBER(OFFSET('Hygiene Data'!$I$7,0,10*ROW('Hygiene Data'!I179))),'Data Summary'!EE185="Yes"),OFFSET('Hygiene Data'!$I$7,0,10*ROW('Hygiene Data'!I179)),NA())</f>
        <v>#N/A</v>
      </c>
      <c r="BQ185" s="509" t="e">
        <f ca="1">+IF(AND(ISNUMBER(OFFSET('Hygiene Data'!$I$9,0,10*ROW('Hygiene Data'!I179))),'Data Summary'!EF185="Yes"),OFFSET('Hygiene Data'!$I$9,0,10*ROW('Hygiene Data'!I179)),NA())</f>
        <v>#N/A</v>
      </c>
    </row>
    <row r="186" spans="1:69" x14ac:dyDescent="0.25">
      <c r="A186" s="505" t="e">
        <f ca="1">+RIGHT('Data Summary'!A186,LEN('Data Summary'!A186)-9)</f>
        <v>#VALUE!</v>
      </c>
      <c r="B186" s="479" t="str">
        <f ca="1">+IF(ISTEXT('Data Summary'!B186),'Data Summary'!B186,"")</f>
        <v/>
      </c>
      <c r="C186" s="506" t="e">
        <f ca="1">+VALUE('Data Summary'!C186)</f>
        <v>#VALUE!</v>
      </c>
      <c r="D186" s="507" t="e">
        <f ca="1">+IF(AND(ISNUMBER(OFFSET('Water Data'!$D$4,0,10*ROW('Water Data'!D180))),'Data Summary'!BS186="Yes"),100-OFFSET('Water Data'!$D$4,0,10*ROW('Water Data'!D180)),NA())</f>
        <v>#N/A</v>
      </c>
      <c r="E186" s="507" t="e">
        <f ca="1">+IF(AND(ISNUMBER(OFFSET('Water Data'!$D$6,0,10*ROW('Water Data'!D180))),'Data Summary'!BT186="Yes"),OFFSET('Water Data'!$D$6,0,10*ROW('Water Data'!D180)),NA())</f>
        <v>#N/A</v>
      </c>
      <c r="F186" s="507" t="e">
        <f ca="1">+IF(AND(ISNUMBER(OFFSET('Water Data'!$D$9,0,10*ROW('Water Data'!D180))),'Data Summary'!BU186="Yes"),OFFSET('Water Data'!$D$9,0,10*ROW('Water Data'!D180)),NA())</f>
        <v>#N/A</v>
      </c>
      <c r="G186" s="507" t="e">
        <f ca="1">+IF(AND(ISNUMBER(OFFSET('Water Data'!$E$4,0,10*ROW('Water Data'!E180))),'Data Summary'!BV186="Yes"),100-OFFSET('Water Data'!$E$4,0,10*ROW('Water Data'!E180)),NA())</f>
        <v>#N/A</v>
      </c>
      <c r="H186" s="507" t="e">
        <f ca="1">+IF(AND(ISNUMBER(OFFSET('Water Data'!$E$6,0,10*ROW('Water Data'!E180))),'Data Summary'!BW186="Yes"),OFFSET('Water Data'!$E$6,0,10*ROW('Water Data'!E180)),NA())</f>
        <v>#N/A</v>
      </c>
      <c r="I186" s="507" t="e">
        <f ca="1">+IF(AND(ISNUMBER(OFFSET('Water Data'!$E$9,0,10*ROW('Water Data'!E180))),'Data Summary'!BX186="Yes"),OFFSET('Water Data'!$E$9,0,10*ROW('Water Data'!E180)),NA())</f>
        <v>#N/A</v>
      </c>
      <c r="J186" s="507" t="e">
        <f ca="1">+IF(AND(ISNUMBER(OFFSET('Water Data'!$F$4,0,10*ROW('Water Data'!F180))),'Data Summary'!BY186="Yes"),100-OFFSET('Water Data'!$F$4,0,10*ROW('Water Data'!F180)),NA())</f>
        <v>#N/A</v>
      </c>
      <c r="K186" s="507" t="e">
        <f ca="1">+IF(AND(ISNUMBER(OFFSET('Water Data'!$F$6,0,10*ROW('Water Data'!F180))),'Data Summary'!BZ186="Yes"),OFFSET('Water Data'!$F$6,0,10*ROW('Water Data'!F180)),NA())</f>
        <v>#N/A</v>
      </c>
      <c r="L186" s="507" t="e">
        <f ca="1">+IF(AND(ISNUMBER(OFFSET('Water Data'!$F$9,0,10*ROW('Water Data'!F180))),'Data Summary'!CA186="Yes"),OFFSET('Water Data'!$F$9,0,10*ROW('Water Data'!F180)),NA())</f>
        <v>#N/A</v>
      </c>
      <c r="M186" s="507" t="e">
        <f ca="1">+IF(AND(ISNUMBER(OFFSET('Water Data'!$G$4,0,10*ROW('Water Data'!G180))),'Data Summary'!CB186="Yes"),100-OFFSET('Water Data'!$G$4,0,10*ROW('Water Data'!G180)),NA())</f>
        <v>#N/A</v>
      </c>
      <c r="N186" s="507" t="e">
        <f ca="1">+IF(AND(ISNUMBER(OFFSET('Water Data'!$G$6,0,10*ROW('Water Data'!G180))),'Data Summary'!CC186="Yes"),OFFSET('Water Data'!$G$6,0,10*ROW('Water Data'!G180)),NA())</f>
        <v>#N/A</v>
      </c>
      <c r="O186" s="507" t="e">
        <f ca="1">+IF(AND(ISNUMBER(OFFSET('Water Data'!$G$9,0,10*ROW('Water Data'!G180))),'Data Summary'!CD186="Yes"),OFFSET('Water Data'!$G$9,0,10*ROW('Water Data'!G180)),NA())</f>
        <v>#N/A</v>
      </c>
      <c r="P186" s="507" t="e">
        <f ca="1">+IF(AND(ISNUMBER(OFFSET('Water Data'!$H$4,0,10*ROW('Water Data'!H180))),'Data Summary'!CE186="Yes"),100-OFFSET('Water Data'!$H$4,0,10*ROW('Water Data'!H180)),NA())</f>
        <v>#N/A</v>
      </c>
      <c r="Q186" s="507" t="e">
        <f ca="1">+IF(AND(ISNUMBER(OFFSET('Water Data'!$H$6,0,10*ROW('Water Data'!H180))),'Data Summary'!CF186="Yes"),OFFSET('Water Data'!$H$6,0,10*ROW('Water Data'!H180)),NA())</f>
        <v>#N/A</v>
      </c>
      <c r="R186" s="507" t="e">
        <f ca="1">+IF(AND(ISNUMBER(OFFSET('Water Data'!$H$9,0,10*ROW('Water Data'!H180))),'Data Summary'!CG186="Yes"),OFFSET('Water Data'!$H$9,0,10*ROW('Water Data'!H180)),NA())</f>
        <v>#N/A</v>
      </c>
      <c r="S186" s="507" t="e">
        <f ca="1">+IF(AND(ISNUMBER(OFFSET('Water Data'!$I$4,0,10*ROW('Water Data'!I180))),'Data Summary'!CH186="Yes"),100-OFFSET('Water Data'!$I$4,0,10*ROW('Water Data'!I180)),NA())</f>
        <v>#N/A</v>
      </c>
      <c r="T186" s="507" t="e">
        <f ca="1">+IF(AND(ISNUMBER(OFFSET('Water Data'!$I$6,0,10*ROW('Water Data'!I180))),'Data Summary'!CI186="Yes"),OFFSET('Water Data'!$I$6,0,10*ROW('Water Data'!I180)),NA())</f>
        <v>#N/A</v>
      </c>
      <c r="U186" s="507" t="e">
        <f ca="1">+IF(AND(ISNUMBER(OFFSET('Water Data'!$I$9,0,10*ROW('Water Data'!I180))),'Data Summary'!CJ186="Yes"),OFFSET('Water Data'!$I$9,0,10*ROW('Water Data'!I180)),NA())</f>
        <v>#N/A</v>
      </c>
      <c r="V186" s="508" t="e">
        <f ca="1">+IF(AND(ISNUMBER(OFFSET('Sanitation Data'!$D$4,0,10*ROW('Sanitation Data'!D180))),'Data Summary'!CK186="Yes"),100-OFFSET('Sanitation Data'!$D$4,0,10*ROW('Sanitation Data'!D180)),NA())</f>
        <v>#N/A</v>
      </c>
      <c r="W186" s="508" t="e">
        <f ca="1">+IF(AND(ISNUMBER(OFFSET('Sanitation Data'!$D$6,0,10*ROW('Sanitation Data'!D180))),'Data Summary'!CL186="Yes"),OFFSET('Sanitation Data'!$D$6,0,10*ROW('Sanitation Data'!D180)),NA())</f>
        <v>#N/A</v>
      </c>
      <c r="X186" s="508" t="e">
        <f ca="1">+IF(AND(ISNUMBER(OFFSET('Sanitation Data'!$D$10,0,10*ROW('Sanitation Data'!D180))),'Data Summary'!CM186="Yes"),OFFSET('Sanitation Data'!$D$10,0,10*ROW('Sanitation Data'!D180)),NA())</f>
        <v>#N/A</v>
      </c>
      <c r="Y186" s="508" t="e">
        <f ca="1">+IF(AND(ISNUMBER(OFFSET('Sanitation Data'!$D$11,0,10*ROW('Sanitation Data'!D180))),'Data Summary'!CN186="Yes"),OFFSET('Sanitation Data'!$D$11,0,10*ROW('Sanitation Data'!D180)),NA())</f>
        <v>#N/A</v>
      </c>
      <c r="Z186" s="508" t="e">
        <f ca="1">+IF(AND(ISNUMBER(OFFSET('Sanitation Data'!$D$12,0,10*ROW('Sanitation Data'!D180))),'Data Summary'!CO186="Yes"),OFFSET('Sanitation Data'!$D$12,0,10*ROW('Sanitation Data'!D180)),NA())</f>
        <v>#N/A</v>
      </c>
      <c r="AA186" s="508" t="e">
        <f ca="1">+IF(AND(ISNUMBER(OFFSET('Sanitation Data'!$E$4,0,10*ROW('Sanitation Data'!E180))),'Data Summary'!CP186="Yes"),100-OFFSET('Sanitation Data'!$E$4,0,10*ROW('Sanitation Data'!E180)),NA())</f>
        <v>#N/A</v>
      </c>
      <c r="AB186" s="508" t="e">
        <f ca="1">+IF(AND(ISNUMBER(OFFSET('Sanitation Data'!$E$6,0,10*ROW('Sanitation Data'!E180))),'Data Summary'!CQ186="Yes"),OFFSET('Sanitation Data'!$E$6,0,10*ROW('Sanitation Data'!E180)),NA())</f>
        <v>#N/A</v>
      </c>
      <c r="AC186" s="508" t="e">
        <f ca="1">+IF(AND(ISNUMBER(OFFSET('Sanitation Data'!$E$10,0,10*ROW('Sanitation Data'!E180))),'Data Summary'!CR186="Yes"),OFFSET('Sanitation Data'!$E$10,0,10*ROW('Sanitation Data'!E180)),NA())</f>
        <v>#N/A</v>
      </c>
      <c r="AD186" s="508" t="e">
        <f ca="1">+IF(AND(ISNUMBER(OFFSET('Sanitation Data'!$E$11,0,10*ROW('Sanitation Data'!E180))),'Data Summary'!CS186="Yes"),OFFSET('Sanitation Data'!$E$11,0,10*ROW('Sanitation Data'!E180)),NA())</f>
        <v>#N/A</v>
      </c>
      <c r="AE186" s="508" t="e">
        <f ca="1">+IF(AND(ISNUMBER(OFFSET('Sanitation Data'!$E$12,0,10*ROW('Sanitation Data'!E180))),'Data Summary'!CT186="Yes"),OFFSET('Sanitation Data'!$E$12,0,10*ROW('Sanitation Data'!E180)),NA())</f>
        <v>#N/A</v>
      </c>
      <c r="AF186" s="508" t="e">
        <f ca="1">+IF(AND(ISNUMBER(OFFSET('Sanitation Data'!$F$4,0,10*ROW('Sanitation Data'!F180))),'Data Summary'!CU186="Yes"),100-OFFSET('Sanitation Data'!$F$4,0,10*ROW('Sanitation Data'!F180)),NA())</f>
        <v>#N/A</v>
      </c>
      <c r="AG186" s="508" t="e">
        <f ca="1">+IF(AND(ISNUMBER(OFFSET('Sanitation Data'!$F$6,0,10*ROW('Sanitation Data'!F180))),'Data Summary'!CV186="Yes"),OFFSET('Sanitation Data'!$F$6,0,10*ROW('Sanitation Data'!F180)),NA())</f>
        <v>#N/A</v>
      </c>
      <c r="AH186" s="508" t="e">
        <f ca="1">+IF(AND(ISNUMBER(OFFSET('Sanitation Data'!$F$10,0,10*ROW('Sanitation Data'!F180))),'Data Summary'!CW186="Yes"),OFFSET('Sanitation Data'!$F$10,0,10*ROW('Sanitation Data'!F180)),NA())</f>
        <v>#N/A</v>
      </c>
      <c r="AI186" s="508" t="e">
        <f ca="1">+IF(AND(ISNUMBER(OFFSET('Sanitation Data'!$F$11,0,10*ROW('Sanitation Data'!F180))),'Data Summary'!CX186="Yes"),OFFSET('Sanitation Data'!$F$11,0,10*ROW('Sanitation Data'!F180)),NA())</f>
        <v>#N/A</v>
      </c>
      <c r="AJ186" s="508" t="e">
        <f ca="1">+IF(AND(ISNUMBER(OFFSET('Sanitation Data'!$F$12,0,10*ROW('Sanitation Data'!F180))),'Data Summary'!CY186="Yes"),OFFSET('Sanitation Data'!$F$12,0,10*ROW('Sanitation Data'!F180)),NA())</f>
        <v>#N/A</v>
      </c>
      <c r="AK186" s="508" t="e">
        <f ca="1">+IF(AND(ISNUMBER(OFFSET('Sanitation Data'!$G$4,0,10*ROW('Sanitation Data'!G180))),'Data Summary'!CZ186="Yes"),100-OFFSET('Sanitation Data'!$G$4,0,10*ROW('Sanitation Data'!G180)),NA())</f>
        <v>#N/A</v>
      </c>
      <c r="AL186" s="508" t="e">
        <f ca="1">+IF(AND(ISNUMBER(OFFSET('Sanitation Data'!$G$6,0,10*ROW('Sanitation Data'!G180))),'Data Summary'!DA186="Yes"),OFFSET('Sanitation Data'!$G$6,0,10*ROW('Sanitation Data'!G180)),NA())</f>
        <v>#N/A</v>
      </c>
      <c r="AM186" s="508" t="e">
        <f ca="1">+IF(AND(ISNUMBER(OFFSET('Sanitation Data'!$G$10,0,10*ROW('Sanitation Data'!G180))),'Data Summary'!DB186="Yes"),OFFSET('Sanitation Data'!$G$10,0,10*ROW('Sanitation Data'!G180)),NA())</f>
        <v>#N/A</v>
      </c>
      <c r="AN186" s="508" t="e">
        <f ca="1">+IF(AND(ISNUMBER(OFFSET('Sanitation Data'!$G$11,0,10*ROW('Sanitation Data'!G180))),'Data Summary'!DC186="Yes"),OFFSET('Sanitation Data'!$G$11,0,10*ROW('Sanitation Data'!G180)),NA())</f>
        <v>#N/A</v>
      </c>
      <c r="AO186" s="508" t="e">
        <f ca="1">+IF(AND(ISNUMBER(OFFSET('Sanitation Data'!$G$12,0,10*ROW('Sanitation Data'!G180))),'Data Summary'!DD186="Yes"),OFFSET('Sanitation Data'!$G$12,0,10*ROW('Sanitation Data'!G180)),NA())</f>
        <v>#N/A</v>
      </c>
      <c r="AP186" s="508" t="e">
        <f ca="1">+IF(AND(ISNUMBER(OFFSET('Sanitation Data'!$H$4,0,10*ROW('Sanitation Data'!H180))),'Data Summary'!DE186="Yes"),100-OFFSET('Sanitation Data'!$H$4,0,10*ROW('Sanitation Data'!H180)),NA())</f>
        <v>#N/A</v>
      </c>
      <c r="AQ186" s="508" t="e">
        <f ca="1">+IF(AND(ISNUMBER(OFFSET('Sanitation Data'!$H$6,0,10*ROW('Sanitation Data'!H180))),'Data Summary'!DF186="Yes"),OFFSET('Sanitation Data'!$H$6,0,10*ROW('Sanitation Data'!H180)),NA())</f>
        <v>#N/A</v>
      </c>
      <c r="AR186" s="508" t="e">
        <f ca="1">+IF(AND(ISNUMBER(OFFSET('Sanitation Data'!$H$10,0,10*ROW('Sanitation Data'!H180))),'Data Summary'!DG186="Yes"),OFFSET('Sanitation Data'!$H$10,0,10*ROW('Sanitation Data'!H180)),NA())</f>
        <v>#N/A</v>
      </c>
      <c r="AS186" s="508" t="e">
        <f ca="1">+IF(AND(ISNUMBER(OFFSET('Sanitation Data'!$H$11,0,10*ROW('Sanitation Data'!H180))),'Data Summary'!DH186="Yes"),OFFSET('Sanitation Data'!$H$11,0,10*ROW('Sanitation Data'!H180)),NA())</f>
        <v>#N/A</v>
      </c>
      <c r="AT186" s="508" t="e">
        <f ca="1">+IF(AND(ISNUMBER(OFFSET('Sanitation Data'!$H$12,0,10*ROW('Sanitation Data'!H180))),'Data Summary'!DI186="Yes"),OFFSET('Sanitation Data'!$H$12,0,10*ROW('Sanitation Data'!H180)),NA())</f>
        <v>#N/A</v>
      </c>
      <c r="AU186" s="508" t="e">
        <f ca="1">+IF(AND(ISNUMBER(OFFSET('Sanitation Data'!$I$4,0,10*ROW('Sanitation Data'!I180))),'Data Summary'!DJ186="Yes"),100-OFFSET('Sanitation Data'!$I$4,0,10*ROW('Sanitation Data'!I180)),NA())</f>
        <v>#N/A</v>
      </c>
      <c r="AV186" s="508" t="e">
        <f ca="1">+IF(AND(ISNUMBER(OFFSET('Sanitation Data'!$I$6,0,10*ROW('Sanitation Data'!I180))),'Data Summary'!DK186="Yes"),OFFSET('Sanitation Data'!$I$6,0,10*ROW('Sanitation Data'!I180)),NA())</f>
        <v>#N/A</v>
      </c>
      <c r="AW186" s="508" t="e">
        <f ca="1">+IF(AND(ISNUMBER(OFFSET('Sanitation Data'!$I$10,0,10*ROW('Sanitation Data'!I180))),'Data Summary'!DL186="Yes"),OFFSET('Sanitation Data'!$I$10,0,10*ROW('Sanitation Data'!I180)),NA())</f>
        <v>#N/A</v>
      </c>
      <c r="AX186" s="508" t="e">
        <f ca="1">+IF(AND(ISNUMBER(OFFSET('Sanitation Data'!$I$11,0,10*ROW('Sanitation Data'!I180))),'Data Summary'!DM186="Yes"),OFFSET('Sanitation Data'!$I$11,0,10*ROW('Sanitation Data'!I180)),NA())</f>
        <v>#N/A</v>
      </c>
      <c r="AY186" s="508" t="e">
        <f ca="1">+IF(AND(ISNUMBER(OFFSET('Sanitation Data'!$I$12,0,10*ROW('Sanitation Data'!I180))),'Data Summary'!DN186="Yes"),OFFSET('Sanitation Data'!$I$12,0,10*ROW('Sanitation Data'!I180)),NA())</f>
        <v>#N/A</v>
      </c>
      <c r="AZ186" s="509" t="e">
        <f ca="1">+IF(AND(ISNUMBER(OFFSET('Hygiene Data'!$D$5,0,10*ROW('Hygiene Data'!D180))),'Data Summary'!DO186="Yes"),OFFSET('Hygiene Data'!$D$5,0,10*ROW('Hygiene Data'!D180)),NA())</f>
        <v>#N/A</v>
      </c>
      <c r="BA186" s="509" t="e">
        <f ca="1">+IF(AND(ISNUMBER(OFFSET('Hygiene Data'!$D$7,0,10*ROW('Hygiene Data'!D180))),'Data Summary'!DP186="Yes"),OFFSET('Hygiene Data'!$D$7,0,10*ROW('Hygiene Data'!D180)),NA())</f>
        <v>#N/A</v>
      </c>
      <c r="BB186" s="509" t="e">
        <f ca="1">+IF(AND(ISNUMBER(OFFSET('Hygiene Data'!$D$9,0,10*ROW('Hygiene Data'!D180))),'Data Summary'!DQ186="Yes"),OFFSET('Hygiene Data'!$D$9,0,10*ROW('Hygiene Data'!D180)),NA())</f>
        <v>#N/A</v>
      </c>
      <c r="BC186" s="509" t="e">
        <f ca="1">+IF(AND(ISNUMBER(OFFSET('Hygiene Data'!$E$5,0,10*ROW('Hygiene Data'!E180))),'Data Summary'!DR186="Yes"),OFFSET('Hygiene Data'!$E$5,0,10*ROW('Hygiene Data'!E180)),NA())</f>
        <v>#N/A</v>
      </c>
      <c r="BD186" s="509" t="e">
        <f ca="1">+IF(AND(ISNUMBER(OFFSET('Hygiene Data'!$E$7,0,10*ROW('Hygiene Data'!E180))),'Data Summary'!DS186="Yes"),OFFSET('Hygiene Data'!$E$7,0,10*ROW('Hygiene Data'!E180)),NA())</f>
        <v>#N/A</v>
      </c>
      <c r="BE186" s="509" t="e">
        <f ca="1">+IF(AND(ISNUMBER(OFFSET('Hygiene Data'!$E$9,0,10*ROW('Hygiene Data'!E180))),'Data Summary'!DT186="Yes"),OFFSET('Hygiene Data'!$E$9,0,10*ROW('Hygiene Data'!E180)),NA())</f>
        <v>#N/A</v>
      </c>
      <c r="BF186" s="509" t="e">
        <f ca="1">+IF(AND(ISNUMBER(OFFSET('Hygiene Data'!$F$5,0,10*ROW('Hygiene Data'!F180))),'Data Summary'!DU186="Yes"),OFFSET('Hygiene Data'!$F$5,0,10*ROW('Hygiene Data'!F180)),NA())</f>
        <v>#N/A</v>
      </c>
      <c r="BG186" s="509" t="e">
        <f ca="1">+IF(AND(ISNUMBER(OFFSET('Hygiene Data'!$F$7,0,10*ROW('Hygiene Data'!F180))),'Data Summary'!DV186="Yes"),OFFSET('Hygiene Data'!$F$7,0,10*ROW('Hygiene Data'!F180)),NA())</f>
        <v>#N/A</v>
      </c>
      <c r="BH186" s="509" t="e">
        <f ca="1">+IF(AND(ISNUMBER(OFFSET('Hygiene Data'!$F$9,0,10*ROW('Hygiene Data'!F180))),'Data Summary'!DW186="Yes"),OFFSET('Hygiene Data'!$F$9,0,10*ROW('Hygiene Data'!F180)),NA())</f>
        <v>#N/A</v>
      </c>
      <c r="BI186" s="509" t="e">
        <f ca="1">+IF(AND(ISNUMBER(OFFSET('Hygiene Data'!$G$5,0,10*ROW('Hygiene Data'!G180))),'Data Summary'!DX186="Yes"),OFFSET('Hygiene Data'!$G$5,0,10*ROW('Hygiene Data'!G180)),NA())</f>
        <v>#N/A</v>
      </c>
      <c r="BJ186" s="509" t="e">
        <f ca="1">+IF(AND(ISNUMBER(OFFSET('Hygiene Data'!$G$7,0,10*ROW('Hygiene Data'!G180))),'Data Summary'!DY186="Yes"),OFFSET('Hygiene Data'!$G$7,0,10*ROW('Hygiene Data'!G180)),NA())</f>
        <v>#N/A</v>
      </c>
      <c r="BK186" s="509" t="e">
        <f ca="1">+IF(AND(ISNUMBER(OFFSET('Hygiene Data'!$G$9,0,10*ROW('Hygiene Data'!G180))),'Data Summary'!DZ186="Yes"),OFFSET('Hygiene Data'!$G$9,0,10*ROW('Hygiene Data'!G180)),NA())</f>
        <v>#N/A</v>
      </c>
      <c r="BL186" s="509" t="e">
        <f ca="1">+IF(AND(ISNUMBER(OFFSET('Hygiene Data'!$H$5,0,10*ROW('Hygiene Data'!H180))),'Data Summary'!EA186="Yes"),OFFSET('Hygiene Data'!$H$5,0,10*ROW('Hygiene Data'!H180)),NA())</f>
        <v>#N/A</v>
      </c>
      <c r="BM186" s="509" t="e">
        <f ca="1">+IF(AND(ISNUMBER(OFFSET('Hygiene Data'!$H$7,0,10*ROW('Hygiene Data'!H180))),'Data Summary'!EB186="Yes"),OFFSET('Hygiene Data'!$H$7,0,10*ROW('Hygiene Data'!H180)),NA())</f>
        <v>#N/A</v>
      </c>
      <c r="BN186" s="509" t="e">
        <f ca="1">+IF(AND(ISNUMBER(OFFSET('Hygiene Data'!$H$9,0,10*ROW('Hygiene Data'!H180))),'Data Summary'!EC186="Yes"),OFFSET('Hygiene Data'!$H$9,0,10*ROW('Hygiene Data'!H180)),NA())</f>
        <v>#N/A</v>
      </c>
      <c r="BO186" s="509" t="e">
        <f ca="1">+IF(AND(ISNUMBER(OFFSET('Hygiene Data'!$I$5,0,10*ROW('Hygiene Data'!I180))),'Data Summary'!ED186="Yes"),OFFSET('Hygiene Data'!$I$5,0,10*ROW('Hygiene Data'!I180)),NA())</f>
        <v>#N/A</v>
      </c>
      <c r="BP186" s="509" t="e">
        <f ca="1">+IF(AND(ISNUMBER(OFFSET('Hygiene Data'!$I$7,0,10*ROW('Hygiene Data'!I180))),'Data Summary'!EE186="Yes"),OFFSET('Hygiene Data'!$I$7,0,10*ROW('Hygiene Data'!I180)),NA())</f>
        <v>#N/A</v>
      </c>
      <c r="BQ186" s="509" t="e">
        <f ca="1">+IF(AND(ISNUMBER(OFFSET('Hygiene Data'!$I$9,0,10*ROW('Hygiene Data'!I180))),'Data Summary'!EF186="Yes"),OFFSET('Hygiene Data'!$I$9,0,10*ROW('Hygiene Data'!I180)),NA())</f>
        <v>#N/A</v>
      </c>
    </row>
    <row r="187" spans="1:69" x14ac:dyDescent="0.25">
      <c r="A187" s="505" t="e">
        <f ca="1">+RIGHT('Data Summary'!A187,LEN('Data Summary'!A187)-9)</f>
        <v>#VALUE!</v>
      </c>
      <c r="B187" s="479" t="str">
        <f ca="1">+IF(ISTEXT('Data Summary'!B187),'Data Summary'!B187,"")</f>
        <v/>
      </c>
      <c r="C187" s="506" t="e">
        <f ca="1">+VALUE('Data Summary'!C187)</f>
        <v>#VALUE!</v>
      </c>
      <c r="D187" s="507" t="e">
        <f ca="1">+IF(AND(ISNUMBER(OFFSET('Water Data'!$D$4,0,10*ROW('Water Data'!D181))),'Data Summary'!BS187="Yes"),100-OFFSET('Water Data'!$D$4,0,10*ROW('Water Data'!D181)),NA())</f>
        <v>#N/A</v>
      </c>
      <c r="E187" s="507" t="e">
        <f ca="1">+IF(AND(ISNUMBER(OFFSET('Water Data'!$D$6,0,10*ROW('Water Data'!D181))),'Data Summary'!BT187="Yes"),OFFSET('Water Data'!$D$6,0,10*ROW('Water Data'!D181)),NA())</f>
        <v>#N/A</v>
      </c>
      <c r="F187" s="507" t="e">
        <f ca="1">+IF(AND(ISNUMBER(OFFSET('Water Data'!$D$9,0,10*ROW('Water Data'!D181))),'Data Summary'!BU187="Yes"),OFFSET('Water Data'!$D$9,0,10*ROW('Water Data'!D181)),NA())</f>
        <v>#N/A</v>
      </c>
      <c r="G187" s="507" t="e">
        <f ca="1">+IF(AND(ISNUMBER(OFFSET('Water Data'!$E$4,0,10*ROW('Water Data'!E181))),'Data Summary'!BV187="Yes"),100-OFFSET('Water Data'!$E$4,0,10*ROW('Water Data'!E181)),NA())</f>
        <v>#N/A</v>
      </c>
      <c r="H187" s="507" t="e">
        <f ca="1">+IF(AND(ISNUMBER(OFFSET('Water Data'!$E$6,0,10*ROW('Water Data'!E181))),'Data Summary'!BW187="Yes"),OFFSET('Water Data'!$E$6,0,10*ROW('Water Data'!E181)),NA())</f>
        <v>#N/A</v>
      </c>
      <c r="I187" s="507" t="e">
        <f ca="1">+IF(AND(ISNUMBER(OFFSET('Water Data'!$E$9,0,10*ROW('Water Data'!E181))),'Data Summary'!BX187="Yes"),OFFSET('Water Data'!$E$9,0,10*ROW('Water Data'!E181)),NA())</f>
        <v>#N/A</v>
      </c>
      <c r="J187" s="507" t="e">
        <f ca="1">+IF(AND(ISNUMBER(OFFSET('Water Data'!$F$4,0,10*ROW('Water Data'!F181))),'Data Summary'!BY187="Yes"),100-OFFSET('Water Data'!$F$4,0,10*ROW('Water Data'!F181)),NA())</f>
        <v>#N/A</v>
      </c>
      <c r="K187" s="507" t="e">
        <f ca="1">+IF(AND(ISNUMBER(OFFSET('Water Data'!$F$6,0,10*ROW('Water Data'!F181))),'Data Summary'!BZ187="Yes"),OFFSET('Water Data'!$F$6,0,10*ROW('Water Data'!F181)),NA())</f>
        <v>#N/A</v>
      </c>
      <c r="L187" s="507" t="e">
        <f ca="1">+IF(AND(ISNUMBER(OFFSET('Water Data'!$F$9,0,10*ROW('Water Data'!F181))),'Data Summary'!CA187="Yes"),OFFSET('Water Data'!$F$9,0,10*ROW('Water Data'!F181)),NA())</f>
        <v>#N/A</v>
      </c>
      <c r="M187" s="507" t="e">
        <f ca="1">+IF(AND(ISNUMBER(OFFSET('Water Data'!$G$4,0,10*ROW('Water Data'!G181))),'Data Summary'!CB187="Yes"),100-OFFSET('Water Data'!$G$4,0,10*ROW('Water Data'!G181)),NA())</f>
        <v>#N/A</v>
      </c>
      <c r="N187" s="507" t="e">
        <f ca="1">+IF(AND(ISNUMBER(OFFSET('Water Data'!$G$6,0,10*ROW('Water Data'!G181))),'Data Summary'!CC187="Yes"),OFFSET('Water Data'!$G$6,0,10*ROW('Water Data'!G181)),NA())</f>
        <v>#N/A</v>
      </c>
      <c r="O187" s="507" t="e">
        <f ca="1">+IF(AND(ISNUMBER(OFFSET('Water Data'!$G$9,0,10*ROW('Water Data'!G181))),'Data Summary'!CD187="Yes"),OFFSET('Water Data'!$G$9,0,10*ROW('Water Data'!G181)),NA())</f>
        <v>#N/A</v>
      </c>
      <c r="P187" s="507" t="e">
        <f ca="1">+IF(AND(ISNUMBER(OFFSET('Water Data'!$H$4,0,10*ROW('Water Data'!H181))),'Data Summary'!CE187="Yes"),100-OFFSET('Water Data'!$H$4,0,10*ROW('Water Data'!H181)),NA())</f>
        <v>#N/A</v>
      </c>
      <c r="Q187" s="507" t="e">
        <f ca="1">+IF(AND(ISNUMBER(OFFSET('Water Data'!$H$6,0,10*ROW('Water Data'!H181))),'Data Summary'!CF187="Yes"),OFFSET('Water Data'!$H$6,0,10*ROW('Water Data'!H181)),NA())</f>
        <v>#N/A</v>
      </c>
      <c r="R187" s="507" t="e">
        <f ca="1">+IF(AND(ISNUMBER(OFFSET('Water Data'!$H$9,0,10*ROW('Water Data'!H181))),'Data Summary'!CG187="Yes"),OFFSET('Water Data'!$H$9,0,10*ROW('Water Data'!H181)),NA())</f>
        <v>#N/A</v>
      </c>
      <c r="S187" s="507" t="e">
        <f ca="1">+IF(AND(ISNUMBER(OFFSET('Water Data'!$I$4,0,10*ROW('Water Data'!I181))),'Data Summary'!CH187="Yes"),100-OFFSET('Water Data'!$I$4,0,10*ROW('Water Data'!I181)),NA())</f>
        <v>#N/A</v>
      </c>
      <c r="T187" s="507" t="e">
        <f ca="1">+IF(AND(ISNUMBER(OFFSET('Water Data'!$I$6,0,10*ROW('Water Data'!I181))),'Data Summary'!CI187="Yes"),OFFSET('Water Data'!$I$6,0,10*ROW('Water Data'!I181)),NA())</f>
        <v>#N/A</v>
      </c>
      <c r="U187" s="507" t="e">
        <f ca="1">+IF(AND(ISNUMBER(OFFSET('Water Data'!$I$9,0,10*ROW('Water Data'!I181))),'Data Summary'!CJ187="Yes"),OFFSET('Water Data'!$I$9,0,10*ROW('Water Data'!I181)),NA())</f>
        <v>#N/A</v>
      </c>
      <c r="V187" s="508" t="e">
        <f ca="1">+IF(AND(ISNUMBER(OFFSET('Sanitation Data'!$D$4,0,10*ROW('Sanitation Data'!D181))),'Data Summary'!CK187="Yes"),100-OFFSET('Sanitation Data'!$D$4,0,10*ROW('Sanitation Data'!D181)),NA())</f>
        <v>#N/A</v>
      </c>
      <c r="W187" s="508" t="e">
        <f ca="1">+IF(AND(ISNUMBER(OFFSET('Sanitation Data'!$D$6,0,10*ROW('Sanitation Data'!D181))),'Data Summary'!CL187="Yes"),OFFSET('Sanitation Data'!$D$6,0,10*ROW('Sanitation Data'!D181)),NA())</f>
        <v>#N/A</v>
      </c>
      <c r="X187" s="508" t="e">
        <f ca="1">+IF(AND(ISNUMBER(OFFSET('Sanitation Data'!$D$10,0,10*ROW('Sanitation Data'!D181))),'Data Summary'!CM187="Yes"),OFFSET('Sanitation Data'!$D$10,0,10*ROW('Sanitation Data'!D181)),NA())</f>
        <v>#N/A</v>
      </c>
      <c r="Y187" s="508" t="e">
        <f ca="1">+IF(AND(ISNUMBER(OFFSET('Sanitation Data'!$D$11,0,10*ROW('Sanitation Data'!D181))),'Data Summary'!CN187="Yes"),OFFSET('Sanitation Data'!$D$11,0,10*ROW('Sanitation Data'!D181)),NA())</f>
        <v>#N/A</v>
      </c>
      <c r="Z187" s="508" t="e">
        <f ca="1">+IF(AND(ISNUMBER(OFFSET('Sanitation Data'!$D$12,0,10*ROW('Sanitation Data'!D181))),'Data Summary'!CO187="Yes"),OFFSET('Sanitation Data'!$D$12,0,10*ROW('Sanitation Data'!D181)),NA())</f>
        <v>#N/A</v>
      </c>
      <c r="AA187" s="508" t="e">
        <f ca="1">+IF(AND(ISNUMBER(OFFSET('Sanitation Data'!$E$4,0,10*ROW('Sanitation Data'!E181))),'Data Summary'!CP187="Yes"),100-OFFSET('Sanitation Data'!$E$4,0,10*ROW('Sanitation Data'!E181)),NA())</f>
        <v>#N/A</v>
      </c>
      <c r="AB187" s="508" t="e">
        <f ca="1">+IF(AND(ISNUMBER(OFFSET('Sanitation Data'!$E$6,0,10*ROW('Sanitation Data'!E181))),'Data Summary'!CQ187="Yes"),OFFSET('Sanitation Data'!$E$6,0,10*ROW('Sanitation Data'!E181)),NA())</f>
        <v>#N/A</v>
      </c>
      <c r="AC187" s="508" t="e">
        <f ca="1">+IF(AND(ISNUMBER(OFFSET('Sanitation Data'!$E$10,0,10*ROW('Sanitation Data'!E181))),'Data Summary'!CR187="Yes"),OFFSET('Sanitation Data'!$E$10,0,10*ROW('Sanitation Data'!E181)),NA())</f>
        <v>#N/A</v>
      </c>
      <c r="AD187" s="508" t="e">
        <f ca="1">+IF(AND(ISNUMBER(OFFSET('Sanitation Data'!$E$11,0,10*ROW('Sanitation Data'!E181))),'Data Summary'!CS187="Yes"),OFFSET('Sanitation Data'!$E$11,0,10*ROW('Sanitation Data'!E181)),NA())</f>
        <v>#N/A</v>
      </c>
      <c r="AE187" s="508" t="e">
        <f ca="1">+IF(AND(ISNUMBER(OFFSET('Sanitation Data'!$E$12,0,10*ROW('Sanitation Data'!E181))),'Data Summary'!CT187="Yes"),OFFSET('Sanitation Data'!$E$12,0,10*ROW('Sanitation Data'!E181)),NA())</f>
        <v>#N/A</v>
      </c>
      <c r="AF187" s="508" t="e">
        <f ca="1">+IF(AND(ISNUMBER(OFFSET('Sanitation Data'!$F$4,0,10*ROW('Sanitation Data'!F181))),'Data Summary'!CU187="Yes"),100-OFFSET('Sanitation Data'!$F$4,0,10*ROW('Sanitation Data'!F181)),NA())</f>
        <v>#N/A</v>
      </c>
      <c r="AG187" s="508" t="e">
        <f ca="1">+IF(AND(ISNUMBER(OFFSET('Sanitation Data'!$F$6,0,10*ROW('Sanitation Data'!F181))),'Data Summary'!CV187="Yes"),OFFSET('Sanitation Data'!$F$6,0,10*ROW('Sanitation Data'!F181)),NA())</f>
        <v>#N/A</v>
      </c>
      <c r="AH187" s="508" t="e">
        <f ca="1">+IF(AND(ISNUMBER(OFFSET('Sanitation Data'!$F$10,0,10*ROW('Sanitation Data'!F181))),'Data Summary'!CW187="Yes"),OFFSET('Sanitation Data'!$F$10,0,10*ROW('Sanitation Data'!F181)),NA())</f>
        <v>#N/A</v>
      </c>
      <c r="AI187" s="508" t="e">
        <f ca="1">+IF(AND(ISNUMBER(OFFSET('Sanitation Data'!$F$11,0,10*ROW('Sanitation Data'!F181))),'Data Summary'!CX187="Yes"),OFFSET('Sanitation Data'!$F$11,0,10*ROW('Sanitation Data'!F181)),NA())</f>
        <v>#N/A</v>
      </c>
      <c r="AJ187" s="508" t="e">
        <f ca="1">+IF(AND(ISNUMBER(OFFSET('Sanitation Data'!$F$12,0,10*ROW('Sanitation Data'!F181))),'Data Summary'!CY187="Yes"),OFFSET('Sanitation Data'!$F$12,0,10*ROW('Sanitation Data'!F181)),NA())</f>
        <v>#N/A</v>
      </c>
      <c r="AK187" s="508" t="e">
        <f ca="1">+IF(AND(ISNUMBER(OFFSET('Sanitation Data'!$G$4,0,10*ROW('Sanitation Data'!G181))),'Data Summary'!CZ187="Yes"),100-OFFSET('Sanitation Data'!$G$4,0,10*ROW('Sanitation Data'!G181)),NA())</f>
        <v>#N/A</v>
      </c>
      <c r="AL187" s="508" t="e">
        <f ca="1">+IF(AND(ISNUMBER(OFFSET('Sanitation Data'!$G$6,0,10*ROW('Sanitation Data'!G181))),'Data Summary'!DA187="Yes"),OFFSET('Sanitation Data'!$G$6,0,10*ROW('Sanitation Data'!G181)),NA())</f>
        <v>#N/A</v>
      </c>
      <c r="AM187" s="508" t="e">
        <f ca="1">+IF(AND(ISNUMBER(OFFSET('Sanitation Data'!$G$10,0,10*ROW('Sanitation Data'!G181))),'Data Summary'!DB187="Yes"),OFFSET('Sanitation Data'!$G$10,0,10*ROW('Sanitation Data'!G181)),NA())</f>
        <v>#N/A</v>
      </c>
      <c r="AN187" s="508" t="e">
        <f ca="1">+IF(AND(ISNUMBER(OFFSET('Sanitation Data'!$G$11,0,10*ROW('Sanitation Data'!G181))),'Data Summary'!DC187="Yes"),OFFSET('Sanitation Data'!$G$11,0,10*ROW('Sanitation Data'!G181)),NA())</f>
        <v>#N/A</v>
      </c>
      <c r="AO187" s="508" t="e">
        <f ca="1">+IF(AND(ISNUMBER(OFFSET('Sanitation Data'!$G$12,0,10*ROW('Sanitation Data'!G181))),'Data Summary'!DD187="Yes"),OFFSET('Sanitation Data'!$G$12,0,10*ROW('Sanitation Data'!G181)),NA())</f>
        <v>#N/A</v>
      </c>
      <c r="AP187" s="508" t="e">
        <f ca="1">+IF(AND(ISNUMBER(OFFSET('Sanitation Data'!$H$4,0,10*ROW('Sanitation Data'!H181))),'Data Summary'!DE187="Yes"),100-OFFSET('Sanitation Data'!$H$4,0,10*ROW('Sanitation Data'!H181)),NA())</f>
        <v>#N/A</v>
      </c>
      <c r="AQ187" s="508" t="e">
        <f ca="1">+IF(AND(ISNUMBER(OFFSET('Sanitation Data'!$H$6,0,10*ROW('Sanitation Data'!H181))),'Data Summary'!DF187="Yes"),OFFSET('Sanitation Data'!$H$6,0,10*ROW('Sanitation Data'!H181)),NA())</f>
        <v>#N/A</v>
      </c>
      <c r="AR187" s="508" t="e">
        <f ca="1">+IF(AND(ISNUMBER(OFFSET('Sanitation Data'!$H$10,0,10*ROW('Sanitation Data'!H181))),'Data Summary'!DG187="Yes"),OFFSET('Sanitation Data'!$H$10,0,10*ROW('Sanitation Data'!H181)),NA())</f>
        <v>#N/A</v>
      </c>
      <c r="AS187" s="508" t="e">
        <f ca="1">+IF(AND(ISNUMBER(OFFSET('Sanitation Data'!$H$11,0,10*ROW('Sanitation Data'!H181))),'Data Summary'!DH187="Yes"),OFFSET('Sanitation Data'!$H$11,0,10*ROW('Sanitation Data'!H181)),NA())</f>
        <v>#N/A</v>
      </c>
      <c r="AT187" s="508" t="e">
        <f ca="1">+IF(AND(ISNUMBER(OFFSET('Sanitation Data'!$H$12,0,10*ROW('Sanitation Data'!H181))),'Data Summary'!DI187="Yes"),OFFSET('Sanitation Data'!$H$12,0,10*ROW('Sanitation Data'!H181)),NA())</f>
        <v>#N/A</v>
      </c>
      <c r="AU187" s="508" t="e">
        <f ca="1">+IF(AND(ISNUMBER(OFFSET('Sanitation Data'!$I$4,0,10*ROW('Sanitation Data'!I181))),'Data Summary'!DJ187="Yes"),100-OFFSET('Sanitation Data'!$I$4,0,10*ROW('Sanitation Data'!I181)),NA())</f>
        <v>#N/A</v>
      </c>
      <c r="AV187" s="508" t="e">
        <f ca="1">+IF(AND(ISNUMBER(OFFSET('Sanitation Data'!$I$6,0,10*ROW('Sanitation Data'!I181))),'Data Summary'!DK187="Yes"),OFFSET('Sanitation Data'!$I$6,0,10*ROW('Sanitation Data'!I181)),NA())</f>
        <v>#N/A</v>
      </c>
      <c r="AW187" s="508" t="e">
        <f ca="1">+IF(AND(ISNUMBER(OFFSET('Sanitation Data'!$I$10,0,10*ROW('Sanitation Data'!I181))),'Data Summary'!DL187="Yes"),OFFSET('Sanitation Data'!$I$10,0,10*ROW('Sanitation Data'!I181)),NA())</f>
        <v>#N/A</v>
      </c>
      <c r="AX187" s="508" t="e">
        <f ca="1">+IF(AND(ISNUMBER(OFFSET('Sanitation Data'!$I$11,0,10*ROW('Sanitation Data'!I181))),'Data Summary'!DM187="Yes"),OFFSET('Sanitation Data'!$I$11,0,10*ROW('Sanitation Data'!I181)),NA())</f>
        <v>#N/A</v>
      </c>
      <c r="AY187" s="508" t="e">
        <f ca="1">+IF(AND(ISNUMBER(OFFSET('Sanitation Data'!$I$12,0,10*ROW('Sanitation Data'!I181))),'Data Summary'!DN187="Yes"),OFFSET('Sanitation Data'!$I$12,0,10*ROW('Sanitation Data'!I181)),NA())</f>
        <v>#N/A</v>
      </c>
      <c r="AZ187" s="509" t="e">
        <f ca="1">+IF(AND(ISNUMBER(OFFSET('Hygiene Data'!$D$5,0,10*ROW('Hygiene Data'!D181))),'Data Summary'!DO187="Yes"),OFFSET('Hygiene Data'!$D$5,0,10*ROW('Hygiene Data'!D181)),NA())</f>
        <v>#N/A</v>
      </c>
      <c r="BA187" s="509" t="e">
        <f ca="1">+IF(AND(ISNUMBER(OFFSET('Hygiene Data'!$D$7,0,10*ROW('Hygiene Data'!D181))),'Data Summary'!DP187="Yes"),OFFSET('Hygiene Data'!$D$7,0,10*ROW('Hygiene Data'!D181)),NA())</f>
        <v>#N/A</v>
      </c>
      <c r="BB187" s="509" t="e">
        <f ca="1">+IF(AND(ISNUMBER(OFFSET('Hygiene Data'!$D$9,0,10*ROW('Hygiene Data'!D181))),'Data Summary'!DQ187="Yes"),OFFSET('Hygiene Data'!$D$9,0,10*ROW('Hygiene Data'!D181)),NA())</f>
        <v>#N/A</v>
      </c>
      <c r="BC187" s="509" t="e">
        <f ca="1">+IF(AND(ISNUMBER(OFFSET('Hygiene Data'!$E$5,0,10*ROW('Hygiene Data'!E181))),'Data Summary'!DR187="Yes"),OFFSET('Hygiene Data'!$E$5,0,10*ROW('Hygiene Data'!E181)),NA())</f>
        <v>#N/A</v>
      </c>
      <c r="BD187" s="509" t="e">
        <f ca="1">+IF(AND(ISNUMBER(OFFSET('Hygiene Data'!$E$7,0,10*ROW('Hygiene Data'!E181))),'Data Summary'!DS187="Yes"),OFFSET('Hygiene Data'!$E$7,0,10*ROW('Hygiene Data'!E181)),NA())</f>
        <v>#N/A</v>
      </c>
      <c r="BE187" s="509" t="e">
        <f ca="1">+IF(AND(ISNUMBER(OFFSET('Hygiene Data'!$E$9,0,10*ROW('Hygiene Data'!E181))),'Data Summary'!DT187="Yes"),OFFSET('Hygiene Data'!$E$9,0,10*ROW('Hygiene Data'!E181)),NA())</f>
        <v>#N/A</v>
      </c>
      <c r="BF187" s="509" t="e">
        <f ca="1">+IF(AND(ISNUMBER(OFFSET('Hygiene Data'!$F$5,0,10*ROW('Hygiene Data'!F181))),'Data Summary'!DU187="Yes"),OFFSET('Hygiene Data'!$F$5,0,10*ROW('Hygiene Data'!F181)),NA())</f>
        <v>#N/A</v>
      </c>
      <c r="BG187" s="509" t="e">
        <f ca="1">+IF(AND(ISNUMBER(OFFSET('Hygiene Data'!$F$7,0,10*ROW('Hygiene Data'!F181))),'Data Summary'!DV187="Yes"),OFFSET('Hygiene Data'!$F$7,0,10*ROW('Hygiene Data'!F181)),NA())</f>
        <v>#N/A</v>
      </c>
      <c r="BH187" s="509" t="e">
        <f ca="1">+IF(AND(ISNUMBER(OFFSET('Hygiene Data'!$F$9,0,10*ROW('Hygiene Data'!F181))),'Data Summary'!DW187="Yes"),OFFSET('Hygiene Data'!$F$9,0,10*ROW('Hygiene Data'!F181)),NA())</f>
        <v>#N/A</v>
      </c>
      <c r="BI187" s="509" t="e">
        <f ca="1">+IF(AND(ISNUMBER(OFFSET('Hygiene Data'!$G$5,0,10*ROW('Hygiene Data'!G181))),'Data Summary'!DX187="Yes"),OFFSET('Hygiene Data'!$G$5,0,10*ROW('Hygiene Data'!G181)),NA())</f>
        <v>#N/A</v>
      </c>
      <c r="BJ187" s="509" t="e">
        <f ca="1">+IF(AND(ISNUMBER(OFFSET('Hygiene Data'!$G$7,0,10*ROW('Hygiene Data'!G181))),'Data Summary'!DY187="Yes"),OFFSET('Hygiene Data'!$G$7,0,10*ROW('Hygiene Data'!G181)),NA())</f>
        <v>#N/A</v>
      </c>
      <c r="BK187" s="509" t="e">
        <f ca="1">+IF(AND(ISNUMBER(OFFSET('Hygiene Data'!$G$9,0,10*ROW('Hygiene Data'!G181))),'Data Summary'!DZ187="Yes"),OFFSET('Hygiene Data'!$G$9,0,10*ROW('Hygiene Data'!G181)),NA())</f>
        <v>#N/A</v>
      </c>
      <c r="BL187" s="509" t="e">
        <f ca="1">+IF(AND(ISNUMBER(OFFSET('Hygiene Data'!$H$5,0,10*ROW('Hygiene Data'!H181))),'Data Summary'!EA187="Yes"),OFFSET('Hygiene Data'!$H$5,0,10*ROW('Hygiene Data'!H181)),NA())</f>
        <v>#N/A</v>
      </c>
      <c r="BM187" s="509" t="e">
        <f ca="1">+IF(AND(ISNUMBER(OFFSET('Hygiene Data'!$H$7,0,10*ROW('Hygiene Data'!H181))),'Data Summary'!EB187="Yes"),OFFSET('Hygiene Data'!$H$7,0,10*ROW('Hygiene Data'!H181)),NA())</f>
        <v>#N/A</v>
      </c>
      <c r="BN187" s="509" t="e">
        <f ca="1">+IF(AND(ISNUMBER(OFFSET('Hygiene Data'!$H$9,0,10*ROW('Hygiene Data'!H181))),'Data Summary'!EC187="Yes"),OFFSET('Hygiene Data'!$H$9,0,10*ROW('Hygiene Data'!H181)),NA())</f>
        <v>#N/A</v>
      </c>
      <c r="BO187" s="509" t="e">
        <f ca="1">+IF(AND(ISNUMBER(OFFSET('Hygiene Data'!$I$5,0,10*ROW('Hygiene Data'!I181))),'Data Summary'!ED187="Yes"),OFFSET('Hygiene Data'!$I$5,0,10*ROW('Hygiene Data'!I181)),NA())</f>
        <v>#N/A</v>
      </c>
      <c r="BP187" s="509" t="e">
        <f ca="1">+IF(AND(ISNUMBER(OFFSET('Hygiene Data'!$I$7,0,10*ROW('Hygiene Data'!I181))),'Data Summary'!EE187="Yes"),OFFSET('Hygiene Data'!$I$7,0,10*ROW('Hygiene Data'!I181)),NA())</f>
        <v>#N/A</v>
      </c>
      <c r="BQ187" s="509" t="e">
        <f ca="1">+IF(AND(ISNUMBER(OFFSET('Hygiene Data'!$I$9,0,10*ROW('Hygiene Data'!I181))),'Data Summary'!EF187="Yes"),OFFSET('Hygiene Data'!$I$9,0,10*ROW('Hygiene Data'!I181)),NA())</f>
        <v>#N/A</v>
      </c>
    </row>
    <row r="188" spans="1:69" x14ac:dyDescent="0.25">
      <c r="A188" s="505" t="e">
        <f ca="1">+RIGHT('Data Summary'!A188,LEN('Data Summary'!A188)-9)</f>
        <v>#VALUE!</v>
      </c>
      <c r="B188" s="479" t="str">
        <f ca="1">+IF(ISTEXT('Data Summary'!B188),'Data Summary'!B188,"")</f>
        <v/>
      </c>
      <c r="C188" s="506" t="e">
        <f ca="1">+VALUE('Data Summary'!C188)</f>
        <v>#VALUE!</v>
      </c>
      <c r="D188" s="507" t="e">
        <f ca="1">+IF(AND(ISNUMBER(OFFSET('Water Data'!$D$4,0,10*ROW('Water Data'!D182))),'Data Summary'!BS188="Yes"),100-OFFSET('Water Data'!$D$4,0,10*ROW('Water Data'!D182)),NA())</f>
        <v>#N/A</v>
      </c>
      <c r="E188" s="507" t="e">
        <f ca="1">+IF(AND(ISNUMBER(OFFSET('Water Data'!$D$6,0,10*ROW('Water Data'!D182))),'Data Summary'!BT188="Yes"),OFFSET('Water Data'!$D$6,0,10*ROW('Water Data'!D182)),NA())</f>
        <v>#N/A</v>
      </c>
      <c r="F188" s="507" t="e">
        <f ca="1">+IF(AND(ISNUMBER(OFFSET('Water Data'!$D$9,0,10*ROW('Water Data'!D182))),'Data Summary'!BU188="Yes"),OFFSET('Water Data'!$D$9,0,10*ROW('Water Data'!D182)),NA())</f>
        <v>#N/A</v>
      </c>
      <c r="G188" s="507" t="e">
        <f ca="1">+IF(AND(ISNUMBER(OFFSET('Water Data'!$E$4,0,10*ROW('Water Data'!E182))),'Data Summary'!BV188="Yes"),100-OFFSET('Water Data'!$E$4,0,10*ROW('Water Data'!E182)),NA())</f>
        <v>#N/A</v>
      </c>
      <c r="H188" s="507" t="e">
        <f ca="1">+IF(AND(ISNUMBER(OFFSET('Water Data'!$E$6,0,10*ROW('Water Data'!E182))),'Data Summary'!BW188="Yes"),OFFSET('Water Data'!$E$6,0,10*ROW('Water Data'!E182)),NA())</f>
        <v>#N/A</v>
      </c>
      <c r="I188" s="507" t="e">
        <f ca="1">+IF(AND(ISNUMBER(OFFSET('Water Data'!$E$9,0,10*ROW('Water Data'!E182))),'Data Summary'!BX188="Yes"),OFFSET('Water Data'!$E$9,0,10*ROW('Water Data'!E182)),NA())</f>
        <v>#N/A</v>
      </c>
      <c r="J188" s="507" t="e">
        <f ca="1">+IF(AND(ISNUMBER(OFFSET('Water Data'!$F$4,0,10*ROW('Water Data'!F182))),'Data Summary'!BY188="Yes"),100-OFFSET('Water Data'!$F$4,0,10*ROW('Water Data'!F182)),NA())</f>
        <v>#N/A</v>
      </c>
      <c r="K188" s="507" t="e">
        <f ca="1">+IF(AND(ISNUMBER(OFFSET('Water Data'!$F$6,0,10*ROW('Water Data'!F182))),'Data Summary'!BZ188="Yes"),OFFSET('Water Data'!$F$6,0,10*ROW('Water Data'!F182)),NA())</f>
        <v>#N/A</v>
      </c>
      <c r="L188" s="507" t="e">
        <f ca="1">+IF(AND(ISNUMBER(OFFSET('Water Data'!$F$9,0,10*ROW('Water Data'!F182))),'Data Summary'!CA188="Yes"),OFFSET('Water Data'!$F$9,0,10*ROW('Water Data'!F182)),NA())</f>
        <v>#N/A</v>
      </c>
      <c r="M188" s="507" t="e">
        <f ca="1">+IF(AND(ISNUMBER(OFFSET('Water Data'!$G$4,0,10*ROW('Water Data'!G182))),'Data Summary'!CB188="Yes"),100-OFFSET('Water Data'!$G$4,0,10*ROW('Water Data'!G182)),NA())</f>
        <v>#N/A</v>
      </c>
      <c r="N188" s="507" t="e">
        <f ca="1">+IF(AND(ISNUMBER(OFFSET('Water Data'!$G$6,0,10*ROW('Water Data'!G182))),'Data Summary'!CC188="Yes"),OFFSET('Water Data'!$G$6,0,10*ROW('Water Data'!G182)),NA())</f>
        <v>#N/A</v>
      </c>
      <c r="O188" s="507" t="e">
        <f ca="1">+IF(AND(ISNUMBER(OFFSET('Water Data'!$G$9,0,10*ROW('Water Data'!G182))),'Data Summary'!CD188="Yes"),OFFSET('Water Data'!$G$9,0,10*ROW('Water Data'!G182)),NA())</f>
        <v>#N/A</v>
      </c>
      <c r="P188" s="507" t="e">
        <f ca="1">+IF(AND(ISNUMBER(OFFSET('Water Data'!$H$4,0,10*ROW('Water Data'!H182))),'Data Summary'!CE188="Yes"),100-OFFSET('Water Data'!$H$4,0,10*ROW('Water Data'!H182)),NA())</f>
        <v>#N/A</v>
      </c>
      <c r="Q188" s="507" t="e">
        <f ca="1">+IF(AND(ISNUMBER(OFFSET('Water Data'!$H$6,0,10*ROW('Water Data'!H182))),'Data Summary'!CF188="Yes"),OFFSET('Water Data'!$H$6,0,10*ROW('Water Data'!H182)),NA())</f>
        <v>#N/A</v>
      </c>
      <c r="R188" s="507" t="e">
        <f ca="1">+IF(AND(ISNUMBER(OFFSET('Water Data'!$H$9,0,10*ROW('Water Data'!H182))),'Data Summary'!CG188="Yes"),OFFSET('Water Data'!$H$9,0,10*ROW('Water Data'!H182)),NA())</f>
        <v>#N/A</v>
      </c>
      <c r="S188" s="507" t="e">
        <f ca="1">+IF(AND(ISNUMBER(OFFSET('Water Data'!$I$4,0,10*ROW('Water Data'!I182))),'Data Summary'!CH188="Yes"),100-OFFSET('Water Data'!$I$4,0,10*ROW('Water Data'!I182)),NA())</f>
        <v>#N/A</v>
      </c>
      <c r="T188" s="507" t="e">
        <f ca="1">+IF(AND(ISNUMBER(OFFSET('Water Data'!$I$6,0,10*ROW('Water Data'!I182))),'Data Summary'!CI188="Yes"),OFFSET('Water Data'!$I$6,0,10*ROW('Water Data'!I182)),NA())</f>
        <v>#N/A</v>
      </c>
      <c r="U188" s="507" t="e">
        <f ca="1">+IF(AND(ISNUMBER(OFFSET('Water Data'!$I$9,0,10*ROW('Water Data'!I182))),'Data Summary'!CJ188="Yes"),OFFSET('Water Data'!$I$9,0,10*ROW('Water Data'!I182)),NA())</f>
        <v>#N/A</v>
      </c>
      <c r="V188" s="508" t="e">
        <f ca="1">+IF(AND(ISNUMBER(OFFSET('Sanitation Data'!$D$4,0,10*ROW('Sanitation Data'!D182))),'Data Summary'!CK188="Yes"),100-OFFSET('Sanitation Data'!$D$4,0,10*ROW('Sanitation Data'!D182)),NA())</f>
        <v>#N/A</v>
      </c>
      <c r="W188" s="508" t="e">
        <f ca="1">+IF(AND(ISNUMBER(OFFSET('Sanitation Data'!$D$6,0,10*ROW('Sanitation Data'!D182))),'Data Summary'!CL188="Yes"),OFFSET('Sanitation Data'!$D$6,0,10*ROW('Sanitation Data'!D182)),NA())</f>
        <v>#N/A</v>
      </c>
      <c r="X188" s="508" t="e">
        <f ca="1">+IF(AND(ISNUMBER(OFFSET('Sanitation Data'!$D$10,0,10*ROW('Sanitation Data'!D182))),'Data Summary'!CM188="Yes"),OFFSET('Sanitation Data'!$D$10,0,10*ROW('Sanitation Data'!D182)),NA())</f>
        <v>#N/A</v>
      </c>
      <c r="Y188" s="508" t="e">
        <f ca="1">+IF(AND(ISNUMBER(OFFSET('Sanitation Data'!$D$11,0,10*ROW('Sanitation Data'!D182))),'Data Summary'!CN188="Yes"),OFFSET('Sanitation Data'!$D$11,0,10*ROW('Sanitation Data'!D182)),NA())</f>
        <v>#N/A</v>
      </c>
      <c r="Z188" s="508" t="e">
        <f ca="1">+IF(AND(ISNUMBER(OFFSET('Sanitation Data'!$D$12,0,10*ROW('Sanitation Data'!D182))),'Data Summary'!CO188="Yes"),OFFSET('Sanitation Data'!$D$12,0,10*ROW('Sanitation Data'!D182)),NA())</f>
        <v>#N/A</v>
      </c>
      <c r="AA188" s="508" t="e">
        <f ca="1">+IF(AND(ISNUMBER(OFFSET('Sanitation Data'!$E$4,0,10*ROW('Sanitation Data'!E182))),'Data Summary'!CP188="Yes"),100-OFFSET('Sanitation Data'!$E$4,0,10*ROW('Sanitation Data'!E182)),NA())</f>
        <v>#N/A</v>
      </c>
      <c r="AB188" s="508" t="e">
        <f ca="1">+IF(AND(ISNUMBER(OFFSET('Sanitation Data'!$E$6,0,10*ROW('Sanitation Data'!E182))),'Data Summary'!CQ188="Yes"),OFFSET('Sanitation Data'!$E$6,0,10*ROW('Sanitation Data'!E182)),NA())</f>
        <v>#N/A</v>
      </c>
      <c r="AC188" s="508" t="e">
        <f ca="1">+IF(AND(ISNUMBER(OFFSET('Sanitation Data'!$E$10,0,10*ROW('Sanitation Data'!E182))),'Data Summary'!CR188="Yes"),OFFSET('Sanitation Data'!$E$10,0,10*ROW('Sanitation Data'!E182)),NA())</f>
        <v>#N/A</v>
      </c>
      <c r="AD188" s="508" t="e">
        <f ca="1">+IF(AND(ISNUMBER(OFFSET('Sanitation Data'!$E$11,0,10*ROW('Sanitation Data'!E182))),'Data Summary'!CS188="Yes"),OFFSET('Sanitation Data'!$E$11,0,10*ROW('Sanitation Data'!E182)),NA())</f>
        <v>#N/A</v>
      </c>
      <c r="AE188" s="508" t="e">
        <f ca="1">+IF(AND(ISNUMBER(OFFSET('Sanitation Data'!$E$12,0,10*ROW('Sanitation Data'!E182))),'Data Summary'!CT188="Yes"),OFFSET('Sanitation Data'!$E$12,0,10*ROW('Sanitation Data'!E182)),NA())</f>
        <v>#N/A</v>
      </c>
      <c r="AF188" s="508" t="e">
        <f ca="1">+IF(AND(ISNUMBER(OFFSET('Sanitation Data'!$F$4,0,10*ROW('Sanitation Data'!F182))),'Data Summary'!CU188="Yes"),100-OFFSET('Sanitation Data'!$F$4,0,10*ROW('Sanitation Data'!F182)),NA())</f>
        <v>#N/A</v>
      </c>
      <c r="AG188" s="508" t="e">
        <f ca="1">+IF(AND(ISNUMBER(OFFSET('Sanitation Data'!$F$6,0,10*ROW('Sanitation Data'!F182))),'Data Summary'!CV188="Yes"),OFFSET('Sanitation Data'!$F$6,0,10*ROW('Sanitation Data'!F182)),NA())</f>
        <v>#N/A</v>
      </c>
      <c r="AH188" s="508" t="e">
        <f ca="1">+IF(AND(ISNUMBER(OFFSET('Sanitation Data'!$F$10,0,10*ROW('Sanitation Data'!F182))),'Data Summary'!CW188="Yes"),OFFSET('Sanitation Data'!$F$10,0,10*ROW('Sanitation Data'!F182)),NA())</f>
        <v>#N/A</v>
      </c>
      <c r="AI188" s="508" t="e">
        <f ca="1">+IF(AND(ISNUMBER(OFFSET('Sanitation Data'!$F$11,0,10*ROW('Sanitation Data'!F182))),'Data Summary'!CX188="Yes"),OFFSET('Sanitation Data'!$F$11,0,10*ROW('Sanitation Data'!F182)),NA())</f>
        <v>#N/A</v>
      </c>
      <c r="AJ188" s="508" t="e">
        <f ca="1">+IF(AND(ISNUMBER(OFFSET('Sanitation Data'!$F$12,0,10*ROW('Sanitation Data'!F182))),'Data Summary'!CY188="Yes"),OFFSET('Sanitation Data'!$F$12,0,10*ROW('Sanitation Data'!F182)),NA())</f>
        <v>#N/A</v>
      </c>
      <c r="AK188" s="508" t="e">
        <f ca="1">+IF(AND(ISNUMBER(OFFSET('Sanitation Data'!$G$4,0,10*ROW('Sanitation Data'!G182))),'Data Summary'!CZ188="Yes"),100-OFFSET('Sanitation Data'!$G$4,0,10*ROW('Sanitation Data'!G182)),NA())</f>
        <v>#N/A</v>
      </c>
      <c r="AL188" s="508" t="e">
        <f ca="1">+IF(AND(ISNUMBER(OFFSET('Sanitation Data'!$G$6,0,10*ROW('Sanitation Data'!G182))),'Data Summary'!DA188="Yes"),OFFSET('Sanitation Data'!$G$6,0,10*ROW('Sanitation Data'!G182)),NA())</f>
        <v>#N/A</v>
      </c>
      <c r="AM188" s="508" t="e">
        <f ca="1">+IF(AND(ISNUMBER(OFFSET('Sanitation Data'!$G$10,0,10*ROW('Sanitation Data'!G182))),'Data Summary'!DB188="Yes"),OFFSET('Sanitation Data'!$G$10,0,10*ROW('Sanitation Data'!G182)),NA())</f>
        <v>#N/A</v>
      </c>
      <c r="AN188" s="508" t="e">
        <f ca="1">+IF(AND(ISNUMBER(OFFSET('Sanitation Data'!$G$11,0,10*ROW('Sanitation Data'!G182))),'Data Summary'!DC188="Yes"),OFFSET('Sanitation Data'!$G$11,0,10*ROW('Sanitation Data'!G182)),NA())</f>
        <v>#N/A</v>
      </c>
      <c r="AO188" s="508" t="e">
        <f ca="1">+IF(AND(ISNUMBER(OFFSET('Sanitation Data'!$G$12,0,10*ROW('Sanitation Data'!G182))),'Data Summary'!DD188="Yes"),OFFSET('Sanitation Data'!$G$12,0,10*ROW('Sanitation Data'!G182)),NA())</f>
        <v>#N/A</v>
      </c>
      <c r="AP188" s="508" t="e">
        <f ca="1">+IF(AND(ISNUMBER(OFFSET('Sanitation Data'!$H$4,0,10*ROW('Sanitation Data'!H182))),'Data Summary'!DE188="Yes"),100-OFFSET('Sanitation Data'!$H$4,0,10*ROW('Sanitation Data'!H182)),NA())</f>
        <v>#N/A</v>
      </c>
      <c r="AQ188" s="508" t="e">
        <f ca="1">+IF(AND(ISNUMBER(OFFSET('Sanitation Data'!$H$6,0,10*ROW('Sanitation Data'!H182))),'Data Summary'!DF188="Yes"),OFFSET('Sanitation Data'!$H$6,0,10*ROW('Sanitation Data'!H182)),NA())</f>
        <v>#N/A</v>
      </c>
      <c r="AR188" s="508" t="e">
        <f ca="1">+IF(AND(ISNUMBER(OFFSET('Sanitation Data'!$H$10,0,10*ROW('Sanitation Data'!H182))),'Data Summary'!DG188="Yes"),OFFSET('Sanitation Data'!$H$10,0,10*ROW('Sanitation Data'!H182)),NA())</f>
        <v>#N/A</v>
      </c>
      <c r="AS188" s="508" t="e">
        <f ca="1">+IF(AND(ISNUMBER(OFFSET('Sanitation Data'!$H$11,0,10*ROW('Sanitation Data'!H182))),'Data Summary'!DH188="Yes"),OFFSET('Sanitation Data'!$H$11,0,10*ROW('Sanitation Data'!H182)),NA())</f>
        <v>#N/A</v>
      </c>
      <c r="AT188" s="508" t="e">
        <f ca="1">+IF(AND(ISNUMBER(OFFSET('Sanitation Data'!$H$12,0,10*ROW('Sanitation Data'!H182))),'Data Summary'!DI188="Yes"),OFFSET('Sanitation Data'!$H$12,0,10*ROW('Sanitation Data'!H182)),NA())</f>
        <v>#N/A</v>
      </c>
      <c r="AU188" s="508" t="e">
        <f ca="1">+IF(AND(ISNUMBER(OFFSET('Sanitation Data'!$I$4,0,10*ROW('Sanitation Data'!I182))),'Data Summary'!DJ188="Yes"),100-OFFSET('Sanitation Data'!$I$4,0,10*ROW('Sanitation Data'!I182)),NA())</f>
        <v>#N/A</v>
      </c>
      <c r="AV188" s="508" t="e">
        <f ca="1">+IF(AND(ISNUMBER(OFFSET('Sanitation Data'!$I$6,0,10*ROW('Sanitation Data'!I182))),'Data Summary'!DK188="Yes"),OFFSET('Sanitation Data'!$I$6,0,10*ROW('Sanitation Data'!I182)),NA())</f>
        <v>#N/A</v>
      </c>
      <c r="AW188" s="508" t="e">
        <f ca="1">+IF(AND(ISNUMBER(OFFSET('Sanitation Data'!$I$10,0,10*ROW('Sanitation Data'!I182))),'Data Summary'!DL188="Yes"),OFFSET('Sanitation Data'!$I$10,0,10*ROW('Sanitation Data'!I182)),NA())</f>
        <v>#N/A</v>
      </c>
      <c r="AX188" s="508" t="e">
        <f ca="1">+IF(AND(ISNUMBER(OFFSET('Sanitation Data'!$I$11,0,10*ROW('Sanitation Data'!I182))),'Data Summary'!DM188="Yes"),OFFSET('Sanitation Data'!$I$11,0,10*ROW('Sanitation Data'!I182)),NA())</f>
        <v>#N/A</v>
      </c>
      <c r="AY188" s="508" t="e">
        <f ca="1">+IF(AND(ISNUMBER(OFFSET('Sanitation Data'!$I$12,0,10*ROW('Sanitation Data'!I182))),'Data Summary'!DN188="Yes"),OFFSET('Sanitation Data'!$I$12,0,10*ROW('Sanitation Data'!I182)),NA())</f>
        <v>#N/A</v>
      </c>
      <c r="AZ188" s="509" t="e">
        <f ca="1">+IF(AND(ISNUMBER(OFFSET('Hygiene Data'!$D$5,0,10*ROW('Hygiene Data'!D182))),'Data Summary'!DO188="Yes"),OFFSET('Hygiene Data'!$D$5,0,10*ROW('Hygiene Data'!D182)),NA())</f>
        <v>#N/A</v>
      </c>
      <c r="BA188" s="509" t="e">
        <f ca="1">+IF(AND(ISNUMBER(OFFSET('Hygiene Data'!$D$7,0,10*ROW('Hygiene Data'!D182))),'Data Summary'!DP188="Yes"),OFFSET('Hygiene Data'!$D$7,0,10*ROW('Hygiene Data'!D182)),NA())</f>
        <v>#N/A</v>
      </c>
      <c r="BB188" s="509" t="e">
        <f ca="1">+IF(AND(ISNUMBER(OFFSET('Hygiene Data'!$D$9,0,10*ROW('Hygiene Data'!D182))),'Data Summary'!DQ188="Yes"),OFFSET('Hygiene Data'!$D$9,0,10*ROW('Hygiene Data'!D182)),NA())</f>
        <v>#N/A</v>
      </c>
      <c r="BC188" s="509" t="e">
        <f ca="1">+IF(AND(ISNUMBER(OFFSET('Hygiene Data'!$E$5,0,10*ROW('Hygiene Data'!E182))),'Data Summary'!DR188="Yes"),OFFSET('Hygiene Data'!$E$5,0,10*ROW('Hygiene Data'!E182)),NA())</f>
        <v>#N/A</v>
      </c>
      <c r="BD188" s="509" t="e">
        <f ca="1">+IF(AND(ISNUMBER(OFFSET('Hygiene Data'!$E$7,0,10*ROW('Hygiene Data'!E182))),'Data Summary'!DS188="Yes"),OFFSET('Hygiene Data'!$E$7,0,10*ROW('Hygiene Data'!E182)),NA())</f>
        <v>#N/A</v>
      </c>
      <c r="BE188" s="509" t="e">
        <f ca="1">+IF(AND(ISNUMBER(OFFSET('Hygiene Data'!$E$9,0,10*ROW('Hygiene Data'!E182))),'Data Summary'!DT188="Yes"),OFFSET('Hygiene Data'!$E$9,0,10*ROW('Hygiene Data'!E182)),NA())</f>
        <v>#N/A</v>
      </c>
      <c r="BF188" s="509" t="e">
        <f ca="1">+IF(AND(ISNUMBER(OFFSET('Hygiene Data'!$F$5,0,10*ROW('Hygiene Data'!F182))),'Data Summary'!DU188="Yes"),OFFSET('Hygiene Data'!$F$5,0,10*ROW('Hygiene Data'!F182)),NA())</f>
        <v>#N/A</v>
      </c>
      <c r="BG188" s="509" t="e">
        <f ca="1">+IF(AND(ISNUMBER(OFFSET('Hygiene Data'!$F$7,0,10*ROW('Hygiene Data'!F182))),'Data Summary'!DV188="Yes"),OFFSET('Hygiene Data'!$F$7,0,10*ROW('Hygiene Data'!F182)),NA())</f>
        <v>#N/A</v>
      </c>
      <c r="BH188" s="509" t="e">
        <f ca="1">+IF(AND(ISNUMBER(OFFSET('Hygiene Data'!$F$9,0,10*ROW('Hygiene Data'!F182))),'Data Summary'!DW188="Yes"),OFFSET('Hygiene Data'!$F$9,0,10*ROW('Hygiene Data'!F182)),NA())</f>
        <v>#N/A</v>
      </c>
      <c r="BI188" s="509" t="e">
        <f ca="1">+IF(AND(ISNUMBER(OFFSET('Hygiene Data'!$G$5,0,10*ROW('Hygiene Data'!G182))),'Data Summary'!DX188="Yes"),OFFSET('Hygiene Data'!$G$5,0,10*ROW('Hygiene Data'!G182)),NA())</f>
        <v>#N/A</v>
      </c>
      <c r="BJ188" s="509" t="e">
        <f ca="1">+IF(AND(ISNUMBER(OFFSET('Hygiene Data'!$G$7,0,10*ROW('Hygiene Data'!G182))),'Data Summary'!DY188="Yes"),OFFSET('Hygiene Data'!$G$7,0,10*ROW('Hygiene Data'!G182)),NA())</f>
        <v>#N/A</v>
      </c>
      <c r="BK188" s="509" t="e">
        <f ca="1">+IF(AND(ISNUMBER(OFFSET('Hygiene Data'!$G$9,0,10*ROW('Hygiene Data'!G182))),'Data Summary'!DZ188="Yes"),OFFSET('Hygiene Data'!$G$9,0,10*ROW('Hygiene Data'!G182)),NA())</f>
        <v>#N/A</v>
      </c>
      <c r="BL188" s="509" t="e">
        <f ca="1">+IF(AND(ISNUMBER(OFFSET('Hygiene Data'!$H$5,0,10*ROW('Hygiene Data'!H182))),'Data Summary'!EA188="Yes"),OFFSET('Hygiene Data'!$H$5,0,10*ROW('Hygiene Data'!H182)),NA())</f>
        <v>#N/A</v>
      </c>
      <c r="BM188" s="509" t="e">
        <f ca="1">+IF(AND(ISNUMBER(OFFSET('Hygiene Data'!$H$7,0,10*ROW('Hygiene Data'!H182))),'Data Summary'!EB188="Yes"),OFFSET('Hygiene Data'!$H$7,0,10*ROW('Hygiene Data'!H182)),NA())</f>
        <v>#N/A</v>
      </c>
      <c r="BN188" s="509" t="e">
        <f ca="1">+IF(AND(ISNUMBER(OFFSET('Hygiene Data'!$H$9,0,10*ROW('Hygiene Data'!H182))),'Data Summary'!EC188="Yes"),OFFSET('Hygiene Data'!$H$9,0,10*ROW('Hygiene Data'!H182)),NA())</f>
        <v>#N/A</v>
      </c>
      <c r="BO188" s="509" t="e">
        <f ca="1">+IF(AND(ISNUMBER(OFFSET('Hygiene Data'!$I$5,0,10*ROW('Hygiene Data'!I182))),'Data Summary'!ED188="Yes"),OFFSET('Hygiene Data'!$I$5,0,10*ROW('Hygiene Data'!I182)),NA())</f>
        <v>#N/A</v>
      </c>
      <c r="BP188" s="509" t="e">
        <f ca="1">+IF(AND(ISNUMBER(OFFSET('Hygiene Data'!$I$7,0,10*ROW('Hygiene Data'!I182))),'Data Summary'!EE188="Yes"),OFFSET('Hygiene Data'!$I$7,0,10*ROW('Hygiene Data'!I182)),NA())</f>
        <v>#N/A</v>
      </c>
      <c r="BQ188" s="509" t="e">
        <f ca="1">+IF(AND(ISNUMBER(OFFSET('Hygiene Data'!$I$9,0,10*ROW('Hygiene Data'!I182))),'Data Summary'!EF188="Yes"),OFFSET('Hygiene Data'!$I$9,0,10*ROW('Hygiene Data'!I182)),NA())</f>
        <v>#N/A</v>
      </c>
    </row>
    <row r="189" spans="1:69" x14ac:dyDescent="0.25">
      <c r="A189" s="505" t="e">
        <f ca="1">+RIGHT('Data Summary'!A189,LEN('Data Summary'!A189)-9)</f>
        <v>#VALUE!</v>
      </c>
      <c r="B189" s="479" t="str">
        <f ca="1">+IF(ISTEXT('Data Summary'!B189),'Data Summary'!B189,"")</f>
        <v/>
      </c>
      <c r="C189" s="506" t="e">
        <f ca="1">+VALUE('Data Summary'!C189)</f>
        <v>#VALUE!</v>
      </c>
      <c r="D189" s="507" t="e">
        <f ca="1">+IF(AND(ISNUMBER(OFFSET('Water Data'!$D$4,0,10*ROW('Water Data'!D183))),'Data Summary'!BS189="Yes"),100-OFFSET('Water Data'!$D$4,0,10*ROW('Water Data'!D183)),NA())</f>
        <v>#N/A</v>
      </c>
      <c r="E189" s="507" t="e">
        <f ca="1">+IF(AND(ISNUMBER(OFFSET('Water Data'!$D$6,0,10*ROW('Water Data'!D183))),'Data Summary'!BT189="Yes"),OFFSET('Water Data'!$D$6,0,10*ROW('Water Data'!D183)),NA())</f>
        <v>#N/A</v>
      </c>
      <c r="F189" s="507" t="e">
        <f ca="1">+IF(AND(ISNUMBER(OFFSET('Water Data'!$D$9,0,10*ROW('Water Data'!D183))),'Data Summary'!BU189="Yes"),OFFSET('Water Data'!$D$9,0,10*ROW('Water Data'!D183)),NA())</f>
        <v>#N/A</v>
      </c>
      <c r="G189" s="507" t="e">
        <f ca="1">+IF(AND(ISNUMBER(OFFSET('Water Data'!$E$4,0,10*ROW('Water Data'!E183))),'Data Summary'!BV189="Yes"),100-OFFSET('Water Data'!$E$4,0,10*ROW('Water Data'!E183)),NA())</f>
        <v>#N/A</v>
      </c>
      <c r="H189" s="507" t="e">
        <f ca="1">+IF(AND(ISNUMBER(OFFSET('Water Data'!$E$6,0,10*ROW('Water Data'!E183))),'Data Summary'!BW189="Yes"),OFFSET('Water Data'!$E$6,0,10*ROW('Water Data'!E183)),NA())</f>
        <v>#N/A</v>
      </c>
      <c r="I189" s="507" t="e">
        <f ca="1">+IF(AND(ISNUMBER(OFFSET('Water Data'!$E$9,0,10*ROW('Water Data'!E183))),'Data Summary'!BX189="Yes"),OFFSET('Water Data'!$E$9,0,10*ROW('Water Data'!E183)),NA())</f>
        <v>#N/A</v>
      </c>
      <c r="J189" s="507" t="e">
        <f ca="1">+IF(AND(ISNUMBER(OFFSET('Water Data'!$F$4,0,10*ROW('Water Data'!F183))),'Data Summary'!BY189="Yes"),100-OFFSET('Water Data'!$F$4,0,10*ROW('Water Data'!F183)),NA())</f>
        <v>#N/A</v>
      </c>
      <c r="K189" s="507" t="e">
        <f ca="1">+IF(AND(ISNUMBER(OFFSET('Water Data'!$F$6,0,10*ROW('Water Data'!F183))),'Data Summary'!BZ189="Yes"),OFFSET('Water Data'!$F$6,0,10*ROW('Water Data'!F183)),NA())</f>
        <v>#N/A</v>
      </c>
      <c r="L189" s="507" t="e">
        <f ca="1">+IF(AND(ISNUMBER(OFFSET('Water Data'!$F$9,0,10*ROW('Water Data'!F183))),'Data Summary'!CA189="Yes"),OFFSET('Water Data'!$F$9,0,10*ROW('Water Data'!F183)),NA())</f>
        <v>#N/A</v>
      </c>
      <c r="M189" s="507" t="e">
        <f ca="1">+IF(AND(ISNUMBER(OFFSET('Water Data'!$G$4,0,10*ROW('Water Data'!G183))),'Data Summary'!CB189="Yes"),100-OFFSET('Water Data'!$G$4,0,10*ROW('Water Data'!G183)),NA())</f>
        <v>#N/A</v>
      </c>
      <c r="N189" s="507" t="e">
        <f ca="1">+IF(AND(ISNUMBER(OFFSET('Water Data'!$G$6,0,10*ROW('Water Data'!G183))),'Data Summary'!CC189="Yes"),OFFSET('Water Data'!$G$6,0,10*ROW('Water Data'!G183)),NA())</f>
        <v>#N/A</v>
      </c>
      <c r="O189" s="507" t="e">
        <f ca="1">+IF(AND(ISNUMBER(OFFSET('Water Data'!$G$9,0,10*ROW('Water Data'!G183))),'Data Summary'!CD189="Yes"),OFFSET('Water Data'!$G$9,0,10*ROW('Water Data'!G183)),NA())</f>
        <v>#N/A</v>
      </c>
      <c r="P189" s="507" t="e">
        <f ca="1">+IF(AND(ISNUMBER(OFFSET('Water Data'!$H$4,0,10*ROW('Water Data'!H183))),'Data Summary'!CE189="Yes"),100-OFFSET('Water Data'!$H$4,0,10*ROW('Water Data'!H183)),NA())</f>
        <v>#N/A</v>
      </c>
      <c r="Q189" s="507" t="e">
        <f ca="1">+IF(AND(ISNUMBER(OFFSET('Water Data'!$H$6,0,10*ROW('Water Data'!H183))),'Data Summary'!CF189="Yes"),OFFSET('Water Data'!$H$6,0,10*ROW('Water Data'!H183)),NA())</f>
        <v>#N/A</v>
      </c>
      <c r="R189" s="507" t="e">
        <f ca="1">+IF(AND(ISNUMBER(OFFSET('Water Data'!$H$9,0,10*ROW('Water Data'!H183))),'Data Summary'!CG189="Yes"),OFFSET('Water Data'!$H$9,0,10*ROW('Water Data'!H183)),NA())</f>
        <v>#N/A</v>
      </c>
      <c r="S189" s="507" t="e">
        <f ca="1">+IF(AND(ISNUMBER(OFFSET('Water Data'!$I$4,0,10*ROW('Water Data'!I183))),'Data Summary'!CH189="Yes"),100-OFFSET('Water Data'!$I$4,0,10*ROW('Water Data'!I183)),NA())</f>
        <v>#N/A</v>
      </c>
      <c r="T189" s="507" t="e">
        <f ca="1">+IF(AND(ISNUMBER(OFFSET('Water Data'!$I$6,0,10*ROW('Water Data'!I183))),'Data Summary'!CI189="Yes"),OFFSET('Water Data'!$I$6,0,10*ROW('Water Data'!I183)),NA())</f>
        <v>#N/A</v>
      </c>
      <c r="U189" s="507" t="e">
        <f ca="1">+IF(AND(ISNUMBER(OFFSET('Water Data'!$I$9,0,10*ROW('Water Data'!I183))),'Data Summary'!CJ189="Yes"),OFFSET('Water Data'!$I$9,0,10*ROW('Water Data'!I183)),NA())</f>
        <v>#N/A</v>
      </c>
      <c r="V189" s="508" t="e">
        <f ca="1">+IF(AND(ISNUMBER(OFFSET('Sanitation Data'!$D$4,0,10*ROW('Sanitation Data'!D183))),'Data Summary'!CK189="Yes"),100-OFFSET('Sanitation Data'!$D$4,0,10*ROW('Sanitation Data'!D183)),NA())</f>
        <v>#N/A</v>
      </c>
      <c r="W189" s="508" t="e">
        <f ca="1">+IF(AND(ISNUMBER(OFFSET('Sanitation Data'!$D$6,0,10*ROW('Sanitation Data'!D183))),'Data Summary'!CL189="Yes"),OFFSET('Sanitation Data'!$D$6,0,10*ROW('Sanitation Data'!D183)),NA())</f>
        <v>#N/A</v>
      </c>
      <c r="X189" s="508" t="e">
        <f ca="1">+IF(AND(ISNUMBER(OFFSET('Sanitation Data'!$D$10,0,10*ROW('Sanitation Data'!D183))),'Data Summary'!CM189="Yes"),OFFSET('Sanitation Data'!$D$10,0,10*ROW('Sanitation Data'!D183)),NA())</f>
        <v>#N/A</v>
      </c>
      <c r="Y189" s="508" t="e">
        <f ca="1">+IF(AND(ISNUMBER(OFFSET('Sanitation Data'!$D$11,0,10*ROW('Sanitation Data'!D183))),'Data Summary'!CN189="Yes"),OFFSET('Sanitation Data'!$D$11,0,10*ROW('Sanitation Data'!D183)),NA())</f>
        <v>#N/A</v>
      </c>
      <c r="Z189" s="508" t="e">
        <f ca="1">+IF(AND(ISNUMBER(OFFSET('Sanitation Data'!$D$12,0,10*ROW('Sanitation Data'!D183))),'Data Summary'!CO189="Yes"),OFFSET('Sanitation Data'!$D$12,0,10*ROW('Sanitation Data'!D183)),NA())</f>
        <v>#N/A</v>
      </c>
      <c r="AA189" s="508" t="e">
        <f ca="1">+IF(AND(ISNUMBER(OFFSET('Sanitation Data'!$E$4,0,10*ROW('Sanitation Data'!E183))),'Data Summary'!CP189="Yes"),100-OFFSET('Sanitation Data'!$E$4,0,10*ROW('Sanitation Data'!E183)),NA())</f>
        <v>#N/A</v>
      </c>
      <c r="AB189" s="508" t="e">
        <f ca="1">+IF(AND(ISNUMBER(OFFSET('Sanitation Data'!$E$6,0,10*ROW('Sanitation Data'!E183))),'Data Summary'!CQ189="Yes"),OFFSET('Sanitation Data'!$E$6,0,10*ROW('Sanitation Data'!E183)),NA())</f>
        <v>#N/A</v>
      </c>
      <c r="AC189" s="508" t="e">
        <f ca="1">+IF(AND(ISNUMBER(OFFSET('Sanitation Data'!$E$10,0,10*ROW('Sanitation Data'!E183))),'Data Summary'!CR189="Yes"),OFFSET('Sanitation Data'!$E$10,0,10*ROW('Sanitation Data'!E183)),NA())</f>
        <v>#N/A</v>
      </c>
      <c r="AD189" s="508" t="e">
        <f ca="1">+IF(AND(ISNUMBER(OFFSET('Sanitation Data'!$E$11,0,10*ROW('Sanitation Data'!E183))),'Data Summary'!CS189="Yes"),OFFSET('Sanitation Data'!$E$11,0,10*ROW('Sanitation Data'!E183)),NA())</f>
        <v>#N/A</v>
      </c>
      <c r="AE189" s="508" t="e">
        <f ca="1">+IF(AND(ISNUMBER(OFFSET('Sanitation Data'!$E$12,0,10*ROW('Sanitation Data'!E183))),'Data Summary'!CT189="Yes"),OFFSET('Sanitation Data'!$E$12,0,10*ROW('Sanitation Data'!E183)),NA())</f>
        <v>#N/A</v>
      </c>
      <c r="AF189" s="508" t="e">
        <f ca="1">+IF(AND(ISNUMBER(OFFSET('Sanitation Data'!$F$4,0,10*ROW('Sanitation Data'!F183))),'Data Summary'!CU189="Yes"),100-OFFSET('Sanitation Data'!$F$4,0,10*ROW('Sanitation Data'!F183)),NA())</f>
        <v>#N/A</v>
      </c>
      <c r="AG189" s="508" t="e">
        <f ca="1">+IF(AND(ISNUMBER(OFFSET('Sanitation Data'!$F$6,0,10*ROW('Sanitation Data'!F183))),'Data Summary'!CV189="Yes"),OFFSET('Sanitation Data'!$F$6,0,10*ROW('Sanitation Data'!F183)),NA())</f>
        <v>#N/A</v>
      </c>
      <c r="AH189" s="508" t="e">
        <f ca="1">+IF(AND(ISNUMBER(OFFSET('Sanitation Data'!$F$10,0,10*ROW('Sanitation Data'!F183))),'Data Summary'!CW189="Yes"),OFFSET('Sanitation Data'!$F$10,0,10*ROW('Sanitation Data'!F183)),NA())</f>
        <v>#N/A</v>
      </c>
      <c r="AI189" s="508" t="e">
        <f ca="1">+IF(AND(ISNUMBER(OFFSET('Sanitation Data'!$F$11,0,10*ROW('Sanitation Data'!F183))),'Data Summary'!CX189="Yes"),OFFSET('Sanitation Data'!$F$11,0,10*ROW('Sanitation Data'!F183)),NA())</f>
        <v>#N/A</v>
      </c>
      <c r="AJ189" s="508" t="e">
        <f ca="1">+IF(AND(ISNUMBER(OFFSET('Sanitation Data'!$F$12,0,10*ROW('Sanitation Data'!F183))),'Data Summary'!CY189="Yes"),OFFSET('Sanitation Data'!$F$12,0,10*ROW('Sanitation Data'!F183)),NA())</f>
        <v>#N/A</v>
      </c>
      <c r="AK189" s="508" t="e">
        <f ca="1">+IF(AND(ISNUMBER(OFFSET('Sanitation Data'!$G$4,0,10*ROW('Sanitation Data'!G183))),'Data Summary'!CZ189="Yes"),100-OFFSET('Sanitation Data'!$G$4,0,10*ROW('Sanitation Data'!G183)),NA())</f>
        <v>#N/A</v>
      </c>
      <c r="AL189" s="508" t="e">
        <f ca="1">+IF(AND(ISNUMBER(OFFSET('Sanitation Data'!$G$6,0,10*ROW('Sanitation Data'!G183))),'Data Summary'!DA189="Yes"),OFFSET('Sanitation Data'!$G$6,0,10*ROW('Sanitation Data'!G183)),NA())</f>
        <v>#N/A</v>
      </c>
      <c r="AM189" s="508" t="e">
        <f ca="1">+IF(AND(ISNUMBER(OFFSET('Sanitation Data'!$G$10,0,10*ROW('Sanitation Data'!G183))),'Data Summary'!DB189="Yes"),OFFSET('Sanitation Data'!$G$10,0,10*ROW('Sanitation Data'!G183)),NA())</f>
        <v>#N/A</v>
      </c>
      <c r="AN189" s="508" t="e">
        <f ca="1">+IF(AND(ISNUMBER(OFFSET('Sanitation Data'!$G$11,0,10*ROW('Sanitation Data'!G183))),'Data Summary'!DC189="Yes"),OFFSET('Sanitation Data'!$G$11,0,10*ROW('Sanitation Data'!G183)),NA())</f>
        <v>#N/A</v>
      </c>
      <c r="AO189" s="508" t="e">
        <f ca="1">+IF(AND(ISNUMBER(OFFSET('Sanitation Data'!$G$12,0,10*ROW('Sanitation Data'!G183))),'Data Summary'!DD189="Yes"),OFFSET('Sanitation Data'!$G$12,0,10*ROW('Sanitation Data'!G183)),NA())</f>
        <v>#N/A</v>
      </c>
      <c r="AP189" s="508" t="e">
        <f ca="1">+IF(AND(ISNUMBER(OFFSET('Sanitation Data'!$H$4,0,10*ROW('Sanitation Data'!H183))),'Data Summary'!DE189="Yes"),100-OFFSET('Sanitation Data'!$H$4,0,10*ROW('Sanitation Data'!H183)),NA())</f>
        <v>#N/A</v>
      </c>
      <c r="AQ189" s="508" t="e">
        <f ca="1">+IF(AND(ISNUMBER(OFFSET('Sanitation Data'!$H$6,0,10*ROW('Sanitation Data'!H183))),'Data Summary'!DF189="Yes"),OFFSET('Sanitation Data'!$H$6,0,10*ROW('Sanitation Data'!H183)),NA())</f>
        <v>#N/A</v>
      </c>
      <c r="AR189" s="508" t="e">
        <f ca="1">+IF(AND(ISNUMBER(OFFSET('Sanitation Data'!$H$10,0,10*ROW('Sanitation Data'!H183))),'Data Summary'!DG189="Yes"),OFFSET('Sanitation Data'!$H$10,0,10*ROW('Sanitation Data'!H183)),NA())</f>
        <v>#N/A</v>
      </c>
      <c r="AS189" s="508" t="e">
        <f ca="1">+IF(AND(ISNUMBER(OFFSET('Sanitation Data'!$H$11,0,10*ROW('Sanitation Data'!H183))),'Data Summary'!DH189="Yes"),OFFSET('Sanitation Data'!$H$11,0,10*ROW('Sanitation Data'!H183)),NA())</f>
        <v>#N/A</v>
      </c>
      <c r="AT189" s="508" t="e">
        <f ca="1">+IF(AND(ISNUMBER(OFFSET('Sanitation Data'!$H$12,0,10*ROW('Sanitation Data'!H183))),'Data Summary'!DI189="Yes"),OFFSET('Sanitation Data'!$H$12,0,10*ROW('Sanitation Data'!H183)),NA())</f>
        <v>#N/A</v>
      </c>
      <c r="AU189" s="508" t="e">
        <f ca="1">+IF(AND(ISNUMBER(OFFSET('Sanitation Data'!$I$4,0,10*ROW('Sanitation Data'!I183))),'Data Summary'!DJ189="Yes"),100-OFFSET('Sanitation Data'!$I$4,0,10*ROW('Sanitation Data'!I183)),NA())</f>
        <v>#N/A</v>
      </c>
      <c r="AV189" s="508" t="e">
        <f ca="1">+IF(AND(ISNUMBER(OFFSET('Sanitation Data'!$I$6,0,10*ROW('Sanitation Data'!I183))),'Data Summary'!DK189="Yes"),OFFSET('Sanitation Data'!$I$6,0,10*ROW('Sanitation Data'!I183)),NA())</f>
        <v>#N/A</v>
      </c>
      <c r="AW189" s="508" t="e">
        <f ca="1">+IF(AND(ISNUMBER(OFFSET('Sanitation Data'!$I$10,0,10*ROW('Sanitation Data'!I183))),'Data Summary'!DL189="Yes"),OFFSET('Sanitation Data'!$I$10,0,10*ROW('Sanitation Data'!I183)),NA())</f>
        <v>#N/A</v>
      </c>
      <c r="AX189" s="508" t="e">
        <f ca="1">+IF(AND(ISNUMBER(OFFSET('Sanitation Data'!$I$11,0,10*ROW('Sanitation Data'!I183))),'Data Summary'!DM189="Yes"),OFFSET('Sanitation Data'!$I$11,0,10*ROW('Sanitation Data'!I183)),NA())</f>
        <v>#N/A</v>
      </c>
      <c r="AY189" s="508" t="e">
        <f ca="1">+IF(AND(ISNUMBER(OFFSET('Sanitation Data'!$I$12,0,10*ROW('Sanitation Data'!I183))),'Data Summary'!DN189="Yes"),OFFSET('Sanitation Data'!$I$12,0,10*ROW('Sanitation Data'!I183)),NA())</f>
        <v>#N/A</v>
      </c>
      <c r="AZ189" s="509" t="e">
        <f ca="1">+IF(AND(ISNUMBER(OFFSET('Hygiene Data'!$D$5,0,10*ROW('Hygiene Data'!D183))),'Data Summary'!DO189="Yes"),OFFSET('Hygiene Data'!$D$5,0,10*ROW('Hygiene Data'!D183)),NA())</f>
        <v>#N/A</v>
      </c>
      <c r="BA189" s="509" t="e">
        <f ca="1">+IF(AND(ISNUMBER(OFFSET('Hygiene Data'!$D$7,0,10*ROW('Hygiene Data'!D183))),'Data Summary'!DP189="Yes"),OFFSET('Hygiene Data'!$D$7,0,10*ROW('Hygiene Data'!D183)),NA())</f>
        <v>#N/A</v>
      </c>
      <c r="BB189" s="509" t="e">
        <f ca="1">+IF(AND(ISNUMBER(OFFSET('Hygiene Data'!$D$9,0,10*ROW('Hygiene Data'!D183))),'Data Summary'!DQ189="Yes"),OFFSET('Hygiene Data'!$D$9,0,10*ROW('Hygiene Data'!D183)),NA())</f>
        <v>#N/A</v>
      </c>
      <c r="BC189" s="509" t="e">
        <f ca="1">+IF(AND(ISNUMBER(OFFSET('Hygiene Data'!$E$5,0,10*ROW('Hygiene Data'!E183))),'Data Summary'!DR189="Yes"),OFFSET('Hygiene Data'!$E$5,0,10*ROW('Hygiene Data'!E183)),NA())</f>
        <v>#N/A</v>
      </c>
      <c r="BD189" s="509" t="e">
        <f ca="1">+IF(AND(ISNUMBER(OFFSET('Hygiene Data'!$E$7,0,10*ROW('Hygiene Data'!E183))),'Data Summary'!DS189="Yes"),OFFSET('Hygiene Data'!$E$7,0,10*ROW('Hygiene Data'!E183)),NA())</f>
        <v>#N/A</v>
      </c>
      <c r="BE189" s="509" t="e">
        <f ca="1">+IF(AND(ISNUMBER(OFFSET('Hygiene Data'!$E$9,0,10*ROW('Hygiene Data'!E183))),'Data Summary'!DT189="Yes"),OFFSET('Hygiene Data'!$E$9,0,10*ROW('Hygiene Data'!E183)),NA())</f>
        <v>#N/A</v>
      </c>
      <c r="BF189" s="509" t="e">
        <f ca="1">+IF(AND(ISNUMBER(OFFSET('Hygiene Data'!$F$5,0,10*ROW('Hygiene Data'!F183))),'Data Summary'!DU189="Yes"),OFFSET('Hygiene Data'!$F$5,0,10*ROW('Hygiene Data'!F183)),NA())</f>
        <v>#N/A</v>
      </c>
      <c r="BG189" s="509" t="e">
        <f ca="1">+IF(AND(ISNUMBER(OFFSET('Hygiene Data'!$F$7,0,10*ROW('Hygiene Data'!F183))),'Data Summary'!DV189="Yes"),OFFSET('Hygiene Data'!$F$7,0,10*ROW('Hygiene Data'!F183)),NA())</f>
        <v>#N/A</v>
      </c>
      <c r="BH189" s="509" t="e">
        <f ca="1">+IF(AND(ISNUMBER(OFFSET('Hygiene Data'!$F$9,0,10*ROW('Hygiene Data'!F183))),'Data Summary'!DW189="Yes"),OFFSET('Hygiene Data'!$F$9,0,10*ROW('Hygiene Data'!F183)),NA())</f>
        <v>#N/A</v>
      </c>
      <c r="BI189" s="509" t="e">
        <f ca="1">+IF(AND(ISNUMBER(OFFSET('Hygiene Data'!$G$5,0,10*ROW('Hygiene Data'!G183))),'Data Summary'!DX189="Yes"),OFFSET('Hygiene Data'!$G$5,0,10*ROW('Hygiene Data'!G183)),NA())</f>
        <v>#N/A</v>
      </c>
      <c r="BJ189" s="509" t="e">
        <f ca="1">+IF(AND(ISNUMBER(OFFSET('Hygiene Data'!$G$7,0,10*ROW('Hygiene Data'!G183))),'Data Summary'!DY189="Yes"),OFFSET('Hygiene Data'!$G$7,0,10*ROW('Hygiene Data'!G183)),NA())</f>
        <v>#N/A</v>
      </c>
      <c r="BK189" s="509" t="e">
        <f ca="1">+IF(AND(ISNUMBER(OFFSET('Hygiene Data'!$G$9,0,10*ROW('Hygiene Data'!G183))),'Data Summary'!DZ189="Yes"),OFFSET('Hygiene Data'!$G$9,0,10*ROW('Hygiene Data'!G183)),NA())</f>
        <v>#N/A</v>
      </c>
      <c r="BL189" s="509" t="e">
        <f ca="1">+IF(AND(ISNUMBER(OFFSET('Hygiene Data'!$H$5,0,10*ROW('Hygiene Data'!H183))),'Data Summary'!EA189="Yes"),OFFSET('Hygiene Data'!$H$5,0,10*ROW('Hygiene Data'!H183)),NA())</f>
        <v>#N/A</v>
      </c>
      <c r="BM189" s="509" t="e">
        <f ca="1">+IF(AND(ISNUMBER(OFFSET('Hygiene Data'!$H$7,0,10*ROW('Hygiene Data'!H183))),'Data Summary'!EB189="Yes"),OFFSET('Hygiene Data'!$H$7,0,10*ROW('Hygiene Data'!H183)),NA())</f>
        <v>#N/A</v>
      </c>
      <c r="BN189" s="509" t="e">
        <f ca="1">+IF(AND(ISNUMBER(OFFSET('Hygiene Data'!$H$9,0,10*ROW('Hygiene Data'!H183))),'Data Summary'!EC189="Yes"),OFFSET('Hygiene Data'!$H$9,0,10*ROW('Hygiene Data'!H183)),NA())</f>
        <v>#N/A</v>
      </c>
      <c r="BO189" s="509" t="e">
        <f ca="1">+IF(AND(ISNUMBER(OFFSET('Hygiene Data'!$I$5,0,10*ROW('Hygiene Data'!I183))),'Data Summary'!ED189="Yes"),OFFSET('Hygiene Data'!$I$5,0,10*ROW('Hygiene Data'!I183)),NA())</f>
        <v>#N/A</v>
      </c>
      <c r="BP189" s="509" t="e">
        <f ca="1">+IF(AND(ISNUMBER(OFFSET('Hygiene Data'!$I$7,0,10*ROW('Hygiene Data'!I183))),'Data Summary'!EE189="Yes"),OFFSET('Hygiene Data'!$I$7,0,10*ROW('Hygiene Data'!I183)),NA())</f>
        <v>#N/A</v>
      </c>
      <c r="BQ189" s="509" t="e">
        <f ca="1">+IF(AND(ISNUMBER(OFFSET('Hygiene Data'!$I$9,0,10*ROW('Hygiene Data'!I183))),'Data Summary'!EF189="Yes"),OFFSET('Hygiene Data'!$I$9,0,10*ROW('Hygiene Data'!I183)),NA())</f>
        <v>#N/A</v>
      </c>
    </row>
    <row r="190" spans="1:69" x14ac:dyDescent="0.25">
      <c r="A190" s="505" t="e">
        <f ca="1">+RIGHT('Data Summary'!A190,LEN('Data Summary'!A190)-9)</f>
        <v>#VALUE!</v>
      </c>
      <c r="B190" s="479" t="str">
        <f ca="1">+IF(ISTEXT('Data Summary'!B190),'Data Summary'!B190,"")</f>
        <v/>
      </c>
      <c r="C190" s="506" t="e">
        <f ca="1">+VALUE('Data Summary'!C190)</f>
        <v>#VALUE!</v>
      </c>
      <c r="D190" s="507" t="e">
        <f ca="1">+IF(AND(ISNUMBER(OFFSET('Water Data'!$D$4,0,10*ROW('Water Data'!D184))),'Data Summary'!BS190="Yes"),100-OFFSET('Water Data'!$D$4,0,10*ROW('Water Data'!D184)),NA())</f>
        <v>#N/A</v>
      </c>
      <c r="E190" s="507" t="e">
        <f ca="1">+IF(AND(ISNUMBER(OFFSET('Water Data'!$D$6,0,10*ROW('Water Data'!D184))),'Data Summary'!BT190="Yes"),OFFSET('Water Data'!$D$6,0,10*ROW('Water Data'!D184)),NA())</f>
        <v>#N/A</v>
      </c>
      <c r="F190" s="507" t="e">
        <f ca="1">+IF(AND(ISNUMBER(OFFSET('Water Data'!$D$9,0,10*ROW('Water Data'!D184))),'Data Summary'!BU190="Yes"),OFFSET('Water Data'!$D$9,0,10*ROW('Water Data'!D184)),NA())</f>
        <v>#N/A</v>
      </c>
      <c r="G190" s="507" t="e">
        <f ca="1">+IF(AND(ISNUMBER(OFFSET('Water Data'!$E$4,0,10*ROW('Water Data'!E184))),'Data Summary'!BV190="Yes"),100-OFFSET('Water Data'!$E$4,0,10*ROW('Water Data'!E184)),NA())</f>
        <v>#N/A</v>
      </c>
      <c r="H190" s="507" t="e">
        <f ca="1">+IF(AND(ISNUMBER(OFFSET('Water Data'!$E$6,0,10*ROW('Water Data'!E184))),'Data Summary'!BW190="Yes"),OFFSET('Water Data'!$E$6,0,10*ROW('Water Data'!E184)),NA())</f>
        <v>#N/A</v>
      </c>
      <c r="I190" s="507" t="e">
        <f ca="1">+IF(AND(ISNUMBER(OFFSET('Water Data'!$E$9,0,10*ROW('Water Data'!E184))),'Data Summary'!BX190="Yes"),OFFSET('Water Data'!$E$9,0,10*ROW('Water Data'!E184)),NA())</f>
        <v>#N/A</v>
      </c>
      <c r="J190" s="507" t="e">
        <f ca="1">+IF(AND(ISNUMBER(OFFSET('Water Data'!$F$4,0,10*ROW('Water Data'!F184))),'Data Summary'!BY190="Yes"),100-OFFSET('Water Data'!$F$4,0,10*ROW('Water Data'!F184)),NA())</f>
        <v>#N/A</v>
      </c>
      <c r="K190" s="507" t="e">
        <f ca="1">+IF(AND(ISNUMBER(OFFSET('Water Data'!$F$6,0,10*ROW('Water Data'!F184))),'Data Summary'!BZ190="Yes"),OFFSET('Water Data'!$F$6,0,10*ROW('Water Data'!F184)),NA())</f>
        <v>#N/A</v>
      </c>
      <c r="L190" s="507" t="e">
        <f ca="1">+IF(AND(ISNUMBER(OFFSET('Water Data'!$F$9,0,10*ROW('Water Data'!F184))),'Data Summary'!CA190="Yes"),OFFSET('Water Data'!$F$9,0,10*ROW('Water Data'!F184)),NA())</f>
        <v>#N/A</v>
      </c>
      <c r="M190" s="507" t="e">
        <f ca="1">+IF(AND(ISNUMBER(OFFSET('Water Data'!$G$4,0,10*ROW('Water Data'!G184))),'Data Summary'!CB190="Yes"),100-OFFSET('Water Data'!$G$4,0,10*ROW('Water Data'!G184)),NA())</f>
        <v>#N/A</v>
      </c>
      <c r="N190" s="507" t="e">
        <f ca="1">+IF(AND(ISNUMBER(OFFSET('Water Data'!$G$6,0,10*ROW('Water Data'!G184))),'Data Summary'!CC190="Yes"),OFFSET('Water Data'!$G$6,0,10*ROW('Water Data'!G184)),NA())</f>
        <v>#N/A</v>
      </c>
      <c r="O190" s="507" t="e">
        <f ca="1">+IF(AND(ISNUMBER(OFFSET('Water Data'!$G$9,0,10*ROW('Water Data'!G184))),'Data Summary'!CD190="Yes"),OFFSET('Water Data'!$G$9,0,10*ROW('Water Data'!G184)),NA())</f>
        <v>#N/A</v>
      </c>
      <c r="P190" s="507" t="e">
        <f ca="1">+IF(AND(ISNUMBER(OFFSET('Water Data'!$H$4,0,10*ROW('Water Data'!H184))),'Data Summary'!CE190="Yes"),100-OFFSET('Water Data'!$H$4,0,10*ROW('Water Data'!H184)),NA())</f>
        <v>#N/A</v>
      </c>
      <c r="Q190" s="507" t="e">
        <f ca="1">+IF(AND(ISNUMBER(OFFSET('Water Data'!$H$6,0,10*ROW('Water Data'!H184))),'Data Summary'!CF190="Yes"),OFFSET('Water Data'!$H$6,0,10*ROW('Water Data'!H184)),NA())</f>
        <v>#N/A</v>
      </c>
      <c r="R190" s="507" t="e">
        <f ca="1">+IF(AND(ISNUMBER(OFFSET('Water Data'!$H$9,0,10*ROW('Water Data'!H184))),'Data Summary'!CG190="Yes"),OFFSET('Water Data'!$H$9,0,10*ROW('Water Data'!H184)),NA())</f>
        <v>#N/A</v>
      </c>
      <c r="S190" s="507" t="e">
        <f ca="1">+IF(AND(ISNUMBER(OFFSET('Water Data'!$I$4,0,10*ROW('Water Data'!I184))),'Data Summary'!CH190="Yes"),100-OFFSET('Water Data'!$I$4,0,10*ROW('Water Data'!I184)),NA())</f>
        <v>#N/A</v>
      </c>
      <c r="T190" s="507" t="e">
        <f ca="1">+IF(AND(ISNUMBER(OFFSET('Water Data'!$I$6,0,10*ROW('Water Data'!I184))),'Data Summary'!CI190="Yes"),OFFSET('Water Data'!$I$6,0,10*ROW('Water Data'!I184)),NA())</f>
        <v>#N/A</v>
      </c>
      <c r="U190" s="507" t="e">
        <f ca="1">+IF(AND(ISNUMBER(OFFSET('Water Data'!$I$9,0,10*ROW('Water Data'!I184))),'Data Summary'!CJ190="Yes"),OFFSET('Water Data'!$I$9,0,10*ROW('Water Data'!I184)),NA())</f>
        <v>#N/A</v>
      </c>
      <c r="V190" s="508" t="e">
        <f ca="1">+IF(AND(ISNUMBER(OFFSET('Sanitation Data'!$D$4,0,10*ROW('Sanitation Data'!D184))),'Data Summary'!CK190="Yes"),100-OFFSET('Sanitation Data'!$D$4,0,10*ROW('Sanitation Data'!D184)),NA())</f>
        <v>#N/A</v>
      </c>
      <c r="W190" s="508" t="e">
        <f ca="1">+IF(AND(ISNUMBER(OFFSET('Sanitation Data'!$D$6,0,10*ROW('Sanitation Data'!D184))),'Data Summary'!CL190="Yes"),OFFSET('Sanitation Data'!$D$6,0,10*ROW('Sanitation Data'!D184)),NA())</f>
        <v>#N/A</v>
      </c>
      <c r="X190" s="508" t="e">
        <f ca="1">+IF(AND(ISNUMBER(OFFSET('Sanitation Data'!$D$10,0,10*ROW('Sanitation Data'!D184))),'Data Summary'!CM190="Yes"),OFFSET('Sanitation Data'!$D$10,0,10*ROW('Sanitation Data'!D184)),NA())</f>
        <v>#N/A</v>
      </c>
      <c r="Y190" s="508" t="e">
        <f ca="1">+IF(AND(ISNUMBER(OFFSET('Sanitation Data'!$D$11,0,10*ROW('Sanitation Data'!D184))),'Data Summary'!CN190="Yes"),OFFSET('Sanitation Data'!$D$11,0,10*ROW('Sanitation Data'!D184)),NA())</f>
        <v>#N/A</v>
      </c>
      <c r="Z190" s="508" t="e">
        <f ca="1">+IF(AND(ISNUMBER(OFFSET('Sanitation Data'!$D$12,0,10*ROW('Sanitation Data'!D184))),'Data Summary'!CO190="Yes"),OFFSET('Sanitation Data'!$D$12,0,10*ROW('Sanitation Data'!D184)),NA())</f>
        <v>#N/A</v>
      </c>
      <c r="AA190" s="508" t="e">
        <f ca="1">+IF(AND(ISNUMBER(OFFSET('Sanitation Data'!$E$4,0,10*ROW('Sanitation Data'!E184))),'Data Summary'!CP190="Yes"),100-OFFSET('Sanitation Data'!$E$4,0,10*ROW('Sanitation Data'!E184)),NA())</f>
        <v>#N/A</v>
      </c>
      <c r="AB190" s="508" t="e">
        <f ca="1">+IF(AND(ISNUMBER(OFFSET('Sanitation Data'!$E$6,0,10*ROW('Sanitation Data'!E184))),'Data Summary'!CQ190="Yes"),OFFSET('Sanitation Data'!$E$6,0,10*ROW('Sanitation Data'!E184)),NA())</f>
        <v>#N/A</v>
      </c>
      <c r="AC190" s="508" t="e">
        <f ca="1">+IF(AND(ISNUMBER(OFFSET('Sanitation Data'!$E$10,0,10*ROW('Sanitation Data'!E184))),'Data Summary'!CR190="Yes"),OFFSET('Sanitation Data'!$E$10,0,10*ROW('Sanitation Data'!E184)),NA())</f>
        <v>#N/A</v>
      </c>
      <c r="AD190" s="508" t="e">
        <f ca="1">+IF(AND(ISNUMBER(OFFSET('Sanitation Data'!$E$11,0,10*ROW('Sanitation Data'!E184))),'Data Summary'!CS190="Yes"),OFFSET('Sanitation Data'!$E$11,0,10*ROW('Sanitation Data'!E184)),NA())</f>
        <v>#N/A</v>
      </c>
      <c r="AE190" s="508" t="e">
        <f ca="1">+IF(AND(ISNUMBER(OFFSET('Sanitation Data'!$E$12,0,10*ROW('Sanitation Data'!E184))),'Data Summary'!CT190="Yes"),OFFSET('Sanitation Data'!$E$12,0,10*ROW('Sanitation Data'!E184)),NA())</f>
        <v>#N/A</v>
      </c>
      <c r="AF190" s="508" t="e">
        <f ca="1">+IF(AND(ISNUMBER(OFFSET('Sanitation Data'!$F$4,0,10*ROW('Sanitation Data'!F184))),'Data Summary'!CU190="Yes"),100-OFFSET('Sanitation Data'!$F$4,0,10*ROW('Sanitation Data'!F184)),NA())</f>
        <v>#N/A</v>
      </c>
      <c r="AG190" s="508" t="e">
        <f ca="1">+IF(AND(ISNUMBER(OFFSET('Sanitation Data'!$F$6,0,10*ROW('Sanitation Data'!F184))),'Data Summary'!CV190="Yes"),OFFSET('Sanitation Data'!$F$6,0,10*ROW('Sanitation Data'!F184)),NA())</f>
        <v>#N/A</v>
      </c>
      <c r="AH190" s="508" t="e">
        <f ca="1">+IF(AND(ISNUMBER(OFFSET('Sanitation Data'!$F$10,0,10*ROW('Sanitation Data'!F184))),'Data Summary'!CW190="Yes"),OFFSET('Sanitation Data'!$F$10,0,10*ROW('Sanitation Data'!F184)),NA())</f>
        <v>#N/A</v>
      </c>
      <c r="AI190" s="508" t="e">
        <f ca="1">+IF(AND(ISNUMBER(OFFSET('Sanitation Data'!$F$11,0,10*ROW('Sanitation Data'!F184))),'Data Summary'!CX190="Yes"),OFFSET('Sanitation Data'!$F$11,0,10*ROW('Sanitation Data'!F184)),NA())</f>
        <v>#N/A</v>
      </c>
      <c r="AJ190" s="508" t="e">
        <f ca="1">+IF(AND(ISNUMBER(OFFSET('Sanitation Data'!$F$12,0,10*ROW('Sanitation Data'!F184))),'Data Summary'!CY190="Yes"),OFFSET('Sanitation Data'!$F$12,0,10*ROW('Sanitation Data'!F184)),NA())</f>
        <v>#N/A</v>
      </c>
      <c r="AK190" s="508" t="e">
        <f ca="1">+IF(AND(ISNUMBER(OFFSET('Sanitation Data'!$G$4,0,10*ROW('Sanitation Data'!G184))),'Data Summary'!CZ190="Yes"),100-OFFSET('Sanitation Data'!$G$4,0,10*ROW('Sanitation Data'!G184)),NA())</f>
        <v>#N/A</v>
      </c>
      <c r="AL190" s="508" t="e">
        <f ca="1">+IF(AND(ISNUMBER(OFFSET('Sanitation Data'!$G$6,0,10*ROW('Sanitation Data'!G184))),'Data Summary'!DA190="Yes"),OFFSET('Sanitation Data'!$G$6,0,10*ROW('Sanitation Data'!G184)),NA())</f>
        <v>#N/A</v>
      </c>
      <c r="AM190" s="508" t="e">
        <f ca="1">+IF(AND(ISNUMBER(OFFSET('Sanitation Data'!$G$10,0,10*ROW('Sanitation Data'!G184))),'Data Summary'!DB190="Yes"),OFFSET('Sanitation Data'!$G$10,0,10*ROW('Sanitation Data'!G184)),NA())</f>
        <v>#N/A</v>
      </c>
      <c r="AN190" s="508" t="e">
        <f ca="1">+IF(AND(ISNUMBER(OFFSET('Sanitation Data'!$G$11,0,10*ROW('Sanitation Data'!G184))),'Data Summary'!DC190="Yes"),OFFSET('Sanitation Data'!$G$11,0,10*ROW('Sanitation Data'!G184)),NA())</f>
        <v>#N/A</v>
      </c>
      <c r="AO190" s="508" t="e">
        <f ca="1">+IF(AND(ISNUMBER(OFFSET('Sanitation Data'!$G$12,0,10*ROW('Sanitation Data'!G184))),'Data Summary'!DD190="Yes"),OFFSET('Sanitation Data'!$G$12,0,10*ROW('Sanitation Data'!G184)),NA())</f>
        <v>#N/A</v>
      </c>
      <c r="AP190" s="508" t="e">
        <f ca="1">+IF(AND(ISNUMBER(OFFSET('Sanitation Data'!$H$4,0,10*ROW('Sanitation Data'!H184))),'Data Summary'!DE190="Yes"),100-OFFSET('Sanitation Data'!$H$4,0,10*ROW('Sanitation Data'!H184)),NA())</f>
        <v>#N/A</v>
      </c>
      <c r="AQ190" s="508" t="e">
        <f ca="1">+IF(AND(ISNUMBER(OFFSET('Sanitation Data'!$H$6,0,10*ROW('Sanitation Data'!H184))),'Data Summary'!DF190="Yes"),OFFSET('Sanitation Data'!$H$6,0,10*ROW('Sanitation Data'!H184)),NA())</f>
        <v>#N/A</v>
      </c>
      <c r="AR190" s="508" t="e">
        <f ca="1">+IF(AND(ISNUMBER(OFFSET('Sanitation Data'!$H$10,0,10*ROW('Sanitation Data'!H184))),'Data Summary'!DG190="Yes"),OFFSET('Sanitation Data'!$H$10,0,10*ROW('Sanitation Data'!H184)),NA())</f>
        <v>#N/A</v>
      </c>
      <c r="AS190" s="508" t="e">
        <f ca="1">+IF(AND(ISNUMBER(OFFSET('Sanitation Data'!$H$11,0,10*ROW('Sanitation Data'!H184))),'Data Summary'!DH190="Yes"),OFFSET('Sanitation Data'!$H$11,0,10*ROW('Sanitation Data'!H184)),NA())</f>
        <v>#N/A</v>
      </c>
      <c r="AT190" s="508" t="e">
        <f ca="1">+IF(AND(ISNUMBER(OFFSET('Sanitation Data'!$H$12,0,10*ROW('Sanitation Data'!H184))),'Data Summary'!DI190="Yes"),OFFSET('Sanitation Data'!$H$12,0,10*ROW('Sanitation Data'!H184)),NA())</f>
        <v>#N/A</v>
      </c>
      <c r="AU190" s="508" t="e">
        <f ca="1">+IF(AND(ISNUMBER(OFFSET('Sanitation Data'!$I$4,0,10*ROW('Sanitation Data'!I184))),'Data Summary'!DJ190="Yes"),100-OFFSET('Sanitation Data'!$I$4,0,10*ROW('Sanitation Data'!I184)),NA())</f>
        <v>#N/A</v>
      </c>
      <c r="AV190" s="508" t="e">
        <f ca="1">+IF(AND(ISNUMBER(OFFSET('Sanitation Data'!$I$6,0,10*ROW('Sanitation Data'!I184))),'Data Summary'!DK190="Yes"),OFFSET('Sanitation Data'!$I$6,0,10*ROW('Sanitation Data'!I184)),NA())</f>
        <v>#N/A</v>
      </c>
      <c r="AW190" s="508" t="e">
        <f ca="1">+IF(AND(ISNUMBER(OFFSET('Sanitation Data'!$I$10,0,10*ROW('Sanitation Data'!I184))),'Data Summary'!DL190="Yes"),OFFSET('Sanitation Data'!$I$10,0,10*ROW('Sanitation Data'!I184)),NA())</f>
        <v>#N/A</v>
      </c>
      <c r="AX190" s="508" t="e">
        <f ca="1">+IF(AND(ISNUMBER(OFFSET('Sanitation Data'!$I$11,0,10*ROW('Sanitation Data'!I184))),'Data Summary'!DM190="Yes"),OFFSET('Sanitation Data'!$I$11,0,10*ROW('Sanitation Data'!I184)),NA())</f>
        <v>#N/A</v>
      </c>
      <c r="AY190" s="508" t="e">
        <f ca="1">+IF(AND(ISNUMBER(OFFSET('Sanitation Data'!$I$12,0,10*ROW('Sanitation Data'!I184))),'Data Summary'!DN190="Yes"),OFFSET('Sanitation Data'!$I$12,0,10*ROW('Sanitation Data'!I184)),NA())</f>
        <v>#N/A</v>
      </c>
      <c r="AZ190" s="509" t="e">
        <f ca="1">+IF(AND(ISNUMBER(OFFSET('Hygiene Data'!$D$5,0,10*ROW('Hygiene Data'!D184))),'Data Summary'!DO190="Yes"),OFFSET('Hygiene Data'!$D$5,0,10*ROW('Hygiene Data'!D184)),NA())</f>
        <v>#N/A</v>
      </c>
      <c r="BA190" s="509" t="e">
        <f ca="1">+IF(AND(ISNUMBER(OFFSET('Hygiene Data'!$D$7,0,10*ROW('Hygiene Data'!D184))),'Data Summary'!DP190="Yes"),OFFSET('Hygiene Data'!$D$7,0,10*ROW('Hygiene Data'!D184)),NA())</f>
        <v>#N/A</v>
      </c>
      <c r="BB190" s="509" t="e">
        <f ca="1">+IF(AND(ISNUMBER(OFFSET('Hygiene Data'!$D$9,0,10*ROW('Hygiene Data'!D184))),'Data Summary'!DQ190="Yes"),OFFSET('Hygiene Data'!$D$9,0,10*ROW('Hygiene Data'!D184)),NA())</f>
        <v>#N/A</v>
      </c>
      <c r="BC190" s="509" t="e">
        <f ca="1">+IF(AND(ISNUMBER(OFFSET('Hygiene Data'!$E$5,0,10*ROW('Hygiene Data'!E184))),'Data Summary'!DR190="Yes"),OFFSET('Hygiene Data'!$E$5,0,10*ROW('Hygiene Data'!E184)),NA())</f>
        <v>#N/A</v>
      </c>
      <c r="BD190" s="509" t="e">
        <f ca="1">+IF(AND(ISNUMBER(OFFSET('Hygiene Data'!$E$7,0,10*ROW('Hygiene Data'!E184))),'Data Summary'!DS190="Yes"),OFFSET('Hygiene Data'!$E$7,0,10*ROW('Hygiene Data'!E184)),NA())</f>
        <v>#N/A</v>
      </c>
      <c r="BE190" s="509" t="e">
        <f ca="1">+IF(AND(ISNUMBER(OFFSET('Hygiene Data'!$E$9,0,10*ROW('Hygiene Data'!E184))),'Data Summary'!DT190="Yes"),OFFSET('Hygiene Data'!$E$9,0,10*ROW('Hygiene Data'!E184)),NA())</f>
        <v>#N/A</v>
      </c>
      <c r="BF190" s="509" t="e">
        <f ca="1">+IF(AND(ISNUMBER(OFFSET('Hygiene Data'!$F$5,0,10*ROW('Hygiene Data'!F184))),'Data Summary'!DU190="Yes"),OFFSET('Hygiene Data'!$F$5,0,10*ROW('Hygiene Data'!F184)),NA())</f>
        <v>#N/A</v>
      </c>
      <c r="BG190" s="509" t="e">
        <f ca="1">+IF(AND(ISNUMBER(OFFSET('Hygiene Data'!$F$7,0,10*ROW('Hygiene Data'!F184))),'Data Summary'!DV190="Yes"),OFFSET('Hygiene Data'!$F$7,0,10*ROW('Hygiene Data'!F184)),NA())</f>
        <v>#N/A</v>
      </c>
      <c r="BH190" s="509" t="e">
        <f ca="1">+IF(AND(ISNUMBER(OFFSET('Hygiene Data'!$F$9,0,10*ROW('Hygiene Data'!F184))),'Data Summary'!DW190="Yes"),OFFSET('Hygiene Data'!$F$9,0,10*ROW('Hygiene Data'!F184)),NA())</f>
        <v>#N/A</v>
      </c>
      <c r="BI190" s="509" t="e">
        <f ca="1">+IF(AND(ISNUMBER(OFFSET('Hygiene Data'!$G$5,0,10*ROW('Hygiene Data'!G184))),'Data Summary'!DX190="Yes"),OFFSET('Hygiene Data'!$G$5,0,10*ROW('Hygiene Data'!G184)),NA())</f>
        <v>#N/A</v>
      </c>
      <c r="BJ190" s="509" t="e">
        <f ca="1">+IF(AND(ISNUMBER(OFFSET('Hygiene Data'!$G$7,0,10*ROW('Hygiene Data'!G184))),'Data Summary'!DY190="Yes"),OFFSET('Hygiene Data'!$G$7,0,10*ROW('Hygiene Data'!G184)),NA())</f>
        <v>#N/A</v>
      </c>
      <c r="BK190" s="509" t="e">
        <f ca="1">+IF(AND(ISNUMBER(OFFSET('Hygiene Data'!$G$9,0,10*ROW('Hygiene Data'!G184))),'Data Summary'!DZ190="Yes"),OFFSET('Hygiene Data'!$G$9,0,10*ROW('Hygiene Data'!G184)),NA())</f>
        <v>#N/A</v>
      </c>
      <c r="BL190" s="509" t="e">
        <f ca="1">+IF(AND(ISNUMBER(OFFSET('Hygiene Data'!$H$5,0,10*ROW('Hygiene Data'!H184))),'Data Summary'!EA190="Yes"),OFFSET('Hygiene Data'!$H$5,0,10*ROW('Hygiene Data'!H184)),NA())</f>
        <v>#N/A</v>
      </c>
      <c r="BM190" s="509" t="e">
        <f ca="1">+IF(AND(ISNUMBER(OFFSET('Hygiene Data'!$H$7,0,10*ROW('Hygiene Data'!H184))),'Data Summary'!EB190="Yes"),OFFSET('Hygiene Data'!$H$7,0,10*ROW('Hygiene Data'!H184)),NA())</f>
        <v>#N/A</v>
      </c>
      <c r="BN190" s="509" t="e">
        <f ca="1">+IF(AND(ISNUMBER(OFFSET('Hygiene Data'!$H$9,0,10*ROW('Hygiene Data'!H184))),'Data Summary'!EC190="Yes"),OFFSET('Hygiene Data'!$H$9,0,10*ROW('Hygiene Data'!H184)),NA())</f>
        <v>#N/A</v>
      </c>
      <c r="BO190" s="509" t="e">
        <f ca="1">+IF(AND(ISNUMBER(OFFSET('Hygiene Data'!$I$5,0,10*ROW('Hygiene Data'!I184))),'Data Summary'!ED190="Yes"),OFFSET('Hygiene Data'!$I$5,0,10*ROW('Hygiene Data'!I184)),NA())</f>
        <v>#N/A</v>
      </c>
      <c r="BP190" s="509" t="e">
        <f ca="1">+IF(AND(ISNUMBER(OFFSET('Hygiene Data'!$I$7,0,10*ROW('Hygiene Data'!I184))),'Data Summary'!EE190="Yes"),OFFSET('Hygiene Data'!$I$7,0,10*ROW('Hygiene Data'!I184)),NA())</f>
        <v>#N/A</v>
      </c>
      <c r="BQ190" s="509" t="e">
        <f ca="1">+IF(AND(ISNUMBER(OFFSET('Hygiene Data'!$I$9,0,10*ROW('Hygiene Data'!I184))),'Data Summary'!EF190="Yes"),OFFSET('Hygiene Data'!$I$9,0,10*ROW('Hygiene Data'!I184)),NA())</f>
        <v>#N/A</v>
      </c>
    </row>
    <row r="191" spans="1:69" x14ac:dyDescent="0.25">
      <c r="A191" s="505" t="e">
        <f ca="1">+RIGHT('Data Summary'!A191,LEN('Data Summary'!A191)-9)</f>
        <v>#VALUE!</v>
      </c>
      <c r="B191" s="479" t="str">
        <f ca="1">+IF(ISTEXT('Data Summary'!B191),'Data Summary'!B191,"")</f>
        <v/>
      </c>
      <c r="C191" s="506" t="e">
        <f ca="1">+VALUE('Data Summary'!C191)</f>
        <v>#VALUE!</v>
      </c>
      <c r="D191" s="507" t="e">
        <f ca="1">+IF(AND(ISNUMBER(OFFSET('Water Data'!$D$4,0,10*ROW('Water Data'!D185))),'Data Summary'!BS191="Yes"),100-OFFSET('Water Data'!$D$4,0,10*ROW('Water Data'!D185)),NA())</f>
        <v>#N/A</v>
      </c>
      <c r="E191" s="507" t="e">
        <f ca="1">+IF(AND(ISNUMBER(OFFSET('Water Data'!$D$6,0,10*ROW('Water Data'!D185))),'Data Summary'!BT191="Yes"),OFFSET('Water Data'!$D$6,0,10*ROW('Water Data'!D185)),NA())</f>
        <v>#N/A</v>
      </c>
      <c r="F191" s="507" t="e">
        <f ca="1">+IF(AND(ISNUMBER(OFFSET('Water Data'!$D$9,0,10*ROW('Water Data'!D185))),'Data Summary'!BU191="Yes"),OFFSET('Water Data'!$D$9,0,10*ROW('Water Data'!D185)),NA())</f>
        <v>#N/A</v>
      </c>
      <c r="G191" s="507" t="e">
        <f ca="1">+IF(AND(ISNUMBER(OFFSET('Water Data'!$E$4,0,10*ROW('Water Data'!E185))),'Data Summary'!BV191="Yes"),100-OFFSET('Water Data'!$E$4,0,10*ROW('Water Data'!E185)),NA())</f>
        <v>#N/A</v>
      </c>
      <c r="H191" s="507" t="e">
        <f ca="1">+IF(AND(ISNUMBER(OFFSET('Water Data'!$E$6,0,10*ROW('Water Data'!E185))),'Data Summary'!BW191="Yes"),OFFSET('Water Data'!$E$6,0,10*ROW('Water Data'!E185)),NA())</f>
        <v>#N/A</v>
      </c>
      <c r="I191" s="507" t="e">
        <f ca="1">+IF(AND(ISNUMBER(OFFSET('Water Data'!$E$9,0,10*ROW('Water Data'!E185))),'Data Summary'!BX191="Yes"),OFFSET('Water Data'!$E$9,0,10*ROW('Water Data'!E185)),NA())</f>
        <v>#N/A</v>
      </c>
      <c r="J191" s="507" t="e">
        <f ca="1">+IF(AND(ISNUMBER(OFFSET('Water Data'!$F$4,0,10*ROW('Water Data'!F185))),'Data Summary'!BY191="Yes"),100-OFFSET('Water Data'!$F$4,0,10*ROW('Water Data'!F185)),NA())</f>
        <v>#N/A</v>
      </c>
      <c r="K191" s="507" t="e">
        <f ca="1">+IF(AND(ISNUMBER(OFFSET('Water Data'!$F$6,0,10*ROW('Water Data'!F185))),'Data Summary'!BZ191="Yes"),OFFSET('Water Data'!$F$6,0,10*ROW('Water Data'!F185)),NA())</f>
        <v>#N/A</v>
      </c>
      <c r="L191" s="507" t="e">
        <f ca="1">+IF(AND(ISNUMBER(OFFSET('Water Data'!$F$9,0,10*ROW('Water Data'!F185))),'Data Summary'!CA191="Yes"),OFFSET('Water Data'!$F$9,0,10*ROW('Water Data'!F185)),NA())</f>
        <v>#N/A</v>
      </c>
      <c r="M191" s="507" t="e">
        <f ca="1">+IF(AND(ISNUMBER(OFFSET('Water Data'!$G$4,0,10*ROW('Water Data'!G185))),'Data Summary'!CB191="Yes"),100-OFFSET('Water Data'!$G$4,0,10*ROW('Water Data'!G185)),NA())</f>
        <v>#N/A</v>
      </c>
      <c r="N191" s="507" t="e">
        <f ca="1">+IF(AND(ISNUMBER(OFFSET('Water Data'!$G$6,0,10*ROW('Water Data'!G185))),'Data Summary'!CC191="Yes"),OFFSET('Water Data'!$G$6,0,10*ROW('Water Data'!G185)),NA())</f>
        <v>#N/A</v>
      </c>
      <c r="O191" s="507" t="e">
        <f ca="1">+IF(AND(ISNUMBER(OFFSET('Water Data'!$G$9,0,10*ROW('Water Data'!G185))),'Data Summary'!CD191="Yes"),OFFSET('Water Data'!$G$9,0,10*ROW('Water Data'!G185)),NA())</f>
        <v>#N/A</v>
      </c>
      <c r="P191" s="507" t="e">
        <f ca="1">+IF(AND(ISNUMBER(OFFSET('Water Data'!$H$4,0,10*ROW('Water Data'!H185))),'Data Summary'!CE191="Yes"),100-OFFSET('Water Data'!$H$4,0,10*ROW('Water Data'!H185)),NA())</f>
        <v>#N/A</v>
      </c>
      <c r="Q191" s="507" t="e">
        <f ca="1">+IF(AND(ISNUMBER(OFFSET('Water Data'!$H$6,0,10*ROW('Water Data'!H185))),'Data Summary'!CF191="Yes"),OFFSET('Water Data'!$H$6,0,10*ROW('Water Data'!H185)),NA())</f>
        <v>#N/A</v>
      </c>
      <c r="R191" s="507" t="e">
        <f ca="1">+IF(AND(ISNUMBER(OFFSET('Water Data'!$H$9,0,10*ROW('Water Data'!H185))),'Data Summary'!CG191="Yes"),OFFSET('Water Data'!$H$9,0,10*ROW('Water Data'!H185)),NA())</f>
        <v>#N/A</v>
      </c>
      <c r="S191" s="507" t="e">
        <f ca="1">+IF(AND(ISNUMBER(OFFSET('Water Data'!$I$4,0,10*ROW('Water Data'!I185))),'Data Summary'!CH191="Yes"),100-OFFSET('Water Data'!$I$4,0,10*ROW('Water Data'!I185)),NA())</f>
        <v>#N/A</v>
      </c>
      <c r="T191" s="507" t="e">
        <f ca="1">+IF(AND(ISNUMBER(OFFSET('Water Data'!$I$6,0,10*ROW('Water Data'!I185))),'Data Summary'!CI191="Yes"),OFFSET('Water Data'!$I$6,0,10*ROW('Water Data'!I185)),NA())</f>
        <v>#N/A</v>
      </c>
      <c r="U191" s="507" t="e">
        <f ca="1">+IF(AND(ISNUMBER(OFFSET('Water Data'!$I$9,0,10*ROW('Water Data'!I185))),'Data Summary'!CJ191="Yes"),OFFSET('Water Data'!$I$9,0,10*ROW('Water Data'!I185)),NA())</f>
        <v>#N/A</v>
      </c>
      <c r="V191" s="508" t="e">
        <f ca="1">+IF(AND(ISNUMBER(OFFSET('Sanitation Data'!$D$4,0,10*ROW('Sanitation Data'!D185))),'Data Summary'!CK191="Yes"),100-OFFSET('Sanitation Data'!$D$4,0,10*ROW('Sanitation Data'!D185)),NA())</f>
        <v>#N/A</v>
      </c>
      <c r="W191" s="508" t="e">
        <f ca="1">+IF(AND(ISNUMBER(OFFSET('Sanitation Data'!$D$6,0,10*ROW('Sanitation Data'!D185))),'Data Summary'!CL191="Yes"),OFFSET('Sanitation Data'!$D$6,0,10*ROW('Sanitation Data'!D185)),NA())</f>
        <v>#N/A</v>
      </c>
      <c r="X191" s="508" t="e">
        <f ca="1">+IF(AND(ISNUMBER(OFFSET('Sanitation Data'!$D$10,0,10*ROW('Sanitation Data'!D185))),'Data Summary'!CM191="Yes"),OFFSET('Sanitation Data'!$D$10,0,10*ROW('Sanitation Data'!D185)),NA())</f>
        <v>#N/A</v>
      </c>
      <c r="Y191" s="508" t="e">
        <f ca="1">+IF(AND(ISNUMBER(OFFSET('Sanitation Data'!$D$11,0,10*ROW('Sanitation Data'!D185))),'Data Summary'!CN191="Yes"),OFFSET('Sanitation Data'!$D$11,0,10*ROW('Sanitation Data'!D185)),NA())</f>
        <v>#N/A</v>
      </c>
      <c r="Z191" s="508" t="e">
        <f ca="1">+IF(AND(ISNUMBER(OFFSET('Sanitation Data'!$D$12,0,10*ROW('Sanitation Data'!D185))),'Data Summary'!CO191="Yes"),OFFSET('Sanitation Data'!$D$12,0,10*ROW('Sanitation Data'!D185)),NA())</f>
        <v>#N/A</v>
      </c>
      <c r="AA191" s="508" t="e">
        <f ca="1">+IF(AND(ISNUMBER(OFFSET('Sanitation Data'!$E$4,0,10*ROW('Sanitation Data'!E185))),'Data Summary'!CP191="Yes"),100-OFFSET('Sanitation Data'!$E$4,0,10*ROW('Sanitation Data'!E185)),NA())</f>
        <v>#N/A</v>
      </c>
      <c r="AB191" s="508" t="e">
        <f ca="1">+IF(AND(ISNUMBER(OFFSET('Sanitation Data'!$E$6,0,10*ROW('Sanitation Data'!E185))),'Data Summary'!CQ191="Yes"),OFFSET('Sanitation Data'!$E$6,0,10*ROW('Sanitation Data'!E185)),NA())</f>
        <v>#N/A</v>
      </c>
      <c r="AC191" s="508" t="e">
        <f ca="1">+IF(AND(ISNUMBER(OFFSET('Sanitation Data'!$E$10,0,10*ROW('Sanitation Data'!E185))),'Data Summary'!CR191="Yes"),OFFSET('Sanitation Data'!$E$10,0,10*ROW('Sanitation Data'!E185)),NA())</f>
        <v>#N/A</v>
      </c>
      <c r="AD191" s="508" t="e">
        <f ca="1">+IF(AND(ISNUMBER(OFFSET('Sanitation Data'!$E$11,0,10*ROW('Sanitation Data'!E185))),'Data Summary'!CS191="Yes"),OFFSET('Sanitation Data'!$E$11,0,10*ROW('Sanitation Data'!E185)),NA())</f>
        <v>#N/A</v>
      </c>
      <c r="AE191" s="508" t="e">
        <f ca="1">+IF(AND(ISNUMBER(OFFSET('Sanitation Data'!$E$12,0,10*ROW('Sanitation Data'!E185))),'Data Summary'!CT191="Yes"),OFFSET('Sanitation Data'!$E$12,0,10*ROW('Sanitation Data'!E185)),NA())</f>
        <v>#N/A</v>
      </c>
      <c r="AF191" s="508" t="e">
        <f ca="1">+IF(AND(ISNUMBER(OFFSET('Sanitation Data'!$F$4,0,10*ROW('Sanitation Data'!F185))),'Data Summary'!CU191="Yes"),100-OFFSET('Sanitation Data'!$F$4,0,10*ROW('Sanitation Data'!F185)),NA())</f>
        <v>#N/A</v>
      </c>
      <c r="AG191" s="508" t="e">
        <f ca="1">+IF(AND(ISNUMBER(OFFSET('Sanitation Data'!$F$6,0,10*ROW('Sanitation Data'!F185))),'Data Summary'!CV191="Yes"),OFFSET('Sanitation Data'!$F$6,0,10*ROW('Sanitation Data'!F185)),NA())</f>
        <v>#N/A</v>
      </c>
      <c r="AH191" s="508" t="e">
        <f ca="1">+IF(AND(ISNUMBER(OFFSET('Sanitation Data'!$F$10,0,10*ROW('Sanitation Data'!F185))),'Data Summary'!CW191="Yes"),OFFSET('Sanitation Data'!$F$10,0,10*ROW('Sanitation Data'!F185)),NA())</f>
        <v>#N/A</v>
      </c>
      <c r="AI191" s="508" t="e">
        <f ca="1">+IF(AND(ISNUMBER(OFFSET('Sanitation Data'!$F$11,0,10*ROW('Sanitation Data'!F185))),'Data Summary'!CX191="Yes"),OFFSET('Sanitation Data'!$F$11,0,10*ROW('Sanitation Data'!F185)),NA())</f>
        <v>#N/A</v>
      </c>
      <c r="AJ191" s="508" t="e">
        <f ca="1">+IF(AND(ISNUMBER(OFFSET('Sanitation Data'!$F$12,0,10*ROW('Sanitation Data'!F185))),'Data Summary'!CY191="Yes"),OFFSET('Sanitation Data'!$F$12,0,10*ROW('Sanitation Data'!F185)),NA())</f>
        <v>#N/A</v>
      </c>
      <c r="AK191" s="508" t="e">
        <f ca="1">+IF(AND(ISNUMBER(OFFSET('Sanitation Data'!$G$4,0,10*ROW('Sanitation Data'!G185))),'Data Summary'!CZ191="Yes"),100-OFFSET('Sanitation Data'!$G$4,0,10*ROW('Sanitation Data'!G185)),NA())</f>
        <v>#N/A</v>
      </c>
      <c r="AL191" s="508" t="e">
        <f ca="1">+IF(AND(ISNUMBER(OFFSET('Sanitation Data'!$G$6,0,10*ROW('Sanitation Data'!G185))),'Data Summary'!DA191="Yes"),OFFSET('Sanitation Data'!$G$6,0,10*ROW('Sanitation Data'!G185)),NA())</f>
        <v>#N/A</v>
      </c>
      <c r="AM191" s="508" t="e">
        <f ca="1">+IF(AND(ISNUMBER(OFFSET('Sanitation Data'!$G$10,0,10*ROW('Sanitation Data'!G185))),'Data Summary'!DB191="Yes"),OFFSET('Sanitation Data'!$G$10,0,10*ROW('Sanitation Data'!G185)),NA())</f>
        <v>#N/A</v>
      </c>
      <c r="AN191" s="508" t="e">
        <f ca="1">+IF(AND(ISNUMBER(OFFSET('Sanitation Data'!$G$11,0,10*ROW('Sanitation Data'!G185))),'Data Summary'!DC191="Yes"),OFFSET('Sanitation Data'!$G$11,0,10*ROW('Sanitation Data'!G185)),NA())</f>
        <v>#N/A</v>
      </c>
      <c r="AO191" s="508" t="e">
        <f ca="1">+IF(AND(ISNUMBER(OFFSET('Sanitation Data'!$G$12,0,10*ROW('Sanitation Data'!G185))),'Data Summary'!DD191="Yes"),OFFSET('Sanitation Data'!$G$12,0,10*ROW('Sanitation Data'!G185)),NA())</f>
        <v>#N/A</v>
      </c>
      <c r="AP191" s="508" t="e">
        <f ca="1">+IF(AND(ISNUMBER(OFFSET('Sanitation Data'!$H$4,0,10*ROW('Sanitation Data'!H185))),'Data Summary'!DE191="Yes"),100-OFFSET('Sanitation Data'!$H$4,0,10*ROW('Sanitation Data'!H185)),NA())</f>
        <v>#N/A</v>
      </c>
      <c r="AQ191" s="508" t="e">
        <f ca="1">+IF(AND(ISNUMBER(OFFSET('Sanitation Data'!$H$6,0,10*ROW('Sanitation Data'!H185))),'Data Summary'!DF191="Yes"),OFFSET('Sanitation Data'!$H$6,0,10*ROW('Sanitation Data'!H185)),NA())</f>
        <v>#N/A</v>
      </c>
      <c r="AR191" s="508" t="e">
        <f ca="1">+IF(AND(ISNUMBER(OFFSET('Sanitation Data'!$H$10,0,10*ROW('Sanitation Data'!H185))),'Data Summary'!DG191="Yes"),OFFSET('Sanitation Data'!$H$10,0,10*ROW('Sanitation Data'!H185)),NA())</f>
        <v>#N/A</v>
      </c>
      <c r="AS191" s="508" t="e">
        <f ca="1">+IF(AND(ISNUMBER(OFFSET('Sanitation Data'!$H$11,0,10*ROW('Sanitation Data'!H185))),'Data Summary'!DH191="Yes"),OFFSET('Sanitation Data'!$H$11,0,10*ROW('Sanitation Data'!H185)),NA())</f>
        <v>#N/A</v>
      </c>
      <c r="AT191" s="508" t="e">
        <f ca="1">+IF(AND(ISNUMBER(OFFSET('Sanitation Data'!$H$12,0,10*ROW('Sanitation Data'!H185))),'Data Summary'!DI191="Yes"),OFFSET('Sanitation Data'!$H$12,0,10*ROW('Sanitation Data'!H185)),NA())</f>
        <v>#N/A</v>
      </c>
      <c r="AU191" s="508" t="e">
        <f ca="1">+IF(AND(ISNUMBER(OFFSET('Sanitation Data'!$I$4,0,10*ROW('Sanitation Data'!I185))),'Data Summary'!DJ191="Yes"),100-OFFSET('Sanitation Data'!$I$4,0,10*ROW('Sanitation Data'!I185)),NA())</f>
        <v>#N/A</v>
      </c>
      <c r="AV191" s="508" t="e">
        <f ca="1">+IF(AND(ISNUMBER(OFFSET('Sanitation Data'!$I$6,0,10*ROW('Sanitation Data'!I185))),'Data Summary'!DK191="Yes"),OFFSET('Sanitation Data'!$I$6,0,10*ROW('Sanitation Data'!I185)),NA())</f>
        <v>#N/A</v>
      </c>
      <c r="AW191" s="508" t="e">
        <f ca="1">+IF(AND(ISNUMBER(OFFSET('Sanitation Data'!$I$10,0,10*ROW('Sanitation Data'!I185))),'Data Summary'!DL191="Yes"),OFFSET('Sanitation Data'!$I$10,0,10*ROW('Sanitation Data'!I185)),NA())</f>
        <v>#N/A</v>
      </c>
      <c r="AX191" s="508" t="e">
        <f ca="1">+IF(AND(ISNUMBER(OFFSET('Sanitation Data'!$I$11,0,10*ROW('Sanitation Data'!I185))),'Data Summary'!DM191="Yes"),OFFSET('Sanitation Data'!$I$11,0,10*ROW('Sanitation Data'!I185)),NA())</f>
        <v>#N/A</v>
      </c>
      <c r="AY191" s="508" t="e">
        <f ca="1">+IF(AND(ISNUMBER(OFFSET('Sanitation Data'!$I$12,0,10*ROW('Sanitation Data'!I185))),'Data Summary'!DN191="Yes"),OFFSET('Sanitation Data'!$I$12,0,10*ROW('Sanitation Data'!I185)),NA())</f>
        <v>#N/A</v>
      </c>
      <c r="AZ191" s="509" t="e">
        <f ca="1">+IF(AND(ISNUMBER(OFFSET('Hygiene Data'!$D$5,0,10*ROW('Hygiene Data'!D185))),'Data Summary'!DO191="Yes"),OFFSET('Hygiene Data'!$D$5,0,10*ROW('Hygiene Data'!D185)),NA())</f>
        <v>#N/A</v>
      </c>
      <c r="BA191" s="509" t="e">
        <f ca="1">+IF(AND(ISNUMBER(OFFSET('Hygiene Data'!$D$7,0,10*ROW('Hygiene Data'!D185))),'Data Summary'!DP191="Yes"),OFFSET('Hygiene Data'!$D$7,0,10*ROW('Hygiene Data'!D185)),NA())</f>
        <v>#N/A</v>
      </c>
      <c r="BB191" s="509" t="e">
        <f ca="1">+IF(AND(ISNUMBER(OFFSET('Hygiene Data'!$D$9,0,10*ROW('Hygiene Data'!D185))),'Data Summary'!DQ191="Yes"),OFFSET('Hygiene Data'!$D$9,0,10*ROW('Hygiene Data'!D185)),NA())</f>
        <v>#N/A</v>
      </c>
      <c r="BC191" s="509" t="e">
        <f ca="1">+IF(AND(ISNUMBER(OFFSET('Hygiene Data'!$E$5,0,10*ROW('Hygiene Data'!E185))),'Data Summary'!DR191="Yes"),OFFSET('Hygiene Data'!$E$5,0,10*ROW('Hygiene Data'!E185)),NA())</f>
        <v>#N/A</v>
      </c>
      <c r="BD191" s="509" t="e">
        <f ca="1">+IF(AND(ISNUMBER(OFFSET('Hygiene Data'!$E$7,0,10*ROW('Hygiene Data'!E185))),'Data Summary'!DS191="Yes"),OFFSET('Hygiene Data'!$E$7,0,10*ROW('Hygiene Data'!E185)),NA())</f>
        <v>#N/A</v>
      </c>
      <c r="BE191" s="509" t="e">
        <f ca="1">+IF(AND(ISNUMBER(OFFSET('Hygiene Data'!$E$9,0,10*ROW('Hygiene Data'!E185))),'Data Summary'!DT191="Yes"),OFFSET('Hygiene Data'!$E$9,0,10*ROW('Hygiene Data'!E185)),NA())</f>
        <v>#N/A</v>
      </c>
      <c r="BF191" s="509" t="e">
        <f ca="1">+IF(AND(ISNUMBER(OFFSET('Hygiene Data'!$F$5,0,10*ROW('Hygiene Data'!F185))),'Data Summary'!DU191="Yes"),OFFSET('Hygiene Data'!$F$5,0,10*ROW('Hygiene Data'!F185)),NA())</f>
        <v>#N/A</v>
      </c>
      <c r="BG191" s="509" t="e">
        <f ca="1">+IF(AND(ISNUMBER(OFFSET('Hygiene Data'!$F$7,0,10*ROW('Hygiene Data'!F185))),'Data Summary'!DV191="Yes"),OFFSET('Hygiene Data'!$F$7,0,10*ROW('Hygiene Data'!F185)),NA())</f>
        <v>#N/A</v>
      </c>
      <c r="BH191" s="509" t="e">
        <f ca="1">+IF(AND(ISNUMBER(OFFSET('Hygiene Data'!$F$9,0,10*ROW('Hygiene Data'!F185))),'Data Summary'!DW191="Yes"),OFFSET('Hygiene Data'!$F$9,0,10*ROW('Hygiene Data'!F185)),NA())</f>
        <v>#N/A</v>
      </c>
      <c r="BI191" s="509" t="e">
        <f ca="1">+IF(AND(ISNUMBER(OFFSET('Hygiene Data'!$G$5,0,10*ROW('Hygiene Data'!G185))),'Data Summary'!DX191="Yes"),OFFSET('Hygiene Data'!$G$5,0,10*ROW('Hygiene Data'!G185)),NA())</f>
        <v>#N/A</v>
      </c>
      <c r="BJ191" s="509" t="e">
        <f ca="1">+IF(AND(ISNUMBER(OFFSET('Hygiene Data'!$G$7,0,10*ROW('Hygiene Data'!G185))),'Data Summary'!DY191="Yes"),OFFSET('Hygiene Data'!$G$7,0,10*ROW('Hygiene Data'!G185)),NA())</f>
        <v>#N/A</v>
      </c>
      <c r="BK191" s="509" t="e">
        <f ca="1">+IF(AND(ISNUMBER(OFFSET('Hygiene Data'!$G$9,0,10*ROW('Hygiene Data'!G185))),'Data Summary'!DZ191="Yes"),OFFSET('Hygiene Data'!$G$9,0,10*ROW('Hygiene Data'!G185)),NA())</f>
        <v>#N/A</v>
      </c>
      <c r="BL191" s="509" t="e">
        <f ca="1">+IF(AND(ISNUMBER(OFFSET('Hygiene Data'!$H$5,0,10*ROW('Hygiene Data'!H185))),'Data Summary'!EA191="Yes"),OFFSET('Hygiene Data'!$H$5,0,10*ROW('Hygiene Data'!H185)),NA())</f>
        <v>#N/A</v>
      </c>
      <c r="BM191" s="509" t="e">
        <f ca="1">+IF(AND(ISNUMBER(OFFSET('Hygiene Data'!$H$7,0,10*ROW('Hygiene Data'!H185))),'Data Summary'!EB191="Yes"),OFFSET('Hygiene Data'!$H$7,0,10*ROW('Hygiene Data'!H185)),NA())</f>
        <v>#N/A</v>
      </c>
      <c r="BN191" s="509" t="e">
        <f ca="1">+IF(AND(ISNUMBER(OFFSET('Hygiene Data'!$H$9,0,10*ROW('Hygiene Data'!H185))),'Data Summary'!EC191="Yes"),OFFSET('Hygiene Data'!$H$9,0,10*ROW('Hygiene Data'!H185)),NA())</f>
        <v>#N/A</v>
      </c>
      <c r="BO191" s="509" t="e">
        <f ca="1">+IF(AND(ISNUMBER(OFFSET('Hygiene Data'!$I$5,0,10*ROW('Hygiene Data'!I185))),'Data Summary'!ED191="Yes"),OFFSET('Hygiene Data'!$I$5,0,10*ROW('Hygiene Data'!I185)),NA())</f>
        <v>#N/A</v>
      </c>
      <c r="BP191" s="509" t="e">
        <f ca="1">+IF(AND(ISNUMBER(OFFSET('Hygiene Data'!$I$7,0,10*ROW('Hygiene Data'!I185))),'Data Summary'!EE191="Yes"),OFFSET('Hygiene Data'!$I$7,0,10*ROW('Hygiene Data'!I185)),NA())</f>
        <v>#N/A</v>
      </c>
      <c r="BQ191" s="509" t="e">
        <f ca="1">+IF(AND(ISNUMBER(OFFSET('Hygiene Data'!$I$9,0,10*ROW('Hygiene Data'!I185))),'Data Summary'!EF191="Yes"),OFFSET('Hygiene Data'!$I$9,0,10*ROW('Hygiene Data'!I185)),NA())</f>
        <v>#N/A</v>
      </c>
    </row>
    <row r="192" spans="1:69" x14ac:dyDescent="0.25">
      <c r="A192" s="505" t="e">
        <f ca="1">+RIGHT('Data Summary'!A192,LEN('Data Summary'!A192)-9)</f>
        <v>#VALUE!</v>
      </c>
      <c r="B192" s="479" t="str">
        <f ca="1">+IF(ISTEXT('Data Summary'!B192),'Data Summary'!B192,"")</f>
        <v/>
      </c>
      <c r="C192" s="506" t="e">
        <f ca="1">+VALUE('Data Summary'!C192)</f>
        <v>#VALUE!</v>
      </c>
      <c r="D192" s="507" t="e">
        <f ca="1">+IF(AND(ISNUMBER(OFFSET('Water Data'!$D$4,0,10*ROW('Water Data'!D186))),'Data Summary'!BS192="Yes"),100-OFFSET('Water Data'!$D$4,0,10*ROW('Water Data'!D186)),NA())</f>
        <v>#N/A</v>
      </c>
      <c r="E192" s="507" t="e">
        <f ca="1">+IF(AND(ISNUMBER(OFFSET('Water Data'!$D$6,0,10*ROW('Water Data'!D186))),'Data Summary'!BT192="Yes"),OFFSET('Water Data'!$D$6,0,10*ROW('Water Data'!D186)),NA())</f>
        <v>#N/A</v>
      </c>
      <c r="F192" s="507" t="e">
        <f ca="1">+IF(AND(ISNUMBER(OFFSET('Water Data'!$D$9,0,10*ROW('Water Data'!D186))),'Data Summary'!BU192="Yes"),OFFSET('Water Data'!$D$9,0,10*ROW('Water Data'!D186)),NA())</f>
        <v>#N/A</v>
      </c>
      <c r="G192" s="507" t="e">
        <f ca="1">+IF(AND(ISNUMBER(OFFSET('Water Data'!$E$4,0,10*ROW('Water Data'!E186))),'Data Summary'!BV192="Yes"),100-OFFSET('Water Data'!$E$4,0,10*ROW('Water Data'!E186)),NA())</f>
        <v>#N/A</v>
      </c>
      <c r="H192" s="507" t="e">
        <f ca="1">+IF(AND(ISNUMBER(OFFSET('Water Data'!$E$6,0,10*ROW('Water Data'!E186))),'Data Summary'!BW192="Yes"),OFFSET('Water Data'!$E$6,0,10*ROW('Water Data'!E186)),NA())</f>
        <v>#N/A</v>
      </c>
      <c r="I192" s="507" t="e">
        <f ca="1">+IF(AND(ISNUMBER(OFFSET('Water Data'!$E$9,0,10*ROW('Water Data'!E186))),'Data Summary'!BX192="Yes"),OFFSET('Water Data'!$E$9,0,10*ROW('Water Data'!E186)),NA())</f>
        <v>#N/A</v>
      </c>
      <c r="J192" s="507" t="e">
        <f ca="1">+IF(AND(ISNUMBER(OFFSET('Water Data'!$F$4,0,10*ROW('Water Data'!F186))),'Data Summary'!BY192="Yes"),100-OFFSET('Water Data'!$F$4,0,10*ROW('Water Data'!F186)),NA())</f>
        <v>#N/A</v>
      </c>
      <c r="K192" s="507" t="e">
        <f ca="1">+IF(AND(ISNUMBER(OFFSET('Water Data'!$F$6,0,10*ROW('Water Data'!F186))),'Data Summary'!BZ192="Yes"),OFFSET('Water Data'!$F$6,0,10*ROW('Water Data'!F186)),NA())</f>
        <v>#N/A</v>
      </c>
      <c r="L192" s="507" t="e">
        <f ca="1">+IF(AND(ISNUMBER(OFFSET('Water Data'!$F$9,0,10*ROW('Water Data'!F186))),'Data Summary'!CA192="Yes"),OFFSET('Water Data'!$F$9,0,10*ROW('Water Data'!F186)),NA())</f>
        <v>#N/A</v>
      </c>
      <c r="M192" s="507" t="e">
        <f ca="1">+IF(AND(ISNUMBER(OFFSET('Water Data'!$G$4,0,10*ROW('Water Data'!G186))),'Data Summary'!CB192="Yes"),100-OFFSET('Water Data'!$G$4,0,10*ROW('Water Data'!G186)),NA())</f>
        <v>#N/A</v>
      </c>
      <c r="N192" s="507" t="e">
        <f ca="1">+IF(AND(ISNUMBER(OFFSET('Water Data'!$G$6,0,10*ROW('Water Data'!G186))),'Data Summary'!CC192="Yes"),OFFSET('Water Data'!$G$6,0,10*ROW('Water Data'!G186)),NA())</f>
        <v>#N/A</v>
      </c>
      <c r="O192" s="507" t="e">
        <f ca="1">+IF(AND(ISNUMBER(OFFSET('Water Data'!$G$9,0,10*ROW('Water Data'!G186))),'Data Summary'!CD192="Yes"),OFFSET('Water Data'!$G$9,0,10*ROW('Water Data'!G186)),NA())</f>
        <v>#N/A</v>
      </c>
      <c r="P192" s="507" t="e">
        <f ca="1">+IF(AND(ISNUMBER(OFFSET('Water Data'!$H$4,0,10*ROW('Water Data'!H186))),'Data Summary'!CE192="Yes"),100-OFFSET('Water Data'!$H$4,0,10*ROW('Water Data'!H186)),NA())</f>
        <v>#N/A</v>
      </c>
      <c r="Q192" s="507" t="e">
        <f ca="1">+IF(AND(ISNUMBER(OFFSET('Water Data'!$H$6,0,10*ROW('Water Data'!H186))),'Data Summary'!CF192="Yes"),OFFSET('Water Data'!$H$6,0,10*ROW('Water Data'!H186)),NA())</f>
        <v>#N/A</v>
      </c>
      <c r="R192" s="507" t="e">
        <f ca="1">+IF(AND(ISNUMBER(OFFSET('Water Data'!$H$9,0,10*ROW('Water Data'!H186))),'Data Summary'!CG192="Yes"),OFFSET('Water Data'!$H$9,0,10*ROW('Water Data'!H186)),NA())</f>
        <v>#N/A</v>
      </c>
      <c r="S192" s="507" t="e">
        <f ca="1">+IF(AND(ISNUMBER(OFFSET('Water Data'!$I$4,0,10*ROW('Water Data'!I186))),'Data Summary'!CH192="Yes"),100-OFFSET('Water Data'!$I$4,0,10*ROW('Water Data'!I186)),NA())</f>
        <v>#N/A</v>
      </c>
      <c r="T192" s="507" t="e">
        <f ca="1">+IF(AND(ISNUMBER(OFFSET('Water Data'!$I$6,0,10*ROW('Water Data'!I186))),'Data Summary'!CI192="Yes"),OFFSET('Water Data'!$I$6,0,10*ROW('Water Data'!I186)),NA())</f>
        <v>#N/A</v>
      </c>
      <c r="U192" s="507" t="e">
        <f ca="1">+IF(AND(ISNUMBER(OFFSET('Water Data'!$I$9,0,10*ROW('Water Data'!I186))),'Data Summary'!CJ192="Yes"),OFFSET('Water Data'!$I$9,0,10*ROW('Water Data'!I186)),NA())</f>
        <v>#N/A</v>
      </c>
      <c r="V192" s="508" t="e">
        <f ca="1">+IF(AND(ISNUMBER(OFFSET('Sanitation Data'!$D$4,0,10*ROW('Sanitation Data'!D186))),'Data Summary'!CK192="Yes"),100-OFFSET('Sanitation Data'!$D$4,0,10*ROW('Sanitation Data'!D186)),NA())</f>
        <v>#N/A</v>
      </c>
      <c r="W192" s="508" t="e">
        <f ca="1">+IF(AND(ISNUMBER(OFFSET('Sanitation Data'!$D$6,0,10*ROW('Sanitation Data'!D186))),'Data Summary'!CL192="Yes"),OFFSET('Sanitation Data'!$D$6,0,10*ROW('Sanitation Data'!D186)),NA())</f>
        <v>#N/A</v>
      </c>
      <c r="X192" s="508" t="e">
        <f ca="1">+IF(AND(ISNUMBER(OFFSET('Sanitation Data'!$D$10,0,10*ROW('Sanitation Data'!D186))),'Data Summary'!CM192="Yes"),OFFSET('Sanitation Data'!$D$10,0,10*ROW('Sanitation Data'!D186)),NA())</f>
        <v>#N/A</v>
      </c>
      <c r="Y192" s="508" t="e">
        <f ca="1">+IF(AND(ISNUMBER(OFFSET('Sanitation Data'!$D$11,0,10*ROW('Sanitation Data'!D186))),'Data Summary'!CN192="Yes"),OFFSET('Sanitation Data'!$D$11,0,10*ROW('Sanitation Data'!D186)),NA())</f>
        <v>#N/A</v>
      </c>
      <c r="Z192" s="508" t="e">
        <f ca="1">+IF(AND(ISNUMBER(OFFSET('Sanitation Data'!$D$12,0,10*ROW('Sanitation Data'!D186))),'Data Summary'!CO192="Yes"),OFFSET('Sanitation Data'!$D$12,0,10*ROW('Sanitation Data'!D186)),NA())</f>
        <v>#N/A</v>
      </c>
      <c r="AA192" s="508" t="e">
        <f ca="1">+IF(AND(ISNUMBER(OFFSET('Sanitation Data'!$E$4,0,10*ROW('Sanitation Data'!E186))),'Data Summary'!CP192="Yes"),100-OFFSET('Sanitation Data'!$E$4,0,10*ROW('Sanitation Data'!E186)),NA())</f>
        <v>#N/A</v>
      </c>
      <c r="AB192" s="508" t="e">
        <f ca="1">+IF(AND(ISNUMBER(OFFSET('Sanitation Data'!$E$6,0,10*ROW('Sanitation Data'!E186))),'Data Summary'!CQ192="Yes"),OFFSET('Sanitation Data'!$E$6,0,10*ROW('Sanitation Data'!E186)),NA())</f>
        <v>#N/A</v>
      </c>
      <c r="AC192" s="508" t="e">
        <f ca="1">+IF(AND(ISNUMBER(OFFSET('Sanitation Data'!$E$10,0,10*ROW('Sanitation Data'!E186))),'Data Summary'!CR192="Yes"),OFFSET('Sanitation Data'!$E$10,0,10*ROW('Sanitation Data'!E186)),NA())</f>
        <v>#N/A</v>
      </c>
      <c r="AD192" s="508" t="e">
        <f ca="1">+IF(AND(ISNUMBER(OFFSET('Sanitation Data'!$E$11,0,10*ROW('Sanitation Data'!E186))),'Data Summary'!CS192="Yes"),OFFSET('Sanitation Data'!$E$11,0,10*ROW('Sanitation Data'!E186)),NA())</f>
        <v>#N/A</v>
      </c>
      <c r="AE192" s="508" t="e">
        <f ca="1">+IF(AND(ISNUMBER(OFFSET('Sanitation Data'!$E$12,0,10*ROW('Sanitation Data'!E186))),'Data Summary'!CT192="Yes"),OFFSET('Sanitation Data'!$E$12,0,10*ROW('Sanitation Data'!E186)),NA())</f>
        <v>#N/A</v>
      </c>
      <c r="AF192" s="508" t="e">
        <f ca="1">+IF(AND(ISNUMBER(OFFSET('Sanitation Data'!$F$4,0,10*ROW('Sanitation Data'!F186))),'Data Summary'!CU192="Yes"),100-OFFSET('Sanitation Data'!$F$4,0,10*ROW('Sanitation Data'!F186)),NA())</f>
        <v>#N/A</v>
      </c>
      <c r="AG192" s="508" t="e">
        <f ca="1">+IF(AND(ISNUMBER(OFFSET('Sanitation Data'!$F$6,0,10*ROW('Sanitation Data'!F186))),'Data Summary'!CV192="Yes"),OFFSET('Sanitation Data'!$F$6,0,10*ROW('Sanitation Data'!F186)),NA())</f>
        <v>#N/A</v>
      </c>
      <c r="AH192" s="508" t="e">
        <f ca="1">+IF(AND(ISNUMBER(OFFSET('Sanitation Data'!$F$10,0,10*ROW('Sanitation Data'!F186))),'Data Summary'!CW192="Yes"),OFFSET('Sanitation Data'!$F$10,0,10*ROW('Sanitation Data'!F186)),NA())</f>
        <v>#N/A</v>
      </c>
      <c r="AI192" s="508" t="e">
        <f ca="1">+IF(AND(ISNUMBER(OFFSET('Sanitation Data'!$F$11,0,10*ROW('Sanitation Data'!F186))),'Data Summary'!CX192="Yes"),OFFSET('Sanitation Data'!$F$11,0,10*ROW('Sanitation Data'!F186)),NA())</f>
        <v>#N/A</v>
      </c>
      <c r="AJ192" s="508" t="e">
        <f ca="1">+IF(AND(ISNUMBER(OFFSET('Sanitation Data'!$F$12,0,10*ROW('Sanitation Data'!F186))),'Data Summary'!CY192="Yes"),OFFSET('Sanitation Data'!$F$12,0,10*ROW('Sanitation Data'!F186)),NA())</f>
        <v>#N/A</v>
      </c>
      <c r="AK192" s="508" t="e">
        <f ca="1">+IF(AND(ISNUMBER(OFFSET('Sanitation Data'!$G$4,0,10*ROW('Sanitation Data'!G186))),'Data Summary'!CZ192="Yes"),100-OFFSET('Sanitation Data'!$G$4,0,10*ROW('Sanitation Data'!G186)),NA())</f>
        <v>#N/A</v>
      </c>
      <c r="AL192" s="508" t="e">
        <f ca="1">+IF(AND(ISNUMBER(OFFSET('Sanitation Data'!$G$6,0,10*ROW('Sanitation Data'!G186))),'Data Summary'!DA192="Yes"),OFFSET('Sanitation Data'!$G$6,0,10*ROW('Sanitation Data'!G186)),NA())</f>
        <v>#N/A</v>
      </c>
      <c r="AM192" s="508" t="e">
        <f ca="1">+IF(AND(ISNUMBER(OFFSET('Sanitation Data'!$G$10,0,10*ROW('Sanitation Data'!G186))),'Data Summary'!DB192="Yes"),OFFSET('Sanitation Data'!$G$10,0,10*ROW('Sanitation Data'!G186)),NA())</f>
        <v>#N/A</v>
      </c>
      <c r="AN192" s="508" t="e">
        <f ca="1">+IF(AND(ISNUMBER(OFFSET('Sanitation Data'!$G$11,0,10*ROW('Sanitation Data'!G186))),'Data Summary'!DC192="Yes"),OFFSET('Sanitation Data'!$G$11,0,10*ROW('Sanitation Data'!G186)),NA())</f>
        <v>#N/A</v>
      </c>
      <c r="AO192" s="508" t="e">
        <f ca="1">+IF(AND(ISNUMBER(OFFSET('Sanitation Data'!$G$12,0,10*ROW('Sanitation Data'!G186))),'Data Summary'!DD192="Yes"),OFFSET('Sanitation Data'!$G$12,0,10*ROW('Sanitation Data'!G186)),NA())</f>
        <v>#N/A</v>
      </c>
      <c r="AP192" s="508" t="e">
        <f ca="1">+IF(AND(ISNUMBER(OFFSET('Sanitation Data'!$H$4,0,10*ROW('Sanitation Data'!H186))),'Data Summary'!DE192="Yes"),100-OFFSET('Sanitation Data'!$H$4,0,10*ROW('Sanitation Data'!H186)),NA())</f>
        <v>#N/A</v>
      </c>
      <c r="AQ192" s="508" t="e">
        <f ca="1">+IF(AND(ISNUMBER(OFFSET('Sanitation Data'!$H$6,0,10*ROW('Sanitation Data'!H186))),'Data Summary'!DF192="Yes"),OFFSET('Sanitation Data'!$H$6,0,10*ROW('Sanitation Data'!H186)),NA())</f>
        <v>#N/A</v>
      </c>
      <c r="AR192" s="508" t="e">
        <f ca="1">+IF(AND(ISNUMBER(OFFSET('Sanitation Data'!$H$10,0,10*ROW('Sanitation Data'!H186))),'Data Summary'!DG192="Yes"),OFFSET('Sanitation Data'!$H$10,0,10*ROW('Sanitation Data'!H186)),NA())</f>
        <v>#N/A</v>
      </c>
      <c r="AS192" s="508" t="e">
        <f ca="1">+IF(AND(ISNUMBER(OFFSET('Sanitation Data'!$H$11,0,10*ROW('Sanitation Data'!H186))),'Data Summary'!DH192="Yes"),OFFSET('Sanitation Data'!$H$11,0,10*ROW('Sanitation Data'!H186)),NA())</f>
        <v>#N/A</v>
      </c>
      <c r="AT192" s="508" t="e">
        <f ca="1">+IF(AND(ISNUMBER(OFFSET('Sanitation Data'!$H$12,0,10*ROW('Sanitation Data'!H186))),'Data Summary'!DI192="Yes"),OFFSET('Sanitation Data'!$H$12,0,10*ROW('Sanitation Data'!H186)),NA())</f>
        <v>#N/A</v>
      </c>
      <c r="AU192" s="508" t="e">
        <f ca="1">+IF(AND(ISNUMBER(OFFSET('Sanitation Data'!$I$4,0,10*ROW('Sanitation Data'!I186))),'Data Summary'!DJ192="Yes"),100-OFFSET('Sanitation Data'!$I$4,0,10*ROW('Sanitation Data'!I186)),NA())</f>
        <v>#N/A</v>
      </c>
      <c r="AV192" s="508" t="e">
        <f ca="1">+IF(AND(ISNUMBER(OFFSET('Sanitation Data'!$I$6,0,10*ROW('Sanitation Data'!I186))),'Data Summary'!DK192="Yes"),OFFSET('Sanitation Data'!$I$6,0,10*ROW('Sanitation Data'!I186)),NA())</f>
        <v>#N/A</v>
      </c>
      <c r="AW192" s="508" t="e">
        <f ca="1">+IF(AND(ISNUMBER(OFFSET('Sanitation Data'!$I$10,0,10*ROW('Sanitation Data'!I186))),'Data Summary'!DL192="Yes"),OFFSET('Sanitation Data'!$I$10,0,10*ROW('Sanitation Data'!I186)),NA())</f>
        <v>#N/A</v>
      </c>
      <c r="AX192" s="508" t="e">
        <f ca="1">+IF(AND(ISNUMBER(OFFSET('Sanitation Data'!$I$11,0,10*ROW('Sanitation Data'!I186))),'Data Summary'!DM192="Yes"),OFFSET('Sanitation Data'!$I$11,0,10*ROW('Sanitation Data'!I186)),NA())</f>
        <v>#N/A</v>
      </c>
      <c r="AY192" s="508" t="e">
        <f ca="1">+IF(AND(ISNUMBER(OFFSET('Sanitation Data'!$I$12,0,10*ROW('Sanitation Data'!I186))),'Data Summary'!DN192="Yes"),OFFSET('Sanitation Data'!$I$12,0,10*ROW('Sanitation Data'!I186)),NA())</f>
        <v>#N/A</v>
      </c>
      <c r="AZ192" s="509" t="e">
        <f ca="1">+IF(AND(ISNUMBER(OFFSET('Hygiene Data'!$D$5,0,10*ROW('Hygiene Data'!D186))),'Data Summary'!DO192="Yes"),OFFSET('Hygiene Data'!$D$5,0,10*ROW('Hygiene Data'!D186)),NA())</f>
        <v>#N/A</v>
      </c>
      <c r="BA192" s="509" t="e">
        <f ca="1">+IF(AND(ISNUMBER(OFFSET('Hygiene Data'!$D$7,0,10*ROW('Hygiene Data'!D186))),'Data Summary'!DP192="Yes"),OFFSET('Hygiene Data'!$D$7,0,10*ROW('Hygiene Data'!D186)),NA())</f>
        <v>#N/A</v>
      </c>
      <c r="BB192" s="509" t="e">
        <f ca="1">+IF(AND(ISNUMBER(OFFSET('Hygiene Data'!$D$9,0,10*ROW('Hygiene Data'!D186))),'Data Summary'!DQ192="Yes"),OFFSET('Hygiene Data'!$D$9,0,10*ROW('Hygiene Data'!D186)),NA())</f>
        <v>#N/A</v>
      </c>
      <c r="BC192" s="509" t="e">
        <f ca="1">+IF(AND(ISNUMBER(OFFSET('Hygiene Data'!$E$5,0,10*ROW('Hygiene Data'!E186))),'Data Summary'!DR192="Yes"),OFFSET('Hygiene Data'!$E$5,0,10*ROW('Hygiene Data'!E186)),NA())</f>
        <v>#N/A</v>
      </c>
      <c r="BD192" s="509" t="e">
        <f ca="1">+IF(AND(ISNUMBER(OFFSET('Hygiene Data'!$E$7,0,10*ROW('Hygiene Data'!E186))),'Data Summary'!DS192="Yes"),OFFSET('Hygiene Data'!$E$7,0,10*ROW('Hygiene Data'!E186)),NA())</f>
        <v>#N/A</v>
      </c>
      <c r="BE192" s="509" t="e">
        <f ca="1">+IF(AND(ISNUMBER(OFFSET('Hygiene Data'!$E$9,0,10*ROW('Hygiene Data'!E186))),'Data Summary'!DT192="Yes"),OFFSET('Hygiene Data'!$E$9,0,10*ROW('Hygiene Data'!E186)),NA())</f>
        <v>#N/A</v>
      </c>
      <c r="BF192" s="509" t="e">
        <f ca="1">+IF(AND(ISNUMBER(OFFSET('Hygiene Data'!$F$5,0,10*ROW('Hygiene Data'!F186))),'Data Summary'!DU192="Yes"),OFFSET('Hygiene Data'!$F$5,0,10*ROW('Hygiene Data'!F186)),NA())</f>
        <v>#N/A</v>
      </c>
      <c r="BG192" s="509" t="e">
        <f ca="1">+IF(AND(ISNUMBER(OFFSET('Hygiene Data'!$F$7,0,10*ROW('Hygiene Data'!F186))),'Data Summary'!DV192="Yes"),OFFSET('Hygiene Data'!$F$7,0,10*ROW('Hygiene Data'!F186)),NA())</f>
        <v>#N/A</v>
      </c>
      <c r="BH192" s="509" t="e">
        <f ca="1">+IF(AND(ISNUMBER(OFFSET('Hygiene Data'!$F$9,0,10*ROW('Hygiene Data'!F186))),'Data Summary'!DW192="Yes"),OFFSET('Hygiene Data'!$F$9,0,10*ROW('Hygiene Data'!F186)),NA())</f>
        <v>#N/A</v>
      </c>
      <c r="BI192" s="509" t="e">
        <f ca="1">+IF(AND(ISNUMBER(OFFSET('Hygiene Data'!$G$5,0,10*ROW('Hygiene Data'!G186))),'Data Summary'!DX192="Yes"),OFFSET('Hygiene Data'!$G$5,0,10*ROW('Hygiene Data'!G186)),NA())</f>
        <v>#N/A</v>
      </c>
      <c r="BJ192" s="509" t="e">
        <f ca="1">+IF(AND(ISNUMBER(OFFSET('Hygiene Data'!$G$7,0,10*ROW('Hygiene Data'!G186))),'Data Summary'!DY192="Yes"),OFFSET('Hygiene Data'!$G$7,0,10*ROW('Hygiene Data'!G186)),NA())</f>
        <v>#N/A</v>
      </c>
      <c r="BK192" s="509" t="e">
        <f ca="1">+IF(AND(ISNUMBER(OFFSET('Hygiene Data'!$G$9,0,10*ROW('Hygiene Data'!G186))),'Data Summary'!DZ192="Yes"),OFFSET('Hygiene Data'!$G$9,0,10*ROW('Hygiene Data'!G186)),NA())</f>
        <v>#N/A</v>
      </c>
      <c r="BL192" s="509" t="e">
        <f ca="1">+IF(AND(ISNUMBER(OFFSET('Hygiene Data'!$H$5,0,10*ROW('Hygiene Data'!H186))),'Data Summary'!EA192="Yes"),OFFSET('Hygiene Data'!$H$5,0,10*ROW('Hygiene Data'!H186)),NA())</f>
        <v>#N/A</v>
      </c>
      <c r="BM192" s="509" t="e">
        <f ca="1">+IF(AND(ISNUMBER(OFFSET('Hygiene Data'!$H$7,0,10*ROW('Hygiene Data'!H186))),'Data Summary'!EB192="Yes"),OFFSET('Hygiene Data'!$H$7,0,10*ROW('Hygiene Data'!H186)),NA())</f>
        <v>#N/A</v>
      </c>
      <c r="BN192" s="509" t="e">
        <f ca="1">+IF(AND(ISNUMBER(OFFSET('Hygiene Data'!$H$9,0,10*ROW('Hygiene Data'!H186))),'Data Summary'!EC192="Yes"),OFFSET('Hygiene Data'!$H$9,0,10*ROW('Hygiene Data'!H186)),NA())</f>
        <v>#N/A</v>
      </c>
      <c r="BO192" s="509" t="e">
        <f ca="1">+IF(AND(ISNUMBER(OFFSET('Hygiene Data'!$I$5,0,10*ROW('Hygiene Data'!I186))),'Data Summary'!ED192="Yes"),OFFSET('Hygiene Data'!$I$5,0,10*ROW('Hygiene Data'!I186)),NA())</f>
        <v>#N/A</v>
      </c>
      <c r="BP192" s="509" t="e">
        <f ca="1">+IF(AND(ISNUMBER(OFFSET('Hygiene Data'!$I$7,0,10*ROW('Hygiene Data'!I186))),'Data Summary'!EE192="Yes"),OFFSET('Hygiene Data'!$I$7,0,10*ROW('Hygiene Data'!I186)),NA())</f>
        <v>#N/A</v>
      </c>
      <c r="BQ192" s="509" t="e">
        <f ca="1">+IF(AND(ISNUMBER(OFFSET('Hygiene Data'!$I$9,0,10*ROW('Hygiene Data'!I186))),'Data Summary'!EF192="Yes"),OFFSET('Hygiene Data'!$I$9,0,10*ROW('Hygiene Data'!I186)),NA())</f>
        <v>#N/A</v>
      </c>
    </row>
    <row r="193" spans="1:69" x14ac:dyDescent="0.25">
      <c r="A193" s="505" t="e">
        <f ca="1">+RIGHT('Data Summary'!A193,LEN('Data Summary'!A193)-9)</f>
        <v>#VALUE!</v>
      </c>
      <c r="B193" s="479" t="str">
        <f ca="1">+IF(ISTEXT('Data Summary'!B193),'Data Summary'!B193,"")</f>
        <v/>
      </c>
      <c r="C193" s="506" t="e">
        <f ca="1">+VALUE('Data Summary'!C193)</f>
        <v>#VALUE!</v>
      </c>
      <c r="D193" s="507" t="e">
        <f ca="1">+IF(AND(ISNUMBER(OFFSET('Water Data'!$D$4,0,10*ROW('Water Data'!D187))),'Data Summary'!BS193="Yes"),100-OFFSET('Water Data'!$D$4,0,10*ROW('Water Data'!D187)),NA())</f>
        <v>#N/A</v>
      </c>
      <c r="E193" s="507" t="e">
        <f ca="1">+IF(AND(ISNUMBER(OFFSET('Water Data'!$D$6,0,10*ROW('Water Data'!D187))),'Data Summary'!BT193="Yes"),OFFSET('Water Data'!$D$6,0,10*ROW('Water Data'!D187)),NA())</f>
        <v>#N/A</v>
      </c>
      <c r="F193" s="507" t="e">
        <f ca="1">+IF(AND(ISNUMBER(OFFSET('Water Data'!$D$9,0,10*ROW('Water Data'!D187))),'Data Summary'!BU193="Yes"),OFFSET('Water Data'!$D$9,0,10*ROW('Water Data'!D187)),NA())</f>
        <v>#N/A</v>
      </c>
      <c r="G193" s="507" t="e">
        <f ca="1">+IF(AND(ISNUMBER(OFFSET('Water Data'!$E$4,0,10*ROW('Water Data'!E187))),'Data Summary'!BV193="Yes"),100-OFFSET('Water Data'!$E$4,0,10*ROW('Water Data'!E187)),NA())</f>
        <v>#N/A</v>
      </c>
      <c r="H193" s="507" t="e">
        <f ca="1">+IF(AND(ISNUMBER(OFFSET('Water Data'!$E$6,0,10*ROW('Water Data'!E187))),'Data Summary'!BW193="Yes"),OFFSET('Water Data'!$E$6,0,10*ROW('Water Data'!E187)),NA())</f>
        <v>#N/A</v>
      </c>
      <c r="I193" s="507" t="e">
        <f ca="1">+IF(AND(ISNUMBER(OFFSET('Water Data'!$E$9,0,10*ROW('Water Data'!E187))),'Data Summary'!BX193="Yes"),OFFSET('Water Data'!$E$9,0,10*ROW('Water Data'!E187)),NA())</f>
        <v>#N/A</v>
      </c>
      <c r="J193" s="507" t="e">
        <f ca="1">+IF(AND(ISNUMBER(OFFSET('Water Data'!$F$4,0,10*ROW('Water Data'!F187))),'Data Summary'!BY193="Yes"),100-OFFSET('Water Data'!$F$4,0,10*ROW('Water Data'!F187)),NA())</f>
        <v>#N/A</v>
      </c>
      <c r="K193" s="507" t="e">
        <f ca="1">+IF(AND(ISNUMBER(OFFSET('Water Data'!$F$6,0,10*ROW('Water Data'!F187))),'Data Summary'!BZ193="Yes"),OFFSET('Water Data'!$F$6,0,10*ROW('Water Data'!F187)),NA())</f>
        <v>#N/A</v>
      </c>
      <c r="L193" s="507" t="e">
        <f ca="1">+IF(AND(ISNUMBER(OFFSET('Water Data'!$F$9,0,10*ROW('Water Data'!F187))),'Data Summary'!CA193="Yes"),OFFSET('Water Data'!$F$9,0,10*ROW('Water Data'!F187)),NA())</f>
        <v>#N/A</v>
      </c>
      <c r="M193" s="507" t="e">
        <f ca="1">+IF(AND(ISNUMBER(OFFSET('Water Data'!$G$4,0,10*ROW('Water Data'!G187))),'Data Summary'!CB193="Yes"),100-OFFSET('Water Data'!$G$4,0,10*ROW('Water Data'!G187)),NA())</f>
        <v>#N/A</v>
      </c>
      <c r="N193" s="507" t="e">
        <f ca="1">+IF(AND(ISNUMBER(OFFSET('Water Data'!$G$6,0,10*ROW('Water Data'!G187))),'Data Summary'!CC193="Yes"),OFFSET('Water Data'!$G$6,0,10*ROW('Water Data'!G187)),NA())</f>
        <v>#N/A</v>
      </c>
      <c r="O193" s="507" t="e">
        <f ca="1">+IF(AND(ISNUMBER(OFFSET('Water Data'!$G$9,0,10*ROW('Water Data'!G187))),'Data Summary'!CD193="Yes"),OFFSET('Water Data'!$G$9,0,10*ROW('Water Data'!G187)),NA())</f>
        <v>#N/A</v>
      </c>
      <c r="P193" s="507" t="e">
        <f ca="1">+IF(AND(ISNUMBER(OFFSET('Water Data'!$H$4,0,10*ROW('Water Data'!H187))),'Data Summary'!CE193="Yes"),100-OFFSET('Water Data'!$H$4,0,10*ROW('Water Data'!H187)),NA())</f>
        <v>#N/A</v>
      </c>
      <c r="Q193" s="507" t="e">
        <f ca="1">+IF(AND(ISNUMBER(OFFSET('Water Data'!$H$6,0,10*ROW('Water Data'!H187))),'Data Summary'!CF193="Yes"),OFFSET('Water Data'!$H$6,0,10*ROW('Water Data'!H187)),NA())</f>
        <v>#N/A</v>
      </c>
      <c r="R193" s="507" t="e">
        <f ca="1">+IF(AND(ISNUMBER(OFFSET('Water Data'!$H$9,0,10*ROW('Water Data'!H187))),'Data Summary'!CG193="Yes"),OFFSET('Water Data'!$H$9,0,10*ROW('Water Data'!H187)),NA())</f>
        <v>#N/A</v>
      </c>
      <c r="S193" s="507" t="e">
        <f ca="1">+IF(AND(ISNUMBER(OFFSET('Water Data'!$I$4,0,10*ROW('Water Data'!I187))),'Data Summary'!CH193="Yes"),100-OFFSET('Water Data'!$I$4,0,10*ROW('Water Data'!I187)),NA())</f>
        <v>#N/A</v>
      </c>
      <c r="T193" s="507" t="e">
        <f ca="1">+IF(AND(ISNUMBER(OFFSET('Water Data'!$I$6,0,10*ROW('Water Data'!I187))),'Data Summary'!CI193="Yes"),OFFSET('Water Data'!$I$6,0,10*ROW('Water Data'!I187)),NA())</f>
        <v>#N/A</v>
      </c>
      <c r="U193" s="507" t="e">
        <f ca="1">+IF(AND(ISNUMBER(OFFSET('Water Data'!$I$9,0,10*ROW('Water Data'!I187))),'Data Summary'!CJ193="Yes"),OFFSET('Water Data'!$I$9,0,10*ROW('Water Data'!I187)),NA())</f>
        <v>#N/A</v>
      </c>
      <c r="V193" s="508" t="e">
        <f ca="1">+IF(AND(ISNUMBER(OFFSET('Sanitation Data'!$D$4,0,10*ROW('Sanitation Data'!D187))),'Data Summary'!CK193="Yes"),100-OFFSET('Sanitation Data'!$D$4,0,10*ROW('Sanitation Data'!D187)),NA())</f>
        <v>#N/A</v>
      </c>
      <c r="W193" s="508" t="e">
        <f ca="1">+IF(AND(ISNUMBER(OFFSET('Sanitation Data'!$D$6,0,10*ROW('Sanitation Data'!D187))),'Data Summary'!CL193="Yes"),OFFSET('Sanitation Data'!$D$6,0,10*ROW('Sanitation Data'!D187)),NA())</f>
        <v>#N/A</v>
      </c>
      <c r="X193" s="508" t="e">
        <f ca="1">+IF(AND(ISNUMBER(OFFSET('Sanitation Data'!$D$10,0,10*ROW('Sanitation Data'!D187))),'Data Summary'!CM193="Yes"),OFFSET('Sanitation Data'!$D$10,0,10*ROW('Sanitation Data'!D187)),NA())</f>
        <v>#N/A</v>
      </c>
      <c r="Y193" s="508" t="e">
        <f ca="1">+IF(AND(ISNUMBER(OFFSET('Sanitation Data'!$D$11,0,10*ROW('Sanitation Data'!D187))),'Data Summary'!CN193="Yes"),OFFSET('Sanitation Data'!$D$11,0,10*ROW('Sanitation Data'!D187)),NA())</f>
        <v>#N/A</v>
      </c>
      <c r="Z193" s="508" t="e">
        <f ca="1">+IF(AND(ISNUMBER(OFFSET('Sanitation Data'!$D$12,0,10*ROW('Sanitation Data'!D187))),'Data Summary'!CO193="Yes"),OFFSET('Sanitation Data'!$D$12,0,10*ROW('Sanitation Data'!D187)),NA())</f>
        <v>#N/A</v>
      </c>
      <c r="AA193" s="508" t="e">
        <f ca="1">+IF(AND(ISNUMBER(OFFSET('Sanitation Data'!$E$4,0,10*ROW('Sanitation Data'!E187))),'Data Summary'!CP193="Yes"),100-OFFSET('Sanitation Data'!$E$4,0,10*ROW('Sanitation Data'!E187)),NA())</f>
        <v>#N/A</v>
      </c>
      <c r="AB193" s="508" t="e">
        <f ca="1">+IF(AND(ISNUMBER(OFFSET('Sanitation Data'!$E$6,0,10*ROW('Sanitation Data'!E187))),'Data Summary'!CQ193="Yes"),OFFSET('Sanitation Data'!$E$6,0,10*ROW('Sanitation Data'!E187)),NA())</f>
        <v>#N/A</v>
      </c>
      <c r="AC193" s="508" t="e">
        <f ca="1">+IF(AND(ISNUMBER(OFFSET('Sanitation Data'!$E$10,0,10*ROW('Sanitation Data'!E187))),'Data Summary'!CR193="Yes"),OFFSET('Sanitation Data'!$E$10,0,10*ROW('Sanitation Data'!E187)),NA())</f>
        <v>#N/A</v>
      </c>
      <c r="AD193" s="508" t="e">
        <f ca="1">+IF(AND(ISNUMBER(OFFSET('Sanitation Data'!$E$11,0,10*ROW('Sanitation Data'!E187))),'Data Summary'!CS193="Yes"),OFFSET('Sanitation Data'!$E$11,0,10*ROW('Sanitation Data'!E187)),NA())</f>
        <v>#N/A</v>
      </c>
      <c r="AE193" s="508" t="e">
        <f ca="1">+IF(AND(ISNUMBER(OFFSET('Sanitation Data'!$E$12,0,10*ROW('Sanitation Data'!E187))),'Data Summary'!CT193="Yes"),OFFSET('Sanitation Data'!$E$12,0,10*ROW('Sanitation Data'!E187)),NA())</f>
        <v>#N/A</v>
      </c>
      <c r="AF193" s="508" t="e">
        <f ca="1">+IF(AND(ISNUMBER(OFFSET('Sanitation Data'!$F$4,0,10*ROW('Sanitation Data'!F187))),'Data Summary'!CU193="Yes"),100-OFFSET('Sanitation Data'!$F$4,0,10*ROW('Sanitation Data'!F187)),NA())</f>
        <v>#N/A</v>
      </c>
      <c r="AG193" s="508" t="e">
        <f ca="1">+IF(AND(ISNUMBER(OFFSET('Sanitation Data'!$F$6,0,10*ROW('Sanitation Data'!F187))),'Data Summary'!CV193="Yes"),OFFSET('Sanitation Data'!$F$6,0,10*ROW('Sanitation Data'!F187)),NA())</f>
        <v>#N/A</v>
      </c>
      <c r="AH193" s="508" t="e">
        <f ca="1">+IF(AND(ISNUMBER(OFFSET('Sanitation Data'!$F$10,0,10*ROW('Sanitation Data'!F187))),'Data Summary'!CW193="Yes"),OFFSET('Sanitation Data'!$F$10,0,10*ROW('Sanitation Data'!F187)),NA())</f>
        <v>#N/A</v>
      </c>
      <c r="AI193" s="508" t="e">
        <f ca="1">+IF(AND(ISNUMBER(OFFSET('Sanitation Data'!$F$11,0,10*ROW('Sanitation Data'!F187))),'Data Summary'!CX193="Yes"),OFFSET('Sanitation Data'!$F$11,0,10*ROW('Sanitation Data'!F187)),NA())</f>
        <v>#N/A</v>
      </c>
      <c r="AJ193" s="508" t="e">
        <f ca="1">+IF(AND(ISNUMBER(OFFSET('Sanitation Data'!$F$12,0,10*ROW('Sanitation Data'!F187))),'Data Summary'!CY193="Yes"),OFFSET('Sanitation Data'!$F$12,0,10*ROW('Sanitation Data'!F187)),NA())</f>
        <v>#N/A</v>
      </c>
      <c r="AK193" s="508" t="e">
        <f ca="1">+IF(AND(ISNUMBER(OFFSET('Sanitation Data'!$G$4,0,10*ROW('Sanitation Data'!G187))),'Data Summary'!CZ193="Yes"),100-OFFSET('Sanitation Data'!$G$4,0,10*ROW('Sanitation Data'!G187)),NA())</f>
        <v>#N/A</v>
      </c>
      <c r="AL193" s="508" t="e">
        <f ca="1">+IF(AND(ISNUMBER(OFFSET('Sanitation Data'!$G$6,0,10*ROW('Sanitation Data'!G187))),'Data Summary'!DA193="Yes"),OFFSET('Sanitation Data'!$G$6,0,10*ROW('Sanitation Data'!G187)),NA())</f>
        <v>#N/A</v>
      </c>
      <c r="AM193" s="508" t="e">
        <f ca="1">+IF(AND(ISNUMBER(OFFSET('Sanitation Data'!$G$10,0,10*ROW('Sanitation Data'!G187))),'Data Summary'!DB193="Yes"),OFFSET('Sanitation Data'!$G$10,0,10*ROW('Sanitation Data'!G187)),NA())</f>
        <v>#N/A</v>
      </c>
      <c r="AN193" s="508" t="e">
        <f ca="1">+IF(AND(ISNUMBER(OFFSET('Sanitation Data'!$G$11,0,10*ROW('Sanitation Data'!G187))),'Data Summary'!DC193="Yes"),OFFSET('Sanitation Data'!$G$11,0,10*ROW('Sanitation Data'!G187)),NA())</f>
        <v>#N/A</v>
      </c>
      <c r="AO193" s="508" t="e">
        <f ca="1">+IF(AND(ISNUMBER(OFFSET('Sanitation Data'!$G$12,0,10*ROW('Sanitation Data'!G187))),'Data Summary'!DD193="Yes"),OFFSET('Sanitation Data'!$G$12,0,10*ROW('Sanitation Data'!G187)),NA())</f>
        <v>#N/A</v>
      </c>
      <c r="AP193" s="508" t="e">
        <f ca="1">+IF(AND(ISNUMBER(OFFSET('Sanitation Data'!$H$4,0,10*ROW('Sanitation Data'!H187))),'Data Summary'!DE193="Yes"),100-OFFSET('Sanitation Data'!$H$4,0,10*ROW('Sanitation Data'!H187)),NA())</f>
        <v>#N/A</v>
      </c>
      <c r="AQ193" s="508" t="e">
        <f ca="1">+IF(AND(ISNUMBER(OFFSET('Sanitation Data'!$H$6,0,10*ROW('Sanitation Data'!H187))),'Data Summary'!DF193="Yes"),OFFSET('Sanitation Data'!$H$6,0,10*ROW('Sanitation Data'!H187)),NA())</f>
        <v>#N/A</v>
      </c>
      <c r="AR193" s="508" t="e">
        <f ca="1">+IF(AND(ISNUMBER(OFFSET('Sanitation Data'!$H$10,0,10*ROW('Sanitation Data'!H187))),'Data Summary'!DG193="Yes"),OFFSET('Sanitation Data'!$H$10,0,10*ROW('Sanitation Data'!H187)),NA())</f>
        <v>#N/A</v>
      </c>
      <c r="AS193" s="508" t="e">
        <f ca="1">+IF(AND(ISNUMBER(OFFSET('Sanitation Data'!$H$11,0,10*ROW('Sanitation Data'!H187))),'Data Summary'!DH193="Yes"),OFFSET('Sanitation Data'!$H$11,0,10*ROW('Sanitation Data'!H187)),NA())</f>
        <v>#N/A</v>
      </c>
      <c r="AT193" s="508" t="e">
        <f ca="1">+IF(AND(ISNUMBER(OFFSET('Sanitation Data'!$H$12,0,10*ROW('Sanitation Data'!H187))),'Data Summary'!DI193="Yes"),OFFSET('Sanitation Data'!$H$12,0,10*ROW('Sanitation Data'!H187)),NA())</f>
        <v>#N/A</v>
      </c>
      <c r="AU193" s="508" t="e">
        <f ca="1">+IF(AND(ISNUMBER(OFFSET('Sanitation Data'!$I$4,0,10*ROW('Sanitation Data'!I187))),'Data Summary'!DJ193="Yes"),100-OFFSET('Sanitation Data'!$I$4,0,10*ROW('Sanitation Data'!I187)),NA())</f>
        <v>#N/A</v>
      </c>
      <c r="AV193" s="508" t="e">
        <f ca="1">+IF(AND(ISNUMBER(OFFSET('Sanitation Data'!$I$6,0,10*ROW('Sanitation Data'!I187))),'Data Summary'!DK193="Yes"),OFFSET('Sanitation Data'!$I$6,0,10*ROW('Sanitation Data'!I187)),NA())</f>
        <v>#N/A</v>
      </c>
      <c r="AW193" s="508" t="e">
        <f ca="1">+IF(AND(ISNUMBER(OFFSET('Sanitation Data'!$I$10,0,10*ROW('Sanitation Data'!I187))),'Data Summary'!DL193="Yes"),OFFSET('Sanitation Data'!$I$10,0,10*ROW('Sanitation Data'!I187)),NA())</f>
        <v>#N/A</v>
      </c>
      <c r="AX193" s="508" t="e">
        <f ca="1">+IF(AND(ISNUMBER(OFFSET('Sanitation Data'!$I$11,0,10*ROW('Sanitation Data'!I187))),'Data Summary'!DM193="Yes"),OFFSET('Sanitation Data'!$I$11,0,10*ROW('Sanitation Data'!I187)),NA())</f>
        <v>#N/A</v>
      </c>
      <c r="AY193" s="508" t="e">
        <f ca="1">+IF(AND(ISNUMBER(OFFSET('Sanitation Data'!$I$12,0,10*ROW('Sanitation Data'!I187))),'Data Summary'!DN193="Yes"),OFFSET('Sanitation Data'!$I$12,0,10*ROW('Sanitation Data'!I187)),NA())</f>
        <v>#N/A</v>
      </c>
      <c r="AZ193" s="509" t="e">
        <f ca="1">+IF(AND(ISNUMBER(OFFSET('Hygiene Data'!$D$5,0,10*ROW('Hygiene Data'!D187))),'Data Summary'!DO193="Yes"),OFFSET('Hygiene Data'!$D$5,0,10*ROW('Hygiene Data'!D187)),NA())</f>
        <v>#N/A</v>
      </c>
      <c r="BA193" s="509" t="e">
        <f ca="1">+IF(AND(ISNUMBER(OFFSET('Hygiene Data'!$D$7,0,10*ROW('Hygiene Data'!D187))),'Data Summary'!DP193="Yes"),OFFSET('Hygiene Data'!$D$7,0,10*ROW('Hygiene Data'!D187)),NA())</f>
        <v>#N/A</v>
      </c>
      <c r="BB193" s="509" t="e">
        <f ca="1">+IF(AND(ISNUMBER(OFFSET('Hygiene Data'!$D$9,0,10*ROW('Hygiene Data'!D187))),'Data Summary'!DQ193="Yes"),OFFSET('Hygiene Data'!$D$9,0,10*ROW('Hygiene Data'!D187)),NA())</f>
        <v>#N/A</v>
      </c>
      <c r="BC193" s="509" t="e">
        <f ca="1">+IF(AND(ISNUMBER(OFFSET('Hygiene Data'!$E$5,0,10*ROW('Hygiene Data'!E187))),'Data Summary'!DR193="Yes"),OFFSET('Hygiene Data'!$E$5,0,10*ROW('Hygiene Data'!E187)),NA())</f>
        <v>#N/A</v>
      </c>
      <c r="BD193" s="509" t="e">
        <f ca="1">+IF(AND(ISNUMBER(OFFSET('Hygiene Data'!$E$7,0,10*ROW('Hygiene Data'!E187))),'Data Summary'!DS193="Yes"),OFFSET('Hygiene Data'!$E$7,0,10*ROW('Hygiene Data'!E187)),NA())</f>
        <v>#N/A</v>
      </c>
      <c r="BE193" s="509" t="e">
        <f ca="1">+IF(AND(ISNUMBER(OFFSET('Hygiene Data'!$E$9,0,10*ROW('Hygiene Data'!E187))),'Data Summary'!DT193="Yes"),OFFSET('Hygiene Data'!$E$9,0,10*ROW('Hygiene Data'!E187)),NA())</f>
        <v>#N/A</v>
      </c>
      <c r="BF193" s="509" t="e">
        <f ca="1">+IF(AND(ISNUMBER(OFFSET('Hygiene Data'!$F$5,0,10*ROW('Hygiene Data'!F187))),'Data Summary'!DU193="Yes"),OFFSET('Hygiene Data'!$F$5,0,10*ROW('Hygiene Data'!F187)),NA())</f>
        <v>#N/A</v>
      </c>
      <c r="BG193" s="509" t="e">
        <f ca="1">+IF(AND(ISNUMBER(OFFSET('Hygiene Data'!$F$7,0,10*ROW('Hygiene Data'!F187))),'Data Summary'!DV193="Yes"),OFFSET('Hygiene Data'!$F$7,0,10*ROW('Hygiene Data'!F187)),NA())</f>
        <v>#N/A</v>
      </c>
      <c r="BH193" s="509" t="e">
        <f ca="1">+IF(AND(ISNUMBER(OFFSET('Hygiene Data'!$F$9,0,10*ROW('Hygiene Data'!F187))),'Data Summary'!DW193="Yes"),OFFSET('Hygiene Data'!$F$9,0,10*ROW('Hygiene Data'!F187)),NA())</f>
        <v>#N/A</v>
      </c>
      <c r="BI193" s="509" t="e">
        <f ca="1">+IF(AND(ISNUMBER(OFFSET('Hygiene Data'!$G$5,0,10*ROW('Hygiene Data'!G187))),'Data Summary'!DX193="Yes"),OFFSET('Hygiene Data'!$G$5,0,10*ROW('Hygiene Data'!G187)),NA())</f>
        <v>#N/A</v>
      </c>
      <c r="BJ193" s="509" t="e">
        <f ca="1">+IF(AND(ISNUMBER(OFFSET('Hygiene Data'!$G$7,0,10*ROW('Hygiene Data'!G187))),'Data Summary'!DY193="Yes"),OFFSET('Hygiene Data'!$G$7,0,10*ROW('Hygiene Data'!G187)),NA())</f>
        <v>#N/A</v>
      </c>
      <c r="BK193" s="509" t="e">
        <f ca="1">+IF(AND(ISNUMBER(OFFSET('Hygiene Data'!$G$9,0,10*ROW('Hygiene Data'!G187))),'Data Summary'!DZ193="Yes"),OFFSET('Hygiene Data'!$G$9,0,10*ROW('Hygiene Data'!G187)),NA())</f>
        <v>#N/A</v>
      </c>
      <c r="BL193" s="509" t="e">
        <f ca="1">+IF(AND(ISNUMBER(OFFSET('Hygiene Data'!$H$5,0,10*ROW('Hygiene Data'!H187))),'Data Summary'!EA193="Yes"),OFFSET('Hygiene Data'!$H$5,0,10*ROW('Hygiene Data'!H187)),NA())</f>
        <v>#N/A</v>
      </c>
      <c r="BM193" s="509" t="e">
        <f ca="1">+IF(AND(ISNUMBER(OFFSET('Hygiene Data'!$H$7,0,10*ROW('Hygiene Data'!H187))),'Data Summary'!EB193="Yes"),OFFSET('Hygiene Data'!$H$7,0,10*ROW('Hygiene Data'!H187)),NA())</f>
        <v>#N/A</v>
      </c>
      <c r="BN193" s="509" t="e">
        <f ca="1">+IF(AND(ISNUMBER(OFFSET('Hygiene Data'!$H$9,0,10*ROW('Hygiene Data'!H187))),'Data Summary'!EC193="Yes"),OFFSET('Hygiene Data'!$H$9,0,10*ROW('Hygiene Data'!H187)),NA())</f>
        <v>#N/A</v>
      </c>
      <c r="BO193" s="509" t="e">
        <f ca="1">+IF(AND(ISNUMBER(OFFSET('Hygiene Data'!$I$5,0,10*ROW('Hygiene Data'!I187))),'Data Summary'!ED193="Yes"),OFFSET('Hygiene Data'!$I$5,0,10*ROW('Hygiene Data'!I187)),NA())</f>
        <v>#N/A</v>
      </c>
      <c r="BP193" s="509" t="e">
        <f ca="1">+IF(AND(ISNUMBER(OFFSET('Hygiene Data'!$I$7,0,10*ROW('Hygiene Data'!I187))),'Data Summary'!EE193="Yes"),OFFSET('Hygiene Data'!$I$7,0,10*ROW('Hygiene Data'!I187)),NA())</f>
        <v>#N/A</v>
      </c>
      <c r="BQ193" s="509" t="e">
        <f ca="1">+IF(AND(ISNUMBER(OFFSET('Hygiene Data'!$I$9,0,10*ROW('Hygiene Data'!I187))),'Data Summary'!EF193="Yes"),OFFSET('Hygiene Data'!$I$9,0,10*ROW('Hygiene Data'!I187)),NA())</f>
        <v>#N/A</v>
      </c>
    </row>
    <row r="194" spans="1:69" x14ac:dyDescent="0.25">
      <c r="A194" s="505" t="e">
        <f ca="1">+RIGHT('Data Summary'!A194,LEN('Data Summary'!A194)-9)</f>
        <v>#VALUE!</v>
      </c>
      <c r="B194" s="479" t="str">
        <f ca="1">+IF(ISTEXT('Data Summary'!B194),'Data Summary'!B194,"")</f>
        <v/>
      </c>
      <c r="C194" s="506" t="e">
        <f ca="1">+VALUE('Data Summary'!C194)</f>
        <v>#VALUE!</v>
      </c>
      <c r="D194" s="507" t="e">
        <f ca="1">+IF(AND(ISNUMBER(OFFSET('Water Data'!$D$4,0,10*ROW('Water Data'!D188))),'Data Summary'!BS194="Yes"),100-OFFSET('Water Data'!$D$4,0,10*ROW('Water Data'!D188)),NA())</f>
        <v>#N/A</v>
      </c>
      <c r="E194" s="507" t="e">
        <f ca="1">+IF(AND(ISNUMBER(OFFSET('Water Data'!$D$6,0,10*ROW('Water Data'!D188))),'Data Summary'!BT194="Yes"),OFFSET('Water Data'!$D$6,0,10*ROW('Water Data'!D188)),NA())</f>
        <v>#N/A</v>
      </c>
      <c r="F194" s="507" t="e">
        <f ca="1">+IF(AND(ISNUMBER(OFFSET('Water Data'!$D$9,0,10*ROW('Water Data'!D188))),'Data Summary'!BU194="Yes"),OFFSET('Water Data'!$D$9,0,10*ROW('Water Data'!D188)),NA())</f>
        <v>#N/A</v>
      </c>
      <c r="G194" s="507" t="e">
        <f ca="1">+IF(AND(ISNUMBER(OFFSET('Water Data'!$E$4,0,10*ROW('Water Data'!E188))),'Data Summary'!BV194="Yes"),100-OFFSET('Water Data'!$E$4,0,10*ROW('Water Data'!E188)),NA())</f>
        <v>#N/A</v>
      </c>
      <c r="H194" s="507" t="e">
        <f ca="1">+IF(AND(ISNUMBER(OFFSET('Water Data'!$E$6,0,10*ROW('Water Data'!E188))),'Data Summary'!BW194="Yes"),OFFSET('Water Data'!$E$6,0,10*ROW('Water Data'!E188)),NA())</f>
        <v>#N/A</v>
      </c>
      <c r="I194" s="507" t="e">
        <f ca="1">+IF(AND(ISNUMBER(OFFSET('Water Data'!$E$9,0,10*ROW('Water Data'!E188))),'Data Summary'!BX194="Yes"),OFFSET('Water Data'!$E$9,0,10*ROW('Water Data'!E188)),NA())</f>
        <v>#N/A</v>
      </c>
      <c r="J194" s="507" t="e">
        <f ca="1">+IF(AND(ISNUMBER(OFFSET('Water Data'!$F$4,0,10*ROW('Water Data'!F188))),'Data Summary'!BY194="Yes"),100-OFFSET('Water Data'!$F$4,0,10*ROW('Water Data'!F188)),NA())</f>
        <v>#N/A</v>
      </c>
      <c r="K194" s="507" t="e">
        <f ca="1">+IF(AND(ISNUMBER(OFFSET('Water Data'!$F$6,0,10*ROW('Water Data'!F188))),'Data Summary'!BZ194="Yes"),OFFSET('Water Data'!$F$6,0,10*ROW('Water Data'!F188)),NA())</f>
        <v>#N/A</v>
      </c>
      <c r="L194" s="507" t="e">
        <f ca="1">+IF(AND(ISNUMBER(OFFSET('Water Data'!$F$9,0,10*ROW('Water Data'!F188))),'Data Summary'!CA194="Yes"),OFFSET('Water Data'!$F$9,0,10*ROW('Water Data'!F188)),NA())</f>
        <v>#N/A</v>
      </c>
      <c r="M194" s="507" t="e">
        <f ca="1">+IF(AND(ISNUMBER(OFFSET('Water Data'!$G$4,0,10*ROW('Water Data'!G188))),'Data Summary'!CB194="Yes"),100-OFFSET('Water Data'!$G$4,0,10*ROW('Water Data'!G188)),NA())</f>
        <v>#N/A</v>
      </c>
      <c r="N194" s="507" t="e">
        <f ca="1">+IF(AND(ISNUMBER(OFFSET('Water Data'!$G$6,0,10*ROW('Water Data'!G188))),'Data Summary'!CC194="Yes"),OFFSET('Water Data'!$G$6,0,10*ROW('Water Data'!G188)),NA())</f>
        <v>#N/A</v>
      </c>
      <c r="O194" s="507" t="e">
        <f ca="1">+IF(AND(ISNUMBER(OFFSET('Water Data'!$G$9,0,10*ROW('Water Data'!G188))),'Data Summary'!CD194="Yes"),OFFSET('Water Data'!$G$9,0,10*ROW('Water Data'!G188)),NA())</f>
        <v>#N/A</v>
      </c>
      <c r="P194" s="507" t="e">
        <f ca="1">+IF(AND(ISNUMBER(OFFSET('Water Data'!$H$4,0,10*ROW('Water Data'!H188))),'Data Summary'!CE194="Yes"),100-OFFSET('Water Data'!$H$4,0,10*ROW('Water Data'!H188)),NA())</f>
        <v>#N/A</v>
      </c>
      <c r="Q194" s="507" t="e">
        <f ca="1">+IF(AND(ISNUMBER(OFFSET('Water Data'!$H$6,0,10*ROW('Water Data'!H188))),'Data Summary'!CF194="Yes"),OFFSET('Water Data'!$H$6,0,10*ROW('Water Data'!H188)),NA())</f>
        <v>#N/A</v>
      </c>
      <c r="R194" s="507" t="e">
        <f ca="1">+IF(AND(ISNUMBER(OFFSET('Water Data'!$H$9,0,10*ROW('Water Data'!H188))),'Data Summary'!CG194="Yes"),OFFSET('Water Data'!$H$9,0,10*ROW('Water Data'!H188)),NA())</f>
        <v>#N/A</v>
      </c>
      <c r="S194" s="507" t="e">
        <f ca="1">+IF(AND(ISNUMBER(OFFSET('Water Data'!$I$4,0,10*ROW('Water Data'!I188))),'Data Summary'!CH194="Yes"),100-OFFSET('Water Data'!$I$4,0,10*ROW('Water Data'!I188)),NA())</f>
        <v>#N/A</v>
      </c>
      <c r="T194" s="507" t="e">
        <f ca="1">+IF(AND(ISNUMBER(OFFSET('Water Data'!$I$6,0,10*ROW('Water Data'!I188))),'Data Summary'!CI194="Yes"),OFFSET('Water Data'!$I$6,0,10*ROW('Water Data'!I188)),NA())</f>
        <v>#N/A</v>
      </c>
      <c r="U194" s="507" t="e">
        <f ca="1">+IF(AND(ISNUMBER(OFFSET('Water Data'!$I$9,0,10*ROW('Water Data'!I188))),'Data Summary'!CJ194="Yes"),OFFSET('Water Data'!$I$9,0,10*ROW('Water Data'!I188)),NA())</f>
        <v>#N/A</v>
      </c>
      <c r="V194" s="508" t="e">
        <f ca="1">+IF(AND(ISNUMBER(OFFSET('Sanitation Data'!$D$4,0,10*ROW('Sanitation Data'!D188))),'Data Summary'!CK194="Yes"),100-OFFSET('Sanitation Data'!$D$4,0,10*ROW('Sanitation Data'!D188)),NA())</f>
        <v>#N/A</v>
      </c>
      <c r="W194" s="508" t="e">
        <f ca="1">+IF(AND(ISNUMBER(OFFSET('Sanitation Data'!$D$6,0,10*ROW('Sanitation Data'!D188))),'Data Summary'!CL194="Yes"),OFFSET('Sanitation Data'!$D$6,0,10*ROW('Sanitation Data'!D188)),NA())</f>
        <v>#N/A</v>
      </c>
      <c r="X194" s="508" t="e">
        <f ca="1">+IF(AND(ISNUMBER(OFFSET('Sanitation Data'!$D$10,0,10*ROW('Sanitation Data'!D188))),'Data Summary'!CM194="Yes"),OFFSET('Sanitation Data'!$D$10,0,10*ROW('Sanitation Data'!D188)),NA())</f>
        <v>#N/A</v>
      </c>
      <c r="Y194" s="508" t="e">
        <f ca="1">+IF(AND(ISNUMBER(OFFSET('Sanitation Data'!$D$11,0,10*ROW('Sanitation Data'!D188))),'Data Summary'!CN194="Yes"),OFFSET('Sanitation Data'!$D$11,0,10*ROW('Sanitation Data'!D188)),NA())</f>
        <v>#N/A</v>
      </c>
      <c r="Z194" s="508" t="e">
        <f ca="1">+IF(AND(ISNUMBER(OFFSET('Sanitation Data'!$D$12,0,10*ROW('Sanitation Data'!D188))),'Data Summary'!CO194="Yes"),OFFSET('Sanitation Data'!$D$12,0,10*ROW('Sanitation Data'!D188)),NA())</f>
        <v>#N/A</v>
      </c>
      <c r="AA194" s="508" t="e">
        <f ca="1">+IF(AND(ISNUMBER(OFFSET('Sanitation Data'!$E$4,0,10*ROW('Sanitation Data'!E188))),'Data Summary'!CP194="Yes"),100-OFFSET('Sanitation Data'!$E$4,0,10*ROW('Sanitation Data'!E188)),NA())</f>
        <v>#N/A</v>
      </c>
      <c r="AB194" s="508" t="e">
        <f ca="1">+IF(AND(ISNUMBER(OFFSET('Sanitation Data'!$E$6,0,10*ROW('Sanitation Data'!E188))),'Data Summary'!CQ194="Yes"),OFFSET('Sanitation Data'!$E$6,0,10*ROW('Sanitation Data'!E188)),NA())</f>
        <v>#N/A</v>
      </c>
      <c r="AC194" s="508" t="e">
        <f ca="1">+IF(AND(ISNUMBER(OFFSET('Sanitation Data'!$E$10,0,10*ROW('Sanitation Data'!E188))),'Data Summary'!CR194="Yes"),OFFSET('Sanitation Data'!$E$10,0,10*ROW('Sanitation Data'!E188)),NA())</f>
        <v>#N/A</v>
      </c>
      <c r="AD194" s="508" t="e">
        <f ca="1">+IF(AND(ISNUMBER(OFFSET('Sanitation Data'!$E$11,0,10*ROW('Sanitation Data'!E188))),'Data Summary'!CS194="Yes"),OFFSET('Sanitation Data'!$E$11,0,10*ROW('Sanitation Data'!E188)),NA())</f>
        <v>#N/A</v>
      </c>
      <c r="AE194" s="508" t="e">
        <f ca="1">+IF(AND(ISNUMBER(OFFSET('Sanitation Data'!$E$12,0,10*ROW('Sanitation Data'!E188))),'Data Summary'!CT194="Yes"),OFFSET('Sanitation Data'!$E$12,0,10*ROW('Sanitation Data'!E188)),NA())</f>
        <v>#N/A</v>
      </c>
      <c r="AF194" s="508" t="e">
        <f ca="1">+IF(AND(ISNUMBER(OFFSET('Sanitation Data'!$F$4,0,10*ROW('Sanitation Data'!F188))),'Data Summary'!CU194="Yes"),100-OFFSET('Sanitation Data'!$F$4,0,10*ROW('Sanitation Data'!F188)),NA())</f>
        <v>#N/A</v>
      </c>
      <c r="AG194" s="508" t="e">
        <f ca="1">+IF(AND(ISNUMBER(OFFSET('Sanitation Data'!$F$6,0,10*ROW('Sanitation Data'!F188))),'Data Summary'!CV194="Yes"),OFFSET('Sanitation Data'!$F$6,0,10*ROW('Sanitation Data'!F188)),NA())</f>
        <v>#N/A</v>
      </c>
      <c r="AH194" s="508" t="e">
        <f ca="1">+IF(AND(ISNUMBER(OFFSET('Sanitation Data'!$F$10,0,10*ROW('Sanitation Data'!F188))),'Data Summary'!CW194="Yes"),OFFSET('Sanitation Data'!$F$10,0,10*ROW('Sanitation Data'!F188)),NA())</f>
        <v>#N/A</v>
      </c>
      <c r="AI194" s="508" t="e">
        <f ca="1">+IF(AND(ISNUMBER(OFFSET('Sanitation Data'!$F$11,0,10*ROW('Sanitation Data'!F188))),'Data Summary'!CX194="Yes"),OFFSET('Sanitation Data'!$F$11,0,10*ROW('Sanitation Data'!F188)),NA())</f>
        <v>#N/A</v>
      </c>
      <c r="AJ194" s="508" t="e">
        <f ca="1">+IF(AND(ISNUMBER(OFFSET('Sanitation Data'!$F$12,0,10*ROW('Sanitation Data'!F188))),'Data Summary'!CY194="Yes"),OFFSET('Sanitation Data'!$F$12,0,10*ROW('Sanitation Data'!F188)),NA())</f>
        <v>#N/A</v>
      </c>
      <c r="AK194" s="508" t="e">
        <f ca="1">+IF(AND(ISNUMBER(OFFSET('Sanitation Data'!$G$4,0,10*ROW('Sanitation Data'!G188))),'Data Summary'!CZ194="Yes"),100-OFFSET('Sanitation Data'!$G$4,0,10*ROW('Sanitation Data'!G188)),NA())</f>
        <v>#N/A</v>
      </c>
      <c r="AL194" s="508" t="e">
        <f ca="1">+IF(AND(ISNUMBER(OFFSET('Sanitation Data'!$G$6,0,10*ROW('Sanitation Data'!G188))),'Data Summary'!DA194="Yes"),OFFSET('Sanitation Data'!$G$6,0,10*ROW('Sanitation Data'!G188)),NA())</f>
        <v>#N/A</v>
      </c>
      <c r="AM194" s="508" t="e">
        <f ca="1">+IF(AND(ISNUMBER(OFFSET('Sanitation Data'!$G$10,0,10*ROW('Sanitation Data'!G188))),'Data Summary'!DB194="Yes"),OFFSET('Sanitation Data'!$G$10,0,10*ROW('Sanitation Data'!G188)),NA())</f>
        <v>#N/A</v>
      </c>
      <c r="AN194" s="508" t="e">
        <f ca="1">+IF(AND(ISNUMBER(OFFSET('Sanitation Data'!$G$11,0,10*ROW('Sanitation Data'!G188))),'Data Summary'!DC194="Yes"),OFFSET('Sanitation Data'!$G$11,0,10*ROW('Sanitation Data'!G188)),NA())</f>
        <v>#N/A</v>
      </c>
      <c r="AO194" s="508" t="e">
        <f ca="1">+IF(AND(ISNUMBER(OFFSET('Sanitation Data'!$G$12,0,10*ROW('Sanitation Data'!G188))),'Data Summary'!DD194="Yes"),OFFSET('Sanitation Data'!$G$12,0,10*ROW('Sanitation Data'!G188)),NA())</f>
        <v>#N/A</v>
      </c>
      <c r="AP194" s="508" t="e">
        <f ca="1">+IF(AND(ISNUMBER(OFFSET('Sanitation Data'!$H$4,0,10*ROW('Sanitation Data'!H188))),'Data Summary'!DE194="Yes"),100-OFFSET('Sanitation Data'!$H$4,0,10*ROW('Sanitation Data'!H188)),NA())</f>
        <v>#N/A</v>
      </c>
      <c r="AQ194" s="508" t="e">
        <f ca="1">+IF(AND(ISNUMBER(OFFSET('Sanitation Data'!$H$6,0,10*ROW('Sanitation Data'!H188))),'Data Summary'!DF194="Yes"),OFFSET('Sanitation Data'!$H$6,0,10*ROW('Sanitation Data'!H188)),NA())</f>
        <v>#N/A</v>
      </c>
      <c r="AR194" s="508" t="e">
        <f ca="1">+IF(AND(ISNUMBER(OFFSET('Sanitation Data'!$H$10,0,10*ROW('Sanitation Data'!H188))),'Data Summary'!DG194="Yes"),OFFSET('Sanitation Data'!$H$10,0,10*ROW('Sanitation Data'!H188)),NA())</f>
        <v>#N/A</v>
      </c>
      <c r="AS194" s="508" t="e">
        <f ca="1">+IF(AND(ISNUMBER(OFFSET('Sanitation Data'!$H$11,0,10*ROW('Sanitation Data'!H188))),'Data Summary'!DH194="Yes"),OFFSET('Sanitation Data'!$H$11,0,10*ROW('Sanitation Data'!H188)),NA())</f>
        <v>#N/A</v>
      </c>
      <c r="AT194" s="508" t="e">
        <f ca="1">+IF(AND(ISNUMBER(OFFSET('Sanitation Data'!$H$12,0,10*ROW('Sanitation Data'!H188))),'Data Summary'!DI194="Yes"),OFFSET('Sanitation Data'!$H$12,0,10*ROW('Sanitation Data'!H188)),NA())</f>
        <v>#N/A</v>
      </c>
      <c r="AU194" s="508" t="e">
        <f ca="1">+IF(AND(ISNUMBER(OFFSET('Sanitation Data'!$I$4,0,10*ROW('Sanitation Data'!I188))),'Data Summary'!DJ194="Yes"),100-OFFSET('Sanitation Data'!$I$4,0,10*ROW('Sanitation Data'!I188)),NA())</f>
        <v>#N/A</v>
      </c>
      <c r="AV194" s="508" t="e">
        <f ca="1">+IF(AND(ISNUMBER(OFFSET('Sanitation Data'!$I$6,0,10*ROW('Sanitation Data'!I188))),'Data Summary'!DK194="Yes"),OFFSET('Sanitation Data'!$I$6,0,10*ROW('Sanitation Data'!I188)),NA())</f>
        <v>#N/A</v>
      </c>
      <c r="AW194" s="508" t="e">
        <f ca="1">+IF(AND(ISNUMBER(OFFSET('Sanitation Data'!$I$10,0,10*ROW('Sanitation Data'!I188))),'Data Summary'!DL194="Yes"),OFFSET('Sanitation Data'!$I$10,0,10*ROW('Sanitation Data'!I188)),NA())</f>
        <v>#N/A</v>
      </c>
      <c r="AX194" s="508" t="e">
        <f ca="1">+IF(AND(ISNUMBER(OFFSET('Sanitation Data'!$I$11,0,10*ROW('Sanitation Data'!I188))),'Data Summary'!DM194="Yes"),OFFSET('Sanitation Data'!$I$11,0,10*ROW('Sanitation Data'!I188)),NA())</f>
        <v>#N/A</v>
      </c>
      <c r="AY194" s="508" t="e">
        <f ca="1">+IF(AND(ISNUMBER(OFFSET('Sanitation Data'!$I$12,0,10*ROW('Sanitation Data'!I188))),'Data Summary'!DN194="Yes"),OFFSET('Sanitation Data'!$I$12,0,10*ROW('Sanitation Data'!I188)),NA())</f>
        <v>#N/A</v>
      </c>
      <c r="AZ194" s="509" t="e">
        <f ca="1">+IF(AND(ISNUMBER(OFFSET('Hygiene Data'!$D$5,0,10*ROW('Hygiene Data'!D188))),'Data Summary'!DO194="Yes"),OFFSET('Hygiene Data'!$D$5,0,10*ROW('Hygiene Data'!D188)),NA())</f>
        <v>#N/A</v>
      </c>
      <c r="BA194" s="509" t="e">
        <f ca="1">+IF(AND(ISNUMBER(OFFSET('Hygiene Data'!$D$7,0,10*ROW('Hygiene Data'!D188))),'Data Summary'!DP194="Yes"),OFFSET('Hygiene Data'!$D$7,0,10*ROW('Hygiene Data'!D188)),NA())</f>
        <v>#N/A</v>
      </c>
      <c r="BB194" s="509" t="e">
        <f ca="1">+IF(AND(ISNUMBER(OFFSET('Hygiene Data'!$D$9,0,10*ROW('Hygiene Data'!D188))),'Data Summary'!DQ194="Yes"),OFFSET('Hygiene Data'!$D$9,0,10*ROW('Hygiene Data'!D188)),NA())</f>
        <v>#N/A</v>
      </c>
      <c r="BC194" s="509" t="e">
        <f ca="1">+IF(AND(ISNUMBER(OFFSET('Hygiene Data'!$E$5,0,10*ROW('Hygiene Data'!E188))),'Data Summary'!DR194="Yes"),OFFSET('Hygiene Data'!$E$5,0,10*ROW('Hygiene Data'!E188)),NA())</f>
        <v>#N/A</v>
      </c>
      <c r="BD194" s="509" t="e">
        <f ca="1">+IF(AND(ISNUMBER(OFFSET('Hygiene Data'!$E$7,0,10*ROW('Hygiene Data'!E188))),'Data Summary'!DS194="Yes"),OFFSET('Hygiene Data'!$E$7,0,10*ROW('Hygiene Data'!E188)),NA())</f>
        <v>#N/A</v>
      </c>
      <c r="BE194" s="509" t="e">
        <f ca="1">+IF(AND(ISNUMBER(OFFSET('Hygiene Data'!$E$9,0,10*ROW('Hygiene Data'!E188))),'Data Summary'!DT194="Yes"),OFFSET('Hygiene Data'!$E$9,0,10*ROW('Hygiene Data'!E188)),NA())</f>
        <v>#N/A</v>
      </c>
      <c r="BF194" s="509" t="e">
        <f ca="1">+IF(AND(ISNUMBER(OFFSET('Hygiene Data'!$F$5,0,10*ROW('Hygiene Data'!F188))),'Data Summary'!DU194="Yes"),OFFSET('Hygiene Data'!$F$5,0,10*ROW('Hygiene Data'!F188)),NA())</f>
        <v>#N/A</v>
      </c>
      <c r="BG194" s="509" t="e">
        <f ca="1">+IF(AND(ISNUMBER(OFFSET('Hygiene Data'!$F$7,0,10*ROW('Hygiene Data'!F188))),'Data Summary'!DV194="Yes"),OFFSET('Hygiene Data'!$F$7,0,10*ROW('Hygiene Data'!F188)),NA())</f>
        <v>#N/A</v>
      </c>
      <c r="BH194" s="509" t="e">
        <f ca="1">+IF(AND(ISNUMBER(OFFSET('Hygiene Data'!$F$9,0,10*ROW('Hygiene Data'!F188))),'Data Summary'!DW194="Yes"),OFFSET('Hygiene Data'!$F$9,0,10*ROW('Hygiene Data'!F188)),NA())</f>
        <v>#N/A</v>
      </c>
      <c r="BI194" s="509" t="e">
        <f ca="1">+IF(AND(ISNUMBER(OFFSET('Hygiene Data'!$G$5,0,10*ROW('Hygiene Data'!G188))),'Data Summary'!DX194="Yes"),OFFSET('Hygiene Data'!$G$5,0,10*ROW('Hygiene Data'!G188)),NA())</f>
        <v>#N/A</v>
      </c>
      <c r="BJ194" s="509" t="e">
        <f ca="1">+IF(AND(ISNUMBER(OFFSET('Hygiene Data'!$G$7,0,10*ROW('Hygiene Data'!G188))),'Data Summary'!DY194="Yes"),OFFSET('Hygiene Data'!$G$7,0,10*ROW('Hygiene Data'!G188)),NA())</f>
        <v>#N/A</v>
      </c>
      <c r="BK194" s="509" t="e">
        <f ca="1">+IF(AND(ISNUMBER(OFFSET('Hygiene Data'!$G$9,0,10*ROW('Hygiene Data'!G188))),'Data Summary'!DZ194="Yes"),OFFSET('Hygiene Data'!$G$9,0,10*ROW('Hygiene Data'!G188)),NA())</f>
        <v>#N/A</v>
      </c>
      <c r="BL194" s="509" t="e">
        <f ca="1">+IF(AND(ISNUMBER(OFFSET('Hygiene Data'!$H$5,0,10*ROW('Hygiene Data'!H188))),'Data Summary'!EA194="Yes"),OFFSET('Hygiene Data'!$H$5,0,10*ROW('Hygiene Data'!H188)),NA())</f>
        <v>#N/A</v>
      </c>
      <c r="BM194" s="509" t="e">
        <f ca="1">+IF(AND(ISNUMBER(OFFSET('Hygiene Data'!$H$7,0,10*ROW('Hygiene Data'!H188))),'Data Summary'!EB194="Yes"),OFFSET('Hygiene Data'!$H$7,0,10*ROW('Hygiene Data'!H188)),NA())</f>
        <v>#N/A</v>
      </c>
      <c r="BN194" s="509" t="e">
        <f ca="1">+IF(AND(ISNUMBER(OFFSET('Hygiene Data'!$H$9,0,10*ROW('Hygiene Data'!H188))),'Data Summary'!EC194="Yes"),OFFSET('Hygiene Data'!$H$9,0,10*ROW('Hygiene Data'!H188)),NA())</f>
        <v>#N/A</v>
      </c>
      <c r="BO194" s="509" t="e">
        <f ca="1">+IF(AND(ISNUMBER(OFFSET('Hygiene Data'!$I$5,0,10*ROW('Hygiene Data'!I188))),'Data Summary'!ED194="Yes"),OFFSET('Hygiene Data'!$I$5,0,10*ROW('Hygiene Data'!I188)),NA())</f>
        <v>#N/A</v>
      </c>
      <c r="BP194" s="509" t="e">
        <f ca="1">+IF(AND(ISNUMBER(OFFSET('Hygiene Data'!$I$7,0,10*ROW('Hygiene Data'!I188))),'Data Summary'!EE194="Yes"),OFFSET('Hygiene Data'!$I$7,0,10*ROW('Hygiene Data'!I188)),NA())</f>
        <v>#N/A</v>
      </c>
      <c r="BQ194" s="509" t="e">
        <f ca="1">+IF(AND(ISNUMBER(OFFSET('Hygiene Data'!$I$9,0,10*ROW('Hygiene Data'!I188))),'Data Summary'!EF194="Yes"),OFFSET('Hygiene Data'!$I$9,0,10*ROW('Hygiene Data'!I188)),NA())</f>
        <v>#N/A</v>
      </c>
    </row>
    <row r="195" spans="1:69" x14ac:dyDescent="0.25">
      <c r="A195" s="505" t="e">
        <f ca="1">+RIGHT('Data Summary'!A195,LEN('Data Summary'!A195)-9)</f>
        <v>#VALUE!</v>
      </c>
      <c r="B195" s="479" t="str">
        <f ca="1">+IF(ISTEXT('Data Summary'!B195),'Data Summary'!B195,"")</f>
        <v/>
      </c>
      <c r="C195" s="506" t="e">
        <f ca="1">+VALUE('Data Summary'!C195)</f>
        <v>#VALUE!</v>
      </c>
      <c r="D195" s="507" t="e">
        <f ca="1">+IF(AND(ISNUMBER(OFFSET('Water Data'!$D$4,0,10*ROW('Water Data'!D189))),'Data Summary'!BS195="Yes"),100-OFFSET('Water Data'!$D$4,0,10*ROW('Water Data'!D189)),NA())</f>
        <v>#N/A</v>
      </c>
      <c r="E195" s="507" t="e">
        <f ca="1">+IF(AND(ISNUMBER(OFFSET('Water Data'!$D$6,0,10*ROW('Water Data'!D189))),'Data Summary'!BT195="Yes"),OFFSET('Water Data'!$D$6,0,10*ROW('Water Data'!D189)),NA())</f>
        <v>#N/A</v>
      </c>
      <c r="F195" s="507" t="e">
        <f ca="1">+IF(AND(ISNUMBER(OFFSET('Water Data'!$D$9,0,10*ROW('Water Data'!D189))),'Data Summary'!BU195="Yes"),OFFSET('Water Data'!$D$9,0,10*ROW('Water Data'!D189)),NA())</f>
        <v>#N/A</v>
      </c>
      <c r="G195" s="507" t="e">
        <f ca="1">+IF(AND(ISNUMBER(OFFSET('Water Data'!$E$4,0,10*ROW('Water Data'!E189))),'Data Summary'!BV195="Yes"),100-OFFSET('Water Data'!$E$4,0,10*ROW('Water Data'!E189)),NA())</f>
        <v>#N/A</v>
      </c>
      <c r="H195" s="507" t="e">
        <f ca="1">+IF(AND(ISNUMBER(OFFSET('Water Data'!$E$6,0,10*ROW('Water Data'!E189))),'Data Summary'!BW195="Yes"),OFFSET('Water Data'!$E$6,0,10*ROW('Water Data'!E189)),NA())</f>
        <v>#N/A</v>
      </c>
      <c r="I195" s="507" t="e">
        <f ca="1">+IF(AND(ISNUMBER(OFFSET('Water Data'!$E$9,0,10*ROW('Water Data'!E189))),'Data Summary'!BX195="Yes"),OFFSET('Water Data'!$E$9,0,10*ROW('Water Data'!E189)),NA())</f>
        <v>#N/A</v>
      </c>
      <c r="J195" s="507" t="e">
        <f ca="1">+IF(AND(ISNUMBER(OFFSET('Water Data'!$F$4,0,10*ROW('Water Data'!F189))),'Data Summary'!BY195="Yes"),100-OFFSET('Water Data'!$F$4,0,10*ROW('Water Data'!F189)),NA())</f>
        <v>#N/A</v>
      </c>
      <c r="K195" s="507" t="e">
        <f ca="1">+IF(AND(ISNUMBER(OFFSET('Water Data'!$F$6,0,10*ROW('Water Data'!F189))),'Data Summary'!BZ195="Yes"),OFFSET('Water Data'!$F$6,0,10*ROW('Water Data'!F189)),NA())</f>
        <v>#N/A</v>
      </c>
      <c r="L195" s="507" t="e">
        <f ca="1">+IF(AND(ISNUMBER(OFFSET('Water Data'!$F$9,0,10*ROW('Water Data'!F189))),'Data Summary'!CA195="Yes"),OFFSET('Water Data'!$F$9,0,10*ROW('Water Data'!F189)),NA())</f>
        <v>#N/A</v>
      </c>
      <c r="M195" s="507" t="e">
        <f ca="1">+IF(AND(ISNUMBER(OFFSET('Water Data'!$G$4,0,10*ROW('Water Data'!G189))),'Data Summary'!CB195="Yes"),100-OFFSET('Water Data'!$G$4,0,10*ROW('Water Data'!G189)),NA())</f>
        <v>#N/A</v>
      </c>
      <c r="N195" s="507" t="e">
        <f ca="1">+IF(AND(ISNUMBER(OFFSET('Water Data'!$G$6,0,10*ROW('Water Data'!G189))),'Data Summary'!CC195="Yes"),OFFSET('Water Data'!$G$6,0,10*ROW('Water Data'!G189)),NA())</f>
        <v>#N/A</v>
      </c>
      <c r="O195" s="507" t="e">
        <f ca="1">+IF(AND(ISNUMBER(OFFSET('Water Data'!$G$9,0,10*ROW('Water Data'!G189))),'Data Summary'!CD195="Yes"),OFFSET('Water Data'!$G$9,0,10*ROW('Water Data'!G189)),NA())</f>
        <v>#N/A</v>
      </c>
      <c r="P195" s="507" t="e">
        <f ca="1">+IF(AND(ISNUMBER(OFFSET('Water Data'!$H$4,0,10*ROW('Water Data'!H189))),'Data Summary'!CE195="Yes"),100-OFFSET('Water Data'!$H$4,0,10*ROW('Water Data'!H189)),NA())</f>
        <v>#N/A</v>
      </c>
      <c r="Q195" s="507" t="e">
        <f ca="1">+IF(AND(ISNUMBER(OFFSET('Water Data'!$H$6,0,10*ROW('Water Data'!H189))),'Data Summary'!CF195="Yes"),OFFSET('Water Data'!$H$6,0,10*ROW('Water Data'!H189)),NA())</f>
        <v>#N/A</v>
      </c>
      <c r="R195" s="507" t="e">
        <f ca="1">+IF(AND(ISNUMBER(OFFSET('Water Data'!$H$9,0,10*ROW('Water Data'!H189))),'Data Summary'!CG195="Yes"),OFFSET('Water Data'!$H$9,0,10*ROW('Water Data'!H189)),NA())</f>
        <v>#N/A</v>
      </c>
      <c r="S195" s="507" t="e">
        <f ca="1">+IF(AND(ISNUMBER(OFFSET('Water Data'!$I$4,0,10*ROW('Water Data'!I189))),'Data Summary'!CH195="Yes"),100-OFFSET('Water Data'!$I$4,0,10*ROW('Water Data'!I189)),NA())</f>
        <v>#N/A</v>
      </c>
      <c r="T195" s="507" t="e">
        <f ca="1">+IF(AND(ISNUMBER(OFFSET('Water Data'!$I$6,0,10*ROW('Water Data'!I189))),'Data Summary'!CI195="Yes"),OFFSET('Water Data'!$I$6,0,10*ROW('Water Data'!I189)),NA())</f>
        <v>#N/A</v>
      </c>
      <c r="U195" s="507" t="e">
        <f ca="1">+IF(AND(ISNUMBER(OFFSET('Water Data'!$I$9,0,10*ROW('Water Data'!I189))),'Data Summary'!CJ195="Yes"),OFFSET('Water Data'!$I$9,0,10*ROW('Water Data'!I189)),NA())</f>
        <v>#N/A</v>
      </c>
      <c r="V195" s="508" t="e">
        <f ca="1">+IF(AND(ISNUMBER(OFFSET('Sanitation Data'!$D$4,0,10*ROW('Sanitation Data'!D189))),'Data Summary'!CK195="Yes"),100-OFFSET('Sanitation Data'!$D$4,0,10*ROW('Sanitation Data'!D189)),NA())</f>
        <v>#N/A</v>
      </c>
      <c r="W195" s="508" t="e">
        <f ca="1">+IF(AND(ISNUMBER(OFFSET('Sanitation Data'!$D$6,0,10*ROW('Sanitation Data'!D189))),'Data Summary'!CL195="Yes"),OFFSET('Sanitation Data'!$D$6,0,10*ROW('Sanitation Data'!D189)),NA())</f>
        <v>#N/A</v>
      </c>
      <c r="X195" s="508" t="e">
        <f ca="1">+IF(AND(ISNUMBER(OFFSET('Sanitation Data'!$D$10,0,10*ROW('Sanitation Data'!D189))),'Data Summary'!CM195="Yes"),OFFSET('Sanitation Data'!$D$10,0,10*ROW('Sanitation Data'!D189)),NA())</f>
        <v>#N/A</v>
      </c>
      <c r="Y195" s="508" t="e">
        <f ca="1">+IF(AND(ISNUMBER(OFFSET('Sanitation Data'!$D$11,0,10*ROW('Sanitation Data'!D189))),'Data Summary'!CN195="Yes"),OFFSET('Sanitation Data'!$D$11,0,10*ROW('Sanitation Data'!D189)),NA())</f>
        <v>#N/A</v>
      </c>
      <c r="Z195" s="508" t="e">
        <f ca="1">+IF(AND(ISNUMBER(OFFSET('Sanitation Data'!$D$12,0,10*ROW('Sanitation Data'!D189))),'Data Summary'!CO195="Yes"),OFFSET('Sanitation Data'!$D$12,0,10*ROW('Sanitation Data'!D189)),NA())</f>
        <v>#N/A</v>
      </c>
      <c r="AA195" s="508" t="e">
        <f ca="1">+IF(AND(ISNUMBER(OFFSET('Sanitation Data'!$E$4,0,10*ROW('Sanitation Data'!E189))),'Data Summary'!CP195="Yes"),100-OFFSET('Sanitation Data'!$E$4,0,10*ROW('Sanitation Data'!E189)),NA())</f>
        <v>#N/A</v>
      </c>
      <c r="AB195" s="508" t="e">
        <f ca="1">+IF(AND(ISNUMBER(OFFSET('Sanitation Data'!$E$6,0,10*ROW('Sanitation Data'!E189))),'Data Summary'!CQ195="Yes"),OFFSET('Sanitation Data'!$E$6,0,10*ROW('Sanitation Data'!E189)),NA())</f>
        <v>#N/A</v>
      </c>
      <c r="AC195" s="508" t="e">
        <f ca="1">+IF(AND(ISNUMBER(OFFSET('Sanitation Data'!$E$10,0,10*ROW('Sanitation Data'!E189))),'Data Summary'!CR195="Yes"),OFFSET('Sanitation Data'!$E$10,0,10*ROW('Sanitation Data'!E189)),NA())</f>
        <v>#N/A</v>
      </c>
      <c r="AD195" s="508" t="e">
        <f ca="1">+IF(AND(ISNUMBER(OFFSET('Sanitation Data'!$E$11,0,10*ROW('Sanitation Data'!E189))),'Data Summary'!CS195="Yes"),OFFSET('Sanitation Data'!$E$11,0,10*ROW('Sanitation Data'!E189)),NA())</f>
        <v>#N/A</v>
      </c>
      <c r="AE195" s="508" t="e">
        <f ca="1">+IF(AND(ISNUMBER(OFFSET('Sanitation Data'!$E$12,0,10*ROW('Sanitation Data'!E189))),'Data Summary'!CT195="Yes"),OFFSET('Sanitation Data'!$E$12,0,10*ROW('Sanitation Data'!E189)),NA())</f>
        <v>#N/A</v>
      </c>
      <c r="AF195" s="508" t="e">
        <f ca="1">+IF(AND(ISNUMBER(OFFSET('Sanitation Data'!$F$4,0,10*ROW('Sanitation Data'!F189))),'Data Summary'!CU195="Yes"),100-OFFSET('Sanitation Data'!$F$4,0,10*ROW('Sanitation Data'!F189)),NA())</f>
        <v>#N/A</v>
      </c>
      <c r="AG195" s="508" t="e">
        <f ca="1">+IF(AND(ISNUMBER(OFFSET('Sanitation Data'!$F$6,0,10*ROW('Sanitation Data'!F189))),'Data Summary'!CV195="Yes"),OFFSET('Sanitation Data'!$F$6,0,10*ROW('Sanitation Data'!F189)),NA())</f>
        <v>#N/A</v>
      </c>
      <c r="AH195" s="508" t="e">
        <f ca="1">+IF(AND(ISNUMBER(OFFSET('Sanitation Data'!$F$10,0,10*ROW('Sanitation Data'!F189))),'Data Summary'!CW195="Yes"),OFFSET('Sanitation Data'!$F$10,0,10*ROW('Sanitation Data'!F189)),NA())</f>
        <v>#N/A</v>
      </c>
      <c r="AI195" s="508" t="e">
        <f ca="1">+IF(AND(ISNUMBER(OFFSET('Sanitation Data'!$F$11,0,10*ROW('Sanitation Data'!F189))),'Data Summary'!CX195="Yes"),OFFSET('Sanitation Data'!$F$11,0,10*ROW('Sanitation Data'!F189)),NA())</f>
        <v>#N/A</v>
      </c>
      <c r="AJ195" s="508" t="e">
        <f ca="1">+IF(AND(ISNUMBER(OFFSET('Sanitation Data'!$F$12,0,10*ROW('Sanitation Data'!F189))),'Data Summary'!CY195="Yes"),OFFSET('Sanitation Data'!$F$12,0,10*ROW('Sanitation Data'!F189)),NA())</f>
        <v>#N/A</v>
      </c>
      <c r="AK195" s="508" t="e">
        <f ca="1">+IF(AND(ISNUMBER(OFFSET('Sanitation Data'!$G$4,0,10*ROW('Sanitation Data'!G189))),'Data Summary'!CZ195="Yes"),100-OFFSET('Sanitation Data'!$G$4,0,10*ROW('Sanitation Data'!G189)),NA())</f>
        <v>#N/A</v>
      </c>
      <c r="AL195" s="508" t="e">
        <f ca="1">+IF(AND(ISNUMBER(OFFSET('Sanitation Data'!$G$6,0,10*ROW('Sanitation Data'!G189))),'Data Summary'!DA195="Yes"),OFFSET('Sanitation Data'!$G$6,0,10*ROW('Sanitation Data'!G189)),NA())</f>
        <v>#N/A</v>
      </c>
      <c r="AM195" s="508" t="e">
        <f ca="1">+IF(AND(ISNUMBER(OFFSET('Sanitation Data'!$G$10,0,10*ROW('Sanitation Data'!G189))),'Data Summary'!DB195="Yes"),OFFSET('Sanitation Data'!$G$10,0,10*ROW('Sanitation Data'!G189)),NA())</f>
        <v>#N/A</v>
      </c>
      <c r="AN195" s="508" t="e">
        <f ca="1">+IF(AND(ISNUMBER(OFFSET('Sanitation Data'!$G$11,0,10*ROW('Sanitation Data'!G189))),'Data Summary'!DC195="Yes"),OFFSET('Sanitation Data'!$G$11,0,10*ROW('Sanitation Data'!G189)),NA())</f>
        <v>#N/A</v>
      </c>
      <c r="AO195" s="508" t="e">
        <f ca="1">+IF(AND(ISNUMBER(OFFSET('Sanitation Data'!$G$12,0,10*ROW('Sanitation Data'!G189))),'Data Summary'!DD195="Yes"),OFFSET('Sanitation Data'!$G$12,0,10*ROW('Sanitation Data'!G189)),NA())</f>
        <v>#N/A</v>
      </c>
      <c r="AP195" s="508" t="e">
        <f ca="1">+IF(AND(ISNUMBER(OFFSET('Sanitation Data'!$H$4,0,10*ROW('Sanitation Data'!H189))),'Data Summary'!DE195="Yes"),100-OFFSET('Sanitation Data'!$H$4,0,10*ROW('Sanitation Data'!H189)),NA())</f>
        <v>#N/A</v>
      </c>
      <c r="AQ195" s="508" t="e">
        <f ca="1">+IF(AND(ISNUMBER(OFFSET('Sanitation Data'!$H$6,0,10*ROW('Sanitation Data'!H189))),'Data Summary'!DF195="Yes"),OFFSET('Sanitation Data'!$H$6,0,10*ROW('Sanitation Data'!H189)),NA())</f>
        <v>#N/A</v>
      </c>
      <c r="AR195" s="508" t="e">
        <f ca="1">+IF(AND(ISNUMBER(OFFSET('Sanitation Data'!$H$10,0,10*ROW('Sanitation Data'!H189))),'Data Summary'!DG195="Yes"),OFFSET('Sanitation Data'!$H$10,0,10*ROW('Sanitation Data'!H189)),NA())</f>
        <v>#N/A</v>
      </c>
      <c r="AS195" s="508" t="e">
        <f ca="1">+IF(AND(ISNUMBER(OFFSET('Sanitation Data'!$H$11,0,10*ROW('Sanitation Data'!H189))),'Data Summary'!DH195="Yes"),OFFSET('Sanitation Data'!$H$11,0,10*ROW('Sanitation Data'!H189)),NA())</f>
        <v>#N/A</v>
      </c>
      <c r="AT195" s="508" t="e">
        <f ca="1">+IF(AND(ISNUMBER(OFFSET('Sanitation Data'!$H$12,0,10*ROW('Sanitation Data'!H189))),'Data Summary'!DI195="Yes"),OFFSET('Sanitation Data'!$H$12,0,10*ROW('Sanitation Data'!H189)),NA())</f>
        <v>#N/A</v>
      </c>
      <c r="AU195" s="508" t="e">
        <f ca="1">+IF(AND(ISNUMBER(OFFSET('Sanitation Data'!$I$4,0,10*ROW('Sanitation Data'!I189))),'Data Summary'!DJ195="Yes"),100-OFFSET('Sanitation Data'!$I$4,0,10*ROW('Sanitation Data'!I189)),NA())</f>
        <v>#N/A</v>
      </c>
      <c r="AV195" s="508" t="e">
        <f ca="1">+IF(AND(ISNUMBER(OFFSET('Sanitation Data'!$I$6,0,10*ROW('Sanitation Data'!I189))),'Data Summary'!DK195="Yes"),OFFSET('Sanitation Data'!$I$6,0,10*ROW('Sanitation Data'!I189)),NA())</f>
        <v>#N/A</v>
      </c>
      <c r="AW195" s="508" t="e">
        <f ca="1">+IF(AND(ISNUMBER(OFFSET('Sanitation Data'!$I$10,0,10*ROW('Sanitation Data'!I189))),'Data Summary'!DL195="Yes"),OFFSET('Sanitation Data'!$I$10,0,10*ROW('Sanitation Data'!I189)),NA())</f>
        <v>#N/A</v>
      </c>
      <c r="AX195" s="508" t="e">
        <f ca="1">+IF(AND(ISNUMBER(OFFSET('Sanitation Data'!$I$11,0,10*ROW('Sanitation Data'!I189))),'Data Summary'!DM195="Yes"),OFFSET('Sanitation Data'!$I$11,0,10*ROW('Sanitation Data'!I189)),NA())</f>
        <v>#N/A</v>
      </c>
      <c r="AY195" s="508" t="e">
        <f ca="1">+IF(AND(ISNUMBER(OFFSET('Sanitation Data'!$I$12,0,10*ROW('Sanitation Data'!I189))),'Data Summary'!DN195="Yes"),OFFSET('Sanitation Data'!$I$12,0,10*ROW('Sanitation Data'!I189)),NA())</f>
        <v>#N/A</v>
      </c>
      <c r="AZ195" s="509" t="e">
        <f ca="1">+IF(AND(ISNUMBER(OFFSET('Hygiene Data'!$D$5,0,10*ROW('Hygiene Data'!D189))),'Data Summary'!DO195="Yes"),OFFSET('Hygiene Data'!$D$5,0,10*ROW('Hygiene Data'!D189)),NA())</f>
        <v>#N/A</v>
      </c>
      <c r="BA195" s="509" t="e">
        <f ca="1">+IF(AND(ISNUMBER(OFFSET('Hygiene Data'!$D$7,0,10*ROW('Hygiene Data'!D189))),'Data Summary'!DP195="Yes"),OFFSET('Hygiene Data'!$D$7,0,10*ROW('Hygiene Data'!D189)),NA())</f>
        <v>#N/A</v>
      </c>
      <c r="BB195" s="509" t="e">
        <f ca="1">+IF(AND(ISNUMBER(OFFSET('Hygiene Data'!$D$9,0,10*ROW('Hygiene Data'!D189))),'Data Summary'!DQ195="Yes"),OFFSET('Hygiene Data'!$D$9,0,10*ROW('Hygiene Data'!D189)),NA())</f>
        <v>#N/A</v>
      </c>
      <c r="BC195" s="509" t="e">
        <f ca="1">+IF(AND(ISNUMBER(OFFSET('Hygiene Data'!$E$5,0,10*ROW('Hygiene Data'!E189))),'Data Summary'!DR195="Yes"),OFFSET('Hygiene Data'!$E$5,0,10*ROW('Hygiene Data'!E189)),NA())</f>
        <v>#N/A</v>
      </c>
      <c r="BD195" s="509" t="e">
        <f ca="1">+IF(AND(ISNUMBER(OFFSET('Hygiene Data'!$E$7,0,10*ROW('Hygiene Data'!E189))),'Data Summary'!DS195="Yes"),OFFSET('Hygiene Data'!$E$7,0,10*ROW('Hygiene Data'!E189)),NA())</f>
        <v>#N/A</v>
      </c>
      <c r="BE195" s="509" t="e">
        <f ca="1">+IF(AND(ISNUMBER(OFFSET('Hygiene Data'!$E$9,0,10*ROW('Hygiene Data'!E189))),'Data Summary'!DT195="Yes"),OFFSET('Hygiene Data'!$E$9,0,10*ROW('Hygiene Data'!E189)),NA())</f>
        <v>#N/A</v>
      </c>
      <c r="BF195" s="509" t="e">
        <f ca="1">+IF(AND(ISNUMBER(OFFSET('Hygiene Data'!$F$5,0,10*ROW('Hygiene Data'!F189))),'Data Summary'!DU195="Yes"),OFFSET('Hygiene Data'!$F$5,0,10*ROW('Hygiene Data'!F189)),NA())</f>
        <v>#N/A</v>
      </c>
      <c r="BG195" s="509" t="e">
        <f ca="1">+IF(AND(ISNUMBER(OFFSET('Hygiene Data'!$F$7,0,10*ROW('Hygiene Data'!F189))),'Data Summary'!DV195="Yes"),OFFSET('Hygiene Data'!$F$7,0,10*ROW('Hygiene Data'!F189)),NA())</f>
        <v>#N/A</v>
      </c>
      <c r="BH195" s="509" t="e">
        <f ca="1">+IF(AND(ISNUMBER(OFFSET('Hygiene Data'!$F$9,0,10*ROW('Hygiene Data'!F189))),'Data Summary'!DW195="Yes"),OFFSET('Hygiene Data'!$F$9,0,10*ROW('Hygiene Data'!F189)),NA())</f>
        <v>#N/A</v>
      </c>
      <c r="BI195" s="509" t="e">
        <f ca="1">+IF(AND(ISNUMBER(OFFSET('Hygiene Data'!$G$5,0,10*ROW('Hygiene Data'!G189))),'Data Summary'!DX195="Yes"),OFFSET('Hygiene Data'!$G$5,0,10*ROW('Hygiene Data'!G189)),NA())</f>
        <v>#N/A</v>
      </c>
      <c r="BJ195" s="509" t="e">
        <f ca="1">+IF(AND(ISNUMBER(OFFSET('Hygiene Data'!$G$7,0,10*ROW('Hygiene Data'!G189))),'Data Summary'!DY195="Yes"),OFFSET('Hygiene Data'!$G$7,0,10*ROW('Hygiene Data'!G189)),NA())</f>
        <v>#N/A</v>
      </c>
      <c r="BK195" s="509" t="e">
        <f ca="1">+IF(AND(ISNUMBER(OFFSET('Hygiene Data'!$G$9,0,10*ROW('Hygiene Data'!G189))),'Data Summary'!DZ195="Yes"),OFFSET('Hygiene Data'!$G$9,0,10*ROW('Hygiene Data'!G189)),NA())</f>
        <v>#N/A</v>
      </c>
      <c r="BL195" s="509" t="e">
        <f ca="1">+IF(AND(ISNUMBER(OFFSET('Hygiene Data'!$H$5,0,10*ROW('Hygiene Data'!H189))),'Data Summary'!EA195="Yes"),OFFSET('Hygiene Data'!$H$5,0,10*ROW('Hygiene Data'!H189)),NA())</f>
        <v>#N/A</v>
      </c>
      <c r="BM195" s="509" t="e">
        <f ca="1">+IF(AND(ISNUMBER(OFFSET('Hygiene Data'!$H$7,0,10*ROW('Hygiene Data'!H189))),'Data Summary'!EB195="Yes"),OFFSET('Hygiene Data'!$H$7,0,10*ROW('Hygiene Data'!H189)),NA())</f>
        <v>#N/A</v>
      </c>
      <c r="BN195" s="509" t="e">
        <f ca="1">+IF(AND(ISNUMBER(OFFSET('Hygiene Data'!$H$9,0,10*ROW('Hygiene Data'!H189))),'Data Summary'!EC195="Yes"),OFFSET('Hygiene Data'!$H$9,0,10*ROW('Hygiene Data'!H189)),NA())</f>
        <v>#N/A</v>
      </c>
      <c r="BO195" s="509" t="e">
        <f ca="1">+IF(AND(ISNUMBER(OFFSET('Hygiene Data'!$I$5,0,10*ROW('Hygiene Data'!I189))),'Data Summary'!ED195="Yes"),OFFSET('Hygiene Data'!$I$5,0,10*ROW('Hygiene Data'!I189)),NA())</f>
        <v>#N/A</v>
      </c>
      <c r="BP195" s="509" t="e">
        <f ca="1">+IF(AND(ISNUMBER(OFFSET('Hygiene Data'!$I$7,0,10*ROW('Hygiene Data'!I189))),'Data Summary'!EE195="Yes"),OFFSET('Hygiene Data'!$I$7,0,10*ROW('Hygiene Data'!I189)),NA())</f>
        <v>#N/A</v>
      </c>
      <c r="BQ195" s="509" t="e">
        <f ca="1">+IF(AND(ISNUMBER(OFFSET('Hygiene Data'!$I$9,0,10*ROW('Hygiene Data'!I189))),'Data Summary'!EF195="Yes"),OFFSET('Hygiene Data'!$I$9,0,10*ROW('Hygiene Data'!I189)),NA())</f>
        <v>#N/A</v>
      </c>
    </row>
    <row r="196" spans="1:69" x14ac:dyDescent="0.25">
      <c r="A196" s="505" t="e">
        <f ca="1">+RIGHT('Data Summary'!A196,LEN('Data Summary'!A196)-9)</f>
        <v>#VALUE!</v>
      </c>
      <c r="B196" s="479" t="str">
        <f ca="1">+IF(ISTEXT('Data Summary'!B196),'Data Summary'!B196,"")</f>
        <v/>
      </c>
      <c r="C196" s="506" t="e">
        <f ca="1">+VALUE('Data Summary'!C196)</f>
        <v>#VALUE!</v>
      </c>
      <c r="D196" s="507" t="e">
        <f ca="1">+IF(AND(ISNUMBER(OFFSET('Water Data'!$D$4,0,10*ROW('Water Data'!D190))),'Data Summary'!BS196="Yes"),100-OFFSET('Water Data'!$D$4,0,10*ROW('Water Data'!D190)),NA())</f>
        <v>#N/A</v>
      </c>
      <c r="E196" s="507" t="e">
        <f ca="1">+IF(AND(ISNUMBER(OFFSET('Water Data'!$D$6,0,10*ROW('Water Data'!D190))),'Data Summary'!BT196="Yes"),OFFSET('Water Data'!$D$6,0,10*ROW('Water Data'!D190)),NA())</f>
        <v>#N/A</v>
      </c>
      <c r="F196" s="507" t="e">
        <f ca="1">+IF(AND(ISNUMBER(OFFSET('Water Data'!$D$9,0,10*ROW('Water Data'!D190))),'Data Summary'!BU196="Yes"),OFFSET('Water Data'!$D$9,0,10*ROW('Water Data'!D190)),NA())</f>
        <v>#N/A</v>
      </c>
      <c r="G196" s="507" t="e">
        <f ca="1">+IF(AND(ISNUMBER(OFFSET('Water Data'!$E$4,0,10*ROW('Water Data'!E190))),'Data Summary'!BV196="Yes"),100-OFFSET('Water Data'!$E$4,0,10*ROW('Water Data'!E190)),NA())</f>
        <v>#N/A</v>
      </c>
      <c r="H196" s="507" t="e">
        <f ca="1">+IF(AND(ISNUMBER(OFFSET('Water Data'!$E$6,0,10*ROW('Water Data'!E190))),'Data Summary'!BW196="Yes"),OFFSET('Water Data'!$E$6,0,10*ROW('Water Data'!E190)),NA())</f>
        <v>#N/A</v>
      </c>
      <c r="I196" s="507" t="e">
        <f ca="1">+IF(AND(ISNUMBER(OFFSET('Water Data'!$E$9,0,10*ROW('Water Data'!E190))),'Data Summary'!BX196="Yes"),OFFSET('Water Data'!$E$9,0,10*ROW('Water Data'!E190)),NA())</f>
        <v>#N/A</v>
      </c>
      <c r="J196" s="507" t="e">
        <f ca="1">+IF(AND(ISNUMBER(OFFSET('Water Data'!$F$4,0,10*ROW('Water Data'!F190))),'Data Summary'!BY196="Yes"),100-OFFSET('Water Data'!$F$4,0,10*ROW('Water Data'!F190)),NA())</f>
        <v>#N/A</v>
      </c>
      <c r="K196" s="507" t="e">
        <f ca="1">+IF(AND(ISNUMBER(OFFSET('Water Data'!$F$6,0,10*ROW('Water Data'!F190))),'Data Summary'!BZ196="Yes"),OFFSET('Water Data'!$F$6,0,10*ROW('Water Data'!F190)),NA())</f>
        <v>#N/A</v>
      </c>
      <c r="L196" s="507" t="e">
        <f ca="1">+IF(AND(ISNUMBER(OFFSET('Water Data'!$F$9,0,10*ROW('Water Data'!F190))),'Data Summary'!CA196="Yes"),OFFSET('Water Data'!$F$9,0,10*ROW('Water Data'!F190)),NA())</f>
        <v>#N/A</v>
      </c>
      <c r="M196" s="507" t="e">
        <f ca="1">+IF(AND(ISNUMBER(OFFSET('Water Data'!$G$4,0,10*ROW('Water Data'!G190))),'Data Summary'!CB196="Yes"),100-OFFSET('Water Data'!$G$4,0,10*ROW('Water Data'!G190)),NA())</f>
        <v>#N/A</v>
      </c>
      <c r="N196" s="507" t="e">
        <f ca="1">+IF(AND(ISNUMBER(OFFSET('Water Data'!$G$6,0,10*ROW('Water Data'!G190))),'Data Summary'!CC196="Yes"),OFFSET('Water Data'!$G$6,0,10*ROW('Water Data'!G190)),NA())</f>
        <v>#N/A</v>
      </c>
      <c r="O196" s="507" t="e">
        <f ca="1">+IF(AND(ISNUMBER(OFFSET('Water Data'!$G$9,0,10*ROW('Water Data'!G190))),'Data Summary'!CD196="Yes"),OFFSET('Water Data'!$G$9,0,10*ROW('Water Data'!G190)),NA())</f>
        <v>#N/A</v>
      </c>
      <c r="P196" s="507" t="e">
        <f ca="1">+IF(AND(ISNUMBER(OFFSET('Water Data'!$H$4,0,10*ROW('Water Data'!H190))),'Data Summary'!CE196="Yes"),100-OFFSET('Water Data'!$H$4,0,10*ROW('Water Data'!H190)),NA())</f>
        <v>#N/A</v>
      </c>
      <c r="Q196" s="507" t="e">
        <f ca="1">+IF(AND(ISNUMBER(OFFSET('Water Data'!$H$6,0,10*ROW('Water Data'!H190))),'Data Summary'!CF196="Yes"),OFFSET('Water Data'!$H$6,0,10*ROW('Water Data'!H190)),NA())</f>
        <v>#N/A</v>
      </c>
      <c r="R196" s="507" t="e">
        <f ca="1">+IF(AND(ISNUMBER(OFFSET('Water Data'!$H$9,0,10*ROW('Water Data'!H190))),'Data Summary'!CG196="Yes"),OFFSET('Water Data'!$H$9,0,10*ROW('Water Data'!H190)),NA())</f>
        <v>#N/A</v>
      </c>
      <c r="S196" s="507" t="e">
        <f ca="1">+IF(AND(ISNUMBER(OFFSET('Water Data'!$I$4,0,10*ROW('Water Data'!I190))),'Data Summary'!CH196="Yes"),100-OFFSET('Water Data'!$I$4,0,10*ROW('Water Data'!I190)),NA())</f>
        <v>#N/A</v>
      </c>
      <c r="T196" s="507" t="e">
        <f ca="1">+IF(AND(ISNUMBER(OFFSET('Water Data'!$I$6,0,10*ROW('Water Data'!I190))),'Data Summary'!CI196="Yes"),OFFSET('Water Data'!$I$6,0,10*ROW('Water Data'!I190)),NA())</f>
        <v>#N/A</v>
      </c>
      <c r="U196" s="507" t="e">
        <f ca="1">+IF(AND(ISNUMBER(OFFSET('Water Data'!$I$9,0,10*ROW('Water Data'!I190))),'Data Summary'!CJ196="Yes"),OFFSET('Water Data'!$I$9,0,10*ROW('Water Data'!I190)),NA())</f>
        <v>#N/A</v>
      </c>
      <c r="V196" s="508" t="e">
        <f ca="1">+IF(AND(ISNUMBER(OFFSET('Sanitation Data'!$D$4,0,10*ROW('Sanitation Data'!D190))),'Data Summary'!CK196="Yes"),100-OFFSET('Sanitation Data'!$D$4,0,10*ROW('Sanitation Data'!D190)),NA())</f>
        <v>#N/A</v>
      </c>
      <c r="W196" s="508" t="e">
        <f ca="1">+IF(AND(ISNUMBER(OFFSET('Sanitation Data'!$D$6,0,10*ROW('Sanitation Data'!D190))),'Data Summary'!CL196="Yes"),OFFSET('Sanitation Data'!$D$6,0,10*ROW('Sanitation Data'!D190)),NA())</f>
        <v>#N/A</v>
      </c>
      <c r="X196" s="508" t="e">
        <f ca="1">+IF(AND(ISNUMBER(OFFSET('Sanitation Data'!$D$10,0,10*ROW('Sanitation Data'!D190))),'Data Summary'!CM196="Yes"),OFFSET('Sanitation Data'!$D$10,0,10*ROW('Sanitation Data'!D190)),NA())</f>
        <v>#N/A</v>
      </c>
      <c r="Y196" s="508" t="e">
        <f ca="1">+IF(AND(ISNUMBER(OFFSET('Sanitation Data'!$D$11,0,10*ROW('Sanitation Data'!D190))),'Data Summary'!CN196="Yes"),OFFSET('Sanitation Data'!$D$11,0,10*ROW('Sanitation Data'!D190)),NA())</f>
        <v>#N/A</v>
      </c>
      <c r="Z196" s="508" t="e">
        <f ca="1">+IF(AND(ISNUMBER(OFFSET('Sanitation Data'!$D$12,0,10*ROW('Sanitation Data'!D190))),'Data Summary'!CO196="Yes"),OFFSET('Sanitation Data'!$D$12,0,10*ROW('Sanitation Data'!D190)),NA())</f>
        <v>#N/A</v>
      </c>
      <c r="AA196" s="508" t="e">
        <f ca="1">+IF(AND(ISNUMBER(OFFSET('Sanitation Data'!$E$4,0,10*ROW('Sanitation Data'!E190))),'Data Summary'!CP196="Yes"),100-OFFSET('Sanitation Data'!$E$4,0,10*ROW('Sanitation Data'!E190)),NA())</f>
        <v>#N/A</v>
      </c>
      <c r="AB196" s="508" t="e">
        <f ca="1">+IF(AND(ISNUMBER(OFFSET('Sanitation Data'!$E$6,0,10*ROW('Sanitation Data'!E190))),'Data Summary'!CQ196="Yes"),OFFSET('Sanitation Data'!$E$6,0,10*ROW('Sanitation Data'!E190)),NA())</f>
        <v>#N/A</v>
      </c>
      <c r="AC196" s="508" t="e">
        <f ca="1">+IF(AND(ISNUMBER(OFFSET('Sanitation Data'!$E$10,0,10*ROW('Sanitation Data'!E190))),'Data Summary'!CR196="Yes"),OFFSET('Sanitation Data'!$E$10,0,10*ROW('Sanitation Data'!E190)),NA())</f>
        <v>#N/A</v>
      </c>
      <c r="AD196" s="508" t="e">
        <f ca="1">+IF(AND(ISNUMBER(OFFSET('Sanitation Data'!$E$11,0,10*ROW('Sanitation Data'!E190))),'Data Summary'!CS196="Yes"),OFFSET('Sanitation Data'!$E$11,0,10*ROW('Sanitation Data'!E190)),NA())</f>
        <v>#N/A</v>
      </c>
      <c r="AE196" s="508" t="e">
        <f ca="1">+IF(AND(ISNUMBER(OFFSET('Sanitation Data'!$E$12,0,10*ROW('Sanitation Data'!E190))),'Data Summary'!CT196="Yes"),OFFSET('Sanitation Data'!$E$12,0,10*ROW('Sanitation Data'!E190)),NA())</f>
        <v>#N/A</v>
      </c>
      <c r="AF196" s="508" t="e">
        <f ca="1">+IF(AND(ISNUMBER(OFFSET('Sanitation Data'!$F$4,0,10*ROW('Sanitation Data'!F190))),'Data Summary'!CU196="Yes"),100-OFFSET('Sanitation Data'!$F$4,0,10*ROW('Sanitation Data'!F190)),NA())</f>
        <v>#N/A</v>
      </c>
      <c r="AG196" s="508" t="e">
        <f ca="1">+IF(AND(ISNUMBER(OFFSET('Sanitation Data'!$F$6,0,10*ROW('Sanitation Data'!F190))),'Data Summary'!CV196="Yes"),OFFSET('Sanitation Data'!$F$6,0,10*ROW('Sanitation Data'!F190)),NA())</f>
        <v>#N/A</v>
      </c>
      <c r="AH196" s="508" t="e">
        <f ca="1">+IF(AND(ISNUMBER(OFFSET('Sanitation Data'!$F$10,0,10*ROW('Sanitation Data'!F190))),'Data Summary'!CW196="Yes"),OFFSET('Sanitation Data'!$F$10,0,10*ROW('Sanitation Data'!F190)),NA())</f>
        <v>#N/A</v>
      </c>
      <c r="AI196" s="508" t="e">
        <f ca="1">+IF(AND(ISNUMBER(OFFSET('Sanitation Data'!$F$11,0,10*ROW('Sanitation Data'!F190))),'Data Summary'!CX196="Yes"),OFFSET('Sanitation Data'!$F$11,0,10*ROW('Sanitation Data'!F190)),NA())</f>
        <v>#N/A</v>
      </c>
      <c r="AJ196" s="508" t="e">
        <f ca="1">+IF(AND(ISNUMBER(OFFSET('Sanitation Data'!$F$12,0,10*ROW('Sanitation Data'!F190))),'Data Summary'!CY196="Yes"),OFFSET('Sanitation Data'!$F$12,0,10*ROW('Sanitation Data'!F190)),NA())</f>
        <v>#N/A</v>
      </c>
      <c r="AK196" s="508" t="e">
        <f ca="1">+IF(AND(ISNUMBER(OFFSET('Sanitation Data'!$G$4,0,10*ROW('Sanitation Data'!G190))),'Data Summary'!CZ196="Yes"),100-OFFSET('Sanitation Data'!$G$4,0,10*ROW('Sanitation Data'!G190)),NA())</f>
        <v>#N/A</v>
      </c>
      <c r="AL196" s="508" t="e">
        <f ca="1">+IF(AND(ISNUMBER(OFFSET('Sanitation Data'!$G$6,0,10*ROW('Sanitation Data'!G190))),'Data Summary'!DA196="Yes"),OFFSET('Sanitation Data'!$G$6,0,10*ROW('Sanitation Data'!G190)),NA())</f>
        <v>#N/A</v>
      </c>
      <c r="AM196" s="508" t="e">
        <f ca="1">+IF(AND(ISNUMBER(OFFSET('Sanitation Data'!$G$10,0,10*ROW('Sanitation Data'!G190))),'Data Summary'!DB196="Yes"),OFFSET('Sanitation Data'!$G$10,0,10*ROW('Sanitation Data'!G190)),NA())</f>
        <v>#N/A</v>
      </c>
      <c r="AN196" s="508" t="e">
        <f ca="1">+IF(AND(ISNUMBER(OFFSET('Sanitation Data'!$G$11,0,10*ROW('Sanitation Data'!G190))),'Data Summary'!DC196="Yes"),OFFSET('Sanitation Data'!$G$11,0,10*ROW('Sanitation Data'!G190)),NA())</f>
        <v>#N/A</v>
      </c>
      <c r="AO196" s="508" t="e">
        <f ca="1">+IF(AND(ISNUMBER(OFFSET('Sanitation Data'!$G$12,0,10*ROW('Sanitation Data'!G190))),'Data Summary'!DD196="Yes"),OFFSET('Sanitation Data'!$G$12,0,10*ROW('Sanitation Data'!G190)),NA())</f>
        <v>#N/A</v>
      </c>
      <c r="AP196" s="508" t="e">
        <f ca="1">+IF(AND(ISNUMBER(OFFSET('Sanitation Data'!$H$4,0,10*ROW('Sanitation Data'!H190))),'Data Summary'!DE196="Yes"),100-OFFSET('Sanitation Data'!$H$4,0,10*ROW('Sanitation Data'!H190)),NA())</f>
        <v>#N/A</v>
      </c>
      <c r="AQ196" s="508" t="e">
        <f ca="1">+IF(AND(ISNUMBER(OFFSET('Sanitation Data'!$H$6,0,10*ROW('Sanitation Data'!H190))),'Data Summary'!DF196="Yes"),OFFSET('Sanitation Data'!$H$6,0,10*ROW('Sanitation Data'!H190)),NA())</f>
        <v>#N/A</v>
      </c>
      <c r="AR196" s="508" t="e">
        <f ca="1">+IF(AND(ISNUMBER(OFFSET('Sanitation Data'!$H$10,0,10*ROW('Sanitation Data'!H190))),'Data Summary'!DG196="Yes"),OFFSET('Sanitation Data'!$H$10,0,10*ROW('Sanitation Data'!H190)),NA())</f>
        <v>#N/A</v>
      </c>
      <c r="AS196" s="508" t="e">
        <f ca="1">+IF(AND(ISNUMBER(OFFSET('Sanitation Data'!$H$11,0,10*ROW('Sanitation Data'!H190))),'Data Summary'!DH196="Yes"),OFFSET('Sanitation Data'!$H$11,0,10*ROW('Sanitation Data'!H190)),NA())</f>
        <v>#N/A</v>
      </c>
      <c r="AT196" s="508" t="e">
        <f ca="1">+IF(AND(ISNUMBER(OFFSET('Sanitation Data'!$H$12,0,10*ROW('Sanitation Data'!H190))),'Data Summary'!DI196="Yes"),OFFSET('Sanitation Data'!$H$12,0,10*ROW('Sanitation Data'!H190)),NA())</f>
        <v>#N/A</v>
      </c>
      <c r="AU196" s="508" t="e">
        <f ca="1">+IF(AND(ISNUMBER(OFFSET('Sanitation Data'!$I$4,0,10*ROW('Sanitation Data'!I190))),'Data Summary'!DJ196="Yes"),100-OFFSET('Sanitation Data'!$I$4,0,10*ROW('Sanitation Data'!I190)),NA())</f>
        <v>#N/A</v>
      </c>
      <c r="AV196" s="508" t="e">
        <f ca="1">+IF(AND(ISNUMBER(OFFSET('Sanitation Data'!$I$6,0,10*ROW('Sanitation Data'!I190))),'Data Summary'!DK196="Yes"),OFFSET('Sanitation Data'!$I$6,0,10*ROW('Sanitation Data'!I190)),NA())</f>
        <v>#N/A</v>
      </c>
      <c r="AW196" s="508" t="e">
        <f ca="1">+IF(AND(ISNUMBER(OFFSET('Sanitation Data'!$I$10,0,10*ROW('Sanitation Data'!I190))),'Data Summary'!DL196="Yes"),OFFSET('Sanitation Data'!$I$10,0,10*ROW('Sanitation Data'!I190)),NA())</f>
        <v>#N/A</v>
      </c>
      <c r="AX196" s="508" t="e">
        <f ca="1">+IF(AND(ISNUMBER(OFFSET('Sanitation Data'!$I$11,0,10*ROW('Sanitation Data'!I190))),'Data Summary'!DM196="Yes"),OFFSET('Sanitation Data'!$I$11,0,10*ROW('Sanitation Data'!I190)),NA())</f>
        <v>#N/A</v>
      </c>
      <c r="AY196" s="508" t="e">
        <f ca="1">+IF(AND(ISNUMBER(OFFSET('Sanitation Data'!$I$12,0,10*ROW('Sanitation Data'!I190))),'Data Summary'!DN196="Yes"),OFFSET('Sanitation Data'!$I$12,0,10*ROW('Sanitation Data'!I190)),NA())</f>
        <v>#N/A</v>
      </c>
      <c r="AZ196" s="509" t="e">
        <f ca="1">+IF(AND(ISNUMBER(OFFSET('Hygiene Data'!$D$5,0,10*ROW('Hygiene Data'!D190))),'Data Summary'!DO196="Yes"),OFFSET('Hygiene Data'!$D$5,0,10*ROW('Hygiene Data'!D190)),NA())</f>
        <v>#N/A</v>
      </c>
      <c r="BA196" s="509" t="e">
        <f ca="1">+IF(AND(ISNUMBER(OFFSET('Hygiene Data'!$D$7,0,10*ROW('Hygiene Data'!D190))),'Data Summary'!DP196="Yes"),OFFSET('Hygiene Data'!$D$7,0,10*ROW('Hygiene Data'!D190)),NA())</f>
        <v>#N/A</v>
      </c>
      <c r="BB196" s="509" t="e">
        <f ca="1">+IF(AND(ISNUMBER(OFFSET('Hygiene Data'!$D$9,0,10*ROW('Hygiene Data'!D190))),'Data Summary'!DQ196="Yes"),OFFSET('Hygiene Data'!$D$9,0,10*ROW('Hygiene Data'!D190)),NA())</f>
        <v>#N/A</v>
      </c>
      <c r="BC196" s="509" t="e">
        <f ca="1">+IF(AND(ISNUMBER(OFFSET('Hygiene Data'!$E$5,0,10*ROW('Hygiene Data'!E190))),'Data Summary'!DR196="Yes"),OFFSET('Hygiene Data'!$E$5,0,10*ROW('Hygiene Data'!E190)),NA())</f>
        <v>#N/A</v>
      </c>
      <c r="BD196" s="509" t="e">
        <f ca="1">+IF(AND(ISNUMBER(OFFSET('Hygiene Data'!$E$7,0,10*ROW('Hygiene Data'!E190))),'Data Summary'!DS196="Yes"),OFFSET('Hygiene Data'!$E$7,0,10*ROW('Hygiene Data'!E190)),NA())</f>
        <v>#N/A</v>
      </c>
      <c r="BE196" s="509" t="e">
        <f ca="1">+IF(AND(ISNUMBER(OFFSET('Hygiene Data'!$E$9,0,10*ROW('Hygiene Data'!E190))),'Data Summary'!DT196="Yes"),OFFSET('Hygiene Data'!$E$9,0,10*ROW('Hygiene Data'!E190)),NA())</f>
        <v>#N/A</v>
      </c>
      <c r="BF196" s="509" t="e">
        <f ca="1">+IF(AND(ISNUMBER(OFFSET('Hygiene Data'!$F$5,0,10*ROW('Hygiene Data'!F190))),'Data Summary'!DU196="Yes"),OFFSET('Hygiene Data'!$F$5,0,10*ROW('Hygiene Data'!F190)),NA())</f>
        <v>#N/A</v>
      </c>
      <c r="BG196" s="509" t="e">
        <f ca="1">+IF(AND(ISNUMBER(OFFSET('Hygiene Data'!$F$7,0,10*ROW('Hygiene Data'!F190))),'Data Summary'!DV196="Yes"),OFFSET('Hygiene Data'!$F$7,0,10*ROW('Hygiene Data'!F190)),NA())</f>
        <v>#N/A</v>
      </c>
      <c r="BH196" s="509" t="e">
        <f ca="1">+IF(AND(ISNUMBER(OFFSET('Hygiene Data'!$F$9,0,10*ROW('Hygiene Data'!F190))),'Data Summary'!DW196="Yes"),OFFSET('Hygiene Data'!$F$9,0,10*ROW('Hygiene Data'!F190)),NA())</f>
        <v>#N/A</v>
      </c>
      <c r="BI196" s="509" t="e">
        <f ca="1">+IF(AND(ISNUMBER(OFFSET('Hygiene Data'!$G$5,0,10*ROW('Hygiene Data'!G190))),'Data Summary'!DX196="Yes"),OFFSET('Hygiene Data'!$G$5,0,10*ROW('Hygiene Data'!G190)),NA())</f>
        <v>#N/A</v>
      </c>
      <c r="BJ196" s="509" t="e">
        <f ca="1">+IF(AND(ISNUMBER(OFFSET('Hygiene Data'!$G$7,0,10*ROW('Hygiene Data'!G190))),'Data Summary'!DY196="Yes"),OFFSET('Hygiene Data'!$G$7,0,10*ROW('Hygiene Data'!G190)),NA())</f>
        <v>#N/A</v>
      </c>
      <c r="BK196" s="509" t="e">
        <f ca="1">+IF(AND(ISNUMBER(OFFSET('Hygiene Data'!$G$9,0,10*ROW('Hygiene Data'!G190))),'Data Summary'!DZ196="Yes"),OFFSET('Hygiene Data'!$G$9,0,10*ROW('Hygiene Data'!G190)),NA())</f>
        <v>#N/A</v>
      </c>
      <c r="BL196" s="509" t="e">
        <f ca="1">+IF(AND(ISNUMBER(OFFSET('Hygiene Data'!$H$5,0,10*ROW('Hygiene Data'!H190))),'Data Summary'!EA196="Yes"),OFFSET('Hygiene Data'!$H$5,0,10*ROW('Hygiene Data'!H190)),NA())</f>
        <v>#N/A</v>
      </c>
      <c r="BM196" s="509" t="e">
        <f ca="1">+IF(AND(ISNUMBER(OFFSET('Hygiene Data'!$H$7,0,10*ROW('Hygiene Data'!H190))),'Data Summary'!EB196="Yes"),OFFSET('Hygiene Data'!$H$7,0,10*ROW('Hygiene Data'!H190)),NA())</f>
        <v>#N/A</v>
      </c>
      <c r="BN196" s="509" t="e">
        <f ca="1">+IF(AND(ISNUMBER(OFFSET('Hygiene Data'!$H$9,0,10*ROW('Hygiene Data'!H190))),'Data Summary'!EC196="Yes"),OFFSET('Hygiene Data'!$H$9,0,10*ROW('Hygiene Data'!H190)),NA())</f>
        <v>#N/A</v>
      </c>
      <c r="BO196" s="509" t="e">
        <f ca="1">+IF(AND(ISNUMBER(OFFSET('Hygiene Data'!$I$5,0,10*ROW('Hygiene Data'!I190))),'Data Summary'!ED196="Yes"),OFFSET('Hygiene Data'!$I$5,0,10*ROW('Hygiene Data'!I190)),NA())</f>
        <v>#N/A</v>
      </c>
      <c r="BP196" s="509" t="e">
        <f ca="1">+IF(AND(ISNUMBER(OFFSET('Hygiene Data'!$I$7,0,10*ROW('Hygiene Data'!I190))),'Data Summary'!EE196="Yes"),OFFSET('Hygiene Data'!$I$7,0,10*ROW('Hygiene Data'!I190)),NA())</f>
        <v>#N/A</v>
      </c>
      <c r="BQ196" s="509" t="e">
        <f ca="1">+IF(AND(ISNUMBER(OFFSET('Hygiene Data'!$I$9,0,10*ROW('Hygiene Data'!I190))),'Data Summary'!EF196="Yes"),OFFSET('Hygiene Data'!$I$9,0,10*ROW('Hygiene Data'!I190)),NA())</f>
        <v>#N/A</v>
      </c>
    </row>
    <row r="197" spans="1:69" x14ac:dyDescent="0.25">
      <c r="A197" s="505" t="e">
        <f ca="1">+RIGHT('Data Summary'!A197,LEN('Data Summary'!A197)-9)</f>
        <v>#VALUE!</v>
      </c>
      <c r="B197" s="479" t="str">
        <f ca="1">+IF(ISTEXT('Data Summary'!B197),'Data Summary'!B197,"")</f>
        <v/>
      </c>
      <c r="C197" s="506" t="e">
        <f ca="1">+VALUE('Data Summary'!C197)</f>
        <v>#VALUE!</v>
      </c>
      <c r="D197" s="507" t="e">
        <f ca="1">+IF(AND(ISNUMBER(OFFSET('Water Data'!$D$4,0,10*ROW('Water Data'!D191))),'Data Summary'!BS197="Yes"),100-OFFSET('Water Data'!$D$4,0,10*ROW('Water Data'!D191)),NA())</f>
        <v>#N/A</v>
      </c>
      <c r="E197" s="507" t="e">
        <f ca="1">+IF(AND(ISNUMBER(OFFSET('Water Data'!$D$6,0,10*ROW('Water Data'!D191))),'Data Summary'!BT197="Yes"),OFFSET('Water Data'!$D$6,0,10*ROW('Water Data'!D191)),NA())</f>
        <v>#N/A</v>
      </c>
      <c r="F197" s="507" t="e">
        <f ca="1">+IF(AND(ISNUMBER(OFFSET('Water Data'!$D$9,0,10*ROW('Water Data'!D191))),'Data Summary'!BU197="Yes"),OFFSET('Water Data'!$D$9,0,10*ROW('Water Data'!D191)),NA())</f>
        <v>#N/A</v>
      </c>
      <c r="G197" s="507" t="e">
        <f ca="1">+IF(AND(ISNUMBER(OFFSET('Water Data'!$E$4,0,10*ROW('Water Data'!E191))),'Data Summary'!BV197="Yes"),100-OFFSET('Water Data'!$E$4,0,10*ROW('Water Data'!E191)),NA())</f>
        <v>#N/A</v>
      </c>
      <c r="H197" s="507" t="e">
        <f ca="1">+IF(AND(ISNUMBER(OFFSET('Water Data'!$E$6,0,10*ROW('Water Data'!E191))),'Data Summary'!BW197="Yes"),OFFSET('Water Data'!$E$6,0,10*ROW('Water Data'!E191)),NA())</f>
        <v>#N/A</v>
      </c>
      <c r="I197" s="507" t="e">
        <f ca="1">+IF(AND(ISNUMBER(OFFSET('Water Data'!$E$9,0,10*ROW('Water Data'!E191))),'Data Summary'!BX197="Yes"),OFFSET('Water Data'!$E$9,0,10*ROW('Water Data'!E191)),NA())</f>
        <v>#N/A</v>
      </c>
      <c r="J197" s="507" t="e">
        <f ca="1">+IF(AND(ISNUMBER(OFFSET('Water Data'!$F$4,0,10*ROW('Water Data'!F191))),'Data Summary'!BY197="Yes"),100-OFFSET('Water Data'!$F$4,0,10*ROW('Water Data'!F191)),NA())</f>
        <v>#N/A</v>
      </c>
      <c r="K197" s="507" t="e">
        <f ca="1">+IF(AND(ISNUMBER(OFFSET('Water Data'!$F$6,0,10*ROW('Water Data'!F191))),'Data Summary'!BZ197="Yes"),OFFSET('Water Data'!$F$6,0,10*ROW('Water Data'!F191)),NA())</f>
        <v>#N/A</v>
      </c>
      <c r="L197" s="507" t="e">
        <f ca="1">+IF(AND(ISNUMBER(OFFSET('Water Data'!$F$9,0,10*ROW('Water Data'!F191))),'Data Summary'!CA197="Yes"),OFFSET('Water Data'!$F$9,0,10*ROW('Water Data'!F191)),NA())</f>
        <v>#N/A</v>
      </c>
      <c r="M197" s="507" t="e">
        <f ca="1">+IF(AND(ISNUMBER(OFFSET('Water Data'!$G$4,0,10*ROW('Water Data'!G191))),'Data Summary'!CB197="Yes"),100-OFFSET('Water Data'!$G$4,0,10*ROW('Water Data'!G191)),NA())</f>
        <v>#N/A</v>
      </c>
      <c r="N197" s="507" t="e">
        <f ca="1">+IF(AND(ISNUMBER(OFFSET('Water Data'!$G$6,0,10*ROW('Water Data'!G191))),'Data Summary'!CC197="Yes"),OFFSET('Water Data'!$G$6,0,10*ROW('Water Data'!G191)),NA())</f>
        <v>#N/A</v>
      </c>
      <c r="O197" s="507" t="e">
        <f ca="1">+IF(AND(ISNUMBER(OFFSET('Water Data'!$G$9,0,10*ROW('Water Data'!G191))),'Data Summary'!CD197="Yes"),OFFSET('Water Data'!$G$9,0,10*ROW('Water Data'!G191)),NA())</f>
        <v>#N/A</v>
      </c>
      <c r="P197" s="507" t="e">
        <f ca="1">+IF(AND(ISNUMBER(OFFSET('Water Data'!$H$4,0,10*ROW('Water Data'!H191))),'Data Summary'!CE197="Yes"),100-OFFSET('Water Data'!$H$4,0,10*ROW('Water Data'!H191)),NA())</f>
        <v>#N/A</v>
      </c>
      <c r="Q197" s="507" t="e">
        <f ca="1">+IF(AND(ISNUMBER(OFFSET('Water Data'!$H$6,0,10*ROW('Water Data'!H191))),'Data Summary'!CF197="Yes"),OFFSET('Water Data'!$H$6,0,10*ROW('Water Data'!H191)),NA())</f>
        <v>#N/A</v>
      </c>
      <c r="R197" s="507" t="e">
        <f ca="1">+IF(AND(ISNUMBER(OFFSET('Water Data'!$H$9,0,10*ROW('Water Data'!H191))),'Data Summary'!CG197="Yes"),OFFSET('Water Data'!$H$9,0,10*ROW('Water Data'!H191)),NA())</f>
        <v>#N/A</v>
      </c>
      <c r="S197" s="507" t="e">
        <f ca="1">+IF(AND(ISNUMBER(OFFSET('Water Data'!$I$4,0,10*ROW('Water Data'!I191))),'Data Summary'!CH197="Yes"),100-OFFSET('Water Data'!$I$4,0,10*ROW('Water Data'!I191)),NA())</f>
        <v>#N/A</v>
      </c>
      <c r="T197" s="507" t="e">
        <f ca="1">+IF(AND(ISNUMBER(OFFSET('Water Data'!$I$6,0,10*ROW('Water Data'!I191))),'Data Summary'!CI197="Yes"),OFFSET('Water Data'!$I$6,0,10*ROW('Water Data'!I191)),NA())</f>
        <v>#N/A</v>
      </c>
      <c r="U197" s="507" t="e">
        <f ca="1">+IF(AND(ISNUMBER(OFFSET('Water Data'!$I$9,0,10*ROW('Water Data'!I191))),'Data Summary'!CJ197="Yes"),OFFSET('Water Data'!$I$9,0,10*ROW('Water Data'!I191)),NA())</f>
        <v>#N/A</v>
      </c>
      <c r="V197" s="508" t="e">
        <f ca="1">+IF(AND(ISNUMBER(OFFSET('Sanitation Data'!$D$4,0,10*ROW('Sanitation Data'!D191))),'Data Summary'!CK197="Yes"),100-OFFSET('Sanitation Data'!$D$4,0,10*ROW('Sanitation Data'!D191)),NA())</f>
        <v>#N/A</v>
      </c>
      <c r="W197" s="508" t="e">
        <f ca="1">+IF(AND(ISNUMBER(OFFSET('Sanitation Data'!$D$6,0,10*ROW('Sanitation Data'!D191))),'Data Summary'!CL197="Yes"),OFFSET('Sanitation Data'!$D$6,0,10*ROW('Sanitation Data'!D191)),NA())</f>
        <v>#N/A</v>
      </c>
      <c r="X197" s="508" t="e">
        <f ca="1">+IF(AND(ISNUMBER(OFFSET('Sanitation Data'!$D$10,0,10*ROW('Sanitation Data'!D191))),'Data Summary'!CM197="Yes"),OFFSET('Sanitation Data'!$D$10,0,10*ROW('Sanitation Data'!D191)),NA())</f>
        <v>#N/A</v>
      </c>
      <c r="Y197" s="508" t="e">
        <f ca="1">+IF(AND(ISNUMBER(OFFSET('Sanitation Data'!$D$11,0,10*ROW('Sanitation Data'!D191))),'Data Summary'!CN197="Yes"),OFFSET('Sanitation Data'!$D$11,0,10*ROW('Sanitation Data'!D191)),NA())</f>
        <v>#N/A</v>
      </c>
      <c r="Z197" s="508" t="e">
        <f ca="1">+IF(AND(ISNUMBER(OFFSET('Sanitation Data'!$D$12,0,10*ROW('Sanitation Data'!D191))),'Data Summary'!CO197="Yes"),OFFSET('Sanitation Data'!$D$12,0,10*ROW('Sanitation Data'!D191)),NA())</f>
        <v>#N/A</v>
      </c>
      <c r="AA197" s="508" t="e">
        <f ca="1">+IF(AND(ISNUMBER(OFFSET('Sanitation Data'!$E$4,0,10*ROW('Sanitation Data'!E191))),'Data Summary'!CP197="Yes"),100-OFFSET('Sanitation Data'!$E$4,0,10*ROW('Sanitation Data'!E191)),NA())</f>
        <v>#N/A</v>
      </c>
      <c r="AB197" s="508" t="e">
        <f ca="1">+IF(AND(ISNUMBER(OFFSET('Sanitation Data'!$E$6,0,10*ROW('Sanitation Data'!E191))),'Data Summary'!CQ197="Yes"),OFFSET('Sanitation Data'!$E$6,0,10*ROW('Sanitation Data'!E191)),NA())</f>
        <v>#N/A</v>
      </c>
      <c r="AC197" s="508" t="e">
        <f ca="1">+IF(AND(ISNUMBER(OFFSET('Sanitation Data'!$E$10,0,10*ROW('Sanitation Data'!E191))),'Data Summary'!CR197="Yes"),OFFSET('Sanitation Data'!$E$10,0,10*ROW('Sanitation Data'!E191)),NA())</f>
        <v>#N/A</v>
      </c>
      <c r="AD197" s="508" t="e">
        <f ca="1">+IF(AND(ISNUMBER(OFFSET('Sanitation Data'!$E$11,0,10*ROW('Sanitation Data'!E191))),'Data Summary'!CS197="Yes"),OFFSET('Sanitation Data'!$E$11,0,10*ROW('Sanitation Data'!E191)),NA())</f>
        <v>#N/A</v>
      </c>
      <c r="AE197" s="508" t="e">
        <f ca="1">+IF(AND(ISNUMBER(OFFSET('Sanitation Data'!$E$12,0,10*ROW('Sanitation Data'!E191))),'Data Summary'!CT197="Yes"),OFFSET('Sanitation Data'!$E$12,0,10*ROW('Sanitation Data'!E191)),NA())</f>
        <v>#N/A</v>
      </c>
      <c r="AF197" s="508" t="e">
        <f ca="1">+IF(AND(ISNUMBER(OFFSET('Sanitation Data'!$F$4,0,10*ROW('Sanitation Data'!F191))),'Data Summary'!CU197="Yes"),100-OFFSET('Sanitation Data'!$F$4,0,10*ROW('Sanitation Data'!F191)),NA())</f>
        <v>#N/A</v>
      </c>
      <c r="AG197" s="508" t="e">
        <f ca="1">+IF(AND(ISNUMBER(OFFSET('Sanitation Data'!$F$6,0,10*ROW('Sanitation Data'!F191))),'Data Summary'!CV197="Yes"),OFFSET('Sanitation Data'!$F$6,0,10*ROW('Sanitation Data'!F191)),NA())</f>
        <v>#N/A</v>
      </c>
      <c r="AH197" s="508" t="e">
        <f ca="1">+IF(AND(ISNUMBER(OFFSET('Sanitation Data'!$F$10,0,10*ROW('Sanitation Data'!F191))),'Data Summary'!CW197="Yes"),OFFSET('Sanitation Data'!$F$10,0,10*ROW('Sanitation Data'!F191)),NA())</f>
        <v>#N/A</v>
      </c>
      <c r="AI197" s="508" t="e">
        <f ca="1">+IF(AND(ISNUMBER(OFFSET('Sanitation Data'!$F$11,0,10*ROW('Sanitation Data'!F191))),'Data Summary'!CX197="Yes"),OFFSET('Sanitation Data'!$F$11,0,10*ROW('Sanitation Data'!F191)),NA())</f>
        <v>#N/A</v>
      </c>
      <c r="AJ197" s="508" t="e">
        <f ca="1">+IF(AND(ISNUMBER(OFFSET('Sanitation Data'!$F$12,0,10*ROW('Sanitation Data'!F191))),'Data Summary'!CY197="Yes"),OFFSET('Sanitation Data'!$F$12,0,10*ROW('Sanitation Data'!F191)),NA())</f>
        <v>#N/A</v>
      </c>
      <c r="AK197" s="508" t="e">
        <f ca="1">+IF(AND(ISNUMBER(OFFSET('Sanitation Data'!$G$4,0,10*ROW('Sanitation Data'!G191))),'Data Summary'!CZ197="Yes"),100-OFFSET('Sanitation Data'!$G$4,0,10*ROW('Sanitation Data'!G191)),NA())</f>
        <v>#N/A</v>
      </c>
      <c r="AL197" s="508" t="e">
        <f ca="1">+IF(AND(ISNUMBER(OFFSET('Sanitation Data'!$G$6,0,10*ROW('Sanitation Data'!G191))),'Data Summary'!DA197="Yes"),OFFSET('Sanitation Data'!$G$6,0,10*ROW('Sanitation Data'!G191)),NA())</f>
        <v>#N/A</v>
      </c>
      <c r="AM197" s="508" t="e">
        <f ca="1">+IF(AND(ISNUMBER(OFFSET('Sanitation Data'!$G$10,0,10*ROW('Sanitation Data'!G191))),'Data Summary'!DB197="Yes"),OFFSET('Sanitation Data'!$G$10,0,10*ROW('Sanitation Data'!G191)),NA())</f>
        <v>#N/A</v>
      </c>
      <c r="AN197" s="508" t="e">
        <f ca="1">+IF(AND(ISNUMBER(OFFSET('Sanitation Data'!$G$11,0,10*ROW('Sanitation Data'!G191))),'Data Summary'!DC197="Yes"),OFFSET('Sanitation Data'!$G$11,0,10*ROW('Sanitation Data'!G191)),NA())</f>
        <v>#N/A</v>
      </c>
      <c r="AO197" s="508" t="e">
        <f ca="1">+IF(AND(ISNUMBER(OFFSET('Sanitation Data'!$G$12,0,10*ROW('Sanitation Data'!G191))),'Data Summary'!DD197="Yes"),OFFSET('Sanitation Data'!$G$12,0,10*ROW('Sanitation Data'!G191)),NA())</f>
        <v>#N/A</v>
      </c>
      <c r="AP197" s="508" t="e">
        <f ca="1">+IF(AND(ISNUMBER(OFFSET('Sanitation Data'!$H$4,0,10*ROW('Sanitation Data'!H191))),'Data Summary'!DE197="Yes"),100-OFFSET('Sanitation Data'!$H$4,0,10*ROW('Sanitation Data'!H191)),NA())</f>
        <v>#N/A</v>
      </c>
      <c r="AQ197" s="508" t="e">
        <f ca="1">+IF(AND(ISNUMBER(OFFSET('Sanitation Data'!$H$6,0,10*ROW('Sanitation Data'!H191))),'Data Summary'!DF197="Yes"),OFFSET('Sanitation Data'!$H$6,0,10*ROW('Sanitation Data'!H191)),NA())</f>
        <v>#N/A</v>
      </c>
      <c r="AR197" s="508" t="e">
        <f ca="1">+IF(AND(ISNUMBER(OFFSET('Sanitation Data'!$H$10,0,10*ROW('Sanitation Data'!H191))),'Data Summary'!DG197="Yes"),OFFSET('Sanitation Data'!$H$10,0,10*ROW('Sanitation Data'!H191)),NA())</f>
        <v>#N/A</v>
      </c>
      <c r="AS197" s="508" t="e">
        <f ca="1">+IF(AND(ISNUMBER(OFFSET('Sanitation Data'!$H$11,0,10*ROW('Sanitation Data'!H191))),'Data Summary'!DH197="Yes"),OFFSET('Sanitation Data'!$H$11,0,10*ROW('Sanitation Data'!H191)),NA())</f>
        <v>#N/A</v>
      </c>
      <c r="AT197" s="508" t="e">
        <f ca="1">+IF(AND(ISNUMBER(OFFSET('Sanitation Data'!$H$12,0,10*ROW('Sanitation Data'!H191))),'Data Summary'!DI197="Yes"),OFFSET('Sanitation Data'!$H$12,0,10*ROW('Sanitation Data'!H191)),NA())</f>
        <v>#N/A</v>
      </c>
      <c r="AU197" s="508" t="e">
        <f ca="1">+IF(AND(ISNUMBER(OFFSET('Sanitation Data'!$I$4,0,10*ROW('Sanitation Data'!I191))),'Data Summary'!DJ197="Yes"),100-OFFSET('Sanitation Data'!$I$4,0,10*ROW('Sanitation Data'!I191)),NA())</f>
        <v>#N/A</v>
      </c>
      <c r="AV197" s="508" t="e">
        <f ca="1">+IF(AND(ISNUMBER(OFFSET('Sanitation Data'!$I$6,0,10*ROW('Sanitation Data'!I191))),'Data Summary'!DK197="Yes"),OFFSET('Sanitation Data'!$I$6,0,10*ROW('Sanitation Data'!I191)),NA())</f>
        <v>#N/A</v>
      </c>
      <c r="AW197" s="508" t="e">
        <f ca="1">+IF(AND(ISNUMBER(OFFSET('Sanitation Data'!$I$10,0,10*ROW('Sanitation Data'!I191))),'Data Summary'!DL197="Yes"),OFFSET('Sanitation Data'!$I$10,0,10*ROW('Sanitation Data'!I191)),NA())</f>
        <v>#N/A</v>
      </c>
      <c r="AX197" s="508" t="e">
        <f ca="1">+IF(AND(ISNUMBER(OFFSET('Sanitation Data'!$I$11,0,10*ROW('Sanitation Data'!I191))),'Data Summary'!DM197="Yes"),OFFSET('Sanitation Data'!$I$11,0,10*ROW('Sanitation Data'!I191)),NA())</f>
        <v>#N/A</v>
      </c>
      <c r="AY197" s="508" t="e">
        <f ca="1">+IF(AND(ISNUMBER(OFFSET('Sanitation Data'!$I$12,0,10*ROW('Sanitation Data'!I191))),'Data Summary'!DN197="Yes"),OFFSET('Sanitation Data'!$I$12,0,10*ROW('Sanitation Data'!I191)),NA())</f>
        <v>#N/A</v>
      </c>
      <c r="AZ197" s="509" t="e">
        <f ca="1">+IF(AND(ISNUMBER(OFFSET('Hygiene Data'!$D$5,0,10*ROW('Hygiene Data'!D191))),'Data Summary'!DO197="Yes"),OFFSET('Hygiene Data'!$D$5,0,10*ROW('Hygiene Data'!D191)),NA())</f>
        <v>#N/A</v>
      </c>
      <c r="BA197" s="509" t="e">
        <f ca="1">+IF(AND(ISNUMBER(OFFSET('Hygiene Data'!$D$7,0,10*ROW('Hygiene Data'!D191))),'Data Summary'!DP197="Yes"),OFFSET('Hygiene Data'!$D$7,0,10*ROW('Hygiene Data'!D191)),NA())</f>
        <v>#N/A</v>
      </c>
      <c r="BB197" s="509" t="e">
        <f ca="1">+IF(AND(ISNUMBER(OFFSET('Hygiene Data'!$D$9,0,10*ROW('Hygiene Data'!D191))),'Data Summary'!DQ197="Yes"),OFFSET('Hygiene Data'!$D$9,0,10*ROW('Hygiene Data'!D191)),NA())</f>
        <v>#N/A</v>
      </c>
      <c r="BC197" s="509" t="e">
        <f ca="1">+IF(AND(ISNUMBER(OFFSET('Hygiene Data'!$E$5,0,10*ROW('Hygiene Data'!E191))),'Data Summary'!DR197="Yes"),OFFSET('Hygiene Data'!$E$5,0,10*ROW('Hygiene Data'!E191)),NA())</f>
        <v>#N/A</v>
      </c>
      <c r="BD197" s="509" t="e">
        <f ca="1">+IF(AND(ISNUMBER(OFFSET('Hygiene Data'!$E$7,0,10*ROW('Hygiene Data'!E191))),'Data Summary'!DS197="Yes"),OFFSET('Hygiene Data'!$E$7,0,10*ROW('Hygiene Data'!E191)),NA())</f>
        <v>#N/A</v>
      </c>
      <c r="BE197" s="509" t="e">
        <f ca="1">+IF(AND(ISNUMBER(OFFSET('Hygiene Data'!$E$9,0,10*ROW('Hygiene Data'!E191))),'Data Summary'!DT197="Yes"),OFFSET('Hygiene Data'!$E$9,0,10*ROW('Hygiene Data'!E191)),NA())</f>
        <v>#N/A</v>
      </c>
      <c r="BF197" s="509" t="e">
        <f ca="1">+IF(AND(ISNUMBER(OFFSET('Hygiene Data'!$F$5,0,10*ROW('Hygiene Data'!F191))),'Data Summary'!DU197="Yes"),OFFSET('Hygiene Data'!$F$5,0,10*ROW('Hygiene Data'!F191)),NA())</f>
        <v>#N/A</v>
      </c>
      <c r="BG197" s="509" t="e">
        <f ca="1">+IF(AND(ISNUMBER(OFFSET('Hygiene Data'!$F$7,0,10*ROW('Hygiene Data'!F191))),'Data Summary'!DV197="Yes"),OFFSET('Hygiene Data'!$F$7,0,10*ROW('Hygiene Data'!F191)),NA())</f>
        <v>#N/A</v>
      </c>
      <c r="BH197" s="509" t="e">
        <f ca="1">+IF(AND(ISNUMBER(OFFSET('Hygiene Data'!$F$9,0,10*ROW('Hygiene Data'!F191))),'Data Summary'!DW197="Yes"),OFFSET('Hygiene Data'!$F$9,0,10*ROW('Hygiene Data'!F191)),NA())</f>
        <v>#N/A</v>
      </c>
      <c r="BI197" s="509" t="e">
        <f ca="1">+IF(AND(ISNUMBER(OFFSET('Hygiene Data'!$G$5,0,10*ROW('Hygiene Data'!G191))),'Data Summary'!DX197="Yes"),OFFSET('Hygiene Data'!$G$5,0,10*ROW('Hygiene Data'!G191)),NA())</f>
        <v>#N/A</v>
      </c>
      <c r="BJ197" s="509" t="e">
        <f ca="1">+IF(AND(ISNUMBER(OFFSET('Hygiene Data'!$G$7,0,10*ROW('Hygiene Data'!G191))),'Data Summary'!DY197="Yes"),OFFSET('Hygiene Data'!$G$7,0,10*ROW('Hygiene Data'!G191)),NA())</f>
        <v>#N/A</v>
      </c>
      <c r="BK197" s="509" t="e">
        <f ca="1">+IF(AND(ISNUMBER(OFFSET('Hygiene Data'!$G$9,0,10*ROW('Hygiene Data'!G191))),'Data Summary'!DZ197="Yes"),OFFSET('Hygiene Data'!$G$9,0,10*ROW('Hygiene Data'!G191)),NA())</f>
        <v>#N/A</v>
      </c>
      <c r="BL197" s="509" t="e">
        <f ca="1">+IF(AND(ISNUMBER(OFFSET('Hygiene Data'!$H$5,0,10*ROW('Hygiene Data'!H191))),'Data Summary'!EA197="Yes"),OFFSET('Hygiene Data'!$H$5,0,10*ROW('Hygiene Data'!H191)),NA())</f>
        <v>#N/A</v>
      </c>
      <c r="BM197" s="509" t="e">
        <f ca="1">+IF(AND(ISNUMBER(OFFSET('Hygiene Data'!$H$7,0,10*ROW('Hygiene Data'!H191))),'Data Summary'!EB197="Yes"),OFFSET('Hygiene Data'!$H$7,0,10*ROW('Hygiene Data'!H191)),NA())</f>
        <v>#N/A</v>
      </c>
      <c r="BN197" s="509" t="e">
        <f ca="1">+IF(AND(ISNUMBER(OFFSET('Hygiene Data'!$H$9,0,10*ROW('Hygiene Data'!H191))),'Data Summary'!EC197="Yes"),OFFSET('Hygiene Data'!$H$9,0,10*ROW('Hygiene Data'!H191)),NA())</f>
        <v>#N/A</v>
      </c>
      <c r="BO197" s="509" t="e">
        <f ca="1">+IF(AND(ISNUMBER(OFFSET('Hygiene Data'!$I$5,0,10*ROW('Hygiene Data'!I191))),'Data Summary'!ED197="Yes"),OFFSET('Hygiene Data'!$I$5,0,10*ROW('Hygiene Data'!I191)),NA())</f>
        <v>#N/A</v>
      </c>
      <c r="BP197" s="509" t="e">
        <f ca="1">+IF(AND(ISNUMBER(OFFSET('Hygiene Data'!$I$7,0,10*ROW('Hygiene Data'!I191))),'Data Summary'!EE197="Yes"),OFFSET('Hygiene Data'!$I$7,0,10*ROW('Hygiene Data'!I191)),NA())</f>
        <v>#N/A</v>
      </c>
      <c r="BQ197" s="509" t="e">
        <f ca="1">+IF(AND(ISNUMBER(OFFSET('Hygiene Data'!$I$9,0,10*ROW('Hygiene Data'!I191))),'Data Summary'!EF197="Yes"),OFFSET('Hygiene Data'!$I$9,0,10*ROW('Hygiene Data'!I191)),NA())</f>
        <v>#N/A</v>
      </c>
    </row>
    <row r="198" spans="1:69" x14ac:dyDescent="0.25">
      <c r="A198" s="505" t="e">
        <f ca="1">+RIGHT('Data Summary'!A198,LEN('Data Summary'!A198)-9)</f>
        <v>#VALUE!</v>
      </c>
      <c r="B198" s="479" t="str">
        <f ca="1">+IF(ISTEXT('Data Summary'!B198),'Data Summary'!B198,"")</f>
        <v/>
      </c>
      <c r="C198" s="506" t="e">
        <f ca="1">+VALUE('Data Summary'!C198)</f>
        <v>#VALUE!</v>
      </c>
      <c r="D198" s="507" t="e">
        <f ca="1">+IF(AND(ISNUMBER(OFFSET('Water Data'!$D$4,0,10*ROW('Water Data'!D192))),'Data Summary'!BS198="Yes"),100-OFFSET('Water Data'!$D$4,0,10*ROW('Water Data'!D192)),NA())</f>
        <v>#N/A</v>
      </c>
      <c r="E198" s="507" t="e">
        <f ca="1">+IF(AND(ISNUMBER(OFFSET('Water Data'!$D$6,0,10*ROW('Water Data'!D192))),'Data Summary'!BT198="Yes"),OFFSET('Water Data'!$D$6,0,10*ROW('Water Data'!D192)),NA())</f>
        <v>#N/A</v>
      </c>
      <c r="F198" s="507" t="e">
        <f ca="1">+IF(AND(ISNUMBER(OFFSET('Water Data'!$D$9,0,10*ROW('Water Data'!D192))),'Data Summary'!BU198="Yes"),OFFSET('Water Data'!$D$9,0,10*ROW('Water Data'!D192)),NA())</f>
        <v>#N/A</v>
      </c>
      <c r="G198" s="507" t="e">
        <f ca="1">+IF(AND(ISNUMBER(OFFSET('Water Data'!$E$4,0,10*ROW('Water Data'!E192))),'Data Summary'!BV198="Yes"),100-OFFSET('Water Data'!$E$4,0,10*ROW('Water Data'!E192)),NA())</f>
        <v>#N/A</v>
      </c>
      <c r="H198" s="507" t="e">
        <f ca="1">+IF(AND(ISNUMBER(OFFSET('Water Data'!$E$6,0,10*ROW('Water Data'!E192))),'Data Summary'!BW198="Yes"),OFFSET('Water Data'!$E$6,0,10*ROW('Water Data'!E192)),NA())</f>
        <v>#N/A</v>
      </c>
      <c r="I198" s="507" t="e">
        <f ca="1">+IF(AND(ISNUMBER(OFFSET('Water Data'!$E$9,0,10*ROW('Water Data'!E192))),'Data Summary'!BX198="Yes"),OFFSET('Water Data'!$E$9,0,10*ROW('Water Data'!E192)),NA())</f>
        <v>#N/A</v>
      </c>
      <c r="J198" s="507" t="e">
        <f ca="1">+IF(AND(ISNUMBER(OFFSET('Water Data'!$F$4,0,10*ROW('Water Data'!F192))),'Data Summary'!BY198="Yes"),100-OFFSET('Water Data'!$F$4,0,10*ROW('Water Data'!F192)),NA())</f>
        <v>#N/A</v>
      </c>
      <c r="K198" s="507" t="e">
        <f ca="1">+IF(AND(ISNUMBER(OFFSET('Water Data'!$F$6,0,10*ROW('Water Data'!F192))),'Data Summary'!BZ198="Yes"),OFFSET('Water Data'!$F$6,0,10*ROW('Water Data'!F192)),NA())</f>
        <v>#N/A</v>
      </c>
      <c r="L198" s="507" t="e">
        <f ca="1">+IF(AND(ISNUMBER(OFFSET('Water Data'!$F$9,0,10*ROW('Water Data'!F192))),'Data Summary'!CA198="Yes"),OFFSET('Water Data'!$F$9,0,10*ROW('Water Data'!F192)),NA())</f>
        <v>#N/A</v>
      </c>
      <c r="M198" s="507" t="e">
        <f ca="1">+IF(AND(ISNUMBER(OFFSET('Water Data'!$G$4,0,10*ROW('Water Data'!G192))),'Data Summary'!CB198="Yes"),100-OFFSET('Water Data'!$G$4,0,10*ROW('Water Data'!G192)),NA())</f>
        <v>#N/A</v>
      </c>
      <c r="N198" s="507" t="e">
        <f ca="1">+IF(AND(ISNUMBER(OFFSET('Water Data'!$G$6,0,10*ROW('Water Data'!G192))),'Data Summary'!CC198="Yes"),OFFSET('Water Data'!$G$6,0,10*ROW('Water Data'!G192)),NA())</f>
        <v>#N/A</v>
      </c>
      <c r="O198" s="507" t="e">
        <f ca="1">+IF(AND(ISNUMBER(OFFSET('Water Data'!$G$9,0,10*ROW('Water Data'!G192))),'Data Summary'!CD198="Yes"),OFFSET('Water Data'!$G$9,0,10*ROW('Water Data'!G192)),NA())</f>
        <v>#N/A</v>
      </c>
      <c r="P198" s="507" t="e">
        <f ca="1">+IF(AND(ISNUMBER(OFFSET('Water Data'!$H$4,0,10*ROW('Water Data'!H192))),'Data Summary'!CE198="Yes"),100-OFFSET('Water Data'!$H$4,0,10*ROW('Water Data'!H192)),NA())</f>
        <v>#N/A</v>
      </c>
      <c r="Q198" s="507" t="e">
        <f ca="1">+IF(AND(ISNUMBER(OFFSET('Water Data'!$H$6,0,10*ROW('Water Data'!H192))),'Data Summary'!CF198="Yes"),OFFSET('Water Data'!$H$6,0,10*ROW('Water Data'!H192)),NA())</f>
        <v>#N/A</v>
      </c>
      <c r="R198" s="507" t="e">
        <f ca="1">+IF(AND(ISNUMBER(OFFSET('Water Data'!$H$9,0,10*ROW('Water Data'!H192))),'Data Summary'!CG198="Yes"),OFFSET('Water Data'!$H$9,0,10*ROW('Water Data'!H192)),NA())</f>
        <v>#N/A</v>
      </c>
      <c r="S198" s="507" t="e">
        <f ca="1">+IF(AND(ISNUMBER(OFFSET('Water Data'!$I$4,0,10*ROW('Water Data'!I192))),'Data Summary'!CH198="Yes"),100-OFFSET('Water Data'!$I$4,0,10*ROW('Water Data'!I192)),NA())</f>
        <v>#N/A</v>
      </c>
      <c r="T198" s="507" t="e">
        <f ca="1">+IF(AND(ISNUMBER(OFFSET('Water Data'!$I$6,0,10*ROW('Water Data'!I192))),'Data Summary'!CI198="Yes"),OFFSET('Water Data'!$I$6,0,10*ROW('Water Data'!I192)),NA())</f>
        <v>#N/A</v>
      </c>
      <c r="U198" s="507" t="e">
        <f ca="1">+IF(AND(ISNUMBER(OFFSET('Water Data'!$I$9,0,10*ROW('Water Data'!I192))),'Data Summary'!CJ198="Yes"),OFFSET('Water Data'!$I$9,0,10*ROW('Water Data'!I192)),NA())</f>
        <v>#N/A</v>
      </c>
      <c r="V198" s="508" t="e">
        <f ca="1">+IF(AND(ISNUMBER(OFFSET('Sanitation Data'!$D$4,0,10*ROW('Sanitation Data'!D192))),'Data Summary'!CK198="Yes"),100-OFFSET('Sanitation Data'!$D$4,0,10*ROW('Sanitation Data'!D192)),NA())</f>
        <v>#N/A</v>
      </c>
      <c r="W198" s="508" t="e">
        <f ca="1">+IF(AND(ISNUMBER(OFFSET('Sanitation Data'!$D$6,0,10*ROW('Sanitation Data'!D192))),'Data Summary'!CL198="Yes"),OFFSET('Sanitation Data'!$D$6,0,10*ROW('Sanitation Data'!D192)),NA())</f>
        <v>#N/A</v>
      </c>
      <c r="X198" s="508" t="e">
        <f ca="1">+IF(AND(ISNUMBER(OFFSET('Sanitation Data'!$D$10,0,10*ROW('Sanitation Data'!D192))),'Data Summary'!CM198="Yes"),OFFSET('Sanitation Data'!$D$10,0,10*ROW('Sanitation Data'!D192)),NA())</f>
        <v>#N/A</v>
      </c>
      <c r="Y198" s="508" t="e">
        <f ca="1">+IF(AND(ISNUMBER(OFFSET('Sanitation Data'!$D$11,0,10*ROW('Sanitation Data'!D192))),'Data Summary'!CN198="Yes"),OFFSET('Sanitation Data'!$D$11,0,10*ROW('Sanitation Data'!D192)),NA())</f>
        <v>#N/A</v>
      </c>
      <c r="Z198" s="508" t="e">
        <f ca="1">+IF(AND(ISNUMBER(OFFSET('Sanitation Data'!$D$12,0,10*ROW('Sanitation Data'!D192))),'Data Summary'!CO198="Yes"),OFFSET('Sanitation Data'!$D$12,0,10*ROW('Sanitation Data'!D192)),NA())</f>
        <v>#N/A</v>
      </c>
      <c r="AA198" s="508" t="e">
        <f ca="1">+IF(AND(ISNUMBER(OFFSET('Sanitation Data'!$E$4,0,10*ROW('Sanitation Data'!E192))),'Data Summary'!CP198="Yes"),100-OFFSET('Sanitation Data'!$E$4,0,10*ROW('Sanitation Data'!E192)),NA())</f>
        <v>#N/A</v>
      </c>
      <c r="AB198" s="508" t="e">
        <f ca="1">+IF(AND(ISNUMBER(OFFSET('Sanitation Data'!$E$6,0,10*ROW('Sanitation Data'!E192))),'Data Summary'!CQ198="Yes"),OFFSET('Sanitation Data'!$E$6,0,10*ROW('Sanitation Data'!E192)),NA())</f>
        <v>#N/A</v>
      </c>
      <c r="AC198" s="508" t="e">
        <f ca="1">+IF(AND(ISNUMBER(OFFSET('Sanitation Data'!$E$10,0,10*ROW('Sanitation Data'!E192))),'Data Summary'!CR198="Yes"),OFFSET('Sanitation Data'!$E$10,0,10*ROW('Sanitation Data'!E192)),NA())</f>
        <v>#N/A</v>
      </c>
      <c r="AD198" s="508" t="e">
        <f ca="1">+IF(AND(ISNUMBER(OFFSET('Sanitation Data'!$E$11,0,10*ROW('Sanitation Data'!E192))),'Data Summary'!CS198="Yes"),OFFSET('Sanitation Data'!$E$11,0,10*ROW('Sanitation Data'!E192)),NA())</f>
        <v>#N/A</v>
      </c>
      <c r="AE198" s="508" t="e">
        <f ca="1">+IF(AND(ISNUMBER(OFFSET('Sanitation Data'!$E$12,0,10*ROW('Sanitation Data'!E192))),'Data Summary'!CT198="Yes"),OFFSET('Sanitation Data'!$E$12,0,10*ROW('Sanitation Data'!E192)),NA())</f>
        <v>#N/A</v>
      </c>
      <c r="AF198" s="508" t="e">
        <f ca="1">+IF(AND(ISNUMBER(OFFSET('Sanitation Data'!$F$4,0,10*ROW('Sanitation Data'!F192))),'Data Summary'!CU198="Yes"),100-OFFSET('Sanitation Data'!$F$4,0,10*ROW('Sanitation Data'!F192)),NA())</f>
        <v>#N/A</v>
      </c>
      <c r="AG198" s="508" t="e">
        <f ca="1">+IF(AND(ISNUMBER(OFFSET('Sanitation Data'!$F$6,0,10*ROW('Sanitation Data'!F192))),'Data Summary'!CV198="Yes"),OFFSET('Sanitation Data'!$F$6,0,10*ROW('Sanitation Data'!F192)),NA())</f>
        <v>#N/A</v>
      </c>
      <c r="AH198" s="508" t="e">
        <f ca="1">+IF(AND(ISNUMBER(OFFSET('Sanitation Data'!$F$10,0,10*ROW('Sanitation Data'!F192))),'Data Summary'!CW198="Yes"),OFFSET('Sanitation Data'!$F$10,0,10*ROW('Sanitation Data'!F192)),NA())</f>
        <v>#N/A</v>
      </c>
      <c r="AI198" s="508" t="e">
        <f ca="1">+IF(AND(ISNUMBER(OFFSET('Sanitation Data'!$F$11,0,10*ROW('Sanitation Data'!F192))),'Data Summary'!CX198="Yes"),OFFSET('Sanitation Data'!$F$11,0,10*ROW('Sanitation Data'!F192)),NA())</f>
        <v>#N/A</v>
      </c>
      <c r="AJ198" s="508" t="e">
        <f ca="1">+IF(AND(ISNUMBER(OFFSET('Sanitation Data'!$F$12,0,10*ROW('Sanitation Data'!F192))),'Data Summary'!CY198="Yes"),OFFSET('Sanitation Data'!$F$12,0,10*ROW('Sanitation Data'!F192)),NA())</f>
        <v>#N/A</v>
      </c>
      <c r="AK198" s="508" t="e">
        <f ca="1">+IF(AND(ISNUMBER(OFFSET('Sanitation Data'!$G$4,0,10*ROW('Sanitation Data'!G192))),'Data Summary'!CZ198="Yes"),100-OFFSET('Sanitation Data'!$G$4,0,10*ROW('Sanitation Data'!G192)),NA())</f>
        <v>#N/A</v>
      </c>
      <c r="AL198" s="508" t="e">
        <f ca="1">+IF(AND(ISNUMBER(OFFSET('Sanitation Data'!$G$6,0,10*ROW('Sanitation Data'!G192))),'Data Summary'!DA198="Yes"),OFFSET('Sanitation Data'!$G$6,0,10*ROW('Sanitation Data'!G192)),NA())</f>
        <v>#N/A</v>
      </c>
      <c r="AM198" s="508" t="e">
        <f ca="1">+IF(AND(ISNUMBER(OFFSET('Sanitation Data'!$G$10,0,10*ROW('Sanitation Data'!G192))),'Data Summary'!DB198="Yes"),OFFSET('Sanitation Data'!$G$10,0,10*ROW('Sanitation Data'!G192)),NA())</f>
        <v>#N/A</v>
      </c>
      <c r="AN198" s="508" t="e">
        <f ca="1">+IF(AND(ISNUMBER(OFFSET('Sanitation Data'!$G$11,0,10*ROW('Sanitation Data'!G192))),'Data Summary'!DC198="Yes"),OFFSET('Sanitation Data'!$G$11,0,10*ROW('Sanitation Data'!G192)),NA())</f>
        <v>#N/A</v>
      </c>
      <c r="AO198" s="508" t="e">
        <f ca="1">+IF(AND(ISNUMBER(OFFSET('Sanitation Data'!$G$12,0,10*ROW('Sanitation Data'!G192))),'Data Summary'!DD198="Yes"),OFFSET('Sanitation Data'!$G$12,0,10*ROW('Sanitation Data'!G192)),NA())</f>
        <v>#N/A</v>
      </c>
      <c r="AP198" s="508" t="e">
        <f ca="1">+IF(AND(ISNUMBER(OFFSET('Sanitation Data'!$H$4,0,10*ROW('Sanitation Data'!H192))),'Data Summary'!DE198="Yes"),100-OFFSET('Sanitation Data'!$H$4,0,10*ROW('Sanitation Data'!H192)),NA())</f>
        <v>#N/A</v>
      </c>
      <c r="AQ198" s="508" t="e">
        <f ca="1">+IF(AND(ISNUMBER(OFFSET('Sanitation Data'!$H$6,0,10*ROW('Sanitation Data'!H192))),'Data Summary'!DF198="Yes"),OFFSET('Sanitation Data'!$H$6,0,10*ROW('Sanitation Data'!H192)),NA())</f>
        <v>#N/A</v>
      </c>
      <c r="AR198" s="508" t="e">
        <f ca="1">+IF(AND(ISNUMBER(OFFSET('Sanitation Data'!$H$10,0,10*ROW('Sanitation Data'!H192))),'Data Summary'!DG198="Yes"),OFFSET('Sanitation Data'!$H$10,0,10*ROW('Sanitation Data'!H192)),NA())</f>
        <v>#N/A</v>
      </c>
      <c r="AS198" s="508" t="e">
        <f ca="1">+IF(AND(ISNUMBER(OFFSET('Sanitation Data'!$H$11,0,10*ROW('Sanitation Data'!H192))),'Data Summary'!DH198="Yes"),OFFSET('Sanitation Data'!$H$11,0,10*ROW('Sanitation Data'!H192)),NA())</f>
        <v>#N/A</v>
      </c>
      <c r="AT198" s="508" t="e">
        <f ca="1">+IF(AND(ISNUMBER(OFFSET('Sanitation Data'!$H$12,0,10*ROW('Sanitation Data'!H192))),'Data Summary'!DI198="Yes"),OFFSET('Sanitation Data'!$H$12,0,10*ROW('Sanitation Data'!H192)),NA())</f>
        <v>#N/A</v>
      </c>
      <c r="AU198" s="508" t="e">
        <f ca="1">+IF(AND(ISNUMBER(OFFSET('Sanitation Data'!$I$4,0,10*ROW('Sanitation Data'!I192))),'Data Summary'!DJ198="Yes"),100-OFFSET('Sanitation Data'!$I$4,0,10*ROW('Sanitation Data'!I192)),NA())</f>
        <v>#N/A</v>
      </c>
      <c r="AV198" s="508" t="e">
        <f ca="1">+IF(AND(ISNUMBER(OFFSET('Sanitation Data'!$I$6,0,10*ROW('Sanitation Data'!I192))),'Data Summary'!DK198="Yes"),OFFSET('Sanitation Data'!$I$6,0,10*ROW('Sanitation Data'!I192)),NA())</f>
        <v>#N/A</v>
      </c>
      <c r="AW198" s="508" t="e">
        <f ca="1">+IF(AND(ISNUMBER(OFFSET('Sanitation Data'!$I$10,0,10*ROW('Sanitation Data'!I192))),'Data Summary'!DL198="Yes"),OFFSET('Sanitation Data'!$I$10,0,10*ROW('Sanitation Data'!I192)),NA())</f>
        <v>#N/A</v>
      </c>
      <c r="AX198" s="508" t="e">
        <f ca="1">+IF(AND(ISNUMBER(OFFSET('Sanitation Data'!$I$11,0,10*ROW('Sanitation Data'!I192))),'Data Summary'!DM198="Yes"),OFFSET('Sanitation Data'!$I$11,0,10*ROW('Sanitation Data'!I192)),NA())</f>
        <v>#N/A</v>
      </c>
      <c r="AY198" s="508" t="e">
        <f ca="1">+IF(AND(ISNUMBER(OFFSET('Sanitation Data'!$I$12,0,10*ROW('Sanitation Data'!I192))),'Data Summary'!DN198="Yes"),OFFSET('Sanitation Data'!$I$12,0,10*ROW('Sanitation Data'!I192)),NA())</f>
        <v>#N/A</v>
      </c>
      <c r="AZ198" s="509" t="e">
        <f ca="1">+IF(AND(ISNUMBER(OFFSET('Hygiene Data'!$D$5,0,10*ROW('Hygiene Data'!D192))),'Data Summary'!DO198="Yes"),OFFSET('Hygiene Data'!$D$5,0,10*ROW('Hygiene Data'!D192)),NA())</f>
        <v>#N/A</v>
      </c>
      <c r="BA198" s="509" t="e">
        <f ca="1">+IF(AND(ISNUMBER(OFFSET('Hygiene Data'!$D$7,0,10*ROW('Hygiene Data'!D192))),'Data Summary'!DP198="Yes"),OFFSET('Hygiene Data'!$D$7,0,10*ROW('Hygiene Data'!D192)),NA())</f>
        <v>#N/A</v>
      </c>
      <c r="BB198" s="509" t="e">
        <f ca="1">+IF(AND(ISNUMBER(OFFSET('Hygiene Data'!$D$9,0,10*ROW('Hygiene Data'!D192))),'Data Summary'!DQ198="Yes"),OFFSET('Hygiene Data'!$D$9,0,10*ROW('Hygiene Data'!D192)),NA())</f>
        <v>#N/A</v>
      </c>
      <c r="BC198" s="509" t="e">
        <f ca="1">+IF(AND(ISNUMBER(OFFSET('Hygiene Data'!$E$5,0,10*ROW('Hygiene Data'!E192))),'Data Summary'!DR198="Yes"),OFFSET('Hygiene Data'!$E$5,0,10*ROW('Hygiene Data'!E192)),NA())</f>
        <v>#N/A</v>
      </c>
      <c r="BD198" s="509" t="e">
        <f ca="1">+IF(AND(ISNUMBER(OFFSET('Hygiene Data'!$E$7,0,10*ROW('Hygiene Data'!E192))),'Data Summary'!DS198="Yes"),OFFSET('Hygiene Data'!$E$7,0,10*ROW('Hygiene Data'!E192)),NA())</f>
        <v>#N/A</v>
      </c>
      <c r="BE198" s="509" t="e">
        <f ca="1">+IF(AND(ISNUMBER(OFFSET('Hygiene Data'!$E$9,0,10*ROW('Hygiene Data'!E192))),'Data Summary'!DT198="Yes"),OFFSET('Hygiene Data'!$E$9,0,10*ROW('Hygiene Data'!E192)),NA())</f>
        <v>#N/A</v>
      </c>
      <c r="BF198" s="509" t="e">
        <f ca="1">+IF(AND(ISNUMBER(OFFSET('Hygiene Data'!$F$5,0,10*ROW('Hygiene Data'!F192))),'Data Summary'!DU198="Yes"),OFFSET('Hygiene Data'!$F$5,0,10*ROW('Hygiene Data'!F192)),NA())</f>
        <v>#N/A</v>
      </c>
      <c r="BG198" s="509" t="e">
        <f ca="1">+IF(AND(ISNUMBER(OFFSET('Hygiene Data'!$F$7,0,10*ROW('Hygiene Data'!F192))),'Data Summary'!DV198="Yes"),OFFSET('Hygiene Data'!$F$7,0,10*ROW('Hygiene Data'!F192)),NA())</f>
        <v>#N/A</v>
      </c>
      <c r="BH198" s="509" t="e">
        <f ca="1">+IF(AND(ISNUMBER(OFFSET('Hygiene Data'!$F$9,0,10*ROW('Hygiene Data'!F192))),'Data Summary'!DW198="Yes"),OFFSET('Hygiene Data'!$F$9,0,10*ROW('Hygiene Data'!F192)),NA())</f>
        <v>#N/A</v>
      </c>
      <c r="BI198" s="509" t="e">
        <f ca="1">+IF(AND(ISNUMBER(OFFSET('Hygiene Data'!$G$5,0,10*ROW('Hygiene Data'!G192))),'Data Summary'!DX198="Yes"),OFFSET('Hygiene Data'!$G$5,0,10*ROW('Hygiene Data'!G192)),NA())</f>
        <v>#N/A</v>
      </c>
      <c r="BJ198" s="509" t="e">
        <f ca="1">+IF(AND(ISNUMBER(OFFSET('Hygiene Data'!$G$7,0,10*ROW('Hygiene Data'!G192))),'Data Summary'!DY198="Yes"),OFFSET('Hygiene Data'!$G$7,0,10*ROW('Hygiene Data'!G192)),NA())</f>
        <v>#N/A</v>
      </c>
      <c r="BK198" s="509" t="e">
        <f ca="1">+IF(AND(ISNUMBER(OFFSET('Hygiene Data'!$G$9,0,10*ROW('Hygiene Data'!G192))),'Data Summary'!DZ198="Yes"),OFFSET('Hygiene Data'!$G$9,0,10*ROW('Hygiene Data'!G192)),NA())</f>
        <v>#N/A</v>
      </c>
      <c r="BL198" s="509" t="e">
        <f ca="1">+IF(AND(ISNUMBER(OFFSET('Hygiene Data'!$H$5,0,10*ROW('Hygiene Data'!H192))),'Data Summary'!EA198="Yes"),OFFSET('Hygiene Data'!$H$5,0,10*ROW('Hygiene Data'!H192)),NA())</f>
        <v>#N/A</v>
      </c>
      <c r="BM198" s="509" t="e">
        <f ca="1">+IF(AND(ISNUMBER(OFFSET('Hygiene Data'!$H$7,0,10*ROW('Hygiene Data'!H192))),'Data Summary'!EB198="Yes"),OFFSET('Hygiene Data'!$H$7,0,10*ROW('Hygiene Data'!H192)),NA())</f>
        <v>#N/A</v>
      </c>
      <c r="BN198" s="509" t="e">
        <f ca="1">+IF(AND(ISNUMBER(OFFSET('Hygiene Data'!$H$9,0,10*ROW('Hygiene Data'!H192))),'Data Summary'!EC198="Yes"),OFFSET('Hygiene Data'!$H$9,0,10*ROW('Hygiene Data'!H192)),NA())</f>
        <v>#N/A</v>
      </c>
      <c r="BO198" s="509" t="e">
        <f ca="1">+IF(AND(ISNUMBER(OFFSET('Hygiene Data'!$I$5,0,10*ROW('Hygiene Data'!I192))),'Data Summary'!ED198="Yes"),OFFSET('Hygiene Data'!$I$5,0,10*ROW('Hygiene Data'!I192)),NA())</f>
        <v>#N/A</v>
      </c>
      <c r="BP198" s="509" t="e">
        <f ca="1">+IF(AND(ISNUMBER(OFFSET('Hygiene Data'!$I$7,0,10*ROW('Hygiene Data'!I192))),'Data Summary'!EE198="Yes"),OFFSET('Hygiene Data'!$I$7,0,10*ROW('Hygiene Data'!I192)),NA())</f>
        <v>#N/A</v>
      </c>
      <c r="BQ198" s="509" t="e">
        <f ca="1">+IF(AND(ISNUMBER(OFFSET('Hygiene Data'!$I$9,0,10*ROW('Hygiene Data'!I192))),'Data Summary'!EF198="Yes"),OFFSET('Hygiene Data'!$I$9,0,10*ROW('Hygiene Data'!I192)),NA())</f>
        <v>#N/A</v>
      </c>
    </row>
    <row r="199" spans="1:69" x14ac:dyDescent="0.25">
      <c r="A199" s="505" t="e">
        <f ca="1">+RIGHT('Data Summary'!A199,LEN('Data Summary'!A199)-9)</f>
        <v>#VALUE!</v>
      </c>
      <c r="B199" s="479" t="str">
        <f ca="1">+IF(ISTEXT('Data Summary'!B199),'Data Summary'!B199,"")</f>
        <v/>
      </c>
      <c r="C199" s="506" t="e">
        <f ca="1">+VALUE('Data Summary'!C199)</f>
        <v>#VALUE!</v>
      </c>
      <c r="D199" s="507" t="e">
        <f ca="1">+IF(AND(ISNUMBER(OFFSET('Water Data'!$D$4,0,10*ROW('Water Data'!D193))),'Data Summary'!BS199="Yes"),100-OFFSET('Water Data'!$D$4,0,10*ROW('Water Data'!D193)),NA())</f>
        <v>#N/A</v>
      </c>
      <c r="E199" s="507" t="e">
        <f ca="1">+IF(AND(ISNUMBER(OFFSET('Water Data'!$D$6,0,10*ROW('Water Data'!D193))),'Data Summary'!BT199="Yes"),OFFSET('Water Data'!$D$6,0,10*ROW('Water Data'!D193)),NA())</f>
        <v>#N/A</v>
      </c>
      <c r="F199" s="507" t="e">
        <f ca="1">+IF(AND(ISNUMBER(OFFSET('Water Data'!$D$9,0,10*ROW('Water Data'!D193))),'Data Summary'!BU199="Yes"),OFFSET('Water Data'!$D$9,0,10*ROW('Water Data'!D193)),NA())</f>
        <v>#N/A</v>
      </c>
      <c r="G199" s="507" t="e">
        <f ca="1">+IF(AND(ISNUMBER(OFFSET('Water Data'!$E$4,0,10*ROW('Water Data'!E193))),'Data Summary'!BV199="Yes"),100-OFFSET('Water Data'!$E$4,0,10*ROW('Water Data'!E193)),NA())</f>
        <v>#N/A</v>
      </c>
      <c r="H199" s="507" t="e">
        <f ca="1">+IF(AND(ISNUMBER(OFFSET('Water Data'!$E$6,0,10*ROW('Water Data'!E193))),'Data Summary'!BW199="Yes"),OFFSET('Water Data'!$E$6,0,10*ROW('Water Data'!E193)),NA())</f>
        <v>#N/A</v>
      </c>
      <c r="I199" s="507" t="e">
        <f ca="1">+IF(AND(ISNUMBER(OFFSET('Water Data'!$E$9,0,10*ROW('Water Data'!E193))),'Data Summary'!BX199="Yes"),OFFSET('Water Data'!$E$9,0,10*ROW('Water Data'!E193)),NA())</f>
        <v>#N/A</v>
      </c>
      <c r="J199" s="507" t="e">
        <f ca="1">+IF(AND(ISNUMBER(OFFSET('Water Data'!$F$4,0,10*ROW('Water Data'!F193))),'Data Summary'!BY199="Yes"),100-OFFSET('Water Data'!$F$4,0,10*ROW('Water Data'!F193)),NA())</f>
        <v>#N/A</v>
      </c>
      <c r="K199" s="507" t="e">
        <f ca="1">+IF(AND(ISNUMBER(OFFSET('Water Data'!$F$6,0,10*ROW('Water Data'!F193))),'Data Summary'!BZ199="Yes"),OFFSET('Water Data'!$F$6,0,10*ROW('Water Data'!F193)),NA())</f>
        <v>#N/A</v>
      </c>
      <c r="L199" s="507" t="e">
        <f ca="1">+IF(AND(ISNUMBER(OFFSET('Water Data'!$F$9,0,10*ROW('Water Data'!F193))),'Data Summary'!CA199="Yes"),OFFSET('Water Data'!$F$9,0,10*ROW('Water Data'!F193)),NA())</f>
        <v>#N/A</v>
      </c>
      <c r="M199" s="507" t="e">
        <f ca="1">+IF(AND(ISNUMBER(OFFSET('Water Data'!$G$4,0,10*ROW('Water Data'!G193))),'Data Summary'!CB199="Yes"),100-OFFSET('Water Data'!$G$4,0,10*ROW('Water Data'!G193)),NA())</f>
        <v>#N/A</v>
      </c>
      <c r="N199" s="507" t="e">
        <f ca="1">+IF(AND(ISNUMBER(OFFSET('Water Data'!$G$6,0,10*ROW('Water Data'!G193))),'Data Summary'!CC199="Yes"),OFFSET('Water Data'!$G$6,0,10*ROW('Water Data'!G193)),NA())</f>
        <v>#N/A</v>
      </c>
      <c r="O199" s="507" t="e">
        <f ca="1">+IF(AND(ISNUMBER(OFFSET('Water Data'!$G$9,0,10*ROW('Water Data'!G193))),'Data Summary'!CD199="Yes"),OFFSET('Water Data'!$G$9,0,10*ROW('Water Data'!G193)),NA())</f>
        <v>#N/A</v>
      </c>
      <c r="P199" s="507" t="e">
        <f ca="1">+IF(AND(ISNUMBER(OFFSET('Water Data'!$H$4,0,10*ROW('Water Data'!H193))),'Data Summary'!CE199="Yes"),100-OFFSET('Water Data'!$H$4,0,10*ROW('Water Data'!H193)),NA())</f>
        <v>#N/A</v>
      </c>
      <c r="Q199" s="507" t="e">
        <f ca="1">+IF(AND(ISNUMBER(OFFSET('Water Data'!$H$6,0,10*ROW('Water Data'!H193))),'Data Summary'!CF199="Yes"),OFFSET('Water Data'!$H$6,0,10*ROW('Water Data'!H193)),NA())</f>
        <v>#N/A</v>
      </c>
      <c r="R199" s="507" t="e">
        <f ca="1">+IF(AND(ISNUMBER(OFFSET('Water Data'!$H$9,0,10*ROW('Water Data'!H193))),'Data Summary'!CG199="Yes"),OFFSET('Water Data'!$H$9,0,10*ROW('Water Data'!H193)),NA())</f>
        <v>#N/A</v>
      </c>
      <c r="S199" s="507" t="e">
        <f ca="1">+IF(AND(ISNUMBER(OFFSET('Water Data'!$I$4,0,10*ROW('Water Data'!I193))),'Data Summary'!CH199="Yes"),100-OFFSET('Water Data'!$I$4,0,10*ROW('Water Data'!I193)),NA())</f>
        <v>#N/A</v>
      </c>
      <c r="T199" s="507" t="e">
        <f ca="1">+IF(AND(ISNUMBER(OFFSET('Water Data'!$I$6,0,10*ROW('Water Data'!I193))),'Data Summary'!CI199="Yes"),OFFSET('Water Data'!$I$6,0,10*ROW('Water Data'!I193)),NA())</f>
        <v>#N/A</v>
      </c>
      <c r="U199" s="507" t="e">
        <f ca="1">+IF(AND(ISNUMBER(OFFSET('Water Data'!$I$9,0,10*ROW('Water Data'!I193))),'Data Summary'!CJ199="Yes"),OFFSET('Water Data'!$I$9,0,10*ROW('Water Data'!I193)),NA())</f>
        <v>#N/A</v>
      </c>
      <c r="V199" s="508" t="e">
        <f ca="1">+IF(AND(ISNUMBER(OFFSET('Sanitation Data'!$D$4,0,10*ROW('Sanitation Data'!D193))),'Data Summary'!CK199="Yes"),100-OFFSET('Sanitation Data'!$D$4,0,10*ROW('Sanitation Data'!D193)),NA())</f>
        <v>#N/A</v>
      </c>
      <c r="W199" s="508" t="e">
        <f ca="1">+IF(AND(ISNUMBER(OFFSET('Sanitation Data'!$D$6,0,10*ROW('Sanitation Data'!D193))),'Data Summary'!CL199="Yes"),OFFSET('Sanitation Data'!$D$6,0,10*ROW('Sanitation Data'!D193)),NA())</f>
        <v>#N/A</v>
      </c>
      <c r="X199" s="508" t="e">
        <f ca="1">+IF(AND(ISNUMBER(OFFSET('Sanitation Data'!$D$10,0,10*ROW('Sanitation Data'!D193))),'Data Summary'!CM199="Yes"),OFFSET('Sanitation Data'!$D$10,0,10*ROW('Sanitation Data'!D193)),NA())</f>
        <v>#N/A</v>
      </c>
      <c r="Y199" s="508" t="e">
        <f ca="1">+IF(AND(ISNUMBER(OFFSET('Sanitation Data'!$D$11,0,10*ROW('Sanitation Data'!D193))),'Data Summary'!CN199="Yes"),OFFSET('Sanitation Data'!$D$11,0,10*ROW('Sanitation Data'!D193)),NA())</f>
        <v>#N/A</v>
      </c>
      <c r="Z199" s="508" t="e">
        <f ca="1">+IF(AND(ISNUMBER(OFFSET('Sanitation Data'!$D$12,0,10*ROW('Sanitation Data'!D193))),'Data Summary'!CO199="Yes"),OFFSET('Sanitation Data'!$D$12,0,10*ROW('Sanitation Data'!D193)),NA())</f>
        <v>#N/A</v>
      </c>
      <c r="AA199" s="508" t="e">
        <f ca="1">+IF(AND(ISNUMBER(OFFSET('Sanitation Data'!$E$4,0,10*ROW('Sanitation Data'!E193))),'Data Summary'!CP199="Yes"),100-OFFSET('Sanitation Data'!$E$4,0,10*ROW('Sanitation Data'!E193)),NA())</f>
        <v>#N/A</v>
      </c>
      <c r="AB199" s="508" t="e">
        <f ca="1">+IF(AND(ISNUMBER(OFFSET('Sanitation Data'!$E$6,0,10*ROW('Sanitation Data'!E193))),'Data Summary'!CQ199="Yes"),OFFSET('Sanitation Data'!$E$6,0,10*ROW('Sanitation Data'!E193)),NA())</f>
        <v>#N/A</v>
      </c>
      <c r="AC199" s="508" t="e">
        <f ca="1">+IF(AND(ISNUMBER(OFFSET('Sanitation Data'!$E$10,0,10*ROW('Sanitation Data'!E193))),'Data Summary'!CR199="Yes"),OFFSET('Sanitation Data'!$E$10,0,10*ROW('Sanitation Data'!E193)),NA())</f>
        <v>#N/A</v>
      </c>
      <c r="AD199" s="508" t="e">
        <f ca="1">+IF(AND(ISNUMBER(OFFSET('Sanitation Data'!$E$11,0,10*ROW('Sanitation Data'!E193))),'Data Summary'!CS199="Yes"),OFFSET('Sanitation Data'!$E$11,0,10*ROW('Sanitation Data'!E193)),NA())</f>
        <v>#N/A</v>
      </c>
      <c r="AE199" s="508" t="e">
        <f ca="1">+IF(AND(ISNUMBER(OFFSET('Sanitation Data'!$E$12,0,10*ROW('Sanitation Data'!E193))),'Data Summary'!CT199="Yes"),OFFSET('Sanitation Data'!$E$12,0,10*ROW('Sanitation Data'!E193)),NA())</f>
        <v>#N/A</v>
      </c>
      <c r="AF199" s="508" t="e">
        <f ca="1">+IF(AND(ISNUMBER(OFFSET('Sanitation Data'!$F$4,0,10*ROW('Sanitation Data'!F193))),'Data Summary'!CU199="Yes"),100-OFFSET('Sanitation Data'!$F$4,0,10*ROW('Sanitation Data'!F193)),NA())</f>
        <v>#N/A</v>
      </c>
      <c r="AG199" s="508" t="e">
        <f ca="1">+IF(AND(ISNUMBER(OFFSET('Sanitation Data'!$F$6,0,10*ROW('Sanitation Data'!F193))),'Data Summary'!CV199="Yes"),OFFSET('Sanitation Data'!$F$6,0,10*ROW('Sanitation Data'!F193)),NA())</f>
        <v>#N/A</v>
      </c>
      <c r="AH199" s="508" t="e">
        <f ca="1">+IF(AND(ISNUMBER(OFFSET('Sanitation Data'!$F$10,0,10*ROW('Sanitation Data'!F193))),'Data Summary'!CW199="Yes"),OFFSET('Sanitation Data'!$F$10,0,10*ROW('Sanitation Data'!F193)),NA())</f>
        <v>#N/A</v>
      </c>
      <c r="AI199" s="508" t="e">
        <f ca="1">+IF(AND(ISNUMBER(OFFSET('Sanitation Data'!$F$11,0,10*ROW('Sanitation Data'!F193))),'Data Summary'!CX199="Yes"),OFFSET('Sanitation Data'!$F$11,0,10*ROW('Sanitation Data'!F193)),NA())</f>
        <v>#N/A</v>
      </c>
      <c r="AJ199" s="508" t="e">
        <f ca="1">+IF(AND(ISNUMBER(OFFSET('Sanitation Data'!$F$12,0,10*ROW('Sanitation Data'!F193))),'Data Summary'!CY199="Yes"),OFFSET('Sanitation Data'!$F$12,0,10*ROW('Sanitation Data'!F193)),NA())</f>
        <v>#N/A</v>
      </c>
      <c r="AK199" s="508" t="e">
        <f ca="1">+IF(AND(ISNUMBER(OFFSET('Sanitation Data'!$G$4,0,10*ROW('Sanitation Data'!G193))),'Data Summary'!CZ199="Yes"),100-OFFSET('Sanitation Data'!$G$4,0,10*ROW('Sanitation Data'!G193)),NA())</f>
        <v>#N/A</v>
      </c>
      <c r="AL199" s="508" t="e">
        <f ca="1">+IF(AND(ISNUMBER(OFFSET('Sanitation Data'!$G$6,0,10*ROW('Sanitation Data'!G193))),'Data Summary'!DA199="Yes"),OFFSET('Sanitation Data'!$G$6,0,10*ROW('Sanitation Data'!G193)),NA())</f>
        <v>#N/A</v>
      </c>
      <c r="AM199" s="508" t="e">
        <f ca="1">+IF(AND(ISNUMBER(OFFSET('Sanitation Data'!$G$10,0,10*ROW('Sanitation Data'!G193))),'Data Summary'!DB199="Yes"),OFFSET('Sanitation Data'!$G$10,0,10*ROW('Sanitation Data'!G193)),NA())</f>
        <v>#N/A</v>
      </c>
      <c r="AN199" s="508" t="e">
        <f ca="1">+IF(AND(ISNUMBER(OFFSET('Sanitation Data'!$G$11,0,10*ROW('Sanitation Data'!G193))),'Data Summary'!DC199="Yes"),OFFSET('Sanitation Data'!$G$11,0,10*ROW('Sanitation Data'!G193)),NA())</f>
        <v>#N/A</v>
      </c>
      <c r="AO199" s="508" t="e">
        <f ca="1">+IF(AND(ISNUMBER(OFFSET('Sanitation Data'!$G$12,0,10*ROW('Sanitation Data'!G193))),'Data Summary'!DD199="Yes"),OFFSET('Sanitation Data'!$G$12,0,10*ROW('Sanitation Data'!G193)),NA())</f>
        <v>#N/A</v>
      </c>
      <c r="AP199" s="508" t="e">
        <f ca="1">+IF(AND(ISNUMBER(OFFSET('Sanitation Data'!$H$4,0,10*ROW('Sanitation Data'!H193))),'Data Summary'!DE199="Yes"),100-OFFSET('Sanitation Data'!$H$4,0,10*ROW('Sanitation Data'!H193)),NA())</f>
        <v>#N/A</v>
      </c>
      <c r="AQ199" s="508" t="e">
        <f ca="1">+IF(AND(ISNUMBER(OFFSET('Sanitation Data'!$H$6,0,10*ROW('Sanitation Data'!H193))),'Data Summary'!DF199="Yes"),OFFSET('Sanitation Data'!$H$6,0,10*ROW('Sanitation Data'!H193)),NA())</f>
        <v>#N/A</v>
      </c>
      <c r="AR199" s="508" t="e">
        <f ca="1">+IF(AND(ISNUMBER(OFFSET('Sanitation Data'!$H$10,0,10*ROW('Sanitation Data'!H193))),'Data Summary'!DG199="Yes"),OFFSET('Sanitation Data'!$H$10,0,10*ROW('Sanitation Data'!H193)),NA())</f>
        <v>#N/A</v>
      </c>
      <c r="AS199" s="508" t="e">
        <f ca="1">+IF(AND(ISNUMBER(OFFSET('Sanitation Data'!$H$11,0,10*ROW('Sanitation Data'!H193))),'Data Summary'!DH199="Yes"),OFFSET('Sanitation Data'!$H$11,0,10*ROW('Sanitation Data'!H193)),NA())</f>
        <v>#N/A</v>
      </c>
      <c r="AT199" s="508" t="e">
        <f ca="1">+IF(AND(ISNUMBER(OFFSET('Sanitation Data'!$H$12,0,10*ROW('Sanitation Data'!H193))),'Data Summary'!DI199="Yes"),OFFSET('Sanitation Data'!$H$12,0,10*ROW('Sanitation Data'!H193)),NA())</f>
        <v>#N/A</v>
      </c>
      <c r="AU199" s="508" t="e">
        <f ca="1">+IF(AND(ISNUMBER(OFFSET('Sanitation Data'!$I$4,0,10*ROW('Sanitation Data'!I193))),'Data Summary'!DJ199="Yes"),100-OFFSET('Sanitation Data'!$I$4,0,10*ROW('Sanitation Data'!I193)),NA())</f>
        <v>#N/A</v>
      </c>
      <c r="AV199" s="508" t="e">
        <f ca="1">+IF(AND(ISNUMBER(OFFSET('Sanitation Data'!$I$6,0,10*ROW('Sanitation Data'!I193))),'Data Summary'!DK199="Yes"),OFFSET('Sanitation Data'!$I$6,0,10*ROW('Sanitation Data'!I193)),NA())</f>
        <v>#N/A</v>
      </c>
      <c r="AW199" s="508" t="e">
        <f ca="1">+IF(AND(ISNUMBER(OFFSET('Sanitation Data'!$I$10,0,10*ROW('Sanitation Data'!I193))),'Data Summary'!DL199="Yes"),OFFSET('Sanitation Data'!$I$10,0,10*ROW('Sanitation Data'!I193)),NA())</f>
        <v>#N/A</v>
      </c>
      <c r="AX199" s="508" t="e">
        <f ca="1">+IF(AND(ISNUMBER(OFFSET('Sanitation Data'!$I$11,0,10*ROW('Sanitation Data'!I193))),'Data Summary'!DM199="Yes"),OFFSET('Sanitation Data'!$I$11,0,10*ROW('Sanitation Data'!I193)),NA())</f>
        <v>#N/A</v>
      </c>
      <c r="AY199" s="508" t="e">
        <f ca="1">+IF(AND(ISNUMBER(OFFSET('Sanitation Data'!$I$12,0,10*ROW('Sanitation Data'!I193))),'Data Summary'!DN199="Yes"),OFFSET('Sanitation Data'!$I$12,0,10*ROW('Sanitation Data'!I193)),NA())</f>
        <v>#N/A</v>
      </c>
      <c r="AZ199" s="509" t="e">
        <f ca="1">+IF(AND(ISNUMBER(OFFSET('Hygiene Data'!$D$5,0,10*ROW('Hygiene Data'!D193))),'Data Summary'!DO199="Yes"),OFFSET('Hygiene Data'!$D$5,0,10*ROW('Hygiene Data'!D193)),NA())</f>
        <v>#N/A</v>
      </c>
      <c r="BA199" s="509" t="e">
        <f ca="1">+IF(AND(ISNUMBER(OFFSET('Hygiene Data'!$D$7,0,10*ROW('Hygiene Data'!D193))),'Data Summary'!DP199="Yes"),OFFSET('Hygiene Data'!$D$7,0,10*ROW('Hygiene Data'!D193)),NA())</f>
        <v>#N/A</v>
      </c>
      <c r="BB199" s="509" t="e">
        <f ca="1">+IF(AND(ISNUMBER(OFFSET('Hygiene Data'!$D$9,0,10*ROW('Hygiene Data'!D193))),'Data Summary'!DQ199="Yes"),OFFSET('Hygiene Data'!$D$9,0,10*ROW('Hygiene Data'!D193)),NA())</f>
        <v>#N/A</v>
      </c>
      <c r="BC199" s="509" t="e">
        <f ca="1">+IF(AND(ISNUMBER(OFFSET('Hygiene Data'!$E$5,0,10*ROW('Hygiene Data'!E193))),'Data Summary'!DR199="Yes"),OFFSET('Hygiene Data'!$E$5,0,10*ROW('Hygiene Data'!E193)),NA())</f>
        <v>#N/A</v>
      </c>
      <c r="BD199" s="509" t="e">
        <f ca="1">+IF(AND(ISNUMBER(OFFSET('Hygiene Data'!$E$7,0,10*ROW('Hygiene Data'!E193))),'Data Summary'!DS199="Yes"),OFFSET('Hygiene Data'!$E$7,0,10*ROW('Hygiene Data'!E193)),NA())</f>
        <v>#N/A</v>
      </c>
      <c r="BE199" s="509" t="e">
        <f ca="1">+IF(AND(ISNUMBER(OFFSET('Hygiene Data'!$E$9,0,10*ROW('Hygiene Data'!E193))),'Data Summary'!DT199="Yes"),OFFSET('Hygiene Data'!$E$9,0,10*ROW('Hygiene Data'!E193)),NA())</f>
        <v>#N/A</v>
      </c>
      <c r="BF199" s="509" t="e">
        <f ca="1">+IF(AND(ISNUMBER(OFFSET('Hygiene Data'!$F$5,0,10*ROW('Hygiene Data'!F193))),'Data Summary'!DU199="Yes"),OFFSET('Hygiene Data'!$F$5,0,10*ROW('Hygiene Data'!F193)),NA())</f>
        <v>#N/A</v>
      </c>
      <c r="BG199" s="509" t="e">
        <f ca="1">+IF(AND(ISNUMBER(OFFSET('Hygiene Data'!$F$7,0,10*ROW('Hygiene Data'!F193))),'Data Summary'!DV199="Yes"),OFFSET('Hygiene Data'!$F$7,0,10*ROW('Hygiene Data'!F193)),NA())</f>
        <v>#N/A</v>
      </c>
      <c r="BH199" s="509" t="e">
        <f ca="1">+IF(AND(ISNUMBER(OFFSET('Hygiene Data'!$F$9,0,10*ROW('Hygiene Data'!F193))),'Data Summary'!DW199="Yes"),OFFSET('Hygiene Data'!$F$9,0,10*ROW('Hygiene Data'!F193)),NA())</f>
        <v>#N/A</v>
      </c>
      <c r="BI199" s="509" t="e">
        <f ca="1">+IF(AND(ISNUMBER(OFFSET('Hygiene Data'!$G$5,0,10*ROW('Hygiene Data'!G193))),'Data Summary'!DX199="Yes"),OFFSET('Hygiene Data'!$G$5,0,10*ROW('Hygiene Data'!G193)),NA())</f>
        <v>#N/A</v>
      </c>
      <c r="BJ199" s="509" t="e">
        <f ca="1">+IF(AND(ISNUMBER(OFFSET('Hygiene Data'!$G$7,0,10*ROW('Hygiene Data'!G193))),'Data Summary'!DY199="Yes"),OFFSET('Hygiene Data'!$G$7,0,10*ROW('Hygiene Data'!G193)),NA())</f>
        <v>#N/A</v>
      </c>
      <c r="BK199" s="509" t="e">
        <f ca="1">+IF(AND(ISNUMBER(OFFSET('Hygiene Data'!$G$9,0,10*ROW('Hygiene Data'!G193))),'Data Summary'!DZ199="Yes"),OFFSET('Hygiene Data'!$G$9,0,10*ROW('Hygiene Data'!G193)),NA())</f>
        <v>#N/A</v>
      </c>
      <c r="BL199" s="509" t="e">
        <f ca="1">+IF(AND(ISNUMBER(OFFSET('Hygiene Data'!$H$5,0,10*ROW('Hygiene Data'!H193))),'Data Summary'!EA199="Yes"),OFFSET('Hygiene Data'!$H$5,0,10*ROW('Hygiene Data'!H193)),NA())</f>
        <v>#N/A</v>
      </c>
      <c r="BM199" s="509" t="e">
        <f ca="1">+IF(AND(ISNUMBER(OFFSET('Hygiene Data'!$H$7,0,10*ROW('Hygiene Data'!H193))),'Data Summary'!EB199="Yes"),OFFSET('Hygiene Data'!$H$7,0,10*ROW('Hygiene Data'!H193)),NA())</f>
        <v>#N/A</v>
      </c>
      <c r="BN199" s="509" t="e">
        <f ca="1">+IF(AND(ISNUMBER(OFFSET('Hygiene Data'!$H$9,0,10*ROW('Hygiene Data'!H193))),'Data Summary'!EC199="Yes"),OFFSET('Hygiene Data'!$H$9,0,10*ROW('Hygiene Data'!H193)),NA())</f>
        <v>#N/A</v>
      </c>
      <c r="BO199" s="509" t="e">
        <f ca="1">+IF(AND(ISNUMBER(OFFSET('Hygiene Data'!$I$5,0,10*ROW('Hygiene Data'!I193))),'Data Summary'!ED199="Yes"),OFFSET('Hygiene Data'!$I$5,0,10*ROW('Hygiene Data'!I193)),NA())</f>
        <v>#N/A</v>
      </c>
      <c r="BP199" s="509" t="e">
        <f ca="1">+IF(AND(ISNUMBER(OFFSET('Hygiene Data'!$I$7,0,10*ROW('Hygiene Data'!I193))),'Data Summary'!EE199="Yes"),OFFSET('Hygiene Data'!$I$7,0,10*ROW('Hygiene Data'!I193)),NA())</f>
        <v>#N/A</v>
      </c>
      <c r="BQ199" s="509" t="e">
        <f ca="1">+IF(AND(ISNUMBER(OFFSET('Hygiene Data'!$I$9,0,10*ROW('Hygiene Data'!I193))),'Data Summary'!EF199="Yes"),OFFSET('Hygiene Data'!$I$9,0,10*ROW('Hygiene Data'!I193)),NA())</f>
        <v>#N/A</v>
      </c>
    </row>
    <row r="200" spans="1:69" x14ac:dyDescent="0.25">
      <c r="A200" s="505" t="e">
        <f ca="1">+RIGHT('Data Summary'!A200,LEN('Data Summary'!A200)-9)</f>
        <v>#VALUE!</v>
      </c>
      <c r="B200" s="479" t="str">
        <f ca="1">+IF(ISTEXT('Data Summary'!B200),'Data Summary'!B200,"")</f>
        <v/>
      </c>
      <c r="C200" s="506" t="e">
        <f ca="1">+VALUE('Data Summary'!C200)</f>
        <v>#VALUE!</v>
      </c>
      <c r="D200" s="507" t="e">
        <f ca="1">+IF(AND(ISNUMBER(OFFSET('Water Data'!$D$4,0,10*ROW('Water Data'!D194))),'Data Summary'!BS200="Yes"),100-OFFSET('Water Data'!$D$4,0,10*ROW('Water Data'!D194)),NA())</f>
        <v>#N/A</v>
      </c>
      <c r="E200" s="507" t="e">
        <f ca="1">+IF(AND(ISNUMBER(OFFSET('Water Data'!$D$6,0,10*ROW('Water Data'!D194))),'Data Summary'!BT200="Yes"),OFFSET('Water Data'!$D$6,0,10*ROW('Water Data'!D194)),NA())</f>
        <v>#N/A</v>
      </c>
      <c r="F200" s="507" t="e">
        <f ca="1">+IF(AND(ISNUMBER(OFFSET('Water Data'!$D$9,0,10*ROW('Water Data'!D194))),'Data Summary'!BU200="Yes"),OFFSET('Water Data'!$D$9,0,10*ROW('Water Data'!D194)),NA())</f>
        <v>#N/A</v>
      </c>
      <c r="G200" s="507" t="e">
        <f ca="1">+IF(AND(ISNUMBER(OFFSET('Water Data'!$E$4,0,10*ROW('Water Data'!E194))),'Data Summary'!BV200="Yes"),100-OFFSET('Water Data'!$E$4,0,10*ROW('Water Data'!E194)),NA())</f>
        <v>#N/A</v>
      </c>
      <c r="H200" s="507" t="e">
        <f ca="1">+IF(AND(ISNUMBER(OFFSET('Water Data'!$E$6,0,10*ROW('Water Data'!E194))),'Data Summary'!BW200="Yes"),OFFSET('Water Data'!$E$6,0,10*ROW('Water Data'!E194)),NA())</f>
        <v>#N/A</v>
      </c>
      <c r="I200" s="507" t="e">
        <f ca="1">+IF(AND(ISNUMBER(OFFSET('Water Data'!$E$9,0,10*ROW('Water Data'!E194))),'Data Summary'!BX200="Yes"),OFFSET('Water Data'!$E$9,0,10*ROW('Water Data'!E194)),NA())</f>
        <v>#N/A</v>
      </c>
      <c r="J200" s="507" t="e">
        <f ca="1">+IF(AND(ISNUMBER(OFFSET('Water Data'!$F$4,0,10*ROW('Water Data'!F194))),'Data Summary'!BY200="Yes"),100-OFFSET('Water Data'!$F$4,0,10*ROW('Water Data'!F194)),NA())</f>
        <v>#N/A</v>
      </c>
      <c r="K200" s="507" t="e">
        <f ca="1">+IF(AND(ISNUMBER(OFFSET('Water Data'!$F$6,0,10*ROW('Water Data'!F194))),'Data Summary'!BZ200="Yes"),OFFSET('Water Data'!$F$6,0,10*ROW('Water Data'!F194)),NA())</f>
        <v>#N/A</v>
      </c>
      <c r="L200" s="507" t="e">
        <f ca="1">+IF(AND(ISNUMBER(OFFSET('Water Data'!$F$9,0,10*ROW('Water Data'!F194))),'Data Summary'!CA200="Yes"),OFFSET('Water Data'!$F$9,0,10*ROW('Water Data'!F194)),NA())</f>
        <v>#N/A</v>
      </c>
      <c r="M200" s="507" t="e">
        <f ca="1">+IF(AND(ISNUMBER(OFFSET('Water Data'!$G$4,0,10*ROW('Water Data'!G194))),'Data Summary'!CB200="Yes"),100-OFFSET('Water Data'!$G$4,0,10*ROW('Water Data'!G194)),NA())</f>
        <v>#N/A</v>
      </c>
      <c r="N200" s="507" t="e">
        <f ca="1">+IF(AND(ISNUMBER(OFFSET('Water Data'!$G$6,0,10*ROW('Water Data'!G194))),'Data Summary'!CC200="Yes"),OFFSET('Water Data'!$G$6,0,10*ROW('Water Data'!G194)),NA())</f>
        <v>#N/A</v>
      </c>
      <c r="O200" s="507" t="e">
        <f ca="1">+IF(AND(ISNUMBER(OFFSET('Water Data'!$G$9,0,10*ROW('Water Data'!G194))),'Data Summary'!CD200="Yes"),OFFSET('Water Data'!$G$9,0,10*ROW('Water Data'!G194)),NA())</f>
        <v>#N/A</v>
      </c>
      <c r="P200" s="507" t="e">
        <f ca="1">+IF(AND(ISNUMBER(OFFSET('Water Data'!$H$4,0,10*ROW('Water Data'!H194))),'Data Summary'!CE200="Yes"),100-OFFSET('Water Data'!$H$4,0,10*ROW('Water Data'!H194)),NA())</f>
        <v>#N/A</v>
      </c>
      <c r="Q200" s="507" t="e">
        <f ca="1">+IF(AND(ISNUMBER(OFFSET('Water Data'!$H$6,0,10*ROW('Water Data'!H194))),'Data Summary'!CF200="Yes"),OFFSET('Water Data'!$H$6,0,10*ROW('Water Data'!H194)),NA())</f>
        <v>#N/A</v>
      </c>
      <c r="R200" s="507" t="e">
        <f ca="1">+IF(AND(ISNUMBER(OFFSET('Water Data'!$H$9,0,10*ROW('Water Data'!H194))),'Data Summary'!CG200="Yes"),OFFSET('Water Data'!$H$9,0,10*ROW('Water Data'!H194)),NA())</f>
        <v>#N/A</v>
      </c>
      <c r="S200" s="507" t="e">
        <f ca="1">+IF(AND(ISNUMBER(OFFSET('Water Data'!$I$4,0,10*ROW('Water Data'!I194))),'Data Summary'!CH200="Yes"),100-OFFSET('Water Data'!$I$4,0,10*ROW('Water Data'!I194)),NA())</f>
        <v>#N/A</v>
      </c>
      <c r="T200" s="507" t="e">
        <f ca="1">+IF(AND(ISNUMBER(OFFSET('Water Data'!$I$6,0,10*ROW('Water Data'!I194))),'Data Summary'!CI200="Yes"),OFFSET('Water Data'!$I$6,0,10*ROW('Water Data'!I194)),NA())</f>
        <v>#N/A</v>
      </c>
      <c r="U200" s="507" t="e">
        <f ca="1">+IF(AND(ISNUMBER(OFFSET('Water Data'!$I$9,0,10*ROW('Water Data'!I194))),'Data Summary'!CJ200="Yes"),OFFSET('Water Data'!$I$9,0,10*ROW('Water Data'!I194)),NA())</f>
        <v>#N/A</v>
      </c>
      <c r="V200" s="508" t="e">
        <f ca="1">+IF(AND(ISNUMBER(OFFSET('Sanitation Data'!$D$4,0,10*ROW('Sanitation Data'!D194))),'Data Summary'!CK200="Yes"),100-OFFSET('Sanitation Data'!$D$4,0,10*ROW('Sanitation Data'!D194)),NA())</f>
        <v>#N/A</v>
      </c>
      <c r="W200" s="508" t="e">
        <f ca="1">+IF(AND(ISNUMBER(OFFSET('Sanitation Data'!$D$6,0,10*ROW('Sanitation Data'!D194))),'Data Summary'!CL200="Yes"),OFFSET('Sanitation Data'!$D$6,0,10*ROW('Sanitation Data'!D194)),NA())</f>
        <v>#N/A</v>
      </c>
      <c r="X200" s="508" t="e">
        <f ca="1">+IF(AND(ISNUMBER(OFFSET('Sanitation Data'!$D$10,0,10*ROW('Sanitation Data'!D194))),'Data Summary'!CM200="Yes"),OFFSET('Sanitation Data'!$D$10,0,10*ROW('Sanitation Data'!D194)),NA())</f>
        <v>#N/A</v>
      </c>
      <c r="Y200" s="508" t="e">
        <f ca="1">+IF(AND(ISNUMBER(OFFSET('Sanitation Data'!$D$11,0,10*ROW('Sanitation Data'!D194))),'Data Summary'!CN200="Yes"),OFFSET('Sanitation Data'!$D$11,0,10*ROW('Sanitation Data'!D194)),NA())</f>
        <v>#N/A</v>
      </c>
      <c r="Z200" s="508" t="e">
        <f ca="1">+IF(AND(ISNUMBER(OFFSET('Sanitation Data'!$D$12,0,10*ROW('Sanitation Data'!D194))),'Data Summary'!CO200="Yes"),OFFSET('Sanitation Data'!$D$12,0,10*ROW('Sanitation Data'!D194)),NA())</f>
        <v>#N/A</v>
      </c>
      <c r="AA200" s="508" t="e">
        <f ca="1">+IF(AND(ISNUMBER(OFFSET('Sanitation Data'!$E$4,0,10*ROW('Sanitation Data'!E194))),'Data Summary'!CP200="Yes"),100-OFFSET('Sanitation Data'!$E$4,0,10*ROW('Sanitation Data'!E194)),NA())</f>
        <v>#N/A</v>
      </c>
      <c r="AB200" s="508" t="e">
        <f ca="1">+IF(AND(ISNUMBER(OFFSET('Sanitation Data'!$E$6,0,10*ROW('Sanitation Data'!E194))),'Data Summary'!CQ200="Yes"),OFFSET('Sanitation Data'!$E$6,0,10*ROW('Sanitation Data'!E194)),NA())</f>
        <v>#N/A</v>
      </c>
      <c r="AC200" s="508" t="e">
        <f ca="1">+IF(AND(ISNUMBER(OFFSET('Sanitation Data'!$E$10,0,10*ROW('Sanitation Data'!E194))),'Data Summary'!CR200="Yes"),OFFSET('Sanitation Data'!$E$10,0,10*ROW('Sanitation Data'!E194)),NA())</f>
        <v>#N/A</v>
      </c>
      <c r="AD200" s="508" t="e">
        <f ca="1">+IF(AND(ISNUMBER(OFFSET('Sanitation Data'!$E$11,0,10*ROW('Sanitation Data'!E194))),'Data Summary'!CS200="Yes"),OFFSET('Sanitation Data'!$E$11,0,10*ROW('Sanitation Data'!E194)),NA())</f>
        <v>#N/A</v>
      </c>
      <c r="AE200" s="508" t="e">
        <f ca="1">+IF(AND(ISNUMBER(OFFSET('Sanitation Data'!$E$12,0,10*ROW('Sanitation Data'!E194))),'Data Summary'!CT200="Yes"),OFFSET('Sanitation Data'!$E$12,0,10*ROW('Sanitation Data'!E194)),NA())</f>
        <v>#N/A</v>
      </c>
      <c r="AF200" s="508" t="e">
        <f ca="1">+IF(AND(ISNUMBER(OFFSET('Sanitation Data'!$F$4,0,10*ROW('Sanitation Data'!F194))),'Data Summary'!CU200="Yes"),100-OFFSET('Sanitation Data'!$F$4,0,10*ROW('Sanitation Data'!F194)),NA())</f>
        <v>#N/A</v>
      </c>
      <c r="AG200" s="508" t="e">
        <f ca="1">+IF(AND(ISNUMBER(OFFSET('Sanitation Data'!$F$6,0,10*ROW('Sanitation Data'!F194))),'Data Summary'!CV200="Yes"),OFFSET('Sanitation Data'!$F$6,0,10*ROW('Sanitation Data'!F194)),NA())</f>
        <v>#N/A</v>
      </c>
      <c r="AH200" s="508" t="e">
        <f ca="1">+IF(AND(ISNUMBER(OFFSET('Sanitation Data'!$F$10,0,10*ROW('Sanitation Data'!F194))),'Data Summary'!CW200="Yes"),OFFSET('Sanitation Data'!$F$10,0,10*ROW('Sanitation Data'!F194)),NA())</f>
        <v>#N/A</v>
      </c>
      <c r="AI200" s="508" t="e">
        <f ca="1">+IF(AND(ISNUMBER(OFFSET('Sanitation Data'!$F$11,0,10*ROW('Sanitation Data'!F194))),'Data Summary'!CX200="Yes"),OFFSET('Sanitation Data'!$F$11,0,10*ROW('Sanitation Data'!F194)),NA())</f>
        <v>#N/A</v>
      </c>
      <c r="AJ200" s="508" t="e">
        <f ca="1">+IF(AND(ISNUMBER(OFFSET('Sanitation Data'!$F$12,0,10*ROW('Sanitation Data'!F194))),'Data Summary'!CY200="Yes"),OFFSET('Sanitation Data'!$F$12,0,10*ROW('Sanitation Data'!F194)),NA())</f>
        <v>#N/A</v>
      </c>
      <c r="AK200" s="508" t="e">
        <f ca="1">+IF(AND(ISNUMBER(OFFSET('Sanitation Data'!$G$4,0,10*ROW('Sanitation Data'!G194))),'Data Summary'!CZ200="Yes"),100-OFFSET('Sanitation Data'!$G$4,0,10*ROW('Sanitation Data'!G194)),NA())</f>
        <v>#N/A</v>
      </c>
      <c r="AL200" s="508" t="e">
        <f ca="1">+IF(AND(ISNUMBER(OFFSET('Sanitation Data'!$G$6,0,10*ROW('Sanitation Data'!G194))),'Data Summary'!DA200="Yes"),OFFSET('Sanitation Data'!$G$6,0,10*ROW('Sanitation Data'!G194)),NA())</f>
        <v>#N/A</v>
      </c>
      <c r="AM200" s="508" t="e">
        <f ca="1">+IF(AND(ISNUMBER(OFFSET('Sanitation Data'!$G$10,0,10*ROW('Sanitation Data'!G194))),'Data Summary'!DB200="Yes"),OFFSET('Sanitation Data'!$G$10,0,10*ROW('Sanitation Data'!G194)),NA())</f>
        <v>#N/A</v>
      </c>
      <c r="AN200" s="508" t="e">
        <f ca="1">+IF(AND(ISNUMBER(OFFSET('Sanitation Data'!$G$11,0,10*ROW('Sanitation Data'!G194))),'Data Summary'!DC200="Yes"),OFFSET('Sanitation Data'!$G$11,0,10*ROW('Sanitation Data'!G194)),NA())</f>
        <v>#N/A</v>
      </c>
      <c r="AO200" s="508" t="e">
        <f ca="1">+IF(AND(ISNUMBER(OFFSET('Sanitation Data'!$G$12,0,10*ROW('Sanitation Data'!G194))),'Data Summary'!DD200="Yes"),OFFSET('Sanitation Data'!$G$12,0,10*ROW('Sanitation Data'!G194)),NA())</f>
        <v>#N/A</v>
      </c>
      <c r="AP200" s="508" t="e">
        <f ca="1">+IF(AND(ISNUMBER(OFFSET('Sanitation Data'!$H$4,0,10*ROW('Sanitation Data'!H194))),'Data Summary'!DE200="Yes"),100-OFFSET('Sanitation Data'!$H$4,0,10*ROW('Sanitation Data'!H194)),NA())</f>
        <v>#N/A</v>
      </c>
      <c r="AQ200" s="508" t="e">
        <f ca="1">+IF(AND(ISNUMBER(OFFSET('Sanitation Data'!$H$6,0,10*ROW('Sanitation Data'!H194))),'Data Summary'!DF200="Yes"),OFFSET('Sanitation Data'!$H$6,0,10*ROW('Sanitation Data'!H194)),NA())</f>
        <v>#N/A</v>
      </c>
      <c r="AR200" s="508" t="e">
        <f ca="1">+IF(AND(ISNUMBER(OFFSET('Sanitation Data'!$H$10,0,10*ROW('Sanitation Data'!H194))),'Data Summary'!DG200="Yes"),OFFSET('Sanitation Data'!$H$10,0,10*ROW('Sanitation Data'!H194)),NA())</f>
        <v>#N/A</v>
      </c>
      <c r="AS200" s="508" t="e">
        <f ca="1">+IF(AND(ISNUMBER(OFFSET('Sanitation Data'!$H$11,0,10*ROW('Sanitation Data'!H194))),'Data Summary'!DH200="Yes"),OFFSET('Sanitation Data'!$H$11,0,10*ROW('Sanitation Data'!H194)),NA())</f>
        <v>#N/A</v>
      </c>
      <c r="AT200" s="508" t="e">
        <f ca="1">+IF(AND(ISNUMBER(OFFSET('Sanitation Data'!$H$12,0,10*ROW('Sanitation Data'!H194))),'Data Summary'!DI200="Yes"),OFFSET('Sanitation Data'!$H$12,0,10*ROW('Sanitation Data'!H194)),NA())</f>
        <v>#N/A</v>
      </c>
      <c r="AU200" s="508" t="e">
        <f ca="1">+IF(AND(ISNUMBER(OFFSET('Sanitation Data'!$I$4,0,10*ROW('Sanitation Data'!I194))),'Data Summary'!DJ200="Yes"),100-OFFSET('Sanitation Data'!$I$4,0,10*ROW('Sanitation Data'!I194)),NA())</f>
        <v>#N/A</v>
      </c>
      <c r="AV200" s="508" t="e">
        <f ca="1">+IF(AND(ISNUMBER(OFFSET('Sanitation Data'!$I$6,0,10*ROW('Sanitation Data'!I194))),'Data Summary'!DK200="Yes"),OFFSET('Sanitation Data'!$I$6,0,10*ROW('Sanitation Data'!I194)),NA())</f>
        <v>#N/A</v>
      </c>
      <c r="AW200" s="508" t="e">
        <f ca="1">+IF(AND(ISNUMBER(OFFSET('Sanitation Data'!$I$10,0,10*ROW('Sanitation Data'!I194))),'Data Summary'!DL200="Yes"),OFFSET('Sanitation Data'!$I$10,0,10*ROW('Sanitation Data'!I194)),NA())</f>
        <v>#N/A</v>
      </c>
      <c r="AX200" s="508" t="e">
        <f ca="1">+IF(AND(ISNUMBER(OFFSET('Sanitation Data'!$I$11,0,10*ROW('Sanitation Data'!I194))),'Data Summary'!DM200="Yes"),OFFSET('Sanitation Data'!$I$11,0,10*ROW('Sanitation Data'!I194)),NA())</f>
        <v>#N/A</v>
      </c>
      <c r="AY200" s="508" t="e">
        <f ca="1">+IF(AND(ISNUMBER(OFFSET('Sanitation Data'!$I$12,0,10*ROW('Sanitation Data'!I194))),'Data Summary'!DN200="Yes"),OFFSET('Sanitation Data'!$I$12,0,10*ROW('Sanitation Data'!I194)),NA())</f>
        <v>#N/A</v>
      </c>
      <c r="AZ200" s="509" t="e">
        <f ca="1">+IF(AND(ISNUMBER(OFFSET('Hygiene Data'!$D$5,0,10*ROW('Hygiene Data'!D194))),'Data Summary'!DO200="Yes"),OFFSET('Hygiene Data'!$D$5,0,10*ROW('Hygiene Data'!D194)),NA())</f>
        <v>#N/A</v>
      </c>
      <c r="BA200" s="509" t="e">
        <f ca="1">+IF(AND(ISNUMBER(OFFSET('Hygiene Data'!$D$7,0,10*ROW('Hygiene Data'!D194))),'Data Summary'!DP200="Yes"),OFFSET('Hygiene Data'!$D$7,0,10*ROW('Hygiene Data'!D194)),NA())</f>
        <v>#N/A</v>
      </c>
      <c r="BB200" s="509" t="e">
        <f ca="1">+IF(AND(ISNUMBER(OFFSET('Hygiene Data'!$D$9,0,10*ROW('Hygiene Data'!D194))),'Data Summary'!DQ200="Yes"),OFFSET('Hygiene Data'!$D$9,0,10*ROW('Hygiene Data'!D194)),NA())</f>
        <v>#N/A</v>
      </c>
      <c r="BC200" s="509" t="e">
        <f ca="1">+IF(AND(ISNUMBER(OFFSET('Hygiene Data'!$E$5,0,10*ROW('Hygiene Data'!E194))),'Data Summary'!DR200="Yes"),OFFSET('Hygiene Data'!$E$5,0,10*ROW('Hygiene Data'!E194)),NA())</f>
        <v>#N/A</v>
      </c>
      <c r="BD200" s="509" t="e">
        <f ca="1">+IF(AND(ISNUMBER(OFFSET('Hygiene Data'!$E$7,0,10*ROW('Hygiene Data'!E194))),'Data Summary'!DS200="Yes"),OFFSET('Hygiene Data'!$E$7,0,10*ROW('Hygiene Data'!E194)),NA())</f>
        <v>#N/A</v>
      </c>
      <c r="BE200" s="509" t="e">
        <f ca="1">+IF(AND(ISNUMBER(OFFSET('Hygiene Data'!$E$9,0,10*ROW('Hygiene Data'!E194))),'Data Summary'!DT200="Yes"),OFFSET('Hygiene Data'!$E$9,0,10*ROW('Hygiene Data'!E194)),NA())</f>
        <v>#N/A</v>
      </c>
      <c r="BF200" s="509" t="e">
        <f ca="1">+IF(AND(ISNUMBER(OFFSET('Hygiene Data'!$F$5,0,10*ROW('Hygiene Data'!F194))),'Data Summary'!DU200="Yes"),OFFSET('Hygiene Data'!$F$5,0,10*ROW('Hygiene Data'!F194)),NA())</f>
        <v>#N/A</v>
      </c>
      <c r="BG200" s="509" t="e">
        <f ca="1">+IF(AND(ISNUMBER(OFFSET('Hygiene Data'!$F$7,0,10*ROW('Hygiene Data'!F194))),'Data Summary'!DV200="Yes"),OFFSET('Hygiene Data'!$F$7,0,10*ROW('Hygiene Data'!F194)),NA())</f>
        <v>#N/A</v>
      </c>
      <c r="BH200" s="509" t="e">
        <f ca="1">+IF(AND(ISNUMBER(OFFSET('Hygiene Data'!$F$9,0,10*ROW('Hygiene Data'!F194))),'Data Summary'!DW200="Yes"),OFFSET('Hygiene Data'!$F$9,0,10*ROW('Hygiene Data'!F194)),NA())</f>
        <v>#N/A</v>
      </c>
      <c r="BI200" s="509" t="e">
        <f ca="1">+IF(AND(ISNUMBER(OFFSET('Hygiene Data'!$G$5,0,10*ROW('Hygiene Data'!G194))),'Data Summary'!DX200="Yes"),OFFSET('Hygiene Data'!$G$5,0,10*ROW('Hygiene Data'!G194)),NA())</f>
        <v>#N/A</v>
      </c>
      <c r="BJ200" s="509" t="e">
        <f ca="1">+IF(AND(ISNUMBER(OFFSET('Hygiene Data'!$G$7,0,10*ROW('Hygiene Data'!G194))),'Data Summary'!DY200="Yes"),OFFSET('Hygiene Data'!$G$7,0,10*ROW('Hygiene Data'!G194)),NA())</f>
        <v>#N/A</v>
      </c>
      <c r="BK200" s="509" t="e">
        <f ca="1">+IF(AND(ISNUMBER(OFFSET('Hygiene Data'!$G$9,0,10*ROW('Hygiene Data'!G194))),'Data Summary'!DZ200="Yes"),OFFSET('Hygiene Data'!$G$9,0,10*ROW('Hygiene Data'!G194)),NA())</f>
        <v>#N/A</v>
      </c>
      <c r="BL200" s="509" t="e">
        <f ca="1">+IF(AND(ISNUMBER(OFFSET('Hygiene Data'!$H$5,0,10*ROW('Hygiene Data'!H194))),'Data Summary'!EA200="Yes"),OFFSET('Hygiene Data'!$H$5,0,10*ROW('Hygiene Data'!H194)),NA())</f>
        <v>#N/A</v>
      </c>
      <c r="BM200" s="509" t="e">
        <f ca="1">+IF(AND(ISNUMBER(OFFSET('Hygiene Data'!$H$7,0,10*ROW('Hygiene Data'!H194))),'Data Summary'!EB200="Yes"),OFFSET('Hygiene Data'!$H$7,0,10*ROW('Hygiene Data'!H194)),NA())</f>
        <v>#N/A</v>
      </c>
      <c r="BN200" s="509" t="e">
        <f ca="1">+IF(AND(ISNUMBER(OFFSET('Hygiene Data'!$H$9,0,10*ROW('Hygiene Data'!H194))),'Data Summary'!EC200="Yes"),OFFSET('Hygiene Data'!$H$9,0,10*ROW('Hygiene Data'!H194)),NA())</f>
        <v>#N/A</v>
      </c>
      <c r="BO200" s="509" t="e">
        <f ca="1">+IF(AND(ISNUMBER(OFFSET('Hygiene Data'!$I$5,0,10*ROW('Hygiene Data'!I194))),'Data Summary'!ED200="Yes"),OFFSET('Hygiene Data'!$I$5,0,10*ROW('Hygiene Data'!I194)),NA())</f>
        <v>#N/A</v>
      </c>
      <c r="BP200" s="509" t="e">
        <f ca="1">+IF(AND(ISNUMBER(OFFSET('Hygiene Data'!$I$7,0,10*ROW('Hygiene Data'!I194))),'Data Summary'!EE200="Yes"),OFFSET('Hygiene Data'!$I$7,0,10*ROW('Hygiene Data'!I194)),NA())</f>
        <v>#N/A</v>
      </c>
      <c r="BQ200" s="509" t="e">
        <f ca="1">+IF(AND(ISNUMBER(OFFSET('Hygiene Data'!$I$9,0,10*ROW('Hygiene Data'!I194))),'Data Summary'!EF200="Yes"),OFFSET('Hygiene Data'!$I$9,0,10*ROW('Hygiene Data'!I194)),NA())</f>
        <v>#N/A</v>
      </c>
    </row>
    <row r="201" spans="1:69" x14ac:dyDescent="0.25">
      <c r="A201" s="505" t="e">
        <f ca="1">+RIGHT('Data Summary'!A201,LEN('Data Summary'!A201)-9)</f>
        <v>#VALUE!</v>
      </c>
      <c r="B201" s="479" t="str">
        <f ca="1">+IF(ISTEXT('Data Summary'!B201),'Data Summary'!B201,"")</f>
        <v/>
      </c>
      <c r="C201" s="506" t="e">
        <f ca="1">+VALUE('Data Summary'!C201)</f>
        <v>#VALUE!</v>
      </c>
      <c r="D201" s="507" t="e">
        <f ca="1">+IF(AND(ISNUMBER(OFFSET('Water Data'!$D$4,0,10*ROW('Water Data'!D195))),'Data Summary'!BS201="Yes"),100-OFFSET('Water Data'!$D$4,0,10*ROW('Water Data'!D195)),NA())</f>
        <v>#N/A</v>
      </c>
      <c r="E201" s="507" t="e">
        <f ca="1">+IF(AND(ISNUMBER(OFFSET('Water Data'!$D$6,0,10*ROW('Water Data'!D195))),'Data Summary'!BT201="Yes"),OFFSET('Water Data'!$D$6,0,10*ROW('Water Data'!D195)),NA())</f>
        <v>#N/A</v>
      </c>
      <c r="F201" s="507" t="e">
        <f ca="1">+IF(AND(ISNUMBER(OFFSET('Water Data'!$D$9,0,10*ROW('Water Data'!D195))),'Data Summary'!BU201="Yes"),OFFSET('Water Data'!$D$9,0,10*ROW('Water Data'!D195)),NA())</f>
        <v>#N/A</v>
      </c>
      <c r="G201" s="507" t="e">
        <f ca="1">+IF(AND(ISNUMBER(OFFSET('Water Data'!$E$4,0,10*ROW('Water Data'!E195))),'Data Summary'!BV201="Yes"),100-OFFSET('Water Data'!$E$4,0,10*ROW('Water Data'!E195)),NA())</f>
        <v>#N/A</v>
      </c>
      <c r="H201" s="507" t="e">
        <f ca="1">+IF(AND(ISNUMBER(OFFSET('Water Data'!$E$6,0,10*ROW('Water Data'!E195))),'Data Summary'!BW201="Yes"),OFFSET('Water Data'!$E$6,0,10*ROW('Water Data'!E195)),NA())</f>
        <v>#N/A</v>
      </c>
      <c r="I201" s="507" t="e">
        <f ca="1">+IF(AND(ISNUMBER(OFFSET('Water Data'!$E$9,0,10*ROW('Water Data'!E195))),'Data Summary'!BX201="Yes"),OFFSET('Water Data'!$E$9,0,10*ROW('Water Data'!E195)),NA())</f>
        <v>#N/A</v>
      </c>
      <c r="J201" s="507" t="e">
        <f ca="1">+IF(AND(ISNUMBER(OFFSET('Water Data'!$F$4,0,10*ROW('Water Data'!F195))),'Data Summary'!BY201="Yes"),100-OFFSET('Water Data'!$F$4,0,10*ROW('Water Data'!F195)),NA())</f>
        <v>#N/A</v>
      </c>
      <c r="K201" s="507" t="e">
        <f ca="1">+IF(AND(ISNUMBER(OFFSET('Water Data'!$F$6,0,10*ROW('Water Data'!F195))),'Data Summary'!BZ201="Yes"),OFFSET('Water Data'!$F$6,0,10*ROW('Water Data'!F195)),NA())</f>
        <v>#N/A</v>
      </c>
      <c r="L201" s="507" t="e">
        <f ca="1">+IF(AND(ISNUMBER(OFFSET('Water Data'!$F$9,0,10*ROW('Water Data'!F195))),'Data Summary'!CA201="Yes"),OFFSET('Water Data'!$F$9,0,10*ROW('Water Data'!F195)),NA())</f>
        <v>#N/A</v>
      </c>
      <c r="M201" s="507" t="e">
        <f ca="1">+IF(AND(ISNUMBER(OFFSET('Water Data'!$G$4,0,10*ROW('Water Data'!G195))),'Data Summary'!CB201="Yes"),100-OFFSET('Water Data'!$G$4,0,10*ROW('Water Data'!G195)),NA())</f>
        <v>#N/A</v>
      </c>
      <c r="N201" s="507" t="e">
        <f ca="1">+IF(AND(ISNUMBER(OFFSET('Water Data'!$G$6,0,10*ROW('Water Data'!G195))),'Data Summary'!CC201="Yes"),OFFSET('Water Data'!$G$6,0,10*ROW('Water Data'!G195)),NA())</f>
        <v>#N/A</v>
      </c>
      <c r="O201" s="507" t="e">
        <f ca="1">+IF(AND(ISNUMBER(OFFSET('Water Data'!$G$9,0,10*ROW('Water Data'!G195))),'Data Summary'!CD201="Yes"),OFFSET('Water Data'!$G$9,0,10*ROW('Water Data'!G195)),NA())</f>
        <v>#N/A</v>
      </c>
      <c r="P201" s="507" t="e">
        <f ca="1">+IF(AND(ISNUMBER(OFFSET('Water Data'!$H$4,0,10*ROW('Water Data'!H195))),'Data Summary'!CE201="Yes"),100-OFFSET('Water Data'!$H$4,0,10*ROW('Water Data'!H195)),NA())</f>
        <v>#N/A</v>
      </c>
      <c r="Q201" s="507" t="e">
        <f ca="1">+IF(AND(ISNUMBER(OFFSET('Water Data'!$H$6,0,10*ROW('Water Data'!H195))),'Data Summary'!CF201="Yes"),OFFSET('Water Data'!$H$6,0,10*ROW('Water Data'!H195)),NA())</f>
        <v>#N/A</v>
      </c>
      <c r="R201" s="507" t="e">
        <f ca="1">+IF(AND(ISNUMBER(OFFSET('Water Data'!$H$9,0,10*ROW('Water Data'!H195))),'Data Summary'!CG201="Yes"),OFFSET('Water Data'!$H$9,0,10*ROW('Water Data'!H195)),NA())</f>
        <v>#N/A</v>
      </c>
      <c r="S201" s="507" t="e">
        <f ca="1">+IF(AND(ISNUMBER(OFFSET('Water Data'!$I$4,0,10*ROW('Water Data'!I195))),'Data Summary'!CH201="Yes"),100-OFFSET('Water Data'!$I$4,0,10*ROW('Water Data'!I195)),NA())</f>
        <v>#N/A</v>
      </c>
      <c r="T201" s="507" t="e">
        <f ca="1">+IF(AND(ISNUMBER(OFFSET('Water Data'!$I$6,0,10*ROW('Water Data'!I195))),'Data Summary'!CI201="Yes"),OFFSET('Water Data'!$I$6,0,10*ROW('Water Data'!I195)),NA())</f>
        <v>#N/A</v>
      </c>
      <c r="U201" s="507" t="e">
        <f ca="1">+IF(AND(ISNUMBER(OFFSET('Water Data'!$I$9,0,10*ROW('Water Data'!I195))),'Data Summary'!CJ201="Yes"),OFFSET('Water Data'!$I$9,0,10*ROW('Water Data'!I195)),NA())</f>
        <v>#N/A</v>
      </c>
      <c r="V201" s="508" t="e">
        <f ca="1">+IF(AND(ISNUMBER(OFFSET('Sanitation Data'!$D$4,0,10*ROW('Sanitation Data'!D195))),'Data Summary'!CK201="Yes"),100-OFFSET('Sanitation Data'!$D$4,0,10*ROW('Sanitation Data'!D195)),NA())</f>
        <v>#N/A</v>
      </c>
      <c r="W201" s="508" t="e">
        <f ca="1">+IF(AND(ISNUMBER(OFFSET('Sanitation Data'!$D$6,0,10*ROW('Sanitation Data'!D195))),'Data Summary'!CL201="Yes"),OFFSET('Sanitation Data'!$D$6,0,10*ROW('Sanitation Data'!D195)),NA())</f>
        <v>#N/A</v>
      </c>
      <c r="X201" s="508" t="e">
        <f ca="1">+IF(AND(ISNUMBER(OFFSET('Sanitation Data'!$D$10,0,10*ROW('Sanitation Data'!D195))),'Data Summary'!CM201="Yes"),OFFSET('Sanitation Data'!$D$10,0,10*ROW('Sanitation Data'!D195)),NA())</f>
        <v>#N/A</v>
      </c>
      <c r="Y201" s="508" t="e">
        <f ca="1">+IF(AND(ISNUMBER(OFFSET('Sanitation Data'!$D$11,0,10*ROW('Sanitation Data'!D195))),'Data Summary'!CN201="Yes"),OFFSET('Sanitation Data'!$D$11,0,10*ROW('Sanitation Data'!D195)),NA())</f>
        <v>#N/A</v>
      </c>
      <c r="Z201" s="508" t="e">
        <f ca="1">+IF(AND(ISNUMBER(OFFSET('Sanitation Data'!$D$12,0,10*ROW('Sanitation Data'!D195))),'Data Summary'!CO201="Yes"),OFFSET('Sanitation Data'!$D$12,0,10*ROW('Sanitation Data'!D195)),NA())</f>
        <v>#N/A</v>
      </c>
      <c r="AA201" s="508" t="e">
        <f ca="1">+IF(AND(ISNUMBER(OFFSET('Sanitation Data'!$E$4,0,10*ROW('Sanitation Data'!E195))),'Data Summary'!CP201="Yes"),100-OFFSET('Sanitation Data'!$E$4,0,10*ROW('Sanitation Data'!E195)),NA())</f>
        <v>#N/A</v>
      </c>
      <c r="AB201" s="508" t="e">
        <f ca="1">+IF(AND(ISNUMBER(OFFSET('Sanitation Data'!$E$6,0,10*ROW('Sanitation Data'!E195))),'Data Summary'!CQ201="Yes"),OFFSET('Sanitation Data'!$E$6,0,10*ROW('Sanitation Data'!E195)),NA())</f>
        <v>#N/A</v>
      </c>
      <c r="AC201" s="508" t="e">
        <f ca="1">+IF(AND(ISNUMBER(OFFSET('Sanitation Data'!$E$10,0,10*ROW('Sanitation Data'!E195))),'Data Summary'!CR201="Yes"),OFFSET('Sanitation Data'!$E$10,0,10*ROW('Sanitation Data'!E195)),NA())</f>
        <v>#N/A</v>
      </c>
      <c r="AD201" s="508" t="e">
        <f ca="1">+IF(AND(ISNUMBER(OFFSET('Sanitation Data'!$E$11,0,10*ROW('Sanitation Data'!E195))),'Data Summary'!CS201="Yes"),OFFSET('Sanitation Data'!$E$11,0,10*ROW('Sanitation Data'!E195)),NA())</f>
        <v>#N/A</v>
      </c>
      <c r="AE201" s="508" t="e">
        <f ca="1">+IF(AND(ISNUMBER(OFFSET('Sanitation Data'!$E$12,0,10*ROW('Sanitation Data'!E195))),'Data Summary'!CT201="Yes"),OFFSET('Sanitation Data'!$E$12,0,10*ROW('Sanitation Data'!E195)),NA())</f>
        <v>#N/A</v>
      </c>
      <c r="AF201" s="508" t="e">
        <f ca="1">+IF(AND(ISNUMBER(OFFSET('Sanitation Data'!$F$4,0,10*ROW('Sanitation Data'!F195))),'Data Summary'!CU201="Yes"),100-OFFSET('Sanitation Data'!$F$4,0,10*ROW('Sanitation Data'!F195)),NA())</f>
        <v>#N/A</v>
      </c>
      <c r="AG201" s="508" t="e">
        <f ca="1">+IF(AND(ISNUMBER(OFFSET('Sanitation Data'!$F$6,0,10*ROW('Sanitation Data'!F195))),'Data Summary'!CV201="Yes"),OFFSET('Sanitation Data'!$F$6,0,10*ROW('Sanitation Data'!F195)),NA())</f>
        <v>#N/A</v>
      </c>
      <c r="AH201" s="508" t="e">
        <f ca="1">+IF(AND(ISNUMBER(OFFSET('Sanitation Data'!$F$10,0,10*ROW('Sanitation Data'!F195))),'Data Summary'!CW201="Yes"),OFFSET('Sanitation Data'!$F$10,0,10*ROW('Sanitation Data'!F195)),NA())</f>
        <v>#N/A</v>
      </c>
      <c r="AI201" s="508" t="e">
        <f ca="1">+IF(AND(ISNUMBER(OFFSET('Sanitation Data'!$F$11,0,10*ROW('Sanitation Data'!F195))),'Data Summary'!CX201="Yes"),OFFSET('Sanitation Data'!$F$11,0,10*ROW('Sanitation Data'!F195)),NA())</f>
        <v>#N/A</v>
      </c>
      <c r="AJ201" s="508" t="e">
        <f ca="1">+IF(AND(ISNUMBER(OFFSET('Sanitation Data'!$F$12,0,10*ROW('Sanitation Data'!F195))),'Data Summary'!CY201="Yes"),OFFSET('Sanitation Data'!$F$12,0,10*ROW('Sanitation Data'!F195)),NA())</f>
        <v>#N/A</v>
      </c>
      <c r="AK201" s="508" t="e">
        <f ca="1">+IF(AND(ISNUMBER(OFFSET('Sanitation Data'!$G$4,0,10*ROW('Sanitation Data'!G195))),'Data Summary'!CZ201="Yes"),100-OFFSET('Sanitation Data'!$G$4,0,10*ROW('Sanitation Data'!G195)),NA())</f>
        <v>#N/A</v>
      </c>
      <c r="AL201" s="508" t="e">
        <f ca="1">+IF(AND(ISNUMBER(OFFSET('Sanitation Data'!$G$6,0,10*ROW('Sanitation Data'!G195))),'Data Summary'!DA201="Yes"),OFFSET('Sanitation Data'!$G$6,0,10*ROW('Sanitation Data'!G195)),NA())</f>
        <v>#N/A</v>
      </c>
      <c r="AM201" s="508" t="e">
        <f ca="1">+IF(AND(ISNUMBER(OFFSET('Sanitation Data'!$G$10,0,10*ROW('Sanitation Data'!G195))),'Data Summary'!DB201="Yes"),OFFSET('Sanitation Data'!$G$10,0,10*ROW('Sanitation Data'!G195)),NA())</f>
        <v>#N/A</v>
      </c>
      <c r="AN201" s="508" t="e">
        <f ca="1">+IF(AND(ISNUMBER(OFFSET('Sanitation Data'!$G$11,0,10*ROW('Sanitation Data'!G195))),'Data Summary'!DC201="Yes"),OFFSET('Sanitation Data'!$G$11,0,10*ROW('Sanitation Data'!G195)),NA())</f>
        <v>#N/A</v>
      </c>
      <c r="AO201" s="508" t="e">
        <f ca="1">+IF(AND(ISNUMBER(OFFSET('Sanitation Data'!$G$12,0,10*ROW('Sanitation Data'!G195))),'Data Summary'!DD201="Yes"),OFFSET('Sanitation Data'!$G$12,0,10*ROW('Sanitation Data'!G195)),NA())</f>
        <v>#N/A</v>
      </c>
      <c r="AP201" s="508" t="e">
        <f ca="1">+IF(AND(ISNUMBER(OFFSET('Sanitation Data'!$H$4,0,10*ROW('Sanitation Data'!H195))),'Data Summary'!DE201="Yes"),100-OFFSET('Sanitation Data'!$H$4,0,10*ROW('Sanitation Data'!H195)),NA())</f>
        <v>#N/A</v>
      </c>
      <c r="AQ201" s="508" t="e">
        <f ca="1">+IF(AND(ISNUMBER(OFFSET('Sanitation Data'!$H$6,0,10*ROW('Sanitation Data'!H195))),'Data Summary'!DF201="Yes"),OFFSET('Sanitation Data'!$H$6,0,10*ROW('Sanitation Data'!H195)),NA())</f>
        <v>#N/A</v>
      </c>
      <c r="AR201" s="508" t="e">
        <f ca="1">+IF(AND(ISNUMBER(OFFSET('Sanitation Data'!$H$10,0,10*ROW('Sanitation Data'!H195))),'Data Summary'!DG201="Yes"),OFFSET('Sanitation Data'!$H$10,0,10*ROW('Sanitation Data'!H195)),NA())</f>
        <v>#N/A</v>
      </c>
      <c r="AS201" s="508" t="e">
        <f ca="1">+IF(AND(ISNUMBER(OFFSET('Sanitation Data'!$H$11,0,10*ROW('Sanitation Data'!H195))),'Data Summary'!DH201="Yes"),OFFSET('Sanitation Data'!$H$11,0,10*ROW('Sanitation Data'!H195)),NA())</f>
        <v>#N/A</v>
      </c>
      <c r="AT201" s="508" t="e">
        <f ca="1">+IF(AND(ISNUMBER(OFFSET('Sanitation Data'!$H$12,0,10*ROW('Sanitation Data'!H195))),'Data Summary'!DI201="Yes"),OFFSET('Sanitation Data'!$H$12,0,10*ROW('Sanitation Data'!H195)),NA())</f>
        <v>#N/A</v>
      </c>
      <c r="AU201" s="508" t="e">
        <f ca="1">+IF(AND(ISNUMBER(OFFSET('Sanitation Data'!$I$4,0,10*ROW('Sanitation Data'!I195))),'Data Summary'!DJ201="Yes"),100-OFFSET('Sanitation Data'!$I$4,0,10*ROW('Sanitation Data'!I195)),NA())</f>
        <v>#N/A</v>
      </c>
      <c r="AV201" s="508" t="e">
        <f ca="1">+IF(AND(ISNUMBER(OFFSET('Sanitation Data'!$I$6,0,10*ROW('Sanitation Data'!I195))),'Data Summary'!DK201="Yes"),OFFSET('Sanitation Data'!$I$6,0,10*ROW('Sanitation Data'!I195)),NA())</f>
        <v>#N/A</v>
      </c>
      <c r="AW201" s="508" t="e">
        <f ca="1">+IF(AND(ISNUMBER(OFFSET('Sanitation Data'!$I$10,0,10*ROW('Sanitation Data'!I195))),'Data Summary'!DL201="Yes"),OFFSET('Sanitation Data'!$I$10,0,10*ROW('Sanitation Data'!I195)),NA())</f>
        <v>#N/A</v>
      </c>
      <c r="AX201" s="508" t="e">
        <f ca="1">+IF(AND(ISNUMBER(OFFSET('Sanitation Data'!$I$11,0,10*ROW('Sanitation Data'!I195))),'Data Summary'!DM201="Yes"),OFFSET('Sanitation Data'!$I$11,0,10*ROW('Sanitation Data'!I195)),NA())</f>
        <v>#N/A</v>
      </c>
      <c r="AY201" s="508" t="e">
        <f ca="1">+IF(AND(ISNUMBER(OFFSET('Sanitation Data'!$I$12,0,10*ROW('Sanitation Data'!I195))),'Data Summary'!DN201="Yes"),OFFSET('Sanitation Data'!$I$12,0,10*ROW('Sanitation Data'!I195)),NA())</f>
        <v>#N/A</v>
      </c>
      <c r="AZ201" s="509" t="e">
        <f ca="1">+IF(AND(ISNUMBER(OFFSET('Hygiene Data'!$D$5,0,10*ROW('Hygiene Data'!D195))),'Data Summary'!DO201="Yes"),OFFSET('Hygiene Data'!$D$5,0,10*ROW('Hygiene Data'!D195)),NA())</f>
        <v>#N/A</v>
      </c>
      <c r="BA201" s="509" t="e">
        <f ca="1">+IF(AND(ISNUMBER(OFFSET('Hygiene Data'!$D$7,0,10*ROW('Hygiene Data'!D195))),'Data Summary'!DP201="Yes"),OFFSET('Hygiene Data'!$D$7,0,10*ROW('Hygiene Data'!D195)),NA())</f>
        <v>#N/A</v>
      </c>
      <c r="BB201" s="509" t="e">
        <f ca="1">+IF(AND(ISNUMBER(OFFSET('Hygiene Data'!$D$9,0,10*ROW('Hygiene Data'!D195))),'Data Summary'!DQ201="Yes"),OFFSET('Hygiene Data'!$D$9,0,10*ROW('Hygiene Data'!D195)),NA())</f>
        <v>#N/A</v>
      </c>
      <c r="BC201" s="509" t="e">
        <f ca="1">+IF(AND(ISNUMBER(OFFSET('Hygiene Data'!$E$5,0,10*ROW('Hygiene Data'!E195))),'Data Summary'!DR201="Yes"),OFFSET('Hygiene Data'!$E$5,0,10*ROW('Hygiene Data'!E195)),NA())</f>
        <v>#N/A</v>
      </c>
      <c r="BD201" s="509" t="e">
        <f ca="1">+IF(AND(ISNUMBER(OFFSET('Hygiene Data'!$E$7,0,10*ROW('Hygiene Data'!E195))),'Data Summary'!DS201="Yes"),OFFSET('Hygiene Data'!$E$7,0,10*ROW('Hygiene Data'!E195)),NA())</f>
        <v>#N/A</v>
      </c>
      <c r="BE201" s="509" t="e">
        <f ca="1">+IF(AND(ISNUMBER(OFFSET('Hygiene Data'!$E$9,0,10*ROW('Hygiene Data'!E195))),'Data Summary'!DT201="Yes"),OFFSET('Hygiene Data'!$E$9,0,10*ROW('Hygiene Data'!E195)),NA())</f>
        <v>#N/A</v>
      </c>
      <c r="BF201" s="509" t="e">
        <f ca="1">+IF(AND(ISNUMBER(OFFSET('Hygiene Data'!$F$5,0,10*ROW('Hygiene Data'!F195))),'Data Summary'!DU201="Yes"),OFFSET('Hygiene Data'!$F$5,0,10*ROW('Hygiene Data'!F195)),NA())</f>
        <v>#N/A</v>
      </c>
      <c r="BG201" s="509" t="e">
        <f ca="1">+IF(AND(ISNUMBER(OFFSET('Hygiene Data'!$F$7,0,10*ROW('Hygiene Data'!F195))),'Data Summary'!DV201="Yes"),OFFSET('Hygiene Data'!$F$7,0,10*ROW('Hygiene Data'!F195)),NA())</f>
        <v>#N/A</v>
      </c>
      <c r="BH201" s="509" t="e">
        <f ca="1">+IF(AND(ISNUMBER(OFFSET('Hygiene Data'!$F$9,0,10*ROW('Hygiene Data'!F195))),'Data Summary'!DW201="Yes"),OFFSET('Hygiene Data'!$F$9,0,10*ROW('Hygiene Data'!F195)),NA())</f>
        <v>#N/A</v>
      </c>
      <c r="BI201" s="509" t="e">
        <f ca="1">+IF(AND(ISNUMBER(OFFSET('Hygiene Data'!$G$5,0,10*ROW('Hygiene Data'!G195))),'Data Summary'!DX201="Yes"),OFFSET('Hygiene Data'!$G$5,0,10*ROW('Hygiene Data'!G195)),NA())</f>
        <v>#N/A</v>
      </c>
      <c r="BJ201" s="509" t="e">
        <f ca="1">+IF(AND(ISNUMBER(OFFSET('Hygiene Data'!$G$7,0,10*ROW('Hygiene Data'!G195))),'Data Summary'!DY201="Yes"),OFFSET('Hygiene Data'!$G$7,0,10*ROW('Hygiene Data'!G195)),NA())</f>
        <v>#N/A</v>
      </c>
      <c r="BK201" s="509" t="e">
        <f ca="1">+IF(AND(ISNUMBER(OFFSET('Hygiene Data'!$G$9,0,10*ROW('Hygiene Data'!G195))),'Data Summary'!DZ201="Yes"),OFFSET('Hygiene Data'!$G$9,0,10*ROW('Hygiene Data'!G195)),NA())</f>
        <v>#N/A</v>
      </c>
      <c r="BL201" s="509" t="e">
        <f ca="1">+IF(AND(ISNUMBER(OFFSET('Hygiene Data'!$H$5,0,10*ROW('Hygiene Data'!H195))),'Data Summary'!EA201="Yes"),OFFSET('Hygiene Data'!$H$5,0,10*ROW('Hygiene Data'!H195)),NA())</f>
        <v>#N/A</v>
      </c>
      <c r="BM201" s="509" t="e">
        <f ca="1">+IF(AND(ISNUMBER(OFFSET('Hygiene Data'!$H$7,0,10*ROW('Hygiene Data'!H195))),'Data Summary'!EB201="Yes"),OFFSET('Hygiene Data'!$H$7,0,10*ROW('Hygiene Data'!H195)),NA())</f>
        <v>#N/A</v>
      </c>
      <c r="BN201" s="509" t="e">
        <f ca="1">+IF(AND(ISNUMBER(OFFSET('Hygiene Data'!$H$9,0,10*ROW('Hygiene Data'!H195))),'Data Summary'!EC201="Yes"),OFFSET('Hygiene Data'!$H$9,0,10*ROW('Hygiene Data'!H195)),NA())</f>
        <v>#N/A</v>
      </c>
      <c r="BO201" s="509" t="e">
        <f ca="1">+IF(AND(ISNUMBER(OFFSET('Hygiene Data'!$I$5,0,10*ROW('Hygiene Data'!I195))),'Data Summary'!ED201="Yes"),OFFSET('Hygiene Data'!$I$5,0,10*ROW('Hygiene Data'!I195)),NA())</f>
        <v>#N/A</v>
      </c>
      <c r="BP201" s="509" t="e">
        <f ca="1">+IF(AND(ISNUMBER(OFFSET('Hygiene Data'!$I$7,0,10*ROW('Hygiene Data'!I195))),'Data Summary'!EE201="Yes"),OFFSET('Hygiene Data'!$I$7,0,10*ROW('Hygiene Data'!I195)),NA())</f>
        <v>#N/A</v>
      </c>
      <c r="BQ201" s="509" t="e">
        <f ca="1">+IF(AND(ISNUMBER(OFFSET('Hygiene Data'!$I$9,0,10*ROW('Hygiene Data'!I195))),'Data Summary'!EF201="Yes"),OFFSET('Hygiene Data'!$I$9,0,10*ROW('Hygiene Data'!I195)),NA())</f>
        <v>#N/A</v>
      </c>
    </row>
    <row r="202" spans="1:69" x14ac:dyDescent="0.25">
      <c r="A202" s="505" t="e">
        <f ca="1">+RIGHT('Data Summary'!A202,LEN('Data Summary'!A202)-9)</f>
        <v>#VALUE!</v>
      </c>
      <c r="B202" s="479" t="str">
        <f ca="1">+IF(ISTEXT('Data Summary'!B202),'Data Summary'!B202,"")</f>
        <v/>
      </c>
      <c r="C202" s="506" t="e">
        <f ca="1">+VALUE('Data Summary'!C202)</f>
        <v>#VALUE!</v>
      </c>
      <c r="D202" s="507" t="e">
        <f ca="1">+IF(AND(ISNUMBER(OFFSET('Water Data'!$D$4,0,10*ROW('Water Data'!D196))),'Data Summary'!BS202="Yes"),100-OFFSET('Water Data'!$D$4,0,10*ROW('Water Data'!D196)),NA())</f>
        <v>#N/A</v>
      </c>
      <c r="E202" s="507" t="e">
        <f ca="1">+IF(AND(ISNUMBER(OFFSET('Water Data'!$D$6,0,10*ROW('Water Data'!D196))),'Data Summary'!BT202="Yes"),OFFSET('Water Data'!$D$6,0,10*ROW('Water Data'!D196)),NA())</f>
        <v>#N/A</v>
      </c>
      <c r="F202" s="507" t="e">
        <f ca="1">+IF(AND(ISNUMBER(OFFSET('Water Data'!$D$9,0,10*ROW('Water Data'!D196))),'Data Summary'!BU202="Yes"),OFFSET('Water Data'!$D$9,0,10*ROW('Water Data'!D196)),NA())</f>
        <v>#N/A</v>
      </c>
      <c r="G202" s="507" t="e">
        <f ca="1">+IF(AND(ISNUMBER(OFFSET('Water Data'!$E$4,0,10*ROW('Water Data'!E196))),'Data Summary'!BV202="Yes"),100-OFFSET('Water Data'!$E$4,0,10*ROW('Water Data'!E196)),NA())</f>
        <v>#N/A</v>
      </c>
      <c r="H202" s="507" t="e">
        <f ca="1">+IF(AND(ISNUMBER(OFFSET('Water Data'!$E$6,0,10*ROW('Water Data'!E196))),'Data Summary'!BW202="Yes"),OFFSET('Water Data'!$E$6,0,10*ROW('Water Data'!E196)),NA())</f>
        <v>#N/A</v>
      </c>
      <c r="I202" s="507" t="e">
        <f ca="1">+IF(AND(ISNUMBER(OFFSET('Water Data'!$E$9,0,10*ROW('Water Data'!E196))),'Data Summary'!BX202="Yes"),OFFSET('Water Data'!$E$9,0,10*ROW('Water Data'!E196)),NA())</f>
        <v>#N/A</v>
      </c>
      <c r="J202" s="507" t="e">
        <f ca="1">+IF(AND(ISNUMBER(OFFSET('Water Data'!$F$4,0,10*ROW('Water Data'!F196))),'Data Summary'!BY202="Yes"),100-OFFSET('Water Data'!$F$4,0,10*ROW('Water Data'!F196)),NA())</f>
        <v>#N/A</v>
      </c>
      <c r="K202" s="507" t="e">
        <f ca="1">+IF(AND(ISNUMBER(OFFSET('Water Data'!$F$6,0,10*ROW('Water Data'!F196))),'Data Summary'!BZ202="Yes"),OFFSET('Water Data'!$F$6,0,10*ROW('Water Data'!F196)),NA())</f>
        <v>#N/A</v>
      </c>
      <c r="L202" s="507" t="e">
        <f ca="1">+IF(AND(ISNUMBER(OFFSET('Water Data'!$F$9,0,10*ROW('Water Data'!F196))),'Data Summary'!CA202="Yes"),OFFSET('Water Data'!$F$9,0,10*ROW('Water Data'!F196)),NA())</f>
        <v>#N/A</v>
      </c>
      <c r="M202" s="507" t="e">
        <f ca="1">+IF(AND(ISNUMBER(OFFSET('Water Data'!$G$4,0,10*ROW('Water Data'!G196))),'Data Summary'!CB202="Yes"),100-OFFSET('Water Data'!$G$4,0,10*ROW('Water Data'!G196)),NA())</f>
        <v>#N/A</v>
      </c>
      <c r="N202" s="507" t="e">
        <f ca="1">+IF(AND(ISNUMBER(OFFSET('Water Data'!$G$6,0,10*ROW('Water Data'!G196))),'Data Summary'!CC202="Yes"),OFFSET('Water Data'!$G$6,0,10*ROW('Water Data'!G196)),NA())</f>
        <v>#N/A</v>
      </c>
      <c r="O202" s="507" t="e">
        <f ca="1">+IF(AND(ISNUMBER(OFFSET('Water Data'!$G$9,0,10*ROW('Water Data'!G196))),'Data Summary'!CD202="Yes"),OFFSET('Water Data'!$G$9,0,10*ROW('Water Data'!G196)),NA())</f>
        <v>#N/A</v>
      </c>
      <c r="P202" s="507" t="e">
        <f ca="1">+IF(AND(ISNUMBER(OFFSET('Water Data'!$H$4,0,10*ROW('Water Data'!H196))),'Data Summary'!CE202="Yes"),100-OFFSET('Water Data'!$H$4,0,10*ROW('Water Data'!H196)),NA())</f>
        <v>#N/A</v>
      </c>
      <c r="Q202" s="507" t="e">
        <f ca="1">+IF(AND(ISNUMBER(OFFSET('Water Data'!$H$6,0,10*ROW('Water Data'!H196))),'Data Summary'!CF202="Yes"),OFFSET('Water Data'!$H$6,0,10*ROW('Water Data'!H196)),NA())</f>
        <v>#N/A</v>
      </c>
      <c r="R202" s="507" t="e">
        <f ca="1">+IF(AND(ISNUMBER(OFFSET('Water Data'!$H$9,0,10*ROW('Water Data'!H196))),'Data Summary'!CG202="Yes"),OFFSET('Water Data'!$H$9,0,10*ROW('Water Data'!H196)),NA())</f>
        <v>#N/A</v>
      </c>
      <c r="S202" s="507" t="e">
        <f ca="1">+IF(AND(ISNUMBER(OFFSET('Water Data'!$I$4,0,10*ROW('Water Data'!I196))),'Data Summary'!CH202="Yes"),100-OFFSET('Water Data'!$I$4,0,10*ROW('Water Data'!I196)),NA())</f>
        <v>#N/A</v>
      </c>
      <c r="T202" s="507" t="e">
        <f ca="1">+IF(AND(ISNUMBER(OFFSET('Water Data'!$I$6,0,10*ROW('Water Data'!I196))),'Data Summary'!CI202="Yes"),OFFSET('Water Data'!$I$6,0,10*ROW('Water Data'!I196)),NA())</f>
        <v>#N/A</v>
      </c>
      <c r="U202" s="507" t="e">
        <f ca="1">+IF(AND(ISNUMBER(OFFSET('Water Data'!$I$9,0,10*ROW('Water Data'!I196))),'Data Summary'!CJ202="Yes"),OFFSET('Water Data'!$I$9,0,10*ROW('Water Data'!I196)),NA())</f>
        <v>#N/A</v>
      </c>
      <c r="V202" s="508" t="e">
        <f ca="1">+IF(AND(ISNUMBER(OFFSET('Sanitation Data'!$D$4,0,10*ROW('Sanitation Data'!D196))),'Data Summary'!CK202="Yes"),100-OFFSET('Sanitation Data'!$D$4,0,10*ROW('Sanitation Data'!D196)),NA())</f>
        <v>#N/A</v>
      </c>
      <c r="W202" s="508" t="e">
        <f ca="1">+IF(AND(ISNUMBER(OFFSET('Sanitation Data'!$D$6,0,10*ROW('Sanitation Data'!D196))),'Data Summary'!CL202="Yes"),OFFSET('Sanitation Data'!$D$6,0,10*ROW('Sanitation Data'!D196)),NA())</f>
        <v>#N/A</v>
      </c>
      <c r="X202" s="508" t="e">
        <f ca="1">+IF(AND(ISNUMBER(OFFSET('Sanitation Data'!$D$10,0,10*ROW('Sanitation Data'!D196))),'Data Summary'!CM202="Yes"),OFFSET('Sanitation Data'!$D$10,0,10*ROW('Sanitation Data'!D196)),NA())</f>
        <v>#N/A</v>
      </c>
      <c r="Y202" s="508" t="e">
        <f ca="1">+IF(AND(ISNUMBER(OFFSET('Sanitation Data'!$D$11,0,10*ROW('Sanitation Data'!D196))),'Data Summary'!CN202="Yes"),OFFSET('Sanitation Data'!$D$11,0,10*ROW('Sanitation Data'!D196)),NA())</f>
        <v>#N/A</v>
      </c>
      <c r="Z202" s="508" t="e">
        <f ca="1">+IF(AND(ISNUMBER(OFFSET('Sanitation Data'!$D$12,0,10*ROW('Sanitation Data'!D196))),'Data Summary'!CO202="Yes"),OFFSET('Sanitation Data'!$D$12,0,10*ROW('Sanitation Data'!D196)),NA())</f>
        <v>#N/A</v>
      </c>
      <c r="AA202" s="508" t="e">
        <f ca="1">+IF(AND(ISNUMBER(OFFSET('Sanitation Data'!$E$4,0,10*ROW('Sanitation Data'!E196))),'Data Summary'!CP202="Yes"),100-OFFSET('Sanitation Data'!$E$4,0,10*ROW('Sanitation Data'!E196)),NA())</f>
        <v>#N/A</v>
      </c>
      <c r="AB202" s="508" t="e">
        <f ca="1">+IF(AND(ISNUMBER(OFFSET('Sanitation Data'!$E$6,0,10*ROW('Sanitation Data'!E196))),'Data Summary'!CQ202="Yes"),OFFSET('Sanitation Data'!$E$6,0,10*ROW('Sanitation Data'!E196)),NA())</f>
        <v>#N/A</v>
      </c>
      <c r="AC202" s="508" t="e">
        <f ca="1">+IF(AND(ISNUMBER(OFFSET('Sanitation Data'!$E$10,0,10*ROW('Sanitation Data'!E196))),'Data Summary'!CR202="Yes"),OFFSET('Sanitation Data'!$E$10,0,10*ROW('Sanitation Data'!E196)),NA())</f>
        <v>#N/A</v>
      </c>
      <c r="AD202" s="508" t="e">
        <f ca="1">+IF(AND(ISNUMBER(OFFSET('Sanitation Data'!$E$11,0,10*ROW('Sanitation Data'!E196))),'Data Summary'!CS202="Yes"),OFFSET('Sanitation Data'!$E$11,0,10*ROW('Sanitation Data'!E196)),NA())</f>
        <v>#N/A</v>
      </c>
      <c r="AE202" s="508" t="e">
        <f ca="1">+IF(AND(ISNUMBER(OFFSET('Sanitation Data'!$E$12,0,10*ROW('Sanitation Data'!E196))),'Data Summary'!CT202="Yes"),OFFSET('Sanitation Data'!$E$12,0,10*ROW('Sanitation Data'!E196)),NA())</f>
        <v>#N/A</v>
      </c>
      <c r="AF202" s="508" t="e">
        <f ca="1">+IF(AND(ISNUMBER(OFFSET('Sanitation Data'!$F$4,0,10*ROW('Sanitation Data'!F196))),'Data Summary'!CU202="Yes"),100-OFFSET('Sanitation Data'!$F$4,0,10*ROW('Sanitation Data'!F196)),NA())</f>
        <v>#N/A</v>
      </c>
      <c r="AG202" s="508" t="e">
        <f ca="1">+IF(AND(ISNUMBER(OFFSET('Sanitation Data'!$F$6,0,10*ROW('Sanitation Data'!F196))),'Data Summary'!CV202="Yes"),OFFSET('Sanitation Data'!$F$6,0,10*ROW('Sanitation Data'!F196)),NA())</f>
        <v>#N/A</v>
      </c>
      <c r="AH202" s="508" t="e">
        <f ca="1">+IF(AND(ISNUMBER(OFFSET('Sanitation Data'!$F$10,0,10*ROW('Sanitation Data'!F196))),'Data Summary'!CW202="Yes"),OFFSET('Sanitation Data'!$F$10,0,10*ROW('Sanitation Data'!F196)),NA())</f>
        <v>#N/A</v>
      </c>
      <c r="AI202" s="508" t="e">
        <f ca="1">+IF(AND(ISNUMBER(OFFSET('Sanitation Data'!$F$11,0,10*ROW('Sanitation Data'!F196))),'Data Summary'!CX202="Yes"),OFFSET('Sanitation Data'!$F$11,0,10*ROW('Sanitation Data'!F196)),NA())</f>
        <v>#N/A</v>
      </c>
      <c r="AJ202" s="508" t="e">
        <f ca="1">+IF(AND(ISNUMBER(OFFSET('Sanitation Data'!$F$12,0,10*ROW('Sanitation Data'!F196))),'Data Summary'!CY202="Yes"),OFFSET('Sanitation Data'!$F$12,0,10*ROW('Sanitation Data'!F196)),NA())</f>
        <v>#N/A</v>
      </c>
      <c r="AK202" s="508" t="e">
        <f ca="1">+IF(AND(ISNUMBER(OFFSET('Sanitation Data'!$G$4,0,10*ROW('Sanitation Data'!G196))),'Data Summary'!CZ202="Yes"),100-OFFSET('Sanitation Data'!$G$4,0,10*ROW('Sanitation Data'!G196)),NA())</f>
        <v>#N/A</v>
      </c>
      <c r="AL202" s="508" t="e">
        <f ca="1">+IF(AND(ISNUMBER(OFFSET('Sanitation Data'!$G$6,0,10*ROW('Sanitation Data'!G196))),'Data Summary'!DA202="Yes"),OFFSET('Sanitation Data'!$G$6,0,10*ROW('Sanitation Data'!G196)),NA())</f>
        <v>#N/A</v>
      </c>
      <c r="AM202" s="508" t="e">
        <f ca="1">+IF(AND(ISNUMBER(OFFSET('Sanitation Data'!$G$10,0,10*ROW('Sanitation Data'!G196))),'Data Summary'!DB202="Yes"),OFFSET('Sanitation Data'!$G$10,0,10*ROW('Sanitation Data'!G196)),NA())</f>
        <v>#N/A</v>
      </c>
      <c r="AN202" s="508" t="e">
        <f ca="1">+IF(AND(ISNUMBER(OFFSET('Sanitation Data'!$G$11,0,10*ROW('Sanitation Data'!G196))),'Data Summary'!DC202="Yes"),OFFSET('Sanitation Data'!$G$11,0,10*ROW('Sanitation Data'!G196)),NA())</f>
        <v>#N/A</v>
      </c>
      <c r="AO202" s="508" t="e">
        <f ca="1">+IF(AND(ISNUMBER(OFFSET('Sanitation Data'!$G$12,0,10*ROW('Sanitation Data'!G196))),'Data Summary'!DD202="Yes"),OFFSET('Sanitation Data'!$G$12,0,10*ROW('Sanitation Data'!G196)),NA())</f>
        <v>#N/A</v>
      </c>
      <c r="AP202" s="508" t="e">
        <f ca="1">+IF(AND(ISNUMBER(OFFSET('Sanitation Data'!$H$4,0,10*ROW('Sanitation Data'!H196))),'Data Summary'!DE202="Yes"),100-OFFSET('Sanitation Data'!$H$4,0,10*ROW('Sanitation Data'!H196)),NA())</f>
        <v>#N/A</v>
      </c>
      <c r="AQ202" s="508" t="e">
        <f ca="1">+IF(AND(ISNUMBER(OFFSET('Sanitation Data'!$H$6,0,10*ROW('Sanitation Data'!H196))),'Data Summary'!DF202="Yes"),OFFSET('Sanitation Data'!$H$6,0,10*ROW('Sanitation Data'!H196)),NA())</f>
        <v>#N/A</v>
      </c>
      <c r="AR202" s="508" t="e">
        <f ca="1">+IF(AND(ISNUMBER(OFFSET('Sanitation Data'!$H$10,0,10*ROW('Sanitation Data'!H196))),'Data Summary'!DG202="Yes"),OFFSET('Sanitation Data'!$H$10,0,10*ROW('Sanitation Data'!H196)),NA())</f>
        <v>#N/A</v>
      </c>
      <c r="AS202" s="508" t="e">
        <f ca="1">+IF(AND(ISNUMBER(OFFSET('Sanitation Data'!$H$11,0,10*ROW('Sanitation Data'!H196))),'Data Summary'!DH202="Yes"),OFFSET('Sanitation Data'!$H$11,0,10*ROW('Sanitation Data'!H196)),NA())</f>
        <v>#N/A</v>
      </c>
      <c r="AT202" s="508" t="e">
        <f ca="1">+IF(AND(ISNUMBER(OFFSET('Sanitation Data'!$H$12,0,10*ROW('Sanitation Data'!H196))),'Data Summary'!DI202="Yes"),OFFSET('Sanitation Data'!$H$12,0,10*ROW('Sanitation Data'!H196)),NA())</f>
        <v>#N/A</v>
      </c>
      <c r="AU202" s="508" t="e">
        <f ca="1">+IF(AND(ISNUMBER(OFFSET('Sanitation Data'!$I$4,0,10*ROW('Sanitation Data'!I196))),'Data Summary'!DJ202="Yes"),100-OFFSET('Sanitation Data'!$I$4,0,10*ROW('Sanitation Data'!I196)),NA())</f>
        <v>#N/A</v>
      </c>
      <c r="AV202" s="508" t="e">
        <f ca="1">+IF(AND(ISNUMBER(OFFSET('Sanitation Data'!$I$6,0,10*ROW('Sanitation Data'!I196))),'Data Summary'!DK202="Yes"),OFFSET('Sanitation Data'!$I$6,0,10*ROW('Sanitation Data'!I196)),NA())</f>
        <v>#N/A</v>
      </c>
      <c r="AW202" s="508" t="e">
        <f ca="1">+IF(AND(ISNUMBER(OFFSET('Sanitation Data'!$I$10,0,10*ROW('Sanitation Data'!I196))),'Data Summary'!DL202="Yes"),OFFSET('Sanitation Data'!$I$10,0,10*ROW('Sanitation Data'!I196)),NA())</f>
        <v>#N/A</v>
      </c>
      <c r="AX202" s="508" t="e">
        <f ca="1">+IF(AND(ISNUMBER(OFFSET('Sanitation Data'!$I$11,0,10*ROW('Sanitation Data'!I196))),'Data Summary'!DM202="Yes"),OFFSET('Sanitation Data'!$I$11,0,10*ROW('Sanitation Data'!I196)),NA())</f>
        <v>#N/A</v>
      </c>
      <c r="AY202" s="508" t="e">
        <f ca="1">+IF(AND(ISNUMBER(OFFSET('Sanitation Data'!$I$12,0,10*ROW('Sanitation Data'!I196))),'Data Summary'!DN202="Yes"),OFFSET('Sanitation Data'!$I$12,0,10*ROW('Sanitation Data'!I196)),NA())</f>
        <v>#N/A</v>
      </c>
      <c r="AZ202" s="509" t="e">
        <f ca="1">+IF(AND(ISNUMBER(OFFSET('Hygiene Data'!$D$5,0,10*ROW('Hygiene Data'!D196))),'Data Summary'!DO202="Yes"),OFFSET('Hygiene Data'!$D$5,0,10*ROW('Hygiene Data'!D196)),NA())</f>
        <v>#N/A</v>
      </c>
      <c r="BA202" s="509" t="e">
        <f ca="1">+IF(AND(ISNUMBER(OFFSET('Hygiene Data'!$D$7,0,10*ROW('Hygiene Data'!D196))),'Data Summary'!DP202="Yes"),OFFSET('Hygiene Data'!$D$7,0,10*ROW('Hygiene Data'!D196)),NA())</f>
        <v>#N/A</v>
      </c>
      <c r="BB202" s="509" t="e">
        <f ca="1">+IF(AND(ISNUMBER(OFFSET('Hygiene Data'!$D$9,0,10*ROW('Hygiene Data'!D196))),'Data Summary'!DQ202="Yes"),OFFSET('Hygiene Data'!$D$9,0,10*ROW('Hygiene Data'!D196)),NA())</f>
        <v>#N/A</v>
      </c>
      <c r="BC202" s="509" t="e">
        <f ca="1">+IF(AND(ISNUMBER(OFFSET('Hygiene Data'!$E$5,0,10*ROW('Hygiene Data'!E196))),'Data Summary'!DR202="Yes"),OFFSET('Hygiene Data'!$E$5,0,10*ROW('Hygiene Data'!E196)),NA())</f>
        <v>#N/A</v>
      </c>
      <c r="BD202" s="509" t="e">
        <f ca="1">+IF(AND(ISNUMBER(OFFSET('Hygiene Data'!$E$7,0,10*ROW('Hygiene Data'!E196))),'Data Summary'!DS202="Yes"),OFFSET('Hygiene Data'!$E$7,0,10*ROW('Hygiene Data'!E196)),NA())</f>
        <v>#N/A</v>
      </c>
      <c r="BE202" s="509" t="e">
        <f ca="1">+IF(AND(ISNUMBER(OFFSET('Hygiene Data'!$E$9,0,10*ROW('Hygiene Data'!E196))),'Data Summary'!DT202="Yes"),OFFSET('Hygiene Data'!$E$9,0,10*ROW('Hygiene Data'!E196)),NA())</f>
        <v>#N/A</v>
      </c>
      <c r="BF202" s="509" t="e">
        <f ca="1">+IF(AND(ISNUMBER(OFFSET('Hygiene Data'!$F$5,0,10*ROW('Hygiene Data'!F196))),'Data Summary'!DU202="Yes"),OFFSET('Hygiene Data'!$F$5,0,10*ROW('Hygiene Data'!F196)),NA())</f>
        <v>#N/A</v>
      </c>
      <c r="BG202" s="509" t="e">
        <f ca="1">+IF(AND(ISNUMBER(OFFSET('Hygiene Data'!$F$7,0,10*ROW('Hygiene Data'!F196))),'Data Summary'!DV202="Yes"),OFFSET('Hygiene Data'!$F$7,0,10*ROW('Hygiene Data'!F196)),NA())</f>
        <v>#N/A</v>
      </c>
      <c r="BH202" s="509" t="e">
        <f ca="1">+IF(AND(ISNUMBER(OFFSET('Hygiene Data'!$F$9,0,10*ROW('Hygiene Data'!F196))),'Data Summary'!DW202="Yes"),OFFSET('Hygiene Data'!$F$9,0,10*ROW('Hygiene Data'!F196)),NA())</f>
        <v>#N/A</v>
      </c>
      <c r="BI202" s="509" t="e">
        <f ca="1">+IF(AND(ISNUMBER(OFFSET('Hygiene Data'!$G$5,0,10*ROW('Hygiene Data'!G196))),'Data Summary'!DX202="Yes"),OFFSET('Hygiene Data'!$G$5,0,10*ROW('Hygiene Data'!G196)),NA())</f>
        <v>#N/A</v>
      </c>
      <c r="BJ202" s="509" t="e">
        <f ca="1">+IF(AND(ISNUMBER(OFFSET('Hygiene Data'!$G$7,0,10*ROW('Hygiene Data'!G196))),'Data Summary'!DY202="Yes"),OFFSET('Hygiene Data'!$G$7,0,10*ROW('Hygiene Data'!G196)),NA())</f>
        <v>#N/A</v>
      </c>
      <c r="BK202" s="509" t="e">
        <f ca="1">+IF(AND(ISNUMBER(OFFSET('Hygiene Data'!$G$9,0,10*ROW('Hygiene Data'!G196))),'Data Summary'!DZ202="Yes"),OFFSET('Hygiene Data'!$G$9,0,10*ROW('Hygiene Data'!G196)),NA())</f>
        <v>#N/A</v>
      </c>
      <c r="BL202" s="509" t="e">
        <f ca="1">+IF(AND(ISNUMBER(OFFSET('Hygiene Data'!$H$5,0,10*ROW('Hygiene Data'!H196))),'Data Summary'!EA202="Yes"),OFFSET('Hygiene Data'!$H$5,0,10*ROW('Hygiene Data'!H196)),NA())</f>
        <v>#N/A</v>
      </c>
      <c r="BM202" s="509" t="e">
        <f ca="1">+IF(AND(ISNUMBER(OFFSET('Hygiene Data'!$H$7,0,10*ROW('Hygiene Data'!H196))),'Data Summary'!EB202="Yes"),OFFSET('Hygiene Data'!$H$7,0,10*ROW('Hygiene Data'!H196)),NA())</f>
        <v>#N/A</v>
      </c>
      <c r="BN202" s="509" t="e">
        <f ca="1">+IF(AND(ISNUMBER(OFFSET('Hygiene Data'!$H$9,0,10*ROW('Hygiene Data'!H196))),'Data Summary'!EC202="Yes"),OFFSET('Hygiene Data'!$H$9,0,10*ROW('Hygiene Data'!H196)),NA())</f>
        <v>#N/A</v>
      </c>
      <c r="BO202" s="509" t="e">
        <f ca="1">+IF(AND(ISNUMBER(OFFSET('Hygiene Data'!$I$5,0,10*ROW('Hygiene Data'!I196))),'Data Summary'!ED202="Yes"),OFFSET('Hygiene Data'!$I$5,0,10*ROW('Hygiene Data'!I196)),NA())</f>
        <v>#N/A</v>
      </c>
      <c r="BP202" s="509" t="e">
        <f ca="1">+IF(AND(ISNUMBER(OFFSET('Hygiene Data'!$I$7,0,10*ROW('Hygiene Data'!I196))),'Data Summary'!EE202="Yes"),OFFSET('Hygiene Data'!$I$7,0,10*ROW('Hygiene Data'!I196)),NA())</f>
        <v>#N/A</v>
      </c>
      <c r="BQ202" s="509" t="e">
        <f ca="1">+IF(AND(ISNUMBER(OFFSET('Hygiene Data'!$I$9,0,10*ROW('Hygiene Data'!I196))),'Data Summary'!EF202="Yes"),OFFSET('Hygiene Data'!$I$9,0,10*ROW('Hygiene Data'!I196)),NA())</f>
        <v>#N/A</v>
      </c>
    </row>
    <row r="203" spans="1:69" x14ac:dyDescent="0.25">
      <c r="A203" s="505" t="e">
        <f ca="1">+RIGHT('Data Summary'!A203,LEN('Data Summary'!A203)-9)</f>
        <v>#VALUE!</v>
      </c>
      <c r="B203" s="479" t="str">
        <f ca="1">+IF(ISTEXT('Data Summary'!B203),'Data Summary'!B203,"")</f>
        <v/>
      </c>
      <c r="C203" s="506" t="e">
        <f ca="1">+VALUE('Data Summary'!C203)</f>
        <v>#VALUE!</v>
      </c>
      <c r="D203" s="507" t="e">
        <f ca="1">+IF(AND(ISNUMBER(OFFSET('Water Data'!$D$4,0,10*ROW('Water Data'!D197))),'Data Summary'!BS203="Yes"),100-OFFSET('Water Data'!$D$4,0,10*ROW('Water Data'!D197)),NA())</f>
        <v>#N/A</v>
      </c>
      <c r="E203" s="507" t="e">
        <f ca="1">+IF(AND(ISNUMBER(OFFSET('Water Data'!$D$6,0,10*ROW('Water Data'!D197))),'Data Summary'!BT203="Yes"),OFFSET('Water Data'!$D$6,0,10*ROW('Water Data'!D197)),NA())</f>
        <v>#N/A</v>
      </c>
      <c r="F203" s="507" t="e">
        <f ca="1">+IF(AND(ISNUMBER(OFFSET('Water Data'!$D$9,0,10*ROW('Water Data'!D197))),'Data Summary'!BU203="Yes"),OFFSET('Water Data'!$D$9,0,10*ROW('Water Data'!D197)),NA())</f>
        <v>#N/A</v>
      </c>
      <c r="G203" s="507" t="e">
        <f ca="1">+IF(AND(ISNUMBER(OFFSET('Water Data'!$E$4,0,10*ROW('Water Data'!E197))),'Data Summary'!BV203="Yes"),100-OFFSET('Water Data'!$E$4,0,10*ROW('Water Data'!E197)),NA())</f>
        <v>#N/A</v>
      </c>
      <c r="H203" s="507" t="e">
        <f ca="1">+IF(AND(ISNUMBER(OFFSET('Water Data'!$E$6,0,10*ROW('Water Data'!E197))),'Data Summary'!BW203="Yes"),OFFSET('Water Data'!$E$6,0,10*ROW('Water Data'!E197)),NA())</f>
        <v>#N/A</v>
      </c>
      <c r="I203" s="507" t="e">
        <f ca="1">+IF(AND(ISNUMBER(OFFSET('Water Data'!$E$9,0,10*ROW('Water Data'!E197))),'Data Summary'!BX203="Yes"),OFFSET('Water Data'!$E$9,0,10*ROW('Water Data'!E197)),NA())</f>
        <v>#N/A</v>
      </c>
      <c r="J203" s="507" t="e">
        <f ca="1">+IF(AND(ISNUMBER(OFFSET('Water Data'!$F$4,0,10*ROW('Water Data'!F197))),'Data Summary'!BY203="Yes"),100-OFFSET('Water Data'!$F$4,0,10*ROW('Water Data'!F197)),NA())</f>
        <v>#N/A</v>
      </c>
      <c r="K203" s="507" t="e">
        <f ca="1">+IF(AND(ISNUMBER(OFFSET('Water Data'!$F$6,0,10*ROW('Water Data'!F197))),'Data Summary'!BZ203="Yes"),OFFSET('Water Data'!$F$6,0,10*ROW('Water Data'!F197)),NA())</f>
        <v>#N/A</v>
      </c>
      <c r="L203" s="507" t="e">
        <f ca="1">+IF(AND(ISNUMBER(OFFSET('Water Data'!$F$9,0,10*ROW('Water Data'!F197))),'Data Summary'!CA203="Yes"),OFFSET('Water Data'!$F$9,0,10*ROW('Water Data'!F197)),NA())</f>
        <v>#N/A</v>
      </c>
      <c r="M203" s="507" t="e">
        <f ca="1">+IF(AND(ISNUMBER(OFFSET('Water Data'!$G$4,0,10*ROW('Water Data'!G197))),'Data Summary'!CB203="Yes"),100-OFFSET('Water Data'!$G$4,0,10*ROW('Water Data'!G197)),NA())</f>
        <v>#N/A</v>
      </c>
      <c r="N203" s="507" t="e">
        <f ca="1">+IF(AND(ISNUMBER(OFFSET('Water Data'!$G$6,0,10*ROW('Water Data'!G197))),'Data Summary'!CC203="Yes"),OFFSET('Water Data'!$G$6,0,10*ROW('Water Data'!G197)),NA())</f>
        <v>#N/A</v>
      </c>
      <c r="O203" s="507" t="e">
        <f ca="1">+IF(AND(ISNUMBER(OFFSET('Water Data'!$G$9,0,10*ROW('Water Data'!G197))),'Data Summary'!CD203="Yes"),OFFSET('Water Data'!$G$9,0,10*ROW('Water Data'!G197)),NA())</f>
        <v>#N/A</v>
      </c>
      <c r="P203" s="507" t="e">
        <f ca="1">+IF(AND(ISNUMBER(OFFSET('Water Data'!$H$4,0,10*ROW('Water Data'!H197))),'Data Summary'!CE203="Yes"),100-OFFSET('Water Data'!$H$4,0,10*ROW('Water Data'!H197)),NA())</f>
        <v>#N/A</v>
      </c>
      <c r="Q203" s="507" t="e">
        <f ca="1">+IF(AND(ISNUMBER(OFFSET('Water Data'!$H$6,0,10*ROW('Water Data'!H197))),'Data Summary'!CF203="Yes"),OFFSET('Water Data'!$H$6,0,10*ROW('Water Data'!H197)),NA())</f>
        <v>#N/A</v>
      </c>
      <c r="R203" s="507" t="e">
        <f ca="1">+IF(AND(ISNUMBER(OFFSET('Water Data'!$H$9,0,10*ROW('Water Data'!H197))),'Data Summary'!CG203="Yes"),OFFSET('Water Data'!$H$9,0,10*ROW('Water Data'!H197)),NA())</f>
        <v>#N/A</v>
      </c>
      <c r="S203" s="507" t="e">
        <f ca="1">+IF(AND(ISNUMBER(OFFSET('Water Data'!$I$4,0,10*ROW('Water Data'!I197))),'Data Summary'!CH203="Yes"),100-OFFSET('Water Data'!$I$4,0,10*ROW('Water Data'!I197)),NA())</f>
        <v>#N/A</v>
      </c>
      <c r="T203" s="507" t="e">
        <f ca="1">+IF(AND(ISNUMBER(OFFSET('Water Data'!$I$6,0,10*ROW('Water Data'!I197))),'Data Summary'!CI203="Yes"),OFFSET('Water Data'!$I$6,0,10*ROW('Water Data'!I197)),NA())</f>
        <v>#N/A</v>
      </c>
      <c r="U203" s="507" t="e">
        <f ca="1">+IF(AND(ISNUMBER(OFFSET('Water Data'!$I$9,0,10*ROW('Water Data'!I197))),'Data Summary'!CJ203="Yes"),OFFSET('Water Data'!$I$9,0,10*ROW('Water Data'!I197)),NA())</f>
        <v>#N/A</v>
      </c>
      <c r="V203" s="508" t="e">
        <f ca="1">+IF(AND(ISNUMBER(OFFSET('Sanitation Data'!$D$4,0,10*ROW('Sanitation Data'!D197))),'Data Summary'!CK203="Yes"),100-OFFSET('Sanitation Data'!$D$4,0,10*ROW('Sanitation Data'!D197)),NA())</f>
        <v>#N/A</v>
      </c>
      <c r="W203" s="508" t="e">
        <f ca="1">+IF(AND(ISNUMBER(OFFSET('Sanitation Data'!$D$6,0,10*ROW('Sanitation Data'!D197))),'Data Summary'!CL203="Yes"),OFFSET('Sanitation Data'!$D$6,0,10*ROW('Sanitation Data'!D197)),NA())</f>
        <v>#N/A</v>
      </c>
      <c r="X203" s="508" t="e">
        <f ca="1">+IF(AND(ISNUMBER(OFFSET('Sanitation Data'!$D$10,0,10*ROW('Sanitation Data'!D197))),'Data Summary'!CM203="Yes"),OFFSET('Sanitation Data'!$D$10,0,10*ROW('Sanitation Data'!D197)),NA())</f>
        <v>#N/A</v>
      </c>
      <c r="Y203" s="508" t="e">
        <f ca="1">+IF(AND(ISNUMBER(OFFSET('Sanitation Data'!$D$11,0,10*ROW('Sanitation Data'!D197))),'Data Summary'!CN203="Yes"),OFFSET('Sanitation Data'!$D$11,0,10*ROW('Sanitation Data'!D197)),NA())</f>
        <v>#N/A</v>
      </c>
      <c r="Z203" s="508" t="e">
        <f ca="1">+IF(AND(ISNUMBER(OFFSET('Sanitation Data'!$D$12,0,10*ROW('Sanitation Data'!D197))),'Data Summary'!CO203="Yes"),OFFSET('Sanitation Data'!$D$12,0,10*ROW('Sanitation Data'!D197)),NA())</f>
        <v>#N/A</v>
      </c>
      <c r="AA203" s="508" t="e">
        <f ca="1">+IF(AND(ISNUMBER(OFFSET('Sanitation Data'!$E$4,0,10*ROW('Sanitation Data'!E197))),'Data Summary'!CP203="Yes"),100-OFFSET('Sanitation Data'!$E$4,0,10*ROW('Sanitation Data'!E197)),NA())</f>
        <v>#N/A</v>
      </c>
      <c r="AB203" s="508" t="e">
        <f ca="1">+IF(AND(ISNUMBER(OFFSET('Sanitation Data'!$E$6,0,10*ROW('Sanitation Data'!E197))),'Data Summary'!CQ203="Yes"),OFFSET('Sanitation Data'!$E$6,0,10*ROW('Sanitation Data'!E197)),NA())</f>
        <v>#N/A</v>
      </c>
      <c r="AC203" s="508" t="e">
        <f ca="1">+IF(AND(ISNUMBER(OFFSET('Sanitation Data'!$E$10,0,10*ROW('Sanitation Data'!E197))),'Data Summary'!CR203="Yes"),OFFSET('Sanitation Data'!$E$10,0,10*ROW('Sanitation Data'!E197)),NA())</f>
        <v>#N/A</v>
      </c>
      <c r="AD203" s="508" t="e">
        <f ca="1">+IF(AND(ISNUMBER(OFFSET('Sanitation Data'!$E$11,0,10*ROW('Sanitation Data'!E197))),'Data Summary'!CS203="Yes"),OFFSET('Sanitation Data'!$E$11,0,10*ROW('Sanitation Data'!E197)),NA())</f>
        <v>#N/A</v>
      </c>
      <c r="AE203" s="508" t="e">
        <f ca="1">+IF(AND(ISNUMBER(OFFSET('Sanitation Data'!$E$12,0,10*ROW('Sanitation Data'!E197))),'Data Summary'!CT203="Yes"),OFFSET('Sanitation Data'!$E$12,0,10*ROW('Sanitation Data'!E197)),NA())</f>
        <v>#N/A</v>
      </c>
      <c r="AF203" s="508" t="e">
        <f ca="1">+IF(AND(ISNUMBER(OFFSET('Sanitation Data'!$F$4,0,10*ROW('Sanitation Data'!F197))),'Data Summary'!CU203="Yes"),100-OFFSET('Sanitation Data'!$F$4,0,10*ROW('Sanitation Data'!F197)),NA())</f>
        <v>#N/A</v>
      </c>
      <c r="AG203" s="508" t="e">
        <f ca="1">+IF(AND(ISNUMBER(OFFSET('Sanitation Data'!$F$6,0,10*ROW('Sanitation Data'!F197))),'Data Summary'!CV203="Yes"),OFFSET('Sanitation Data'!$F$6,0,10*ROW('Sanitation Data'!F197)),NA())</f>
        <v>#N/A</v>
      </c>
      <c r="AH203" s="508" t="e">
        <f ca="1">+IF(AND(ISNUMBER(OFFSET('Sanitation Data'!$F$10,0,10*ROW('Sanitation Data'!F197))),'Data Summary'!CW203="Yes"),OFFSET('Sanitation Data'!$F$10,0,10*ROW('Sanitation Data'!F197)),NA())</f>
        <v>#N/A</v>
      </c>
      <c r="AI203" s="508" t="e">
        <f ca="1">+IF(AND(ISNUMBER(OFFSET('Sanitation Data'!$F$11,0,10*ROW('Sanitation Data'!F197))),'Data Summary'!CX203="Yes"),OFFSET('Sanitation Data'!$F$11,0,10*ROW('Sanitation Data'!F197)),NA())</f>
        <v>#N/A</v>
      </c>
      <c r="AJ203" s="508" t="e">
        <f ca="1">+IF(AND(ISNUMBER(OFFSET('Sanitation Data'!$F$12,0,10*ROW('Sanitation Data'!F197))),'Data Summary'!CY203="Yes"),OFFSET('Sanitation Data'!$F$12,0,10*ROW('Sanitation Data'!F197)),NA())</f>
        <v>#N/A</v>
      </c>
      <c r="AK203" s="508" t="e">
        <f ca="1">+IF(AND(ISNUMBER(OFFSET('Sanitation Data'!$G$4,0,10*ROW('Sanitation Data'!G197))),'Data Summary'!CZ203="Yes"),100-OFFSET('Sanitation Data'!$G$4,0,10*ROW('Sanitation Data'!G197)),NA())</f>
        <v>#N/A</v>
      </c>
      <c r="AL203" s="508" t="e">
        <f ca="1">+IF(AND(ISNUMBER(OFFSET('Sanitation Data'!$G$6,0,10*ROW('Sanitation Data'!G197))),'Data Summary'!DA203="Yes"),OFFSET('Sanitation Data'!$G$6,0,10*ROW('Sanitation Data'!G197)),NA())</f>
        <v>#N/A</v>
      </c>
      <c r="AM203" s="508" t="e">
        <f ca="1">+IF(AND(ISNUMBER(OFFSET('Sanitation Data'!$G$10,0,10*ROW('Sanitation Data'!G197))),'Data Summary'!DB203="Yes"),OFFSET('Sanitation Data'!$G$10,0,10*ROW('Sanitation Data'!G197)),NA())</f>
        <v>#N/A</v>
      </c>
      <c r="AN203" s="508" t="e">
        <f ca="1">+IF(AND(ISNUMBER(OFFSET('Sanitation Data'!$G$11,0,10*ROW('Sanitation Data'!G197))),'Data Summary'!DC203="Yes"),OFFSET('Sanitation Data'!$G$11,0,10*ROW('Sanitation Data'!G197)),NA())</f>
        <v>#N/A</v>
      </c>
      <c r="AO203" s="508" t="e">
        <f ca="1">+IF(AND(ISNUMBER(OFFSET('Sanitation Data'!$G$12,0,10*ROW('Sanitation Data'!G197))),'Data Summary'!DD203="Yes"),OFFSET('Sanitation Data'!$G$12,0,10*ROW('Sanitation Data'!G197)),NA())</f>
        <v>#N/A</v>
      </c>
      <c r="AP203" s="508" t="e">
        <f ca="1">+IF(AND(ISNUMBER(OFFSET('Sanitation Data'!$H$4,0,10*ROW('Sanitation Data'!H197))),'Data Summary'!DE203="Yes"),100-OFFSET('Sanitation Data'!$H$4,0,10*ROW('Sanitation Data'!H197)),NA())</f>
        <v>#N/A</v>
      </c>
      <c r="AQ203" s="508" t="e">
        <f ca="1">+IF(AND(ISNUMBER(OFFSET('Sanitation Data'!$H$6,0,10*ROW('Sanitation Data'!H197))),'Data Summary'!DF203="Yes"),OFFSET('Sanitation Data'!$H$6,0,10*ROW('Sanitation Data'!H197)),NA())</f>
        <v>#N/A</v>
      </c>
      <c r="AR203" s="508" t="e">
        <f ca="1">+IF(AND(ISNUMBER(OFFSET('Sanitation Data'!$H$10,0,10*ROW('Sanitation Data'!H197))),'Data Summary'!DG203="Yes"),OFFSET('Sanitation Data'!$H$10,0,10*ROW('Sanitation Data'!H197)),NA())</f>
        <v>#N/A</v>
      </c>
      <c r="AS203" s="508" t="e">
        <f ca="1">+IF(AND(ISNUMBER(OFFSET('Sanitation Data'!$H$11,0,10*ROW('Sanitation Data'!H197))),'Data Summary'!DH203="Yes"),OFFSET('Sanitation Data'!$H$11,0,10*ROW('Sanitation Data'!H197)),NA())</f>
        <v>#N/A</v>
      </c>
      <c r="AT203" s="508" t="e">
        <f ca="1">+IF(AND(ISNUMBER(OFFSET('Sanitation Data'!$H$12,0,10*ROW('Sanitation Data'!H197))),'Data Summary'!DI203="Yes"),OFFSET('Sanitation Data'!$H$12,0,10*ROW('Sanitation Data'!H197)),NA())</f>
        <v>#N/A</v>
      </c>
      <c r="AU203" s="508" t="e">
        <f ca="1">+IF(AND(ISNUMBER(OFFSET('Sanitation Data'!$I$4,0,10*ROW('Sanitation Data'!I197))),'Data Summary'!DJ203="Yes"),100-OFFSET('Sanitation Data'!$I$4,0,10*ROW('Sanitation Data'!I197)),NA())</f>
        <v>#N/A</v>
      </c>
      <c r="AV203" s="508" t="e">
        <f ca="1">+IF(AND(ISNUMBER(OFFSET('Sanitation Data'!$I$6,0,10*ROW('Sanitation Data'!I197))),'Data Summary'!DK203="Yes"),OFFSET('Sanitation Data'!$I$6,0,10*ROW('Sanitation Data'!I197)),NA())</f>
        <v>#N/A</v>
      </c>
      <c r="AW203" s="508" t="e">
        <f ca="1">+IF(AND(ISNUMBER(OFFSET('Sanitation Data'!$I$10,0,10*ROW('Sanitation Data'!I197))),'Data Summary'!DL203="Yes"),OFFSET('Sanitation Data'!$I$10,0,10*ROW('Sanitation Data'!I197)),NA())</f>
        <v>#N/A</v>
      </c>
      <c r="AX203" s="508" t="e">
        <f ca="1">+IF(AND(ISNUMBER(OFFSET('Sanitation Data'!$I$11,0,10*ROW('Sanitation Data'!I197))),'Data Summary'!DM203="Yes"),OFFSET('Sanitation Data'!$I$11,0,10*ROW('Sanitation Data'!I197)),NA())</f>
        <v>#N/A</v>
      </c>
      <c r="AY203" s="508" t="e">
        <f ca="1">+IF(AND(ISNUMBER(OFFSET('Sanitation Data'!$I$12,0,10*ROW('Sanitation Data'!I197))),'Data Summary'!DN203="Yes"),OFFSET('Sanitation Data'!$I$12,0,10*ROW('Sanitation Data'!I197)),NA())</f>
        <v>#N/A</v>
      </c>
      <c r="AZ203" s="509" t="e">
        <f ca="1">+IF(AND(ISNUMBER(OFFSET('Hygiene Data'!$D$5,0,10*ROW('Hygiene Data'!D197))),'Data Summary'!DO203="Yes"),OFFSET('Hygiene Data'!$D$5,0,10*ROW('Hygiene Data'!D197)),NA())</f>
        <v>#N/A</v>
      </c>
      <c r="BA203" s="509" t="e">
        <f ca="1">+IF(AND(ISNUMBER(OFFSET('Hygiene Data'!$D$7,0,10*ROW('Hygiene Data'!D197))),'Data Summary'!DP203="Yes"),OFFSET('Hygiene Data'!$D$7,0,10*ROW('Hygiene Data'!D197)),NA())</f>
        <v>#N/A</v>
      </c>
      <c r="BB203" s="509" t="e">
        <f ca="1">+IF(AND(ISNUMBER(OFFSET('Hygiene Data'!$D$9,0,10*ROW('Hygiene Data'!D197))),'Data Summary'!DQ203="Yes"),OFFSET('Hygiene Data'!$D$9,0,10*ROW('Hygiene Data'!D197)),NA())</f>
        <v>#N/A</v>
      </c>
      <c r="BC203" s="509" t="e">
        <f ca="1">+IF(AND(ISNUMBER(OFFSET('Hygiene Data'!$E$5,0,10*ROW('Hygiene Data'!E197))),'Data Summary'!DR203="Yes"),OFFSET('Hygiene Data'!$E$5,0,10*ROW('Hygiene Data'!E197)),NA())</f>
        <v>#N/A</v>
      </c>
      <c r="BD203" s="509" t="e">
        <f ca="1">+IF(AND(ISNUMBER(OFFSET('Hygiene Data'!$E$7,0,10*ROW('Hygiene Data'!E197))),'Data Summary'!DS203="Yes"),OFFSET('Hygiene Data'!$E$7,0,10*ROW('Hygiene Data'!E197)),NA())</f>
        <v>#N/A</v>
      </c>
      <c r="BE203" s="509" t="e">
        <f ca="1">+IF(AND(ISNUMBER(OFFSET('Hygiene Data'!$E$9,0,10*ROW('Hygiene Data'!E197))),'Data Summary'!DT203="Yes"),OFFSET('Hygiene Data'!$E$9,0,10*ROW('Hygiene Data'!E197)),NA())</f>
        <v>#N/A</v>
      </c>
      <c r="BF203" s="509" t="e">
        <f ca="1">+IF(AND(ISNUMBER(OFFSET('Hygiene Data'!$F$5,0,10*ROW('Hygiene Data'!F197))),'Data Summary'!DU203="Yes"),OFFSET('Hygiene Data'!$F$5,0,10*ROW('Hygiene Data'!F197)),NA())</f>
        <v>#N/A</v>
      </c>
      <c r="BG203" s="509" t="e">
        <f ca="1">+IF(AND(ISNUMBER(OFFSET('Hygiene Data'!$F$7,0,10*ROW('Hygiene Data'!F197))),'Data Summary'!DV203="Yes"),OFFSET('Hygiene Data'!$F$7,0,10*ROW('Hygiene Data'!F197)),NA())</f>
        <v>#N/A</v>
      </c>
      <c r="BH203" s="509" t="e">
        <f ca="1">+IF(AND(ISNUMBER(OFFSET('Hygiene Data'!$F$9,0,10*ROW('Hygiene Data'!F197))),'Data Summary'!DW203="Yes"),OFFSET('Hygiene Data'!$F$9,0,10*ROW('Hygiene Data'!F197)),NA())</f>
        <v>#N/A</v>
      </c>
      <c r="BI203" s="509" t="e">
        <f ca="1">+IF(AND(ISNUMBER(OFFSET('Hygiene Data'!$G$5,0,10*ROW('Hygiene Data'!G197))),'Data Summary'!DX203="Yes"),OFFSET('Hygiene Data'!$G$5,0,10*ROW('Hygiene Data'!G197)),NA())</f>
        <v>#N/A</v>
      </c>
      <c r="BJ203" s="509" t="e">
        <f ca="1">+IF(AND(ISNUMBER(OFFSET('Hygiene Data'!$G$7,0,10*ROW('Hygiene Data'!G197))),'Data Summary'!DY203="Yes"),OFFSET('Hygiene Data'!$G$7,0,10*ROW('Hygiene Data'!G197)),NA())</f>
        <v>#N/A</v>
      </c>
      <c r="BK203" s="509" t="e">
        <f ca="1">+IF(AND(ISNUMBER(OFFSET('Hygiene Data'!$G$9,0,10*ROW('Hygiene Data'!G197))),'Data Summary'!DZ203="Yes"),OFFSET('Hygiene Data'!$G$9,0,10*ROW('Hygiene Data'!G197)),NA())</f>
        <v>#N/A</v>
      </c>
      <c r="BL203" s="509" t="e">
        <f ca="1">+IF(AND(ISNUMBER(OFFSET('Hygiene Data'!$H$5,0,10*ROW('Hygiene Data'!H197))),'Data Summary'!EA203="Yes"),OFFSET('Hygiene Data'!$H$5,0,10*ROW('Hygiene Data'!H197)),NA())</f>
        <v>#N/A</v>
      </c>
      <c r="BM203" s="509" t="e">
        <f ca="1">+IF(AND(ISNUMBER(OFFSET('Hygiene Data'!$H$7,0,10*ROW('Hygiene Data'!H197))),'Data Summary'!EB203="Yes"),OFFSET('Hygiene Data'!$H$7,0,10*ROW('Hygiene Data'!H197)),NA())</f>
        <v>#N/A</v>
      </c>
      <c r="BN203" s="509" t="e">
        <f ca="1">+IF(AND(ISNUMBER(OFFSET('Hygiene Data'!$H$9,0,10*ROW('Hygiene Data'!H197))),'Data Summary'!EC203="Yes"),OFFSET('Hygiene Data'!$H$9,0,10*ROW('Hygiene Data'!H197)),NA())</f>
        <v>#N/A</v>
      </c>
      <c r="BO203" s="509" t="e">
        <f ca="1">+IF(AND(ISNUMBER(OFFSET('Hygiene Data'!$I$5,0,10*ROW('Hygiene Data'!I197))),'Data Summary'!ED203="Yes"),OFFSET('Hygiene Data'!$I$5,0,10*ROW('Hygiene Data'!I197)),NA())</f>
        <v>#N/A</v>
      </c>
      <c r="BP203" s="509" t="e">
        <f ca="1">+IF(AND(ISNUMBER(OFFSET('Hygiene Data'!$I$7,0,10*ROW('Hygiene Data'!I197))),'Data Summary'!EE203="Yes"),OFFSET('Hygiene Data'!$I$7,0,10*ROW('Hygiene Data'!I197)),NA())</f>
        <v>#N/A</v>
      </c>
      <c r="BQ203" s="509" t="e">
        <f ca="1">+IF(AND(ISNUMBER(OFFSET('Hygiene Data'!$I$9,0,10*ROW('Hygiene Data'!I197))),'Data Summary'!EF203="Yes"),OFFSET('Hygiene Data'!$I$9,0,10*ROW('Hygiene Data'!I197)),NA())</f>
        <v>#N/A</v>
      </c>
    </row>
    <row r="204" spans="1:69" x14ac:dyDescent="0.25">
      <c r="A204" s="505" t="e">
        <f ca="1">+RIGHT('Data Summary'!A204,LEN('Data Summary'!A204)-9)</f>
        <v>#VALUE!</v>
      </c>
      <c r="B204" s="479" t="str">
        <f ca="1">+IF(ISTEXT('Data Summary'!B204),'Data Summary'!B204,"")</f>
        <v/>
      </c>
      <c r="C204" s="506" t="e">
        <f ca="1">+VALUE('Data Summary'!C204)</f>
        <v>#VALUE!</v>
      </c>
      <c r="D204" s="507" t="e">
        <f ca="1">+IF(AND(ISNUMBER(OFFSET('Water Data'!$D$4,0,10*ROW('Water Data'!D198))),'Data Summary'!BS204="Yes"),100-OFFSET('Water Data'!$D$4,0,10*ROW('Water Data'!D198)),NA())</f>
        <v>#N/A</v>
      </c>
      <c r="E204" s="507" t="e">
        <f ca="1">+IF(AND(ISNUMBER(OFFSET('Water Data'!$D$6,0,10*ROW('Water Data'!D198))),'Data Summary'!BT204="Yes"),OFFSET('Water Data'!$D$6,0,10*ROW('Water Data'!D198)),NA())</f>
        <v>#N/A</v>
      </c>
      <c r="F204" s="507" t="e">
        <f ca="1">+IF(AND(ISNUMBER(OFFSET('Water Data'!$D$9,0,10*ROW('Water Data'!D198))),'Data Summary'!BU204="Yes"),OFFSET('Water Data'!$D$9,0,10*ROW('Water Data'!D198)),NA())</f>
        <v>#N/A</v>
      </c>
      <c r="G204" s="507" t="e">
        <f ca="1">+IF(AND(ISNUMBER(OFFSET('Water Data'!$E$4,0,10*ROW('Water Data'!E198))),'Data Summary'!BV204="Yes"),100-OFFSET('Water Data'!$E$4,0,10*ROW('Water Data'!E198)),NA())</f>
        <v>#N/A</v>
      </c>
      <c r="H204" s="507" t="e">
        <f ca="1">+IF(AND(ISNUMBER(OFFSET('Water Data'!$E$6,0,10*ROW('Water Data'!E198))),'Data Summary'!BW204="Yes"),OFFSET('Water Data'!$E$6,0,10*ROW('Water Data'!E198)),NA())</f>
        <v>#N/A</v>
      </c>
      <c r="I204" s="507" t="e">
        <f ca="1">+IF(AND(ISNUMBER(OFFSET('Water Data'!$E$9,0,10*ROW('Water Data'!E198))),'Data Summary'!BX204="Yes"),OFFSET('Water Data'!$E$9,0,10*ROW('Water Data'!E198)),NA())</f>
        <v>#N/A</v>
      </c>
      <c r="J204" s="507" t="e">
        <f ca="1">+IF(AND(ISNUMBER(OFFSET('Water Data'!$F$4,0,10*ROW('Water Data'!F198))),'Data Summary'!BY204="Yes"),100-OFFSET('Water Data'!$F$4,0,10*ROW('Water Data'!F198)),NA())</f>
        <v>#N/A</v>
      </c>
      <c r="K204" s="507" t="e">
        <f ca="1">+IF(AND(ISNUMBER(OFFSET('Water Data'!$F$6,0,10*ROW('Water Data'!F198))),'Data Summary'!BZ204="Yes"),OFFSET('Water Data'!$F$6,0,10*ROW('Water Data'!F198)),NA())</f>
        <v>#N/A</v>
      </c>
      <c r="L204" s="507" t="e">
        <f ca="1">+IF(AND(ISNUMBER(OFFSET('Water Data'!$F$9,0,10*ROW('Water Data'!F198))),'Data Summary'!CA204="Yes"),OFFSET('Water Data'!$F$9,0,10*ROW('Water Data'!F198)),NA())</f>
        <v>#N/A</v>
      </c>
      <c r="M204" s="507" t="e">
        <f ca="1">+IF(AND(ISNUMBER(OFFSET('Water Data'!$G$4,0,10*ROW('Water Data'!G198))),'Data Summary'!CB204="Yes"),100-OFFSET('Water Data'!$G$4,0,10*ROW('Water Data'!G198)),NA())</f>
        <v>#N/A</v>
      </c>
      <c r="N204" s="507" t="e">
        <f ca="1">+IF(AND(ISNUMBER(OFFSET('Water Data'!$G$6,0,10*ROW('Water Data'!G198))),'Data Summary'!CC204="Yes"),OFFSET('Water Data'!$G$6,0,10*ROW('Water Data'!G198)),NA())</f>
        <v>#N/A</v>
      </c>
      <c r="O204" s="507" t="e">
        <f ca="1">+IF(AND(ISNUMBER(OFFSET('Water Data'!$G$9,0,10*ROW('Water Data'!G198))),'Data Summary'!CD204="Yes"),OFFSET('Water Data'!$G$9,0,10*ROW('Water Data'!G198)),NA())</f>
        <v>#N/A</v>
      </c>
      <c r="P204" s="507" t="e">
        <f ca="1">+IF(AND(ISNUMBER(OFFSET('Water Data'!$H$4,0,10*ROW('Water Data'!H198))),'Data Summary'!CE204="Yes"),100-OFFSET('Water Data'!$H$4,0,10*ROW('Water Data'!H198)),NA())</f>
        <v>#N/A</v>
      </c>
      <c r="Q204" s="507" t="e">
        <f ca="1">+IF(AND(ISNUMBER(OFFSET('Water Data'!$H$6,0,10*ROW('Water Data'!H198))),'Data Summary'!CF204="Yes"),OFFSET('Water Data'!$H$6,0,10*ROW('Water Data'!H198)),NA())</f>
        <v>#N/A</v>
      </c>
      <c r="R204" s="507" t="e">
        <f ca="1">+IF(AND(ISNUMBER(OFFSET('Water Data'!$H$9,0,10*ROW('Water Data'!H198))),'Data Summary'!CG204="Yes"),OFFSET('Water Data'!$H$9,0,10*ROW('Water Data'!H198)),NA())</f>
        <v>#N/A</v>
      </c>
      <c r="S204" s="507" t="e">
        <f ca="1">+IF(AND(ISNUMBER(OFFSET('Water Data'!$I$4,0,10*ROW('Water Data'!I198))),'Data Summary'!CH204="Yes"),100-OFFSET('Water Data'!$I$4,0,10*ROW('Water Data'!I198)),NA())</f>
        <v>#N/A</v>
      </c>
      <c r="T204" s="507" t="e">
        <f ca="1">+IF(AND(ISNUMBER(OFFSET('Water Data'!$I$6,0,10*ROW('Water Data'!I198))),'Data Summary'!CI204="Yes"),OFFSET('Water Data'!$I$6,0,10*ROW('Water Data'!I198)),NA())</f>
        <v>#N/A</v>
      </c>
      <c r="U204" s="507" t="e">
        <f ca="1">+IF(AND(ISNUMBER(OFFSET('Water Data'!$I$9,0,10*ROW('Water Data'!I198))),'Data Summary'!CJ204="Yes"),OFFSET('Water Data'!$I$9,0,10*ROW('Water Data'!I198)),NA())</f>
        <v>#N/A</v>
      </c>
      <c r="V204" s="508" t="e">
        <f ca="1">+IF(AND(ISNUMBER(OFFSET('Sanitation Data'!$D$4,0,10*ROW('Sanitation Data'!D198))),'Data Summary'!CK204="Yes"),100-OFFSET('Sanitation Data'!$D$4,0,10*ROW('Sanitation Data'!D198)),NA())</f>
        <v>#N/A</v>
      </c>
      <c r="W204" s="508" t="e">
        <f ca="1">+IF(AND(ISNUMBER(OFFSET('Sanitation Data'!$D$6,0,10*ROW('Sanitation Data'!D198))),'Data Summary'!CL204="Yes"),OFFSET('Sanitation Data'!$D$6,0,10*ROW('Sanitation Data'!D198)),NA())</f>
        <v>#N/A</v>
      </c>
      <c r="X204" s="508" t="e">
        <f ca="1">+IF(AND(ISNUMBER(OFFSET('Sanitation Data'!$D$10,0,10*ROW('Sanitation Data'!D198))),'Data Summary'!CM204="Yes"),OFFSET('Sanitation Data'!$D$10,0,10*ROW('Sanitation Data'!D198)),NA())</f>
        <v>#N/A</v>
      </c>
      <c r="Y204" s="508" t="e">
        <f ca="1">+IF(AND(ISNUMBER(OFFSET('Sanitation Data'!$D$11,0,10*ROW('Sanitation Data'!D198))),'Data Summary'!CN204="Yes"),OFFSET('Sanitation Data'!$D$11,0,10*ROW('Sanitation Data'!D198)),NA())</f>
        <v>#N/A</v>
      </c>
      <c r="Z204" s="508" t="e">
        <f ca="1">+IF(AND(ISNUMBER(OFFSET('Sanitation Data'!$D$12,0,10*ROW('Sanitation Data'!D198))),'Data Summary'!CO204="Yes"),OFFSET('Sanitation Data'!$D$12,0,10*ROW('Sanitation Data'!D198)),NA())</f>
        <v>#N/A</v>
      </c>
      <c r="AA204" s="508" t="e">
        <f ca="1">+IF(AND(ISNUMBER(OFFSET('Sanitation Data'!$E$4,0,10*ROW('Sanitation Data'!E198))),'Data Summary'!CP204="Yes"),100-OFFSET('Sanitation Data'!$E$4,0,10*ROW('Sanitation Data'!E198)),NA())</f>
        <v>#N/A</v>
      </c>
      <c r="AB204" s="508" t="e">
        <f ca="1">+IF(AND(ISNUMBER(OFFSET('Sanitation Data'!$E$6,0,10*ROW('Sanitation Data'!E198))),'Data Summary'!CQ204="Yes"),OFFSET('Sanitation Data'!$E$6,0,10*ROW('Sanitation Data'!E198)),NA())</f>
        <v>#N/A</v>
      </c>
      <c r="AC204" s="508" t="e">
        <f ca="1">+IF(AND(ISNUMBER(OFFSET('Sanitation Data'!$E$10,0,10*ROW('Sanitation Data'!E198))),'Data Summary'!CR204="Yes"),OFFSET('Sanitation Data'!$E$10,0,10*ROW('Sanitation Data'!E198)),NA())</f>
        <v>#N/A</v>
      </c>
      <c r="AD204" s="508" t="e">
        <f ca="1">+IF(AND(ISNUMBER(OFFSET('Sanitation Data'!$E$11,0,10*ROW('Sanitation Data'!E198))),'Data Summary'!CS204="Yes"),OFFSET('Sanitation Data'!$E$11,0,10*ROW('Sanitation Data'!E198)),NA())</f>
        <v>#N/A</v>
      </c>
      <c r="AE204" s="508" t="e">
        <f ca="1">+IF(AND(ISNUMBER(OFFSET('Sanitation Data'!$E$12,0,10*ROW('Sanitation Data'!E198))),'Data Summary'!CT204="Yes"),OFFSET('Sanitation Data'!$E$12,0,10*ROW('Sanitation Data'!E198)),NA())</f>
        <v>#N/A</v>
      </c>
      <c r="AF204" s="508" t="e">
        <f ca="1">+IF(AND(ISNUMBER(OFFSET('Sanitation Data'!$F$4,0,10*ROW('Sanitation Data'!F198))),'Data Summary'!CU204="Yes"),100-OFFSET('Sanitation Data'!$F$4,0,10*ROW('Sanitation Data'!F198)),NA())</f>
        <v>#N/A</v>
      </c>
      <c r="AG204" s="508" t="e">
        <f ca="1">+IF(AND(ISNUMBER(OFFSET('Sanitation Data'!$F$6,0,10*ROW('Sanitation Data'!F198))),'Data Summary'!CV204="Yes"),OFFSET('Sanitation Data'!$F$6,0,10*ROW('Sanitation Data'!F198)),NA())</f>
        <v>#N/A</v>
      </c>
      <c r="AH204" s="508" t="e">
        <f ca="1">+IF(AND(ISNUMBER(OFFSET('Sanitation Data'!$F$10,0,10*ROW('Sanitation Data'!F198))),'Data Summary'!CW204="Yes"),OFFSET('Sanitation Data'!$F$10,0,10*ROW('Sanitation Data'!F198)),NA())</f>
        <v>#N/A</v>
      </c>
      <c r="AI204" s="508" t="e">
        <f ca="1">+IF(AND(ISNUMBER(OFFSET('Sanitation Data'!$F$11,0,10*ROW('Sanitation Data'!F198))),'Data Summary'!CX204="Yes"),OFFSET('Sanitation Data'!$F$11,0,10*ROW('Sanitation Data'!F198)),NA())</f>
        <v>#N/A</v>
      </c>
      <c r="AJ204" s="508" t="e">
        <f ca="1">+IF(AND(ISNUMBER(OFFSET('Sanitation Data'!$F$12,0,10*ROW('Sanitation Data'!F198))),'Data Summary'!CY204="Yes"),OFFSET('Sanitation Data'!$F$12,0,10*ROW('Sanitation Data'!F198)),NA())</f>
        <v>#N/A</v>
      </c>
      <c r="AK204" s="508" t="e">
        <f ca="1">+IF(AND(ISNUMBER(OFFSET('Sanitation Data'!$G$4,0,10*ROW('Sanitation Data'!G198))),'Data Summary'!CZ204="Yes"),100-OFFSET('Sanitation Data'!$G$4,0,10*ROW('Sanitation Data'!G198)),NA())</f>
        <v>#N/A</v>
      </c>
      <c r="AL204" s="508" t="e">
        <f ca="1">+IF(AND(ISNUMBER(OFFSET('Sanitation Data'!$G$6,0,10*ROW('Sanitation Data'!G198))),'Data Summary'!DA204="Yes"),OFFSET('Sanitation Data'!$G$6,0,10*ROW('Sanitation Data'!G198)),NA())</f>
        <v>#N/A</v>
      </c>
      <c r="AM204" s="508" t="e">
        <f ca="1">+IF(AND(ISNUMBER(OFFSET('Sanitation Data'!$G$10,0,10*ROW('Sanitation Data'!G198))),'Data Summary'!DB204="Yes"),OFFSET('Sanitation Data'!$G$10,0,10*ROW('Sanitation Data'!G198)),NA())</f>
        <v>#N/A</v>
      </c>
      <c r="AN204" s="508" t="e">
        <f ca="1">+IF(AND(ISNUMBER(OFFSET('Sanitation Data'!$G$11,0,10*ROW('Sanitation Data'!G198))),'Data Summary'!DC204="Yes"),OFFSET('Sanitation Data'!$G$11,0,10*ROW('Sanitation Data'!G198)),NA())</f>
        <v>#N/A</v>
      </c>
      <c r="AO204" s="508" t="e">
        <f ca="1">+IF(AND(ISNUMBER(OFFSET('Sanitation Data'!$G$12,0,10*ROW('Sanitation Data'!G198))),'Data Summary'!DD204="Yes"),OFFSET('Sanitation Data'!$G$12,0,10*ROW('Sanitation Data'!G198)),NA())</f>
        <v>#N/A</v>
      </c>
      <c r="AP204" s="508" t="e">
        <f ca="1">+IF(AND(ISNUMBER(OFFSET('Sanitation Data'!$H$4,0,10*ROW('Sanitation Data'!H198))),'Data Summary'!DE204="Yes"),100-OFFSET('Sanitation Data'!$H$4,0,10*ROW('Sanitation Data'!H198)),NA())</f>
        <v>#N/A</v>
      </c>
      <c r="AQ204" s="508" t="e">
        <f ca="1">+IF(AND(ISNUMBER(OFFSET('Sanitation Data'!$H$6,0,10*ROW('Sanitation Data'!H198))),'Data Summary'!DF204="Yes"),OFFSET('Sanitation Data'!$H$6,0,10*ROW('Sanitation Data'!H198)),NA())</f>
        <v>#N/A</v>
      </c>
      <c r="AR204" s="508" t="e">
        <f ca="1">+IF(AND(ISNUMBER(OFFSET('Sanitation Data'!$H$10,0,10*ROW('Sanitation Data'!H198))),'Data Summary'!DG204="Yes"),OFFSET('Sanitation Data'!$H$10,0,10*ROW('Sanitation Data'!H198)),NA())</f>
        <v>#N/A</v>
      </c>
      <c r="AS204" s="508" t="e">
        <f ca="1">+IF(AND(ISNUMBER(OFFSET('Sanitation Data'!$H$11,0,10*ROW('Sanitation Data'!H198))),'Data Summary'!DH204="Yes"),OFFSET('Sanitation Data'!$H$11,0,10*ROW('Sanitation Data'!H198)),NA())</f>
        <v>#N/A</v>
      </c>
      <c r="AT204" s="508" t="e">
        <f ca="1">+IF(AND(ISNUMBER(OFFSET('Sanitation Data'!$H$12,0,10*ROW('Sanitation Data'!H198))),'Data Summary'!DI204="Yes"),OFFSET('Sanitation Data'!$H$12,0,10*ROW('Sanitation Data'!H198)),NA())</f>
        <v>#N/A</v>
      </c>
      <c r="AU204" s="508" t="e">
        <f ca="1">+IF(AND(ISNUMBER(OFFSET('Sanitation Data'!$I$4,0,10*ROW('Sanitation Data'!I198))),'Data Summary'!DJ204="Yes"),100-OFFSET('Sanitation Data'!$I$4,0,10*ROW('Sanitation Data'!I198)),NA())</f>
        <v>#N/A</v>
      </c>
      <c r="AV204" s="508" t="e">
        <f ca="1">+IF(AND(ISNUMBER(OFFSET('Sanitation Data'!$I$6,0,10*ROW('Sanitation Data'!I198))),'Data Summary'!DK204="Yes"),OFFSET('Sanitation Data'!$I$6,0,10*ROW('Sanitation Data'!I198)),NA())</f>
        <v>#N/A</v>
      </c>
      <c r="AW204" s="508" t="e">
        <f ca="1">+IF(AND(ISNUMBER(OFFSET('Sanitation Data'!$I$10,0,10*ROW('Sanitation Data'!I198))),'Data Summary'!DL204="Yes"),OFFSET('Sanitation Data'!$I$10,0,10*ROW('Sanitation Data'!I198)),NA())</f>
        <v>#N/A</v>
      </c>
      <c r="AX204" s="508" t="e">
        <f ca="1">+IF(AND(ISNUMBER(OFFSET('Sanitation Data'!$I$11,0,10*ROW('Sanitation Data'!I198))),'Data Summary'!DM204="Yes"),OFFSET('Sanitation Data'!$I$11,0,10*ROW('Sanitation Data'!I198)),NA())</f>
        <v>#N/A</v>
      </c>
      <c r="AY204" s="508" t="e">
        <f ca="1">+IF(AND(ISNUMBER(OFFSET('Sanitation Data'!$I$12,0,10*ROW('Sanitation Data'!I198))),'Data Summary'!DN204="Yes"),OFFSET('Sanitation Data'!$I$12,0,10*ROW('Sanitation Data'!I198)),NA())</f>
        <v>#N/A</v>
      </c>
      <c r="AZ204" s="509" t="e">
        <f ca="1">+IF(AND(ISNUMBER(OFFSET('Hygiene Data'!$D$5,0,10*ROW('Hygiene Data'!D198))),'Data Summary'!DO204="Yes"),OFFSET('Hygiene Data'!$D$5,0,10*ROW('Hygiene Data'!D198)),NA())</f>
        <v>#N/A</v>
      </c>
      <c r="BA204" s="509" t="e">
        <f ca="1">+IF(AND(ISNUMBER(OFFSET('Hygiene Data'!$D$7,0,10*ROW('Hygiene Data'!D198))),'Data Summary'!DP204="Yes"),OFFSET('Hygiene Data'!$D$7,0,10*ROW('Hygiene Data'!D198)),NA())</f>
        <v>#N/A</v>
      </c>
      <c r="BB204" s="509" t="e">
        <f ca="1">+IF(AND(ISNUMBER(OFFSET('Hygiene Data'!$D$9,0,10*ROW('Hygiene Data'!D198))),'Data Summary'!DQ204="Yes"),OFFSET('Hygiene Data'!$D$9,0,10*ROW('Hygiene Data'!D198)),NA())</f>
        <v>#N/A</v>
      </c>
      <c r="BC204" s="509" t="e">
        <f ca="1">+IF(AND(ISNUMBER(OFFSET('Hygiene Data'!$E$5,0,10*ROW('Hygiene Data'!E198))),'Data Summary'!DR204="Yes"),OFFSET('Hygiene Data'!$E$5,0,10*ROW('Hygiene Data'!E198)),NA())</f>
        <v>#N/A</v>
      </c>
      <c r="BD204" s="509" t="e">
        <f ca="1">+IF(AND(ISNUMBER(OFFSET('Hygiene Data'!$E$7,0,10*ROW('Hygiene Data'!E198))),'Data Summary'!DS204="Yes"),OFFSET('Hygiene Data'!$E$7,0,10*ROW('Hygiene Data'!E198)),NA())</f>
        <v>#N/A</v>
      </c>
      <c r="BE204" s="509" t="e">
        <f ca="1">+IF(AND(ISNUMBER(OFFSET('Hygiene Data'!$E$9,0,10*ROW('Hygiene Data'!E198))),'Data Summary'!DT204="Yes"),OFFSET('Hygiene Data'!$E$9,0,10*ROW('Hygiene Data'!E198)),NA())</f>
        <v>#N/A</v>
      </c>
      <c r="BF204" s="509" t="e">
        <f ca="1">+IF(AND(ISNUMBER(OFFSET('Hygiene Data'!$F$5,0,10*ROW('Hygiene Data'!F198))),'Data Summary'!DU204="Yes"),OFFSET('Hygiene Data'!$F$5,0,10*ROW('Hygiene Data'!F198)),NA())</f>
        <v>#N/A</v>
      </c>
      <c r="BG204" s="509" t="e">
        <f ca="1">+IF(AND(ISNUMBER(OFFSET('Hygiene Data'!$F$7,0,10*ROW('Hygiene Data'!F198))),'Data Summary'!DV204="Yes"),OFFSET('Hygiene Data'!$F$7,0,10*ROW('Hygiene Data'!F198)),NA())</f>
        <v>#N/A</v>
      </c>
      <c r="BH204" s="509" t="e">
        <f ca="1">+IF(AND(ISNUMBER(OFFSET('Hygiene Data'!$F$9,0,10*ROW('Hygiene Data'!F198))),'Data Summary'!DW204="Yes"),OFFSET('Hygiene Data'!$F$9,0,10*ROW('Hygiene Data'!F198)),NA())</f>
        <v>#N/A</v>
      </c>
      <c r="BI204" s="509" t="e">
        <f ca="1">+IF(AND(ISNUMBER(OFFSET('Hygiene Data'!$G$5,0,10*ROW('Hygiene Data'!G198))),'Data Summary'!DX204="Yes"),OFFSET('Hygiene Data'!$G$5,0,10*ROW('Hygiene Data'!G198)),NA())</f>
        <v>#N/A</v>
      </c>
      <c r="BJ204" s="509" t="e">
        <f ca="1">+IF(AND(ISNUMBER(OFFSET('Hygiene Data'!$G$7,0,10*ROW('Hygiene Data'!G198))),'Data Summary'!DY204="Yes"),OFFSET('Hygiene Data'!$G$7,0,10*ROW('Hygiene Data'!G198)),NA())</f>
        <v>#N/A</v>
      </c>
      <c r="BK204" s="509" t="e">
        <f ca="1">+IF(AND(ISNUMBER(OFFSET('Hygiene Data'!$G$9,0,10*ROW('Hygiene Data'!G198))),'Data Summary'!DZ204="Yes"),OFFSET('Hygiene Data'!$G$9,0,10*ROW('Hygiene Data'!G198)),NA())</f>
        <v>#N/A</v>
      </c>
      <c r="BL204" s="509" t="e">
        <f ca="1">+IF(AND(ISNUMBER(OFFSET('Hygiene Data'!$H$5,0,10*ROW('Hygiene Data'!H198))),'Data Summary'!EA204="Yes"),OFFSET('Hygiene Data'!$H$5,0,10*ROW('Hygiene Data'!H198)),NA())</f>
        <v>#N/A</v>
      </c>
      <c r="BM204" s="509" t="e">
        <f ca="1">+IF(AND(ISNUMBER(OFFSET('Hygiene Data'!$H$7,0,10*ROW('Hygiene Data'!H198))),'Data Summary'!EB204="Yes"),OFFSET('Hygiene Data'!$H$7,0,10*ROW('Hygiene Data'!H198)),NA())</f>
        <v>#N/A</v>
      </c>
      <c r="BN204" s="509" t="e">
        <f ca="1">+IF(AND(ISNUMBER(OFFSET('Hygiene Data'!$H$9,0,10*ROW('Hygiene Data'!H198))),'Data Summary'!EC204="Yes"),OFFSET('Hygiene Data'!$H$9,0,10*ROW('Hygiene Data'!H198)),NA())</f>
        <v>#N/A</v>
      </c>
      <c r="BO204" s="509" t="e">
        <f ca="1">+IF(AND(ISNUMBER(OFFSET('Hygiene Data'!$I$5,0,10*ROW('Hygiene Data'!I198))),'Data Summary'!ED204="Yes"),OFFSET('Hygiene Data'!$I$5,0,10*ROW('Hygiene Data'!I198)),NA())</f>
        <v>#N/A</v>
      </c>
      <c r="BP204" s="509" t="e">
        <f ca="1">+IF(AND(ISNUMBER(OFFSET('Hygiene Data'!$I$7,0,10*ROW('Hygiene Data'!I198))),'Data Summary'!EE204="Yes"),OFFSET('Hygiene Data'!$I$7,0,10*ROW('Hygiene Data'!I198)),NA())</f>
        <v>#N/A</v>
      </c>
      <c r="BQ204" s="509" t="e">
        <f ca="1">+IF(AND(ISNUMBER(OFFSET('Hygiene Data'!$I$9,0,10*ROW('Hygiene Data'!I198))),'Data Summary'!EF204="Yes"),OFFSET('Hygiene Data'!$I$9,0,10*ROW('Hygiene Data'!I198)),NA())</f>
        <v>#N/A</v>
      </c>
    </row>
    <row r="205" spans="1:69" x14ac:dyDescent="0.25">
      <c r="A205" s="505" t="e">
        <f ca="1">+RIGHT('Data Summary'!A205,LEN('Data Summary'!A205)-9)</f>
        <v>#VALUE!</v>
      </c>
      <c r="B205" s="479" t="str">
        <f ca="1">+IF(ISTEXT('Data Summary'!B205),'Data Summary'!B205,"")</f>
        <v/>
      </c>
      <c r="C205" s="506" t="e">
        <f ca="1">+VALUE('Data Summary'!C205)</f>
        <v>#VALUE!</v>
      </c>
      <c r="D205" s="507" t="e">
        <f ca="1">+IF(AND(ISNUMBER(OFFSET('Water Data'!$D$4,0,10*ROW('Water Data'!D199))),'Data Summary'!BS205="Yes"),100-OFFSET('Water Data'!$D$4,0,10*ROW('Water Data'!D199)),NA())</f>
        <v>#N/A</v>
      </c>
      <c r="E205" s="507" t="e">
        <f ca="1">+IF(AND(ISNUMBER(OFFSET('Water Data'!$D$6,0,10*ROW('Water Data'!D199))),'Data Summary'!BT205="Yes"),OFFSET('Water Data'!$D$6,0,10*ROW('Water Data'!D199)),NA())</f>
        <v>#N/A</v>
      </c>
      <c r="F205" s="507" t="e">
        <f ca="1">+IF(AND(ISNUMBER(OFFSET('Water Data'!$D$9,0,10*ROW('Water Data'!D199))),'Data Summary'!BU205="Yes"),OFFSET('Water Data'!$D$9,0,10*ROW('Water Data'!D199)),NA())</f>
        <v>#N/A</v>
      </c>
      <c r="G205" s="507" t="e">
        <f ca="1">+IF(AND(ISNUMBER(OFFSET('Water Data'!$E$4,0,10*ROW('Water Data'!E199))),'Data Summary'!BV205="Yes"),100-OFFSET('Water Data'!$E$4,0,10*ROW('Water Data'!E199)),NA())</f>
        <v>#N/A</v>
      </c>
      <c r="H205" s="507" t="e">
        <f ca="1">+IF(AND(ISNUMBER(OFFSET('Water Data'!$E$6,0,10*ROW('Water Data'!E199))),'Data Summary'!BW205="Yes"),OFFSET('Water Data'!$E$6,0,10*ROW('Water Data'!E199)),NA())</f>
        <v>#N/A</v>
      </c>
      <c r="I205" s="507" t="e">
        <f ca="1">+IF(AND(ISNUMBER(OFFSET('Water Data'!$E$9,0,10*ROW('Water Data'!E199))),'Data Summary'!BX205="Yes"),OFFSET('Water Data'!$E$9,0,10*ROW('Water Data'!E199)),NA())</f>
        <v>#N/A</v>
      </c>
      <c r="J205" s="507" t="e">
        <f ca="1">+IF(AND(ISNUMBER(OFFSET('Water Data'!$F$4,0,10*ROW('Water Data'!F199))),'Data Summary'!BY205="Yes"),100-OFFSET('Water Data'!$F$4,0,10*ROW('Water Data'!F199)),NA())</f>
        <v>#N/A</v>
      </c>
      <c r="K205" s="507" t="e">
        <f ca="1">+IF(AND(ISNUMBER(OFFSET('Water Data'!$F$6,0,10*ROW('Water Data'!F199))),'Data Summary'!BZ205="Yes"),OFFSET('Water Data'!$F$6,0,10*ROW('Water Data'!F199)),NA())</f>
        <v>#N/A</v>
      </c>
      <c r="L205" s="507" t="e">
        <f ca="1">+IF(AND(ISNUMBER(OFFSET('Water Data'!$F$9,0,10*ROW('Water Data'!F199))),'Data Summary'!CA205="Yes"),OFFSET('Water Data'!$F$9,0,10*ROW('Water Data'!F199)),NA())</f>
        <v>#N/A</v>
      </c>
      <c r="M205" s="507" t="e">
        <f ca="1">+IF(AND(ISNUMBER(OFFSET('Water Data'!$G$4,0,10*ROW('Water Data'!G199))),'Data Summary'!CB205="Yes"),100-OFFSET('Water Data'!$G$4,0,10*ROW('Water Data'!G199)),NA())</f>
        <v>#N/A</v>
      </c>
      <c r="N205" s="507" t="e">
        <f ca="1">+IF(AND(ISNUMBER(OFFSET('Water Data'!$G$6,0,10*ROW('Water Data'!G199))),'Data Summary'!CC205="Yes"),OFFSET('Water Data'!$G$6,0,10*ROW('Water Data'!G199)),NA())</f>
        <v>#N/A</v>
      </c>
      <c r="O205" s="507" t="e">
        <f ca="1">+IF(AND(ISNUMBER(OFFSET('Water Data'!$G$9,0,10*ROW('Water Data'!G199))),'Data Summary'!CD205="Yes"),OFFSET('Water Data'!$G$9,0,10*ROW('Water Data'!G199)),NA())</f>
        <v>#N/A</v>
      </c>
      <c r="P205" s="507" t="e">
        <f ca="1">+IF(AND(ISNUMBER(OFFSET('Water Data'!$H$4,0,10*ROW('Water Data'!H199))),'Data Summary'!CE205="Yes"),100-OFFSET('Water Data'!$H$4,0,10*ROW('Water Data'!H199)),NA())</f>
        <v>#N/A</v>
      </c>
      <c r="Q205" s="507" t="e">
        <f ca="1">+IF(AND(ISNUMBER(OFFSET('Water Data'!$H$6,0,10*ROW('Water Data'!H199))),'Data Summary'!CF205="Yes"),OFFSET('Water Data'!$H$6,0,10*ROW('Water Data'!H199)),NA())</f>
        <v>#N/A</v>
      </c>
      <c r="R205" s="507" t="e">
        <f ca="1">+IF(AND(ISNUMBER(OFFSET('Water Data'!$H$9,0,10*ROW('Water Data'!H199))),'Data Summary'!CG205="Yes"),OFFSET('Water Data'!$H$9,0,10*ROW('Water Data'!H199)),NA())</f>
        <v>#N/A</v>
      </c>
      <c r="S205" s="507" t="e">
        <f ca="1">+IF(AND(ISNUMBER(OFFSET('Water Data'!$I$4,0,10*ROW('Water Data'!I199))),'Data Summary'!CH205="Yes"),100-OFFSET('Water Data'!$I$4,0,10*ROW('Water Data'!I199)),NA())</f>
        <v>#N/A</v>
      </c>
      <c r="T205" s="507" t="e">
        <f ca="1">+IF(AND(ISNUMBER(OFFSET('Water Data'!$I$6,0,10*ROW('Water Data'!I199))),'Data Summary'!CI205="Yes"),OFFSET('Water Data'!$I$6,0,10*ROW('Water Data'!I199)),NA())</f>
        <v>#N/A</v>
      </c>
      <c r="U205" s="507" t="e">
        <f ca="1">+IF(AND(ISNUMBER(OFFSET('Water Data'!$I$9,0,10*ROW('Water Data'!I199))),'Data Summary'!CJ205="Yes"),OFFSET('Water Data'!$I$9,0,10*ROW('Water Data'!I199)),NA())</f>
        <v>#N/A</v>
      </c>
      <c r="V205" s="508" t="e">
        <f ca="1">+IF(AND(ISNUMBER(OFFSET('Sanitation Data'!$D$4,0,10*ROW('Sanitation Data'!D199))),'Data Summary'!CK205="Yes"),100-OFFSET('Sanitation Data'!$D$4,0,10*ROW('Sanitation Data'!D199)),NA())</f>
        <v>#N/A</v>
      </c>
      <c r="W205" s="508" t="e">
        <f ca="1">+IF(AND(ISNUMBER(OFFSET('Sanitation Data'!$D$6,0,10*ROW('Sanitation Data'!D199))),'Data Summary'!CL205="Yes"),OFFSET('Sanitation Data'!$D$6,0,10*ROW('Sanitation Data'!D199)),NA())</f>
        <v>#N/A</v>
      </c>
      <c r="X205" s="508" t="e">
        <f ca="1">+IF(AND(ISNUMBER(OFFSET('Sanitation Data'!$D$10,0,10*ROW('Sanitation Data'!D199))),'Data Summary'!CM205="Yes"),OFFSET('Sanitation Data'!$D$10,0,10*ROW('Sanitation Data'!D199)),NA())</f>
        <v>#N/A</v>
      </c>
      <c r="Y205" s="508" t="e">
        <f ca="1">+IF(AND(ISNUMBER(OFFSET('Sanitation Data'!$D$11,0,10*ROW('Sanitation Data'!D199))),'Data Summary'!CN205="Yes"),OFFSET('Sanitation Data'!$D$11,0,10*ROW('Sanitation Data'!D199)),NA())</f>
        <v>#N/A</v>
      </c>
      <c r="Z205" s="508" t="e">
        <f ca="1">+IF(AND(ISNUMBER(OFFSET('Sanitation Data'!$D$12,0,10*ROW('Sanitation Data'!D199))),'Data Summary'!CO205="Yes"),OFFSET('Sanitation Data'!$D$12,0,10*ROW('Sanitation Data'!D199)),NA())</f>
        <v>#N/A</v>
      </c>
      <c r="AA205" s="508" t="e">
        <f ca="1">+IF(AND(ISNUMBER(OFFSET('Sanitation Data'!$E$4,0,10*ROW('Sanitation Data'!E199))),'Data Summary'!CP205="Yes"),100-OFFSET('Sanitation Data'!$E$4,0,10*ROW('Sanitation Data'!E199)),NA())</f>
        <v>#N/A</v>
      </c>
      <c r="AB205" s="508" t="e">
        <f ca="1">+IF(AND(ISNUMBER(OFFSET('Sanitation Data'!$E$6,0,10*ROW('Sanitation Data'!E199))),'Data Summary'!CQ205="Yes"),OFFSET('Sanitation Data'!$E$6,0,10*ROW('Sanitation Data'!E199)),NA())</f>
        <v>#N/A</v>
      </c>
      <c r="AC205" s="508" t="e">
        <f ca="1">+IF(AND(ISNUMBER(OFFSET('Sanitation Data'!$E$10,0,10*ROW('Sanitation Data'!E199))),'Data Summary'!CR205="Yes"),OFFSET('Sanitation Data'!$E$10,0,10*ROW('Sanitation Data'!E199)),NA())</f>
        <v>#N/A</v>
      </c>
      <c r="AD205" s="508" t="e">
        <f ca="1">+IF(AND(ISNUMBER(OFFSET('Sanitation Data'!$E$11,0,10*ROW('Sanitation Data'!E199))),'Data Summary'!CS205="Yes"),OFFSET('Sanitation Data'!$E$11,0,10*ROW('Sanitation Data'!E199)),NA())</f>
        <v>#N/A</v>
      </c>
      <c r="AE205" s="508" t="e">
        <f ca="1">+IF(AND(ISNUMBER(OFFSET('Sanitation Data'!$E$12,0,10*ROW('Sanitation Data'!E199))),'Data Summary'!CT205="Yes"),OFFSET('Sanitation Data'!$E$12,0,10*ROW('Sanitation Data'!E199)),NA())</f>
        <v>#N/A</v>
      </c>
      <c r="AF205" s="508" t="e">
        <f ca="1">+IF(AND(ISNUMBER(OFFSET('Sanitation Data'!$F$4,0,10*ROW('Sanitation Data'!F199))),'Data Summary'!CU205="Yes"),100-OFFSET('Sanitation Data'!$F$4,0,10*ROW('Sanitation Data'!F199)),NA())</f>
        <v>#N/A</v>
      </c>
      <c r="AG205" s="508" t="e">
        <f ca="1">+IF(AND(ISNUMBER(OFFSET('Sanitation Data'!$F$6,0,10*ROW('Sanitation Data'!F199))),'Data Summary'!CV205="Yes"),OFFSET('Sanitation Data'!$F$6,0,10*ROW('Sanitation Data'!F199)),NA())</f>
        <v>#N/A</v>
      </c>
      <c r="AH205" s="508" t="e">
        <f ca="1">+IF(AND(ISNUMBER(OFFSET('Sanitation Data'!$F$10,0,10*ROW('Sanitation Data'!F199))),'Data Summary'!CW205="Yes"),OFFSET('Sanitation Data'!$F$10,0,10*ROW('Sanitation Data'!F199)),NA())</f>
        <v>#N/A</v>
      </c>
      <c r="AI205" s="508" t="e">
        <f ca="1">+IF(AND(ISNUMBER(OFFSET('Sanitation Data'!$F$11,0,10*ROW('Sanitation Data'!F199))),'Data Summary'!CX205="Yes"),OFFSET('Sanitation Data'!$F$11,0,10*ROW('Sanitation Data'!F199)),NA())</f>
        <v>#N/A</v>
      </c>
      <c r="AJ205" s="508" t="e">
        <f ca="1">+IF(AND(ISNUMBER(OFFSET('Sanitation Data'!$F$12,0,10*ROW('Sanitation Data'!F199))),'Data Summary'!CY205="Yes"),OFFSET('Sanitation Data'!$F$12,0,10*ROW('Sanitation Data'!F199)),NA())</f>
        <v>#N/A</v>
      </c>
      <c r="AK205" s="508" t="e">
        <f ca="1">+IF(AND(ISNUMBER(OFFSET('Sanitation Data'!$G$4,0,10*ROW('Sanitation Data'!G199))),'Data Summary'!CZ205="Yes"),100-OFFSET('Sanitation Data'!$G$4,0,10*ROW('Sanitation Data'!G199)),NA())</f>
        <v>#N/A</v>
      </c>
      <c r="AL205" s="508" t="e">
        <f ca="1">+IF(AND(ISNUMBER(OFFSET('Sanitation Data'!$G$6,0,10*ROW('Sanitation Data'!G199))),'Data Summary'!DA205="Yes"),OFFSET('Sanitation Data'!$G$6,0,10*ROW('Sanitation Data'!G199)),NA())</f>
        <v>#N/A</v>
      </c>
      <c r="AM205" s="508" t="e">
        <f ca="1">+IF(AND(ISNUMBER(OFFSET('Sanitation Data'!$G$10,0,10*ROW('Sanitation Data'!G199))),'Data Summary'!DB205="Yes"),OFFSET('Sanitation Data'!$G$10,0,10*ROW('Sanitation Data'!G199)),NA())</f>
        <v>#N/A</v>
      </c>
      <c r="AN205" s="508" t="e">
        <f ca="1">+IF(AND(ISNUMBER(OFFSET('Sanitation Data'!$G$11,0,10*ROW('Sanitation Data'!G199))),'Data Summary'!DC205="Yes"),OFFSET('Sanitation Data'!$G$11,0,10*ROW('Sanitation Data'!G199)),NA())</f>
        <v>#N/A</v>
      </c>
      <c r="AO205" s="508" t="e">
        <f ca="1">+IF(AND(ISNUMBER(OFFSET('Sanitation Data'!$G$12,0,10*ROW('Sanitation Data'!G199))),'Data Summary'!DD205="Yes"),OFFSET('Sanitation Data'!$G$12,0,10*ROW('Sanitation Data'!G199)),NA())</f>
        <v>#N/A</v>
      </c>
      <c r="AP205" s="508" t="e">
        <f ca="1">+IF(AND(ISNUMBER(OFFSET('Sanitation Data'!$H$4,0,10*ROW('Sanitation Data'!H199))),'Data Summary'!DE205="Yes"),100-OFFSET('Sanitation Data'!$H$4,0,10*ROW('Sanitation Data'!H199)),NA())</f>
        <v>#N/A</v>
      </c>
      <c r="AQ205" s="508" t="e">
        <f ca="1">+IF(AND(ISNUMBER(OFFSET('Sanitation Data'!$H$6,0,10*ROW('Sanitation Data'!H199))),'Data Summary'!DF205="Yes"),OFFSET('Sanitation Data'!$H$6,0,10*ROW('Sanitation Data'!H199)),NA())</f>
        <v>#N/A</v>
      </c>
      <c r="AR205" s="508" t="e">
        <f ca="1">+IF(AND(ISNUMBER(OFFSET('Sanitation Data'!$H$10,0,10*ROW('Sanitation Data'!H199))),'Data Summary'!DG205="Yes"),OFFSET('Sanitation Data'!$H$10,0,10*ROW('Sanitation Data'!H199)),NA())</f>
        <v>#N/A</v>
      </c>
      <c r="AS205" s="508" t="e">
        <f ca="1">+IF(AND(ISNUMBER(OFFSET('Sanitation Data'!$H$11,0,10*ROW('Sanitation Data'!H199))),'Data Summary'!DH205="Yes"),OFFSET('Sanitation Data'!$H$11,0,10*ROW('Sanitation Data'!H199)),NA())</f>
        <v>#N/A</v>
      </c>
      <c r="AT205" s="508" t="e">
        <f ca="1">+IF(AND(ISNUMBER(OFFSET('Sanitation Data'!$H$12,0,10*ROW('Sanitation Data'!H199))),'Data Summary'!DI205="Yes"),OFFSET('Sanitation Data'!$H$12,0,10*ROW('Sanitation Data'!H199)),NA())</f>
        <v>#N/A</v>
      </c>
      <c r="AU205" s="508" t="e">
        <f ca="1">+IF(AND(ISNUMBER(OFFSET('Sanitation Data'!$I$4,0,10*ROW('Sanitation Data'!I199))),'Data Summary'!DJ205="Yes"),100-OFFSET('Sanitation Data'!$I$4,0,10*ROW('Sanitation Data'!I199)),NA())</f>
        <v>#N/A</v>
      </c>
      <c r="AV205" s="508" t="e">
        <f ca="1">+IF(AND(ISNUMBER(OFFSET('Sanitation Data'!$I$6,0,10*ROW('Sanitation Data'!I199))),'Data Summary'!DK205="Yes"),OFFSET('Sanitation Data'!$I$6,0,10*ROW('Sanitation Data'!I199)),NA())</f>
        <v>#N/A</v>
      </c>
      <c r="AW205" s="508" t="e">
        <f ca="1">+IF(AND(ISNUMBER(OFFSET('Sanitation Data'!$I$10,0,10*ROW('Sanitation Data'!I199))),'Data Summary'!DL205="Yes"),OFFSET('Sanitation Data'!$I$10,0,10*ROW('Sanitation Data'!I199)),NA())</f>
        <v>#N/A</v>
      </c>
      <c r="AX205" s="508" t="e">
        <f ca="1">+IF(AND(ISNUMBER(OFFSET('Sanitation Data'!$I$11,0,10*ROW('Sanitation Data'!I199))),'Data Summary'!DM205="Yes"),OFFSET('Sanitation Data'!$I$11,0,10*ROW('Sanitation Data'!I199)),NA())</f>
        <v>#N/A</v>
      </c>
      <c r="AY205" s="508" t="e">
        <f ca="1">+IF(AND(ISNUMBER(OFFSET('Sanitation Data'!$I$12,0,10*ROW('Sanitation Data'!I199))),'Data Summary'!DN205="Yes"),OFFSET('Sanitation Data'!$I$12,0,10*ROW('Sanitation Data'!I199)),NA())</f>
        <v>#N/A</v>
      </c>
      <c r="AZ205" s="509" t="e">
        <f ca="1">+IF(AND(ISNUMBER(OFFSET('Hygiene Data'!$D$5,0,10*ROW('Hygiene Data'!D199))),'Data Summary'!DO205="Yes"),OFFSET('Hygiene Data'!$D$5,0,10*ROW('Hygiene Data'!D199)),NA())</f>
        <v>#N/A</v>
      </c>
      <c r="BA205" s="509" t="e">
        <f ca="1">+IF(AND(ISNUMBER(OFFSET('Hygiene Data'!$D$7,0,10*ROW('Hygiene Data'!D199))),'Data Summary'!DP205="Yes"),OFFSET('Hygiene Data'!$D$7,0,10*ROW('Hygiene Data'!D199)),NA())</f>
        <v>#N/A</v>
      </c>
      <c r="BB205" s="509" t="e">
        <f ca="1">+IF(AND(ISNUMBER(OFFSET('Hygiene Data'!$D$9,0,10*ROW('Hygiene Data'!D199))),'Data Summary'!DQ205="Yes"),OFFSET('Hygiene Data'!$D$9,0,10*ROW('Hygiene Data'!D199)),NA())</f>
        <v>#N/A</v>
      </c>
      <c r="BC205" s="509" t="e">
        <f ca="1">+IF(AND(ISNUMBER(OFFSET('Hygiene Data'!$E$5,0,10*ROW('Hygiene Data'!E199))),'Data Summary'!DR205="Yes"),OFFSET('Hygiene Data'!$E$5,0,10*ROW('Hygiene Data'!E199)),NA())</f>
        <v>#N/A</v>
      </c>
      <c r="BD205" s="509" t="e">
        <f ca="1">+IF(AND(ISNUMBER(OFFSET('Hygiene Data'!$E$7,0,10*ROW('Hygiene Data'!E199))),'Data Summary'!DS205="Yes"),OFFSET('Hygiene Data'!$E$7,0,10*ROW('Hygiene Data'!E199)),NA())</f>
        <v>#N/A</v>
      </c>
      <c r="BE205" s="509" t="e">
        <f ca="1">+IF(AND(ISNUMBER(OFFSET('Hygiene Data'!$E$9,0,10*ROW('Hygiene Data'!E199))),'Data Summary'!DT205="Yes"),OFFSET('Hygiene Data'!$E$9,0,10*ROW('Hygiene Data'!E199)),NA())</f>
        <v>#N/A</v>
      </c>
      <c r="BF205" s="509" t="e">
        <f ca="1">+IF(AND(ISNUMBER(OFFSET('Hygiene Data'!$F$5,0,10*ROW('Hygiene Data'!F199))),'Data Summary'!DU205="Yes"),OFFSET('Hygiene Data'!$F$5,0,10*ROW('Hygiene Data'!F199)),NA())</f>
        <v>#N/A</v>
      </c>
      <c r="BG205" s="509" t="e">
        <f ca="1">+IF(AND(ISNUMBER(OFFSET('Hygiene Data'!$F$7,0,10*ROW('Hygiene Data'!F199))),'Data Summary'!DV205="Yes"),OFFSET('Hygiene Data'!$F$7,0,10*ROW('Hygiene Data'!F199)),NA())</f>
        <v>#N/A</v>
      </c>
      <c r="BH205" s="509" t="e">
        <f ca="1">+IF(AND(ISNUMBER(OFFSET('Hygiene Data'!$F$9,0,10*ROW('Hygiene Data'!F199))),'Data Summary'!DW205="Yes"),OFFSET('Hygiene Data'!$F$9,0,10*ROW('Hygiene Data'!F199)),NA())</f>
        <v>#N/A</v>
      </c>
      <c r="BI205" s="509" t="e">
        <f ca="1">+IF(AND(ISNUMBER(OFFSET('Hygiene Data'!$G$5,0,10*ROW('Hygiene Data'!G199))),'Data Summary'!DX205="Yes"),OFFSET('Hygiene Data'!$G$5,0,10*ROW('Hygiene Data'!G199)),NA())</f>
        <v>#N/A</v>
      </c>
      <c r="BJ205" s="509" t="e">
        <f ca="1">+IF(AND(ISNUMBER(OFFSET('Hygiene Data'!$G$7,0,10*ROW('Hygiene Data'!G199))),'Data Summary'!DY205="Yes"),OFFSET('Hygiene Data'!$G$7,0,10*ROW('Hygiene Data'!G199)),NA())</f>
        <v>#N/A</v>
      </c>
      <c r="BK205" s="509" t="e">
        <f ca="1">+IF(AND(ISNUMBER(OFFSET('Hygiene Data'!$G$9,0,10*ROW('Hygiene Data'!G199))),'Data Summary'!DZ205="Yes"),OFFSET('Hygiene Data'!$G$9,0,10*ROW('Hygiene Data'!G199)),NA())</f>
        <v>#N/A</v>
      </c>
      <c r="BL205" s="509" t="e">
        <f ca="1">+IF(AND(ISNUMBER(OFFSET('Hygiene Data'!$H$5,0,10*ROW('Hygiene Data'!H199))),'Data Summary'!EA205="Yes"),OFFSET('Hygiene Data'!$H$5,0,10*ROW('Hygiene Data'!H199)),NA())</f>
        <v>#N/A</v>
      </c>
      <c r="BM205" s="509" t="e">
        <f ca="1">+IF(AND(ISNUMBER(OFFSET('Hygiene Data'!$H$7,0,10*ROW('Hygiene Data'!H199))),'Data Summary'!EB205="Yes"),OFFSET('Hygiene Data'!$H$7,0,10*ROW('Hygiene Data'!H199)),NA())</f>
        <v>#N/A</v>
      </c>
      <c r="BN205" s="509" t="e">
        <f ca="1">+IF(AND(ISNUMBER(OFFSET('Hygiene Data'!$H$9,0,10*ROW('Hygiene Data'!H199))),'Data Summary'!EC205="Yes"),OFFSET('Hygiene Data'!$H$9,0,10*ROW('Hygiene Data'!H199)),NA())</f>
        <v>#N/A</v>
      </c>
      <c r="BO205" s="509" t="e">
        <f ca="1">+IF(AND(ISNUMBER(OFFSET('Hygiene Data'!$I$5,0,10*ROW('Hygiene Data'!I199))),'Data Summary'!ED205="Yes"),OFFSET('Hygiene Data'!$I$5,0,10*ROW('Hygiene Data'!I199)),NA())</f>
        <v>#N/A</v>
      </c>
      <c r="BP205" s="509" t="e">
        <f ca="1">+IF(AND(ISNUMBER(OFFSET('Hygiene Data'!$I$7,0,10*ROW('Hygiene Data'!I199))),'Data Summary'!EE205="Yes"),OFFSET('Hygiene Data'!$I$7,0,10*ROW('Hygiene Data'!I199)),NA())</f>
        <v>#N/A</v>
      </c>
      <c r="BQ205" s="509" t="e">
        <f ca="1">+IF(AND(ISNUMBER(OFFSET('Hygiene Data'!$I$9,0,10*ROW('Hygiene Data'!I199))),'Data Summary'!EF205="Yes"),OFFSET('Hygiene Data'!$I$9,0,10*ROW('Hygiene Data'!I199)),NA())</f>
        <v>#N/A</v>
      </c>
    </row>
    <row r="206" spans="1:69" x14ac:dyDescent="0.25">
      <c r="A206" s="505" t="e">
        <f ca="1">+RIGHT('Data Summary'!A206,LEN('Data Summary'!A206)-9)</f>
        <v>#VALUE!</v>
      </c>
      <c r="B206" s="479" t="str">
        <f ca="1">+IF(ISTEXT('Data Summary'!B206),'Data Summary'!B206,"")</f>
        <v/>
      </c>
      <c r="C206" s="506" t="e">
        <f ca="1">+VALUE('Data Summary'!C206)</f>
        <v>#VALUE!</v>
      </c>
      <c r="D206" s="507" t="e">
        <f ca="1">+IF(AND(ISNUMBER(OFFSET('Water Data'!$D$4,0,10*ROW('Water Data'!D200))),'Data Summary'!BS206="Yes"),100-OFFSET('Water Data'!$D$4,0,10*ROW('Water Data'!D200)),NA())</f>
        <v>#N/A</v>
      </c>
      <c r="E206" s="507" t="e">
        <f ca="1">+IF(AND(ISNUMBER(OFFSET('Water Data'!$D$6,0,10*ROW('Water Data'!D200))),'Data Summary'!BT206="Yes"),OFFSET('Water Data'!$D$6,0,10*ROW('Water Data'!D200)),NA())</f>
        <v>#N/A</v>
      </c>
      <c r="F206" s="507" t="e">
        <f ca="1">+IF(AND(ISNUMBER(OFFSET('Water Data'!$D$9,0,10*ROW('Water Data'!D200))),'Data Summary'!BU206="Yes"),OFFSET('Water Data'!$D$9,0,10*ROW('Water Data'!D200)),NA())</f>
        <v>#N/A</v>
      </c>
      <c r="G206" s="507" t="e">
        <f ca="1">+IF(AND(ISNUMBER(OFFSET('Water Data'!$E$4,0,10*ROW('Water Data'!E200))),'Data Summary'!BV206="Yes"),100-OFFSET('Water Data'!$E$4,0,10*ROW('Water Data'!E200)),NA())</f>
        <v>#N/A</v>
      </c>
      <c r="H206" s="507" t="e">
        <f ca="1">+IF(AND(ISNUMBER(OFFSET('Water Data'!$E$6,0,10*ROW('Water Data'!E200))),'Data Summary'!BW206="Yes"),OFFSET('Water Data'!$E$6,0,10*ROW('Water Data'!E200)),NA())</f>
        <v>#N/A</v>
      </c>
      <c r="I206" s="507" t="e">
        <f ca="1">+IF(AND(ISNUMBER(OFFSET('Water Data'!$E$9,0,10*ROW('Water Data'!E200))),'Data Summary'!BX206="Yes"),OFFSET('Water Data'!$E$9,0,10*ROW('Water Data'!E200)),NA())</f>
        <v>#N/A</v>
      </c>
      <c r="J206" s="507" t="e">
        <f ca="1">+IF(AND(ISNUMBER(OFFSET('Water Data'!$F$4,0,10*ROW('Water Data'!F200))),'Data Summary'!BY206="Yes"),100-OFFSET('Water Data'!$F$4,0,10*ROW('Water Data'!F200)),NA())</f>
        <v>#N/A</v>
      </c>
      <c r="K206" s="507" t="e">
        <f ca="1">+IF(AND(ISNUMBER(OFFSET('Water Data'!$F$6,0,10*ROW('Water Data'!F200))),'Data Summary'!BZ206="Yes"),OFFSET('Water Data'!$F$6,0,10*ROW('Water Data'!F200)),NA())</f>
        <v>#N/A</v>
      </c>
      <c r="L206" s="507" t="e">
        <f ca="1">+IF(AND(ISNUMBER(OFFSET('Water Data'!$F$9,0,10*ROW('Water Data'!F200))),'Data Summary'!CA206="Yes"),OFFSET('Water Data'!$F$9,0,10*ROW('Water Data'!F200)),NA())</f>
        <v>#N/A</v>
      </c>
      <c r="M206" s="507" t="e">
        <f ca="1">+IF(AND(ISNUMBER(OFFSET('Water Data'!$G$4,0,10*ROW('Water Data'!G200))),'Data Summary'!CB206="Yes"),100-OFFSET('Water Data'!$G$4,0,10*ROW('Water Data'!G200)),NA())</f>
        <v>#N/A</v>
      </c>
      <c r="N206" s="507" t="e">
        <f ca="1">+IF(AND(ISNUMBER(OFFSET('Water Data'!$G$6,0,10*ROW('Water Data'!G200))),'Data Summary'!CC206="Yes"),OFFSET('Water Data'!$G$6,0,10*ROW('Water Data'!G200)),NA())</f>
        <v>#N/A</v>
      </c>
      <c r="O206" s="507" t="e">
        <f ca="1">+IF(AND(ISNUMBER(OFFSET('Water Data'!$G$9,0,10*ROW('Water Data'!G200))),'Data Summary'!CD206="Yes"),OFFSET('Water Data'!$G$9,0,10*ROW('Water Data'!G200)),NA())</f>
        <v>#N/A</v>
      </c>
      <c r="P206" s="507" t="e">
        <f ca="1">+IF(AND(ISNUMBER(OFFSET('Water Data'!$H$4,0,10*ROW('Water Data'!H200))),'Data Summary'!CE206="Yes"),100-OFFSET('Water Data'!$H$4,0,10*ROW('Water Data'!H200)),NA())</f>
        <v>#N/A</v>
      </c>
      <c r="Q206" s="507" t="e">
        <f ca="1">+IF(AND(ISNUMBER(OFFSET('Water Data'!$H$6,0,10*ROW('Water Data'!H200))),'Data Summary'!CF206="Yes"),OFFSET('Water Data'!$H$6,0,10*ROW('Water Data'!H200)),NA())</f>
        <v>#N/A</v>
      </c>
      <c r="R206" s="507" t="e">
        <f ca="1">+IF(AND(ISNUMBER(OFFSET('Water Data'!$H$9,0,10*ROW('Water Data'!H200))),'Data Summary'!CG206="Yes"),OFFSET('Water Data'!$H$9,0,10*ROW('Water Data'!H200)),NA())</f>
        <v>#N/A</v>
      </c>
      <c r="S206" s="507" t="e">
        <f ca="1">+IF(AND(ISNUMBER(OFFSET('Water Data'!$I$4,0,10*ROW('Water Data'!I200))),'Data Summary'!CH206="Yes"),100-OFFSET('Water Data'!$I$4,0,10*ROW('Water Data'!I200)),NA())</f>
        <v>#N/A</v>
      </c>
      <c r="T206" s="507" t="e">
        <f ca="1">+IF(AND(ISNUMBER(OFFSET('Water Data'!$I$6,0,10*ROW('Water Data'!I200))),'Data Summary'!CI206="Yes"),OFFSET('Water Data'!$I$6,0,10*ROW('Water Data'!I200)),NA())</f>
        <v>#N/A</v>
      </c>
      <c r="U206" s="507" t="e">
        <f ca="1">+IF(AND(ISNUMBER(OFFSET('Water Data'!$I$9,0,10*ROW('Water Data'!I200))),'Data Summary'!CJ206="Yes"),OFFSET('Water Data'!$I$9,0,10*ROW('Water Data'!I200)),NA())</f>
        <v>#N/A</v>
      </c>
      <c r="V206" s="508" t="e">
        <f ca="1">+IF(AND(ISNUMBER(OFFSET('Sanitation Data'!$D$4,0,10*ROW('Sanitation Data'!D200))),'Data Summary'!CK206="Yes"),100-OFFSET('Sanitation Data'!$D$4,0,10*ROW('Sanitation Data'!D200)),NA())</f>
        <v>#N/A</v>
      </c>
      <c r="W206" s="508" t="e">
        <f ca="1">+IF(AND(ISNUMBER(OFFSET('Sanitation Data'!$D$6,0,10*ROW('Sanitation Data'!D200))),'Data Summary'!CL206="Yes"),OFFSET('Sanitation Data'!$D$6,0,10*ROW('Sanitation Data'!D200)),NA())</f>
        <v>#N/A</v>
      </c>
      <c r="X206" s="508" t="e">
        <f ca="1">+IF(AND(ISNUMBER(OFFSET('Sanitation Data'!$D$10,0,10*ROW('Sanitation Data'!D200))),'Data Summary'!CM206="Yes"),OFFSET('Sanitation Data'!$D$10,0,10*ROW('Sanitation Data'!D200)),NA())</f>
        <v>#N/A</v>
      </c>
      <c r="Y206" s="508" t="e">
        <f ca="1">+IF(AND(ISNUMBER(OFFSET('Sanitation Data'!$D$11,0,10*ROW('Sanitation Data'!D200))),'Data Summary'!CN206="Yes"),OFFSET('Sanitation Data'!$D$11,0,10*ROW('Sanitation Data'!D200)),NA())</f>
        <v>#N/A</v>
      </c>
      <c r="Z206" s="508" t="e">
        <f ca="1">+IF(AND(ISNUMBER(OFFSET('Sanitation Data'!$D$12,0,10*ROW('Sanitation Data'!D200))),'Data Summary'!CO206="Yes"),OFFSET('Sanitation Data'!$D$12,0,10*ROW('Sanitation Data'!D200)),NA())</f>
        <v>#N/A</v>
      </c>
      <c r="AA206" s="508" t="e">
        <f ca="1">+IF(AND(ISNUMBER(OFFSET('Sanitation Data'!$E$4,0,10*ROW('Sanitation Data'!E200))),'Data Summary'!CP206="Yes"),100-OFFSET('Sanitation Data'!$E$4,0,10*ROW('Sanitation Data'!E200)),NA())</f>
        <v>#N/A</v>
      </c>
      <c r="AB206" s="508" t="e">
        <f ca="1">+IF(AND(ISNUMBER(OFFSET('Sanitation Data'!$E$6,0,10*ROW('Sanitation Data'!E200))),'Data Summary'!CQ206="Yes"),OFFSET('Sanitation Data'!$E$6,0,10*ROW('Sanitation Data'!E200)),NA())</f>
        <v>#N/A</v>
      </c>
      <c r="AC206" s="508" t="e">
        <f ca="1">+IF(AND(ISNUMBER(OFFSET('Sanitation Data'!$E$10,0,10*ROW('Sanitation Data'!E200))),'Data Summary'!CR206="Yes"),OFFSET('Sanitation Data'!$E$10,0,10*ROW('Sanitation Data'!E200)),NA())</f>
        <v>#N/A</v>
      </c>
      <c r="AD206" s="508" t="e">
        <f ca="1">+IF(AND(ISNUMBER(OFFSET('Sanitation Data'!$E$11,0,10*ROW('Sanitation Data'!E200))),'Data Summary'!CS206="Yes"),OFFSET('Sanitation Data'!$E$11,0,10*ROW('Sanitation Data'!E200)),NA())</f>
        <v>#N/A</v>
      </c>
      <c r="AE206" s="508" t="e">
        <f ca="1">+IF(AND(ISNUMBER(OFFSET('Sanitation Data'!$E$12,0,10*ROW('Sanitation Data'!E200))),'Data Summary'!CT206="Yes"),OFFSET('Sanitation Data'!$E$12,0,10*ROW('Sanitation Data'!E200)),NA())</f>
        <v>#N/A</v>
      </c>
      <c r="AF206" s="508" t="e">
        <f ca="1">+IF(AND(ISNUMBER(OFFSET('Sanitation Data'!$F$4,0,10*ROW('Sanitation Data'!F200))),'Data Summary'!CU206="Yes"),100-OFFSET('Sanitation Data'!$F$4,0,10*ROW('Sanitation Data'!F200)),NA())</f>
        <v>#N/A</v>
      </c>
      <c r="AG206" s="508" t="e">
        <f ca="1">+IF(AND(ISNUMBER(OFFSET('Sanitation Data'!$F$6,0,10*ROW('Sanitation Data'!F200))),'Data Summary'!CV206="Yes"),OFFSET('Sanitation Data'!$F$6,0,10*ROW('Sanitation Data'!F200)),NA())</f>
        <v>#N/A</v>
      </c>
      <c r="AH206" s="508" t="e">
        <f ca="1">+IF(AND(ISNUMBER(OFFSET('Sanitation Data'!$F$10,0,10*ROW('Sanitation Data'!F200))),'Data Summary'!CW206="Yes"),OFFSET('Sanitation Data'!$F$10,0,10*ROW('Sanitation Data'!F200)),NA())</f>
        <v>#N/A</v>
      </c>
      <c r="AI206" s="508" t="e">
        <f ca="1">+IF(AND(ISNUMBER(OFFSET('Sanitation Data'!$F$11,0,10*ROW('Sanitation Data'!F200))),'Data Summary'!CX206="Yes"),OFFSET('Sanitation Data'!$F$11,0,10*ROW('Sanitation Data'!F200)),NA())</f>
        <v>#N/A</v>
      </c>
      <c r="AJ206" s="508" t="e">
        <f ca="1">+IF(AND(ISNUMBER(OFFSET('Sanitation Data'!$F$12,0,10*ROW('Sanitation Data'!F200))),'Data Summary'!CY206="Yes"),OFFSET('Sanitation Data'!$F$12,0,10*ROW('Sanitation Data'!F200)),NA())</f>
        <v>#N/A</v>
      </c>
      <c r="AK206" s="508" t="e">
        <f ca="1">+IF(AND(ISNUMBER(OFFSET('Sanitation Data'!$G$4,0,10*ROW('Sanitation Data'!G200))),'Data Summary'!CZ206="Yes"),100-OFFSET('Sanitation Data'!$G$4,0,10*ROW('Sanitation Data'!G200)),NA())</f>
        <v>#N/A</v>
      </c>
      <c r="AL206" s="508" t="e">
        <f ca="1">+IF(AND(ISNUMBER(OFFSET('Sanitation Data'!$G$6,0,10*ROW('Sanitation Data'!G200))),'Data Summary'!DA206="Yes"),OFFSET('Sanitation Data'!$G$6,0,10*ROW('Sanitation Data'!G200)),NA())</f>
        <v>#N/A</v>
      </c>
      <c r="AM206" s="508" t="e">
        <f ca="1">+IF(AND(ISNUMBER(OFFSET('Sanitation Data'!$G$10,0,10*ROW('Sanitation Data'!G200))),'Data Summary'!DB206="Yes"),OFFSET('Sanitation Data'!$G$10,0,10*ROW('Sanitation Data'!G200)),NA())</f>
        <v>#N/A</v>
      </c>
      <c r="AN206" s="508" t="e">
        <f ca="1">+IF(AND(ISNUMBER(OFFSET('Sanitation Data'!$G$11,0,10*ROW('Sanitation Data'!G200))),'Data Summary'!DC206="Yes"),OFFSET('Sanitation Data'!$G$11,0,10*ROW('Sanitation Data'!G200)),NA())</f>
        <v>#N/A</v>
      </c>
      <c r="AO206" s="508" t="e">
        <f ca="1">+IF(AND(ISNUMBER(OFFSET('Sanitation Data'!$G$12,0,10*ROW('Sanitation Data'!G200))),'Data Summary'!DD206="Yes"),OFFSET('Sanitation Data'!$G$12,0,10*ROW('Sanitation Data'!G200)),NA())</f>
        <v>#N/A</v>
      </c>
      <c r="AP206" s="508" t="e">
        <f ca="1">+IF(AND(ISNUMBER(OFFSET('Sanitation Data'!$H$4,0,10*ROW('Sanitation Data'!H200))),'Data Summary'!DE206="Yes"),100-OFFSET('Sanitation Data'!$H$4,0,10*ROW('Sanitation Data'!H200)),NA())</f>
        <v>#N/A</v>
      </c>
      <c r="AQ206" s="508" t="e">
        <f ca="1">+IF(AND(ISNUMBER(OFFSET('Sanitation Data'!$H$6,0,10*ROW('Sanitation Data'!H200))),'Data Summary'!DF206="Yes"),OFFSET('Sanitation Data'!$H$6,0,10*ROW('Sanitation Data'!H200)),NA())</f>
        <v>#N/A</v>
      </c>
      <c r="AR206" s="508" t="e">
        <f ca="1">+IF(AND(ISNUMBER(OFFSET('Sanitation Data'!$H$10,0,10*ROW('Sanitation Data'!H200))),'Data Summary'!DG206="Yes"),OFFSET('Sanitation Data'!$H$10,0,10*ROW('Sanitation Data'!H200)),NA())</f>
        <v>#N/A</v>
      </c>
      <c r="AS206" s="508" t="e">
        <f ca="1">+IF(AND(ISNUMBER(OFFSET('Sanitation Data'!$H$11,0,10*ROW('Sanitation Data'!H200))),'Data Summary'!DH206="Yes"),OFFSET('Sanitation Data'!$H$11,0,10*ROW('Sanitation Data'!H200)),NA())</f>
        <v>#N/A</v>
      </c>
      <c r="AT206" s="508" t="e">
        <f ca="1">+IF(AND(ISNUMBER(OFFSET('Sanitation Data'!$H$12,0,10*ROW('Sanitation Data'!H200))),'Data Summary'!DI206="Yes"),OFFSET('Sanitation Data'!$H$12,0,10*ROW('Sanitation Data'!H200)),NA())</f>
        <v>#N/A</v>
      </c>
      <c r="AU206" s="508" t="e">
        <f ca="1">+IF(AND(ISNUMBER(OFFSET('Sanitation Data'!$I$4,0,10*ROW('Sanitation Data'!I200))),'Data Summary'!DJ206="Yes"),100-OFFSET('Sanitation Data'!$I$4,0,10*ROW('Sanitation Data'!I200)),NA())</f>
        <v>#N/A</v>
      </c>
      <c r="AV206" s="508" t="e">
        <f ca="1">+IF(AND(ISNUMBER(OFFSET('Sanitation Data'!$I$6,0,10*ROW('Sanitation Data'!I200))),'Data Summary'!DK206="Yes"),OFFSET('Sanitation Data'!$I$6,0,10*ROW('Sanitation Data'!I200)),NA())</f>
        <v>#N/A</v>
      </c>
      <c r="AW206" s="508" t="e">
        <f ca="1">+IF(AND(ISNUMBER(OFFSET('Sanitation Data'!$I$10,0,10*ROW('Sanitation Data'!I200))),'Data Summary'!DL206="Yes"),OFFSET('Sanitation Data'!$I$10,0,10*ROW('Sanitation Data'!I200)),NA())</f>
        <v>#N/A</v>
      </c>
      <c r="AX206" s="508" t="e">
        <f ca="1">+IF(AND(ISNUMBER(OFFSET('Sanitation Data'!$I$11,0,10*ROW('Sanitation Data'!I200))),'Data Summary'!DM206="Yes"),OFFSET('Sanitation Data'!$I$11,0,10*ROW('Sanitation Data'!I200)),NA())</f>
        <v>#N/A</v>
      </c>
      <c r="AY206" s="508" t="e">
        <f ca="1">+IF(AND(ISNUMBER(OFFSET('Sanitation Data'!$I$12,0,10*ROW('Sanitation Data'!I200))),'Data Summary'!DN206="Yes"),OFFSET('Sanitation Data'!$I$12,0,10*ROW('Sanitation Data'!I200)),NA())</f>
        <v>#N/A</v>
      </c>
      <c r="AZ206" s="509" t="e">
        <f ca="1">+IF(AND(ISNUMBER(OFFSET('Hygiene Data'!$D$5,0,10*ROW('Hygiene Data'!D200))),'Data Summary'!DO206="Yes"),OFFSET('Hygiene Data'!$D$5,0,10*ROW('Hygiene Data'!D200)),NA())</f>
        <v>#N/A</v>
      </c>
      <c r="BA206" s="509" t="e">
        <f ca="1">+IF(AND(ISNUMBER(OFFSET('Hygiene Data'!$D$7,0,10*ROW('Hygiene Data'!D200))),'Data Summary'!DP206="Yes"),OFFSET('Hygiene Data'!$D$7,0,10*ROW('Hygiene Data'!D200)),NA())</f>
        <v>#N/A</v>
      </c>
      <c r="BB206" s="509" t="e">
        <f ca="1">+IF(AND(ISNUMBER(OFFSET('Hygiene Data'!$D$9,0,10*ROW('Hygiene Data'!D200))),'Data Summary'!DQ206="Yes"),OFFSET('Hygiene Data'!$D$9,0,10*ROW('Hygiene Data'!D200)),NA())</f>
        <v>#N/A</v>
      </c>
      <c r="BC206" s="509" t="e">
        <f ca="1">+IF(AND(ISNUMBER(OFFSET('Hygiene Data'!$E$5,0,10*ROW('Hygiene Data'!E200))),'Data Summary'!DR206="Yes"),OFFSET('Hygiene Data'!$E$5,0,10*ROW('Hygiene Data'!E200)),NA())</f>
        <v>#N/A</v>
      </c>
      <c r="BD206" s="509" t="e">
        <f ca="1">+IF(AND(ISNUMBER(OFFSET('Hygiene Data'!$E$7,0,10*ROW('Hygiene Data'!E200))),'Data Summary'!DS206="Yes"),OFFSET('Hygiene Data'!$E$7,0,10*ROW('Hygiene Data'!E200)),NA())</f>
        <v>#N/A</v>
      </c>
      <c r="BE206" s="509" t="e">
        <f ca="1">+IF(AND(ISNUMBER(OFFSET('Hygiene Data'!$E$9,0,10*ROW('Hygiene Data'!E200))),'Data Summary'!DT206="Yes"),OFFSET('Hygiene Data'!$E$9,0,10*ROW('Hygiene Data'!E200)),NA())</f>
        <v>#N/A</v>
      </c>
      <c r="BF206" s="509" t="e">
        <f ca="1">+IF(AND(ISNUMBER(OFFSET('Hygiene Data'!$F$5,0,10*ROW('Hygiene Data'!F200))),'Data Summary'!DU206="Yes"),OFFSET('Hygiene Data'!$F$5,0,10*ROW('Hygiene Data'!F200)),NA())</f>
        <v>#N/A</v>
      </c>
      <c r="BG206" s="509" t="e">
        <f ca="1">+IF(AND(ISNUMBER(OFFSET('Hygiene Data'!$F$7,0,10*ROW('Hygiene Data'!F200))),'Data Summary'!DV206="Yes"),OFFSET('Hygiene Data'!$F$7,0,10*ROW('Hygiene Data'!F200)),NA())</f>
        <v>#N/A</v>
      </c>
      <c r="BH206" s="509" t="e">
        <f ca="1">+IF(AND(ISNUMBER(OFFSET('Hygiene Data'!$F$9,0,10*ROW('Hygiene Data'!F200))),'Data Summary'!DW206="Yes"),OFFSET('Hygiene Data'!$F$9,0,10*ROW('Hygiene Data'!F200)),NA())</f>
        <v>#N/A</v>
      </c>
      <c r="BI206" s="509" t="e">
        <f ca="1">+IF(AND(ISNUMBER(OFFSET('Hygiene Data'!$G$5,0,10*ROW('Hygiene Data'!G200))),'Data Summary'!DX206="Yes"),OFFSET('Hygiene Data'!$G$5,0,10*ROW('Hygiene Data'!G200)),NA())</f>
        <v>#N/A</v>
      </c>
      <c r="BJ206" s="509" t="e">
        <f ca="1">+IF(AND(ISNUMBER(OFFSET('Hygiene Data'!$G$7,0,10*ROW('Hygiene Data'!G200))),'Data Summary'!DY206="Yes"),OFFSET('Hygiene Data'!$G$7,0,10*ROW('Hygiene Data'!G200)),NA())</f>
        <v>#N/A</v>
      </c>
      <c r="BK206" s="509" t="e">
        <f ca="1">+IF(AND(ISNUMBER(OFFSET('Hygiene Data'!$G$9,0,10*ROW('Hygiene Data'!G200))),'Data Summary'!DZ206="Yes"),OFFSET('Hygiene Data'!$G$9,0,10*ROW('Hygiene Data'!G200)),NA())</f>
        <v>#N/A</v>
      </c>
      <c r="BL206" s="509" t="e">
        <f ca="1">+IF(AND(ISNUMBER(OFFSET('Hygiene Data'!$H$5,0,10*ROW('Hygiene Data'!H200))),'Data Summary'!EA206="Yes"),OFFSET('Hygiene Data'!$H$5,0,10*ROW('Hygiene Data'!H200)),NA())</f>
        <v>#N/A</v>
      </c>
      <c r="BM206" s="509" t="e">
        <f ca="1">+IF(AND(ISNUMBER(OFFSET('Hygiene Data'!$H$7,0,10*ROW('Hygiene Data'!H200))),'Data Summary'!EB206="Yes"),OFFSET('Hygiene Data'!$H$7,0,10*ROW('Hygiene Data'!H200)),NA())</f>
        <v>#N/A</v>
      </c>
      <c r="BN206" s="509" t="e">
        <f ca="1">+IF(AND(ISNUMBER(OFFSET('Hygiene Data'!$H$9,0,10*ROW('Hygiene Data'!H200))),'Data Summary'!EC206="Yes"),OFFSET('Hygiene Data'!$H$9,0,10*ROW('Hygiene Data'!H200)),NA())</f>
        <v>#N/A</v>
      </c>
      <c r="BO206" s="509" t="e">
        <f ca="1">+IF(AND(ISNUMBER(OFFSET('Hygiene Data'!$I$5,0,10*ROW('Hygiene Data'!I200))),'Data Summary'!ED206="Yes"),OFFSET('Hygiene Data'!$I$5,0,10*ROW('Hygiene Data'!I200)),NA())</f>
        <v>#N/A</v>
      </c>
      <c r="BP206" s="509" t="e">
        <f ca="1">+IF(AND(ISNUMBER(OFFSET('Hygiene Data'!$I$7,0,10*ROW('Hygiene Data'!I200))),'Data Summary'!EE206="Yes"),OFFSET('Hygiene Data'!$I$7,0,10*ROW('Hygiene Data'!I200)),NA())</f>
        <v>#N/A</v>
      </c>
      <c r="BQ206" s="509" t="e">
        <f ca="1">+IF(AND(ISNUMBER(OFFSET('Hygiene Data'!$I$9,0,10*ROW('Hygiene Data'!I200))),'Data Summary'!EF206="Yes"),OFFSET('Hygiene Data'!$I$9,0,10*ROW('Hygiene Data'!I200)),NA())</f>
        <v>#N/A</v>
      </c>
    </row>
    <row r="207" spans="1:69" x14ac:dyDescent="0.25">
      <c r="A207" s="505" t="e">
        <f ca="1">+RIGHT('Data Summary'!A207,LEN('Data Summary'!A207)-9)</f>
        <v>#VALUE!</v>
      </c>
      <c r="B207" s="479" t="str">
        <f ca="1">+IF(ISTEXT('Data Summary'!B207),'Data Summary'!B207,"")</f>
        <v/>
      </c>
      <c r="C207" s="506" t="e">
        <f ca="1">+VALUE('Data Summary'!C207)</f>
        <v>#VALUE!</v>
      </c>
      <c r="D207" s="507" t="e">
        <f ca="1">+IF(AND(ISNUMBER(OFFSET('Water Data'!$D$4,0,10*ROW('Water Data'!D201))),'Data Summary'!BS207="Yes"),100-OFFSET('Water Data'!$D$4,0,10*ROW('Water Data'!D201)),NA())</f>
        <v>#N/A</v>
      </c>
      <c r="E207" s="507" t="e">
        <f ca="1">+IF(AND(ISNUMBER(OFFSET('Water Data'!$D$6,0,10*ROW('Water Data'!D201))),'Data Summary'!BT207="Yes"),OFFSET('Water Data'!$D$6,0,10*ROW('Water Data'!D201)),NA())</f>
        <v>#N/A</v>
      </c>
      <c r="F207" s="507" t="e">
        <f ca="1">+IF(AND(ISNUMBER(OFFSET('Water Data'!$D$9,0,10*ROW('Water Data'!D201))),'Data Summary'!BU207="Yes"),OFFSET('Water Data'!$D$9,0,10*ROW('Water Data'!D201)),NA())</f>
        <v>#N/A</v>
      </c>
      <c r="G207" s="507" t="e">
        <f ca="1">+IF(AND(ISNUMBER(OFFSET('Water Data'!$E$4,0,10*ROW('Water Data'!E201))),'Data Summary'!BV207="Yes"),100-OFFSET('Water Data'!$E$4,0,10*ROW('Water Data'!E201)),NA())</f>
        <v>#N/A</v>
      </c>
      <c r="H207" s="507" t="e">
        <f ca="1">+IF(AND(ISNUMBER(OFFSET('Water Data'!$E$6,0,10*ROW('Water Data'!E201))),'Data Summary'!BW207="Yes"),OFFSET('Water Data'!$E$6,0,10*ROW('Water Data'!E201)),NA())</f>
        <v>#N/A</v>
      </c>
      <c r="I207" s="507" t="e">
        <f ca="1">+IF(AND(ISNUMBER(OFFSET('Water Data'!$E$9,0,10*ROW('Water Data'!E201))),'Data Summary'!BX207="Yes"),OFFSET('Water Data'!$E$9,0,10*ROW('Water Data'!E201)),NA())</f>
        <v>#N/A</v>
      </c>
      <c r="J207" s="507" t="e">
        <f ca="1">+IF(AND(ISNUMBER(OFFSET('Water Data'!$F$4,0,10*ROW('Water Data'!F201))),'Data Summary'!BY207="Yes"),100-OFFSET('Water Data'!$F$4,0,10*ROW('Water Data'!F201)),NA())</f>
        <v>#N/A</v>
      </c>
      <c r="K207" s="507" t="e">
        <f ca="1">+IF(AND(ISNUMBER(OFFSET('Water Data'!$F$6,0,10*ROW('Water Data'!F201))),'Data Summary'!BZ207="Yes"),OFFSET('Water Data'!$F$6,0,10*ROW('Water Data'!F201)),NA())</f>
        <v>#N/A</v>
      </c>
      <c r="L207" s="507" t="e">
        <f ca="1">+IF(AND(ISNUMBER(OFFSET('Water Data'!$F$9,0,10*ROW('Water Data'!F201))),'Data Summary'!CA207="Yes"),OFFSET('Water Data'!$F$9,0,10*ROW('Water Data'!F201)),NA())</f>
        <v>#N/A</v>
      </c>
      <c r="M207" s="507" t="e">
        <f ca="1">+IF(AND(ISNUMBER(OFFSET('Water Data'!$G$4,0,10*ROW('Water Data'!G201))),'Data Summary'!CB207="Yes"),100-OFFSET('Water Data'!$G$4,0,10*ROW('Water Data'!G201)),NA())</f>
        <v>#N/A</v>
      </c>
      <c r="N207" s="507" t="e">
        <f ca="1">+IF(AND(ISNUMBER(OFFSET('Water Data'!$G$6,0,10*ROW('Water Data'!G201))),'Data Summary'!CC207="Yes"),OFFSET('Water Data'!$G$6,0,10*ROW('Water Data'!G201)),NA())</f>
        <v>#N/A</v>
      </c>
      <c r="O207" s="507" t="e">
        <f ca="1">+IF(AND(ISNUMBER(OFFSET('Water Data'!$G$9,0,10*ROW('Water Data'!G201))),'Data Summary'!CD207="Yes"),OFFSET('Water Data'!$G$9,0,10*ROW('Water Data'!G201)),NA())</f>
        <v>#N/A</v>
      </c>
      <c r="P207" s="507" t="e">
        <f ca="1">+IF(AND(ISNUMBER(OFFSET('Water Data'!$H$4,0,10*ROW('Water Data'!H201))),'Data Summary'!CE207="Yes"),100-OFFSET('Water Data'!$H$4,0,10*ROW('Water Data'!H201)),NA())</f>
        <v>#N/A</v>
      </c>
      <c r="Q207" s="507" t="e">
        <f ca="1">+IF(AND(ISNUMBER(OFFSET('Water Data'!$H$6,0,10*ROW('Water Data'!H201))),'Data Summary'!CF207="Yes"),OFFSET('Water Data'!$H$6,0,10*ROW('Water Data'!H201)),NA())</f>
        <v>#N/A</v>
      </c>
      <c r="R207" s="507" t="e">
        <f ca="1">+IF(AND(ISNUMBER(OFFSET('Water Data'!$H$9,0,10*ROW('Water Data'!H201))),'Data Summary'!CG207="Yes"),OFFSET('Water Data'!$H$9,0,10*ROW('Water Data'!H201)),NA())</f>
        <v>#N/A</v>
      </c>
      <c r="S207" s="507" t="e">
        <f ca="1">+IF(AND(ISNUMBER(OFFSET('Water Data'!$I$4,0,10*ROW('Water Data'!I201))),'Data Summary'!CH207="Yes"),100-OFFSET('Water Data'!$I$4,0,10*ROW('Water Data'!I201)),NA())</f>
        <v>#N/A</v>
      </c>
      <c r="T207" s="507" t="e">
        <f ca="1">+IF(AND(ISNUMBER(OFFSET('Water Data'!$I$6,0,10*ROW('Water Data'!I201))),'Data Summary'!CI207="Yes"),OFFSET('Water Data'!$I$6,0,10*ROW('Water Data'!I201)),NA())</f>
        <v>#N/A</v>
      </c>
      <c r="U207" s="507" t="e">
        <f ca="1">+IF(AND(ISNUMBER(OFFSET('Water Data'!$I$9,0,10*ROW('Water Data'!I201))),'Data Summary'!CJ207="Yes"),OFFSET('Water Data'!$I$9,0,10*ROW('Water Data'!I201)),NA())</f>
        <v>#N/A</v>
      </c>
      <c r="V207" s="508" t="e">
        <f ca="1">+IF(AND(ISNUMBER(OFFSET('Sanitation Data'!$D$4,0,10*ROW('Sanitation Data'!D201))),'Data Summary'!CK207="Yes"),100-OFFSET('Sanitation Data'!$D$4,0,10*ROW('Sanitation Data'!D201)),NA())</f>
        <v>#N/A</v>
      </c>
      <c r="W207" s="508" t="e">
        <f ca="1">+IF(AND(ISNUMBER(OFFSET('Sanitation Data'!$D$6,0,10*ROW('Sanitation Data'!D201))),'Data Summary'!CL207="Yes"),OFFSET('Sanitation Data'!$D$6,0,10*ROW('Sanitation Data'!D201)),NA())</f>
        <v>#N/A</v>
      </c>
      <c r="X207" s="508" t="e">
        <f ca="1">+IF(AND(ISNUMBER(OFFSET('Sanitation Data'!$D$10,0,10*ROW('Sanitation Data'!D201))),'Data Summary'!CM207="Yes"),OFFSET('Sanitation Data'!$D$10,0,10*ROW('Sanitation Data'!D201)),NA())</f>
        <v>#N/A</v>
      </c>
      <c r="Y207" s="508" t="e">
        <f ca="1">+IF(AND(ISNUMBER(OFFSET('Sanitation Data'!$D$11,0,10*ROW('Sanitation Data'!D201))),'Data Summary'!CN207="Yes"),OFFSET('Sanitation Data'!$D$11,0,10*ROW('Sanitation Data'!D201)),NA())</f>
        <v>#N/A</v>
      </c>
      <c r="Z207" s="508" t="e">
        <f ca="1">+IF(AND(ISNUMBER(OFFSET('Sanitation Data'!$D$12,0,10*ROW('Sanitation Data'!D201))),'Data Summary'!CO207="Yes"),OFFSET('Sanitation Data'!$D$12,0,10*ROW('Sanitation Data'!D201)),NA())</f>
        <v>#N/A</v>
      </c>
      <c r="AA207" s="508" t="e">
        <f ca="1">+IF(AND(ISNUMBER(OFFSET('Sanitation Data'!$E$4,0,10*ROW('Sanitation Data'!E201))),'Data Summary'!CP207="Yes"),100-OFFSET('Sanitation Data'!$E$4,0,10*ROW('Sanitation Data'!E201)),NA())</f>
        <v>#N/A</v>
      </c>
      <c r="AB207" s="508" t="e">
        <f ca="1">+IF(AND(ISNUMBER(OFFSET('Sanitation Data'!$E$6,0,10*ROW('Sanitation Data'!E201))),'Data Summary'!CQ207="Yes"),OFFSET('Sanitation Data'!$E$6,0,10*ROW('Sanitation Data'!E201)),NA())</f>
        <v>#N/A</v>
      </c>
      <c r="AC207" s="508" t="e">
        <f ca="1">+IF(AND(ISNUMBER(OFFSET('Sanitation Data'!$E$10,0,10*ROW('Sanitation Data'!E201))),'Data Summary'!CR207="Yes"),OFFSET('Sanitation Data'!$E$10,0,10*ROW('Sanitation Data'!E201)),NA())</f>
        <v>#N/A</v>
      </c>
      <c r="AD207" s="508" t="e">
        <f ca="1">+IF(AND(ISNUMBER(OFFSET('Sanitation Data'!$E$11,0,10*ROW('Sanitation Data'!E201))),'Data Summary'!CS207="Yes"),OFFSET('Sanitation Data'!$E$11,0,10*ROW('Sanitation Data'!E201)),NA())</f>
        <v>#N/A</v>
      </c>
      <c r="AE207" s="508" t="e">
        <f ca="1">+IF(AND(ISNUMBER(OFFSET('Sanitation Data'!$E$12,0,10*ROW('Sanitation Data'!E201))),'Data Summary'!CT207="Yes"),OFFSET('Sanitation Data'!$E$12,0,10*ROW('Sanitation Data'!E201)),NA())</f>
        <v>#N/A</v>
      </c>
      <c r="AF207" s="508" t="e">
        <f ca="1">+IF(AND(ISNUMBER(OFFSET('Sanitation Data'!$F$4,0,10*ROW('Sanitation Data'!F201))),'Data Summary'!CU207="Yes"),100-OFFSET('Sanitation Data'!$F$4,0,10*ROW('Sanitation Data'!F201)),NA())</f>
        <v>#N/A</v>
      </c>
      <c r="AG207" s="508" t="e">
        <f ca="1">+IF(AND(ISNUMBER(OFFSET('Sanitation Data'!$F$6,0,10*ROW('Sanitation Data'!F201))),'Data Summary'!CV207="Yes"),OFFSET('Sanitation Data'!$F$6,0,10*ROW('Sanitation Data'!F201)),NA())</f>
        <v>#N/A</v>
      </c>
      <c r="AH207" s="508" t="e">
        <f ca="1">+IF(AND(ISNUMBER(OFFSET('Sanitation Data'!$F$10,0,10*ROW('Sanitation Data'!F201))),'Data Summary'!CW207="Yes"),OFFSET('Sanitation Data'!$F$10,0,10*ROW('Sanitation Data'!F201)),NA())</f>
        <v>#N/A</v>
      </c>
      <c r="AI207" s="508" t="e">
        <f ca="1">+IF(AND(ISNUMBER(OFFSET('Sanitation Data'!$F$11,0,10*ROW('Sanitation Data'!F201))),'Data Summary'!CX207="Yes"),OFFSET('Sanitation Data'!$F$11,0,10*ROW('Sanitation Data'!F201)),NA())</f>
        <v>#N/A</v>
      </c>
      <c r="AJ207" s="508" t="e">
        <f ca="1">+IF(AND(ISNUMBER(OFFSET('Sanitation Data'!$F$12,0,10*ROW('Sanitation Data'!F201))),'Data Summary'!CY207="Yes"),OFFSET('Sanitation Data'!$F$12,0,10*ROW('Sanitation Data'!F201)),NA())</f>
        <v>#N/A</v>
      </c>
      <c r="AK207" s="508" t="e">
        <f ca="1">+IF(AND(ISNUMBER(OFFSET('Sanitation Data'!$G$4,0,10*ROW('Sanitation Data'!G201))),'Data Summary'!CZ207="Yes"),100-OFFSET('Sanitation Data'!$G$4,0,10*ROW('Sanitation Data'!G201)),NA())</f>
        <v>#N/A</v>
      </c>
      <c r="AL207" s="508" t="e">
        <f ca="1">+IF(AND(ISNUMBER(OFFSET('Sanitation Data'!$G$6,0,10*ROW('Sanitation Data'!G201))),'Data Summary'!DA207="Yes"),OFFSET('Sanitation Data'!$G$6,0,10*ROW('Sanitation Data'!G201)),NA())</f>
        <v>#N/A</v>
      </c>
      <c r="AM207" s="508" t="e">
        <f ca="1">+IF(AND(ISNUMBER(OFFSET('Sanitation Data'!$G$10,0,10*ROW('Sanitation Data'!G201))),'Data Summary'!DB207="Yes"),OFFSET('Sanitation Data'!$G$10,0,10*ROW('Sanitation Data'!G201)),NA())</f>
        <v>#N/A</v>
      </c>
      <c r="AN207" s="508" t="e">
        <f ca="1">+IF(AND(ISNUMBER(OFFSET('Sanitation Data'!$G$11,0,10*ROW('Sanitation Data'!G201))),'Data Summary'!DC207="Yes"),OFFSET('Sanitation Data'!$G$11,0,10*ROW('Sanitation Data'!G201)),NA())</f>
        <v>#N/A</v>
      </c>
      <c r="AO207" s="508" t="e">
        <f ca="1">+IF(AND(ISNUMBER(OFFSET('Sanitation Data'!$G$12,0,10*ROW('Sanitation Data'!G201))),'Data Summary'!DD207="Yes"),OFFSET('Sanitation Data'!$G$12,0,10*ROW('Sanitation Data'!G201)),NA())</f>
        <v>#N/A</v>
      </c>
      <c r="AP207" s="508" t="e">
        <f ca="1">+IF(AND(ISNUMBER(OFFSET('Sanitation Data'!$H$4,0,10*ROW('Sanitation Data'!H201))),'Data Summary'!DE207="Yes"),100-OFFSET('Sanitation Data'!$H$4,0,10*ROW('Sanitation Data'!H201)),NA())</f>
        <v>#N/A</v>
      </c>
      <c r="AQ207" s="508" t="e">
        <f ca="1">+IF(AND(ISNUMBER(OFFSET('Sanitation Data'!$H$6,0,10*ROW('Sanitation Data'!H201))),'Data Summary'!DF207="Yes"),OFFSET('Sanitation Data'!$H$6,0,10*ROW('Sanitation Data'!H201)),NA())</f>
        <v>#N/A</v>
      </c>
      <c r="AR207" s="508" t="e">
        <f ca="1">+IF(AND(ISNUMBER(OFFSET('Sanitation Data'!$H$10,0,10*ROW('Sanitation Data'!H201))),'Data Summary'!DG207="Yes"),OFFSET('Sanitation Data'!$H$10,0,10*ROW('Sanitation Data'!H201)),NA())</f>
        <v>#N/A</v>
      </c>
      <c r="AS207" s="508" t="e">
        <f ca="1">+IF(AND(ISNUMBER(OFFSET('Sanitation Data'!$H$11,0,10*ROW('Sanitation Data'!H201))),'Data Summary'!DH207="Yes"),OFFSET('Sanitation Data'!$H$11,0,10*ROW('Sanitation Data'!H201)),NA())</f>
        <v>#N/A</v>
      </c>
      <c r="AT207" s="508" t="e">
        <f ca="1">+IF(AND(ISNUMBER(OFFSET('Sanitation Data'!$H$12,0,10*ROW('Sanitation Data'!H201))),'Data Summary'!DI207="Yes"),OFFSET('Sanitation Data'!$H$12,0,10*ROW('Sanitation Data'!H201)),NA())</f>
        <v>#N/A</v>
      </c>
      <c r="AU207" s="508" t="e">
        <f ca="1">+IF(AND(ISNUMBER(OFFSET('Sanitation Data'!$I$4,0,10*ROW('Sanitation Data'!I201))),'Data Summary'!DJ207="Yes"),100-OFFSET('Sanitation Data'!$I$4,0,10*ROW('Sanitation Data'!I201)),NA())</f>
        <v>#N/A</v>
      </c>
      <c r="AV207" s="508" t="e">
        <f ca="1">+IF(AND(ISNUMBER(OFFSET('Sanitation Data'!$I$6,0,10*ROW('Sanitation Data'!I201))),'Data Summary'!DK207="Yes"),OFFSET('Sanitation Data'!$I$6,0,10*ROW('Sanitation Data'!I201)),NA())</f>
        <v>#N/A</v>
      </c>
      <c r="AW207" s="508" t="e">
        <f ca="1">+IF(AND(ISNUMBER(OFFSET('Sanitation Data'!$I$10,0,10*ROW('Sanitation Data'!I201))),'Data Summary'!DL207="Yes"),OFFSET('Sanitation Data'!$I$10,0,10*ROW('Sanitation Data'!I201)),NA())</f>
        <v>#N/A</v>
      </c>
      <c r="AX207" s="508" t="e">
        <f ca="1">+IF(AND(ISNUMBER(OFFSET('Sanitation Data'!$I$11,0,10*ROW('Sanitation Data'!I201))),'Data Summary'!DM207="Yes"),OFFSET('Sanitation Data'!$I$11,0,10*ROW('Sanitation Data'!I201)),NA())</f>
        <v>#N/A</v>
      </c>
      <c r="AY207" s="508" t="e">
        <f ca="1">+IF(AND(ISNUMBER(OFFSET('Sanitation Data'!$I$12,0,10*ROW('Sanitation Data'!I201))),'Data Summary'!DN207="Yes"),OFFSET('Sanitation Data'!$I$12,0,10*ROW('Sanitation Data'!I201)),NA())</f>
        <v>#N/A</v>
      </c>
      <c r="AZ207" s="509" t="e">
        <f ca="1">+IF(AND(ISNUMBER(OFFSET('Hygiene Data'!$D$5,0,10*ROW('Hygiene Data'!D201))),'Data Summary'!DO207="Yes"),OFFSET('Hygiene Data'!$D$5,0,10*ROW('Hygiene Data'!D201)),NA())</f>
        <v>#N/A</v>
      </c>
      <c r="BA207" s="509" t="e">
        <f ca="1">+IF(AND(ISNUMBER(OFFSET('Hygiene Data'!$D$7,0,10*ROW('Hygiene Data'!D201))),'Data Summary'!DP207="Yes"),OFFSET('Hygiene Data'!$D$7,0,10*ROW('Hygiene Data'!D201)),NA())</f>
        <v>#N/A</v>
      </c>
      <c r="BB207" s="509" t="e">
        <f ca="1">+IF(AND(ISNUMBER(OFFSET('Hygiene Data'!$D$9,0,10*ROW('Hygiene Data'!D201))),'Data Summary'!DQ207="Yes"),OFFSET('Hygiene Data'!$D$9,0,10*ROW('Hygiene Data'!D201)),NA())</f>
        <v>#N/A</v>
      </c>
      <c r="BC207" s="509" t="e">
        <f ca="1">+IF(AND(ISNUMBER(OFFSET('Hygiene Data'!$E$5,0,10*ROW('Hygiene Data'!E201))),'Data Summary'!DR207="Yes"),OFFSET('Hygiene Data'!$E$5,0,10*ROW('Hygiene Data'!E201)),NA())</f>
        <v>#N/A</v>
      </c>
      <c r="BD207" s="509" t="e">
        <f ca="1">+IF(AND(ISNUMBER(OFFSET('Hygiene Data'!$E$7,0,10*ROW('Hygiene Data'!E201))),'Data Summary'!DS207="Yes"),OFFSET('Hygiene Data'!$E$7,0,10*ROW('Hygiene Data'!E201)),NA())</f>
        <v>#N/A</v>
      </c>
      <c r="BE207" s="509" t="e">
        <f ca="1">+IF(AND(ISNUMBER(OFFSET('Hygiene Data'!$E$9,0,10*ROW('Hygiene Data'!E201))),'Data Summary'!DT207="Yes"),OFFSET('Hygiene Data'!$E$9,0,10*ROW('Hygiene Data'!E201)),NA())</f>
        <v>#N/A</v>
      </c>
      <c r="BF207" s="509" t="e">
        <f ca="1">+IF(AND(ISNUMBER(OFFSET('Hygiene Data'!$F$5,0,10*ROW('Hygiene Data'!F201))),'Data Summary'!DU207="Yes"),OFFSET('Hygiene Data'!$F$5,0,10*ROW('Hygiene Data'!F201)),NA())</f>
        <v>#N/A</v>
      </c>
      <c r="BG207" s="509" t="e">
        <f ca="1">+IF(AND(ISNUMBER(OFFSET('Hygiene Data'!$F$7,0,10*ROW('Hygiene Data'!F201))),'Data Summary'!DV207="Yes"),OFFSET('Hygiene Data'!$F$7,0,10*ROW('Hygiene Data'!F201)),NA())</f>
        <v>#N/A</v>
      </c>
      <c r="BH207" s="509" t="e">
        <f ca="1">+IF(AND(ISNUMBER(OFFSET('Hygiene Data'!$F$9,0,10*ROW('Hygiene Data'!F201))),'Data Summary'!DW207="Yes"),OFFSET('Hygiene Data'!$F$9,0,10*ROW('Hygiene Data'!F201)),NA())</f>
        <v>#N/A</v>
      </c>
      <c r="BI207" s="509" t="e">
        <f ca="1">+IF(AND(ISNUMBER(OFFSET('Hygiene Data'!$G$5,0,10*ROW('Hygiene Data'!G201))),'Data Summary'!DX207="Yes"),OFFSET('Hygiene Data'!$G$5,0,10*ROW('Hygiene Data'!G201)),NA())</f>
        <v>#N/A</v>
      </c>
      <c r="BJ207" s="509" t="e">
        <f ca="1">+IF(AND(ISNUMBER(OFFSET('Hygiene Data'!$G$7,0,10*ROW('Hygiene Data'!G201))),'Data Summary'!DY207="Yes"),OFFSET('Hygiene Data'!$G$7,0,10*ROW('Hygiene Data'!G201)),NA())</f>
        <v>#N/A</v>
      </c>
      <c r="BK207" s="509" t="e">
        <f ca="1">+IF(AND(ISNUMBER(OFFSET('Hygiene Data'!$G$9,0,10*ROW('Hygiene Data'!G201))),'Data Summary'!DZ207="Yes"),OFFSET('Hygiene Data'!$G$9,0,10*ROW('Hygiene Data'!G201)),NA())</f>
        <v>#N/A</v>
      </c>
      <c r="BL207" s="509" t="e">
        <f ca="1">+IF(AND(ISNUMBER(OFFSET('Hygiene Data'!$H$5,0,10*ROW('Hygiene Data'!H201))),'Data Summary'!EA207="Yes"),OFFSET('Hygiene Data'!$H$5,0,10*ROW('Hygiene Data'!H201)),NA())</f>
        <v>#N/A</v>
      </c>
      <c r="BM207" s="509" t="e">
        <f ca="1">+IF(AND(ISNUMBER(OFFSET('Hygiene Data'!$H$7,0,10*ROW('Hygiene Data'!H201))),'Data Summary'!EB207="Yes"),OFFSET('Hygiene Data'!$H$7,0,10*ROW('Hygiene Data'!H201)),NA())</f>
        <v>#N/A</v>
      </c>
      <c r="BN207" s="509" t="e">
        <f ca="1">+IF(AND(ISNUMBER(OFFSET('Hygiene Data'!$H$9,0,10*ROW('Hygiene Data'!H201))),'Data Summary'!EC207="Yes"),OFFSET('Hygiene Data'!$H$9,0,10*ROW('Hygiene Data'!H201)),NA())</f>
        <v>#N/A</v>
      </c>
      <c r="BO207" s="509" t="e">
        <f ca="1">+IF(AND(ISNUMBER(OFFSET('Hygiene Data'!$I$5,0,10*ROW('Hygiene Data'!I201))),'Data Summary'!ED207="Yes"),OFFSET('Hygiene Data'!$I$5,0,10*ROW('Hygiene Data'!I201)),NA())</f>
        <v>#N/A</v>
      </c>
      <c r="BP207" s="509" t="e">
        <f ca="1">+IF(AND(ISNUMBER(OFFSET('Hygiene Data'!$I$7,0,10*ROW('Hygiene Data'!I201))),'Data Summary'!EE207="Yes"),OFFSET('Hygiene Data'!$I$7,0,10*ROW('Hygiene Data'!I201)),NA())</f>
        <v>#N/A</v>
      </c>
      <c r="BQ207" s="50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9FA54-12C2-42A3-8EDB-0CE05A52204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9" customWidth="1"/>
    <col min="2" max="2" width="6.5" style="570" customWidth="1"/>
    <col min="3" max="3" width="21.59765625" style="571" customWidth="1"/>
    <col min="4" max="4" width="9.69921875" style="519" customWidth="1"/>
    <col min="5" max="5" width="8" style="574" customWidth="1"/>
    <col min="6" max="6" width="8" style="572" customWidth="1"/>
    <col min="7" max="7" width="8" style="575" customWidth="1"/>
    <col min="8" max="8" width="8" style="572" customWidth="1"/>
    <col min="9" max="9" width="8" style="519" customWidth="1"/>
    <col min="10" max="10" width="8" style="573" customWidth="1"/>
    <col min="11" max="11" width="8" style="576" customWidth="1"/>
    <col min="12" max="12" width="8" style="572" customWidth="1"/>
    <col min="13" max="13" width="8" style="577" customWidth="1"/>
    <col min="14" max="14" width="8" style="573" customWidth="1"/>
    <col min="15" max="19" width="8" style="519" customWidth="1"/>
    <col min="20" max="16384" width="9" style="519"/>
  </cols>
  <sheetData>
    <row r="1" spans="1:19" ht="20.25" customHeight="1" x14ac:dyDescent="0.25">
      <c r="A1" s="510" t="str">
        <f>HLOOKUP(Introduction!$G$4,nametranslations,157,FALSE)</f>
        <v>Estimaciones del JMP de la OMS y UNICEF
(Actualizado en 2026)</v>
      </c>
      <c r="B1" s="511" t="str">
        <f ca="1">HLOOKUP([1]Introduction!$G$4,nametranslations,38,FALSE)</f>
        <v>Servicios de agua, saneamiento e higiene en las escuelas</v>
      </c>
      <c r="C1" s="511" t="str">
        <f ca="1">HLOOKUP([1]Introduction!$G$4,nametranslations,38,FALSE)</f>
        <v>Servicios de agua, saneamiento e higiene en las escuelas</v>
      </c>
      <c r="D1" s="511" t="str">
        <f ca="1">HLOOKUP([1]Introduction!$G$4,nametranslations,38,FALSE)</f>
        <v>Servicios de agua, saneamiento e higiene en las escuelas</v>
      </c>
      <c r="E1" s="512" t="str">
        <f>HLOOKUP(Introduction!$G$4,nametranslations,68,FALSE)</f>
        <v>Agua para consumo (%)</v>
      </c>
      <c r="F1" s="513"/>
      <c r="G1" s="513"/>
      <c r="H1" s="513"/>
      <c r="I1" s="514"/>
      <c r="J1" s="515" t="str">
        <f>HLOOKUP(Introduction!$G$4,nametranslations,69,FALSE)</f>
        <v>Saneamiento (%)</v>
      </c>
      <c r="K1" s="515"/>
      <c r="L1" s="515"/>
      <c r="M1" s="515"/>
      <c r="N1" s="515"/>
      <c r="O1" s="516" t="str">
        <f>HLOOKUP(Introduction!$G$4,nametranslations,70,FALSE)</f>
        <v>Higiene (%)</v>
      </c>
      <c r="P1" s="517"/>
      <c r="Q1" s="517"/>
      <c r="R1" s="517"/>
      <c r="S1" s="518"/>
    </row>
    <row r="2" spans="1:19" x14ac:dyDescent="0.25">
      <c r="A2" s="511" t="str">
        <f ca="1">HLOOKUP([1]Introduction!$G$4,nametranslations,38,FALSE)</f>
        <v>Servicios de agua, saneamiento e higiene en las escuelas</v>
      </c>
      <c r="B2" s="511" t="str">
        <f ca="1">HLOOKUP([1]Introduction!$G$4,nametranslations,38,FALSE)</f>
        <v>Servicios de agua, saneamiento e higiene en las escuelas</v>
      </c>
      <c r="C2" s="511" t="str">
        <f ca="1">HLOOKUP([1]Introduction!$G$4,nametranslations,38,FALSE)</f>
        <v>Servicios de agua, saneamiento e higiene en las escuelas</v>
      </c>
      <c r="D2" s="511" t="str">
        <f ca="1">HLOOKUP([1]Introduction!$G$4,nametranslations,38,FALSE)</f>
        <v>Servicios de agua, saneamiento e higiene en las escuelas</v>
      </c>
      <c r="E2" s="520"/>
      <c r="F2" s="521"/>
      <c r="G2" s="522"/>
      <c r="H2" s="523"/>
      <c r="I2" s="524"/>
      <c r="J2" s="525"/>
      <c r="K2" s="521"/>
      <c r="L2" s="526"/>
      <c r="M2" s="523"/>
      <c r="N2" s="527"/>
      <c r="O2" s="520"/>
      <c r="P2" s="521"/>
      <c r="Q2" s="528"/>
      <c r="R2" s="523"/>
      <c r="S2" s="524"/>
    </row>
    <row r="3" spans="1:19" ht="134.25" customHeight="1" x14ac:dyDescent="0.25">
      <c r="A3" s="529" t="str">
        <f>HLOOKUP(Introduction!$G$4,nametranslations,71,FALSE)</f>
        <v>País</v>
      </c>
      <c r="B3" s="530" t="str">
        <f>HLOOKUP(Introduction!$G$4,nametranslations,72,FALSE)</f>
        <v>Año</v>
      </c>
      <c r="C3" s="531" t="str">
        <f>HLOOKUP(Introduction!$G$4,nametranslations,73,FALSE)</f>
        <v>Entorno</v>
      </c>
      <c r="D3" s="532" t="str">
        <f>HLOOKUP(Introduction!$G$4,nametranslations,67,FALSE)</f>
        <v>Población en edad escolar
Fuente: División de Población de las Naciones Unidas y UNESCO</v>
      </c>
      <c r="E3" s="533" t="str">
        <f>HLOOKUP(Introduction!$G$4,nametranslations,74,FALSE)</f>
        <v>Instalaciónes</v>
      </c>
      <c r="F3" s="534" t="str">
        <f>HLOOKUP(Introduction!$G$4,nametranslations,75,FALSE)</f>
        <v>Mejorado</v>
      </c>
      <c r="G3" s="535" t="str">
        <f>HLOOKUP(Introduction!$G$4,nametranslations,76,FALSE)</f>
        <v>Basico (mejorado y disponible)</v>
      </c>
      <c r="H3" s="536" t="str">
        <f>HLOOKUP(Introduction!$G$4,nametranslations,77,FALSE)</f>
        <v>Limitado</v>
      </c>
      <c r="I3" s="537" t="str">
        <f>HLOOKUP(Introduction!$G$4,nametranslations,78,FALSE)</f>
        <v>Sin servicio</v>
      </c>
      <c r="J3" s="538" t="str">
        <f>HLOOKUP(Introduction!$G$4,nametranslations,74,FALSE)</f>
        <v>Instalaciónes</v>
      </c>
      <c r="K3" s="539" t="str">
        <f>HLOOKUP(Introduction!$G$4,nametranslations,75,FALSE)</f>
        <v>Mejorado</v>
      </c>
      <c r="L3" s="540" t="str">
        <f>HLOOKUP(Introduction!$G$4,nametranslations,79,FALSE)</f>
        <v>Básico
(mejorado, utilizable y de un solo sexo)</v>
      </c>
      <c r="M3" s="536" t="str">
        <f>HLOOKUP(Introduction!$G$4,nametranslations,77,FALSE)</f>
        <v>Limitado</v>
      </c>
      <c r="N3" s="537" t="str">
        <f>HLOOKUP(Introduction!$G$4,nametranslations,78,FALSE)</f>
        <v>Sin servicio</v>
      </c>
      <c r="O3" s="533" t="str">
        <f>HLOOKUP(Introduction!$G$4,nametranslations,74,FALSE)</f>
        <v>Instalaciónes</v>
      </c>
      <c r="P3" s="534" t="str">
        <f>HLOOKUP(Introduction!$G$4,nametranslations,80,FALSE)</f>
        <v>Instalaciónes con agua</v>
      </c>
      <c r="Q3" s="541" t="str">
        <f>HLOOKUP(Introduction!$G$4,nametranslations,81,FALSE)</f>
        <v>Básico
 (instalación con agua y jabón)</v>
      </c>
      <c r="R3" s="536" t="str">
        <f>HLOOKUP(Introduction!$G$4,nametranslations,77,FALSE)</f>
        <v>Limitado</v>
      </c>
      <c r="S3" s="537" t="str">
        <f>HLOOKUP(Introduction!$G$4,nametranslations,78,FALSE)</f>
        <v>Sin servicio</v>
      </c>
    </row>
    <row r="4" spans="1:19" x14ac:dyDescent="0.25">
      <c r="A4" s="542" t="str">
        <f>+Introduction!$C$7</f>
        <v>México</v>
      </c>
      <c r="B4" s="543">
        <f>IF(ISBLANK(Regressions!B14), " ", Regressions!B14)</f>
        <v>2000</v>
      </c>
      <c r="C4" s="544" t="str">
        <f>HLOOKUP(Introduction!$G$4,nametranslations,24,FALSE)</f>
        <v>Total</v>
      </c>
      <c r="D4" s="545">
        <f>IF(ISBLANK(Regressions!D14), " ", Regressions!D14)</f>
        <v>30928714</v>
      </c>
      <c r="E4" s="546">
        <f>IF(ISNUMBER(Regressions!E14),ROUND(Regressions!E14, 1), NA())</f>
        <v>100</v>
      </c>
      <c r="F4" s="547">
        <f>IF(ISNUMBER(Regressions!F14),ROUND(Regressions!F14, 1), NA())</f>
        <v>89.4</v>
      </c>
      <c r="G4" s="548" t="e">
        <f>IF(ISNUMBER(Regressions!G14),ROUND(Regressions!G14, 1), NA())</f>
        <v>#N/A</v>
      </c>
      <c r="H4" s="549" t="e">
        <f>IF(ISNUMBER(Regressions!H14),ROUND(Regressions!H14, 1), NA())</f>
        <v>#N/A</v>
      </c>
      <c r="I4" s="550">
        <f>IF(ISNUMBER(Regressions!I14),ROUND(Regressions!I14, 1), NA())</f>
        <v>10.6</v>
      </c>
      <c r="J4" s="551">
        <f>IF(ISNUMBER(Regressions!K14),ROUND(Regressions!K14, 1), NA())</f>
        <v>100</v>
      </c>
      <c r="K4" s="547">
        <f>IF(ISNUMBER(Regressions!L14),ROUND(Regressions!L14, 1), NA())</f>
        <v>99.9</v>
      </c>
      <c r="L4" s="552">
        <f>IF(ISNUMBER(Regressions!M14),ROUND(Regressions!M14, 1), NA())</f>
        <v>89.8</v>
      </c>
      <c r="M4" s="549">
        <f>IF(ISNUMBER(Regressions!N14),ROUND(Regressions!N14, 1), NA())</f>
        <v>10.1</v>
      </c>
      <c r="N4" s="550">
        <f>IF(ISNUMBER(Regressions!O14),ROUND(Regressions!O14, 1), NA())</f>
        <v>0.1</v>
      </c>
      <c r="O4" s="551">
        <f>IF(ISNUMBER(Regressions!Q14),ROUND(Regressions!Q14, 1), NA())</f>
        <v>99.1</v>
      </c>
      <c r="P4" s="547" t="e">
        <f>IF(ISNUMBER(Regressions!R14),ROUND(Regressions!R14, 1), NA())</f>
        <v>#N/A</v>
      </c>
      <c r="Q4" s="553">
        <f>IF(ISNUMBER(Regressions!S14),ROUND(Regressions!S14, 1), NA())</f>
        <v>38.299999999999997</v>
      </c>
      <c r="R4" s="549" t="e">
        <f>IF(ISNUMBER(Regressions!T14),ROUND(Regressions!T14, 1), NA())</f>
        <v>#N/A</v>
      </c>
      <c r="S4" s="550" t="e">
        <f>IF(ISNUMBER(Regressions!U14),ROUND(Regressions!U14, 1), NA())</f>
        <v>#N/A</v>
      </c>
    </row>
    <row r="5" spans="1:19" x14ac:dyDescent="0.25">
      <c r="A5" s="542" t="str">
        <f>+Introduction!$C$7</f>
        <v>México</v>
      </c>
      <c r="B5" s="543">
        <f>IF(ISBLANK(Regressions!B15), " ", Regressions!B15)</f>
        <v>2001</v>
      </c>
      <c r="C5" s="542" t="str">
        <f>HLOOKUP(Introduction!$G$4,nametranslations,24,FALSE)</f>
        <v>Total</v>
      </c>
      <c r="D5" s="545">
        <f>IF(ISBLANK(Regressions!D15), " ", Regressions!D15)</f>
        <v>30994238</v>
      </c>
      <c r="E5" s="546">
        <f>IF(ISNUMBER(Regressions!E15),ROUND(Regressions!E15, 1), NA())</f>
        <v>100</v>
      </c>
      <c r="F5" s="547">
        <f>IF(ISNUMBER(Regressions!F15),ROUND(Regressions!F15, 1), NA())</f>
        <v>89.4</v>
      </c>
      <c r="G5" s="548" t="e">
        <f>IF(ISNUMBER(Regressions!G15),ROUND(Regressions!G15, 1), NA())</f>
        <v>#N/A</v>
      </c>
      <c r="H5" s="549" t="e">
        <f>IF(ISNUMBER(Regressions!H15),ROUND(Regressions!H15, 1), NA())</f>
        <v>#N/A</v>
      </c>
      <c r="I5" s="550">
        <f>IF(ISNUMBER(Regressions!I15),ROUND(Regressions!I15, 1), NA())</f>
        <v>10.6</v>
      </c>
      <c r="J5" s="551">
        <f>IF(ISNUMBER(Regressions!K15),ROUND(Regressions!K15, 1), NA())</f>
        <v>100</v>
      </c>
      <c r="K5" s="547">
        <f>IF(ISNUMBER(Regressions!L15),ROUND(Regressions!L15, 1), NA())</f>
        <v>99.9</v>
      </c>
      <c r="L5" s="552">
        <f>IF(ISNUMBER(Regressions!M15),ROUND(Regressions!M15, 1), NA())</f>
        <v>89.8</v>
      </c>
      <c r="M5" s="549">
        <f>IF(ISNUMBER(Regressions!N15),ROUND(Regressions!N15, 1), NA())</f>
        <v>10.1</v>
      </c>
      <c r="N5" s="550">
        <f>IF(ISNUMBER(Regressions!O15),ROUND(Regressions!O15, 1), NA())</f>
        <v>0.1</v>
      </c>
      <c r="O5" s="551">
        <f>IF(ISNUMBER(Regressions!Q15),ROUND(Regressions!Q15, 1), NA())</f>
        <v>99.1</v>
      </c>
      <c r="P5" s="547" t="e">
        <f>IF(ISNUMBER(Regressions!R15),ROUND(Regressions!R15, 1), NA())</f>
        <v>#N/A</v>
      </c>
      <c r="Q5" s="553">
        <f>IF(ISNUMBER(Regressions!S15),ROUND(Regressions!S15, 1), NA())</f>
        <v>38.299999999999997</v>
      </c>
      <c r="R5" s="549" t="e">
        <f>IF(ISNUMBER(Regressions!T15),ROUND(Regressions!T15, 1), NA())</f>
        <v>#N/A</v>
      </c>
      <c r="S5" s="550" t="e">
        <f>IF(ISNUMBER(Regressions!U15),ROUND(Regressions!U15, 1), NA())</f>
        <v>#N/A</v>
      </c>
    </row>
    <row r="6" spans="1:19" x14ac:dyDescent="0.25">
      <c r="A6" s="542" t="str">
        <f>+Introduction!$C$7</f>
        <v>México</v>
      </c>
      <c r="B6" s="543">
        <f>IF(ISBLANK(Regressions!B16), " ", Regressions!B16)</f>
        <v>2002</v>
      </c>
      <c r="C6" s="542" t="str">
        <f>HLOOKUP(Introduction!$G$4,nametranslations,24,FALSE)</f>
        <v>Total</v>
      </c>
      <c r="D6" s="545">
        <f>IF(ISBLANK(Regressions!D16), " ", Regressions!D16)</f>
        <v>31048102</v>
      </c>
      <c r="E6" s="546">
        <f>IF(ISNUMBER(Regressions!E16),ROUND(Regressions!E16, 1), NA())</f>
        <v>100</v>
      </c>
      <c r="F6" s="547">
        <f>IF(ISNUMBER(Regressions!F16),ROUND(Regressions!F16, 1), NA())</f>
        <v>89.4</v>
      </c>
      <c r="G6" s="548" t="e">
        <f>IF(ISNUMBER(Regressions!G16),ROUND(Regressions!G16, 1), NA())</f>
        <v>#N/A</v>
      </c>
      <c r="H6" s="549" t="e">
        <f>IF(ISNUMBER(Regressions!H16),ROUND(Regressions!H16, 1), NA())</f>
        <v>#N/A</v>
      </c>
      <c r="I6" s="550">
        <f>IF(ISNUMBER(Regressions!I16),ROUND(Regressions!I16, 1), NA())</f>
        <v>10.6</v>
      </c>
      <c r="J6" s="551">
        <f>IF(ISNUMBER(Regressions!K16),ROUND(Regressions!K16, 1), NA())</f>
        <v>100</v>
      </c>
      <c r="K6" s="547">
        <f>IF(ISNUMBER(Regressions!L16),ROUND(Regressions!L16, 1), NA())</f>
        <v>99.9</v>
      </c>
      <c r="L6" s="552">
        <f>IF(ISNUMBER(Regressions!M16),ROUND(Regressions!M16, 1), NA())</f>
        <v>89.8</v>
      </c>
      <c r="M6" s="549">
        <f>IF(ISNUMBER(Regressions!N16),ROUND(Regressions!N16, 1), NA())</f>
        <v>10.1</v>
      </c>
      <c r="N6" s="550">
        <f>IF(ISNUMBER(Regressions!O16),ROUND(Regressions!O16, 1), NA())</f>
        <v>0.1</v>
      </c>
      <c r="O6" s="551">
        <f>IF(ISNUMBER(Regressions!Q16),ROUND(Regressions!Q16, 1), NA())</f>
        <v>99.1</v>
      </c>
      <c r="P6" s="547" t="e">
        <f>IF(ISNUMBER(Regressions!R16),ROUND(Regressions!R16, 1), NA())</f>
        <v>#N/A</v>
      </c>
      <c r="Q6" s="553">
        <f>IF(ISNUMBER(Regressions!S16),ROUND(Regressions!S16, 1), NA())</f>
        <v>38.299999999999997</v>
      </c>
      <c r="R6" s="549" t="e">
        <f>IF(ISNUMBER(Regressions!T16),ROUND(Regressions!T16, 1), NA())</f>
        <v>#N/A</v>
      </c>
      <c r="S6" s="550" t="e">
        <f>IF(ISNUMBER(Regressions!U16),ROUND(Regressions!U16, 1), NA())</f>
        <v>#N/A</v>
      </c>
    </row>
    <row r="7" spans="1:19" x14ac:dyDescent="0.25">
      <c r="A7" s="542" t="str">
        <f>+Introduction!$C$7</f>
        <v>México</v>
      </c>
      <c r="B7" s="543">
        <f>IF(ISBLANK(Regressions!B17), " ", Regressions!B17)</f>
        <v>2003</v>
      </c>
      <c r="C7" s="542" t="str">
        <f>HLOOKUP(Introduction!$G$4,nametranslations,24,FALSE)</f>
        <v>Total</v>
      </c>
      <c r="D7" s="545">
        <f>IF(ISBLANK(Regressions!D17), " ", Regressions!D17)</f>
        <v>31100252</v>
      </c>
      <c r="E7" s="546">
        <f>IF(ISNUMBER(Regressions!E17),ROUND(Regressions!E17, 1), NA())</f>
        <v>100</v>
      </c>
      <c r="F7" s="547">
        <f>IF(ISNUMBER(Regressions!F17),ROUND(Regressions!F17, 1), NA())</f>
        <v>89.4</v>
      </c>
      <c r="G7" s="548" t="e">
        <f>IF(ISNUMBER(Regressions!G17),ROUND(Regressions!G17, 1), NA())</f>
        <v>#N/A</v>
      </c>
      <c r="H7" s="549" t="e">
        <f>IF(ISNUMBER(Regressions!H17),ROUND(Regressions!H17, 1), NA())</f>
        <v>#N/A</v>
      </c>
      <c r="I7" s="550">
        <f>IF(ISNUMBER(Regressions!I17),ROUND(Regressions!I17, 1), NA())</f>
        <v>10.6</v>
      </c>
      <c r="J7" s="551">
        <f>IF(ISNUMBER(Regressions!K17),ROUND(Regressions!K17, 1), NA())</f>
        <v>100</v>
      </c>
      <c r="K7" s="547">
        <f>IF(ISNUMBER(Regressions!L17),ROUND(Regressions!L17, 1), NA())</f>
        <v>99.4</v>
      </c>
      <c r="L7" s="552">
        <f>IF(ISNUMBER(Regressions!M17),ROUND(Regressions!M17, 1), NA())</f>
        <v>88.7</v>
      </c>
      <c r="M7" s="549">
        <f>IF(ISNUMBER(Regressions!N17),ROUND(Regressions!N17, 1), NA())</f>
        <v>10.7</v>
      </c>
      <c r="N7" s="550">
        <f>IF(ISNUMBER(Regressions!O17),ROUND(Regressions!O17, 1), NA())</f>
        <v>0.6</v>
      </c>
      <c r="O7" s="551">
        <f>IF(ISNUMBER(Regressions!Q17),ROUND(Regressions!Q17, 1), NA())</f>
        <v>98.4</v>
      </c>
      <c r="P7" s="547" t="e">
        <f>IF(ISNUMBER(Regressions!R17),ROUND(Regressions!R17, 1), NA())</f>
        <v>#N/A</v>
      </c>
      <c r="Q7" s="553">
        <f>IF(ISNUMBER(Regressions!S17),ROUND(Regressions!S17, 1), NA())</f>
        <v>40.299999999999997</v>
      </c>
      <c r="R7" s="549" t="e">
        <f>IF(ISNUMBER(Regressions!T17),ROUND(Regressions!T17, 1), NA())</f>
        <v>#N/A</v>
      </c>
      <c r="S7" s="550" t="e">
        <f>IF(ISNUMBER(Regressions!U17),ROUND(Regressions!U17, 1), NA())</f>
        <v>#N/A</v>
      </c>
    </row>
    <row r="8" spans="1:19" x14ac:dyDescent="0.25">
      <c r="A8" s="542" t="str">
        <f>+Introduction!$C$7</f>
        <v>México</v>
      </c>
      <c r="B8" s="543">
        <f>IF(ISBLANK(Regressions!B18), " ", Regressions!B18)</f>
        <v>2004</v>
      </c>
      <c r="C8" s="542" t="str">
        <f>HLOOKUP(Introduction!$G$4,nametranslations,24,FALSE)</f>
        <v>Total</v>
      </c>
      <c r="D8" s="545">
        <f>IF(ISBLANK(Regressions!D18), " ", Regressions!D18)</f>
        <v>31134740</v>
      </c>
      <c r="E8" s="546">
        <f>IF(ISNUMBER(Regressions!E18),ROUND(Regressions!E18, 1), NA())</f>
        <v>100</v>
      </c>
      <c r="F8" s="547">
        <f>IF(ISNUMBER(Regressions!F18),ROUND(Regressions!F18, 1), NA())</f>
        <v>89.3</v>
      </c>
      <c r="G8" s="548" t="e">
        <f>IF(ISNUMBER(Regressions!G18),ROUND(Regressions!G18, 1), NA())</f>
        <v>#N/A</v>
      </c>
      <c r="H8" s="549" t="e">
        <f>IF(ISNUMBER(Regressions!H18),ROUND(Regressions!H18, 1), NA())</f>
        <v>#N/A</v>
      </c>
      <c r="I8" s="550">
        <f>IF(ISNUMBER(Regressions!I18),ROUND(Regressions!I18, 1), NA())</f>
        <v>10.7</v>
      </c>
      <c r="J8" s="551">
        <f>IF(ISNUMBER(Regressions!K18),ROUND(Regressions!K18, 1), NA())</f>
        <v>99.8</v>
      </c>
      <c r="K8" s="547">
        <f>IF(ISNUMBER(Regressions!L18),ROUND(Regressions!L18, 1), NA())</f>
        <v>99</v>
      </c>
      <c r="L8" s="552">
        <f>IF(ISNUMBER(Regressions!M18),ROUND(Regressions!M18, 1), NA())</f>
        <v>87.7</v>
      </c>
      <c r="M8" s="549">
        <f>IF(ISNUMBER(Regressions!N18),ROUND(Regressions!N18, 1), NA())</f>
        <v>11.3</v>
      </c>
      <c r="N8" s="550">
        <f>IF(ISNUMBER(Regressions!O18),ROUND(Regressions!O18, 1), NA())</f>
        <v>1</v>
      </c>
      <c r="O8" s="551">
        <f>IF(ISNUMBER(Regressions!Q18),ROUND(Regressions!Q18, 1), NA())</f>
        <v>97.8</v>
      </c>
      <c r="P8" s="547" t="e">
        <f>IF(ISNUMBER(Regressions!R18),ROUND(Regressions!R18, 1), NA())</f>
        <v>#N/A</v>
      </c>
      <c r="Q8" s="553">
        <f>IF(ISNUMBER(Regressions!S18),ROUND(Regressions!S18, 1), NA())</f>
        <v>42.2</v>
      </c>
      <c r="R8" s="549" t="e">
        <f>IF(ISNUMBER(Regressions!T18),ROUND(Regressions!T18, 1), NA())</f>
        <v>#N/A</v>
      </c>
      <c r="S8" s="550" t="e">
        <f>IF(ISNUMBER(Regressions!U18),ROUND(Regressions!U18, 1), NA())</f>
        <v>#N/A</v>
      </c>
    </row>
    <row r="9" spans="1:19" x14ac:dyDescent="0.25">
      <c r="A9" s="542" t="str">
        <f>+Introduction!$C$7</f>
        <v>México</v>
      </c>
      <c r="B9" s="543">
        <f>IF(ISBLANK(Regressions!B19), " ", Regressions!B19)</f>
        <v>2005</v>
      </c>
      <c r="C9" s="542" t="str">
        <f>HLOOKUP(Introduction!$G$4,nametranslations,24,FALSE)</f>
        <v>Total</v>
      </c>
      <c r="D9" s="545">
        <f>IF(ISBLANK(Regressions!D19), " ", Regressions!D19)</f>
        <v>31145308</v>
      </c>
      <c r="E9" s="546">
        <f>IF(ISNUMBER(Regressions!E19),ROUND(Regressions!E19, 1), NA())</f>
        <v>99.7</v>
      </c>
      <c r="F9" s="547">
        <f>IF(ISNUMBER(Regressions!F19),ROUND(Regressions!F19, 1), NA())</f>
        <v>89.3</v>
      </c>
      <c r="G9" s="548" t="e">
        <f>IF(ISNUMBER(Regressions!G19),ROUND(Regressions!G19, 1), NA())</f>
        <v>#N/A</v>
      </c>
      <c r="H9" s="549" t="e">
        <f>IF(ISNUMBER(Regressions!H19),ROUND(Regressions!H19, 1), NA())</f>
        <v>#N/A</v>
      </c>
      <c r="I9" s="550">
        <f>IF(ISNUMBER(Regressions!I19),ROUND(Regressions!I19, 1), NA())</f>
        <v>10.7</v>
      </c>
      <c r="J9" s="551">
        <f>IF(ISNUMBER(Regressions!K19),ROUND(Regressions!K19, 1), NA())</f>
        <v>99.5</v>
      </c>
      <c r="K9" s="547">
        <f>IF(ISNUMBER(Regressions!L19),ROUND(Regressions!L19, 1), NA())</f>
        <v>98.6</v>
      </c>
      <c r="L9" s="552">
        <f>IF(ISNUMBER(Regressions!M19),ROUND(Regressions!M19, 1), NA())</f>
        <v>86.6</v>
      </c>
      <c r="M9" s="549">
        <f>IF(ISNUMBER(Regressions!N19),ROUND(Regressions!N19, 1), NA())</f>
        <v>11.9</v>
      </c>
      <c r="N9" s="550">
        <f>IF(ISNUMBER(Regressions!O19),ROUND(Regressions!O19, 1), NA())</f>
        <v>1.4</v>
      </c>
      <c r="O9" s="551">
        <f>IF(ISNUMBER(Regressions!Q19),ROUND(Regressions!Q19, 1), NA())</f>
        <v>97.2</v>
      </c>
      <c r="P9" s="547" t="e">
        <f>IF(ISNUMBER(Regressions!R19),ROUND(Regressions!R19, 1), NA())</f>
        <v>#N/A</v>
      </c>
      <c r="Q9" s="553">
        <f>IF(ISNUMBER(Regressions!S19),ROUND(Regressions!S19, 1), NA())</f>
        <v>44.2</v>
      </c>
      <c r="R9" s="549" t="e">
        <f>IF(ISNUMBER(Regressions!T19),ROUND(Regressions!T19, 1), NA())</f>
        <v>#N/A</v>
      </c>
      <c r="S9" s="550" t="e">
        <f>IF(ISNUMBER(Regressions!U19),ROUND(Regressions!U19, 1), NA())</f>
        <v>#N/A</v>
      </c>
    </row>
    <row r="10" spans="1:19" x14ac:dyDescent="0.25">
      <c r="A10" s="542" t="str">
        <f>+Introduction!$C$7</f>
        <v>México</v>
      </c>
      <c r="B10" s="543">
        <f>IF(ISBLANK(Regressions!B20), " ", Regressions!B20)</f>
        <v>2006</v>
      </c>
      <c r="C10" s="542" t="str">
        <f>HLOOKUP(Introduction!$G$4,nametranslations,24,FALSE)</f>
        <v>Total</v>
      </c>
      <c r="D10" s="545">
        <f>IF(ISBLANK(Regressions!D20), " ", Regressions!D20)</f>
        <v>31149524</v>
      </c>
      <c r="E10" s="546">
        <f>IF(ISNUMBER(Regressions!E20),ROUND(Regressions!E20, 1), NA())</f>
        <v>99.4</v>
      </c>
      <c r="F10" s="547">
        <f>IF(ISNUMBER(Regressions!F20),ROUND(Regressions!F20, 1), NA())</f>
        <v>89.2</v>
      </c>
      <c r="G10" s="548" t="e">
        <f>IF(ISNUMBER(Regressions!G20),ROUND(Regressions!G20, 1), NA())</f>
        <v>#N/A</v>
      </c>
      <c r="H10" s="549" t="e">
        <f>IF(ISNUMBER(Regressions!H20),ROUND(Regressions!H20, 1), NA())</f>
        <v>#N/A</v>
      </c>
      <c r="I10" s="550">
        <f>IF(ISNUMBER(Regressions!I20),ROUND(Regressions!I20, 1), NA())</f>
        <v>10.8</v>
      </c>
      <c r="J10" s="551">
        <f>IF(ISNUMBER(Regressions!K20),ROUND(Regressions!K20, 1), NA())</f>
        <v>99.2</v>
      </c>
      <c r="K10" s="547">
        <f>IF(ISNUMBER(Regressions!L20),ROUND(Regressions!L20, 1), NA())</f>
        <v>98.1</v>
      </c>
      <c r="L10" s="552">
        <f>IF(ISNUMBER(Regressions!M20),ROUND(Regressions!M20, 1), NA())</f>
        <v>85.5</v>
      </c>
      <c r="M10" s="549">
        <f>IF(ISNUMBER(Regressions!N20),ROUND(Regressions!N20, 1), NA())</f>
        <v>12.6</v>
      </c>
      <c r="N10" s="550">
        <f>IF(ISNUMBER(Regressions!O20),ROUND(Regressions!O20, 1), NA())</f>
        <v>1.9</v>
      </c>
      <c r="O10" s="551">
        <f>IF(ISNUMBER(Regressions!Q20),ROUND(Regressions!Q20, 1), NA())</f>
        <v>96.5</v>
      </c>
      <c r="P10" s="547" t="e">
        <f>IF(ISNUMBER(Regressions!R20),ROUND(Regressions!R20, 1), NA())</f>
        <v>#N/A</v>
      </c>
      <c r="Q10" s="553">
        <f>IF(ISNUMBER(Regressions!S20),ROUND(Regressions!S20, 1), NA())</f>
        <v>46.1</v>
      </c>
      <c r="R10" s="549" t="e">
        <f>IF(ISNUMBER(Regressions!T20),ROUND(Regressions!T20, 1), NA())</f>
        <v>#N/A</v>
      </c>
      <c r="S10" s="550" t="e">
        <f>IF(ISNUMBER(Regressions!U20),ROUND(Regressions!U20, 1), NA())</f>
        <v>#N/A</v>
      </c>
    </row>
    <row r="11" spans="1:19" x14ac:dyDescent="0.25">
      <c r="A11" s="542" t="str">
        <f>+Introduction!$C$7</f>
        <v>México</v>
      </c>
      <c r="B11" s="543">
        <f>IF(ISBLANK(Regressions!B21), " ", Regressions!B21)</f>
        <v>2007</v>
      </c>
      <c r="C11" s="542" t="str">
        <f>HLOOKUP(Introduction!$G$4,nametranslations,24,FALSE)</f>
        <v>Total</v>
      </c>
      <c r="D11" s="545">
        <f>IF(ISBLANK(Regressions!D21), " ", Regressions!D21)</f>
        <v>31174940</v>
      </c>
      <c r="E11" s="546">
        <f>IF(ISNUMBER(Regressions!E21),ROUND(Regressions!E21, 1), NA())</f>
        <v>99</v>
      </c>
      <c r="F11" s="547">
        <f>IF(ISNUMBER(Regressions!F21),ROUND(Regressions!F21, 1), NA())</f>
        <v>89.2</v>
      </c>
      <c r="G11" s="548" t="e">
        <f>IF(ISNUMBER(Regressions!G21),ROUND(Regressions!G21, 1), NA())</f>
        <v>#N/A</v>
      </c>
      <c r="H11" s="549" t="e">
        <f>IF(ISNUMBER(Regressions!H21),ROUND(Regressions!H21, 1), NA())</f>
        <v>#N/A</v>
      </c>
      <c r="I11" s="550">
        <f>IF(ISNUMBER(Regressions!I21),ROUND(Regressions!I21, 1), NA())</f>
        <v>10.8</v>
      </c>
      <c r="J11" s="551">
        <f>IF(ISNUMBER(Regressions!K21),ROUND(Regressions!K21, 1), NA())</f>
        <v>98.8</v>
      </c>
      <c r="K11" s="547">
        <f>IF(ISNUMBER(Regressions!L21),ROUND(Regressions!L21, 1), NA())</f>
        <v>97.7</v>
      </c>
      <c r="L11" s="552">
        <f>IF(ISNUMBER(Regressions!M21),ROUND(Regressions!M21, 1), NA())</f>
        <v>84.5</v>
      </c>
      <c r="M11" s="549">
        <f>IF(ISNUMBER(Regressions!N21),ROUND(Regressions!N21, 1), NA())</f>
        <v>13.2</v>
      </c>
      <c r="N11" s="550">
        <f>IF(ISNUMBER(Regressions!O21),ROUND(Regressions!O21, 1), NA())</f>
        <v>2.2999999999999998</v>
      </c>
      <c r="O11" s="551">
        <f>IF(ISNUMBER(Regressions!Q21),ROUND(Regressions!Q21, 1), NA())</f>
        <v>95.9</v>
      </c>
      <c r="P11" s="547" t="e">
        <f>IF(ISNUMBER(Regressions!R21),ROUND(Regressions!R21, 1), NA())</f>
        <v>#N/A</v>
      </c>
      <c r="Q11" s="553">
        <f>IF(ISNUMBER(Regressions!S21),ROUND(Regressions!S21, 1), NA())</f>
        <v>48.1</v>
      </c>
      <c r="R11" s="549" t="e">
        <f>IF(ISNUMBER(Regressions!T21),ROUND(Regressions!T21, 1), NA())</f>
        <v>#N/A</v>
      </c>
      <c r="S11" s="550" t="e">
        <f>IF(ISNUMBER(Regressions!U21),ROUND(Regressions!U21, 1), NA())</f>
        <v>#N/A</v>
      </c>
    </row>
    <row r="12" spans="1:19" x14ac:dyDescent="0.25">
      <c r="A12" s="542" t="str">
        <f>+Introduction!$C$7</f>
        <v>México</v>
      </c>
      <c r="B12" s="543">
        <f>IF(ISBLANK(Regressions!B22), " ", Regressions!B22)</f>
        <v>2008</v>
      </c>
      <c r="C12" s="542" t="str">
        <f>HLOOKUP(Introduction!$G$4,nametranslations,24,FALSE)</f>
        <v>Total</v>
      </c>
      <c r="D12" s="545">
        <f>IF(ISBLANK(Regressions!D22), " ", Regressions!D22)</f>
        <v>31221924</v>
      </c>
      <c r="E12" s="546">
        <f>IF(ISNUMBER(Regressions!E22),ROUND(Regressions!E22, 1), NA())</f>
        <v>98.6</v>
      </c>
      <c r="F12" s="547">
        <f>IF(ISNUMBER(Regressions!F22),ROUND(Regressions!F22, 1), NA())</f>
        <v>89.1</v>
      </c>
      <c r="G12" s="548">
        <f>IF(ISNUMBER(Regressions!G22),ROUND(Regressions!G22, 1), NA())</f>
        <v>54</v>
      </c>
      <c r="H12" s="549">
        <f>IF(ISNUMBER(Regressions!H22),ROUND(Regressions!H22, 1), NA())</f>
        <v>35.1</v>
      </c>
      <c r="I12" s="550">
        <f>IF(ISNUMBER(Regressions!I22),ROUND(Regressions!I22, 1), NA())</f>
        <v>10.9</v>
      </c>
      <c r="J12" s="551">
        <f>IF(ISNUMBER(Regressions!K22),ROUND(Regressions!K22, 1), NA())</f>
        <v>98.5</v>
      </c>
      <c r="K12" s="547">
        <f>IF(ISNUMBER(Regressions!L22),ROUND(Regressions!L22, 1), NA())</f>
        <v>97.2</v>
      </c>
      <c r="L12" s="552">
        <f>IF(ISNUMBER(Regressions!M22),ROUND(Regressions!M22, 1), NA())</f>
        <v>83.4</v>
      </c>
      <c r="M12" s="549">
        <f>IF(ISNUMBER(Regressions!N22),ROUND(Regressions!N22, 1), NA())</f>
        <v>13.8</v>
      </c>
      <c r="N12" s="550">
        <f>IF(ISNUMBER(Regressions!O22),ROUND(Regressions!O22, 1), NA())</f>
        <v>2.8</v>
      </c>
      <c r="O12" s="551">
        <f>IF(ISNUMBER(Regressions!Q22),ROUND(Regressions!Q22, 1), NA())</f>
        <v>95.3</v>
      </c>
      <c r="P12" s="547">
        <f>IF(ISNUMBER(Regressions!R22),ROUND(Regressions!R22, 1), NA())</f>
        <v>83.1</v>
      </c>
      <c r="Q12" s="553">
        <f>IF(ISNUMBER(Regressions!S22),ROUND(Regressions!S22, 1), NA())</f>
        <v>50</v>
      </c>
      <c r="R12" s="549">
        <f>IF(ISNUMBER(Regressions!T22),ROUND(Regressions!T22, 1), NA())</f>
        <v>33.1</v>
      </c>
      <c r="S12" s="550">
        <f>IF(ISNUMBER(Regressions!U22),ROUND(Regressions!U22, 1), NA())</f>
        <v>16.899999999999999</v>
      </c>
    </row>
    <row r="13" spans="1:19" x14ac:dyDescent="0.25">
      <c r="A13" s="542" t="str">
        <f>+Introduction!$C$7</f>
        <v>México</v>
      </c>
      <c r="B13" s="543">
        <f>IF(ISBLANK(Regressions!B23), " ", Regressions!B23)</f>
        <v>2009</v>
      </c>
      <c r="C13" s="542" t="str">
        <f>HLOOKUP(Introduction!$G$4,nametranslations,24,FALSE)</f>
        <v>Total</v>
      </c>
      <c r="D13" s="545">
        <f>IF(ISBLANK(Regressions!D23), " ", Regressions!D23)</f>
        <v>31279886</v>
      </c>
      <c r="E13" s="546">
        <f>IF(ISNUMBER(Regressions!E23),ROUND(Regressions!E23, 1), NA())</f>
        <v>98.2</v>
      </c>
      <c r="F13" s="547">
        <f>IF(ISNUMBER(Regressions!F23),ROUND(Regressions!F23, 1), NA())</f>
        <v>89.1</v>
      </c>
      <c r="G13" s="548">
        <f>IF(ISNUMBER(Regressions!G23),ROUND(Regressions!G23, 1), NA())</f>
        <v>54</v>
      </c>
      <c r="H13" s="549">
        <f>IF(ISNUMBER(Regressions!H23),ROUND(Regressions!H23, 1), NA())</f>
        <v>35.1</v>
      </c>
      <c r="I13" s="550">
        <f>IF(ISNUMBER(Regressions!I23),ROUND(Regressions!I23, 1), NA())</f>
        <v>10.9</v>
      </c>
      <c r="J13" s="551">
        <f>IF(ISNUMBER(Regressions!K23),ROUND(Regressions!K23, 1), NA())</f>
        <v>98.2</v>
      </c>
      <c r="K13" s="547">
        <f>IF(ISNUMBER(Regressions!L23),ROUND(Regressions!L23, 1), NA())</f>
        <v>96.8</v>
      </c>
      <c r="L13" s="552">
        <f>IF(ISNUMBER(Regressions!M23),ROUND(Regressions!M23, 1), NA())</f>
        <v>82.4</v>
      </c>
      <c r="M13" s="549">
        <f>IF(ISNUMBER(Regressions!N23),ROUND(Regressions!N23, 1), NA())</f>
        <v>14.5</v>
      </c>
      <c r="N13" s="550">
        <f>IF(ISNUMBER(Regressions!O23),ROUND(Regressions!O23, 1), NA())</f>
        <v>3.2</v>
      </c>
      <c r="O13" s="551">
        <f>IF(ISNUMBER(Regressions!Q23),ROUND(Regressions!Q23, 1), NA())</f>
        <v>94.7</v>
      </c>
      <c r="P13" s="547">
        <f>IF(ISNUMBER(Regressions!R23),ROUND(Regressions!R23, 1), NA())</f>
        <v>83.1</v>
      </c>
      <c r="Q13" s="553">
        <f>IF(ISNUMBER(Regressions!S23),ROUND(Regressions!S23, 1), NA())</f>
        <v>51.9</v>
      </c>
      <c r="R13" s="549">
        <f>IF(ISNUMBER(Regressions!T23),ROUND(Regressions!T23, 1), NA())</f>
        <v>31.2</v>
      </c>
      <c r="S13" s="550">
        <f>IF(ISNUMBER(Regressions!U23),ROUND(Regressions!U23, 1), NA())</f>
        <v>16.899999999999999</v>
      </c>
    </row>
    <row r="14" spans="1:19" x14ac:dyDescent="0.25">
      <c r="A14" s="542" t="str">
        <f>+Introduction!$C$7</f>
        <v>México</v>
      </c>
      <c r="B14" s="543">
        <f>IF(ISBLANK(Regressions!B24), " ", Regressions!B24)</f>
        <v>2010</v>
      </c>
      <c r="C14" s="542" t="str">
        <f>HLOOKUP(Introduction!$G$4,nametranslations,24,FALSE)</f>
        <v>Total</v>
      </c>
      <c r="D14" s="545">
        <f>IF(ISBLANK(Regressions!D24), " ", Regressions!D24)</f>
        <v>31327844</v>
      </c>
      <c r="E14" s="546">
        <f>IF(ISNUMBER(Regressions!E24),ROUND(Regressions!E24, 1), NA())</f>
        <v>97.8</v>
      </c>
      <c r="F14" s="547">
        <f>IF(ISNUMBER(Regressions!F24),ROUND(Regressions!F24, 1), NA())</f>
        <v>89</v>
      </c>
      <c r="G14" s="548">
        <f>IF(ISNUMBER(Regressions!G24),ROUND(Regressions!G24, 1), NA())</f>
        <v>54</v>
      </c>
      <c r="H14" s="549">
        <f>IF(ISNUMBER(Regressions!H24),ROUND(Regressions!H24, 1), NA())</f>
        <v>35</v>
      </c>
      <c r="I14" s="550">
        <f>IF(ISNUMBER(Regressions!I24),ROUND(Regressions!I24, 1), NA())</f>
        <v>11</v>
      </c>
      <c r="J14" s="551">
        <f>IF(ISNUMBER(Regressions!K24),ROUND(Regressions!K24, 1), NA())</f>
        <v>97.9</v>
      </c>
      <c r="K14" s="547">
        <f>IF(ISNUMBER(Regressions!L24),ROUND(Regressions!L24, 1), NA())</f>
        <v>96.4</v>
      </c>
      <c r="L14" s="552">
        <f>IF(ISNUMBER(Regressions!M24),ROUND(Regressions!M24, 1), NA())</f>
        <v>81.3</v>
      </c>
      <c r="M14" s="549">
        <f>IF(ISNUMBER(Regressions!N24),ROUND(Regressions!N24, 1), NA())</f>
        <v>15.1</v>
      </c>
      <c r="N14" s="550">
        <f>IF(ISNUMBER(Regressions!O24),ROUND(Regressions!O24, 1), NA())</f>
        <v>3.6</v>
      </c>
      <c r="O14" s="551">
        <f>IF(ISNUMBER(Regressions!Q24),ROUND(Regressions!Q24, 1), NA())</f>
        <v>94</v>
      </c>
      <c r="P14" s="547">
        <f>IF(ISNUMBER(Regressions!R24),ROUND(Regressions!R24, 1), NA())</f>
        <v>83.1</v>
      </c>
      <c r="Q14" s="553">
        <f>IF(ISNUMBER(Regressions!S24),ROUND(Regressions!S24, 1), NA())</f>
        <v>53.9</v>
      </c>
      <c r="R14" s="549">
        <f>IF(ISNUMBER(Regressions!T24),ROUND(Regressions!T24, 1), NA())</f>
        <v>29.2</v>
      </c>
      <c r="S14" s="550">
        <f>IF(ISNUMBER(Regressions!U24),ROUND(Regressions!U24, 1), NA())</f>
        <v>16.899999999999999</v>
      </c>
    </row>
    <row r="15" spans="1:19" x14ac:dyDescent="0.25">
      <c r="A15" s="542" t="str">
        <f>+Introduction!$C$7</f>
        <v>México</v>
      </c>
      <c r="B15" s="543">
        <f>IF(ISBLANK(Regressions!B25), " ", Regressions!B25)</f>
        <v>2011</v>
      </c>
      <c r="C15" s="542" t="str">
        <f>HLOOKUP(Introduction!$G$4,nametranslations,24,FALSE)</f>
        <v>Total</v>
      </c>
      <c r="D15" s="545">
        <f>IF(ISBLANK(Regressions!D25), " ", Regressions!D25)</f>
        <v>31349724</v>
      </c>
      <c r="E15" s="546">
        <f>IF(ISNUMBER(Regressions!E25),ROUND(Regressions!E25, 1), NA())</f>
        <v>97.4</v>
      </c>
      <c r="F15" s="547">
        <f>IF(ISNUMBER(Regressions!F25),ROUND(Regressions!F25, 1), NA())</f>
        <v>89</v>
      </c>
      <c r="G15" s="548">
        <f>IF(ISNUMBER(Regressions!G25),ROUND(Regressions!G25, 1), NA())</f>
        <v>54</v>
      </c>
      <c r="H15" s="549">
        <f>IF(ISNUMBER(Regressions!H25),ROUND(Regressions!H25, 1), NA())</f>
        <v>35</v>
      </c>
      <c r="I15" s="550">
        <f>IF(ISNUMBER(Regressions!I25),ROUND(Regressions!I25, 1), NA())</f>
        <v>11</v>
      </c>
      <c r="J15" s="551">
        <f>IF(ISNUMBER(Regressions!K25),ROUND(Regressions!K25, 1), NA())</f>
        <v>97.6</v>
      </c>
      <c r="K15" s="547">
        <f>IF(ISNUMBER(Regressions!L25),ROUND(Regressions!L25, 1), NA())</f>
        <v>95.9</v>
      </c>
      <c r="L15" s="552">
        <f>IF(ISNUMBER(Regressions!M25),ROUND(Regressions!M25, 1), NA())</f>
        <v>80.2</v>
      </c>
      <c r="M15" s="549">
        <f>IF(ISNUMBER(Regressions!N25),ROUND(Regressions!N25, 1), NA())</f>
        <v>15.7</v>
      </c>
      <c r="N15" s="550">
        <f>IF(ISNUMBER(Regressions!O25),ROUND(Regressions!O25, 1), NA())</f>
        <v>4.0999999999999996</v>
      </c>
      <c r="O15" s="551">
        <f>IF(ISNUMBER(Regressions!Q25),ROUND(Regressions!Q25, 1), NA())</f>
        <v>93.4</v>
      </c>
      <c r="P15" s="547">
        <f>IF(ISNUMBER(Regressions!R25),ROUND(Regressions!R25, 1), NA())</f>
        <v>83.1</v>
      </c>
      <c r="Q15" s="553">
        <f>IF(ISNUMBER(Regressions!S25),ROUND(Regressions!S25, 1), NA())</f>
        <v>55.8</v>
      </c>
      <c r="R15" s="549">
        <f>IF(ISNUMBER(Regressions!T25),ROUND(Regressions!T25, 1), NA())</f>
        <v>27.3</v>
      </c>
      <c r="S15" s="550">
        <f>IF(ISNUMBER(Regressions!U25),ROUND(Regressions!U25, 1), NA())</f>
        <v>16.899999999999999</v>
      </c>
    </row>
    <row r="16" spans="1:19" x14ac:dyDescent="0.25">
      <c r="A16" s="542" t="str">
        <f>+Introduction!$C$7</f>
        <v>México</v>
      </c>
      <c r="B16" s="543">
        <f>IF(ISBLANK(Regressions!B26), " ", Regressions!B26)</f>
        <v>2012</v>
      </c>
      <c r="C16" s="542" t="str">
        <f>HLOOKUP(Introduction!$G$4,nametranslations,24,FALSE)</f>
        <v>Total</v>
      </c>
      <c r="D16" s="545">
        <f>IF(ISBLANK(Regressions!D26), " ", Regressions!D26)</f>
        <v>31349864</v>
      </c>
      <c r="E16" s="546">
        <f>IF(ISNUMBER(Regressions!E26),ROUND(Regressions!E26, 1), NA())</f>
        <v>97.1</v>
      </c>
      <c r="F16" s="547">
        <f>IF(ISNUMBER(Regressions!F26),ROUND(Regressions!F26, 1), NA())</f>
        <v>88.9</v>
      </c>
      <c r="G16" s="548">
        <f>IF(ISNUMBER(Regressions!G26),ROUND(Regressions!G26, 1), NA())</f>
        <v>54</v>
      </c>
      <c r="H16" s="549">
        <f>IF(ISNUMBER(Regressions!H26),ROUND(Regressions!H26, 1), NA())</f>
        <v>34.9</v>
      </c>
      <c r="I16" s="550">
        <f>IF(ISNUMBER(Regressions!I26),ROUND(Regressions!I26, 1), NA())</f>
        <v>11.1</v>
      </c>
      <c r="J16" s="551">
        <f>IF(ISNUMBER(Regressions!K26),ROUND(Regressions!K26, 1), NA())</f>
        <v>97.2</v>
      </c>
      <c r="K16" s="547">
        <f>IF(ISNUMBER(Regressions!L26),ROUND(Regressions!L26, 1), NA())</f>
        <v>95.5</v>
      </c>
      <c r="L16" s="552">
        <f>IF(ISNUMBER(Regressions!M26),ROUND(Regressions!M26, 1), NA())</f>
        <v>79.2</v>
      </c>
      <c r="M16" s="549">
        <f>IF(ISNUMBER(Regressions!N26),ROUND(Regressions!N26, 1), NA())</f>
        <v>16.3</v>
      </c>
      <c r="N16" s="550">
        <f>IF(ISNUMBER(Regressions!O26),ROUND(Regressions!O26, 1), NA())</f>
        <v>4.5</v>
      </c>
      <c r="O16" s="551">
        <f>IF(ISNUMBER(Regressions!Q26),ROUND(Regressions!Q26, 1), NA())</f>
        <v>92.8</v>
      </c>
      <c r="P16" s="547">
        <f>IF(ISNUMBER(Regressions!R26),ROUND(Regressions!R26, 1), NA())</f>
        <v>83.1</v>
      </c>
      <c r="Q16" s="553">
        <f>IF(ISNUMBER(Regressions!S26),ROUND(Regressions!S26, 1), NA())</f>
        <v>57.8</v>
      </c>
      <c r="R16" s="549">
        <f>IF(ISNUMBER(Regressions!T26),ROUND(Regressions!T26, 1), NA())</f>
        <v>25.4</v>
      </c>
      <c r="S16" s="550">
        <f>IF(ISNUMBER(Regressions!U26),ROUND(Regressions!U26, 1), NA())</f>
        <v>16.899999999999999</v>
      </c>
    </row>
    <row r="17" spans="1:19" x14ac:dyDescent="0.25">
      <c r="A17" s="542" t="str">
        <f>+Introduction!$C$7</f>
        <v>México</v>
      </c>
      <c r="B17" s="543">
        <f>IF(ISBLANK(Regressions!B27), " ", Regressions!B27)</f>
        <v>2013</v>
      </c>
      <c r="C17" s="542" t="str">
        <f>HLOOKUP(Introduction!$G$4,nametranslations,24,FALSE)</f>
        <v>Total</v>
      </c>
      <c r="D17" s="545">
        <f>IF(ISBLANK(Regressions!D27), " ", Regressions!D27)</f>
        <v>33571336</v>
      </c>
      <c r="E17" s="546">
        <f>IF(ISNUMBER(Regressions!E27),ROUND(Regressions!E27, 1), NA())</f>
        <v>96.7</v>
      </c>
      <c r="F17" s="547">
        <f>IF(ISNUMBER(Regressions!F27),ROUND(Regressions!F27, 1), NA())</f>
        <v>88.9</v>
      </c>
      <c r="G17" s="548">
        <f>IF(ISNUMBER(Regressions!G27),ROUND(Regressions!G27, 1), NA())</f>
        <v>55.6</v>
      </c>
      <c r="H17" s="549">
        <f>IF(ISNUMBER(Regressions!H27),ROUND(Regressions!H27, 1), NA())</f>
        <v>33.299999999999997</v>
      </c>
      <c r="I17" s="550">
        <f>IF(ISNUMBER(Regressions!I27),ROUND(Regressions!I27, 1), NA())</f>
        <v>11.1</v>
      </c>
      <c r="J17" s="551">
        <f>IF(ISNUMBER(Regressions!K27),ROUND(Regressions!K27, 1), NA())</f>
        <v>96.9</v>
      </c>
      <c r="K17" s="547">
        <f>IF(ISNUMBER(Regressions!L27),ROUND(Regressions!L27, 1), NA())</f>
        <v>95.1</v>
      </c>
      <c r="L17" s="552">
        <f>IF(ISNUMBER(Regressions!M27),ROUND(Regressions!M27, 1), NA())</f>
        <v>78.099999999999994</v>
      </c>
      <c r="M17" s="549">
        <f>IF(ISNUMBER(Regressions!N27),ROUND(Regressions!N27, 1), NA())</f>
        <v>17</v>
      </c>
      <c r="N17" s="550">
        <f>IF(ISNUMBER(Regressions!O27),ROUND(Regressions!O27, 1), NA())</f>
        <v>4.9000000000000004</v>
      </c>
      <c r="O17" s="551">
        <f>IF(ISNUMBER(Regressions!Q27),ROUND(Regressions!Q27, 1), NA())</f>
        <v>92.1</v>
      </c>
      <c r="P17" s="547">
        <f>IF(ISNUMBER(Regressions!R27),ROUND(Regressions!R27, 1), NA())</f>
        <v>83.1</v>
      </c>
      <c r="Q17" s="553">
        <f>IF(ISNUMBER(Regressions!S27),ROUND(Regressions!S27, 1), NA())</f>
        <v>59.7</v>
      </c>
      <c r="R17" s="549">
        <f>IF(ISNUMBER(Regressions!T27),ROUND(Regressions!T27, 1), NA())</f>
        <v>23.4</v>
      </c>
      <c r="S17" s="550">
        <f>IF(ISNUMBER(Regressions!U27),ROUND(Regressions!U27, 1), NA())</f>
        <v>16.899999999999999</v>
      </c>
    </row>
    <row r="18" spans="1:19" x14ac:dyDescent="0.25">
      <c r="A18" s="542" t="str">
        <f>+Introduction!$C$7</f>
        <v>México</v>
      </c>
      <c r="B18" s="543">
        <f>IF(ISBLANK(Regressions!B28), " ", Regressions!B28)</f>
        <v>2014</v>
      </c>
      <c r="C18" s="542" t="str">
        <f>HLOOKUP(Introduction!$G$4,nametranslations,24,FALSE)</f>
        <v>Total</v>
      </c>
      <c r="D18" s="545">
        <f>IF(ISBLANK(Regressions!D28), " ", Regressions!D28)</f>
        <v>33535092</v>
      </c>
      <c r="E18" s="546">
        <f>IF(ISNUMBER(Regressions!E28),ROUND(Regressions!E28, 1), NA())</f>
        <v>96.3</v>
      </c>
      <c r="F18" s="547">
        <f>IF(ISNUMBER(Regressions!F28),ROUND(Regressions!F28, 1), NA())</f>
        <v>88.9</v>
      </c>
      <c r="G18" s="548">
        <f>IF(ISNUMBER(Regressions!G28),ROUND(Regressions!G28, 1), NA())</f>
        <v>57.1</v>
      </c>
      <c r="H18" s="549">
        <f>IF(ISNUMBER(Regressions!H28),ROUND(Regressions!H28, 1), NA())</f>
        <v>31.7</v>
      </c>
      <c r="I18" s="550">
        <f>IF(ISNUMBER(Regressions!I28),ROUND(Regressions!I28, 1), NA())</f>
        <v>11.1</v>
      </c>
      <c r="J18" s="551">
        <f>IF(ISNUMBER(Regressions!K28),ROUND(Regressions!K28, 1), NA())</f>
        <v>96.6</v>
      </c>
      <c r="K18" s="547">
        <f>IF(ISNUMBER(Regressions!L28),ROUND(Regressions!L28, 1), NA())</f>
        <v>94.6</v>
      </c>
      <c r="L18" s="552">
        <f>IF(ISNUMBER(Regressions!M28),ROUND(Regressions!M28, 1), NA())</f>
        <v>77</v>
      </c>
      <c r="M18" s="549">
        <f>IF(ISNUMBER(Regressions!N28),ROUND(Regressions!N28, 1), NA())</f>
        <v>17.600000000000001</v>
      </c>
      <c r="N18" s="550">
        <f>IF(ISNUMBER(Regressions!O28),ROUND(Regressions!O28, 1), NA())</f>
        <v>5.4</v>
      </c>
      <c r="O18" s="551">
        <f>IF(ISNUMBER(Regressions!Q28),ROUND(Regressions!Q28, 1), NA())</f>
        <v>91.5</v>
      </c>
      <c r="P18" s="547">
        <f>IF(ISNUMBER(Regressions!R28),ROUND(Regressions!R28, 1), NA())</f>
        <v>83.1</v>
      </c>
      <c r="Q18" s="553">
        <f>IF(ISNUMBER(Regressions!S28),ROUND(Regressions!S28, 1), NA())</f>
        <v>61.7</v>
      </c>
      <c r="R18" s="549">
        <f>IF(ISNUMBER(Regressions!T28),ROUND(Regressions!T28, 1), NA())</f>
        <v>21.5</v>
      </c>
      <c r="S18" s="550">
        <f>IF(ISNUMBER(Regressions!U28),ROUND(Regressions!U28, 1), NA())</f>
        <v>16.899999999999999</v>
      </c>
    </row>
    <row r="19" spans="1:19" x14ac:dyDescent="0.25">
      <c r="A19" s="542" t="str">
        <f>+Introduction!$C$7</f>
        <v>México</v>
      </c>
      <c r="B19" s="543">
        <f>IF(ISBLANK(Regressions!B29), " ", Regressions!B29)</f>
        <v>2015</v>
      </c>
      <c r="C19" s="542" t="str">
        <f>HLOOKUP(Introduction!$G$4,nametranslations,24,FALSE)</f>
        <v>Total</v>
      </c>
      <c r="D19" s="545">
        <f>IF(ISBLANK(Regressions!D29), " ", Regressions!D29)</f>
        <v>33496952</v>
      </c>
      <c r="E19" s="546">
        <f>IF(ISNUMBER(Regressions!E29),ROUND(Regressions!E29, 1), NA())</f>
        <v>95.9</v>
      </c>
      <c r="F19" s="547">
        <f>IF(ISNUMBER(Regressions!F29),ROUND(Regressions!F29, 1), NA())</f>
        <v>88.8</v>
      </c>
      <c r="G19" s="548">
        <f>IF(ISNUMBER(Regressions!G29),ROUND(Regressions!G29, 1), NA())</f>
        <v>58.7</v>
      </c>
      <c r="H19" s="549">
        <f>IF(ISNUMBER(Regressions!H29),ROUND(Regressions!H29, 1), NA())</f>
        <v>30.1</v>
      </c>
      <c r="I19" s="550">
        <f>IF(ISNUMBER(Regressions!I29),ROUND(Regressions!I29, 1), NA())</f>
        <v>11.2</v>
      </c>
      <c r="J19" s="551">
        <f>IF(ISNUMBER(Regressions!K29),ROUND(Regressions!K29, 1), NA())</f>
        <v>96.3</v>
      </c>
      <c r="K19" s="547">
        <f>IF(ISNUMBER(Regressions!L29),ROUND(Regressions!L29, 1), NA())</f>
        <v>94.2</v>
      </c>
      <c r="L19" s="552">
        <f>IF(ISNUMBER(Regressions!M29),ROUND(Regressions!M29, 1), NA())</f>
        <v>76</v>
      </c>
      <c r="M19" s="549">
        <f>IF(ISNUMBER(Regressions!N29),ROUND(Regressions!N29, 1), NA())</f>
        <v>18.2</v>
      </c>
      <c r="N19" s="550">
        <f>IF(ISNUMBER(Regressions!O29),ROUND(Regressions!O29, 1), NA())</f>
        <v>5.8</v>
      </c>
      <c r="O19" s="551">
        <f>IF(ISNUMBER(Regressions!Q29),ROUND(Regressions!Q29, 1), NA())</f>
        <v>90.9</v>
      </c>
      <c r="P19" s="547">
        <f>IF(ISNUMBER(Regressions!R29),ROUND(Regressions!R29, 1), NA())</f>
        <v>83.1</v>
      </c>
      <c r="Q19" s="553">
        <f>IF(ISNUMBER(Regressions!S29),ROUND(Regressions!S29, 1), NA())</f>
        <v>63.6</v>
      </c>
      <c r="R19" s="549">
        <f>IF(ISNUMBER(Regressions!T29),ROUND(Regressions!T29, 1), NA())</f>
        <v>19.5</v>
      </c>
      <c r="S19" s="550">
        <f>IF(ISNUMBER(Regressions!U29),ROUND(Regressions!U29, 1), NA())</f>
        <v>16.899999999999999</v>
      </c>
    </row>
    <row r="20" spans="1:19" x14ac:dyDescent="0.25">
      <c r="A20" s="542" t="str">
        <f>+Introduction!$C$7</f>
        <v>México</v>
      </c>
      <c r="B20" s="543">
        <f>IF(ISBLANK(Regressions!B30), " ", Regressions!B30)</f>
        <v>2016</v>
      </c>
      <c r="C20" s="542" t="str">
        <f>HLOOKUP(Introduction!$G$4,nametranslations,24,FALSE)</f>
        <v>Total</v>
      </c>
      <c r="D20" s="545">
        <f>IF(ISBLANK(Regressions!D30), " ", Regressions!D30)</f>
        <v>33457760</v>
      </c>
      <c r="E20" s="546">
        <f>IF(ISNUMBER(Regressions!E30),ROUND(Regressions!E30, 1), NA())</f>
        <v>95.5</v>
      </c>
      <c r="F20" s="547">
        <f>IF(ISNUMBER(Regressions!F30),ROUND(Regressions!F30, 1), NA())</f>
        <v>88.8</v>
      </c>
      <c r="G20" s="548">
        <f>IF(ISNUMBER(Regressions!G30),ROUND(Regressions!G30, 1), NA())</f>
        <v>60.2</v>
      </c>
      <c r="H20" s="549">
        <f>IF(ISNUMBER(Regressions!H30),ROUND(Regressions!H30, 1), NA())</f>
        <v>28.5</v>
      </c>
      <c r="I20" s="550">
        <f>IF(ISNUMBER(Regressions!I30),ROUND(Regressions!I30, 1), NA())</f>
        <v>11.2</v>
      </c>
      <c r="J20" s="551">
        <f>IF(ISNUMBER(Regressions!K30),ROUND(Regressions!K30, 1), NA())</f>
        <v>96</v>
      </c>
      <c r="K20" s="547">
        <f>IF(ISNUMBER(Regressions!L30),ROUND(Regressions!L30, 1), NA())</f>
        <v>93.8</v>
      </c>
      <c r="L20" s="552">
        <f>IF(ISNUMBER(Regressions!M30),ROUND(Regressions!M30, 1), NA())</f>
        <v>74.900000000000006</v>
      </c>
      <c r="M20" s="549">
        <f>IF(ISNUMBER(Regressions!N30),ROUND(Regressions!N30, 1), NA())</f>
        <v>18.8</v>
      </c>
      <c r="N20" s="550">
        <f>IF(ISNUMBER(Regressions!O30),ROUND(Regressions!O30, 1), NA())</f>
        <v>6.2</v>
      </c>
      <c r="O20" s="551">
        <f>IF(ISNUMBER(Regressions!Q30),ROUND(Regressions!Q30, 1), NA())</f>
        <v>90.2</v>
      </c>
      <c r="P20" s="547">
        <f>IF(ISNUMBER(Regressions!R30),ROUND(Regressions!R30, 1), NA())</f>
        <v>83.1</v>
      </c>
      <c r="Q20" s="553">
        <f>IF(ISNUMBER(Regressions!S30),ROUND(Regressions!S30, 1), NA())</f>
        <v>65.599999999999994</v>
      </c>
      <c r="R20" s="549">
        <f>IF(ISNUMBER(Regressions!T30),ROUND(Regressions!T30, 1), NA())</f>
        <v>17.600000000000001</v>
      </c>
      <c r="S20" s="550">
        <f>IF(ISNUMBER(Regressions!U30),ROUND(Regressions!U30, 1), NA())</f>
        <v>16.899999999999999</v>
      </c>
    </row>
    <row r="21" spans="1:19" x14ac:dyDescent="0.25">
      <c r="A21" s="542" t="str">
        <f>+Introduction!$C$7</f>
        <v>México</v>
      </c>
      <c r="B21" s="543">
        <f>IF(ISBLANK(Regressions!B31), " ", Regressions!B31)</f>
        <v>2017</v>
      </c>
      <c r="C21" s="542" t="str">
        <f>HLOOKUP(Introduction!$G$4,nametranslations,24,FALSE)</f>
        <v>Total</v>
      </c>
      <c r="D21" s="545">
        <f>IF(ISBLANK(Regressions!D31), " ", Regressions!D31)</f>
        <v>33419856</v>
      </c>
      <c r="E21" s="546">
        <f>IF(ISNUMBER(Regressions!E31),ROUND(Regressions!E31, 1), NA())</f>
        <v>95.1</v>
      </c>
      <c r="F21" s="547">
        <f>IF(ISNUMBER(Regressions!F31),ROUND(Regressions!F31, 1), NA())</f>
        <v>88.7</v>
      </c>
      <c r="G21" s="548">
        <f>IF(ISNUMBER(Regressions!G31),ROUND(Regressions!G31, 1), NA())</f>
        <v>61.8</v>
      </c>
      <c r="H21" s="549">
        <f>IF(ISNUMBER(Regressions!H31),ROUND(Regressions!H31, 1), NA())</f>
        <v>26.9</v>
      </c>
      <c r="I21" s="550">
        <f>IF(ISNUMBER(Regressions!I31),ROUND(Regressions!I31, 1), NA())</f>
        <v>11.3</v>
      </c>
      <c r="J21" s="551">
        <f>IF(ISNUMBER(Regressions!K31),ROUND(Regressions!K31, 1), NA())</f>
        <v>95.6</v>
      </c>
      <c r="K21" s="547">
        <f>IF(ISNUMBER(Regressions!L31),ROUND(Regressions!L31, 1), NA())</f>
        <v>93.8</v>
      </c>
      <c r="L21" s="552">
        <f>IF(ISNUMBER(Regressions!M31),ROUND(Regressions!M31, 1), NA())</f>
        <v>73.8</v>
      </c>
      <c r="M21" s="549">
        <f>IF(ISNUMBER(Regressions!N31),ROUND(Regressions!N31, 1), NA())</f>
        <v>19.899999999999999</v>
      </c>
      <c r="N21" s="550">
        <f>IF(ISNUMBER(Regressions!O31),ROUND(Regressions!O31, 1), NA())</f>
        <v>6.2</v>
      </c>
      <c r="O21" s="551">
        <f>IF(ISNUMBER(Regressions!Q31),ROUND(Regressions!Q31, 1), NA())</f>
        <v>89.6</v>
      </c>
      <c r="P21" s="547">
        <f>IF(ISNUMBER(Regressions!R31),ROUND(Regressions!R31, 1), NA())</f>
        <v>83.1</v>
      </c>
      <c r="Q21" s="553">
        <f>IF(ISNUMBER(Regressions!S31),ROUND(Regressions!S31, 1), NA())</f>
        <v>67.5</v>
      </c>
      <c r="R21" s="549">
        <f>IF(ISNUMBER(Regressions!T31),ROUND(Regressions!T31, 1), NA())</f>
        <v>15.6</v>
      </c>
      <c r="S21" s="550">
        <f>IF(ISNUMBER(Regressions!U31),ROUND(Regressions!U31, 1), NA())</f>
        <v>16.899999999999999</v>
      </c>
    </row>
    <row r="22" spans="1:19" x14ac:dyDescent="0.25">
      <c r="A22" s="542" t="str">
        <f>+Introduction!$C$7</f>
        <v>México</v>
      </c>
      <c r="B22" s="543">
        <f>IF(ISBLANK(Regressions!B32), " ", Regressions!B32)</f>
        <v>2018</v>
      </c>
      <c r="C22" s="542" t="str">
        <f>HLOOKUP(Introduction!$G$4,nametranslations,24,FALSE)</f>
        <v>Total</v>
      </c>
      <c r="D22" s="545">
        <f>IF(ISBLANK(Regressions!D32), " ", Regressions!D32)</f>
        <v>33379184</v>
      </c>
      <c r="E22" s="546">
        <f>IF(ISNUMBER(Regressions!E32),ROUND(Regressions!E32, 1), NA())</f>
        <v>94.8</v>
      </c>
      <c r="F22" s="547">
        <f>IF(ISNUMBER(Regressions!F32),ROUND(Regressions!F32, 1), NA())</f>
        <v>88.7</v>
      </c>
      <c r="G22" s="548">
        <f>IF(ISNUMBER(Regressions!G32),ROUND(Regressions!G32, 1), NA())</f>
        <v>63.3</v>
      </c>
      <c r="H22" s="549">
        <f>IF(ISNUMBER(Regressions!H32),ROUND(Regressions!H32, 1), NA())</f>
        <v>25.3</v>
      </c>
      <c r="I22" s="550">
        <f>IF(ISNUMBER(Regressions!I32),ROUND(Regressions!I32, 1), NA())</f>
        <v>11.3</v>
      </c>
      <c r="J22" s="551">
        <f>IF(ISNUMBER(Regressions!K32),ROUND(Regressions!K32, 1), NA())</f>
        <v>95.3</v>
      </c>
      <c r="K22" s="547">
        <f>IF(ISNUMBER(Regressions!L32),ROUND(Regressions!L32, 1), NA())</f>
        <v>93.8</v>
      </c>
      <c r="L22" s="552">
        <f>IF(ISNUMBER(Regressions!M32),ROUND(Regressions!M32, 1), NA())</f>
        <v>72.8</v>
      </c>
      <c r="M22" s="549">
        <f>IF(ISNUMBER(Regressions!N32),ROUND(Regressions!N32, 1), NA())</f>
        <v>21</v>
      </c>
      <c r="N22" s="550">
        <f>IF(ISNUMBER(Regressions!O32),ROUND(Regressions!O32, 1), NA())</f>
        <v>6.2</v>
      </c>
      <c r="O22" s="551">
        <f>IF(ISNUMBER(Regressions!Q32),ROUND(Regressions!Q32, 1), NA())</f>
        <v>89</v>
      </c>
      <c r="P22" s="547">
        <f>IF(ISNUMBER(Regressions!R32),ROUND(Regressions!R32, 1), NA())</f>
        <v>83.1</v>
      </c>
      <c r="Q22" s="553">
        <f>IF(ISNUMBER(Regressions!S32),ROUND(Regressions!S32, 1), NA())</f>
        <v>69.400000000000006</v>
      </c>
      <c r="R22" s="549">
        <f>IF(ISNUMBER(Regressions!T32),ROUND(Regressions!T32, 1), NA())</f>
        <v>13.7</v>
      </c>
      <c r="S22" s="550">
        <f>IF(ISNUMBER(Regressions!U32),ROUND(Regressions!U32, 1), NA())</f>
        <v>16.899999999999999</v>
      </c>
    </row>
    <row r="23" spans="1:19" x14ac:dyDescent="0.25">
      <c r="A23" s="542" t="str">
        <f>+Introduction!$C$7</f>
        <v>México</v>
      </c>
      <c r="B23" s="543">
        <f>IF(ISBLANK(Regressions!B33), " ", Regressions!B33)</f>
        <v>2019</v>
      </c>
      <c r="C23" s="542" t="str">
        <f>HLOOKUP(Introduction!$G$4,nametranslations,24,FALSE)</f>
        <v>Total</v>
      </c>
      <c r="D23" s="545">
        <f>IF(ISBLANK(Regressions!D33), " ", Regressions!D33)</f>
        <v>33330724</v>
      </c>
      <c r="E23" s="546">
        <f>IF(ISNUMBER(Regressions!E33),ROUND(Regressions!E33, 1), NA())</f>
        <v>94.4</v>
      </c>
      <c r="F23" s="547">
        <f>IF(ISNUMBER(Regressions!F33),ROUND(Regressions!F33, 1), NA())</f>
        <v>88.6</v>
      </c>
      <c r="G23" s="548">
        <f>IF(ISNUMBER(Regressions!G33),ROUND(Regressions!G33, 1), NA())</f>
        <v>64.900000000000006</v>
      </c>
      <c r="H23" s="549">
        <f>IF(ISNUMBER(Regressions!H33),ROUND(Regressions!H33, 1), NA())</f>
        <v>23.7</v>
      </c>
      <c r="I23" s="550">
        <f>IF(ISNUMBER(Regressions!I33),ROUND(Regressions!I33, 1), NA())</f>
        <v>11.4</v>
      </c>
      <c r="J23" s="551">
        <f>IF(ISNUMBER(Regressions!K33),ROUND(Regressions!K33, 1), NA())</f>
        <v>95</v>
      </c>
      <c r="K23" s="547">
        <f>IF(ISNUMBER(Regressions!L33),ROUND(Regressions!L33, 1), NA())</f>
        <v>93.8</v>
      </c>
      <c r="L23" s="552">
        <f>IF(ISNUMBER(Regressions!M33),ROUND(Regressions!M33, 1), NA())</f>
        <v>71.7</v>
      </c>
      <c r="M23" s="549">
        <f>IF(ISNUMBER(Regressions!N33),ROUND(Regressions!N33, 1), NA())</f>
        <v>22</v>
      </c>
      <c r="N23" s="550">
        <f>IF(ISNUMBER(Regressions!O33),ROUND(Regressions!O33, 1), NA())</f>
        <v>6.2</v>
      </c>
      <c r="O23" s="551">
        <f>IF(ISNUMBER(Regressions!Q33),ROUND(Regressions!Q33, 1), NA())</f>
        <v>88.4</v>
      </c>
      <c r="P23" s="547">
        <f>IF(ISNUMBER(Regressions!R33),ROUND(Regressions!R33, 1), NA())</f>
        <v>83.1</v>
      </c>
      <c r="Q23" s="553">
        <f>IF(ISNUMBER(Regressions!S33),ROUND(Regressions!S33, 1), NA())</f>
        <v>71.400000000000006</v>
      </c>
      <c r="R23" s="549">
        <f>IF(ISNUMBER(Regressions!T33),ROUND(Regressions!T33, 1), NA())</f>
        <v>11.7</v>
      </c>
      <c r="S23" s="550">
        <f>IF(ISNUMBER(Regressions!U33),ROUND(Regressions!U33, 1), NA())</f>
        <v>16.899999999999999</v>
      </c>
    </row>
    <row r="24" spans="1:19" x14ac:dyDescent="0.25">
      <c r="A24" s="542" t="str">
        <f>+Introduction!$C$7</f>
        <v>México</v>
      </c>
      <c r="B24" s="543">
        <f>IF(ISBLANK(Regressions!B34), " ", Regressions!B34)</f>
        <v>2020</v>
      </c>
      <c r="C24" s="542" t="str">
        <f>HLOOKUP(Introduction!$G$4,nametranslations,24,FALSE)</f>
        <v>Total</v>
      </c>
      <c r="D24" s="545">
        <f>IF(ISBLANK(Regressions!D34), " ", Regressions!D34)</f>
        <v>33268772</v>
      </c>
      <c r="E24" s="546">
        <f>IF(ISNUMBER(Regressions!E34),ROUND(Regressions!E34, 1), NA())</f>
        <v>94</v>
      </c>
      <c r="F24" s="547">
        <f>IF(ISNUMBER(Regressions!F34),ROUND(Regressions!F34, 1), NA())</f>
        <v>88.6</v>
      </c>
      <c r="G24" s="548">
        <f>IF(ISNUMBER(Regressions!G34),ROUND(Regressions!G34, 1), NA())</f>
        <v>66.400000000000006</v>
      </c>
      <c r="H24" s="549">
        <f>IF(ISNUMBER(Regressions!H34),ROUND(Regressions!H34, 1), NA())</f>
        <v>22.1</v>
      </c>
      <c r="I24" s="550">
        <f>IF(ISNUMBER(Regressions!I34),ROUND(Regressions!I34, 1), NA())</f>
        <v>11.4</v>
      </c>
      <c r="J24" s="551">
        <f>IF(ISNUMBER(Regressions!K34),ROUND(Regressions!K34, 1), NA())</f>
        <v>94.7</v>
      </c>
      <c r="K24" s="547">
        <f>IF(ISNUMBER(Regressions!L34),ROUND(Regressions!L34, 1), NA())</f>
        <v>93.8</v>
      </c>
      <c r="L24" s="552">
        <f>IF(ISNUMBER(Regressions!M34),ROUND(Regressions!M34, 1), NA())</f>
        <v>70.599999999999994</v>
      </c>
      <c r="M24" s="549">
        <f>IF(ISNUMBER(Regressions!N34),ROUND(Regressions!N34, 1), NA())</f>
        <v>23.1</v>
      </c>
      <c r="N24" s="550">
        <f>IF(ISNUMBER(Regressions!O34),ROUND(Regressions!O34, 1), NA())</f>
        <v>6.2</v>
      </c>
      <c r="O24" s="551">
        <f>IF(ISNUMBER(Regressions!Q34),ROUND(Regressions!Q34, 1), NA())</f>
        <v>87.7</v>
      </c>
      <c r="P24" s="547">
        <f>IF(ISNUMBER(Regressions!R34),ROUND(Regressions!R34, 1), NA())</f>
        <v>83.1</v>
      </c>
      <c r="Q24" s="553">
        <f>IF(ISNUMBER(Regressions!S34),ROUND(Regressions!S34, 1), NA())</f>
        <v>73.3</v>
      </c>
      <c r="R24" s="549">
        <f>IF(ISNUMBER(Regressions!T34),ROUND(Regressions!T34, 1), NA())</f>
        <v>9.8000000000000007</v>
      </c>
      <c r="S24" s="550">
        <f>IF(ISNUMBER(Regressions!U34),ROUND(Regressions!U34, 1), NA())</f>
        <v>16.899999999999999</v>
      </c>
    </row>
    <row r="25" spans="1:19" x14ac:dyDescent="0.25">
      <c r="A25" s="542" t="str">
        <f>+Introduction!$C$7</f>
        <v>México</v>
      </c>
      <c r="B25" s="543">
        <f>IF(ISBLANK(Regressions!B35), " ", Regressions!B35)</f>
        <v>2021</v>
      </c>
      <c r="C25" s="542" t="str">
        <f>HLOOKUP(Introduction!$G$4,nametranslations,24,FALSE)</f>
        <v>Total</v>
      </c>
      <c r="D25" s="545">
        <f>IF(ISBLANK(Regressions!D35), " ", Regressions!D35)</f>
        <v>33190144</v>
      </c>
      <c r="E25" s="551">
        <f>IF(ISNUMBER(Regressions!E35),ROUND(Regressions!E35, 1), NA())</f>
        <v>94</v>
      </c>
      <c r="F25" s="554">
        <f>IF(ISNUMBER(Regressions!F35),ROUND(Regressions!F35, 1), NA())</f>
        <v>88.5</v>
      </c>
      <c r="G25" s="555">
        <f>IF(ISNUMBER(Regressions!G35),ROUND(Regressions!G35, 1), NA())</f>
        <v>68</v>
      </c>
      <c r="H25" s="549">
        <f>IF(ISNUMBER(Regressions!H35),ROUND(Regressions!H35, 1), NA())</f>
        <v>20.5</v>
      </c>
      <c r="I25" s="550">
        <f>IF(ISNUMBER(Regressions!I35),ROUND(Regressions!I35, 1), NA())</f>
        <v>11.5</v>
      </c>
      <c r="J25" s="551">
        <f>IF(ISNUMBER(Regressions!K35),ROUND(Regressions!K35, 1), NA())</f>
        <v>94.7</v>
      </c>
      <c r="K25" s="554" t="e">
        <f>IF(ISNUMBER(Regressions!L35),ROUND(Regressions!L35, 1), NA())</f>
        <v>#N/A</v>
      </c>
      <c r="L25" s="556">
        <f>IF(ISNUMBER(Regressions!M35),ROUND(Regressions!M35, 1), NA())</f>
        <v>69.599999999999994</v>
      </c>
      <c r="M25" s="549" t="e">
        <f>IF(ISNUMBER(Regressions!N35),ROUND(Regressions!N35, 1), NA())</f>
        <v>#N/A</v>
      </c>
      <c r="N25" s="550" t="e">
        <f>IF(ISNUMBER(Regressions!O35),ROUND(Regressions!O35, 1), NA())</f>
        <v>#N/A</v>
      </c>
      <c r="O25" s="551">
        <f>IF(ISNUMBER(Regressions!Q35),ROUND(Regressions!Q35, 1), NA())</f>
        <v>87.1</v>
      </c>
      <c r="P25" s="554" t="e">
        <f>IF(ISNUMBER(Regressions!R35),ROUND(Regressions!R35, 1), NA())</f>
        <v>#N/A</v>
      </c>
      <c r="Q25" s="557">
        <f>IF(ISNUMBER(Regressions!S35),ROUND(Regressions!S35, 1), NA())</f>
        <v>75.3</v>
      </c>
      <c r="R25" s="549" t="e">
        <f>IF(ISNUMBER(Regressions!T35),ROUND(Regressions!T35, 1), NA())</f>
        <v>#N/A</v>
      </c>
      <c r="S25" s="550" t="e">
        <f>IF(ISNUMBER(Regressions!U35),ROUND(Regressions!U35, 1), NA())</f>
        <v>#N/A</v>
      </c>
    </row>
    <row r="26" spans="1:19" x14ac:dyDescent="0.25">
      <c r="A26" s="542" t="str">
        <f>+Introduction!$C$7</f>
        <v>México</v>
      </c>
      <c r="B26" s="543">
        <f>IF(ISBLANK(Regressions!B36), " ", Regressions!B36)</f>
        <v>2022</v>
      </c>
      <c r="C26" s="542" t="str">
        <f>HLOOKUP(Introduction!$G$4,nametranslations,24,FALSE)</f>
        <v>Total</v>
      </c>
      <c r="D26" s="545">
        <f>IF(ISBLANK(Regressions!D36), " ", Regressions!D36)</f>
        <v>33091660</v>
      </c>
      <c r="E26" s="546">
        <f>IF(ISNUMBER(Regressions!E36),ROUND(Regressions!E36, 1), NA())</f>
        <v>94</v>
      </c>
      <c r="F26" s="547">
        <f>IF(ISNUMBER(Regressions!F36),ROUND(Regressions!F36, 1), NA())</f>
        <v>88.5</v>
      </c>
      <c r="G26" s="548">
        <f>IF(ISNUMBER(Regressions!G36),ROUND(Regressions!G36, 1), NA())</f>
        <v>69.5</v>
      </c>
      <c r="H26" s="549">
        <f>IF(ISNUMBER(Regressions!H36),ROUND(Regressions!H36, 1), NA())</f>
        <v>19</v>
      </c>
      <c r="I26" s="550">
        <f>IF(ISNUMBER(Regressions!I36),ROUND(Regressions!I36, 1), NA())</f>
        <v>11.5</v>
      </c>
      <c r="J26" s="551">
        <f>IF(ISNUMBER(Regressions!K36),ROUND(Regressions!K36, 1), NA())</f>
        <v>94.7</v>
      </c>
      <c r="K26" s="547" t="e">
        <f>IF(ISNUMBER(Regressions!L36),ROUND(Regressions!L36, 1), NA())</f>
        <v>#N/A</v>
      </c>
      <c r="L26" s="552">
        <f>IF(ISNUMBER(Regressions!M36),ROUND(Regressions!M36, 1), NA())</f>
        <v>69.599999999999994</v>
      </c>
      <c r="M26" s="549" t="e">
        <f>IF(ISNUMBER(Regressions!N36),ROUND(Regressions!N36, 1), NA())</f>
        <v>#N/A</v>
      </c>
      <c r="N26" s="550" t="e">
        <f>IF(ISNUMBER(Regressions!O36),ROUND(Regressions!O36, 1), NA())</f>
        <v>#N/A</v>
      </c>
      <c r="O26" s="551">
        <f>IF(ISNUMBER(Regressions!Q36),ROUND(Regressions!Q36, 1), NA())</f>
        <v>86.5</v>
      </c>
      <c r="P26" s="547" t="e">
        <f>IF(ISNUMBER(Regressions!R36),ROUND(Regressions!R36, 1), NA())</f>
        <v>#N/A</v>
      </c>
      <c r="Q26" s="553">
        <f>IF(ISNUMBER(Regressions!S36),ROUND(Regressions!S36, 1), NA())</f>
        <v>77.2</v>
      </c>
      <c r="R26" s="549" t="e">
        <f>IF(ISNUMBER(Regressions!T36),ROUND(Regressions!T36, 1), NA())</f>
        <v>#N/A</v>
      </c>
      <c r="S26" s="550" t="e">
        <f>IF(ISNUMBER(Regressions!U36),ROUND(Regressions!U36, 1), NA())</f>
        <v>#N/A</v>
      </c>
    </row>
    <row r="27" spans="1:19" x14ac:dyDescent="0.25">
      <c r="A27" s="542" t="str">
        <f>+Introduction!$C$7</f>
        <v>México</v>
      </c>
      <c r="B27" s="543">
        <f>IF(ISBLANK(Regressions!B37), " ", Regressions!B37)</f>
        <v>2023</v>
      </c>
      <c r="C27" s="542" t="str">
        <f>HLOOKUP(Introduction!$G$4,nametranslations,24,FALSE)</f>
        <v>Total</v>
      </c>
      <c r="D27" s="545">
        <f>IF(ISBLANK(Regressions!D37), " ", Regressions!D37)</f>
        <v>32972840</v>
      </c>
      <c r="E27" s="551">
        <f>IF(ISNUMBER(Regressions!E37),ROUND(Regressions!E37, 1), NA())</f>
        <v>94</v>
      </c>
      <c r="F27" s="554">
        <f>IF(ISNUMBER(Regressions!F37),ROUND(Regressions!F37, 1), NA())</f>
        <v>88.5</v>
      </c>
      <c r="G27" s="555">
        <f>IF(ISNUMBER(Regressions!G37),ROUND(Regressions!G37, 1), NA())</f>
        <v>71.099999999999994</v>
      </c>
      <c r="H27" s="549">
        <f>IF(ISNUMBER(Regressions!H37),ROUND(Regressions!H37, 1), NA())</f>
        <v>17.399999999999999</v>
      </c>
      <c r="I27" s="550">
        <f>IF(ISNUMBER(Regressions!I37),ROUND(Regressions!I37, 1), NA())</f>
        <v>11.5</v>
      </c>
      <c r="J27" s="551">
        <f>IF(ISNUMBER(Regressions!K37),ROUND(Regressions!K37, 1), NA())</f>
        <v>94.7</v>
      </c>
      <c r="K27" s="554" t="e">
        <f>IF(ISNUMBER(Regressions!L37),ROUND(Regressions!L37, 1), NA())</f>
        <v>#N/A</v>
      </c>
      <c r="L27" s="556">
        <f>IF(ISNUMBER(Regressions!M37),ROUND(Regressions!M37, 1), NA())</f>
        <v>69.599999999999994</v>
      </c>
      <c r="M27" s="549" t="e">
        <f>IF(ISNUMBER(Regressions!N37),ROUND(Regressions!N37, 1), NA())</f>
        <v>#N/A</v>
      </c>
      <c r="N27" s="550" t="e">
        <f>IF(ISNUMBER(Regressions!O37),ROUND(Regressions!O37, 1), NA())</f>
        <v>#N/A</v>
      </c>
      <c r="O27" s="551">
        <f>IF(ISNUMBER(Regressions!Q37),ROUND(Regressions!Q37, 1), NA())</f>
        <v>85.8</v>
      </c>
      <c r="P27" s="554" t="e">
        <f>IF(ISNUMBER(Regressions!R37),ROUND(Regressions!R37, 1), NA())</f>
        <v>#N/A</v>
      </c>
      <c r="Q27" s="557">
        <f>IF(ISNUMBER(Regressions!S37),ROUND(Regressions!S37, 1), NA())</f>
        <v>79.2</v>
      </c>
      <c r="R27" s="549" t="e">
        <f>IF(ISNUMBER(Regressions!T37),ROUND(Regressions!T37, 1), NA())</f>
        <v>#N/A</v>
      </c>
      <c r="S27" s="550" t="e">
        <f>IF(ISNUMBER(Regressions!U37),ROUND(Regressions!U37, 1), NA())</f>
        <v>#N/A</v>
      </c>
    </row>
    <row r="28" spans="1:19" x14ac:dyDescent="0.25">
      <c r="A28" s="542" t="str">
        <f>+Introduction!$C$7</f>
        <v>México</v>
      </c>
      <c r="B28" s="543">
        <f>IF(ISBLANK(Regressions!B38), " ", Regressions!B38)</f>
        <v>2024</v>
      </c>
      <c r="C28" s="542" t="str">
        <f>HLOOKUP(Introduction!$G$4,nametranslations,24,FALSE)</f>
        <v>Total</v>
      </c>
      <c r="D28" s="545">
        <f>IF(ISBLANK(Regressions!D38), " ", Regressions!D38)</f>
        <v>33848392</v>
      </c>
      <c r="E28" s="546">
        <f>IF(ISNUMBER(Regressions!E38),ROUND(Regressions!E38, 1), NA())</f>
        <v>94</v>
      </c>
      <c r="F28" s="547">
        <f>IF(ISNUMBER(Regressions!F38),ROUND(Regressions!F38, 1), NA())</f>
        <v>88.5</v>
      </c>
      <c r="G28" s="548">
        <f>IF(ISNUMBER(Regressions!G38),ROUND(Regressions!G38, 1), NA())</f>
        <v>71.099999999999994</v>
      </c>
      <c r="H28" s="549">
        <f>IF(ISNUMBER(Regressions!H38),ROUND(Regressions!H38, 1), NA())</f>
        <v>17.399999999999999</v>
      </c>
      <c r="I28" s="550">
        <f>IF(ISNUMBER(Regressions!I38),ROUND(Regressions!I38, 1), NA())</f>
        <v>11.5</v>
      </c>
      <c r="J28" s="551">
        <f>IF(ISNUMBER(Regressions!K38),ROUND(Regressions!K38, 1), NA())</f>
        <v>94.7</v>
      </c>
      <c r="K28" s="547" t="e">
        <f>IF(ISNUMBER(Regressions!L38),ROUND(Regressions!L38, 1), NA())</f>
        <v>#N/A</v>
      </c>
      <c r="L28" s="552">
        <f>IF(ISNUMBER(Regressions!M38),ROUND(Regressions!M38, 1), NA())</f>
        <v>69.599999999999994</v>
      </c>
      <c r="M28" s="549" t="e">
        <f>IF(ISNUMBER(Regressions!N38),ROUND(Regressions!N38, 1), NA())</f>
        <v>#N/A</v>
      </c>
      <c r="N28" s="550" t="e">
        <f>IF(ISNUMBER(Regressions!O38),ROUND(Regressions!O38, 1), NA())</f>
        <v>#N/A</v>
      </c>
      <c r="O28" s="551">
        <f>IF(ISNUMBER(Regressions!Q38),ROUND(Regressions!Q38, 1), NA())</f>
        <v>85.2</v>
      </c>
      <c r="P28" s="547" t="e">
        <f>IF(ISNUMBER(Regressions!R38),ROUND(Regressions!R38, 1), NA())</f>
        <v>#N/A</v>
      </c>
      <c r="Q28" s="553">
        <f>IF(ISNUMBER(Regressions!S38),ROUND(Regressions!S38, 1), NA())</f>
        <v>79.2</v>
      </c>
      <c r="R28" s="549" t="e">
        <f>IF(ISNUMBER(Regressions!T38),ROUND(Regressions!T38, 1), NA())</f>
        <v>#N/A</v>
      </c>
      <c r="S28" s="550" t="e">
        <f>IF(ISNUMBER(Regressions!U38),ROUND(Regressions!U38, 1), NA())</f>
        <v>#N/A</v>
      </c>
    </row>
    <row r="29" spans="1:19" x14ac:dyDescent="0.25">
      <c r="A29" s="558" t="str">
        <f>+Introduction!$C$7</f>
        <v>México</v>
      </c>
      <c r="B29" s="559">
        <f>IF(ISBLANK(Regressions!B39), " ", Regressions!B39)</f>
        <v>2025</v>
      </c>
      <c r="C29" s="558" t="str">
        <f>HLOOKUP(Introduction!$G$4,nametranslations,24,FALSE)</f>
        <v>Total</v>
      </c>
      <c r="D29" s="560">
        <f>IF(ISBLANK(Regressions!D39), " ", Regressions!D39)</f>
        <v>33983200</v>
      </c>
      <c r="E29" s="561" t="e">
        <f>IF(ISNUMBER(Regressions!E39),ROUND(Regressions!E39, 1), NA())</f>
        <v>#N/A</v>
      </c>
      <c r="F29" s="562">
        <f>IF(ISNUMBER(Regressions!F39),ROUND(Regressions!F39, 1), NA())</f>
        <v>88.5</v>
      </c>
      <c r="G29" s="563">
        <f>IF(ISNUMBER(Regressions!G39),ROUND(Regressions!G39, 1), NA())</f>
        <v>71.099999999999994</v>
      </c>
      <c r="H29" s="564">
        <f>IF(ISNUMBER(Regressions!H39),ROUND(Regressions!H39, 1), NA())</f>
        <v>17.399999999999999</v>
      </c>
      <c r="I29" s="565">
        <f>IF(ISNUMBER(Regressions!I39),ROUND(Regressions!I39, 1), NA())</f>
        <v>11.5</v>
      </c>
      <c r="J29" s="566" t="e">
        <f>IF(ISNUMBER(Regressions!K39),ROUND(Regressions!K39, 1), NA())</f>
        <v>#N/A</v>
      </c>
      <c r="K29" s="562" t="e">
        <f>IF(ISNUMBER(Regressions!L39),ROUND(Regressions!L39, 1), NA())</f>
        <v>#N/A</v>
      </c>
      <c r="L29" s="567">
        <f>IF(ISNUMBER(Regressions!M39),ROUND(Regressions!M39, 1), NA())</f>
        <v>69.599999999999994</v>
      </c>
      <c r="M29" s="564" t="e">
        <f>IF(ISNUMBER(Regressions!N39),ROUND(Regressions!N39, 1), NA())</f>
        <v>#N/A</v>
      </c>
      <c r="N29" s="565" t="e">
        <f>IF(ISNUMBER(Regressions!O39),ROUND(Regressions!O39, 1), NA())</f>
        <v>#N/A</v>
      </c>
      <c r="O29" s="566">
        <f>IF(ISNUMBER(Regressions!Q39),ROUND(Regressions!Q39, 1), NA())</f>
        <v>84.6</v>
      </c>
      <c r="P29" s="562" t="e">
        <f>IF(ISNUMBER(Regressions!R39),ROUND(Regressions!R39, 1), NA())</f>
        <v>#N/A</v>
      </c>
      <c r="Q29" s="568">
        <f>IF(ISNUMBER(Regressions!S39),ROUND(Regressions!S39, 1), NA())</f>
        <v>79.2</v>
      </c>
      <c r="R29" s="564" t="e">
        <f>IF(ISNUMBER(Regressions!T39),ROUND(Regressions!T39, 1), NA())</f>
        <v>#N/A</v>
      </c>
      <c r="S29" s="565" t="e">
        <f>IF(ISNUMBER(Regressions!U39),ROUND(Regressions!U39, 1), NA())</f>
        <v>#N/A</v>
      </c>
    </row>
    <row r="30" spans="1:19" hidden="1" x14ac:dyDescent="0.25">
      <c r="A30" s="542" t="str">
        <f>+Introduction!$C$7</f>
        <v>México</v>
      </c>
      <c r="B30" s="543">
        <f>IF(ISBLANK(Regressions!B40), " ", Regressions!B40)</f>
        <v>2026</v>
      </c>
      <c r="C30" s="542" t="str">
        <f>HLOOKUP(Introduction!$G$4,nametranslations,24,FALSE)</f>
        <v>Total</v>
      </c>
      <c r="D30" s="545" t="str">
        <f>IF(ISBLANK(Regressions!D40), " ", Regressions!D40)</f>
        <v xml:space="preserve"> </v>
      </c>
      <c r="E30" s="546" t="e">
        <f>IF(ISNUMBER(Regressions!E40),ROUND(Regressions!E40, 1), NA())</f>
        <v>#N/A</v>
      </c>
      <c r="F30" s="547" t="e">
        <f>IF(ISNUMBER(Regressions!F40),ROUND(Regressions!F40, 1), NA())</f>
        <v>#N/A</v>
      </c>
      <c r="G30" s="548">
        <f>IF(ISNUMBER(Regressions!G40),ROUND(Regressions!G40, 1), NA())</f>
        <v>71.099999999999994</v>
      </c>
      <c r="H30" s="549" t="e">
        <f>IF(ISNUMBER(Regressions!H40),ROUND(Regressions!H40, 1), NA())</f>
        <v>#N/A</v>
      </c>
      <c r="I30" s="550" t="e">
        <f>IF(ISNUMBER(Regressions!I40),ROUND(Regressions!I40, 1), NA())</f>
        <v>#N/A</v>
      </c>
      <c r="J30" s="551" t="e">
        <f>IF(ISNUMBER(Regressions!K40),ROUND(Regressions!K40, 1), NA())</f>
        <v>#N/A</v>
      </c>
      <c r="K30" s="547" t="e">
        <f>IF(ISNUMBER(Regressions!L40),ROUND(Regressions!L40, 1), NA())</f>
        <v>#N/A</v>
      </c>
      <c r="L30" s="552" t="e">
        <f>IF(ISNUMBER(Regressions!M40),ROUND(Regressions!M40, 1), NA())</f>
        <v>#N/A</v>
      </c>
      <c r="M30" s="549" t="e">
        <f>IF(ISNUMBER(Regressions!N40),ROUND(Regressions!N40, 1), NA())</f>
        <v>#N/A</v>
      </c>
      <c r="N30" s="550" t="e">
        <f>IF(ISNUMBER(Regressions!O40),ROUND(Regressions!O40, 1), NA())</f>
        <v>#N/A</v>
      </c>
      <c r="O30" s="551">
        <f>IF(ISNUMBER(Regressions!Q40),ROUND(Regressions!Q40, 1), NA())</f>
        <v>83.9</v>
      </c>
      <c r="P30" s="547" t="e">
        <f>IF(ISNUMBER(Regressions!R40),ROUND(Regressions!R40, 1), NA())</f>
        <v>#N/A</v>
      </c>
      <c r="Q30" s="553">
        <f>IF(ISNUMBER(Regressions!S40),ROUND(Regressions!S40, 1), NA())</f>
        <v>79.2</v>
      </c>
      <c r="R30" s="549" t="e">
        <f>IF(ISNUMBER(Regressions!T40),ROUND(Regressions!T40, 1), NA())</f>
        <v>#N/A</v>
      </c>
      <c r="S30" s="550" t="e">
        <f>IF(ISNUMBER(Regressions!U40),ROUND(Regressions!U40, 1), NA())</f>
        <v>#N/A</v>
      </c>
    </row>
    <row r="31" spans="1:19" hidden="1" x14ac:dyDescent="0.25">
      <c r="A31" s="542" t="str">
        <f>+Introduction!$C$7</f>
        <v>México</v>
      </c>
      <c r="B31" s="543">
        <f>IF(ISBLANK(Regressions!B41), " ", Regressions!B41)</f>
        <v>2027</v>
      </c>
      <c r="C31" s="542" t="str">
        <f>HLOOKUP(Introduction!$G$4,nametranslations,24,FALSE)</f>
        <v>Total</v>
      </c>
      <c r="D31" s="545" t="str">
        <f>IF(ISBLANK(Regressions!D41), " ", Regressions!D41)</f>
        <v xml:space="preserve"> </v>
      </c>
      <c r="E31" s="546" t="e">
        <f>IF(ISNUMBER(Regressions!E41),ROUND(Regressions!E41, 1), NA())</f>
        <v>#N/A</v>
      </c>
      <c r="F31" s="547" t="e">
        <f>IF(ISNUMBER(Regressions!F41),ROUND(Regressions!F41, 1), NA())</f>
        <v>#N/A</v>
      </c>
      <c r="G31" s="548">
        <f>IF(ISNUMBER(Regressions!G41),ROUND(Regressions!G41, 1), NA())</f>
        <v>71.099999999999994</v>
      </c>
      <c r="H31" s="549" t="e">
        <f>IF(ISNUMBER(Regressions!H41),ROUND(Regressions!H41, 1), NA())</f>
        <v>#N/A</v>
      </c>
      <c r="I31" s="550" t="e">
        <f>IF(ISNUMBER(Regressions!I41),ROUND(Regressions!I41, 1), NA())</f>
        <v>#N/A</v>
      </c>
      <c r="J31" s="551" t="e">
        <f>IF(ISNUMBER(Regressions!K41),ROUND(Regressions!K41, 1), NA())</f>
        <v>#N/A</v>
      </c>
      <c r="K31" s="547" t="e">
        <f>IF(ISNUMBER(Regressions!L41),ROUND(Regressions!L41, 1), NA())</f>
        <v>#N/A</v>
      </c>
      <c r="L31" s="552" t="e">
        <f>IF(ISNUMBER(Regressions!M41),ROUND(Regressions!M41, 1), NA())</f>
        <v>#N/A</v>
      </c>
      <c r="M31" s="549" t="e">
        <f>IF(ISNUMBER(Regressions!N41),ROUND(Regressions!N41, 1), NA())</f>
        <v>#N/A</v>
      </c>
      <c r="N31" s="550" t="e">
        <f>IF(ISNUMBER(Regressions!O41),ROUND(Regressions!O41, 1), NA())</f>
        <v>#N/A</v>
      </c>
      <c r="O31" s="551">
        <f>IF(ISNUMBER(Regressions!Q41),ROUND(Regressions!Q41, 1), NA())</f>
        <v>83.9</v>
      </c>
      <c r="P31" s="547" t="e">
        <f>IF(ISNUMBER(Regressions!R41),ROUND(Regressions!R41, 1), NA())</f>
        <v>#N/A</v>
      </c>
      <c r="Q31" s="553">
        <f>IF(ISNUMBER(Regressions!S41),ROUND(Regressions!S41, 1), NA())</f>
        <v>79.2</v>
      </c>
      <c r="R31" s="549" t="e">
        <f>IF(ISNUMBER(Regressions!T41),ROUND(Regressions!T41, 1), NA())</f>
        <v>#N/A</v>
      </c>
      <c r="S31" s="550" t="e">
        <f>IF(ISNUMBER(Regressions!U41),ROUND(Regressions!U41, 1), NA())</f>
        <v>#N/A</v>
      </c>
    </row>
    <row r="32" spans="1:19" hidden="1" x14ac:dyDescent="0.25">
      <c r="A32" s="542" t="str">
        <f>+Introduction!$C$7</f>
        <v>México</v>
      </c>
      <c r="B32" s="543">
        <f>IF(ISBLANK(Regressions!B42), " ", Regressions!B42)</f>
        <v>2028</v>
      </c>
      <c r="C32" s="542" t="str">
        <f>HLOOKUP(Introduction!$G$4,nametranslations,24,FALSE)</f>
        <v>Total</v>
      </c>
      <c r="D32" s="545" t="str">
        <f>IF(ISBLANK(Regressions!D42), " ", Regressions!D42)</f>
        <v xml:space="preserve"> </v>
      </c>
      <c r="E32" s="546" t="e">
        <f>IF(ISNUMBER(Regressions!E42),ROUND(Regressions!E42, 1), NA())</f>
        <v>#N/A</v>
      </c>
      <c r="F32" s="547" t="e">
        <f>IF(ISNUMBER(Regressions!F42),ROUND(Regressions!F42, 1), NA())</f>
        <v>#N/A</v>
      </c>
      <c r="G32" s="548" t="e">
        <f>IF(ISNUMBER(Regressions!G42),ROUND(Regressions!G42, 1), NA())</f>
        <v>#N/A</v>
      </c>
      <c r="H32" s="549" t="e">
        <f>IF(ISNUMBER(Regressions!H42),ROUND(Regressions!H42, 1), NA())</f>
        <v>#N/A</v>
      </c>
      <c r="I32" s="550" t="e">
        <f>IF(ISNUMBER(Regressions!I42),ROUND(Regressions!I42, 1), NA())</f>
        <v>#N/A</v>
      </c>
      <c r="J32" s="551" t="e">
        <f>IF(ISNUMBER(Regressions!K42),ROUND(Regressions!K42, 1), NA())</f>
        <v>#N/A</v>
      </c>
      <c r="K32" s="547" t="e">
        <f>IF(ISNUMBER(Regressions!L42),ROUND(Regressions!L42, 1), NA())</f>
        <v>#N/A</v>
      </c>
      <c r="L32" s="552" t="e">
        <f>IF(ISNUMBER(Regressions!M42),ROUND(Regressions!M42, 1), NA())</f>
        <v>#N/A</v>
      </c>
      <c r="M32" s="549" t="e">
        <f>IF(ISNUMBER(Regressions!N42),ROUND(Regressions!N42, 1), NA())</f>
        <v>#N/A</v>
      </c>
      <c r="N32" s="550" t="e">
        <f>IF(ISNUMBER(Regressions!O42),ROUND(Regressions!O42, 1), NA())</f>
        <v>#N/A</v>
      </c>
      <c r="O32" s="551">
        <f>IF(ISNUMBER(Regressions!Q42),ROUND(Regressions!Q42, 1), NA())</f>
        <v>83.9</v>
      </c>
      <c r="P32" s="547" t="e">
        <f>IF(ISNUMBER(Regressions!R42),ROUND(Regressions!R42, 1), NA())</f>
        <v>#N/A</v>
      </c>
      <c r="Q32" s="553" t="e">
        <f>IF(ISNUMBER(Regressions!S42),ROUND(Regressions!S42, 1), NA())</f>
        <v>#N/A</v>
      </c>
      <c r="R32" s="549" t="e">
        <f>IF(ISNUMBER(Regressions!T42),ROUND(Regressions!T42, 1), NA())</f>
        <v>#N/A</v>
      </c>
      <c r="S32" s="550" t="e">
        <f>IF(ISNUMBER(Regressions!U42),ROUND(Regressions!U42, 1), NA())</f>
        <v>#N/A</v>
      </c>
    </row>
    <row r="33" spans="1:19" hidden="1" x14ac:dyDescent="0.25">
      <c r="A33" s="542" t="str">
        <f>+Introduction!$C$7</f>
        <v>México</v>
      </c>
      <c r="B33" s="543">
        <f>IF(ISBLANK(Regressions!B43), " ", Regressions!B43)</f>
        <v>2029</v>
      </c>
      <c r="C33" s="542" t="str">
        <f>HLOOKUP(Introduction!$G$4,nametranslations,24,FALSE)</f>
        <v>Total</v>
      </c>
      <c r="D33" s="545" t="str">
        <f>IF(ISBLANK(Regressions!D43), " ", Regressions!D43)</f>
        <v xml:space="preserve"> </v>
      </c>
      <c r="E33" s="546" t="e">
        <f>IF(ISNUMBER(Regressions!E43),ROUND(Regressions!E43, 1), NA())</f>
        <v>#N/A</v>
      </c>
      <c r="F33" s="547" t="e">
        <f>IF(ISNUMBER(Regressions!F43),ROUND(Regressions!F43, 1), NA())</f>
        <v>#N/A</v>
      </c>
      <c r="G33" s="548" t="e">
        <f>IF(ISNUMBER(Regressions!G43),ROUND(Regressions!G43, 1), NA())</f>
        <v>#N/A</v>
      </c>
      <c r="H33" s="549" t="e">
        <f>IF(ISNUMBER(Regressions!H43),ROUND(Regressions!H43, 1), NA())</f>
        <v>#N/A</v>
      </c>
      <c r="I33" s="550" t="e">
        <f>IF(ISNUMBER(Regressions!I43),ROUND(Regressions!I43, 1), NA())</f>
        <v>#N/A</v>
      </c>
      <c r="J33" s="551" t="e">
        <f>IF(ISNUMBER(Regressions!K43),ROUND(Regressions!K43, 1), NA())</f>
        <v>#N/A</v>
      </c>
      <c r="K33" s="547" t="e">
        <f>IF(ISNUMBER(Regressions!L43),ROUND(Regressions!L43, 1), NA())</f>
        <v>#N/A</v>
      </c>
      <c r="L33" s="552" t="e">
        <f>IF(ISNUMBER(Regressions!M43),ROUND(Regressions!M43, 1), NA())</f>
        <v>#N/A</v>
      </c>
      <c r="M33" s="549" t="e">
        <f>IF(ISNUMBER(Regressions!N43),ROUND(Regressions!N43, 1), NA())</f>
        <v>#N/A</v>
      </c>
      <c r="N33" s="550" t="e">
        <f>IF(ISNUMBER(Regressions!O43),ROUND(Regressions!O43, 1), NA())</f>
        <v>#N/A</v>
      </c>
      <c r="O33" s="551">
        <f>IF(ISNUMBER(Regressions!Q43),ROUND(Regressions!Q43, 1), NA())</f>
        <v>83.9</v>
      </c>
      <c r="P33" s="547" t="e">
        <f>IF(ISNUMBER(Regressions!R43),ROUND(Regressions!R43, 1), NA())</f>
        <v>#N/A</v>
      </c>
      <c r="Q33" s="553" t="e">
        <f>IF(ISNUMBER(Regressions!S43),ROUND(Regressions!S43, 1), NA())</f>
        <v>#N/A</v>
      </c>
      <c r="R33" s="549" t="e">
        <f>IF(ISNUMBER(Regressions!T43),ROUND(Regressions!T43, 1), NA())</f>
        <v>#N/A</v>
      </c>
      <c r="S33" s="550" t="e">
        <f>IF(ISNUMBER(Regressions!U43),ROUND(Regressions!U43, 1), NA())</f>
        <v>#N/A</v>
      </c>
    </row>
    <row r="34" spans="1:19" hidden="1" x14ac:dyDescent="0.25">
      <c r="A34" s="542" t="str">
        <f>+Introduction!$C$7</f>
        <v>México</v>
      </c>
      <c r="B34" s="543">
        <f>IF(ISBLANK(Regressions!B44), " ", Regressions!B44)</f>
        <v>2030</v>
      </c>
      <c r="C34" s="542" t="str">
        <f>HLOOKUP(Introduction!$G$4,nametranslations,24,FALSE)</f>
        <v>Total</v>
      </c>
      <c r="D34" s="545" t="str">
        <f>IF(ISBLANK(Regressions!D44), " ", Regressions!D44)</f>
        <v xml:space="preserve"> </v>
      </c>
      <c r="E34" s="546" t="e">
        <f>IF(ISNUMBER(Regressions!E44),ROUND(Regressions!E44, 1), NA())</f>
        <v>#N/A</v>
      </c>
      <c r="F34" s="547" t="e">
        <f>IF(ISNUMBER(Regressions!F44),ROUND(Regressions!F44, 1), NA())</f>
        <v>#N/A</v>
      </c>
      <c r="G34" s="548" t="e">
        <f>IF(ISNUMBER(Regressions!G44),ROUND(Regressions!G44, 1), NA())</f>
        <v>#N/A</v>
      </c>
      <c r="H34" s="549" t="e">
        <f>IF(ISNUMBER(Regressions!H44),ROUND(Regressions!H44, 1), NA())</f>
        <v>#N/A</v>
      </c>
      <c r="I34" s="550" t="e">
        <f>IF(ISNUMBER(Regressions!I44),ROUND(Regressions!I44, 1), NA())</f>
        <v>#N/A</v>
      </c>
      <c r="J34" s="551" t="e">
        <f>IF(ISNUMBER(Regressions!K44),ROUND(Regressions!K44, 1), NA())</f>
        <v>#N/A</v>
      </c>
      <c r="K34" s="547" t="e">
        <f>IF(ISNUMBER(Regressions!L44),ROUND(Regressions!L44, 1), NA())</f>
        <v>#N/A</v>
      </c>
      <c r="L34" s="552" t="e">
        <f>IF(ISNUMBER(Regressions!M44),ROUND(Regressions!M44, 1), NA())</f>
        <v>#N/A</v>
      </c>
      <c r="M34" s="549" t="e">
        <f>IF(ISNUMBER(Regressions!N44),ROUND(Regressions!N44, 1), NA())</f>
        <v>#N/A</v>
      </c>
      <c r="N34" s="550" t="e">
        <f>IF(ISNUMBER(Regressions!O44),ROUND(Regressions!O44, 1), NA())</f>
        <v>#N/A</v>
      </c>
      <c r="O34" s="551">
        <f>IF(ISNUMBER(Regressions!Q44),ROUND(Regressions!Q44, 1), NA())</f>
        <v>83.9</v>
      </c>
      <c r="P34" s="547" t="e">
        <f>IF(ISNUMBER(Regressions!R44),ROUND(Regressions!R44, 1), NA())</f>
        <v>#N/A</v>
      </c>
      <c r="Q34" s="553" t="e">
        <f>IF(ISNUMBER(Regressions!S44),ROUND(Regressions!S44, 1), NA())</f>
        <v>#N/A</v>
      </c>
      <c r="R34" s="549" t="e">
        <f>IF(ISNUMBER(Regressions!T44),ROUND(Regressions!T44, 1), NA())</f>
        <v>#N/A</v>
      </c>
      <c r="S34" s="550" t="e">
        <f>IF(ISNUMBER(Regressions!U44),ROUND(Regressions!U44, 1), NA())</f>
        <v>#N/A</v>
      </c>
    </row>
    <row r="35" spans="1:19" x14ac:dyDescent="0.25">
      <c r="A35" s="542" t="str">
        <f>+Introduction!$C$7</f>
        <v>México</v>
      </c>
      <c r="B35" s="543">
        <f>IF(ISBLANK(Regressions!B45), " ", Regressions!B45)</f>
        <v>2000</v>
      </c>
      <c r="C35" s="542" t="str">
        <f>HLOOKUP(Introduction!$G$4,nametranslations,26,FALSE)</f>
        <v>Urbano</v>
      </c>
      <c r="D35" s="545">
        <f>IF(ISBLANK(Regressions!D45), " ", Regressions!D45)</f>
        <v>23110553.712834775</v>
      </c>
      <c r="E35" s="546">
        <f>IF(ISNUMBER(Regressions!E45),ROUND(Regressions!E45, 1), NA())</f>
        <v>99.8</v>
      </c>
      <c r="F35" s="547">
        <f>IF(ISNUMBER(Regressions!F45),ROUND(Regressions!F45, 1), NA())</f>
        <v>96.3</v>
      </c>
      <c r="G35" s="548" t="e">
        <f>IF(ISNUMBER(Regressions!G45),ROUND(Regressions!G45, 1), NA())</f>
        <v>#N/A</v>
      </c>
      <c r="H35" s="549" t="e">
        <f>IF(ISNUMBER(Regressions!H45),ROUND(Regressions!H45, 1), NA())</f>
        <v>#N/A</v>
      </c>
      <c r="I35" s="550">
        <f>IF(ISNUMBER(Regressions!I45),ROUND(Regressions!I45, 1), NA())</f>
        <v>3.7</v>
      </c>
      <c r="J35" s="551" t="e">
        <f>IF(ISNUMBER(Regressions!K45),ROUND(Regressions!K45, 1), NA())</f>
        <v>#N/A</v>
      </c>
      <c r="K35" s="547" t="e">
        <f>IF(ISNUMBER(Regressions!L45),ROUND(Regressions!L45, 1), NA())</f>
        <v>#N/A</v>
      </c>
      <c r="L35" s="552" t="e">
        <f>IF(ISNUMBER(Regressions!M45),ROUND(Regressions!M45, 1), NA())</f>
        <v>#N/A</v>
      </c>
      <c r="M35" s="549" t="e">
        <f>IF(ISNUMBER(Regressions!N45),ROUND(Regressions!N45, 1), NA())</f>
        <v>#N/A</v>
      </c>
      <c r="N35" s="550" t="e">
        <f>IF(ISNUMBER(Regressions!O45),ROUND(Regressions!O45, 1), NA())</f>
        <v>#N/A</v>
      </c>
      <c r="O35" s="551" t="e">
        <f>IF(ISNUMBER(Regressions!Q45),ROUND(Regressions!Q45, 1), NA())</f>
        <v>#N/A</v>
      </c>
      <c r="P35" s="547" t="e">
        <f>IF(ISNUMBER(Regressions!R45),ROUND(Regressions!R45, 1), NA())</f>
        <v>#N/A</v>
      </c>
      <c r="Q35" s="553" t="e">
        <f>IF(ISNUMBER(Regressions!S45),ROUND(Regressions!S45, 1), NA())</f>
        <v>#N/A</v>
      </c>
      <c r="R35" s="549" t="e">
        <f>IF(ISNUMBER(Regressions!T45),ROUND(Regressions!T45, 1), NA())</f>
        <v>#N/A</v>
      </c>
      <c r="S35" s="550" t="e">
        <f>IF(ISNUMBER(Regressions!U45),ROUND(Regressions!U45, 1), NA())</f>
        <v>#N/A</v>
      </c>
    </row>
    <row r="36" spans="1:19" x14ac:dyDescent="0.25">
      <c r="A36" s="542" t="str">
        <f>+Introduction!$C$7</f>
        <v>México</v>
      </c>
      <c r="B36" s="543">
        <f>IF(ISBLANK(Regressions!B46), " ", Regressions!B46)</f>
        <v>2001</v>
      </c>
      <c r="C36" s="542" t="str">
        <f>HLOOKUP(Introduction!$G$4,nametranslations,26,FALSE)</f>
        <v>Urbano</v>
      </c>
      <c r="D36" s="545">
        <f>IF(ISBLANK(Regressions!D46), " ", Regressions!D46)</f>
        <v>23259625.33957855</v>
      </c>
      <c r="E36" s="546">
        <f>IF(ISNUMBER(Regressions!E46),ROUND(Regressions!E46, 1), NA())</f>
        <v>99.8</v>
      </c>
      <c r="F36" s="547">
        <f>IF(ISNUMBER(Regressions!F46),ROUND(Regressions!F46, 1), NA())</f>
        <v>96.3</v>
      </c>
      <c r="G36" s="548" t="e">
        <f>IF(ISNUMBER(Regressions!G46),ROUND(Regressions!G46, 1), NA())</f>
        <v>#N/A</v>
      </c>
      <c r="H36" s="549" t="e">
        <f>IF(ISNUMBER(Regressions!H46),ROUND(Regressions!H46, 1), NA())</f>
        <v>#N/A</v>
      </c>
      <c r="I36" s="550">
        <f>IF(ISNUMBER(Regressions!I46),ROUND(Regressions!I46, 1), NA())</f>
        <v>3.7</v>
      </c>
      <c r="J36" s="551" t="e">
        <f>IF(ISNUMBER(Regressions!K46),ROUND(Regressions!K46, 1), NA())</f>
        <v>#N/A</v>
      </c>
      <c r="K36" s="547" t="e">
        <f>IF(ISNUMBER(Regressions!L46),ROUND(Regressions!L46, 1), NA())</f>
        <v>#N/A</v>
      </c>
      <c r="L36" s="552" t="e">
        <f>IF(ISNUMBER(Regressions!M46),ROUND(Regressions!M46, 1), NA())</f>
        <v>#N/A</v>
      </c>
      <c r="M36" s="549" t="e">
        <f>IF(ISNUMBER(Regressions!N46),ROUND(Regressions!N46, 1), NA())</f>
        <v>#N/A</v>
      </c>
      <c r="N36" s="550" t="e">
        <f>IF(ISNUMBER(Regressions!O46),ROUND(Regressions!O46, 1), NA())</f>
        <v>#N/A</v>
      </c>
      <c r="O36" s="551" t="e">
        <f>IF(ISNUMBER(Regressions!Q46),ROUND(Regressions!Q46, 1), NA())</f>
        <v>#N/A</v>
      </c>
      <c r="P36" s="547" t="e">
        <f>IF(ISNUMBER(Regressions!R46),ROUND(Regressions!R46, 1), NA())</f>
        <v>#N/A</v>
      </c>
      <c r="Q36" s="553" t="e">
        <f>IF(ISNUMBER(Regressions!S46),ROUND(Regressions!S46, 1), NA())</f>
        <v>#N/A</v>
      </c>
      <c r="R36" s="549" t="e">
        <f>IF(ISNUMBER(Regressions!T46),ROUND(Regressions!T46, 1), NA())</f>
        <v>#N/A</v>
      </c>
      <c r="S36" s="550" t="e">
        <f>IF(ISNUMBER(Regressions!U46),ROUND(Regressions!U46, 1), NA())</f>
        <v>#N/A</v>
      </c>
    </row>
    <row r="37" spans="1:19" x14ac:dyDescent="0.25">
      <c r="A37" s="542" t="str">
        <f>+Introduction!$C$7</f>
        <v>México</v>
      </c>
      <c r="B37" s="543">
        <f>IF(ISBLANK(Regressions!B47), " ", Regressions!B47)</f>
        <v>2002</v>
      </c>
      <c r="C37" s="542" t="str">
        <f>HLOOKUP(Introduction!$G$4,nametranslations,26,FALSE)</f>
        <v>Urbano</v>
      </c>
      <c r="D37" s="545">
        <f>IF(ISBLANK(Regressions!D47), " ", Regressions!D47)</f>
        <v>23399401.409040987</v>
      </c>
      <c r="E37" s="546">
        <f>IF(ISNUMBER(Regressions!E47),ROUND(Regressions!E47, 1), NA())</f>
        <v>99.8</v>
      </c>
      <c r="F37" s="547">
        <f>IF(ISNUMBER(Regressions!F47),ROUND(Regressions!F47, 1), NA())</f>
        <v>96.3</v>
      </c>
      <c r="G37" s="548" t="e">
        <f>IF(ISNUMBER(Regressions!G47),ROUND(Regressions!G47, 1), NA())</f>
        <v>#N/A</v>
      </c>
      <c r="H37" s="549" t="e">
        <f>IF(ISNUMBER(Regressions!H47),ROUND(Regressions!H47, 1), NA())</f>
        <v>#N/A</v>
      </c>
      <c r="I37" s="550">
        <f>IF(ISNUMBER(Regressions!I47),ROUND(Regressions!I47, 1), NA())</f>
        <v>3.7</v>
      </c>
      <c r="J37" s="551" t="e">
        <f>IF(ISNUMBER(Regressions!K47),ROUND(Regressions!K47, 1), NA())</f>
        <v>#N/A</v>
      </c>
      <c r="K37" s="547" t="e">
        <f>IF(ISNUMBER(Regressions!L47),ROUND(Regressions!L47, 1), NA())</f>
        <v>#N/A</v>
      </c>
      <c r="L37" s="552" t="e">
        <f>IF(ISNUMBER(Regressions!M47),ROUND(Regressions!M47, 1), NA())</f>
        <v>#N/A</v>
      </c>
      <c r="M37" s="549" t="e">
        <f>IF(ISNUMBER(Regressions!N47),ROUND(Regressions!N47, 1), NA())</f>
        <v>#N/A</v>
      </c>
      <c r="N37" s="550" t="e">
        <f>IF(ISNUMBER(Regressions!O47),ROUND(Regressions!O47, 1), NA())</f>
        <v>#N/A</v>
      </c>
      <c r="O37" s="551" t="e">
        <f>IF(ISNUMBER(Regressions!Q47),ROUND(Regressions!Q47, 1), NA())</f>
        <v>#N/A</v>
      </c>
      <c r="P37" s="547" t="e">
        <f>IF(ISNUMBER(Regressions!R47),ROUND(Regressions!R47, 1), NA())</f>
        <v>#N/A</v>
      </c>
      <c r="Q37" s="553" t="e">
        <f>IF(ISNUMBER(Regressions!S47),ROUND(Regressions!S47, 1), NA())</f>
        <v>#N/A</v>
      </c>
      <c r="R37" s="549" t="e">
        <f>IF(ISNUMBER(Regressions!T47),ROUND(Regressions!T47, 1), NA())</f>
        <v>#N/A</v>
      </c>
      <c r="S37" s="550" t="e">
        <f>IF(ISNUMBER(Regressions!U47),ROUND(Regressions!U47, 1), NA())</f>
        <v>#N/A</v>
      </c>
    </row>
    <row r="38" spans="1:19" x14ac:dyDescent="0.25">
      <c r="A38" s="542" t="str">
        <f>+Introduction!$C$7</f>
        <v>México</v>
      </c>
      <c r="B38" s="543">
        <f>IF(ISBLANK(Regressions!B48), " ", Regressions!B48)</f>
        <v>2003</v>
      </c>
      <c r="C38" s="542" t="str">
        <f>HLOOKUP(Introduction!$G$4,nametranslations,26,FALSE)</f>
        <v>Urbano</v>
      </c>
      <c r="D38" s="545">
        <f>IF(ISBLANK(Regressions!D48), " ", Regressions!D48)</f>
        <v>23537292.471872866</v>
      </c>
      <c r="E38" s="546">
        <f>IF(ISNUMBER(Regressions!E48),ROUND(Regressions!E48, 1), NA())</f>
        <v>99.8</v>
      </c>
      <c r="F38" s="547">
        <f>IF(ISNUMBER(Regressions!F48),ROUND(Regressions!F48, 1), NA())</f>
        <v>96.3</v>
      </c>
      <c r="G38" s="548" t="e">
        <f>IF(ISNUMBER(Regressions!G48),ROUND(Regressions!G48, 1), NA())</f>
        <v>#N/A</v>
      </c>
      <c r="H38" s="549" t="e">
        <f>IF(ISNUMBER(Regressions!H48),ROUND(Regressions!H48, 1), NA())</f>
        <v>#N/A</v>
      </c>
      <c r="I38" s="550">
        <f>IF(ISNUMBER(Regressions!I48),ROUND(Regressions!I48, 1), NA())</f>
        <v>3.7</v>
      </c>
      <c r="J38" s="551" t="e">
        <f>IF(ISNUMBER(Regressions!K48),ROUND(Regressions!K48, 1), NA())</f>
        <v>#N/A</v>
      </c>
      <c r="K38" s="547" t="e">
        <f>IF(ISNUMBER(Regressions!L48),ROUND(Regressions!L48, 1), NA())</f>
        <v>#N/A</v>
      </c>
      <c r="L38" s="552" t="e">
        <f>IF(ISNUMBER(Regressions!M48),ROUND(Regressions!M48, 1), NA())</f>
        <v>#N/A</v>
      </c>
      <c r="M38" s="549" t="e">
        <f>IF(ISNUMBER(Regressions!N48),ROUND(Regressions!N48, 1), NA())</f>
        <v>#N/A</v>
      </c>
      <c r="N38" s="550" t="e">
        <f>IF(ISNUMBER(Regressions!O48),ROUND(Regressions!O48, 1), NA())</f>
        <v>#N/A</v>
      </c>
      <c r="O38" s="551" t="e">
        <f>IF(ISNUMBER(Regressions!Q48),ROUND(Regressions!Q48, 1), NA())</f>
        <v>#N/A</v>
      </c>
      <c r="P38" s="547" t="e">
        <f>IF(ISNUMBER(Regressions!R48),ROUND(Regressions!R48, 1), NA())</f>
        <v>#N/A</v>
      </c>
      <c r="Q38" s="553" t="e">
        <f>IF(ISNUMBER(Regressions!S48),ROUND(Regressions!S48, 1), NA())</f>
        <v>#N/A</v>
      </c>
      <c r="R38" s="549" t="e">
        <f>IF(ISNUMBER(Regressions!T48),ROUND(Regressions!T48, 1), NA())</f>
        <v>#N/A</v>
      </c>
      <c r="S38" s="550" t="e">
        <f>IF(ISNUMBER(Regressions!U48),ROUND(Regressions!U48, 1), NA())</f>
        <v>#N/A</v>
      </c>
    </row>
    <row r="39" spans="1:19" x14ac:dyDescent="0.25">
      <c r="A39" s="542" t="str">
        <f>+Introduction!$C$7</f>
        <v>México</v>
      </c>
      <c r="B39" s="543">
        <f>IF(ISBLANK(Regressions!B49), " ", Regressions!B49)</f>
        <v>2004</v>
      </c>
      <c r="C39" s="542" t="str">
        <f>HLOOKUP(Introduction!$G$4,nametranslations,26,FALSE)</f>
        <v>Urbano</v>
      </c>
      <c r="D39" s="545">
        <f>IF(ISBLANK(Regressions!D49), " ", Regressions!D49)</f>
        <v>23661468.870884702</v>
      </c>
      <c r="E39" s="546">
        <f>IF(ISNUMBER(Regressions!E49),ROUND(Regressions!E49, 1), NA())</f>
        <v>99.8</v>
      </c>
      <c r="F39" s="547">
        <f>IF(ISNUMBER(Regressions!F49),ROUND(Regressions!F49, 1), NA())</f>
        <v>96.3</v>
      </c>
      <c r="G39" s="548" t="e">
        <f>IF(ISNUMBER(Regressions!G49),ROUND(Regressions!G49, 1), NA())</f>
        <v>#N/A</v>
      </c>
      <c r="H39" s="549" t="e">
        <f>IF(ISNUMBER(Regressions!H49),ROUND(Regressions!H49, 1), NA())</f>
        <v>#N/A</v>
      </c>
      <c r="I39" s="550">
        <f>IF(ISNUMBER(Regressions!I49),ROUND(Regressions!I49, 1), NA())</f>
        <v>3.7</v>
      </c>
      <c r="J39" s="551" t="e">
        <f>IF(ISNUMBER(Regressions!K49),ROUND(Regressions!K49, 1), NA())</f>
        <v>#N/A</v>
      </c>
      <c r="K39" s="547" t="e">
        <f>IF(ISNUMBER(Regressions!L49),ROUND(Regressions!L49, 1), NA())</f>
        <v>#N/A</v>
      </c>
      <c r="L39" s="552" t="e">
        <f>IF(ISNUMBER(Regressions!M49),ROUND(Regressions!M49, 1), NA())</f>
        <v>#N/A</v>
      </c>
      <c r="M39" s="549" t="e">
        <f>IF(ISNUMBER(Regressions!N49),ROUND(Regressions!N49, 1), NA())</f>
        <v>#N/A</v>
      </c>
      <c r="N39" s="550" t="e">
        <f>IF(ISNUMBER(Regressions!O49),ROUND(Regressions!O49, 1), NA())</f>
        <v>#N/A</v>
      </c>
      <c r="O39" s="551" t="e">
        <f>IF(ISNUMBER(Regressions!Q49),ROUND(Regressions!Q49, 1), NA())</f>
        <v>#N/A</v>
      </c>
      <c r="P39" s="547" t="e">
        <f>IF(ISNUMBER(Regressions!R49),ROUND(Regressions!R49, 1), NA())</f>
        <v>#N/A</v>
      </c>
      <c r="Q39" s="553" t="e">
        <f>IF(ISNUMBER(Regressions!S49),ROUND(Regressions!S49, 1), NA())</f>
        <v>#N/A</v>
      </c>
      <c r="R39" s="549" t="e">
        <f>IF(ISNUMBER(Regressions!T49),ROUND(Regressions!T49, 1), NA())</f>
        <v>#N/A</v>
      </c>
      <c r="S39" s="550" t="e">
        <f>IF(ISNUMBER(Regressions!U49),ROUND(Regressions!U49, 1), NA())</f>
        <v>#N/A</v>
      </c>
    </row>
    <row r="40" spans="1:19" x14ac:dyDescent="0.25">
      <c r="A40" s="542" t="str">
        <f>+Introduction!$C$7</f>
        <v>México</v>
      </c>
      <c r="B40" s="543">
        <f>IF(ISBLANK(Regressions!B50), " ", Regressions!B50)</f>
        <v>2005</v>
      </c>
      <c r="C40" s="542" t="str">
        <f>HLOOKUP(Introduction!$G$4,nametranslations,26,FALSE)</f>
        <v>Urbano</v>
      </c>
      <c r="D40" s="545">
        <f>IF(ISBLANK(Regressions!D50), " ", Regressions!D50)</f>
        <v>23766361.210429076</v>
      </c>
      <c r="E40" s="546">
        <f>IF(ISNUMBER(Regressions!E50),ROUND(Regressions!E50, 1), NA())</f>
        <v>99.8</v>
      </c>
      <c r="F40" s="547">
        <f>IF(ISNUMBER(Regressions!F50),ROUND(Regressions!F50, 1), NA())</f>
        <v>96.4</v>
      </c>
      <c r="G40" s="548" t="e">
        <f>IF(ISNUMBER(Regressions!G50),ROUND(Regressions!G50, 1), NA())</f>
        <v>#N/A</v>
      </c>
      <c r="H40" s="549" t="e">
        <f>IF(ISNUMBER(Regressions!H50),ROUND(Regressions!H50, 1), NA())</f>
        <v>#N/A</v>
      </c>
      <c r="I40" s="550">
        <f>IF(ISNUMBER(Regressions!I50),ROUND(Regressions!I50, 1), NA())</f>
        <v>3.6</v>
      </c>
      <c r="J40" s="551" t="e">
        <f>IF(ISNUMBER(Regressions!K50),ROUND(Regressions!K50, 1), NA())</f>
        <v>#N/A</v>
      </c>
      <c r="K40" s="547" t="e">
        <f>IF(ISNUMBER(Regressions!L50),ROUND(Regressions!L50, 1), NA())</f>
        <v>#N/A</v>
      </c>
      <c r="L40" s="552" t="e">
        <f>IF(ISNUMBER(Regressions!M50),ROUND(Regressions!M50, 1), NA())</f>
        <v>#N/A</v>
      </c>
      <c r="M40" s="549" t="e">
        <f>IF(ISNUMBER(Regressions!N50),ROUND(Regressions!N50, 1), NA())</f>
        <v>#N/A</v>
      </c>
      <c r="N40" s="550" t="e">
        <f>IF(ISNUMBER(Regressions!O50),ROUND(Regressions!O50, 1), NA())</f>
        <v>#N/A</v>
      </c>
      <c r="O40" s="551" t="e">
        <f>IF(ISNUMBER(Regressions!Q50),ROUND(Regressions!Q50, 1), NA())</f>
        <v>#N/A</v>
      </c>
      <c r="P40" s="547" t="e">
        <f>IF(ISNUMBER(Regressions!R50),ROUND(Regressions!R50, 1), NA())</f>
        <v>#N/A</v>
      </c>
      <c r="Q40" s="553" t="e">
        <f>IF(ISNUMBER(Regressions!S50),ROUND(Regressions!S50, 1), NA())</f>
        <v>#N/A</v>
      </c>
      <c r="R40" s="549" t="e">
        <f>IF(ISNUMBER(Regressions!T50),ROUND(Regressions!T50, 1), NA())</f>
        <v>#N/A</v>
      </c>
      <c r="S40" s="550" t="e">
        <f>IF(ISNUMBER(Regressions!U50),ROUND(Regressions!U50, 1), NA())</f>
        <v>#N/A</v>
      </c>
    </row>
    <row r="41" spans="1:19" x14ac:dyDescent="0.25">
      <c r="A41" s="542" t="str">
        <f>+Introduction!$C$7</f>
        <v>México</v>
      </c>
      <c r="B41" s="543">
        <f>IF(ISBLANK(Regressions!B51), " ", Regressions!B51)</f>
        <v>2006</v>
      </c>
      <c r="C41" s="542" t="str">
        <f>HLOOKUP(Introduction!$G$4,nametranslations,26,FALSE)</f>
        <v>Urbano</v>
      </c>
      <c r="D41" s="545">
        <f>IF(ISBLANK(Regressions!D51), " ", Regressions!D51)</f>
        <v>23865518.471304931</v>
      </c>
      <c r="E41" s="546">
        <f>IF(ISNUMBER(Regressions!E51),ROUND(Regressions!E51, 1), NA())</f>
        <v>99.8</v>
      </c>
      <c r="F41" s="547">
        <f>IF(ISNUMBER(Regressions!F51),ROUND(Regressions!F51, 1), NA())</f>
        <v>96.5</v>
      </c>
      <c r="G41" s="548" t="e">
        <f>IF(ISNUMBER(Regressions!G51),ROUND(Regressions!G51, 1), NA())</f>
        <v>#N/A</v>
      </c>
      <c r="H41" s="549" t="e">
        <f>IF(ISNUMBER(Regressions!H51),ROUND(Regressions!H51, 1), NA())</f>
        <v>#N/A</v>
      </c>
      <c r="I41" s="550">
        <f>IF(ISNUMBER(Regressions!I51),ROUND(Regressions!I51, 1), NA())</f>
        <v>3.5</v>
      </c>
      <c r="J41" s="551" t="e">
        <f>IF(ISNUMBER(Regressions!K51),ROUND(Regressions!K51, 1), NA())</f>
        <v>#N/A</v>
      </c>
      <c r="K41" s="547" t="e">
        <f>IF(ISNUMBER(Regressions!L51),ROUND(Regressions!L51, 1), NA())</f>
        <v>#N/A</v>
      </c>
      <c r="L41" s="552" t="e">
        <f>IF(ISNUMBER(Regressions!M51),ROUND(Regressions!M51, 1), NA())</f>
        <v>#N/A</v>
      </c>
      <c r="M41" s="549" t="e">
        <f>IF(ISNUMBER(Regressions!N51),ROUND(Regressions!N51, 1), NA())</f>
        <v>#N/A</v>
      </c>
      <c r="N41" s="550" t="e">
        <f>IF(ISNUMBER(Regressions!O51),ROUND(Regressions!O51, 1), NA())</f>
        <v>#N/A</v>
      </c>
      <c r="O41" s="551" t="e">
        <f>IF(ISNUMBER(Regressions!Q51),ROUND(Regressions!Q51, 1), NA())</f>
        <v>#N/A</v>
      </c>
      <c r="P41" s="547" t="e">
        <f>IF(ISNUMBER(Regressions!R51),ROUND(Regressions!R51, 1), NA())</f>
        <v>#N/A</v>
      </c>
      <c r="Q41" s="553" t="e">
        <f>IF(ISNUMBER(Regressions!S51),ROUND(Regressions!S51, 1), NA())</f>
        <v>#N/A</v>
      </c>
      <c r="R41" s="549" t="e">
        <f>IF(ISNUMBER(Regressions!T51),ROUND(Regressions!T51, 1), NA())</f>
        <v>#N/A</v>
      </c>
      <c r="S41" s="550" t="e">
        <f>IF(ISNUMBER(Regressions!U51),ROUND(Regressions!U51, 1), NA())</f>
        <v>#N/A</v>
      </c>
    </row>
    <row r="42" spans="1:19" x14ac:dyDescent="0.25">
      <c r="A42" s="542" t="str">
        <f>+Introduction!$C$7</f>
        <v>México</v>
      </c>
      <c r="B42" s="543">
        <f>IF(ISBLANK(Regressions!B52), " ", Regressions!B52)</f>
        <v>2007</v>
      </c>
      <c r="C42" s="542" t="str">
        <f>HLOOKUP(Introduction!$G$4,nametranslations,26,FALSE)</f>
        <v>Urbano</v>
      </c>
      <c r="D42" s="545">
        <f>IF(ISBLANK(Regressions!D52), " ", Regressions!D52)</f>
        <v>23979765.655628968</v>
      </c>
      <c r="E42" s="546">
        <f>IF(ISNUMBER(Regressions!E52),ROUND(Regressions!E52, 1), NA())</f>
        <v>99.8</v>
      </c>
      <c r="F42" s="547">
        <f>IF(ISNUMBER(Regressions!F52),ROUND(Regressions!F52, 1), NA())</f>
        <v>96.6</v>
      </c>
      <c r="G42" s="548" t="e">
        <f>IF(ISNUMBER(Regressions!G52),ROUND(Regressions!G52, 1), NA())</f>
        <v>#N/A</v>
      </c>
      <c r="H42" s="549" t="e">
        <f>IF(ISNUMBER(Regressions!H52),ROUND(Regressions!H52, 1), NA())</f>
        <v>#N/A</v>
      </c>
      <c r="I42" s="550">
        <f>IF(ISNUMBER(Regressions!I52),ROUND(Regressions!I52, 1), NA())</f>
        <v>3.4</v>
      </c>
      <c r="J42" s="551" t="e">
        <f>IF(ISNUMBER(Regressions!K52),ROUND(Regressions!K52, 1), NA())</f>
        <v>#N/A</v>
      </c>
      <c r="K42" s="547">
        <f>IF(ISNUMBER(Regressions!L52),ROUND(Regressions!L52, 1), NA())</f>
        <v>98.1</v>
      </c>
      <c r="L42" s="552">
        <f>IF(ISNUMBER(Regressions!M52),ROUND(Regressions!M52, 1), NA())</f>
        <v>89.4</v>
      </c>
      <c r="M42" s="549">
        <f>IF(ISNUMBER(Regressions!N52),ROUND(Regressions!N52, 1), NA())</f>
        <v>8.8000000000000007</v>
      </c>
      <c r="N42" s="550">
        <f>IF(ISNUMBER(Regressions!O52),ROUND(Regressions!O52, 1), NA())</f>
        <v>1.9</v>
      </c>
      <c r="O42" s="551" t="e">
        <f>IF(ISNUMBER(Regressions!Q52),ROUND(Regressions!Q52, 1), NA())</f>
        <v>#N/A</v>
      </c>
      <c r="P42" s="547" t="e">
        <f>IF(ISNUMBER(Regressions!R52),ROUND(Regressions!R52, 1), NA())</f>
        <v>#N/A</v>
      </c>
      <c r="Q42" s="553" t="e">
        <f>IF(ISNUMBER(Regressions!S52),ROUND(Regressions!S52, 1), NA())</f>
        <v>#N/A</v>
      </c>
      <c r="R42" s="549" t="e">
        <f>IF(ISNUMBER(Regressions!T52),ROUND(Regressions!T52, 1), NA())</f>
        <v>#N/A</v>
      </c>
      <c r="S42" s="550" t="e">
        <f>IF(ISNUMBER(Regressions!U52),ROUND(Regressions!U52, 1), NA())</f>
        <v>#N/A</v>
      </c>
    </row>
    <row r="43" spans="1:19" x14ac:dyDescent="0.25">
      <c r="A43" s="542" t="str">
        <f>+Introduction!$C$7</f>
        <v>México</v>
      </c>
      <c r="B43" s="543">
        <f>IF(ISBLANK(Regressions!B53), " ", Regressions!B53)</f>
        <v>2008</v>
      </c>
      <c r="C43" s="542" t="str">
        <f>HLOOKUP(Introduction!$G$4,nametranslations,26,FALSE)</f>
        <v>Urbano</v>
      </c>
      <c r="D43" s="545">
        <f>IF(ISBLANK(Regressions!D53), " ", Regressions!D53)</f>
        <v>24110194.189392701</v>
      </c>
      <c r="E43" s="546">
        <f>IF(ISNUMBER(Regressions!E53),ROUND(Regressions!E53, 1), NA())</f>
        <v>99.8</v>
      </c>
      <c r="F43" s="547">
        <f>IF(ISNUMBER(Regressions!F53),ROUND(Regressions!F53, 1), NA())</f>
        <v>96.7</v>
      </c>
      <c r="G43" s="548" t="e">
        <f>IF(ISNUMBER(Regressions!G53),ROUND(Regressions!G53, 1), NA())</f>
        <v>#N/A</v>
      </c>
      <c r="H43" s="549" t="e">
        <f>IF(ISNUMBER(Regressions!H53),ROUND(Regressions!H53, 1), NA())</f>
        <v>#N/A</v>
      </c>
      <c r="I43" s="550">
        <f>IF(ISNUMBER(Regressions!I53),ROUND(Regressions!I53, 1), NA())</f>
        <v>3.3</v>
      </c>
      <c r="J43" s="551" t="e">
        <f>IF(ISNUMBER(Regressions!K53),ROUND(Regressions!K53, 1), NA())</f>
        <v>#N/A</v>
      </c>
      <c r="K43" s="547">
        <f>IF(ISNUMBER(Regressions!L53),ROUND(Regressions!L53, 1), NA())</f>
        <v>98.1</v>
      </c>
      <c r="L43" s="552">
        <f>IF(ISNUMBER(Regressions!M53),ROUND(Regressions!M53, 1), NA())</f>
        <v>89.4</v>
      </c>
      <c r="M43" s="549">
        <f>IF(ISNUMBER(Regressions!N53),ROUND(Regressions!N53, 1), NA())</f>
        <v>8.8000000000000007</v>
      </c>
      <c r="N43" s="550">
        <f>IF(ISNUMBER(Regressions!O53),ROUND(Regressions!O53, 1), NA())</f>
        <v>1.9</v>
      </c>
      <c r="O43" s="551" t="e">
        <f>IF(ISNUMBER(Regressions!Q53),ROUND(Regressions!Q53, 1), NA())</f>
        <v>#N/A</v>
      </c>
      <c r="P43" s="547" t="e">
        <f>IF(ISNUMBER(Regressions!R53),ROUND(Regressions!R53, 1), NA())</f>
        <v>#N/A</v>
      </c>
      <c r="Q43" s="553" t="e">
        <f>IF(ISNUMBER(Regressions!S53),ROUND(Regressions!S53, 1), NA())</f>
        <v>#N/A</v>
      </c>
      <c r="R43" s="549" t="e">
        <f>IF(ISNUMBER(Regressions!T53),ROUND(Regressions!T53, 1), NA())</f>
        <v>#N/A</v>
      </c>
      <c r="S43" s="550" t="e">
        <f>IF(ISNUMBER(Regressions!U53),ROUND(Regressions!U53, 1), NA())</f>
        <v>#N/A</v>
      </c>
    </row>
    <row r="44" spans="1:19" x14ac:dyDescent="0.25">
      <c r="A44" s="542" t="str">
        <f>+Introduction!$C$7</f>
        <v>México</v>
      </c>
      <c r="B44" s="543">
        <f>IF(ISBLANK(Regressions!B54), " ", Regressions!B54)</f>
        <v>2009</v>
      </c>
      <c r="C44" s="542" t="str">
        <f>HLOOKUP(Introduction!$G$4,nametranslations,26,FALSE)</f>
        <v>Urbano</v>
      </c>
      <c r="D44" s="545">
        <f>IF(ISBLANK(Regressions!D54), " ", Regressions!D54)</f>
        <v>24248168.963620912</v>
      </c>
      <c r="E44" s="546">
        <f>IF(ISNUMBER(Regressions!E54),ROUND(Regressions!E54, 1), NA())</f>
        <v>99.8</v>
      </c>
      <c r="F44" s="547">
        <f>IF(ISNUMBER(Regressions!F54),ROUND(Regressions!F54, 1), NA())</f>
        <v>96.8</v>
      </c>
      <c r="G44" s="548" t="e">
        <f>IF(ISNUMBER(Regressions!G54),ROUND(Regressions!G54, 1), NA())</f>
        <v>#N/A</v>
      </c>
      <c r="H44" s="549" t="e">
        <f>IF(ISNUMBER(Regressions!H54),ROUND(Regressions!H54, 1), NA())</f>
        <v>#N/A</v>
      </c>
      <c r="I44" s="550">
        <f>IF(ISNUMBER(Regressions!I54),ROUND(Regressions!I54, 1), NA())</f>
        <v>3.2</v>
      </c>
      <c r="J44" s="551" t="e">
        <f>IF(ISNUMBER(Regressions!K54),ROUND(Regressions!K54, 1), NA())</f>
        <v>#N/A</v>
      </c>
      <c r="K44" s="547">
        <f>IF(ISNUMBER(Regressions!L54),ROUND(Regressions!L54, 1), NA())</f>
        <v>98.1</v>
      </c>
      <c r="L44" s="552">
        <f>IF(ISNUMBER(Regressions!M54),ROUND(Regressions!M54, 1), NA())</f>
        <v>89.4</v>
      </c>
      <c r="M44" s="549">
        <f>IF(ISNUMBER(Regressions!N54),ROUND(Regressions!N54, 1), NA())</f>
        <v>8.8000000000000007</v>
      </c>
      <c r="N44" s="550">
        <f>IF(ISNUMBER(Regressions!O54),ROUND(Regressions!O54, 1), NA())</f>
        <v>1.9</v>
      </c>
      <c r="O44" s="551" t="e">
        <f>IF(ISNUMBER(Regressions!Q54),ROUND(Regressions!Q54, 1), NA())</f>
        <v>#N/A</v>
      </c>
      <c r="P44" s="547" t="e">
        <f>IF(ISNUMBER(Regressions!R54),ROUND(Regressions!R54, 1), NA())</f>
        <v>#N/A</v>
      </c>
      <c r="Q44" s="553" t="e">
        <f>IF(ISNUMBER(Regressions!S54),ROUND(Regressions!S54, 1), NA())</f>
        <v>#N/A</v>
      </c>
      <c r="R44" s="549" t="e">
        <f>IF(ISNUMBER(Regressions!T54),ROUND(Regressions!T54, 1), NA())</f>
        <v>#N/A</v>
      </c>
      <c r="S44" s="550" t="e">
        <f>IF(ISNUMBER(Regressions!U54),ROUND(Regressions!U54, 1), NA())</f>
        <v>#N/A</v>
      </c>
    </row>
    <row r="45" spans="1:19" x14ac:dyDescent="0.25">
      <c r="A45" s="542" t="str">
        <f>+Introduction!$C$7</f>
        <v>México</v>
      </c>
      <c r="B45" s="543">
        <f>IF(ISBLANK(Regressions!B55), " ", Regressions!B55)</f>
        <v>2010</v>
      </c>
      <c r="C45" s="542" t="str">
        <f>HLOOKUP(Introduction!$G$4,nametranslations,26,FALSE)</f>
        <v>Urbano</v>
      </c>
      <c r="D45" s="545">
        <f>IF(ISBLANK(Regressions!D55), " ", Regressions!D55)</f>
        <v>24377762.573439941</v>
      </c>
      <c r="E45" s="546">
        <f>IF(ISNUMBER(Regressions!E55),ROUND(Regressions!E55, 1), NA())</f>
        <v>99.8</v>
      </c>
      <c r="F45" s="547">
        <f>IF(ISNUMBER(Regressions!F55),ROUND(Regressions!F55, 1), NA())</f>
        <v>96.9</v>
      </c>
      <c r="G45" s="548" t="e">
        <f>IF(ISNUMBER(Regressions!G55),ROUND(Regressions!G55, 1), NA())</f>
        <v>#N/A</v>
      </c>
      <c r="H45" s="549" t="e">
        <f>IF(ISNUMBER(Regressions!H55),ROUND(Regressions!H55, 1), NA())</f>
        <v>#N/A</v>
      </c>
      <c r="I45" s="550">
        <f>IF(ISNUMBER(Regressions!I55),ROUND(Regressions!I55, 1), NA())</f>
        <v>3.1</v>
      </c>
      <c r="J45" s="551">
        <f>IF(ISNUMBER(Regressions!K55),ROUND(Regressions!K55, 1), NA())</f>
        <v>99</v>
      </c>
      <c r="K45" s="547">
        <f>IF(ISNUMBER(Regressions!L55),ROUND(Regressions!L55, 1), NA())</f>
        <v>98.1</v>
      </c>
      <c r="L45" s="552">
        <f>IF(ISNUMBER(Regressions!M55),ROUND(Regressions!M55, 1), NA())</f>
        <v>89.4</v>
      </c>
      <c r="M45" s="549">
        <f>IF(ISNUMBER(Regressions!N55),ROUND(Regressions!N55, 1), NA())</f>
        <v>8.8000000000000007</v>
      </c>
      <c r="N45" s="550">
        <f>IF(ISNUMBER(Regressions!O55),ROUND(Regressions!O55, 1), NA())</f>
        <v>1.9</v>
      </c>
      <c r="O45" s="551">
        <f>IF(ISNUMBER(Regressions!Q55),ROUND(Regressions!Q55, 1), NA())</f>
        <v>97.9</v>
      </c>
      <c r="P45" s="547">
        <f>IF(ISNUMBER(Regressions!R55),ROUND(Regressions!R55, 1), NA())</f>
        <v>87.8</v>
      </c>
      <c r="Q45" s="553" t="e">
        <f>IF(ISNUMBER(Regressions!S55),ROUND(Regressions!S55, 1), NA())</f>
        <v>#N/A</v>
      </c>
      <c r="R45" s="549" t="e">
        <f>IF(ISNUMBER(Regressions!T55),ROUND(Regressions!T55, 1), NA())</f>
        <v>#N/A</v>
      </c>
      <c r="S45" s="550">
        <f>IF(ISNUMBER(Regressions!U55),ROUND(Regressions!U55, 1), NA())</f>
        <v>12.2</v>
      </c>
    </row>
    <row r="46" spans="1:19" x14ac:dyDescent="0.25">
      <c r="A46" s="542" t="str">
        <f>+Introduction!$C$7</f>
        <v>México</v>
      </c>
      <c r="B46" s="543">
        <f>IF(ISBLANK(Regressions!B56), " ", Regressions!B56)</f>
        <v>2011</v>
      </c>
      <c r="C46" s="542" t="str">
        <f>HLOOKUP(Introduction!$G$4,nametranslations,26,FALSE)</f>
        <v>Urbano</v>
      </c>
      <c r="D46" s="545">
        <f>IF(ISBLANK(Regressions!D56), " ", Regressions!D56)</f>
        <v>24487582.93277435</v>
      </c>
      <c r="E46" s="546">
        <f>IF(ISNUMBER(Regressions!E56),ROUND(Regressions!E56, 1), NA())</f>
        <v>99.8</v>
      </c>
      <c r="F46" s="547">
        <f>IF(ISNUMBER(Regressions!F56),ROUND(Regressions!F56, 1), NA())</f>
        <v>97</v>
      </c>
      <c r="G46" s="548" t="e">
        <f>IF(ISNUMBER(Regressions!G56),ROUND(Regressions!G56, 1), NA())</f>
        <v>#N/A</v>
      </c>
      <c r="H46" s="549" t="e">
        <f>IF(ISNUMBER(Regressions!H56),ROUND(Regressions!H56, 1), NA())</f>
        <v>#N/A</v>
      </c>
      <c r="I46" s="550">
        <f>IF(ISNUMBER(Regressions!I56),ROUND(Regressions!I56, 1), NA())</f>
        <v>3</v>
      </c>
      <c r="J46" s="551">
        <f>IF(ISNUMBER(Regressions!K56),ROUND(Regressions!K56, 1), NA())</f>
        <v>99</v>
      </c>
      <c r="K46" s="547">
        <f>IF(ISNUMBER(Regressions!L56),ROUND(Regressions!L56, 1), NA())</f>
        <v>98.1</v>
      </c>
      <c r="L46" s="552">
        <f>IF(ISNUMBER(Regressions!M56),ROUND(Regressions!M56, 1), NA())</f>
        <v>89.4</v>
      </c>
      <c r="M46" s="549">
        <f>IF(ISNUMBER(Regressions!N56),ROUND(Regressions!N56, 1), NA())</f>
        <v>8.8000000000000007</v>
      </c>
      <c r="N46" s="550">
        <f>IF(ISNUMBER(Regressions!O56),ROUND(Regressions!O56, 1), NA())</f>
        <v>1.9</v>
      </c>
      <c r="O46" s="551">
        <f>IF(ISNUMBER(Regressions!Q56),ROUND(Regressions!Q56, 1), NA())</f>
        <v>97.9</v>
      </c>
      <c r="P46" s="547">
        <f>IF(ISNUMBER(Regressions!R56),ROUND(Regressions!R56, 1), NA())</f>
        <v>87.8</v>
      </c>
      <c r="Q46" s="553" t="e">
        <f>IF(ISNUMBER(Regressions!S56),ROUND(Regressions!S56, 1), NA())</f>
        <v>#N/A</v>
      </c>
      <c r="R46" s="549" t="e">
        <f>IF(ISNUMBER(Regressions!T56),ROUND(Regressions!T56, 1), NA())</f>
        <v>#N/A</v>
      </c>
      <c r="S46" s="550">
        <f>IF(ISNUMBER(Regressions!U56),ROUND(Regressions!U56, 1), NA())</f>
        <v>12.2</v>
      </c>
    </row>
    <row r="47" spans="1:19" x14ac:dyDescent="0.25">
      <c r="A47" s="542" t="str">
        <f>+Introduction!$C$7</f>
        <v>México</v>
      </c>
      <c r="B47" s="543">
        <f>IF(ISBLANK(Regressions!B57), " ", Regressions!B57)</f>
        <v>2012</v>
      </c>
      <c r="C47" s="542" t="str">
        <f>HLOOKUP(Introduction!$G$4,nametranslations,26,FALSE)</f>
        <v>Urbano</v>
      </c>
      <c r="D47" s="545">
        <f>IF(ISBLANK(Regressions!D57), " ", Regressions!D57)</f>
        <v>24579860.48651123</v>
      </c>
      <c r="E47" s="546">
        <f>IF(ISNUMBER(Regressions!E57),ROUND(Regressions!E57, 1), NA())</f>
        <v>99.8</v>
      </c>
      <c r="F47" s="547">
        <f>IF(ISNUMBER(Regressions!F57),ROUND(Regressions!F57, 1), NA())</f>
        <v>97.1</v>
      </c>
      <c r="G47" s="548" t="e">
        <f>IF(ISNUMBER(Regressions!G57),ROUND(Regressions!G57, 1), NA())</f>
        <v>#N/A</v>
      </c>
      <c r="H47" s="549" t="e">
        <f>IF(ISNUMBER(Regressions!H57),ROUND(Regressions!H57, 1), NA())</f>
        <v>#N/A</v>
      </c>
      <c r="I47" s="550">
        <f>IF(ISNUMBER(Regressions!I57),ROUND(Regressions!I57, 1), NA())</f>
        <v>2.9</v>
      </c>
      <c r="J47" s="551">
        <f>IF(ISNUMBER(Regressions!K57),ROUND(Regressions!K57, 1), NA())</f>
        <v>99</v>
      </c>
      <c r="K47" s="547">
        <f>IF(ISNUMBER(Regressions!L57),ROUND(Regressions!L57, 1), NA())</f>
        <v>98.1</v>
      </c>
      <c r="L47" s="552">
        <f>IF(ISNUMBER(Regressions!M57),ROUND(Regressions!M57, 1), NA())</f>
        <v>87.5</v>
      </c>
      <c r="M47" s="549">
        <f>IF(ISNUMBER(Regressions!N57),ROUND(Regressions!N57, 1), NA())</f>
        <v>10.6</v>
      </c>
      <c r="N47" s="550">
        <f>IF(ISNUMBER(Regressions!O57),ROUND(Regressions!O57, 1), NA())</f>
        <v>1.9</v>
      </c>
      <c r="O47" s="551">
        <f>IF(ISNUMBER(Regressions!Q57),ROUND(Regressions!Q57, 1), NA())</f>
        <v>97.9</v>
      </c>
      <c r="P47" s="547">
        <f>IF(ISNUMBER(Regressions!R57),ROUND(Regressions!R57, 1), NA())</f>
        <v>87.8</v>
      </c>
      <c r="Q47" s="553" t="e">
        <f>IF(ISNUMBER(Regressions!S57),ROUND(Regressions!S57, 1), NA())</f>
        <v>#N/A</v>
      </c>
      <c r="R47" s="549" t="e">
        <f>IF(ISNUMBER(Regressions!T57),ROUND(Regressions!T57, 1), NA())</f>
        <v>#N/A</v>
      </c>
      <c r="S47" s="550">
        <f>IF(ISNUMBER(Regressions!U57),ROUND(Regressions!U57, 1), NA())</f>
        <v>12.2</v>
      </c>
    </row>
    <row r="48" spans="1:19" x14ac:dyDescent="0.25">
      <c r="A48" s="542" t="str">
        <f>+Introduction!$C$7</f>
        <v>México</v>
      </c>
      <c r="B48" s="543">
        <f>IF(ISBLANK(Regressions!B58), " ", Regressions!B58)</f>
        <v>2013</v>
      </c>
      <c r="C48" s="542" t="str">
        <f>HLOOKUP(Introduction!$G$4,nametranslations,26,FALSE)</f>
        <v>Urbano</v>
      </c>
      <c r="D48" s="545">
        <f>IF(ISBLANK(Regressions!D58), " ", Regressions!D58)</f>
        <v>26420304.878536988</v>
      </c>
      <c r="E48" s="546">
        <f>IF(ISNUMBER(Regressions!E58),ROUND(Regressions!E58, 1), NA())</f>
        <v>99.8</v>
      </c>
      <c r="F48" s="547">
        <f>IF(ISNUMBER(Regressions!F58),ROUND(Regressions!F58, 1), NA())</f>
        <v>97.2</v>
      </c>
      <c r="G48" s="548" t="e">
        <f>IF(ISNUMBER(Regressions!G58),ROUND(Regressions!G58, 1), NA())</f>
        <v>#N/A</v>
      </c>
      <c r="H48" s="549" t="e">
        <f>IF(ISNUMBER(Regressions!H58),ROUND(Regressions!H58, 1), NA())</f>
        <v>#N/A</v>
      </c>
      <c r="I48" s="550">
        <f>IF(ISNUMBER(Regressions!I58),ROUND(Regressions!I58, 1), NA())</f>
        <v>2.8</v>
      </c>
      <c r="J48" s="551">
        <f>IF(ISNUMBER(Regressions!K58),ROUND(Regressions!K58, 1), NA())</f>
        <v>99</v>
      </c>
      <c r="K48" s="547">
        <f>IF(ISNUMBER(Regressions!L58),ROUND(Regressions!L58, 1), NA())</f>
        <v>98</v>
      </c>
      <c r="L48" s="552">
        <f>IF(ISNUMBER(Regressions!M58),ROUND(Regressions!M58, 1), NA())</f>
        <v>85.6</v>
      </c>
      <c r="M48" s="549">
        <f>IF(ISNUMBER(Regressions!N58),ROUND(Regressions!N58, 1), NA())</f>
        <v>12.4</v>
      </c>
      <c r="N48" s="550">
        <f>IF(ISNUMBER(Regressions!O58),ROUND(Regressions!O58, 1), NA())</f>
        <v>2</v>
      </c>
      <c r="O48" s="551">
        <f>IF(ISNUMBER(Regressions!Q58),ROUND(Regressions!Q58, 1), NA())</f>
        <v>97.9</v>
      </c>
      <c r="P48" s="547">
        <f>IF(ISNUMBER(Regressions!R58),ROUND(Regressions!R58, 1), NA())</f>
        <v>87.8</v>
      </c>
      <c r="Q48" s="553" t="e">
        <f>IF(ISNUMBER(Regressions!S58),ROUND(Regressions!S58, 1), NA())</f>
        <v>#N/A</v>
      </c>
      <c r="R48" s="549" t="e">
        <f>IF(ISNUMBER(Regressions!T58),ROUND(Regressions!T58, 1), NA())</f>
        <v>#N/A</v>
      </c>
      <c r="S48" s="550">
        <f>IF(ISNUMBER(Regressions!U58),ROUND(Regressions!U58, 1), NA())</f>
        <v>12.2</v>
      </c>
    </row>
    <row r="49" spans="1:19" x14ac:dyDescent="0.25">
      <c r="A49" s="542" t="str">
        <f>+Introduction!$C$7</f>
        <v>México</v>
      </c>
      <c r="B49" s="543">
        <f>IF(ISBLANK(Regressions!B59), " ", Regressions!B59)</f>
        <v>2014</v>
      </c>
      <c r="C49" s="542" t="str">
        <f>HLOOKUP(Introduction!$G$4,nametranslations,26,FALSE)</f>
        <v>Urbano</v>
      </c>
      <c r="D49" s="545">
        <f>IF(ISBLANK(Regressions!D59), " ", Regressions!D59)</f>
        <v>26490373.95453186</v>
      </c>
      <c r="E49" s="546">
        <f>IF(ISNUMBER(Regressions!E59),ROUND(Regressions!E59, 1), NA())</f>
        <v>99.8</v>
      </c>
      <c r="F49" s="547">
        <f>IF(ISNUMBER(Regressions!F59),ROUND(Regressions!F59, 1), NA())</f>
        <v>97.4</v>
      </c>
      <c r="G49" s="548" t="e">
        <f>IF(ISNUMBER(Regressions!G59),ROUND(Regressions!G59, 1), NA())</f>
        <v>#N/A</v>
      </c>
      <c r="H49" s="549" t="e">
        <f>IF(ISNUMBER(Regressions!H59),ROUND(Regressions!H59, 1), NA())</f>
        <v>#N/A</v>
      </c>
      <c r="I49" s="550">
        <f>IF(ISNUMBER(Regressions!I59),ROUND(Regressions!I59, 1), NA())</f>
        <v>2.6</v>
      </c>
      <c r="J49" s="551">
        <f>IF(ISNUMBER(Regressions!K59),ROUND(Regressions!K59, 1), NA())</f>
        <v>99</v>
      </c>
      <c r="K49" s="547">
        <f>IF(ISNUMBER(Regressions!L59),ROUND(Regressions!L59, 1), NA())</f>
        <v>97.9</v>
      </c>
      <c r="L49" s="552">
        <f>IF(ISNUMBER(Regressions!M59),ROUND(Regressions!M59, 1), NA())</f>
        <v>83.7</v>
      </c>
      <c r="M49" s="549">
        <f>IF(ISNUMBER(Regressions!N59),ROUND(Regressions!N59, 1), NA())</f>
        <v>14.2</v>
      </c>
      <c r="N49" s="550">
        <f>IF(ISNUMBER(Regressions!O59),ROUND(Regressions!O59, 1), NA())</f>
        <v>2.1</v>
      </c>
      <c r="O49" s="551">
        <f>IF(ISNUMBER(Regressions!Q59),ROUND(Regressions!Q59, 1), NA())</f>
        <v>97.9</v>
      </c>
      <c r="P49" s="547">
        <f>IF(ISNUMBER(Regressions!R59),ROUND(Regressions!R59, 1), NA())</f>
        <v>87.8</v>
      </c>
      <c r="Q49" s="553" t="e">
        <f>IF(ISNUMBER(Regressions!S59),ROUND(Regressions!S59, 1), NA())</f>
        <v>#N/A</v>
      </c>
      <c r="R49" s="549" t="e">
        <f>IF(ISNUMBER(Regressions!T59),ROUND(Regressions!T59, 1), NA())</f>
        <v>#N/A</v>
      </c>
      <c r="S49" s="550">
        <f>IF(ISNUMBER(Regressions!U59),ROUND(Regressions!U59, 1), NA())</f>
        <v>12.2</v>
      </c>
    </row>
    <row r="50" spans="1:19" x14ac:dyDescent="0.25">
      <c r="A50" s="542" t="str">
        <f>+Introduction!$C$7</f>
        <v>México</v>
      </c>
      <c r="B50" s="543">
        <f>IF(ISBLANK(Regressions!B60), " ", Regressions!B60)</f>
        <v>2015</v>
      </c>
      <c r="C50" s="542" t="str">
        <f>HLOOKUP(Introduction!$G$4,nametranslations,26,FALSE)</f>
        <v>Urbano</v>
      </c>
      <c r="D50" s="545">
        <f>IF(ISBLANK(Regressions!D60), " ", Regressions!D60)</f>
        <v>26558059.619895019</v>
      </c>
      <c r="E50" s="546">
        <f>IF(ISNUMBER(Regressions!E60),ROUND(Regressions!E60, 1), NA())</f>
        <v>99.8</v>
      </c>
      <c r="F50" s="547">
        <f>IF(ISNUMBER(Regressions!F60),ROUND(Regressions!F60, 1), NA())</f>
        <v>97.5</v>
      </c>
      <c r="G50" s="548" t="e">
        <f>IF(ISNUMBER(Regressions!G60),ROUND(Regressions!G60, 1), NA())</f>
        <v>#N/A</v>
      </c>
      <c r="H50" s="549" t="e">
        <f>IF(ISNUMBER(Regressions!H60),ROUND(Regressions!H60, 1), NA())</f>
        <v>#N/A</v>
      </c>
      <c r="I50" s="550">
        <f>IF(ISNUMBER(Regressions!I60),ROUND(Regressions!I60, 1), NA())</f>
        <v>2.5</v>
      </c>
      <c r="J50" s="551">
        <f>IF(ISNUMBER(Regressions!K60),ROUND(Regressions!K60, 1), NA())</f>
        <v>99</v>
      </c>
      <c r="K50" s="547">
        <f>IF(ISNUMBER(Regressions!L60),ROUND(Regressions!L60, 1), NA())</f>
        <v>97.8</v>
      </c>
      <c r="L50" s="552">
        <f>IF(ISNUMBER(Regressions!M60),ROUND(Regressions!M60, 1), NA())</f>
        <v>81.8</v>
      </c>
      <c r="M50" s="549">
        <f>IF(ISNUMBER(Regressions!N60),ROUND(Regressions!N60, 1), NA())</f>
        <v>16</v>
      </c>
      <c r="N50" s="550">
        <f>IF(ISNUMBER(Regressions!O60),ROUND(Regressions!O60, 1), NA())</f>
        <v>2.2000000000000002</v>
      </c>
      <c r="O50" s="551">
        <f>IF(ISNUMBER(Regressions!Q60),ROUND(Regressions!Q60, 1), NA())</f>
        <v>97.9</v>
      </c>
      <c r="P50" s="547">
        <f>IF(ISNUMBER(Regressions!R60),ROUND(Regressions!R60, 1), NA())</f>
        <v>87.8</v>
      </c>
      <c r="Q50" s="553" t="e">
        <f>IF(ISNUMBER(Regressions!S60),ROUND(Regressions!S60, 1), NA())</f>
        <v>#N/A</v>
      </c>
      <c r="R50" s="549" t="e">
        <f>IF(ISNUMBER(Regressions!T60),ROUND(Regressions!T60, 1), NA())</f>
        <v>#N/A</v>
      </c>
      <c r="S50" s="550">
        <f>IF(ISNUMBER(Regressions!U60),ROUND(Regressions!U60, 1), NA())</f>
        <v>12.2</v>
      </c>
    </row>
    <row r="51" spans="1:19" x14ac:dyDescent="0.25">
      <c r="A51" s="542" t="str">
        <f>+Introduction!$C$7</f>
        <v>México</v>
      </c>
      <c r="B51" s="543">
        <f>IF(ISBLANK(Regressions!B61), " ", Regressions!B61)</f>
        <v>2016</v>
      </c>
      <c r="C51" s="542" t="str">
        <f>HLOOKUP(Introduction!$G$4,nametranslations,26,FALSE)</f>
        <v>Urbano</v>
      </c>
      <c r="D51" s="545">
        <f>IF(ISBLANK(Regressions!D61), " ", Regressions!D61)</f>
        <v>26624680.286572266</v>
      </c>
      <c r="E51" s="546">
        <f>IF(ISNUMBER(Regressions!E61),ROUND(Regressions!E61, 1), NA())</f>
        <v>99.8</v>
      </c>
      <c r="F51" s="547">
        <f>IF(ISNUMBER(Regressions!F61),ROUND(Regressions!F61, 1), NA())</f>
        <v>97.6</v>
      </c>
      <c r="G51" s="548" t="e">
        <f>IF(ISNUMBER(Regressions!G61),ROUND(Regressions!G61, 1), NA())</f>
        <v>#N/A</v>
      </c>
      <c r="H51" s="549" t="e">
        <f>IF(ISNUMBER(Regressions!H61),ROUND(Regressions!H61, 1), NA())</f>
        <v>#N/A</v>
      </c>
      <c r="I51" s="550">
        <f>IF(ISNUMBER(Regressions!I61),ROUND(Regressions!I61, 1), NA())</f>
        <v>2.4</v>
      </c>
      <c r="J51" s="551">
        <f>IF(ISNUMBER(Regressions!K61),ROUND(Regressions!K61, 1), NA())</f>
        <v>99</v>
      </c>
      <c r="K51" s="547">
        <f>IF(ISNUMBER(Regressions!L61),ROUND(Regressions!L61, 1), NA())</f>
        <v>97.7</v>
      </c>
      <c r="L51" s="552">
        <f>IF(ISNUMBER(Regressions!M61),ROUND(Regressions!M61, 1), NA())</f>
        <v>79.900000000000006</v>
      </c>
      <c r="M51" s="549">
        <f>IF(ISNUMBER(Regressions!N61),ROUND(Regressions!N61, 1), NA())</f>
        <v>17.899999999999999</v>
      </c>
      <c r="N51" s="550">
        <f>IF(ISNUMBER(Regressions!O61),ROUND(Regressions!O61, 1), NA())</f>
        <v>2.2999999999999998</v>
      </c>
      <c r="O51" s="551">
        <f>IF(ISNUMBER(Regressions!Q61),ROUND(Regressions!Q61, 1), NA())</f>
        <v>97.9</v>
      </c>
      <c r="P51" s="547">
        <f>IF(ISNUMBER(Regressions!R61),ROUND(Regressions!R61, 1), NA())</f>
        <v>87.8</v>
      </c>
      <c r="Q51" s="553" t="e">
        <f>IF(ISNUMBER(Regressions!S61),ROUND(Regressions!S61, 1), NA())</f>
        <v>#N/A</v>
      </c>
      <c r="R51" s="549" t="e">
        <f>IF(ISNUMBER(Regressions!T61),ROUND(Regressions!T61, 1), NA())</f>
        <v>#N/A</v>
      </c>
      <c r="S51" s="550">
        <f>IF(ISNUMBER(Regressions!U61),ROUND(Regressions!U61, 1), NA())</f>
        <v>12.2</v>
      </c>
    </row>
    <row r="52" spans="1:19" x14ac:dyDescent="0.25">
      <c r="A52" s="542" t="str">
        <f>+Introduction!$C$7</f>
        <v>México</v>
      </c>
      <c r="B52" s="543">
        <f>IF(ISBLANK(Regressions!B62), " ", Regressions!B62)</f>
        <v>2017</v>
      </c>
      <c r="C52" s="542" t="str">
        <f>HLOOKUP(Introduction!$G$4,nametranslations,26,FALSE)</f>
        <v>Urbano</v>
      </c>
      <c r="D52" s="545">
        <f>IF(ISBLANK(Regressions!D62), " ", Regressions!D62)</f>
        <v>26691435.310433351</v>
      </c>
      <c r="E52" s="546">
        <f>IF(ISNUMBER(Regressions!E62),ROUND(Regressions!E62, 1), NA())</f>
        <v>99.8</v>
      </c>
      <c r="F52" s="547">
        <f>IF(ISNUMBER(Regressions!F62),ROUND(Regressions!F62, 1), NA())</f>
        <v>97.7</v>
      </c>
      <c r="G52" s="548" t="e">
        <f>IF(ISNUMBER(Regressions!G62),ROUND(Regressions!G62, 1), NA())</f>
        <v>#N/A</v>
      </c>
      <c r="H52" s="549" t="e">
        <f>IF(ISNUMBER(Regressions!H62),ROUND(Regressions!H62, 1), NA())</f>
        <v>#N/A</v>
      </c>
      <c r="I52" s="550">
        <f>IF(ISNUMBER(Regressions!I62),ROUND(Regressions!I62, 1), NA())</f>
        <v>2.2999999999999998</v>
      </c>
      <c r="J52" s="551">
        <f>IF(ISNUMBER(Regressions!K62),ROUND(Regressions!K62, 1), NA())</f>
        <v>99</v>
      </c>
      <c r="K52" s="547">
        <f>IF(ISNUMBER(Regressions!L62),ROUND(Regressions!L62, 1), NA())</f>
        <v>97.7</v>
      </c>
      <c r="L52" s="552">
        <f>IF(ISNUMBER(Regressions!M62),ROUND(Regressions!M62, 1), NA())</f>
        <v>78</v>
      </c>
      <c r="M52" s="549">
        <f>IF(ISNUMBER(Regressions!N62),ROUND(Regressions!N62, 1), NA())</f>
        <v>19.7</v>
      </c>
      <c r="N52" s="550">
        <f>IF(ISNUMBER(Regressions!O62),ROUND(Regressions!O62, 1), NA())</f>
        <v>2.2999999999999998</v>
      </c>
      <c r="O52" s="551">
        <f>IF(ISNUMBER(Regressions!Q62),ROUND(Regressions!Q62, 1), NA())</f>
        <v>97.9</v>
      </c>
      <c r="P52" s="547">
        <f>IF(ISNUMBER(Regressions!R62),ROUND(Regressions!R62, 1), NA())</f>
        <v>87.8</v>
      </c>
      <c r="Q52" s="553" t="e">
        <f>IF(ISNUMBER(Regressions!S62),ROUND(Regressions!S62, 1), NA())</f>
        <v>#N/A</v>
      </c>
      <c r="R52" s="549" t="e">
        <f>IF(ISNUMBER(Regressions!T62),ROUND(Regressions!T62, 1), NA())</f>
        <v>#N/A</v>
      </c>
      <c r="S52" s="550">
        <f>IF(ISNUMBER(Regressions!U62),ROUND(Regressions!U62, 1), NA())</f>
        <v>12.2</v>
      </c>
    </row>
    <row r="53" spans="1:19" x14ac:dyDescent="0.25">
      <c r="A53" s="542" t="str">
        <f>+Introduction!$C$7</f>
        <v>México</v>
      </c>
      <c r="B53" s="543">
        <f>IF(ISBLANK(Regressions!B63), " ", Regressions!B63)</f>
        <v>2018</v>
      </c>
      <c r="C53" s="542" t="str">
        <f>HLOOKUP(Introduction!$G$4,nametranslations,26,FALSE)</f>
        <v>Urbano</v>
      </c>
      <c r="D53" s="545">
        <f>IF(ISBLANK(Regressions!D63), " ", Regressions!D63)</f>
        <v>26755418.136221927</v>
      </c>
      <c r="E53" s="546">
        <f>IF(ISNUMBER(Regressions!E63),ROUND(Regressions!E63, 1), NA())</f>
        <v>99.8</v>
      </c>
      <c r="F53" s="547">
        <f>IF(ISNUMBER(Regressions!F63),ROUND(Regressions!F63, 1), NA())</f>
        <v>97.8</v>
      </c>
      <c r="G53" s="548" t="e">
        <f>IF(ISNUMBER(Regressions!G63),ROUND(Regressions!G63, 1), NA())</f>
        <v>#N/A</v>
      </c>
      <c r="H53" s="549" t="e">
        <f>IF(ISNUMBER(Regressions!H63),ROUND(Regressions!H63, 1), NA())</f>
        <v>#N/A</v>
      </c>
      <c r="I53" s="550">
        <f>IF(ISNUMBER(Regressions!I63),ROUND(Regressions!I63, 1), NA())</f>
        <v>2.2000000000000002</v>
      </c>
      <c r="J53" s="551">
        <f>IF(ISNUMBER(Regressions!K63),ROUND(Regressions!K63, 1), NA())</f>
        <v>99</v>
      </c>
      <c r="K53" s="547">
        <f>IF(ISNUMBER(Regressions!L63),ROUND(Regressions!L63, 1), NA())</f>
        <v>97.6</v>
      </c>
      <c r="L53" s="552">
        <f>IF(ISNUMBER(Regressions!M63),ROUND(Regressions!M63, 1), NA())</f>
        <v>76.099999999999994</v>
      </c>
      <c r="M53" s="549">
        <f>IF(ISNUMBER(Regressions!N63),ROUND(Regressions!N63, 1), NA())</f>
        <v>21.5</v>
      </c>
      <c r="N53" s="550">
        <f>IF(ISNUMBER(Regressions!O63),ROUND(Regressions!O63, 1), NA())</f>
        <v>2.4</v>
      </c>
      <c r="O53" s="551">
        <f>IF(ISNUMBER(Regressions!Q63),ROUND(Regressions!Q63, 1), NA())</f>
        <v>97.9</v>
      </c>
      <c r="P53" s="547">
        <f>IF(ISNUMBER(Regressions!R63),ROUND(Regressions!R63, 1), NA())</f>
        <v>87.8</v>
      </c>
      <c r="Q53" s="553" t="e">
        <f>IF(ISNUMBER(Regressions!S63),ROUND(Regressions!S63, 1), NA())</f>
        <v>#N/A</v>
      </c>
      <c r="R53" s="549" t="e">
        <f>IF(ISNUMBER(Regressions!T63),ROUND(Regressions!T63, 1), NA())</f>
        <v>#N/A</v>
      </c>
      <c r="S53" s="550">
        <f>IF(ISNUMBER(Regressions!U63),ROUND(Regressions!U63, 1), NA())</f>
        <v>12.2</v>
      </c>
    </row>
    <row r="54" spans="1:19" x14ac:dyDescent="0.25">
      <c r="A54" s="542" t="str">
        <f>+Introduction!$C$7</f>
        <v>México</v>
      </c>
      <c r="B54" s="543">
        <f>IF(ISBLANK(Regressions!B64), " ", Regressions!B64)</f>
        <v>2019</v>
      </c>
      <c r="C54" s="542" t="str">
        <f>HLOOKUP(Introduction!$G$4,nametranslations,26,FALSE)</f>
        <v>Urbano</v>
      </c>
      <c r="D54" s="545">
        <f>IF(ISBLANK(Regressions!D64), " ", Regressions!D64)</f>
        <v>26812567.695933837</v>
      </c>
      <c r="E54" s="546">
        <f>IF(ISNUMBER(Regressions!E64),ROUND(Regressions!E64, 1), NA())</f>
        <v>99.8</v>
      </c>
      <c r="F54" s="547">
        <f>IF(ISNUMBER(Regressions!F64),ROUND(Regressions!F64, 1), NA())</f>
        <v>97.9</v>
      </c>
      <c r="G54" s="548" t="e">
        <f>IF(ISNUMBER(Regressions!G64),ROUND(Regressions!G64, 1), NA())</f>
        <v>#N/A</v>
      </c>
      <c r="H54" s="549" t="e">
        <f>IF(ISNUMBER(Regressions!H64),ROUND(Regressions!H64, 1), NA())</f>
        <v>#N/A</v>
      </c>
      <c r="I54" s="550">
        <f>IF(ISNUMBER(Regressions!I64),ROUND(Regressions!I64, 1), NA())</f>
        <v>2.1</v>
      </c>
      <c r="J54" s="551" t="e">
        <f>IF(ISNUMBER(Regressions!K64),ROUND(Regressions!K64, 1), NA())</f>
        <v>#N/A</v>
      </c>
      <c r="K54" s="547">
        <f>IF(ISNUMBER(Regressions!L64),ROUND(Regressions!L64, 1), NA())</f>
        <v>97.5</v>
      </c>
      <c r="L54" s="552">
        <f>IF(ISNUMBER(Regressions!M64),ROUND(Regressions!M64, 1), NA())</f>
        <v>74.2</v>
      </c>
      <c r="M54" s="549">
        <f>IF(ISNUMBER(Regressions!N64),ROUND(Regressions!N64, 1), NA())</f>
        <v>23.3</v>
      </c>
      <c r="N54" s="550">
        <f>IF(ISNUMBER(Regressions!O64),ROUND(Regressions!O64, 1), NA())</f>
        <v>2.5</v>
      </c>
      <c r="O54" s="551" t="e">
        <f>IF(ISNUMBER(Regressions!Q64),ROUND(Regressions!Q64, 1), NA())</f>
        <v>#N/A</v>
      </c>
      <c r="P54" s="547" t="e">
        <f>IF(ISNUMBER(Regressions!R64),ROUND(Regressions!R64, 1), NA())</f>
        <v>#N/A</v>
      </c>
      <c r="Q54" s="553" t="e">
        <f>IF(ISNUMBER(Regressions!S64),ROUND(Regressions!S64, 1), NA())</f>
        <v>#N/A</v>
      </c>
      <c r="R54" s="549" t="e">
        <f>IF(ISNUMBER(Regressions!T64),ROUND(Regressions!T64, 1), NA())</f>
        <v>#N/A</v>
      </c>
      <c r="S54" s="550" t="e">
        <f>IF(ISNUMBER(Regressions!U64),ROUND(Regressions!U64, 1), NA())</f>
        <v>#N/A</v>
      </c>
    </row>
    <row r="55" spans="1:19" ht="13.5" customHeight="1" x14ac:dyDescent="0.25">
      <c r="A55" s="542" t="str">
        <f>+Introduction!$C$7</f>
        <v>México</v>
      </c>
      <c r="B55" s="543">
        <f>IF(ISBLANK(Regressions!B65), " ", Regressions!B65)</f>
        <v>2020</v>
      </c>
      <c r="C55" s="542" t="str">
        <f>HLOOKUP(Introduction!$G$4,nametranslations,26,FALSE)</f>
        <v>Urbano</v>
      </c>
      <c r="D55" s="545">
        <f>IF(ISBLANK(Regressions!D65), " ", Regressions!D65)</f>
        <v>26858210.71917389</v>
      </c>
      <c r="E55" s="546">
        <f>IF(ISNUMBER(Regressions!E65),ROUND(Regressions!E65, 1), NA())</f>
        <v>99.8</v>
      </c>
      <c r="F55" s="547">
        <f>IF(ISNUMBER(Regressions!F65),ROUND(Regressions!F65, 1), NA())</f>
        <v>98</v>
      </c>
      <c r="G55" s="548" t="e">
        <f>IF(ISNUMBER(Regressions!G65),ROUND(Regressions!G65, 1), NA())</f>
        <v>#N/A</v>
      </c>
      <c r="H55" s="549" t="e">
        <f>IF(ISNUMBER(Regressions!H65),ROUND(Regressions!H65, 1), NA())</f>
        <v>#N/A</v>
      </c>
      <c r="I55" s="550">
        <f>IF(ISNUMBER(Regressions!I65),ROUND(Regressions!I65, 1), NA())</f>
        <v>2</v>
      </c>
      <c r="J55" s="551" t="e">
        <f>IF(ISNUMBER(Regressions!K65),ROUND(Regressions!K65, 1), NA())</f>
        <v>#N/A</v>
      </c>
      <c r="K55" s="547">
        <f>IF(ISNUMBER(Regressions!L65),ROUND(Regressions!L65, 1), NA())</f>
        <v>97.4</v>
      </c>
      <c r="L55" s="552">
        <f>IF(ISNUMBER(Regressions!M65),ROUND(Regressions!M65, 1), NA())</f>
        <v>72.3</v>
      </c>
      <c r="M55" s="549">
        <f>IF(ISNUMBER(Regressions!N65),ROUND(Regressions!N65, 1), NA())</f>
        <v>25.1</v>
      </c>
      <c r="N55" s="550">
        <f>IF(ISNUMBER(Regressions!O65),ROUND(Regressions!O65, 1), NA())</f>
        <v>2.6</v>
      </c>
      <c r="O55" s="551" t="e">
        <f>IF(ISNUMBER(Regressions!Q65),ROUND(Regressions!Q65, 1), NA())</f>
        <v>#N/A</v>
      </c>
      <c r="P55" s="547" t="e">
        <f>IF(ISNUMBER(Regressions!R65),ROUND(Regressions!R65, 1), NA())</f>
        <v>#N/A</v>
      </c>
      <c r="Q55" s="553" t="e">
        <f>IF(ISNUMBER(Regressions!S65),ROUND(Regressions!S65, 1), NA())</f>
        <v>#N/A</v>
      </c>
      <c r="R55" s="549" t="e">
        <f>IF(ISNUMBER(Regressions!T65),ROUND(Regressions!T65, 1), NA())</f>
        <v>#N/A</v>
      </c>
      <c r="S55" s="550" t="e">
        <f>IF(ISNUMBER(Regressions!U65),ROUND(Regressions!U65, 1), NA())</f>
        <v>#N/A</v>
      </c>
    </row>
    <row r="56" spans="1:19" x14ac:dyDescent="0.25">
      <c r="A56" s="542" t="str">
        <f>+Introduction!$C$7</f>
        <v>México</v>
      </c>
      <c r="B56" s="543">
        <f>IF(ISBLANK(Regressions!B66), " ", Regressions!B66)</f>
        <v>2021</v>
      </c>
      <c r="C56" s="542" t="str">
        <f>HLOOKUP(Introduction!$G$4,nametranslations,26,FALSE)</f>
        <v>Urbano</v>
      </c>
      <c r="D56" s="545">
        <f>IF(ISBLANK(Regressions!D66), " ", Regressions!D66)</f>
        <v>26889326.678144529</v>
      </c>
      <c r="E56" s="551">
        <f>IF(ISNUMBER(Regressions!E66),ROUND(Regressions!E66, 1), NA())</f>
        <v>99.8</v>
      </c>
      <c r="F56" s="554">
        <f>IF(ISNUMBER(Regressions!F66),ROUND(Regressions!F66, 1), NA())</f>
        <v>98.1</v>
      </c>
      <c r="G56" s="555" t="e">
        <f>IF(ISNUMBER(Regressions!G66),ROUND(Regressions!G66, 1), NA())</f>
        <v>#N/A</v>
      </c>
      <c r="H56" s="549" t="e">
        <f>IF(ISNUMBER(Regressions!H66),ROUND(Regressions!H66, 1), NA())</f>
        <v>#N/A</v>
      </c>
      <c r="I56" s="550">
        <f>IF(ISNUMBER(Regressions!I66),ROUND(Regressions!I66, 1), NA())</f>
        <v>1.9</v>
      </c>
      <c r="J56" s="551" t="e">
        <f>IF(ISNUMBER(Regressions!K66),ROUND(Regressions!K66, 1), NA())</f>
        <v>#N/A</v>
      </c>
      <c r="K56" s="554">
        <f>IF(ISNUMBER(Regressions!L66),ROUND(Regressions!L66, 1), NA())</f>
        <v>97.3</v>
      </c>
      <c r="L56" s="556">
        <f>IF(ISNUMBER(Regressions!M66),ROUND(Regressions!M66, 1), NA())</f>
        <v>70.400000000000006</v>
      </c>
      <c r="M56" s="549">
        <f>IF(ISNUMBER(Regressions!N66),ROUND(Regressions!N66, 1), NA())</f>
        <v>26.9</v>
      </c>
      <c r="N56" s="550">
        <f>IF(ISNUMBER(Regressions!O66),ROUND(Regressions!O66, 1), NA())</f>
        <v>2.7</v>
      </c>
      <c r="O56" s="551" t="e">
        <f>IF(ISNUMBER(Regressions!Q66),ROUND(Regressions!Q66, 1), NA())</f>
        <v>#N/A</v>
      </c>
      <c r="P56" s="554" t="e">
        <f>IF(ISNUMBER(Regressions!R66),ROUND(Regressions!R66, 1), NA())</f>
        <v>#N/A</v>
      </c>
      <c r="Q56" s="557" t="e">
        <f>IF(ISNUMBER(Regressions!S66),ROUND(Regressions!S66, 1), NA())</f>
        <v>#N/A</v>
      </c>
      <c r="R56" s="549" t="e">
        <f>IF(ISNUMBER(Regressions!T66),ROUND(Regressions!T66, 1), NA())</f>
        <v>#N/A</v>
      </c>
      <c r="S56" s="550" t="e">
        <f>IF(ISNUMBER(Regressions!U66),ROUND(Regressions!U66, 1), NA())</f>
        <v>#N/A</v>
      </c>
    </row>
    <row r="57" spans="1:19" x14ac:dyDescent="0.25">
      <c r="A57" s="542" t="str">
        <f>+Introduction!$C$7</f>
        <v>México</v>
      </c>
      <c r="B57" s="543">
        <f>IF(ISBLANK(Regressions!B67), " ", Regressions!B67)</f>
        <v>2022</v>
      </c>
      <c r="C57" s="542" t="str">
        <f>HLOOKUP(Introduction!$G$4,nametranslations,26,FALSE)</f>
        <v>Urbano</v>
      </c>
      <c r="D57" s="545">
        <f>IF(ISBLANK(Regressions!D67), " ", Regressions!D67)</f>
        <v>26903520.589877319</v>
      </c>
      <c r="E57" s="546">
        <f>IF(ISNUMBER(Regressions!E67),ROUND(Regressions!E67, 1), NA())</f>
        <v>99.8</v>
      </c>
      <c r="F57" s="547">
        <f>IF(ISNUMBER(Regressions!F67),ROUND(Regressions!F67, 1), NA())</f>
        <v>98.1</v>
      </c>
      <c r="G57" s="548" t="e">
        <f>IF(ISNUMBER(Regressions!G67),ROUND(Regressions!G67, 1), NA())</f>
        <v>#N/A</v>
      </c>
      <c r="H57" s="549" t="e">
        <f>IF(ISNUMBER(Regressions!H67),ROUND(Regressions!H67, 1), NA())</f>
        <v>#N/A</v>
      </c>
      <c r="I57" s="550">
        <f>IF(ISNUMBER(Regressions!I67),ROUND(Regressions!I67, 1), NA())</f>
        <v>1.9</v>
      </c>
      <c r="J57" s="551" t="e">
        <f>IF(ISNUMBER(Regressions!K67),ROUND(Regressions!K67, 1), NA())</f>
        <v>#N/A</v>
      </c>
      <c r="K57" s="547">
        <f>IF(ISNUMBER(Regressions!L67),ROUND(Regressions!L67, 1), NA())</f>
        <v>97.3</v>
      </c>
      <c r="L57" s="552">
        <f>IF(ISNUMBER(Regressions!M67),ROUND(Regressions!M67, 1), NA())</f>
        <v>70.400000000000006</v>
      </c>
      <c r="M57" s="549">
        <f>IF(ISNUMBER(Regressions!N67),ROUND(Regressions!N67, 1), NA())</f>
        <v>26.9</v>
      </c>
      <c r="N57" s="550">
        <f>IF(ISNUMBER(Regressions!O67),ROUND(Regressions!O67, 1), NA())</f>
        <v>2.7</v>
      </c>
      <c r="O57" s="551" t="e">
        <f>IF(ISNUMBER(Regressions!Q67),ROUND(Regressions!Q67, 1), NA())</f>
        <v>#N/A</v>
      </c>
      <c r="P57" s="547" t="e">
        <f>IF(ISNUMBER(Regressions!R67),ROUND(Regressions!R67, 1), NA())</f>
        <v>#N/A</v>
      </c>
      <c r="Q57" s="553" t="e">
        <f>IF(ISNUMBER(Regressions!S67),ROUND(Regressions!S67, 1), NA())</f>
        <v>#N/A</v>
      </c>
      <c r="R57" s="549" t="e">
        <f>IF(ISNUMBER(Regressions!T67),ROUND(Regressions!T67, 1), NA())</f>
        <v>#N/A</v>
      </c>
      <c r="S57" s="550" t="e">
        <f>IF(ISNUMBER(Regressions!U67),ROUND(Regressions!U67, 1), NA())</f>
        <v>#N/A</v>
      </c>
    </row>
    <row r="58" spans="1:19" x14ac:dyDescent="0.25">
      <c r="A58" s="542" t="str">
        <f>+Introduction!$C$7</f>
        <v>México</v>
      </c>
      <c r="B58" s="543">
        <f>IF(ISBLANK(Regressions!B68), " ", Regressions!B68)</f>
        <v>2023</v>
      </c>
      <c r="C58" s="542" t="str">
        <f>HLOOKUP(Introduction!$G$4,nametranslations,26,FALSE)</f>
        <v>Urbano</v>
      </c>
      <c r="D58" s="545">
        <f>IF(ISBLANK(Regressions!D68), " ", Regressions!D68)</f>
        <v>26899902.570300292</v>
      </c>
      <c r="E58" s="546">
        <f>IF(ISNUMBER(Regressions!E68),ROUND(Regressions!E68, 1), NA())</f>
        <v>99.8</v>
      </c>
      <c r="F58" s="547">
        <f>IF(ISNUMBER(Regressions!F68),ROUND(Regressions!F68, 1), NA())</f>
        <v>98.1</v>
      </c>
      <c r="G58" s="548" t="e">
        <f>IF(ISNUMBER(Regressions!G68),ROUND(Regressions!G68, 1), NA())</f>
        <v>#N/A</v>
      </c>
      <c r="H58" s="549" t="e">
        <f>IF(ISNUMBER(Regressions!H68),ROUND(Regressions!H68, 1), NA())</f>
        <v>#N/A</v>
      </c>
      <c r="I58" s="550">
        <f>IF(ISNUMBER(Regressions!I68),ROUND(Regressions!I68, 1), NA())</f>
        <v>1.9</v>
      </c>
      <c r="J58" s="551" t="e">
        <f>IF(ISNUMBER(Regressions!K68),ROUND(Regressions!K68, 1), NA())</f>
        <v>#N/A</v>
      </c>
      <c r="K58" s="547">
        <f>IF(ISNUMBER(Regressions!L68),ROUND(Regressions!L68, 1), NA())</f>
        <v>97.3</v>
      </c>
      <c r="L58" s="552">
        <f>IF(ISNUMBER(Regressions!M68),ROUND(Regressions!M68, 1), NA())</f>
        <v>70.400000000000006</v>
      </c>
      <c r="M58" s="549">
        <f>IF(ISNUMBER(Regressions!N68),ROUND(Regressions!N68, 1), NA())</f>
        <v>26.9</v>
      </c>
      <c r="N58" s="550">
        <f>IF(ISNUMBER(Regressions!O68),ROUND(Regressions!O68, 1), NA())</f>
        <v>2.7</v>
      </c>
      <c r="O58" s="551" t="e">
        <f>IF(ISNUMBER(Regressions!Q68),ROUND(Regressions!Q68, 1), NA())</f>
        <v>#N/A</v>
      </c>
      <c r="P58" s="547" t="e">
        <f>IF(ISNUMBER(Regressions!R68),ROUND(Regressions!R68, 1), NA())</f>
        <v>#N/A</v>
      </c>
      <c r="Q58" s="553" t="e">
        <f>IF(ISNUMBER(Regressions!S68),ROUND(Regressions!S68, 1), NA())</f>
        <v>#N/A</v>
      </c>
      <c r="R58" s="549" t="e">
        <f>IF(ISNUMBER(Regressions!T68),ROUND(Regressions!T68, 1), NA())</f>
        <v>#N/A</v>
      </c>
      <c r="S58" s="550" t="e">
        <f>IF(ISNUMBER(Regressions!U68),ROUND(Regressions!U68, 1), NA())</f>
        <v>#N/A</v>
      </c>
    </row>
    <row r="59" spans="1:19" x14ac:dyDescent="0.25">
      <c r="A59" s="542" t="str">
        <f>+Introduction!$C$7</f>
        <v>México</v>
      </c>
      <c r="B59" s="543">
        <f>IF(ISBLANK(Regressions!B69), " ", Regressions!B69)</f>
        <v>2024</v>
      </c>
      <c r="C59" s="542" t="str">
        <f>HLOOKUP(Introduction!$G$4,nametranslations,26,FALSE)</f>
        <v>Urbano</v>
      </c>
      <c r="D59" s="545">
        <f>IF(ISBLANK(Regressions!D69), " ", Regressions!D69)</f>
        <v>27708970.49376465</v>
      </c>
      <c r="E59" s="546">
        <f>IF(ISNUMBER(Regressions!E69),ROUND(Regressions!E69, 1), NA())</f>
        <v>99.8</v>
      </c>
      <c r="F59" s="547">
        <f>IF(ISNUMBER(Regressions!F69),ROUND(Regressions!F69, 1), NA())</f>
        <v>98.1</v>
      </c>
      <c r="G59" s="548" t="e">
        <f>IF(ISNUMBER(Regressions!G69),ROUND(Regressions!G69, 1), NA())</f>
        <v>#N/A</v>
      </c>
      <c r="H59" s="549" t="e">
        <f>IF(ISNUMBER(Regressions!H69),ROUND(Regressions!H69, 1), NA())</f>
        <v>#N/A</v>
      </c>
      <c r="I59" s="550">
        <f>IF(ISNUMBER(Regressions!I69),ROUND(Regressions!I69, 1), NA())</f>
        <v>1.9</v>
      </c>
      <c r="J59" s="551" t="e">
        <f>IF(ISNUMBER(Regressions!K69),ROUND(Regressions!K69, 1), NA())</f>
        <v>#N/A</v>
      </c>
      <c r="K59" s="547">
        <f>IF(ISNUMBER(Regressions!L69),ROUND(Regressions!L69, 1), NA())</f>
        <v>97.3</v>
      </c>
      <c r="L59" s="552">
        <f>IF(ISNUMBER(Regressions!M69),ROUND(Regressions!M69, 1), NA())</f>
        <v>70.400000000000006</v>
      </c>
      <c r="M59" s="549">
        <f>IF(ISNUMBER(Regressions!N69),ROUND(Regressions!N69, 1), NA())</f>
        <v>26.9</v>
      </c>
      <c r="N59" s="550">
        <f>IF(ISNUMBER(Regressions!O69),ROUND(Regressions!O69, 1), NA())</f>
        <v>2.7</v>
      </c>
      <c r="O59" s="551" t="e">
        <f>IF(ISNUMBER(Regressions!Q69),ROUND(Regressions!Q69, 1), NA())</f>
        <v>#N/A</v>
      </c>
      <c r="P59" s="547" t="e">
        <f>IF(ISNUMBER(Regressions!R69),ROUND(Regressions!R69, 1), NA())</f>
        <v>#N/A</v>
      </c>
      <c r="Q59" s="553" t="e">
        <f>IF(ISNUMBER(Regressions!S69),ROUND(Regressions!S69, 1), NA())</f>
        <v>#N/A</v>
      </c>
      <c r="R59" s="549" t="e">
        <f>IF(ISNUMBER(Regressions!T69),ROUND(Regressions!T69, 1), NA())</f>
        <v>#N/A</v>
      </c>
      <c r="S59" s="550" t="e">
        <f>IF(ISNUMBER(Regressions!U69),ROUND(Regressions!U69, 1), NA())</f>
        <v>#N/A</v>
      </c>
    </row>
    <row r="60" spans="1:19" x14ac:dyDescent="0.25">
      <c r="A60" s="558" t="str">
        <f>+Introduction!$C$7</f>
        <v>México</v>
      </c>
      <c r="B60" s="559">
        <f>IF(ISBLANK(Regressions!B70), " ", Regressions!B70)</f>
        <v>2025</v>
      </c>
      <c r="C60" s="558" t="str">
        <f>HLOOKUP(Introduction!$G$4,nametranslations,26,FALSE)</f>
        <v>Urbano</v>
      </c>
      <c r="D60" s="560">
        <f>IF(ISBLANK(Regressions!D70), " ", Regressions!D70)</f>
        <v>27913800.272583008</v>
      </c>
      <c r="E60" s="561">
        <f>IF(ISNUMBER(Regressions!E70),ROUND(Regressions!E70, 1), NA())</f>
        <v>99.8</v>
      </c>
      <c r="F60" s="562">
        <f>IF(ISNUMBER(Regressions!F70),ROUND(Regressions!F70, 1), NA())</f>
        <v>98.1</v>
      </c>
      <c r="G60" s="563" t="e">
        <f>IF(ISNUMBER(Regressions!G70),ROUND(Regressions!G70, 1), NA())</f>
        <v>#N/A</v>
      </c>
      <c r="H60" s="564" t="e">
        <f>IF(ISNUMBER(Regressions!H70),ROUND(Regressions!H70, 1), NA())</f>
        <v>#N/A</v>
      </c>
      <c r="I60" s="565">
        <f>IF(ISNUMBER(Regressions!I70),ROUND(Regressions!I70, 1), NA())</f>
        <v>1.9</v>
      </c>
      <c r="J60" s="566" t="e">
        <f>IF(ISNUMBER(Regressions!K70),ROUND(Regressions!K70, 1), NA())</f>
        <v>#N/A</v>
      </c>
      <c r="K60" s="562">
        <f>IF(ISNUMBER(Regressions!L70),ROUND(Regressions!L70, 1), NA())</f>
        <v>97.3</v>
      </c>
      <c r="L60" s="567">
        <f>IF(ISNUMBER(Regressions!M70),ROUND(Regressions!M70, 1), NA())</f>
        <v>70.400000000000006</v>
      </c>
      <c r="M60" s="564">
        <f>IF(ISNUMBER(Regressions!N70),ROUND(Regressions!N70, 1), NA())</f>
        <v>26.9</v>
      </c>
      <c r="N60" s="565">
        <f>IF(ISNUMBER(Regressions!O70),ROUND(Regressions!O70, 1), NA())</f>
        <v>2.7</v>
      </c>
      <c r="O60" s="566" t="e">
        <f>IF(ISNUMBER(Regressions!Q70),ROUND(Regressions!Q70, 1), NA())</f>
        <v>#N/A</v>
      </c>
      <c r="P60" s="562" t="e">
        <f>IF(ISNUMBER(Regressions!R70),ROUND(Regressions!R70, 1), NA())</f>
        <v>#N/A</v>
      </c>
      <c r="Q60" s="568" t="e">
        <f>IF(ISNUMBER(Regressions!S70),ROUND(Regressions!S70, 1), NA())</f>
        <v>#N/A</v>
      </c>
      <c r="R60" s="564" t="e">
        <f>IF(ISNUMBER(Regressions!T70),ROUND(Regressions!T70, 1), NA())</f>
        <v>#N/A</v>
      </c>
      <c r="S60" s="565" t="e">
        <f>IF(ISNUMBER(Regressions!U70),ROUND(Regressions!U70, 1), NA())</f>
        <v>#N/A</v>
      </c>
    </row>
    <row r="61" spans="1:19" hidden="1" x14ac:dyDescent="0.25">
      <c r="A61" s="542" t="str">
        <f>+Introduction!$C$7</f>
        <v>México</v>
      </c>
      <c r="B61" s="543">
        <f>IF(ISBLANK(Regressions!B71), " ", Regressions!B71)</f>
        <v>2026</v>
      </c>
      <c r="C61" s="542" t="str">
        <f>HLOOKUP(Introduction!$G$4,nametranslations,26,FALSE)</f>
        <v>Urbano</v>
      </c>
      <c r="D61" s="545" t="str">
        <f>IF(ISBLANK(Regressions!D71), " ", Regressions!D71)</f>
        <v xml:space="preserve"> </v>
      </c>
      <c r="E61" s="546">
        <f>IF(ISNUMBER(Regressions!E71),ROUND(Regressions!E71, 1), NA())</f>
        <v>99.8</v>
      </c>
      <c r="F61" s="547" t="e">
        <f>IF(ISNUMBER(Regressions!F71),ROUND(Regressions!F71, 1), NA())</f>
        <v>#N/A</v>
      </c>
      <c r="G61" s="548" t="e">
        <f>IF(ISNUMBER(Regressions!G71),ROUND(Regressions!G71, 1), NA())</f>
        <v>#N/A</v>
      </c>
      <c r="H61" s="549" t="e">
        <f>IF(ISNUMBER(Regressions!H71),ROUND(Regressions!H71, 1), NA())</f>
        <v>#N/A</v>
      </c>
      <c r="I61" s="550" t="e">
        <f>IF(ISNUMBER(Regressions!I71),ROUND(Regressions!I71, 1), NA())</f>
        <v>#N/A</v>
      </c>
      <c r="J61" s="551" t="e">
        <f>IF(ISNUMBER(Regressions!K71),ROUND(Regressions!K71, 1), NA())</f>
        <v>#N/A</v>
      </c>
      <c r="K61" s="547" t="e">
        <f>IF(ISNUMBER(Regressions!L71),ROUND(Regressions!L71, 1), NA())</f>
        <v>#N/A</v>
      </c>
      <c r="L61" s="552" t="e">
        <f>IF(ISNUMBER(Regressions!M71),ROUND(Regressions!M71, 1), NA())</f>
        <v>#N/A</v>
      </c>
      <c r="M61" s="549" t="e">
        <f>IF(ISNUMBER(Regressions!N71),ROUND(Regressions!N71, 1), NA())</f>
        <v>#N/A</v>
      </c>
      <c r="N61" s="550" t="e">
        <f>IF(ISNUMBER(Regressions!O71),ROUND(Regressions!O71, 1), NA())</f>
        <v>#N/A</v>
      </c>
      <c r="O61" s="551" t="e">
        <f>IF(ISNUMBER(Regressions!Q71),ROUND(Regressions!Q71, 1), NA())</f>
        <v>#N/A</v>
      </c>
      <c r="P61" s="547" t="e">
        <f>IF(ISNUMBER(Regressions!R71),ROUND(Regressions!R71, 1), NA())</f>
        <v>#N/A</v>
      </c>
      <c r="Q61" s="553" t="e">
        <f>IF(ISNUMBER(Regressions!S71),ROUND(Regressions!S71, 1), NA())</f>
        <v>#N/A</v>
      </c>
      <c r="R61" s="549" t="e">
        <f>IF(ISNUMBER(Regressions!T71),ROUND(Regressions!T71, 1), NA())</f>
        <v>#N/A</v>
      </c>
      <c r="S61" s="550" t="e">
        <f>IF(ISNUMBER(Regressions!U71),ROUND(Regressions!U71, 1), NA())</f>
        <v>#N/A</v>
      </c>
    </row>
    <row r="62" spans="1:19" hidden="1" x14ac:dyDescent="0.25">
      <c r="A62" s="542" t="str">
        <f>+Introduction!$C$7</f>
        <v>México</v>
      </c>
      <c r="B62" s="543">
        <f>IF(ISBLANK(Regressions!B72), " ", Regressions!B72)</f>
        <v>2027</v>
      </c>
      <c r="C62" s="542" t="str">
        <f>HLOOKUP(Introduction!$G$4,nametranslations,26,FALSE)</f>
        <v>Urbano</v>
      </c>
      <c r="D62" s="545" t="str">
        <f>IF(ISBLANK(Regressions!D72), " ", Regressions!D72)</f>
        <v xml:space="preserve"> </v>
      </c>
      <c r="E62" s="546">
        <f>IF(ISNUMBER(Regressions!E72),ROUND(Regressions!E72, 1), NA())</f>
        <v>99.8</v>
      </c>
      <c r="F62" s="547" t="e">
        <f>IF(ISNUMBER(Regressions!F72),ROUND(Regressions!F72, 1), NA())</f>
        <v>#N/A</v>
      </c>
      <c r="G62" s="548" t="e">
        <f>IF(ISNUMBER(Regressions!G72),ROUND(Regressions!G72, 1), NA())</f>
        <v>#N/A</v>
      </c>
      <c r="H62" s="549" t="e">
        <f>IF(ISNUMBER(Regressions!H72),ROUND(Regressions!H72, 1), NA())</f>
        <v>#N/A</v>
      </c>
      <c r="I62" s="550" t="e">
        <f>IF(ISNUMBER(Regressions!I72),ROUND(Regressions!I72, 1), NA())</f>
        <v>#N/A</v>
      </c>
      <c r="J62" s="551" t="e">
        <f>IF(ISNUMBER(Regressions!K72),ROUND(Regressions!K72, 1), NA())</f>
        <v>#N/A</v>
      </c>
      <c r="K62" s="547" t="e">
        <f>IF(ISNUMBER(Regressions!L72),ROUND(Regressions!L72, 1), NA())</f>
        <v>#N/A</v>
      </c>
      <c r="L62" s="552" t="e">
        <f>IF(ISNUMBER(Regressions!M72),ROUND(Regressions!M72, 1), NA())</f>
        <v>#N/A</v>
      </c>
      <c r="M62" s="549" t="e">
        <f>IF(ISNUMBER(Regressions!N72),ROUND(Regressions!N72, 1), NA())</f>
        <v>#N/A</v>
      </c>
      <c r="N62" s="550" t="e">
        <f>IF(ISNUMBER(Regressions!O72),ROUND(Regressions!O72, 1), NA())</f>
        <v>#N/A</v>
      </c>
      <c r="O62" s="551" t="e">
        <f>IF(ISNUMBER(Regressions!Q72),ROUND(Regressions!Q72, 1), NA())</f>
        <v>#N/A</v>
      </c>
      <c r="P62" s="547" t="e">
        <f>IF(ISNUMBER(Regressions!R72),ROUND(Regressions!R72, 1), NA())</f>
        <v>#N/A</v>
      </c>
      <c r="Q62" s="553" t="e">
        <f>IF(ISNUMBER(Regressions!S72),ROUND(Regressions!S72, 1), NA())</f>
        <v>#N/A</v>
      </c>
      <c r="R62" s="549" t="e">
        <f>IF(ISNUMBER(Regressions!T72),ROUND(Regressions!T72, 1), NA())</f>
        <v>#N/A</v>
      </c>
      <c r="S62" s="550" t="e">
        <f>IF(ISNUMBER(Regressions!U72),ROUND(Regressions!U72, 1), NA())</f>
        <v>#N/A</v>
      </c>
    </row>
    <row r="63" spans="1:19" hidden="1" x14ac:dyDescent="0.25">
      <c r="A63" s="542" t="str">
        <f>+Introduction!$C$7</f>
        <v>México</v>
      </c>
      <c r="B63" s="543">
        <f>IF(ISBLANK(Regressions!B73), " ", Regressions!B73)</f>
        <v>2028</v>
      </c>
      <c r="C63" s="542" t="str">
        <f>HLOOKUP(Introduction!$G$4,nametranslations,26,FALSE)</f>
        <v>Urbano</v>
      </c>
      <c r="D63" s="545" t="str">
        <f>IF(ISBLANK(Regressions!D73), " ", Regressions!D73)</f>
        <v xml:space="preserve"> </v>
      </c>
      <c r="E63" s="546">
        <f>IF(ISNUMBER(Regressions!E73),ROUND(Regressions!E73, 1), NA())</f>
        <v>99.8</v>
      </c>
      <c r="F63" s="547" t="e">
        <f>IF(ISNUMBER(Regressions!F73),ROUND(Regressions!F73, 1), NA())</f>
        <v>#N/A</v>
      </c>
      <c r="G63" s="548" t="e">
        <f>IF(ISNUMBER(Regressions!G73),ROUND(Regressions!G73, 1), NA())</f>
        <v>#N/A</v>
      </c>
      <c r="H63" s="549" t="e">
        <f>IF(ISNUMBER(Regressions!H73),ROUND(Regressions!H73, 1), NA())</f>
        <v>#N/A</v>
      </c>
      <c r="I63" s="550" t="e">
        <f>IF(ISNUMBER(Regressions!I73),ROUND(Regressions!I73, 1), NA())</f>
        <v>#N/A</v>
      </c>
      <c r="J63" s="551" t="e">
        <f>IF(ISNUMBER(Regressions!K73),ROUND(Regressions!K73, 1), NA())</f>
        <v>#N/A</v>
      </c>
      <c r="K63" s="547" t="e">
        <f>IF(ISNUMBER(Regressions!L73),ROUND(Regressions!L73, 1), NA())</f>
        <v>#N/A</v>
      </c>
      <c r="L63" s="552" t="e">
        <f>IF(ISNUMBER(Regressions!M73),ROUND(Regressions!M73, 1), NA())</f>
        <v>#N/A</v>
      </c>
      <c r="M63" s="549" t="e">
        <f>IF(ISNUMBER(Regressions!N73),ROUND(Regressions!N73, 1), NA())</f>
        <v>#N/A</v>
      </c>
      <c r="N63" s="550" t="e">
        <f>IF(ISNUMBER(Regressions!O73),ROUND(Regressions!O73, 1), NA())</f>
        <v>#N/A</v>
      </c>
      <c r="O63" s="551" t="e">
        <f>IF(ISNUMBER(Regressions!Q73),ROUND(Regressions!Q73, 1), NA())</f>
        <v>#N/A</v>
      </c>
      <c r="P63" s="547" t="e">
        <f>IF(ISNUMBER(Regressions!R73),ROUND(Regressions!R73, 1), NA())</f>
        <v>#N/A</v>
      </c>
      <c r="Q63" s="553" t="e">
        <f>IF(ISNUMBER(Regressions!S73),ROUND(Regressions!S73, 1), NA())</f>
        <v>#N/A</v>
      </c>
      <c r="R63" s="549" t="e">
        <f>IF(ISNUMBER(Regressions!T73),ROUND(Regressions!T73, 1), NA())</f>
        <v>#N/A</v>
      </c>
      <c r="S63" s="550" t="e">
        <f>IF(ISNUMBER(Regressions!U73),ROUND(Regressions!U73, 1), NA())</f>
        <v>#N/A</v>
      </c>
    </row>
    <row r="64" spans="1:19" hidden="1" x14ac:dyDescent="0.25">
      <c r="A64" s="542" t="str">
        <f>+Introduction!$C$7</f>
        <v>México</v>
      </c>
      <c r="B64" s="543">
        <f>IF(ISBLANK(Regressions!B74), " ", Regressions!B74)</f>
        <v>2029</v>
      </c>
      <c r="C64" s="542" t="str">
        <f>HLOOKUP(Introduction!$G$4,nametranslations,26,FALSE)</f>
        <v>Urbano</v>
      </c>
      <c r="D64" s="545" t="str">
        <f>IF(ISBLANK(Regressions!D74), " ", Regressions!D74)</f>
        <v xml:space="preserve"> </v>
      </c>
      <c r="E64" s="546">
        <f>IF(ISNUMBER(Regressions!E74),ROUND(Regressions!E74, 1), NA())</f>
        <v>99.8</v>
      </c>
      <c r="F64" s="547" t="e">
        <f>IF(ISNUMBER(Regressions!F74),ROUND(Regressions!F74, 1), NA())</f>
        <v>#N/A</v>
      </c>
      <c r="G64" s="548" t="e">
        <f>IF(ISNUMBER(Regressions!G74),ROUND(Regressions!G74, 1), NA())</f>
        <v>#N/A</v>
      </c>
      <c r="H64" s="549" t="e">
        <f>IF(ISNUMBER(Regressions!H74),ROUND(Regressions!H74, 1), NA())</f>
        <v>#N/A</v>
      </c>
      <c r="I64" s="550" t="e">
        <f>IF(ISNUMBER(Regressions!I74),ROUND(Regressions!I74, 1), NA())</f>
        <v>#N/A</v>
      </c>
      <c r="J64" s="551" t="e">
        <f>IF(ISNUMBER(Regressions!K74),ROUND(Regressions!K74, 1), NA())</f>
        <v>#N/A</v>
      </c>
      <c r="K64" s="547" t="e">
        <f>IF(ISNUMBER(Regressions!L74),ROUND(Regressions!L74, 1), NA())</f>
        <v>#N/A</v>
      </c>
      <c r="L64" s="552" t="e">
        <f>IF(ISNUMBER(Regressions!M74),ROUND(Regressions!M74, 1), NA())</f>
        <v>#N/A</v>
      </c>
      <c r="M64" s="549" t="e">
        <f>IF(ISNUMBER(Regressions!N74),ROUND(Regressions!N74, 1), NA())</f>
        <v>#N/A</v>
      </c>
      <c r="N64" s="550" t="e">
        <f>IF(ISNUMBER(Regressions!O74),ROUND(Regressions!O74, 1), NA())</f>
        <v>#N/A</v>
      </c>
      <c r="O64" s="551" t="e">
        <f>IF(ISNUMBER(Regressions!Q74),ROUND(Regressions!Q74, 1), NA())</f>
        <v>#N/A</v>
      </c>
      <c r="P64" s="547" t="e">
        <f>IF(ISNUMBER(Regressions!R74),ROUND(Regressions!R74, 1), NA())</f>
        <v>#N/A</v>
      </c>
      <c r="Q64" s="553" t="e">
        <f>IF(ISNUMBER(Regressions!S74),ROUND(Regressions!S74, 1), NA())</f>
        <v>#N/A</v>
      </c>
      <c r="R64" s="549" t="e">
        <f>IF(ISNUMBER(Regressions!T74),ROUND(Regressions!T74, 1), NA())</f>
        <v>#N/A</v>
      </c>
      <c r="S64" s="550" t="e">
        <f>IF(ISNUMBER(Regressions!U74),ROUND(Regressions!U74, 1), NA())</f>
        <v>#N/A</v>
      </c>
    </row>
    <row r="65" spans="1:19" hidden="1" x14ac:dyDescent="0.25">
      <c r="A65" s="542" t="str">
        <f>+Introduction!$C$7</f>
        <v>México</v>
      </c>
      <c r="B65" s="543">
        <f>IF(ISBLANK(Regressions!B75), " ", Regressions!B75)</f>
        <v>2030</v>
      </c>
      <c r="C65" s="542" t="str">
        <f>HLOOKUP(Introduction!$G$4,nametranslations,26,FALSE)</f>
        <v>Urbano</v>
      </c>
      <c r="D65" s="545" t="str">
        <f>IF(ISBLANK(Regressions!D75), " ", Regressions!D75)</f>
        <v xml:space="preserve"> </v>
      </c>
      <c r="E65" s="546">
        <f>IF(ISNUMBER(Regressions!E75),ROUND(Regressions!E75, 1), NA())</f>
        <v>99.8</v>
      </c>
      <c r="F65" s="547" t="e">
        <f>IF(ISNUMBER(Regressions!F75),ROUND(Regressions!F75, 1), NA())</f>
        <v>#N/A</v>
      </c>
      <c r="G65" s="548" t="e">
        <f>IF(ISNUMBER(Regressions!G75),ROUND(Regressions!G75, 1), NA())</f>
        <v>#N/A</v>
      </c>
      <c r="H65" s="549" t="e">
        <f>IF(ISNUMBER(Regressions!H75),ROUND(Regressions!H75, 1), NA())</f>
        <v>#N/A</v>
      </c>
      <c r="I65" s="550" t="e">
        <f>IF(ISNUMBER(Regressions!I75),ROUND(Regressions!I75, 1), NA())</f>
        <v>#N/A</v>
      </c>
      <c r="J65" s="551" t="e">
        <f>IF(ISNUMBER(Regressions!K75),ROUND(Regressions!K75, 1), NA())</f>
        <v>#N/A</v>
      </c>
      <c r="K65" s="547" t="e">
        <f>IF(ISNUMBER(Regressions!L75),ROUND(Regressions!L75, 1), NA())</f>
        <v>#N/A</v>
      </c>
      <c r="L65" s="552" t="e">
        <f>IF(ISNUMBER(Regressions!M75),ROUND(Regressions!M75, 1), NA())</f>
        <v>#N/A</v>
      </c>
      <c r="M65" s="549" t="e">
        <f>IF(ISNUMBER(Regressions!N75),ROUND(Regressions!N75, 1), NA())</f>
        <v>#N/A</v>
      </c>
      <c r="N65" s="550" t="e">
        <f>IF(ISNUMBER(Regressions!O75),ROUND(Regressions!O75, 1), NA())</f>
        <v>#N/A</v>
      </c>
      <c r="O65" s="551" t="e">
        <f>IF(ISNUMBER(Regressions!Q75),ROUND(Regressions!Q75, 1), NA())</f>
        <v>#N/A</v>
      </c>
      <c r="P65" s="547" t="e">
        <f>IF(ISNUMBER(Regressions!R75),ROUND(Regressions!R75, 1), NA())</f>
        <v>#N/A</v>
      </c>
      <c r="Q65" s="553" t="e">
        <f>IF(ISNUMBER(Regressions!S75),ROUND(Regressions!S75, 1), NA())</f>
        <v>#N/A</v>
      </c>
      <c r="R65" s="549" t="e">
        <f>IF(ISNUMBER(Regressions!T75),ROUND(Regressions!T75, 1), NA())</f>
        <v>#N/A</v>
      </c>
      <c r="S65" s="550" t="e">
        <f>IF(ISNUMBER(Regressions!U75),ROUND(Regressions!U75, 1), NA())</f>
        <v>#N/A</v>
      </c>
    </row>
    <row r="66" spans="1:19" x14ac:dyDescent="0.25">
      <c r="A66" s="542" t="str">
        <f>+Introduction!$C$7</f>
        <v>México</v>
      </c>
      <c r="B66" s="543">
        <f>IF(ISBLANK(Regressions!B76), " ", Regressions!B76)</f>
        <v>2000</v>
      </c>
      <c r="C66" s="542" t="str">
        <f>HLOOKUP(Introduction!$G$4,nametranslations,25,FALSE)</f>
        <v>Rural</v>
      </c>
      <c r="D66" s="545">
        <f>IF(ISBLANK(Regressions!D76), " ", Regressions!D76)</f>
        <v>7818160.2871652218</v>
      </c>
      <c r="E66" s="546" t="e">
        <f>IF(ISNUMBER(Regressions!E76),ROUND(Regressions!E76, 1), NA())</f>
        <v>#N/A</v>
      </c>
      <c r="F66" s="547">
        <f>IF(ISNUMBER(Regressions!F76),ROUND(Regressions!F76, 1), NA())</f>
        <v>58.7</v>
      </c>
      <c r="G66" s="548" t="e">
        <f>IF(ISNUMBER(Regressions!G76),ROUND(Regressions!G76, 1), NA())</f>
        <v>#N/A</v>
      </c>
      <c r="H66" s="549" t="e">
        <f>IF(ISNUMBER(Regressions!H76),ROUND(Regressions!H76, 1), NA())</f>
        <v>#N/A</v>
      </c>
      <c r="I66" s="550">
        <f>IF(ISNUMBER(Regressions!I76),ROUND(Regressions!I76, 1), NA())</f>
        <v>41.3</v>
      </c>
      <c r="J66" s="551" t="e">
        <f>IF(ISNUMBER(Regressions!K76),ROUND(Regressions!K76, 1), NA())</f>
        <v>#N/A</v>
      </c>
      <c r="K66" s="547" t="e">
        <f>IF(ISNUMBER(Regressions!L76),ROUND(Regressions!L76, 1), NA())</f>
        <v>#N/A</v>
      </c>
      <c r="L66" s="552" t="e">
        <f>IF(ISNUMBER(Regressions!M76),ROUND(Regressions!M76, 1), NA())</f>
        <v>#N/A</v>
      </c>
      <c r="M66" s="549" t="e">
        <f>IF(ISNUMBER(Regressions!N76),ROUND(Regressions!N76, 1), NA())</f>
        <v>#N/A</v>
      </c>
      <c r="N66" s="550" t="e">
        <f>IF(ISNUMBER(Regressions!O76),ROUND(Regressions!O76, 1), NA())</f>
        <v>#N/A</v>
      </c>
      <c r="O66" s="551" t="e">
        <f>IF(ISNUMBER(Regressions!Q76),ROUND(Regressions!Q76, 1), NA())</f>
        <v>#N/A</v>
      </c>
      <c r="P66" s="547" t="e">
        <f>IF(ISNUMBER(Regressions!R76),ROUND(Regressions!R76, 1), NA())</f>
        <v>#N/A</v>
      </c>
      <c r="Q66" s="553" t="e">
        <f>IF(ISNUMBER(Regressions!S76),ROUND(Regressions!S76, 1), NA())</f>
        <v>#N/A</v>
      </c>
      <c r="R66" s="549" t="e">
        <f>IF(ISNUMBER(Regressions!T76),ROUND(Regressions!T76, 1), NA())</f>
        <v>#N/A</v>
      </c>
      <c r="S66" s="550" t="e">
        <f>IF(ISNUMBER(Regressions!U76),ROUND(Regressions!U76, 1), NA())</f>
        <v>#N/A</v>
      </c>
    </row>
    <row r="67" spans="1:19" x14ac:dyDescent="0.25">
      <c r="A67" s="542" t="str">
        <f>+Introduction!$C$7</f>
        <v>México</v>
      </c>
      <c r="B67" s="543">
        <f>IF(ISBLANK(Regressions!B77), " ", Regressions!B77)</f>
        <v>2001</v>
      </c>
      <c r="C67" s="542" t="str">
        <f>HLOOKUP(Introduction!$G$4,nametranslations,25,FALSE)</f>
        <v>Rural</v>
      </c>
      <c r="D67" s="545">
        <f>IF(ISBLANK(Regressions!D77), " ", Regressions!D77)</f>
        <v>7734612.6604214478</v>
      </c>
      <c r="E67" s="546" t="e">
        <f>IF(ISNUMBER(Regressions!E77),ROUND(Regressions!E77, 1), NA())</f>
        <v>#N/A</v>
      </c>
      <c r="F67" s="547">
        <f>IF(ISNUMBER(Regressions!F77),ROUND(Regressions!F77, 1), NA())</f>
        <v>58.7</v>
      </c>
      <c r="G67" s="548" t="e">
        <f>IF(ISNUMBER(Regressions!G77),ROUND(Regressions!G77, 1), NA())</f>
        <v>#N/A</v>
      </c>
      <c r="H67" s="549" t="e">
        <f>IF(ISNUMBER(Regressions!H77),ROUND(Regressions!H77, 1), NA())</f>
        <v>#N/A</v>
      </c>
      <c r="I67" s="550">
        <f>IF(ISNUMBER(Regressions!I77),ROUND(Regressions!I77, 1), NA())</f>
        <v>41.3</v>
      </c>
      <c r="J67" s="551" t="e">
        <f>IF(ISNUMBER(Regressions!K77),ROUND(Regressions!K77, 1), NA())</f>
        <v>#N/A</v>
      </c>
      <c r="K67" s="547" t="e">
        <f>IF(ISNUMBER(Regressions!L77),ROUND(Regressions!L77, 1), NA())</f>
        <v>#N/A</v>
      </c>
      <c r="L67" s="552" t="e">
        <f>IF(ISNUMBER(Regressions!M77),ROUND(Regressions!M77, 1), NA())</f>
        <v>#N/A</v>
      </c>
      <c r="M67" s="549" t="e">
        <f>IF(ISNUMBER(Regressions!N77),ROUND(Regressions!N77, 1), NA())</f>
        <v>#N/A</v>
      </c>
      <c r="N67" s="550" t="e">
        <f>IF(ISNUMBER(Regressions!O77),ROUND(Regressions!O77, 1), NA())</f>
        <v>#N/A</v>
      </c>
      <c r="O67" s="551" t="e">
        <f>IF(ISNUMBER(Regressions!Q77),ROUND(Regressions!Q77, 1), NA())</f>
        <v>#N/A</v>
      </c>
      <c r="P67" s="547" t="e">
        <f>IF(ISNUMBER(Regressions!R77),ROUND(Regressions!R77, 1), NA())</f>
        <v>#N/A</v>
      </c>
      <c r="Q67" s="553" t="e">
        <f>IF(ISNUMBER(Regressions!S77),ROUND(Regressions!S77, 1), NA())</f>
        <v>#N/A</v>
      </c>
      <c r="R67" s="549" t="e">
        <f>IF(ISNUMBER(Regressions!T77),ROUND(Regressions!T77, 1), NA())</f>
        <v>#N/A</v>
      </c>
      <c r="S67" s="550" t="e">
        <f>IF(ISNUMBER(Regressions!U77),ROUND(Regressions!U77, 1), NA())</f>
        <v>#N/A</v>
      </c>
    </row>
    <row r="68" spans="1:19" x14ac:dyDescent="0.25">
      <c r="A68" s="542" t="str">
        <f>+Introduction!$C$7</f>
        <v>México</v>
      </c>
      <c r="B68" s="543">
        <f>IF(ISBLANK(Regressions!B78), " ", Regressions!B78)</f>
        <v>2002</v>
      </c>
      <c r="C68" s="542" t="str">
        <f>HLOOKUP(Introduction!$G$4,nametranslations,25,FALSE)</f>
        <v>Rural</v>
      </c>
      <c r="D68" s="545">
        <f>IF(ISBLANK(Regressions!D78), " ", Regressions!D78)</f>
        <v>7648700.5909590153</v>
      </c>
      <c r="E68" s="546" t="e">
        <f>IF(ISNUMBER(Regressions!E78),ROUND(Regressions!E78, 1), NA())</f>
        <v>#N/A</v>
      </c>
      <c r="F68" s="547">
        <f>IF(ISNUMBER(Regressions!F78),ROUND(Regressions!F78, 1), NA())</f>
        <v>58.7</v>
      </c>
      <c r="G68" s="548" t="e">
        <f>IF(ISNUMBER(Regressions!G78),ROUND(Regressions!G78, 1), NA())</f>
        <v>#N/A</v>
      </c>
      <c r="H68" s="549" t="e">
        <f>IF(ISNUMBER(Regressions!H78),ROUND(Regressions!H78, 1), NA())</f>
        <v>#N/A</v>
      </c>
      <c r="I68" s="550">
        <f>IF(ISNUMBER(Regressions!I78),ROUND(Regressions!I78, 1), NA())</f>
        <v>41.3</v>
      </c>
      <c r="J68" s="551" t="e">
        <f>IF(ISNUMBER(Regressions!K78),ROUND(Regressions!K78, 1), NA())</f>
        <v>#N/A</v>
      </c>
      <c r="K68" s="547" t="e">
        <f>IF(ISNUMBER(Regressions!L78),ROUND(Regressions!L78, 1), NA())</f>
        <v>#N/A</v>
      </c>
      <c r="L68" s="552" t="e">
        <f>IF(ISNUMBER(Regressions!M78),ROUND(Regressions!M78, 1), NA())</f>
        <v>#N/A</v>
      </c>
      <c r="M68" s="549" t="e">
        <f>IF(ISNUMBER(Regressions!N78),ROUND(Regressions!N78, 1), NA())</f>
        <v>#N/A</v>
      </c>
      <c r="N68" s="550" t="e">
        <f>IF(ISNUMBER(Regressions!O78),ROUND(Regressions!O78, 1), NA())</f>
        <v>#N/A</v>
      </c>
      <c r="O68" s="551" t="e">
        <f>IF(ISNUMBER(Regressions!Q78),ROUND(Regressions!Q78, 1), NA())</f>
        <v>#N/A</v>
      </c>
      <c r="P68" s="547" t="e">
        <f>IF(ISNUMBER(Regressions!R78),ROUND(Regressions!R78, 1), NA())</f>
        <v>#N/A</v>
      </c>
      <c r="Q68" s="553" t="e">
        <f>IF(ISNUMBER(Regressions!S78),ROUND(Regressions!S78, 1), NA())</f>
        <v>#N/A</v>
      </c>
      <c r="R68" s="549" t="e">
        <f>IF(ISNUMBER(Regressions!T78),ROUND(Regressions!T78, 1), NA())</f>
        <v>#N/A</v>
      </c>
      <c r="S68" s="550" t="e">
        <f>IF(ISNUMBER(Regressions!U78),ROUND(Regressions!U78, 1), NA())</f>
        <v>#N/A</v>
      </c>
    </row>
    <row r="69" spans="1:19" x14ac:dyDescent="0.25">
      <c r="A69" s="542" t="str">
        <f>+Introduction!$C$7</f>
        <v>México</v>
      </c>
      <c r="B69" s="543">
        <f>IF(ISBLANK(Regressions!B79), " ", Regressions!B79)</f>
        <v>2003</v>
      </c>
      <c r="C69" s="542" t="str">
        <f>HLOOKUP(Introduction!$G$4,nametranslations,25,FALSE)</f>
        <v>Rural</v>
      </c>
      <c r="D69" s="545">
        <f>IF(ISBLANK(Regressions!D79), " ", Regressions!D79)</f>
        <v>7562959.5281271366</v>
      </c>
      <c r="E69" s="546" t="e">
        <f>IF(ISNUMBER(Regressions!E79),ROUND(Regressions!E79, 1), NA())</f>
        <v>#N/A</v>
      </c>
      <c r="F69" s="547">
        <f>IF(ISNUMBER(Regressions!F79),ROUND(Regressions!F79, 1), NA())</f>
        <v>58.7</v>
      </c>
      <c r="G69" s="548" t="e">
        <f>IF(ISNUMBER(Regressions!G79),ROUND(Regressions!G79, 1), NA())</f>
        <v>#N/A</v>
      </c>
      <c r="H69" s="549" t="e">
        <f>IF(ISNUMBER(Regressions!H79),ROUND(Regressions!H79, 1), NA())</f>
        <v>#N/A</v>
      </c>
      <c r="I69" s="550">
        <f>IF(ISNUMBER(Regressions!I79),ROUND(Regressions!I79, 1), NA())</f>
        <v>41.3</v>
      </c>
      <c r="J69" s="551" t="e">
        <f>IF(ISNUMBER(Regressions!K79),ROUND(Regressions!K79, 1), NA())</f>
        <v>#N/A</v>
      </c>
      <c r="K69" s="547" t="e">
        <f>IF(ISNUMBER(Regressions!L79),ROUND(Regressions!L79, 1), NA())</f>
        <v>#N/A</v>
      </c>
      <c r="L69" s="552" t="e">
        <f>IF(ISNUMBER(Regressions!M79),ROUND(Regressions!M79, 1), NA())</f>
        <v>#N/A</v>
      </c>
      <c r="M69" s="549" t="e">
        <f>IF(ISNUMBER(Regressions!N79),ROUND(Regressions!N79, 1), NA())</f>
        <v>#N/A</v>
      </c>
      <c r="N69" s="550" t="e">
        <f>IF(ISNUMBER(Regressions!O79),ROUND(Regressions!O79, 1), NA())</f>
        <v>#N/A</v>
      </c>
      <c r="O69" s="551" t="e">
        <f>IF(ISNUMBER(Regressions!Q79),ROUND(Regressions!Q79, 1), NA())</f>
        <v>#N/A</v>
      </c>
      <c r="P69" s="547" t="e">
        <f>IF(ISNUMBER(Regressions!R79),ROUND(Regressions!R79, 1), NA())</f>
        <v>#N/A</v>
      </c>
      <c r="Q69" s="553" t="e">
        <f>IF(ISNUMBER(Regressions!S79),ROUND(Regressions!S79, 1), NA())</f>
        <v>#N/A</v>
      </c>
      <c r="R69" s="549" t="e">
        <f>IF(ISNUMBER(Regressions!T79),ROUND(Regressions!T79, 1), NA())</f>
        <v>#N/A</v>
      </c>
      <c r="S69" s="550" t="e">
        <f>IF(ISNUMBER(Regressions!U79),ROUND(Regressions!U79, 1), NA())</f>
        <v>#N/A</v>
      </c>
    </row>
    <row r="70" spans="1:19" x14ac:dyDescent="0.25">
      <c r="A70" s="542" t="str">
        <f>+Introduction!$C$7</f>
        <v>México</v>
      </c>
      <c r="B70" s="543">
        <f>IF(ISBLANK(Regressions!B80), " ", Regressions!B80)</f>
        <v>2004</v>
      </c>
      <c r="C70" s="542" t="str">
        <f>HLOOKUP(Introduction!$G$4,nametranslations,25,FALSE)</f>
        <v>Rural</v>
      </c>
      <c r="D70" s="545">
        <f>IF(ISBLANK(Regressions!D80), " ", Regressions!D80)</f>
        <v>7473271.1291152956</v>
      </c>
      <c r="E70" s="546" t="e">
        <f>IF(ISNUMBER(Regressions!E80),ROUND(Regressions!E80, 1), NA())</f>
        <v>#N/A</v>
      </c>
      <c r="F70" s="547">
        <f>IF(ISNUMBER(Regressions!F80),ROUND(Regressions!F80, 1), NA())</f>
        <v>58.7</v>
      </c>
      <c r="G70" s="548" t="e">
        <f>IF(ISNUMBER(Regressions!G80),ROUND(Regressions!G80, 1), NA())</f>
        <v>#N/A</v>
      </c>
      <c r="H70" s="549" t="e">
        <f>IF(ISNUMBER(Regressions!H80),ROUND(Regressions!H80, 1), NA())</f>
        <v>#N/A</v>
      </c>
      <c r="I70" s="550">
        <f>IF(ISNUMBER(Regressions!I80),ROUND(Regressions!I80, 1), NA())</f>
        <v>41.3</v>
      </c>
      <c r="J70" s="551" t="e">
        <f>IF(ISNUMBER(Regressions!K80),ROUND(Regressions!K80, 1), NA())</f>
        <v>#N/A</v>
      </c>
      <c r="K70" s="547" t="e">
        <f>IF(ISNUMBER(Regressions!L80),ROUND(Regressions!L80, 1), NA())</f>
        <v>#N/A</v>
      </c>
      <c r="L70" s="552" t="e">
        <f>IF(ISNUMBER(Regressions!M80),ROUND(Regressions!M80, 1), NA())</f>
        <v>#N/A</v>
      </c>
      <c r="M70" s="549" t="e">
        <f>IF(ISNUMBER(Regressions!N80),ROUND(Regressions!N80, 1), NA())</f>
        <v>#N/A</v>
      </c>
      <c r="N70" s="550" t="e">
        <f>IF(ISNUMBER(Regressions!O80),ROUND(Regressions!O80, 1), NA())</f>
        <v>#N/A</v>
      </c>
      <c r="O70" s="551" t="e">
        <f>IF(ISNUMBER(Regressions!Q80),ROUND(Regressions!Q80, 1), NA())</f>
        <v>#N/A</v>
      </c>
      <c r="P70" s="547" t="e">
        <f>IF(ISNUMBER(Regressions!R80),ROUND(Regressions!R80, 1), NA())</f>
        <v>#N/A</v>
      </c>
      <c r="Q70" s="553" t="e">
        <f>IF(ISNUMBER(Regressions!S80),ROUND(Regressions!S80, 1), NA())</f>
        <v>#N/A</v>
      </c>
      <c r="R70" s="549" t="e">
        <f>IF(ISNUMBER(Regressions!T80),ROUND(Regressions!T80, 1), NA())</f>
        <v>#N/A</v>
      </c>
      <c r="S70" s="550" t="e">
        <f>IF(ISNUMBER(Regressions!U80),ROUND(Regressions!U80, 1), NA())</f>
        <v>#N/A</v>
      </c>
    </row>
    <row r="71" spans="1:19" x14ac:dyDescent="0.25">
      <c r="A71" s="542" t="str">
        <f>+Introduction!$C$7</f>
        <v>México</v>
      </c>
      <c r="B71" s="543">
        <f>IF(ISBLANK(Regressions!B81), " ", Regressions!B81)</f>
        <v>2005</v>
      </c>
      <c r="C71" s="542" t="str">
        <f>HLOOKUP(Introduction!$G$4,nametranslations,25,FALSE)</f>
        <v>Rural</v>
      </c>
      <c r="D71" s="545">
        <f>IF(ISBLANK(Regressions!D81), " ", Regressions!D81)</f>
        <v>7378946.789570923</v>
      </c>
      <c r="E71" s="546" t="e">
        <f>IF(ISNUMBER(Regressions!E81),ROUND(Regressions!E81, 1), NA())</f>
        <v>#N/A</v>
      </c>
      <c r="F71" s="547">
        <f>IF(ISNUMBER(Regressions!F81),ROUND(Regressions!F81, 1), NA())</f>
        <v>60.2</v>
      </c>
      <c r="G71" s="548" t="e">
        <f>IF(ISNUMBER(Regressions!G81),ROUND(Regressions!G81, 1), NA())</f>
        <v>#N/A</v>
      </c>
      <c r="H71" s="549" t="e">
        <f>IF(ISNUMBER(Regressions!H81),ROUND(Regressions!H81, 1), NA())</f>
        <v>#N/A</v>
      </c>
      <c r="I71" s="550">
        <f>IF(ISNUMBER(Regressions!I81),ROUND(Regressions!I81, 1), NA())</f>
        <v>39.799999999999997</v>
      </c>
      <c r="J71" s="551" t="e">
        <f>IF(ISNUMBER(Regressions!K81),ROUND(Regressions!K81, 1), NA())</f>
        <v>#N/A</v>
      </c>
      <c r="K71" s="547" t="e">
        <f>IF(ISNUMBER(Regressions!L81),ROUND(Regressions!L81, 1), NA())</f>
        <v>#N/A</v>
      </c>
      <c r="L71" s="552" t="e">
        <f>IF(ISNUMBER(Regressions!M81),ROUND(Regressions!M81, 1), NA())</f>
        <v>#N/A</v>
      </c>
      <c r="M71" s="549" t="e">
        <f>IF(ISNUMBER(Regressions!N81),ROUND(Regressions!N81, 1), NA())</f>
        <v>#N/A</v>
      </c>
      <c r="N71" s="550" t="e">
        <f>IF(ISNUMBER(Regressions!O81),ROUND(Regressions!O81, 1), NA())</f>
        <v>#N/A</v>
      </c>
      <c r="O71" s="551" t="e">
        <f>IF(ISNUMBER(Regressions!Q81),ROUND(Regressions!Q81, 1), NA())</f>
        <v>#N/A</v>
      </c>
      <c r="P71" s="547" t="e">
        <f>IF(ISNUMBER(Regressions!R81),ROUND(Regressions!R81, 1), NA())</f>
        <v>#N/A</v>
      </c>
      <c r="Q71" s="553" t="e">
        <f>IF(ISNUMBER(Regressions!S81),ROUND(Regressions!S81, 1), NA())</f>
        <v>#N/A</v>
      </c>
      <c r="R71" s="549" t="e">
        <f>IF(ISNUMBER(Regressions!T81),ROUND(Regressions!T81, 1), NA())</f>
        <v>#N/A</v>
      </c>
      <c r="S71" s="550" t="e">
        <f>IF(ISNUMBER(Regressions!U81),ROUND(Regressions!U81, 1), NA())</f>
        <v>#N/A</v>
      </c>
    </row>
    <row r="72" spans="1:19" x14ac:dyDescent="0.25">
      <c r="A72" s="542" t="str">
        <f>+Introduction!$C$7</f>
        <v>México</v>
      </c>
      <c r="B72" s="543">
        <f>IF(ISBLANK(Regressions!B82), " ", Regressions!B82)</f>
        <v>2006</v>
      </c>
      <c r="C72" s="542" t="str">
        <f>HLOOKUP(Introduction!$G$4,nametranslations,25,FALSE)</f>
        <v>Rural</v>
      </c>
      <c r="D72" s="545">
        <f>IF(ISBLANK(Regressions!D82), " ", Regressions!D82)</f>
        <v>7284005.5286950683</v>
      </c>
      <c r="E72" s="546" t="e">
        <f>IF(ISNUMBER(Regressions!E82),ROUND(Regressions!E82, 1), NA())</f>
        <v>#N/A</v>
      </c>
      <c r="F72" s="547">
        <f>IF(ISNUMBER(Regressions!F82),ROUND(Regressions!F82, 1), NA())</f>
        <v>61.8</v>
      </c>
      <c r="G72" s="548" t="e">
        <f>IF(ISNUMBER(Regressions!G82),ROUND(Regressions!G82, 1), NA())</f>
        <v>#N/A</v>
      </c>
      <c r="H72" s="549" t="e">
        <f>IF(ISNUMBER(Regressions!H82),ROUND(Regressions!H82, 1), NA())</f>
        <v>#N/A</v>
      </c>
      <c r="I72" s="550">
        <f>IF(ISNUMBER(Regressions!I82),ROUND(Regressions!I82, 1), NA())</f>
        <v>38.200000000000003</v>
      </c>
      <c r="J72" s="551" t="e">
        <f>IF(ISNUMBER(Regressions!K82),ROUND(Regressions!K82, 1), NA())</f>
        <v>#N/A</v>
      </c>
      <c r="K72" s="547" t="e">
        <f>IF(ISNUMBER(Regressions!L82),ROUND(Regressions!L82, 1), NA())</f>
        <v>#N/A</v>
      </c>
      <c r="L72" s="552" t="e">
        <f>IF(ISNUMBER(Regressions!M82),ROUND(Regressions!M82, 1), NA())</f>
        <v>#N/A</v>
      </c>
      <c r="M72" s="549" t="e">
        <f>IF(ISNUMBER(Regressions!N82),ROUND(Regressions!N82, 1), NA())</f>
        <v>#N/A</v>
      </c>
      <c r="N72" s="550" t="e">
        <f>IF(ISNUMBER(Regressions!O82),ROUND(Regressions!O82, 1), NA())</f>
        <v>#N/A</v>
      </c>
      <c r="O72" s="551" t="e">
        <f>IF(ISNUMBER(Regressions!Q82),ROUND(Regressions!Q82, 1), NA())</f>
        <v>#N/A</v>
      </c>
      <c r="P72" s="547" t="e">
        <f>IF(ISNUMBER(Regressions!R82),ROUND(Regressions!R82, 1), NA())</f>
        <v>#N/A</v>
      </c>
      <c r="Q72" s="553" t="e">
        <f>IF(ISNUMBER(Regressions!S82),ROUND(Regressions!S82, 1), NA())</f>
        <v>#N/A</v>
      </c>
      <c r="R72" s="549" t="e">
        <f>IF(ISNUMBER(Regressions!T82),ROUND(Regressions!T82, 1), NA())</f>
        <v>#N/A</v>
      </c>
      <c r="S72" s="550" t="e">
        <f>IF(ISNUMBER(Regressions!U82),ROUND(Regressions!U82, 1), NA())</f>
        <v>#N/A</v>
      </c>
    </row>
    <row r="73" spans="1:19" x14ac:dyDescent="0.25">
      <c r="A73" s="542" t="str">
        <f>+Introduction!$C$7</f>
        <v>México</v>
      </c>
      <c r="B73" s="543">
        <f>IF(ISBLANK(Regressions!B83), " ", Regressions!B83)</f>
        <v>2007</v>
      </c>
      <c r="C73" s="542" t="str">
        <f>HLOOKUP(Introduction!$G$4,nametranslations,25,FALSE)</f>
        <v>Rural</v>
      </c>
      <c r="D73" s="545">
        <f>IF(ISBLANK(Regressions!D83), " ", Regressions!D83)</f>
        <v>7195174.3443710329</v>
      </c>
      <c r="E73" s="546" t="e">
        <f>IF(ISNUMBER(Regressions!E83),ROUND(Regressions!E83, 1), NA())</f>
        <v>#N/A</v>
      </c>
      <c r="F73" s="547">
        <f>IF(ISNUMBER(Regressions!F83),ROUND(Regressions!F83, 1), NA())</f>
        <v>63.4</v>
      </c>
      <c r="G73" s="548" t="e">
        <f>IF(ISNUMBER(Regressions!G83),ROUND(Regressions!G83, 1), NA())</f>
        <v>#N/A</v>
      </c>
      <c r="H73" s="549" t="e">
        <f>IF(ISNUMBER(Regressions!H83),ROUND(Regressions!H83, 1), NA())</f>
        <v>#N/A</v>
      </c>
      <c r="I73" s="550">
        <f>IF(ISNUMBER(Regressions!I83),ROUND(Regressions!I83, 1), NA())</f>
        <v>36.6</v>
      </c>
      <c r="J73" s="551" t="e">
        <f>IF(ISNUMBER(Regressions!K83),ROUND(Regressions!K83, 1), NA())</f>
        <v>#N/A</v>
      </c>
      <c r="K73" s="547" t="e">
        <f>IF(ISNUMBER(Regressions!L83),ROUND(Regressions!L83, 1), NA())</f>
        <v>#N/A</v>
      </c>
      <c r="L73" s="552" t="e">
        <f>IF(ISNUMBER(Regressions!M83),ROUND(Regressions!M83, 1), NA())</f>
        <v>#N/A</v>
      </c>
      <c r="M73" s="549" t="e">
        <f>IF(ISNUMBER(Regressions!N83),ROUND(Regressions!N83, 1), NA())</f>
        <v>#N/A</v>
      </c>
      <c r="N73" s="550" t="e">
        <f>IF(ISNUMBER(Regressions!O83),ROUND(Regressions!O83, 1), NA())</f>
        <v>#N/A</v>
      </c>
      <c r="O73" s="551" t="e">
        <f>IF(ISNUMBER(Regressions!Q83),ROUND(Regressions!Q83, 1), NA())</f>
        <v>#N/A</v>
      </c>
      <c r="P73" s="547" t="e">
        <f>IF(ISNUMBER(Regressions!R83),ROUND(Regressions!R83, 1), NA())</f>
        <v>#N/A</v>
      </c>
      <c r="Q73" s="553" t="e">
        <f>IF(ISNUMBER(Regressions!S83),ROUND(Regressions!S83, 1), NA())</f>
        <v>#N/A</v>
      </c>
      <c r="R73" s="549" t="e">
        <f>IF(ISNUMBER(Regressions!T83),ROUND(Regressions!T83, 1), NA())</f>
        <v>#N/A</v>
      </c>
      <c r="S73" s="550" t="e">
        <f>IF(ISNUMBER(Regressions!U83),ROUND(Regressions!U83, 1), NA())</f>
        <v>#N/A</v>
      </c>
    </row>
    <row r="74" spans="1:19" x14ac:dyDescent="0.25">
      <c r="A74" s="542" t="str">
        <f>+Introduction!$C$7</f>
        <v>México</v>
      </c>
      <c r="B74" s="543">
        <f>IF(ISBLANK(Regressions!B84), " ", Regressions!B84)</f>
        <v>2008</v>
      </c>
      <c r="C74" s="542" t="str">
        <f>HLOOKUP(Introduction!$G$4,nametranslations,25,FALSE)</f>
        <v>Rural</v>
      </c>
      <c r="D74" s="545">
        <f>IF(ISBLANK(Regressions!D84), " ", Regressions!D84)</f>
        <v>7111729.8106073001</v>
      </c>
      <c r="E74" s="546" t="e">
        <f>IF(ISNUMBER(Regressions!E84),ROUND(Regressions!E84, 1), NA())</f>
        <v>#N/A</v>
      </c>
      <c r="F74" s="547">
        <f>IF(ISNUMBER(Regressions!F84),ROUND(Regressions!F84, 1), NA())</f>
        <v>64.900000000000006</v>
      </c>
      <c r="G74" s="548" t="e">
        <f>IF(ISNUMBER(Regressions!G84),ROUND(Regressions!G84, 1), NA())</f>
        <v>#N/A</v>
      </c>
      <c r="H74" s="549" t="e">
        <f>IF(ISNUMBER(Regressions!H84),ROUND(Regressions!H84, 1), NA())</f>
        <v>#N/A</v>
      </c>
      <c r="I74" s="550">
        <f>IF(ISNUMBER(Regressions!I84),ROUND(Regressions!I84, 1), NA())</f>
        <v>35.1</v>
      </c>
      <c r="J74" s="551" t="e">
        <f>IF(ISNUMBER(Regressions!K84),ROUND(Regressions!K84, 1), NA())</f>
        <v>#N/A</v>
      </c>
      <c r="K74" s="547" t="e">
        <f>IF(ISNUMBER(Regressions!L84),ROUND(Regressions!L84, 1), NA())</f>
        <v>#N/A</v>
      </c>
      <c r="L74" s="552" t="e">
        <f>IF(ISNUMBER(Regressions!M84),ROUND(Regressions!M84, 1), NA())</f>
        <v>#N/A</v>
      </c>
      <c r="M74" s="549" t="e">
        <f>IF(ISNUMBER(Regressions!N84),ROUND(Regressions!N84, 1), NA())</f>
        <v>#N/A</v>
      </c>
      <c r="N74" s="550" t="e">
        <f>IF(ISNUMBER(Regressions!O84),ROUND(Regressions!O84, 1), NA())</f>
        <v>#N/A</v>
      </c>
      <c r="O74" s="551" t="e">
        <f>IF(ISNUMBER(Regressions!Q84),ROUND(Regressions!Q84, 1), NA())</f>
        <v>#N/A</v>
      </c>
      <c r="P74" s="547" t="e">
        <f>IF(ISNUMBER(Regressions!R84),ROUND(Regressions!R84, 1), NA())</f>
        <v>#N/A</v>
      </c>
      <c r="Q74" s="553" t="e">
        <f>IF(ISNUMBER(Regressions!S84),ROUND(Regressions!S84, 1), NA())</f>
        <v>#N/A</v>
      </c>
      <c r="R74" s="549" t="e">
        <f>IF(ISNUMBER(Regressions!T84),ROUND(Regressions!T84, 1), NA())</f>
        <v>#N/A</v>
      </c>
      <c r="S74" s="550" t="e">
        <f>IF(ISNUMBER(Regressions!U84),ROUND(Regressions!U84, 1), NA())</f>
        <v>#N/A</v>
      </c>
    </row>
    <row r="75" spans="1:19" x14ac:dyDescent="0.25">
      <c r="A75" s="542" t="str">
        <f>+Introduction!$C$7</f>
        <v>México</v>
      </c>
      <c r="B75" s="543">
        <f>IF(ISBLANK(Regressions!B85), " ", Regressions!B85)</f>
        <v>2009</v>
      </c>
      <c r="C75" s="542" t="str">
        <f>HLOOKUP(Introduction!$G$4,nametranslations,25,FALSE)</f>
        <v>Rural</v>
      </c>
      <c r="D75" s="545">
        <f>IF(ISBLANK(Regressions!D85), " ", Regressions!D85)</f>
        <v>7031717.0363790896</v>
      </c>
      <c r="E75" s="546" t="e">
        <f>IF(ISNUMBER(Regressions!E85),ROUND(Regressions!E85, 1), NA())</f>
        <v>#N/A</v>
      </c>
      <c r="F75" s="547">
        <f>IF(ISNUMBER(Regressions!F85),ROUND(Regressions!F85, 1), NA())</f>
        <v>66.5</v>
      </c>
      <c r="G75" s="548" t="e">
        <f>IF(ISNUMBER(Regressions!G85),ROUND(Regressions!G85, 1), NA())</f>
        <v>#N/A</v>
      </c>
      <c r="H75" s="549" t="e">
        <f>IF(ISNUMBER(Regressions!H85),ROUND(Regressions!H85, 1), NA())</f>
        <v>#N/A</v>
      </c>
      <c r="I75" s="550">
        <f>IF(ISNUMBER(Regressions!I85),ROUND(Regressions!I85, 1), NA())</f>
        <v>33.5</v>
      </c>
      <c r="J75" s="551" t="e">
        <f>IF(ISNUMBER(Regressions!K85),ROUND(Regressions!K85, 1), NA())</f>
        <v>#N/A</v>
      </c>
      <c r="K75" s="547" t="e">
        <f>IF(ISNUMBER(Regressions!L85),ROUND(Regressions!L85, 1), NA())</f>
        <v>#N/A</v>
      </c>
      <c r="L75" s="552">
        <f>IF(ISNUMBER(Regressions!M85),ROUND(Regressions!M85, 1), NA())</f>
        <v>57</v>
      </c>
      <c r="M75" s="549" t="e">
        <f>IF(ISNUMBER(Regressions!N85),ROUND(Regressions!N85, 1), NA())</f>
        <v>#N/A</v>
      </c>
      <c r="N75" s="550" t="e">
        <f>IF(ISNUMBER(Regressions!O85),ROUND(Regressions!O85, 1), NA())</f>
        <v>#N/A</v>
      </c>
      <c r="O75" s="551" t="e">
        <f>IF(ISNUMBER(Regressions!Q85),ROUND(Regressions!Q85, 1), NA())</f>
        <v>#N/A</v>
      </c>
      <c r="P75" s="547" t="e">
        <f>IF(ISNUMBER(Regressions!R85),ROUND(Regressions!R85, 1), NA())</f>
        <v>#N/A</v>
      </c>
      <c r="Q75" s="553" t="e">
        <f>IF(ISNUMBER(Regressions!S85),ROUND(Regressions!S85, 1), NA())</f>
        <v>#N/A</v>
      </c>
      <c r="R75" s="549" t="e">
        <f>IF(ISNUMBER(Regressions!T85),ROUND(Regressions!T85, 1), NA())</f>
        <v>#N/A</v>
      </c>
      <c r="S75" s="550" t="e">
        <f>IF(ISNUMBER(Regressions!U85),ROUND(Regressions!U85, 1), NA())</f>
        <v>#N/A</v>
      </c>
    </row>
    <row r="76" spans="1:19" x14ac:dyDescent="0.25">
      <c r="A76" s="542" t="str">
        <f>+Introduction!$C$7</f>
        <v>México</v>
      </c>
      <c r="B76" s="543">
        <f>IF(ISBLANK(Regressions!B86), " ", Regressions!B86)</f>
        <v>2010</v>
      </c>
      <c r="C76" s="542" t="str">
        <f>HLOOKUP(Introduction!$G$4,nametranslations,25,FALSE)</f>
        <v>Rural</v>
      </c>
      <c r="D76" s="545">
        <f>IF(ISBLANK(Regressions!D86), " ", Regressions!D86)</f>
        <v>6950081.4265600583</v>
      </c>
      <c r="E76" s="546">
        <f>IF(ISNUMBER(Regressions!E86),ROUND(Regressions!E86, 1), NA())</f>
        <v>97.6</v>
      </c>
      <c r="F76" s="547">
        <f>IF(ISNUMBER(Regressions!F86),ROUND(Regressions!F86, 1), NA())</f>
        <v>68.099999999999994</v>
      </c>
      <c r="G76" s="548" t="e">
        <f>IF(ISNUMBER(Regressions!G86),ROUND(Regressions!G86, 1), NA())</f>
        <v>#N/A</v>
      </c>
      <c r="H76" s="549" t="e">
        <f>IF(ISNUMBER(Regressions!H86),ROUND(Regressions!H86, 1), NA())</f>
        <v>#N/A</v>
      </c>
      <c r="I76" s="550">
        <f>IF(ISNUMBER(Regressions!I86),ROUND(Regressions!I86, 1), NA())</f>
        <v>31.9</v>
      </c>
      <c r="J76" s="551">
        <f>IF(ISNUMBER(Regressions!K86),ROUND(Regressions!K86, 1), NA())</f>
        <v>98</v>
      </c>
      <c r="K76" s="547">
        <f>IF(ISNUMBER(Regressions!L86),ROUND(Regressions!L86, 1), NA())</f>
        <v>93.3</v>
      </c>
      <c r="L76" s="552">
        <f>IF(ISNUMBER(Regressions!M86),ROUND(Regressions!M86, 1), NA())</f>
        <v>57</v>
      </c>
      <c r="M76" s="549">
        <f>IF(ISNUMBER(Regressions!N86),ROUND(Regressions!N86, 1), NA())</f>
        <v>36.200000000000003</v>
      </c>
      <c r="N76" s="550">
        <f>IF(ISNUMBER(Regressions!O86),ROUND(Regressions!O86, 1), NA())</f>
        <v>6.7</v>
      </c>
      <c r="O76" s="551">
        <f>IF(ISNUMBER(Regressions!Q86),ROUND(Regressions!Q86, 1), NA())</f>
        <v>79.599999999999994</v>
      </c>
      <c r="P76" s="547">
        <f>IF(ISNUMBER(Regressions!R86),ROUND(Regressions!R86, 1), NA())</f>
        <v>52.3</v>
      </c>
      <c r="Q76" s="553" t="e">
        <f>IF(ISNUMBER(Regressions!S86),ROUND(Regressions!S86, 1), NA())</f>
        <v>#N/A</v>
      </c>
      <c r="R76" s="549" t="e">
        <f>IF(ISNUMBER(Regressions!T86),ROUND(Regressions!T86, 1), NA())</f>
        <v>#N/A</v>
      </c>
      <c r="S76" s="550">
        <f>IF(ISNUMBER(Regressions!U86),ROUND(Regressions!U86, 1), NA())</f>
        <v>47.7</v>
      </c>
    </row>
    <row r="77" spans="1:19" x14ac:dyDescent="0.25">
      <c r="A77" s="542" t="str">
        <f>+Introduction!$C$7</f>
        <v>México</v>
      </c>
      <c r="B77" s="543">
        <f>IF(ISBLANK(Regressions!B87), " ", Regressions!B87)</f>
        <v>2011</v>
      </c>
      <c r="C77" s="542" t="str">
        <f>HLOOKUP(Introduction!$G$4,nametranslations,25,FALSE)</f>
        <v>Rural</v>
      </c>
      <c r="D77" s="545">
        <f>IF(ISBLANK(Regressions!D87), " ", Regressions!D87)</f>
        <v>6862141.0672256462</v>
      </c>
      <c r="E77" s="546">
        <f>IF(ISNUMBER(Regressions!E87),ROUND(Regressions!E87, 1), NA())</f>
        <v>97.6</v>
      </c>
      <c r="F77" s="547">
        <f>IF(ISNUMBER(Regressions!F87),ROUND(Regressions!F87, 1), NA())</f>
        <v>69.599999999999994</v>
      </c>
      <c r="G77" s="548" t="e">
        <f>IF(ISNUMBER(Regressions!G87),ROUND(Regressions!G87, 1), NA())</f>
        <v>#N/A</v>
      </c>
      <c r="H77" s="549" t="e">
        <f>IF(ISNUMBER(Regressions!H87),ROUND(Regressions!H87, 1), NA())</f>
        <v>#N/A</v>
      </c>
      <c r="I77" s="550">
        <f>IF(ISNUMBER(Regressions!I87),ROUND(Regressions!I87, 1), NA())</f>
        <v>30.4</v>
      </c>
      <c r="J77" s="551">
        <f>IF(ISNUMBER(Regressions!K87),ROUND(Regressions!K87, 1), NA())</f>
        <v>98</v>
      </c>
      <c r="K77" s="547">
        <f>IF(ISNUMBER(Regressions!L87),ROUND(Regressions!L87, 1), NA())</f>
        <v>93.3</v>
      </c>
      <c r="L77" s="552">
        <f>IF(ISNUMBER(Regressions!M87),ROUND(Regressions!M87, 1), NA())</f>
        <v>57</v>
      </c>
      <c r="M77" s="549">
        <f>IF(ISNUMBER(Regressions!N87),ROUND(Regressions!N87, 1), NA())</f>
        <v>36.200000000000003</v>
      </c>
      <c r="N77" s="550">
        <f>IF(ISNUMBER(Regressions!O87),ROUND(Regressions!O87, 1), NA())</f>
        <v>6.7</v>
      </c>
      <c r="O77" s="551">
        <f>IF(ISNUMBER(Regressions!Q87),ROUND(Regressions!Q87, 1), NA())</f>
        <v>79.599999999999994</v>
      </c>
      <c r="P77" s="547">
        <f>IF(ISNUMBER(Regressions!R87),ROUND(Regressions!R87, 1), NA())</f>
        <v>52.3</v>
      </c>
      <c r="Q77" s="553" t="e">
        <f>IF(ISNUMBER(Regressions!S87),ROUND(Regressions!S87, 1), NA())</f>
        <v>#N/A</v>
      </c>
      <c r="R77" s="549" t="e">
        <f>IF(ISNUMBER(Regressions!T87),ROUND(Regressions!T87, 1), NA())</f>
        <v>#N/A</v>
      </c>
      <c r="S77" s="550">
        <f>IF(ISNUMBER(Regressions!U87),ROUND(Regressions!U87, 1), NA())</f>
        <v>47.7</v>
      </c>
    </row>
    <row r="78" spans="1:19" x14ac:dyDescent="0.25">
      <c r="A78" s="542" t="str">
        <f>+Introduction!$C$7</f>
        <v>México</v>
      </c>
      <c r="B78" s="543">
        <f>IF(ISBLANK(Regressions!B88), " ", Regressions!B88)</f>
        <v>2012</v>
      </c>
      <c r="C78" s="542" t="str">
        <f>HLOOKUP(Introduction!$G$4,nametranslations,25,FALSE)</f>
        <v>Rural</v>
      </c>
      <c r="D78" s="545">
        <f>IF(ISBLANK(Regressions!D88), " ", Regressions!D88)</f>
        <v>6770003.5134887695</v>
      </c>
      <c r="E78" s="546">
        <f>IF(ISNUMBER(Regressions!E88),ROUND(Regressions!E88, 1), NA())</f>
        <v>97.6</v>
      </c>
      <c r="F78" s="547">
        <f>IF(ISNUMBER(Regressions!F88),ROUND(Regressions!F88, 1), NA())</f>
        <v>71.2</v>
      </c>
      <c r="G78" s="548" t="e">
        <f>IF(ISNUMBER(Regressions!G88),ROUND(Regressions!G88, 1), NA())</f>
        <v>#N/A</v>
      </c>
      <c r="H78" s="549" t="e">
        <f>IF(ISNUMBER(Regressions!H88),ROUND(Regressions!H88, 1), NA())</f>
        <v>#N/A</v>
      </c>
      <c r="I78" s="550">
        <f>IF(ISNUMBER(Regressions!I88),ROUND(Regressions!I88, 1), NA())</f>
        <v>28.8</v>
      </c>
      <c r="J78" s="551">
        <f>IF(ISNUMBER(Regressions!K88),ROUND(Regressions!K88, 1), NA())</f>
        <v>98</v>
      </c>
      <c r="K78" s="547">
        <f>IF(ISNUMBER(Regressions!L88),ROUND(Regressions!L88, 1), NA())</f>
        <v>93.3</v>
      </c>
      <c r="L78" s="552">
        <f>IF(ISNUMBER(Regressions!M88),ROUND(Regressions!M88, 1), NA())</f>
        <v>57</v>
      </c>
      <c r="M78" s="549">
        <f>IF(ISNUMBER(Regressions!N88),ROUND(Regressions!N88, 1), NA())</f>
        <v>36.200000000000003</v>
      </c>
      <c r="N78" s="550">
        <f>IF(ISNUMBER(Regressions!O88),ROUND(Regressions!O88, 1), NA())</f>
        <v>6.7</v>
      </c>
      <c r="O78" s="551">
        <f>IF(ISNUMBER(Regressions!Q88),ROUND(Regressions!Q88, 1), NA())</f>
        <v>79.599999999999994</v>
      </c>
      <c r="P78" s="547">
        <f>IF(ISNUMBER(Regressions!R88),ROUND(Regressions!R88, 1), NA())</f>
        <v>52.3</v>
      </c>
      <c r="Q78" s="553" t="e">
        <f>IF(ISNUMBER(Regressions!S88),ROUND(Regressions!S88, 1), NA())</f>
        <v>#N/A</v>
      </c>
      <c r="R78" s="549" t="e">
        <f>IF(ISNUMBER(Regressions!T88),ROUND(Regressions!T88, 1), NA())</f>
        <v>#N/A</v>
      </c>
      <c r="S78" s="550">
        <f>IF(ISNUMBER(Regressions!U88),ROUND(Regressions!U88, 1), NA())</f>
        <v>47.7</v>
      </c>
    </row>
    <row r="79" spans="1:19" x14ac:dyDescent="0.25">
      <c r="A79" s="542" t="str">
        <f>+Introduction!$C$7</f>
        <v>México</v>
      </c>
      <c r="B79" s="543">
        <f>IF(ISBLANK(Regressions!B89), " ", Regressions!B89)</f>
        <v>2013</v>
      </c>
      <c r="C79" s="542" t="str">
        <f>HLOOKUP(Introduction!$G$4,nametranslations,25,FALSE)</f>
        <v>Rural</v>
      </c>
      <c r="D79" s="545">
        <f>IF(ISBLANK(Regressions!D89), " ", Regressions!D89)</f>
        <v>7151031.1214630129</v>
      </c>
      <c r="E79" s="546">
        <f>IF(ISNUMBER(Regressions!E89),ROUND(Regressions!E89, 1), NA())</f>
        <v>97.6</v>
      </c>
      <c r="F79" s="547">
        <f>IF(ISNUMBER(Regressions!F89),ROUND(Regressions!F89, 1), NA())</f>
        <v>72.8</v>
      </c>
      <c r="G79" s="548" t="e">
        <f>IF(ISNUMBER(Regressions!G89),ROUND(Regressions!G89, 1), NA())</f>
        <v>#N/A</v>
      </c>
      <c r="H79" s="549" t="e">
        <f>IF(ISNUMBER(Regressions!H89),ROUND(Regressions!H89, 1), NA())</f>
        <v>#N/A</v>
      </c>
      <c r="I79" s="550">
        <f>IF(ISNUMBER(Regressions!I89),ROUND(Regressions!I89, 1), NA())</f>
        <v>27.2</v>
      </c>
      <c r="J79" s="551">
        <f>IF(ISNUMBER(Regressions!K89),ROUND(Regressions!K89, 1), NA())</f>
        <v>98</v>
      </c>
      <c r="K79" s="547">
        <f>IF(ISNUMBER(Regressions!L89),ROUND(Regressions!L89, 1), NA())</f>
        <v>93.3</v>
      </c>
      <c r="L79" s="552">
        <f>IF(ISNUMBER(Regressions!M89),ROUND(Regressions!M89, 1), NA())</f>
        <v>57</v>
      </c>
      <c r="M79" s="549">
        <f>IF(ISNUMBER(Regressions!N89),ROUND(Regressions!N89, 1), NA())</f>
        <v>36.200000000000003</v>
      </c>
      <c r="N79" s="550">
        <f>IF(ISNUMBER(Regressions!O89),ROUND(Regressions!O89, 1), NA())</f>
        <v>6.7</v>
      </c>
      <c r="O79" s="551">
        <f>IF(ISNUMBER(Regressions!Q89),ROUND(Regressions!Q89, 1), NA())</f>
        <v>79.599999999999994</v>
      </c>
      <c r="P79" s="547">
        <f>IF(ISNUMBER(Regressions!R89),ROUND(Regressions!R89, 1), NA())</f>
        <v>52.3</v>
      </c>
      <c r="Q79" s="553" t="e">
        <f>IF(ISNUMBER(Regressions!S89),ROUND(Regressions!S89, 1), NA())</f>
        <v>#N/A</v>
      </c>
      <c r="R79" s="549" t="e">
        <f>IF(ISNUMBER(Regressions!T89),ROUND(Regressions!T89, 1), NA())</f>
        <v>#N/A</v>
      </c>
      <c r="S79" s="550">
        <f>IF(ISNUMBER(Regressions!U89),ROUND(Regressions!U89, 1), NA())</f>
        <v>47.7</v>
      </c>
    </row>
    <row r="80" spans="1:19" x14ac:dyDescent="0.25">
      <c r="A80" s="542" t="str">
        <f>+Introduction!$C$7</f>
        <v>México</v>
      </c>
      <c r="B80" s="543">
        <f>IF(ISBLANK(Regressions!B90), " ", Regressions!B90)</f>
        <v>2014</v>
      </c>
      <c r="C80" s="542" t="str">
        <f>HLOOKUP(Introduction!$G$4,nametranslations,25,FALSE)</f>
        <v>Rural</v>
      </c>
      <c r="D80" s="545">
        <f>IF(ISBLANK(Regressions!D90), " ", Regressions!D90)</f>
        <v>7044718.0454681395</v>
      </c>
      <c r="E80" s="546">
        <f>IF(ISNUMBER(Regressions!E90),ROUND(Regressions!E90, 1), NA())</f>
        <v>97.6</v>
      </c>
      <c r="F80" s="547">
        <f>IF(ISNUMBER(Regressions!F90),ROUND(Regressions!F90, 1), NA())</f>
        <v>74.3</v>
      </c>
      <c r="G80" s="548" t="e">
        <f>IF(ISNUMBER(Regressions!G90),ROUND(Regressions!G90, 1), NA())</f>
        <v>#N/A</v>
      </c>
      <c r="H80" s="549" t="e">
        <f>IF(ISNUMBER(Regressions!H90),ROUND(Regressions!H90, 1), NA())</f>
        <v>#N/A</v>
      </c>
      <c r="I80" s="550">
        <f>IF(ISNUMBER(Regressions!I90),ROUND(Regressions!I90, 1), NA())</f>
        <v>25.7</v>
      </c>
      <c r="J80" s="551">
        <f>IF(ISNUMBER(Regressions!K90),ROUND(Regressions!K90, 1), NA())</f>
        <v>98</v>
      </c>
      <c r="K80" s="547">
        <f>IF(ISNUMBER(Regressions!L90),ROUND(Regressions!L90, 1), NA())</f>
        <v>93.3</v>
      </c>
      <c r="L80" s="552">
        <f>IF(ISNUMBER(Regressions!M90),ROUND(Regressions!M90, 1), NA())</f>
        <v>57</v>
      </c>
      <c r="M80" s="549">
        <f>IF(ISNUMBER(Regressions!N90),ROUND(Regressions!N90, 1), NA())</f>
        <v>36.200000000000003</v>
      </c>
      <c r="N80" s="550">
        <f>IF(ISNUMBER(Regressions!O90),ROUND(Regressions!O90, 1), NA())</f>
        <v>6.7</v>
      </c>
      <c r="O80" s="551">
        <f>IF(ISNUMBER(Regressions!Q90),ROUND(Regressions!Q90, 1), NA())</f>
        <v>79.599999999999994</v>
      </c>
      <c r="P80" s="547">
        <f>IF(ISNUMBER(Regressions!R90),ROUND(Regressions!R90, 1), NA())</f>
        <v>52.3</v>
      </c>
      <c r="Q80" s="553" t="e">
        <f>IF(ISNUMBER(Regressions!S90),ROUND(Regressions!S90, 1), NA())</f>
        <v>#N/A</v>
      </c>
      <c r="R80" s="549" t="e">
        <f>IF(ISNUMBER(Regressions!T90),ROUND(Regressions!T90, 1), NA())</f>
        <v>#N/A</v>
      </c>
      <c r="S80" s="550">
        <f>IF(ISNUMBER(Regressions!U90),ROUND(Regressions!U90, 1), NA())</f>
        <v>47.7</v>
      </c>
    </row>
    <row r="81" spans="1:19" x14ac:dyDescent="0.25">
      <c r="A81" s="542" t="str">
        <f>+Introduction!$C$7</f>
        <v>México</v>
      </c>
      <c r="B81" s="543">
        <f>IF(ISBLANK(Regressions!B91), " ", Regressions!B91)</f>
        <v>2015</v>
      </c>
      <c r="C81" s="542" t="str">
        <f>HLOOKUP(Introduction!$G$4,nametranslations,25,FALSE)</f>
        <v>Rural</v>
      </c>
      <c r="D81" s="545">
        <f>IF(ISBLANK(Regressions!D91), " ", Regressions!D91)</f>
        <v>6938892.3801049804</v>
      </c>
      <c r="E81" s="546">
        <f>IF(ISNUMBER(Regressions!E91),ROUND(Regressions!E91, 1), NA())</f>
        <v>97.6</v>
      </c>
      <c r="F81" s="547">
        <f>IF(ISNUMBER(Regressions!F91),ROUND(Regressions!F91, 1), NA())</f>
        <v>75.900000000000006</v>
      </c>
      <c r="G81" s="548" t="e">
        <f>IF(ISNUMBER(Regressions!G91),ROUND(Regressions!G91, 1), NA())</f>
        <v>#N/A</v>
      </c>
      <c r="H81" s="549" t="e">
        <f>IF(ISNUMBER(Regressions!H91),ROUND(Regressions!H91, 1), NA())</f>
        <v>#N/A</v>
      </c>
      <c r="I81" s="550">
        <f>IF(ISNUMBER(Regressions!I91),ROUND(Regressions!I91, 1), NA())</f>
        <v>24.1</v>
      </c>
      <c r="J81" s="551">
        <f>IF(ISNUMBER(Regressions!K91),ROUND(Regressions!K91, 1), NA())</f>
        <v>98</v>
      </c>
      <c r="K81" s="547">
        <f>IF(ISNUMBER(Regressions!L91),ROUND(Regressions!L91, 1), NA())</f>
        <v>93.3</v>
      </c>
      <c r="L81" s="552">
        <f>IF(ISNUMBER(Regressions!M91),ROUND(Regressions!M91, 1), NA())</f>
        <v>57</v>
      </c>
      <c r="M81" s="549">
        <f>IF(ISNUMBER(Regressions!N91),ROUND(Regressions!N91, 1), NA())</f>
        <v>36.200000000000003</v>
      </c>
      <c r="N81" s="550">
        <f>IF(ISNUMBER(Regressions!O91),ROUND(Regressions!O91, 1), NA())</f>
        <v>6.7</v>
      </c>
      <c r="O81" s="551">
        <f>IF(ISNUMBER(Regressions!Q91),ROUND(Regressions!Q91, 1), NA())</f>
        <v>79.599999999999994</v>
      </c>
      <c r="P81" s="547">
        <f>IF(ISNUMBER(Regressions!R91),ROUND(Regressions!R91, 1), NA())</f>
        <v>52.3</v>
      </c>
      <c r="Q81" s="553" t="e">
        <f>IF(ISNUMBER(Regressions!S91),ROUND(Regressions!S91, 1), NA())</f>
        <v>#N/A</v>
      </c>
      <c r="R81" s="549" t="e">
        <f>IF(ISNUMBER(Regressions!T91),ROUND(Regressions!T91, 1), NA())</f>
        <v>#N/A</v>
      </c>
      <c r="S81" s="550">
        <f>IF(ISNUMBER(Regressions!U91),ROUND(Regressions!U91, 1), NA())</f>
        <v>47.7</v>
      </c>
    </row>
    <row r="82" spans="1:19" x14ac:dyDescent="0.25">
      <c r="A82" s="542" t="str">
        <f>+Introduction!$C$7</f>
        <v>México</v>
      </c>
      <c r="B82" s="543">
        <f>IF(ISBLANK(Regressions!B92), " ", Regressions!B92)</f>
        <v>2016</v>
      </c>
      <c r="C82" s="542" t="str">
        <f>HLOOKUP(Introduction!$G$4,nametranslations,25,FALSE)</f>
        <v>Rural</v>
      </c>
      <c r="D82" s="545">
        <f>IF(ISBLANK(Regressions!D92), " ", Regressions!D92)</f>
        <v>6833079.7134277346</v>
      </c>
      <c r="E82" s="546">
        <f>IF(ISNUMBER(Regressions!E92),ROUND(Regressions!E92, 1), NA())</f>
        <v>97.6</v>
      </c>
      <c r="F82" s="547">
        <f>IF(ISNUMBER(Regressions!F92),ROUND(Regressions!F92, 1), NA())</f>
        <v>77.5</v>
      </c>
      <c r="G82" s="548" t="e">
        <f>IF(ISNUMBER(Regressions!G92),ROUND(Regressions!G92, 1), NA())</f>
        <v>#N/A</v>
      </c>
      <c r="H82" s="549" t="e">
        <f>IF(ISNUMBER(Regressions!H92),ROUND(Regressions!H92, 1), NA())</f>
        <v>#N/A</v>
      </c>
      <c r="I82" s="550">
        <f>IF(ISNUMBER(Regressions!I92),ROUND(Regressions!I92, 1), NA())</f>
        <v>22.5</v>
      </c>
      <c r="J82" s="551">
        <f>IF(ISNUMBER(Regressions!K92),ROUND(Regressions!K92, 1), NA())</f>
        <v>98</v>
      </c>
      <c r="K82" s="547">
        <f>IF(ISNUMBER(Regressions!L92),ROUND(Regressions!L92, 1), NA())</f>
        <v>93.3</v>
      </c>
      <c r="L82" s="552">
        <f>IF(ISNUMBER(Regressions!M92),ROUND(Regressions!M92, 1), NA())</f>
        <v>57</v>
      </c>
      <c r="M82" s="549">
        <f>IF(ISNUMBER(Regressions!N92),ROUND(Regressions!N92, 1), NA())</f>
        <v>36.200000000000003</v>
      </c>
      <c r="N82" s="550">
        <f>IF(ISNUMBER(Regressions!O92),ROUND(Regressions!O92, 1), NA())</f>
        <v>6.7</v>
      </c>
      <c r="O82" s="551">
        <f>IF(ISNUMBER(Regressions!Q92),ROUND(Regressions!Q92, 1), NA())</f>
        <v>79.599999999999994</v>
      </c>
      <c r="P82" s="547">
        <f>IF(ISNUMBER(Regressions!R92),ROUND(Regressions!R92, 1), NA())</f>
        <v>52.3</v>
      </c>
      <c r="Q82" s="553" t="e">
        <f>IF(ISNUMBER(Regressions!S92),ROUND(Regressions!S92, 1), NA())</f>
        <v>#N/A</v>
      </c>
      <c r="R82" s="549" t="e">
        <f>IF(ISNUMBER(Regressions!T92),ROUND(Regressions!T92, 1), NA())</f>
        <v>#N/A</v>
      </c>
      <c r="S82" s="550">
        <f>IF(ISNUMBER(Regressions!U92),ROUND(Regressions!U92, 1), NA())</f>
        <v>47.7</v>
      </c>
    </row>
    <row r="83" spans="1:19" x14ac:dyDescent="0.25">
      <c r="A83" s="542" t="str">
        <f>+Introduction!$C$7</f>
        <v>México</v>
      </c>
      <c r="B83" s="543">
        <f>IF(ISBLANK(Regressions!B93), " ", Regressions!B93)</f>
        <v>2017</v>
      </c>
      <c r="C83" s="542" t="str">
        <f>HLOOKUP(Introduction!$G$4,nametranslations,25,FALSE)</f>
        <v>Rural</v>
      </c>
      <c r="D83" s="545">
        <f>IF(ISBLANK(Regressions!D93), " ", Regressions!D93)</f>
        <v>6728420.6895666504</v>
      </c>
      <c r="E83" s="546">
        <f>IF(ISNUMBER(Regressions!E93),ROUND(Regressions!E93, 1), NA())</f>
        <v>97.6</v>
      </c>
      <c r="F83" s="547">
        <f>IF(ISNUMBER(Regressions!F93),ROUND(Regressions!F93, 1), NA())</f>
        <v>77.5</v>
      </c>
      <c r="G83" s="548" t="e">
        <f>IF(ISNUMBER(Regressions!G93),ROUND(Regressions!G93, 1), NA())</f>
        <v>#N/A</v>
      </c>
      <c r="H83" s="549" t="e">
        <f>IF(ISNUMBER(Regressions!H93),ROUND(Regressions!H93, 1), NA())</f>
        <v>#N/A</v>
      </c>
      <c r="I83" s="550">
        <f>IF(ISNUMBER(Regressions!I93),ROUND(Regressions!I93, 1), NA())</f>
        <v>22.5</v>
      </c>
      <c r="J83" s="551">
        <f>IF(ISNUMBER(Regressions!K93),ROUND(Regressions!K93, 1), NA())</f>
        <v>98</v>
      </c>
      <c r="K83" s="547">
        <f>IF(ISNUMBER(Regressions!L93),ROUND(Regressions!L93, 1), NA())</f>
        <v>93.3</v>
      </c>
      <c r="L83" s="552">
        <f>IF(ISNUMBER(Regressions!M93),ROUND(Regressions!M93, 1), NA())</f>
        <v>57</v>
      </c>
      <c r="M83" s="549">
        <f>IF(ISNUMBER(Regressions!N93),ROUND(Regressions!N93, 1), NA())</f>
        <v>36.200000000000003</v>
      </c>
      <c r="N83" s="550">
        <f>IF(ISNUMBER(Regressions!O93),ROUND(Regressions!O93, 1), NA())</f>
        <v>6.7</v>
      </c>
      <c r="O83" s="551">
        <f>IF(ISNUMBER(Regressions!Q93),ROUND(Regressions!Q93, 1), NA())</f>
        <v>79.599999999999994</v>
      </c>
      <c r="P83" s="547">
        <f>IF(ISNUMBER(Regressions!R93),ROUND(Regressions!R93, 1), NA())</f>
        <v>52.3</v>
      </c>
      <c r="Q83" s="553" t="e">
        <f>IF(ISNUMBER(Regressions!S93),ROUND(Regressions!S93, 1), NA())</f>
        <v>#N/A</v>
      </c>
      <c r="R83" s="549" t="e">
        <f>IF(ISNUMBER(Regressions!T93),ROUND(Regressions!T93, 1), NA())</f>
        <v>#N/A</v>
      </c>
      <c r="S83" s="550">
        <f>IF(ISNUMBER(Regressions!U93),ROUND(Regressions!U93, 1), NA())</f>
        <v>47.7</v>
      </c>
    </row>
    <row r="84" spans="1:19" x14ac:dyDescent="0.25">
      <c r="A84" s="542" t="str">
        <f>+Introduction!$C$7</f>
        <v>México</v>
      </c>
      <c r="B84" s="543">
        <f>IF(ISBLANK(Regressions!B94), " ", Regressions!B94)</f>
        <v>2018</v>
      </c>
      <c r="C84" s="542" t="str">
        <f>HLOOKUP(Introduction!$G$4,nametranslations,25,FALSE)</f>
        <v>Rural</v>
      </c>
      <c r="D84" s="545">
        <f>IF(ISBLANK(Regressions!D94), " ", Regressions!D94)</f>
        <v>6623765.8637780761</v>
      </c>
      <c r="E84" s="546">
        <f>IF(ISNUMBER(Regressions!E94),ROUND(Regressions!E94, 1), NA())</f>
        <v>97.6</v>
      </c>
      <c r="F84" s="547">
        <f>IF(ISNUMBER(Regressions!F94),ROUND(Regressions!F94, 1), NA())</f>
        <v>77.5</v>
      </c>
      <c r="G84" s="548" t="e">
        <f>IF(ISNUMBER(Regressions!G94),ROUND(Regressions!G94, 1), NA())</f>
        <v>#N/A</v>
      </c>
      <c r="H84" s="549" t="e">
        <f>IF(ISNUMBER(Regressions!H94),ROUND(Regressions!H94, 1), NA())</f>
        <v>#N/A</v>
      </c>
      <c r="I84" s="550">
        <f>IF(ISNUMBER(Regressions!I94),ROUND(Regressions!I94, 1), NA())</f>
        <v>22.5</v>
      </c>
      <c r="J84" s="551">
        <f>IF(ISNUMBER(Regressions!K94),ROUND(Regressions!K94, 1), NA())</f>
        <v>98</v>
      </c>
      <c r="K84" s="547">
        <f>IF(ISNUMBER(Regressions!L94),ROUND(Regressions!L94, 1), NA())</f>
        <v>93.3</v>
      </c>
      <c r="L84" s="552" t="e">
        <f>IF(ISNUMBER(Regressions!M94),ROUND(Regressions!M94, 1), NA())</f>
        <v>#N/A</v>
      </c>
      <c r="M84" s="549" t="e">
        <f>IF(ISNUMBER(Regressions!N94),ROUND(Regressions!N94, 1), NA())</f>
        <v>#N/A</v>
      </c>
      <c r="N84" s="550">
        <f>IF(ISNUMBER(Regressions!O94),ROUND(Regressions!O94, 1), NA())</f>
        <v>6.7</v>
      </c>
      <c r="O84" s="551">
        <f>IF(ISNUMBER(Regressions!Q94),ROUND(Regressions!Q94, 1), NA())</f>
        <v>79.599999999999994</v>
      </c>
      <c r="P84" s="547">
        <f>IF(ISNUMBER(Regressions!R94),ROUND(Regressions!R94, 1), NA())</f>
        <v>52.3</v>
      </c>
      <c r="Q84" s="553" t="e">
        <f>IF(ISNUMBER(Regressions!S94),ROUND(Regressions!S94, 1), NA())</f>
        <v>#N/A</v>
      </c>
      <c r="R84" s="549" t="e">
        <f>IF(ISNUMBER(Regressions!T94),ROUND(Regressions!T94, 1), NA())</f>
        <v>#N/A</v>
      </c>
      <c r="S84" s="550">
        <f>IF(ISNUMBER(Regressions!U94),ROUND(Regressions!U94, 1), NA())</f>
        <v>47.7</v>
      </c>
    </row>
    <row r="85" spans="1:19" x14ac:dyDescent="0.25">
      <c r="A85" s="542" t="str">
        <f>+Introduction!$C$7</f>
        <v>México</v>
      </c>
      <c r="B85" s="543">
        <f>IF(ISBLANK(Regressions!B95), " ", Regressions!B95)</f>
        <v>2019</v>
      </c>
      <c r="C85" s="542" t="str">
        <f>HLOOKUP(Introduction!$G$4,nametranslations,25,FALSE)</f>
        <v>Rural</v>
      </c>
      <c r="D85" s="545">
        <f>IF(ISBLANK(Regressions!D95), " ", Regressions!D95)</f>
        <v>6518156.3040661616</v>
      </c>
      <c r="E85" s="546" t="e">
        <f>IF(ISNUMBER(Regressions!E95),ROUND(Regressions!E95, 1), NA())</f>
        <v>#N/A</v>
      </c>
      <c r="F85" s="547">
        <f>IF(ISNUMBER(Regressions!F95),ROUND(Regressions!F95, 1), NA())</f>
        <v>77.5</v>
      </c>
      <c r="G85" s="548" t="e">
        <f>IF(ISNUMBER(Regressions!G95),ROUND(Regressions!G95, 1), NA())</f>
        <v>#N/A</v>
      </c>
      <c r="H85" s="549" t="e">
        <f>IF(ISNUMBER(Regressions!H95),ROUND(Regressions!H95, 1), NA())</f>
        <v>#N/A</v>
      </c>
      <c r="I85" s="550">
        <f>IF(ISNUMBER(Regressions!I95),ROUND(Regressions!I95, 1), NA())</f>
        <v>22.5</v>
      </c>
      <c r="J85" s="551" t="e">
        <f>IF(ISNUMBER(Regressions!K95),ROUND(Regressions!K95, 1), NA())</f>
        <v>#N/A</v>
      </c>
      <c r="K85" s="547" t="e">
        <f>IF(ISNUMBER(Regressions!L95),ROUND(Regressions!L95, 1), NA())</f>
        <v>#N/A</v>
      </c>
      <c r="L85" s="552" t="e">
        <f>IF(ISNUMBER(Regressions!M95),ROUND(Regressions!M95, 1), NA())</f>
        <v>#N/A</v>
      </c>
      <c r="M85" s="549" t="e">
        <f>IF(ISNUMBER(Regressions!N95),ROUND(Regressions!N95, 1), NA())</f>
        <v>#N/A</v>
      </c>
      <c r="N85" s="550" t="e">
        <f>IF(ISNUMBER(Regressions!O95),ROUND(Regressions!O95, 1), NA())</f>
        <v>#N/A</v>
      </c>
      <c r="O85" s="551" t="e">
        <f>IF(ISNUMBER(Regressions!Q95),ROUND(Regressions!Q95, 1), NA())</f>
        <v>#N/A</v>
      </c>
      <c r="P85" s="547" t="e">
        <f>IF(ISNUMBER(Regressions!R95),ROUND(Regressions!R95, 1), NA())</f>
        <v>#N/A</v>
      </c>
      <c r="Q85" s="553" t="e">
        <f>IF(ISNUMBER(Regressions!S95),ROUND(Regressions!S95, 1), NA())</f>
        <v>#N/A</v>
      </c>
      <c r="R85" s="549" t="e">
        <f>IF(ISNUMBER(Regressions!T95),ROUND(Regressions!T95, 1), NA())</f>
        <v>#N/A</v>
      </c>
      <c r="S85" s="550" t="e">
        <f>IF(ISNUMBER(Regressions!U95),ROUND(Regressions!U95, 1), NA())</f>
        <v>#N/A</v>
      </c>
    </row>
    <row r="86" spans="1:19" x14ac:dyDescent="0.25">
      <c r="A86" s="542" t="str">
        <f>+Introduction!$C$7</f>
        <v>México</v>
      </c>
      <c r="B86" s="543">
        <f>IF(ISBLANK(Regressions!B96), " ", Regressions!B96)</f>
        <v>2020</v>
      </c>
      <c r="C86" s="542" t="str">
        <f>HLOOKUP(Introduction!$G$4,nametranslations,25,FALSE)</f>
        <v>Rural</v>
      </c>
      <c r="D86" s="545">
        <f>IF(ISBLANK(Regressions!D96), " ", Regressions!D96)</f>
        <v>6410561.2808261113</v>
      </c>
      <c r="E86" s="546" t="e">
        <f>IF(ISNUMBER(Regressions!E96),ROUND(Regressions!E96, 1), NA())</f>
        <v>#N/A</v>
      </c>
      <c r="F86" s="547">
        <f>IF(ISNUMBER(Regressions!F96),ROUND(Regressions!F96, 1), NA())</f>
        <v>77.5</v>
      </c>
      <c r="G86" s="548" t="e">
        <f>IF(ISNUMBER(Regressions!G96),ROUND(Regressions!G96, 1), NA())</f>
        <v>#N/A</v>
      </c>
      <c r="H86" s="549" t="e">
        <f>IF(ISNUMBER(Regressions!H96),ROUND(Regressions!H96, 1), NA())</f>
        <v>#N/A</v>
      </c>
      <c r="I86" s="550">
        <f>IF(ISNUMBER(Regressions!I96),ROUND(Regressions!I96, 1), NA())</f>
        <v>22.5</v>
      </c>
      <c r="J86" s="551" t="e">
        <f>IF(ISNUMBER(Regressions!K96),ROUND(Regressions!K96, 1), NA())</f>
        <v>#N/A</v>
      </c>
      <c r="K86" s="547" t="e">
        <f>IF(ISNUMBER(Regressions!L96),ROUND(Regressions!L96, 1), NA())</f>
        <v>#N/A</v>
      </c>
      <c r="L86" s="552" t="e">
        <f>IF(ISNUMBER(Regressions!M96),ROUND(Regressions!M96, 1), NA())</f>
        <v>#N/A</v>
      </c>
      <c r="M86" s="549" t="e">
        <f>IF(ISNUMBER(Regressions!N96),ROUND(Regressions!N96, 1), NA())</f>
        <v>#N/A</v>
      </c>
      <c r="N86" s="550" t="e">
        <f>IF(ISNUMBER(Regressions!O96),ROUND(Regressions!O96, 1), NA())</f>
        <v>#N/A</v>
      </c>
      <c r="O86" s="551" t="e">
        <f>IF(ISNUMBER(Regressions!Q96),ROUND(Regressions!Q96, 1), NA())</f>
        <v>#N/A</v>
      </c>
      <c r="P86" s="547" t="e">
        <f>IF(ISNUMBER(Regressions!R96),ROUND(Regressions!R96, 1), NA())</f>
        <v>#N/A</v>
      </c>
      <c r="Q86" s="553" t="e">
        <f>IF(ISNUMBER(Regressions!S96),ROUND(Regressions!S96, 1), NA())</f>
        <v>#N/A</v>
      </c>
      <c r="R86" s="549" t="e">
        <f>IF(ISNUMBER(Regressions!T96),ROUND(Regressions!T96, 1), NA())</f>
        <v>#N/A</v>
      </c>
      <c r="S86" s="550" t="e">
        <f>IF(ISNUMBER(Regressions!U96),ROUND(Regressions!U96, 1), NA())</f>
        <v>#N/A</v>
      </c>
    </row>
    <row r="87" spans="1:19" x14ac:dyDescent="0.25">
      <c r="A87" s="542" t="str">
        <f>+Introduction!$C$7</f>
        <v>México</v>
      </c>
      <c r="B87" s="543">
        <f>IF(ISBLANK(Regressions!B97), " ", Regressions!B97)</f>
        <v>2021</v>
      </c>
      <c r="C87" s="542" t="str">
        <f>HLOOKUP(Introduction!$G$4,nametranslations,25,FALSE)</f>
        <v>Rural</v>
      </c>
      <c r="D87" s="545">
        <f>IF(ISBLANK(Regressions!D97), " ", Regressions!D97)</f>
        <v>6300817.3218554687</v>
      </c>
      <c r="E87" s="551" t="e">
        <f>IF(ISNUMBER(Regressions!E97),ROUND(Regressions!E97, 1), NA())</f>
        <v>#N/A</v>
      </c>
      <c r="F87" s="554" t="e">
        <f>IF(ISNUMBER(Regressions!F97),ROUND(Regressions!F97, 1), NA())</f>
        <v>#N/A</v>
      </c>
      <c r="G87" s="555" t="e">
        <f>IF(ISNUMBER(Regressions!G97),ROUND(Regressions!G97, 1), NA())</f>
        <v>#N/A</v>
      </c>
      <c r="H87" s="549" t="e">
        <f>IF(ISNUMBER(Regressions!H97),ROUND(Regressions!H97, 1), NA())</f>
        <v>#N/A</v>
      </c>
      <c r="I87" s="550" t="e">
        <f>IF(ISNUMBER(Regressions!I97),ROUND(Regressions!I97, 1), NA())</f>
        <v>#N/A</v>
      </c>
      <c r="J87" s="551" t="e">
        <f>IF(ISNUMBER(Regressions!K97),ROUND(Regressions!K97, 1), NA())</f>
        <v>#N/A</v>
      </c>
      <c r="K87" s="554" t="e">
        <f>IF(ISNUMBER(Regressions!L97),ROUND(Regressions!L97, 1), NA())</f>
        <v>#N/A</v>
      </c>
      <c r="L87" s="556" t="e">
        <f>IF(ISNUMBER(Regressions!M97),ROUND(Regressions!M97, 1), NA())</f>
        <v>#N/A</v>
      </c>
      <c r="M87" s="549" t="e">
        <f>IF(ISNUMBER(Regressions!N97),ROUND(Regressions!N97, 1), NA())</f>
        <v>#N/A</v>
      </c>
      <c r="N87" s="550" t="e">
        <f>IF(ISNUMBER(Regressions!O97),ROUND(Regressions!O97, 1), NA())</f>
        <v>#N/A</v>
      </c>
      <c r="O87" s="551" t="e">
        <f>IF(ISNUMBER(Regressions!Q97),ROUND(Regressions!Q97, 1), NA())</f>
        <v>#N/A</v>
      </c>
      <c r="P87" s="554" t="e">
        <f>IF(ISNUMBER(Regressions!R97),ROUND(Regressions!R97, 1), NA())</f>
        <v>#N/A</v>
      </c>
      <c r="Q87" s="557" t="e">
        <f>IF(ISNUMBER(Regressions!S97),ROUND(Regressions!S97, 1), NA())</f>
        <v>#N/A</v>
      </c>
      <c r="R87" s="549" t="e">
        <f>IF(ISNUMBER(Regressions!T97),ROUND(Regressions!T97, 1), NA())</f>
        <v>#N/A</v>
      </c>
      <c r="S87" s="550" t="e">
        <f>IF(ISNUMBER(Regressions!U97),ROUND(Regressions!U97, 1), NA())</f>
        <v>#N/A</v>
      </c>
    </row>
    <row r="88" spans="1:19" x14ac:dyDescent="0.25">
      <c r="A88" s="542" t="str">
        <f>+Introduction!$C$7</f>
        <v>México</v>
      </c>
      <c r="B88" s="543">
        <f>IF(ISBLANK(Regressions!B98), " ", Regressions!B98)</f>
        <v>2022</v>
      </c>
      <c r="C88" s="542" t="str">
        <f>HLOOKUP(Introduction!$G$4,nametranslations,25,FALSE)</f>
        <v>Rural</v>
      </c>
      <c r="D88" s="545">
        <f>IF(ISBLANK(Regressions!D98), " ", Regressions!D98)</f>
        <v>6188139.4101226805</v>
      </c>
      <c r="E88" s="546" t="e">
        <f>IF(ISNUMBER(Regressions!E98),ROUND(Regressions!E98, 1), NA())</f>
        <v>#N/A</v>
      </c>
      <c r="F88" s="547" t="e">
        <f>IF(ISNUMBER(Regressions!F98),ROUND(Regressions!F98, 1), NA())</f>
        <v>#N/A</v>
      </c>
      <c r="G88" s="548" t="e">
        <f>IF(ISNUMBER(Regressions!G98),ROUND(Regressions!G98, 1), NA())</f>
        <v>#N/A</v>
      </c>
      <c r="H88" s="549" t="e">
        <f>IF(ISNUMBER(Regressions!H98),ROUND(Regressions!H98, 1), NA())</f>
        <v>#N/A</v>
      </c>
      <c r="I88" s="550" t="e">
        <f>IF(ISNUMBER(Regressions!I98),ROUND(Regressions!I98, 1), NA())</f>
        <v>#N/A</v>
      </c>
      <c r="J88" s="551" t="e">
        <f>IF(ISNUMBER(Regressions!K98),ROUND(Regressions!K98, 1), NA())</f>
        <v>#N/A</v>
      </c>
      <c r="K88" s="547" t="e">
        <f>IF(ISNUMBER(Regressions!L98),ROUND(Regressions!L98, 1), NA())</f>
        <v>#N/A</v>
      </c>
      <c r="L88" s="552" t="e">
        <f>IF(ISNUMBER(Regressions!M98),ROUND(Regressions!M98, 1), NA())</f>
        <v>#N/A</v>
      </c>
      <c r="M88" s="549" t="e">
        <f>IF(ISNUMBER(Regressions!N98),ROUND(Regressions!N98, 1), NA())</f>
        <v>#N/A</v>
      </c>
      <c r="N88" s="550" t="e">
        <f>IF(ISNUMBER(Regressions!O98),ROUND(Regressions!O98, 1), NA())</f>
        <v>#N/A</v>
      </c>
      <c r="O88" s="551" t="e">
        <f>IF(ISNUMBER(Regressions!Q98),ROUND(Regressions!Q98, 1), NA())</f>
        <v>#N/A</v>
      </c>
      <c r="P88" s="547" t="e">
        <f>IF(ISNUMBER(Regressions!R98),ROUND(Regressions!R98, 1), NA())</f>
        <v>#N/A</v>
      </c>
      <c r="Q88" s="553" t="e">
        <f>IF(ISNUMBER(Regressions!S98),ROUND(Regressions!S98, 1), NA())</f>
        <v>#N/A</v>
      </c>
      <c r="R88" s="549" t="e">
        <f>IF(ISNUMBER(Regressions!T98),ROUND(Regressions!T98, 1), NA())</f>
        <v>#N/A</v>
      </c>
      <c r="S88" s="550" t="e">
        <f>IF(ISNUMBER(Regressions!U98),ROUND(Regressions!U98, 1), NA())</f>
        <v>#N/A</v>
      </c>
    </row>
    <row r="89" spans="1:19" x14ac:dyDescent="0.25">
      <c r="A89" s="542" t="str">
        <f>+Introduction!$C$7</f>
        <v>México</v>
      </c>
      <c r="B89" s="543">
        <f>IF(ISBLANK(Regressions!B99), " ", Regressions!B99)</f>
        <v>2023</v>
      </c>
      <c r="C89" s="542" t="str">
        <f>HLOOKUP(Introduction!$G$4,nametranslations,25,FALSE)</f>
        <v>Rural</v>
      </c>
      <c r="D89" s="545">
        <f>IF(ISBLANK(Regressions!D99), " ", Regressions!D99)</f>
        <v>6072937.4296997068</v>
      </c>
      <c r="E89" s="546" t="e">
        <f>IF(ISNUMBER(Regressions!E99),ROUND(Regressions!E99, 1), NA())</f>
        <v>#N/A</v>
      </c>
      <c r="F89" s="547" t="e">
        <f>IF(ISNUMBER(Regressions!F99),ROUND(Regressions!F99, 1), NA())</f>
        <v>#N/A</v>
      </c>
      <c r="G89" s="548" t="e">
        <f>IF(ISNUMBER(Regressions!G99),ROUND(Regressions!G99, 1), NA())</f>
        <v>#N/A</v>
      </c>
      <c r="H89" s="549" t="e">
        <f>IF(ISNUMBER(Regressions!H99),ROUND(Regressions!H99, 1), NA())</f>
        <v>#N/A</v>
      </c>
      <c r="I89" s="550" t="e">
        <f>IF(ISNUMBER(Regressions!I99),ROUND(Regressions!I99, 1), NA())</f>
        <v>#N/A</v>
      </c>
      <c r="J89" s="551" t="e">
        <f>IF(ISNUMBER(Regressions!K99),ROUND(Regressions!K99, 1), NA())</f>
        <v>#N/A</v>
      </c>
      <c r="K89" s="547" t="e">
        <f>IF(ISNUMBER(Regressions!L99),ROUND(Regressions!L99, 1), NA())</f>
        <v>#N/A</v>
      </c>
      <c r="L89" s="552" t="e">
        <f>IF(ISNUMBER(Regressions!M99),ROUND(Regressions!M99, 1), NA())</f>
        <v>#N/A</v>
      </c>
      <c r="M89" s="549" t="e">
        <f>IF(ISNUMBER(Regressions!N99),ROUND(Regressions!N99, 1), NA())</f>
        <v>#N/A</v>
      </c>
      <c r="N89" s="550" t="e">
        <f>IF(ISNUMBER(Regressions!O99),ROUND(Regressions!O99, 1), NA())</f>
        <v>#N/A</v>
      </c>
      <c r="O89" s="551" t="e">
        <f>IF(ISNUMBER(Regressions!Q99),ROUND(Regressions!Q99, 1), NA())</f>
        <v>#N/A</v>
      </c>
      <c r="P89" s="547" t="e">
        <f>IF(ISNUMBER(Regressions!R99),ROUND(Regressions!R99, 1), NA())</f>
        <v>#N/A</v>
      </c>
      <c r="Q89" s="553" t="e">
        <f>IF(ISNUMBER(Regressions!S99),ROUND(Regressions!S99, 1), NA())</f>
        <v>#N/A</v>
      </c>
      <c r="R89" s="549" t="e">
        <f>IF(ISNUMBER(Regressions!T99),ROUND(Regressions!T99, 1), NA())</f>
        <v>#N/A</v>
      </c>
      <c r="S89" s="550" t="e">
        <f>IF(ISNUMBER(Regressions!U99),ROUND(Regressions!U99, 1), NA())</f>
        <v>#N/A</v>
      </c>
    </row>
    <row r="90" spans="1:19" x14ac:dyDescent="0.25">
      <c r="A90" s="542" t="str">
        <f>+Introduction!$C$7</f>
        <v>México</v>
      </c>
      <c r="B90" s="543">
        <f>IF(ISBLANK(Regressions!B100), " ", Regressions!B100)</f>
        <v>2024</v>
      </c>
      <c r="C90" s="542" t="str">
        <f>HLOOKUP(Introduction!$G$4,nametranslations,25,FALSE)</f>
        <v>Rural</v>
      </c>
      <c r="D90" s="545">
        <f>IF(ISBLANK(Regressions!D100), " ", Regressions!D100)</f>
        <v>6139421.5062353518</v>
      </c>
      <c r="E90" s="546" t="e">
        <f>IF(ISNUMBER(Regressions!E100),ROUND(Regressions!E100, 1), NA())</f>
        <v>#N/A</v>
      </c>
      <c r="F90" s="547" t="e">
        <f>IF(ISNUMBER(Regressions!F100),ROUND(Regressions!F100, 1), NA())</f>
        <v>#N/A</v>
      </c>
      <c r="G90" s="548" t="e">
        <f>IF(ISNUMBER(Regressions!G100),ROUND(Regressions!G100, 1), NA())</f>
        <v>#N/A</v>
      </c>
      <c r="H90" s="549" t="e">
        <f>IF(ISNUMBER(Regressions!H100),ROUND(Regressions!H100, 1), NA())</f>
        <v>#N/A</v>
      </c>
      <c r="I90" s="550" t="e">
        <f>IF(ISNUMBER(Regressions!I100),ROUND(Regressions!I100, 1), NA())</f>
        <v>#N/A</v>
      </c>
      <c r="J90" s="551" t="e">
        <f>IF(ISNUMBER(Regressions!K100),ROUND(Regressions!K100, 1), NA())</f>
        <v>#N/A</v>
      </c>
      <c r="K90" s="547" t="e">
        <f>IF(ISNUMBER(Regressions!L100),ROUND(Regressions!L100, 1), NA())</f>
        <v>#N/A</v>
      </c>
      <c r="L90" s="552" t="e">
        <f>IF(ISNUMBER(Regressions!M100),ROUND(Regressions!M100, 1), NA())</f>
        <v>#N/A</v>
      </c>
      <c r="M90" s="549" t="e">
        <f>IF(ISNUMBER(Regressions!N100),ROUND(Regressions!N100, 1), NA())</f>
        <v>#N/A</v>
      </c>
      <c r="N90" s="550" t="e">
        <f>IF(ISNUMBER(Regressions!O100),ROUND(Regressions!O100, 1), NA())</f>
        <v>#N/A</v>
      </c>
      <c r="O90" s="551" t="e">
        <f>IF(ISNUMBER(Regressions!Q100),ROUND(Regressions!Q100, 1), NA())</f>
        <v>#N/A</v>
      </c>
      <c r="P90" s="547" t="e">
        <f>IF(ISNUMBER(Regressions!R100),ROUND(Regressions!R100, 1), NA())</f>
        <v>#N/A</v>
      </c>
      <c r="Q90" s="553" t="e">
        <f>IF(ISNUMBER(Regressions!S100),ROUND(Regressions!S100, 1), NA())</f>
        <v>#N/A</v>
      </c>
      <c r="R90" s="549" t="e">
        <f>IF(ISNUMBER(Regressions!T100),ROUND(Regressions!T100, 1), NA())</f>
        <v>#N/A</v>
      </c>
      <c r="S90" s="550" t="e">
        <f>IF(ISNUMBER(Regressions!U100),ROUND(Regressions!U100, 1), NA())</f>
        <v>#N/A</v>
      </c>
    </row>
    <row r="91" spans="1:19" x14ac:dyDescent="0.25">
      <c r="A91" s="558" t="str">
        <f>+Introduction!$C$7</f>
        <v>México</v>
      </c>
      <c r="B91" s="559">
        <f>IF(ISBLANK(Regressions!B101), " ", Regressions!B101)</f>
        <v>2025</v>
      </c>
      <c r="C91" s="558" t="str">
        <f>HLOOKUP(Introduction!$G$4,nametranslations,25,FALSE)</f>
        <v>Rural</v>
      </c>
      <c r="D91" s="560">
        <f>IF(ISBLANK(Regressions!D101), " ", Regressions!D101)</f>
        <v>6069399.7274169922</v>
      </c>
      <c r="E91" s="561" t="e">
        <f>IF(ISNUMBER(Regressions!E101),ROUND(Regressions!E101, 1), NA())</f>
        <v>#N/A</v>
      </c>
      <c r="F91" s="562" t="e">
        <f>IF(ISNUMBER(Regressions!F101),ROUND(Regressions!F101, 1), NA())</f>
        <v>#N/A</v>
      </c>
      <c r="G91" s="563" t="e">
        <f>IF(ISNUMBER(Regressions!G101),ROUND(Regressions!G101, 1), NA())</f>
        <v>#N/A</v>
      </c>
      <c r="H91" s="564" t="e">
        <f>IF(ISNUMBER(Regressions!H101),ROUND(Regressions!H101, 1), NA())</f>
        <v>#N/A</v>
      </c>
      <c r="I91" s="565" t="e">
        <f>IF(ISNUMBER(Regressions!I101),ROUND(Regressions!I101, 1), NA())</f>
        <v>#N/A</v>
      </c>
      <c r="J91" s="566" t="e">
        <f>IF(ISNUMBER(Regressions!K101),ROUND(Regressions!K101, 1), NA())</f>
        <v>#N/A</v>
      </c>
      <c r="K91" s="562" t="e">
        <f>IF(ISNUMBER(Regressions!L101),ROUND(Regressions!L101, 1), NA())</f>
        <v>#N/A</v>
      </c>
      <c r="L91" s="567" t="e">
        <f>IF(ISNUMBER(Regressions!M101),ROUND(Regressions!M101, 1), NA())</f>
        <v>#N/A</v>
      </c>
      <c r="M91" s="564" t="e">
        <f>IF(ISNUMBER(Regressions!N101),ROUND(Regressions!N101, 1), NA())</f>
        <v>#N/A</v>
      </c>
      <c r="N91" s="565" t="e">
        <f>IF(ISNUMBER(Regressions!O101),ROUND(Regressions!O101, 1), NA())</f>
        <v>#N/A</v>
      </c>
      <c r="O91" s="566" t="e">
        <f>IF(ISNUMBER(Regressions!Q101),ROUND(Regressions!Q101, 1), NA())</f>
        <v>#N/A</v>
      </c>
      <c r="P91" s="562" t="e">
        <f>IF(ISNUMBER(Regressions!R101),ROUND(Regressions!R101, 1), NA())</f>
        <v>#N/A</v>
      </c>
      <c r="Q91" s="568" t="e">
        <f>IF(ISNUMBER(Regressions!S101),ROUND(Regressions!S101, 1), NA())</f>
        <v>#N/A</v>
      </c>
      <c r="R91" s="564" t="e">
        <f>IF(ISNUMBER(Regressions!T101),ROUND(Regressions!T101, 1), NA())</f>
        <v>#N/A</v>
      </c>
      <c r="S91" s="565" t="e">
        <f>IF(ISNUMBER(Regressions!U101),ROUND(Regressions!U101, 1), NA())</f>
        <v>#N/A</v>
      </c>
    </row>
    <row r="92" spans="1:19" hidden="1" x14ac:dyDescent="0.25">
      <c r="A92" s="542" t="str">
        <f>+Introduction!$C$7</f>
        <v>México</v>
      </c>
      <c r="B92" s="543">
        <f>IF(ISBLANK(Regressions!B102), " ", Regressions!B102)</f>
        <v>2026</v>
      </c>
      <c r="C92" s="542" t="str">
        <f>HLOOKUP(Introduction!$G$4,nametranslations,25,FALSE)</f>
        <v>Rural</v>
      </c>
      <c r="D92" s="545" t="str">
        <f>IF(ISBLANK(Regressions!D102), " ", Regressions!D102)</f>
        <v xml:space="preserve"> </v>
      </c>
      <c r="E92" s="546" t="e">
        <f>IF(ISNUMBER(Regressions!E102),ROUND(Regressions!E102, 1), NA())</f>
        <v>#N/A</v>
      </c>
      <c r="F92" s="547" t="e">
        <f>IF(ISNUMBER(Regressions!F102),ROUND(Regressions!F102, 1), NA())</f>
        <v>#N/A</v>
      </c>
      <c r="G92" s="548" t="e">
        <f>IF(ISNUMBER(Regressions!G102),ROUND(Regressions!G102, 1), NA())</f>
        <v>#N/A</v>
      </c>
      <c r="H92" s="549" t="e">
        <f>IF(ISNUMBER(Regressions!H102),ROUND(Regressions!H102, 1), NA())</f>
        <v>#N/A</v>
      </c>
      <c r="I92" s="550" t="e">
        <f>IF(ISNUMBER(Regressions!I102),ROUND(Regressions!I102, 1), NA())</f>
        <v>#N/A</v>
      </c>
      <c r="J92" s="551" t="e">
        <f>IF(ISNUMBER(Regressions!K102),ROUND(Regressions!K102, 1), NA())</f>
        <v>#N/A</v>
      </c>
      <c r="K92" s="547" t="e">
        <f>IF(ISNUMBER(Regressions!L102),ROUND(Regressions!L102, 1), NA())</f>
        <v>#N/A</v>
      </c>
      <c r="L92" s="552" t="e">
        <f>IF(ISNUMBER(Regressions!M102),ROUND(Regressions!M102, 1), NA())</f>
        <v>#N/A</v>
      </c>
      <c r="M92" s="549" t="e">
        <f>IF(ISNUMBER(Regressions!N102),ROUND(Regressions!N102, 1), NA())</f>
        <v>#N/A</v>
      </c>
      <c r="N92" s="550" t="e">
        <f>IF(ISNUMBER(Regressions!O102),ROUND(Regressions!O102, 1), NA())</f>
        <v>#N/A</v>
      </c>
      <c r="O92" s="551" t="e">
        <f>IF(ISNUMBER(Regressions!Q102),ROUND(Regressions!Q102, 1), NA())</f>
        <v>#N/A</v>
      </c>
      <c r="P92" s="547" t="e">
        <f>IF(ISNUMBER(Regressions!R102),ROUND(Regressions!R102, 1), NA())</f>
        <v>#N/A</v>
      </c>
      <c r="Q92" s="553" t="e">
        <f>IF(ISNUMBER(Regressions!S102),ROUND(Regressions!S102, 1), NA())</f>
        <v>#N/A</v>
      </c>
      <c r="R92" s="549" t="e">
        <f>IF(ISNUMBER(Regressions!T102),ROUND(Regressions!T102, 1), NA())</f>
        <v>#N/A</v>
      </c>
      <c r="S92" s="550" t="e">
        <f>IF(ISNUMBER(Regressions!U102),ROUND(Regressions!U102, 1), NA())</f>
        <v>#N/A</v>
      </c>
    </row>
    <row r="93" spans="1:19" hidden="1" x14ac:dyDescent="0.25">
      <c r="A93" s="542" t="str">
        <f>+Introduction!$C$7</f>
        <v>México</v>
      </c>
      <c r="B93" s="543">
        <f>IF(ISBLANK(Regressions!B103), " ", Regressions!B103)</f>
        <v>2027</v>
      </c>
      <c r="C93" s="542" t="str">
        <f>HLOOKUP(Introduction!$G$4,nametranslations,25,FALSE)</f>
        <v>Rural</v>
      </c>
      <c r="D93" s="545" t="str">
        <f>IF(ISBLANK(Regressions!D103), " ", Regressions!D103)</f>
        <v xml:space="preserve"> </v>
      </c>
      <c r="E93" s="546" t="e">
        <f>IF(ISNUMBER(Regressions!E103),ROUND(Regressions!E103, 1), NA())</f>
        <v>#N/A</v>
      </c>
      <c r="F93" s="547" t="e">
        <f>IF(ISNUMBER(Regressions!F103),ROUND(Regressions!F103, 1), NA())</f>
        <v>#N/A</v>
      </c>
      <c r="G93" s="548" t="e">
        <f>IF(ISNUMBER(Regressions!G103),ROUND(Regressions!G103, 1), NA())</f>
        <v>#N/A</v>
      </c>
      <c r="H93" s="549" t="e">
        <f>IF(ISNUMBER(Regressions!H103),ROUND(Regressions!H103, 1), NA())</f>
        <v>#N/A</v>
      </c>
      <c r="I93" s="550" t="e">
        <f>IF(ISNUMBER(Regressions!I103),ROUND(Regressions!I103, 1), NA())</f>
        <v>#N/A</v>
      </c>
      <c r="J93" s="551" t="e">
        <f>IF(ISNUMBER(Regressions!K103),ROUND(Regressions!K103, 1), NA())</f>
        <v>#N/A</v>
      </c>
      <c r="K93" s="547" t="e">
        <f>IF(ISNUMBER(Regressions!L103),ROUND(Regressions!L103, 1), NA())</f>
        <v>#N/A</v>
      </c>
      <c r="L93" s="552" t="e">
        <f>IF(ISNUMBER(Regressions!M103),ROUND(Regressions!M103, 1), NA())</f>
        <v>#N/A</v>
      </c>
      <c r="M93" s="549" t="e">
        <f>IF(ISNUMBER(Regressions!N103),ROUND(Regressions!N103, 1), NA())</f>
        <v>#N/A</v>
      </c>
      <c r="N93" s="550" t="e">
        <f>IF(ISNUMBER(Regressions!O103),ROUND(Regressions!O103, 1), NA())</f>
        <v>#N/A</v>
      </c>
      <c r="O93" s="551" t="e">
        <f>IF(ISNUMBER(Regressions!Q103),ROUND(Regressions!Q103, 1), NA())</f>
        <v>#N/A</v>
      </c>
      <c r="P93" s="547" t="e">
        <f>IF(ISNUMBER(Regressions!R103),ROUND(Regressions!R103, 1), NA())</f>
        <v>#N/A</v>
      </c>
      <c r="Q93" s="553" t="e">
        <f>IF(ISNUMBER(Regressions!S103),ROUND(Regressions!S103, 1), NA())</f>
        <v>#N/A</v>
      </c>
      <c r="R93" s="549" t="e">
        <f>IF(ISNUMBER(Regressions!T103),ROUND(Regressions!T103, 1), NA())</f>
        <v>#N/A</v>
      </c>
      <c r="S93" s="550" t="e">
        <f>IF(ISNUMBER(Regressions!U103),ROUND(Regressions!U103, 1), NA())</f>
        <v>#N/A</v>
      </c>
    </row>
    <row r="94" spans="1:19" hidden="1" x14ac:dyDescent="0.25">
      <c r="A94" s="542" t="str">
        <f>+Introduction!$C$7</f>
        <v>México</v>
      </c>
      <c r="B94" s="543">
        <f>IF(ISBLANK(Regressions!B104), " ", Regressions!B104)</f>
        <v>2028</v>
      </c>
      <c r="C94" s="542" t="str">
        <f>HLOOKUP(Introduction!$G$4,nametranslations,25,FALSE)</f>
        <v>Rural</v>
      </c>
      <c r="D94" s="545" t="str">
        <f>IF(ISBLANK(Regressions!D104), " ", Regressions!D104)</f>
        <v xml:space="preserve"> </v>
      </c>
      <c r="E94" s="546" t="e">
        <f>IF(ISNUMBER(Regressions!E104),ROUND(Regressions!E104, 1), NA())</f>
        <v>#N/A</v>
      </c>
      <c r="F94" s="547" t="e">
        <f>IF(ISNUMBER(Regressions!F104),ROUND(Regressions!F104, 1), NA())</f>
        <v>#N/A</v>
      </c>
      <c r="G94" s="548" t="e">
        <f>IF(ISNUMBER(Regressions!G104),ROUND(Regressions!G104, 1), NA())</f>
        <v>#N/A</v>
      </c>
      <c r="H94" s="549" t="e">
        <f>IF(ISNUMBER(Regressions!H104),ROUND(Regressions!H104, 1), NA())</f>
        <v>#N/A</v>
      </c>
      <c r="I94" s="550" t="e">
        <f>IF(ISNUMBER(Regressions!I104),ROUND(Regressions!I104, 1), NA())</f>
        <v>#N/A</v>
      </c>
      <c r="J94" s="551" t="e">
        <f>IF(ISNUMBER(Regressions!K104),ROUND(Regressions!K104, 1), NA())</f>
        <v>#N/A</v>
      </c>
      <c r="K94" s="547" t="e">
        <f>IF(ISNUMBER(Regressions!L104),ROUND(Regressions!L104, 1), NA())</f>
        <v>#N/A</v>
      </c>
      <c r="L94" s="552" t="e">
        <f>IF(ISNUMBER(Regressions!M104),ROUND(Regressions!M104, 1), NA())</f>
        <v>#N/A</v>
      </c>
      <c r="M94" s="549" t="e">
        <f>IF(ISNUMBER(Regressions!N104),ROUND(Regressions!N104, 1), NA())</f>
        <v>#N/A</v>
      </c>
      <c r="N94" s="550" t="e">
        <f>IF(ISNUMBER(Regressions!O104),ROUND(Regressions!O104, 1), NA())</f>
        <v>#N/A</v>
      </c>
      <c r="O94" s="551" t="e">
        <f>IF(ISNUMBER(Regressions!Q104),ROUND(Regressions!Q104, 1), NA())</f>
        <v>#N/A</v>
      </c>
      <c r="P94" s="547" t="e">
        <f>IF(ISNUMBER(Regressions!R104),ROUND(Regressions!R104, 1), NA())</f>
        <v>#N/A</v>
      </c>
      <c r="Q94" s="553" t="e">
        <f>IF(ISNUMBER(Regressions!S104),ROUND(Regressions!S104, 1), NA())</f>
        <v>#N/A</v>
      </c>
      <c r="R94" s="549" t="e">
        <f>IF(ISNUMBER(Regressions!T104),ROUND(Regressions!T104, 1), NA())</f>
        <v>#N/A</v>
      </c>
      <c r="S94" s="550" t="e">
        <f>IF(ISNUMBER(Regressions!U104),ROUND(Regressions!U104, 1), NA())</f>
        <v>#N/A</v>
      </c>
    </row>
    <row r="95" spans="1:19" hidden="1" x14ac:dyDescent="0.25">
      <c r="A95" s="542" t="str">
        <f>+Introduction!$C$7</f>
        <v>México</v>
      </c>
      <c r="B95" s="543">
        <f>IF(ISBLANK(Regressions!B105), " ", Regressions!B105)</f>
        <v>2029</v>
      </c>
      <c r="C95" s="542" t="str">
        <f>HLOOKUP(Introduction!$G$4,nametranslations,25,FALSE)</f>
        <v>Rural</v>
      </c>
      <c r="D95" s="545" t="str">
        <f>IF(ISBLANK(Regressions!D105), " ", Regressions!D105)</f>
        <v xml:space="preserve"> </v>
      </c>
      <c r="E95" s="546" t="e">
        <f>IF(ISNUMBER(Regressions!E105),ROUND(Regressions!E105, 1), NA())</f>
        <v>#N/A</v>
      </c>
      <c r="F95" s="547" t="e">
        <f>IF(ISNUMBER(Regressions!F105),ROUND(Regressions!F105, 1), NA())</f>
        <v>#N/A</v>
      </c>
      <c r="G95" s="548" t="e">
        <f>IF(ISNUMBER(Regressions!G105),ROUND(Regressions!G105, 1), NA())</f>
        <v>#N/A</v>
      </c>
      <c r="H95" s="549" t="e">
        <f>IF(ISNUMBER(Regressions!H105),ROUND(Regressions!H105, 1), NA())</f>
        <v>#N/A</v>
      </c>
      <c r="I95" s="550" t="e">
        <f>IF(ISNUMBER(Regressions!I105),ROUND(Regressions!I105, 1), NA())</f>
        <v>#N/A</v>
      </c>
      <c r="J95" s="551" t="e">
        <f>IF(ISNUMBER(Regressions!K105),ROUND(Regressions!K105, 1), NA())</f>
        <v>#N/A</v>
      </c>
      <c r="K95" s="547" t="e">
        <f>IF(ISNUMBER(Regressions!L105),ROUND(Regressions!L105, 1), NA())</f>
        <v>#N/A</v>
      </c>
      <c r="L95" s="552" t="e">
        <f>IF(ISNUMBER(Regressions!M105),ROUND(Regressions!M105, 1), NA())</f>
        <v>#N/A</v>
      </c>
      <c r="M95" s="549" t="e">
        <f>IF(ISNUMBER(Regressions!N105),ROUND(Regressions!N105, 1), NA())</f>
        <v>#N/A</v>
      </c>
      <c r="N95" s="550" t="e">
        <f>IF(ISNUMBER(Regressions!O105),ROUND(Regressions!O105, 1), NA())</f>
        <v>#N/A</v>
      </c>
      <c r="O95" s="551" t="e">
        <f>IF(ISNUMBER(Regressions!Q105),ROUND(Regressions!Q105, 1), NA())</f>
        <v>#N/A</v>
      </c>
      <c r="P95" s="547" t="e">
        <f>IF(ISNUMBER(Regressions!R105),ROUND(Regressions!R105, 1), NA())</f>
        <v>#N/A</v>
      </c>
      <c r="Q95" s="553" t="e">
        <f>IF(ISNUMBER(Regressions!S105),ROUND(Regressions!S105, 1), NA())</f>
        <v>#N/A</v>
      </c>
      <c r="R95" s="549" t="e">
        <f>IF(ISNUMBER(Regressions!T105),ROUND(Regressions!T105, 1), NA())</f>
        <v>#N/A</v>
      </c>
      <c r="S95" s="550" t="e">
        <f>IF(ISNUMBER(Regressions!U105),ROUND(Regressions!U105, 1), NA())</f>
        <v>#N/A</v>
      </c>
    </row>
    <row r="96" spans="1:19" hidden="1" x14ac:dyDescent="0.25">
      <c r="A96" s="542" t="str">
        <f>+Introduction!$C$7</f>
        <v>México</v>
      </c>
      <c r="B96" s="543">
        <f>IF(ISBLANK(Regressions!B106), " ", Regressions!B106)</f>
        <v>2030</v>
      </c>
      <c r="C96" s="542" t="str">
        <f>HLOOKUP(Introduction!$G$4,nametranslations,25,FALSE)</f>
        <v>Rural</v>
      </c>
      <c r="D96" s="545" t="str">
        <f>IF(ISBLANK(Regressions!D106), " ", Regressions!D106)</f>
        <v xml:space="preserve"> </v>
      </c>
      <c r="E96" s="546" t="e">
        <f>IF(ISNUMBER(Regressions!E106),ROUND(Regressions!E106, 1), NA())</f>
        <v>#N/A</v>
      </c>
      <c r="F96" s="547" t="e">
        <f>IF(ISNUMBER(Regressions!F106),ROUND(Regressions!F106, 1), NA())</f>
        <v>#N/A</v>
      </c>
      <c r="G96" s="548" t="e">
        <f>IF(ISNUMBER(Regressions!G106),ROUND(Regressions!G106, 1), NA())</f>
        <v>#N/A</v>
      </c>
      <c r="H96" s="549" t="e">
        <f>IF(ISNUMBER(Regressions!H106),ROUND(Regressions!H106, 1), NA())</f>
        <v>#N/A</v>
      </c>
      <c r="I96" s="550" t="e">
        <f>IF(ISNUMBER(Regressions!I106),ROUND(Regressions!I106, 1), NA())</f>
        <v>#N/A</v>
      </c>
      <c r="J96" s="551" t="e">
        <f>IF(ISNUMBER(Regressions!K106),ROUND(Regressions!K106, 1), NA())</f>
        <v>#N/A</v>
      </c>
      <c r="K96" s="547" t="e">
        <f>IF(ISNUMBER(Regressions!L106),ROUND(Regressions!L106, 1), NA())</f>
        <v>#N/A</v>
      </c>
      <c r="L96" s="552" t="e">
        <f>IF(ISNUMBER(Regressions!M106),ROUND(Regressions!M106, 1), NA())</f>
        <v>#N/A</v>
      </c>
      <c r="M96" s="549" t="e">
        <f>IF(ISNUMBER(Regressions!N106),ROUND(Regressions!N106, 1), NA())</f>
        <v>#N/A</v>
      </c>
      <c r="N96" s="550" t="e">
        <f>IF(ISNUMBER(Regressions!O106),ROUND(Regressions!O106, 1), NA())</f>
        <v>#N/A</v>
      </c>
      <c r="O96" s="551" t="e">
        <f>IF(ISNUMBER(Regressions!Q106),ROUND(Regressions!Q106, 1), NA())</f>
        <v>#N/A</v>
      </c>
      <c r="P96" s="547" t="e">
        <f>IF(ISNUMBER(Regressions!R106),ROUND(Regressions!R106, 1), NA())</f>
        <v>#N/A</v>
      </c>
      <c r="Q96" s="553" t="e">
        <f>IF(ISNUMBER(Regressions!S106),ROUND(Regressions!S106, 1), NA())</f>
        <v>#N/A</v>
      </c>
      <c r="R96" s="549" t="e">
        <f>IF(ISNUMBER(Regressions!T106),ROUND(Regressions!T106, 1), NA())</f>
        <v>#N/A</v>
      </c>
      <c r="S96" s="550" t="e">
        <f>IF(ISNUMBER(Regressions!U106),ROUND(Regressions!U106, 1), NA())</f>
        <v>#N/A</v>
      </c>
    </row>
    <row r="97" spans="1:19" x14ac:dyDescent="0.25">
      <c r="A97" s="542" t="str">
        <f>+Introduction!$C$7</f>
        <v>México</v>
      </c>
      <c r="B97" s="543">
        <f>IF(ISBLANK(Regressions!B107), " ", Regressions!B107)</f>
        <v>2000</v>
      </c>
      <c r="C97" s="542" t="str">
        <f>HLOOKUP(Introduction!$G$4,nametranslations,27,FALSE)</f>
        <v>Preprimaria</v>
      </c>
      <c r="D97" s="545">
        <f>IF(ISBLANK(Regressions!D107), " ", Regressions!D107)</f>
        <v>4609915</v>
      </c>
      <c r="E97" s="546" t="e">
        <f>IF(ISNUMBER(Regressions!E107),ROUND(Regressions!E107, 1), NA())</f>
        <v>#N/A</v>
      </c>
      <c r="F97" s="547" t="e">
        <f>IF(ISNUMBER(Regressions!F107),ROUND(Regressions!F107, 1), NA())</f>
        <v>#N/A</v>
      </c>
      <c r="G97" s="548" t="e">
        <f>IF(ISNUMBER(Regressions!G107),ROUND(Regressions!G107, 1), NA())</f>
        <v>#N/A</v>
      </c>
      <c r="H97" s="549" t="e">
        <f>IF(ISNUMBER(Regressions!H107),ROUND(Regressions!H107, 1), NA())</f>
        <v>#N/A</v>
      </c>
      <c r="I97" s="550" t="e">
        <f>IF(ISNUMBER(Regressions!I107),ROUND(Regressions!I107, 1), NA())</f>
        <v>#N/A</v>
      </c>
      <c r="J97" s="551" t="e">
        <f>IF(ISNUMBER(Regressions!K107),ROUND(Regressions!K107, 1), NA())</f>
        <v>#N/A</v>
      </c>
      <c r="K97" s="547" t="e">
        <f>IF(ISNUMBER(Regressions!L107),ROUND(Regressions!L107, 1), NA())</f>
        <v>#N/A</v>
      </c>
      <c r="L97" s="552" t="e">
        <f>IF(ISNUMBER(Regressions!M107),ROUND(Regressions!M107, 1), NA())</f>
        <v>#N/A</v>
      </c>
      <c r="M97" s="549" t="e">
        <f>IF(ISNUMBER(Regressions!N107),ROUND(Regressions!N107, 1), NA())</f>
        <v>#N/A</v>
      </c>
      <c r="N97" s="550" t="e">
        <f>IF(ISNUMBER(Regressions!O107),ROUND(Regressions!O107, 1), NA())</f>
        <v>#N/A</v>
      </c>
      <c r="O97" s="551" t="e">
        <f>IF(ISNUMBER(Regressions!Q107),ROUND(Regressions!Q107, 1), NA())</f>
        <v>#N/A</v>
      </c>
      <c r="P97" s="547" t="e">
        <f>IF(ISNUMBER(Regressions!R107),ROUND(Regressions!R107, 1), NA())</f>
        <v>#N/A</v>
      </c>
      <c r="Q97" s="553" t="e">
        <f>IF(ISNUMBER(Regressions!S107),ROUND(Regressions!S107, 1), NA())</f>
        <v>#N/A</v>
      </c>
      <c r="R97" s="549" t="e">
        <f>IF(ISNUMBER(Regressions!T107),ROUND(Regressions!T107, 1), NA())</f>
        <v>#N/A</v>
      </c>
      <c r="S97" s="550" t="e">
        <f>IF(ISNUMBER(Regressions!U107),ROUND(Regressions!U107, 1), NA())</f>
        <v>#N/A</v>
      </c>
    </row>
    <row r="98" spans="1:19" x14ac:dyDescent="0.25">
      <c r="A98" s="542" t="str">
        <f>+Introduction!$C$7</f>
        <v>México</v>
      </c>
      <c r="B98" s="543">
        <f>IF(ISBLANK(Regressions!B108), " ", Regressions!B108)</f>
        <v>2001</v>
      </c>
      <c r="C98" s="542" t="str">
        <f>HLOOKUP(Introduction!$G$4,nametranslations,27,FALSE)</f>
        <v>Preprimaria</v>
      </c>
      <c r="D98" s="545">
        <f>IF(ISBLANK(Regressions!D108), " ", Regressions!D108)</f>
        <v>4588053</v>
      </c>
      <c r="E98" s="546" t="e">
        <f>IF(ISNUMBER(Regressions!E108),ROUND(Regressions!E108, 1), NA())</f>
        <v>#N/A</v>
      </c>
      <c r="F98" s="547" t="e">
        <f>IF(ISNUMBER(Regressions!F108),ROUND(Regressions!F108, 1), NA())</f>
        <v>#N/A</v>
      </c>
      <c r="G98" s="548" t="e">
        <f>IF(ISNUMBER(Regressions!G108),ROUND(Regressions!G108, 1), NA())</f>
        <v>#N/A</v>
      </c>
      <c r="H98" s="549" t="e">
        <f>IF(ISNUMBER(Regressions!H108),ROUND(Regressions!H108, 1), NA())</f>
        <v>#N/A</v>
      </c>
      <c r="I98" s="550" t="e">
        <f>IF(ISNUMBER(Regressions!I108),ROUND(Regressions!I108, 1), NA())</f>
        <v>#N/A</v>
      </c>
      <c r="J98" s="551" t="e">
        <f>IF(ISNUMBER(Regressions!K108),ROUND(Regressions!K108, 1), NA())</f>
        <v>#N/A</v>
      </c>
      <c r="K98" s="547" t="e">
        <f>IF(ISNUMBER(Regressions!L108),ROUND(Regressions!L108, 1), NA())</f>
        <v>#N/A</v>
      </c>
      <c r="L98" s="552" t="e">
        <f>IF(ISNUMBER(Regressions!M108),ROUND(Regressions!M108, 1), NA())</f>
        <v>#N/A</v>
      </c>
      <c r="M98" s="549" t="e">
        <f>IF(ISNUMBER(Regressions!N108),ROUND(Regressions!N108, 1), NA())</f>
        <v>#N/A</v>
      </c>
      <c r="N98" s="550" t="e">
        <f>IF(ISNUMBER(Regressions!O108),ROUND(Regressions!O108, 1), NA())</f>
        <v>#N/A</v>
      </c>
      <c r="O98" s="551" t="e">
        <f>IF(ISNUMBER(Regressions!Q108),ROUND(Regressions!Q108, 1), NA())</f>
        <v>#N/A</v>
      </c>
      <c r="P98" s="547" t="e">
        <f>IF(ISNUMBER(Regressions!R108),ROUND(Regressions!R108, 1), NA())</f>
        <v>#N/A</v>
      </c>
      <c r="Q98" s="553" t="e">
        <f>IF(ISNUMBER(Regressions!S108),ROUND(Regressions!S108, 1), NA())</f>
        <v>#N/A</v>
      </c>
      <c r="R98" s="549" t="e">
        <f>IF(ISNUMBER(Regressions!T108),ROUND(Regressions!T108, 1), NA())</f>
        <v>#N/A</v>
      </c>
      <c r="S98" s="550" t="e">
        <f>IF(ISNUMBER(Regressions!U108),ROUND(Regressions!U108, 1), NA())</f>
        <v>#N/A</v>
      </c>
    </row>
    <row r="99" spans="1:19" x14ac:dyDescent="0.25">
      <c r="A99" s="542" t="str">
        <f>+Introduction!$C$7</f>
        <v>México</v>
      </c>
      <c r="B99" s="543">
        <f>IF(ISBLANK(Regressions!B109), " ", Regressions!B109)</f>
        <v>2002</v>
      </c>
      <c r="C99" s="542" t="str">
        <f>HLOOKUP(Introduction!$G$4,nametranslations,27,FALSE)</f>
        <v>Preprimaria</v>
      </c>
      <c r="D99" s="545">
        <f>IF(ISBLANK(Regressions!D109), " ", Regressions!D109)</f>
        <v>4559289</v>
      </c>
      <c r="E99" s="546" t="e">
        <f>IF(ISNUMBER(Regressions!E109),ROUND(Regressions!E109, 1), NA())</f>
        <v>#N/A</v>
      </c>
      <c r="F99" s="547" t="e">
        <f>IF(ISNUMBER(Regressions!F109),ROUND(Regressions!F109, 1), NA())</f>
        <v>#N/A</v>
      </c>
      <c r="G99" s="548" t="e">
        <f>IF(ISNUMBER(Regressions!G109),ROUND(Regressions!G109, 1), NA())</f>
        <v>#N/A</v>
      </c>
      <c r="H99" s="549" t="e">
        <f>IF(ISNUMBER(Regressions!H109),ROUND(Regressions!H109, 1), NA())</f>
        <v>#N/A</v>
      </c>
      <c r="I99" s="550" t="e">
        <f>IF(ISNUMBER(Regressions!I109),ROUND(Regressions!I109, 1), NA())</f>
        <v>#N/A</v>
      </c>
      <c r="J99" s="551" t="e">
        <f>IF(ISNUMBER(Regressions!K109),ROUND(Regressions!K109, 1), NA())</f>
        <v>#N/A</v>
      </c>
      <c r="K99" s="547" t="e">
        <f>IF(ISNUMBER(Regressions!L109),ROUND(Regressions!L109, 1), NA())</f>
        <v>#N/A</v>
      </c>
      <c r="L99" s="552" t="e">
        <f>IF(ISNUMBER(Regressions!M109),ROUND(Regressions!M109, 1), NA())</f>
        <v>#N/A</v>
      </c>
      <c r="M99" s="549" t="e">
        <f>IF(ISNUMBER(Regressions!N109),ROUND(Regressions!N109, 1), NA())</f>
        <v>#N/A</v>
      </c>
      <c r="N99" s="550" t="e">
        <f>IF(ISNUMBER(Regressions!O109),ROUND(Regressions!O109, 1), NA())</f>
        <v>#N/A</v>
      </c>
      <c r="O99" s="551" t="e">
        <f>IF(ISNUMBER(Regressions!Q109),ROUND(Regressions!Q109, 1), NA())</f>
        <v>#N/A</v>
      </c>
      <c r="P99" s="547" t="e">
        <f>IF(ISNUMBER(Regressions!R109),ROUND(Regressions!R109, 1), NA())</f>
        <v>#N/A</v>
      </c>
      <c r="Q99" s="553" t="e">
        <f>IF(ISNUMBER(Regressions!S109),ROUND(Regressions!S109, 1), NA())</f>
        <v>#N/A</v>
      </c>
      <c r="R99" s="549" t="e">
        <f>IF(ISNUMBER(Regressions!T109),ROUND(Regressions!T109, 1), NA())</f>
        <v>#N/A</v>
      </c>
      <c r="S99" s="550" t="e">
        <f>IF(ISNUMBER(Regressions!U109),ROUND(Regressions!U109, 1), NA())</f>
        <v>#N/A</v>
      </c>
    </row>
    <row r="100" spans="1:19" x14ac:dyDescent="0.25">
      <c r="A100" s="542" t="str">
        <f>+Introduction!$C$7</f>
        <v>México</v>
      </c>
      <c r="B100" s="543">
        <f>IF(ISBLANK(Regressions!B110), " ", Regressions!B110)</f>
        <v>2003</v>
      </c>
      <c r="C100" s="542" t="str">
        <f>HLOOKUP(Introduction!$G$4,nametranslations,27,FALSE)</f>
        <v>Preprimaria</v>
      </c>
      <c r="D100" s="545">
        <f>IF(ISBLANK(Regressions!D110), " ", Regressions!D110)</f>
        <v>4533128</v>
      </c>
      <c r="E100" s="546" t="e">
        <f>IF(ISNUMBER(Regressions!E110),ROUND(Regressions!E110, 1), NA())</f>
        <v>#N/A</v>
      </c>
      <c r="F100" s="547" t="e">
        <f>IF(ISNUMBER(Regressions!F110),ROUND(Regressions!F110, 1), NA())</f>
        <v>#N/A</v>
      </c>
      <c r="G100" s="548" t="e">
        <f>IF(ISNUMBER(Regressions!G110),ROUND(Regressions!G110, 1), NA())</f>
        <v>#N/A</v>
      </c>
      <c r="H100" s="549" t="e">
        <f>IF(ISNUMBER(Regressions!H110),ROUND(Regressions!H110, 1), NA())</f>
        <v>#N/A</v>
      </c>
      <c r="I100" s="550" t="e">
        <f>IF(ISNUMBER(Regressions!I110),ROUND(Regressions!I110, 1), NA())</f>
        <v>#N/A</v>
      </c>
      <c r="J100" s="551" t="e">
        <f>IF(ISNUMBER(Regressions!K110),ROUND(Regressions!K110, 1), NA())</f>
        <v>#N/A</v>
      </c>
      <c r="K100" s="547" t="e">
        <f>IF(ISNUMBER(Regressions!L110),ROUND(Regressions!L110, 1), NA())</f>
        <v>#N/A</v>
      </c>
      <c r="L100" s="552" t="e">
        <f>IF(ISNUMBER(Regressions!M110),ROUND(Regressions!M110, 1), NA())</f>
        <v>#N/A</v>
      </c>
      <c r="M100" s="549" t="e">
        <f>IF(ISNUMBER(Regressions!N110),ROUND(Regressions!N110, 1), NA())</f>
        <v>#N/A</v>
      </c>
      <c r="N100" s="550" t="e">
        <f>IF(ISNUMBER(Regressions!O110),ROUND(Regressions!O110, 1), NA())</f>
        <v>#N/A</v>
      </c>
      <c r="O100" s="551" t="e">
        <f>IF(ISNUMBER(Regressions!Q110),ROUND(Regressions!Q110, 1), NA())</f>
        <v>#N/A</v>
      </c>
      <c r="P100" s="547" t="e">
        <f>IF(ISNUMBER(Regressions!R110),ROUND(Regressions!R110, 1), NA())</f>
        <v>#N/A</v>
      </c>
      <c r="Q100" s="553" t="e">
        <f>IF(ISNUMBER(Regressions!S110),ROUND(Regressions!S110, 1), NA())</f>
        <v>#N/A</v>
      </c>
      <c r="R100" s="549" t="e">
        <f>IF(ISNUMBER(Regressions!T110),ROUND(Regressions!T110, 1), NA())</f>
        <v>#N/A</v>
      </c>
      <c r="S100" s="550" t="e">
        <f>IF(ISNUMBER(Regressions!U110),ROUND(Regressions!U110, 1), NA())</f>
        <v>#N/A</v>
      </c>
    </row>
    <row r="101" spans="1:19" x14ac:dyDescent="0.25">
      <c r="A101" s="542" t="str">
        <f>+Introduction!$C$7</f>
        <v>México</v>
      </c>
      <c r="B101" s="543">
        <f>IF(ISBLANK(Regressions!B111), " ", Regressions!B111)</f>
        <v>2004</v>
      </c>
      <c r="C101" s="542" t="str">
        <f>HLOOKUP(Introduction!$G$4,nametranslations,27,FALSE)</f>
        <v>Preprimaria</v>
      </c>
      <c r="D101" s="545">
        <f>IF(ISBLANK(Regressions!D111), " ", Regressions!D111)</f>
        <v>4513038</v>
      </c>
      <c r="E101" s="546" t="e">
        <f>IF(ISNUMBER(Regressions!E111),ROUND(Regressions!E111, 1), NA())</f>
        <v>#N/A</v>
      </c>
      <c r="F101" s="547" t="e">
        <f>IF(ISNUMBER(Regressions!F111),ROUND(Regressions!F111, 1), NA())</f>
        <v>#N/A</v>
      </c>
      <c r="G101" s="548" t="e">
        <f>IF(ISNUMBER(Regressions!G111),ROUND(Regressions!G111, 1), NA())</f>
        <v>#N/A</v>
      </c>
      <c r="H101" s="549" t="e">
        <f>IF(ISNUMBER(Regressions!H111),ROUND(Regressions!H111, 1), NA())</f>
        <v>#N/A</v>
      </c>
      <c r="I101" s="550" t="e">
        <f>IF(ISNUMBER(Regressions!I111),ROUND(Regressions!I111, 1), NA())</f>
        <v>#N/A</v>
      </c>
      <c r="J101" s="551" t="e">
        <f>IF(ISNUMBER(Regressions!K111),ROUND(Regressions!K111, 1), NA())</f>
        <v>#N/A</v>
      </c>
      <c r="K101" s="547" t="e">
        <f>IF(ISNUMBER(Regressions!L111),ROUND(Regressions!L111, 1), NA())</f>
        <v>#N/A</v>
      </c>
      <c r="L101" s="552" t="e">
        <f>IF(ISNUMBER(Regressions!M111),ROUND(Regressions!M111, 1), NA())</f>
        <v>#N/A</v>
      </c>
      <c r="M101" s="549" t="e">
        <f>IF(ISNUMBER(Regressions!N111),ROUND(Regressions!N111, 1), NA())</f>
        <v>#N/A</v>
      </c>
      <c r="N101" s="550" t="e">
        <f>IF(ISNUMBER(Regressions!O111),ROUND(Regressions!O111, 1), NA())</f>
        <v>#N/A</v>
      </c>
      <c r="O101" s="551" t="e">
        <f>IF(ISNUMBER(Regressions!Q111),ROUND(Regressions!Q111, 1), NA())</f>
        <v>#N/A</v>
      </c>
      <c r="P101" s="547" t="e">
        <f>IF(ISNUMBER(Regressions!R111),ROUND(Regressions!R111, 1), NA())</f>
        <v>#N/A</v>
      </c>
      <c r="Q101" s="553" t="e">
        <f>IF(ISNUMBER(Regressions!S111),ROUND(Regressions!S111, 1), NA())</f>
        <v>#N/A</v>
      </c>
      <c r="R101" s="549" t="e">
        <f>IF(ISNUMBER(Regressions!T111),ROUND(Regressions!T111, 1), NA())</f>
        <v>#N/A</v>
      </c>
      <c r="S101" s="550" t="e">
        <f>IF(ISNUMBER(Regressions!U111),ROUND(Regressions!U111, 1), NA())</f>
        <v>#N/A</v>
      </c>
    </row>
    <row r="102" spans="1:19" x14ac:dyDescent="0.25">
      <c r="A102" s="542" t="str">
        <f>+Introduction!$C$7</f>
        <v>México</v>
      </c>
      <c r="B102" s="543">
        <f>IF(ISBLANK(Regressions!B112), " ", Regressions!B112)</f>
        <v>2005</v>
      </c>
      <c r="C102" s="542" t="str">
        <f>HLOOKUP(Introduction!$G$4,nametranslations,27,FALSE)</f>
        <v>Preprimaria</v>
      </c>
      <c r="D102" s="545">
        <f>IF(ISBLANK(Regressions!D112), " ", Regressions!D112)</f>
        <v>4498927</v>
      </c>
      <c r="E102" s="546" t="e">
        <f>IF(ISNUMBER(Regressions!E112),ROUND(Regressions!E112, 1), NA())</f>
        <v>#N/A</v>
      </c>
      <c r="F102" s="547" t="e">
        <f>IF(ISNUMBER(Regressions!F112),ROUND(Regressions!F112, 1), NA())</f>
        <v>#N/A</v>
      </c>
      <c r="G102" s="548" t="e">
        <f>IF(ISNUMBER(Regressions!G112),ROUND(Regressions!G112, 1), NA())</f>
        <v>#N/A</v>
      </c>
      <c r="H102" s="549" t="e">
        <f>IF(ISNUMBER(Regressions!H112),ROUND(Regressions!H112, 1), NA())</f>
        <v>#N/A</v>
      </c>
      <c r="I102" s="550" t="e">
        <f>IF(ISNUMBER(Regressions!I112),ROUND(Regressions!I112, 1), NA())</f>
        <v>#N/A</v>
      </c>
      <c r="J102" s="551" t="e">
        <f>IF(ISNUMBER(Regressions!K112),ROUND(Regressions!K112, 1), NA())</f>
        <v>#N/A</v>
      </c>
      <c r="K102" s="547" t="e">
        <f>IF(ISNUMBER(Regressions!L112),ROUND(Regressions!L112, 1), NA())</f>
        <v>#N/A</v>
      </c>
      <c r="L102" s="552" t="e">
        <f>IF(ISNUMBER(Regressions!M112),ROUND(Regressions!M112, 1), NA())</f>
        <v>#N/A</v>
      </c>
      <c r="M102" s="549" t="e">
        <f>IF(ISNUMBER(Regressions!N112),ROUND(Regressions!N112, 1), NA())</f>
        <v>#N/A</v>
      </c>
      <c r="N102" s="550" t="e">
        <f>IF(ISNUMBER(Regressions!O112),ROUND(Regressions!O112, 1), NA())</f>
        <v>#N/A</v>
      </c>
      <c r="O102" s="551" t="e">
        <f>IF(ISNUMBER(Regressions!Q112),ROUND(Regressions!Q112, 1), NA())</f>
        <v>#N/A</v>
      </c>
      <c r="P102" s="547" t="e">
        <f>IF(ISNUMBER(Regressions!R112),ROUND(Regressions!R112, 1), NA())</f>
        <v>#N/A</v>
      </c>
      <c r="Q102" s="553" t="e">
        <f>IF(ISNUMBER(Regressions!S112),ROUND(Regressions!S112, 1), NA())</f>
        <v>#N/A</v>
      </c>
      <c r="R102" s="549" t="e">
        <f>IF(ISNUMBER(Regressions!T112),ROUND(Regressions!T112, 1), NA())</f>
        <v>#N/A</v>
      </c>
      <c r="S102" s="550" t="e">
        <f>IF(ISNUMBER(Regressions!U112),ROUND(Regressions!U112, 1), NA())</f>
        <v>#N/A</v>
      </c>
    </row>
    <row r="103" spans="1:19" x14ac:dyDescent="0.25">
      <c r="A103" s="542" t="str">
        <f>+Introduction!$C$7</f>
        <v>México</v>
      </c>
      <c r="B103" s="543">
        <f>IF(ISBLANK(Regressions!B113), " ", Regressions!B113)</f>
        <v>2006</v>
      </c>
      <c r="C103" s="542" t="str">
        <f>HLOOKUP(Introduction!$G$4,nametranslations,27,FALSE)</f>
        <v>Preprimaria</v>
      </c>
      <c r="D103" s="545">
        <f>IF(ISBLANK(Regressions!D113), " ", Regressions!D113)</f>
        <v>4491670</v>
      </c>
      <c r="E103" s="546" t="e">
        <f>IF(ISNUMBER(Regressions!E113),ROUND(Regressions!E113, 1), NA())</f>
        <v>#N/A</v>
      </c>
      <c r="F103" s="547" t="e">
        <f>IF(ISNUMBER(Regressions!F113),ROUND(Regressions!F113, 1), NA())</f>
        <v>#N/A</v>
      </c>
      <c r="G103" s="548" t="e">
        <f>IF(ISNUMBER(Regressions!G113),ROUND(Regressions!G113, 1), NA())</f>
        <v>#N/A</v>
      </c>
      <c r="H103" s="549" t="e">
        <f>IF(ISNUMBER(Regressions!H113),ROUND(Regressions!H113, 1), NA())</f>
        <v>#N/A</v>
      </c>
      <c r="I103" s="550" t="e">
        <f>IF(ISNUMBER(Regressions!I113),ROUND(Regressions!I113, 1), NA())</f>
        <v>#N/A</v>
      </c>
      <c r="J103" s="551" t="e">
        <f>IF(ISNUMBER(Regressions!K113),ROUND(Regressions!K113, 1), NA())</f>
        <v>#N/A</v>
      </c>
      <c r="K103" s="547" t="e">
        <f>IF(ISNUMBER(Regressions!L113),ROUND(Regressions!L113, 1), NA())</f>
        <v>#N/A</v>
      </c>
      <c r="L103" s="552" t="e">
        <f>IF(ISNUMBER(Regressions!M113),ROUND(Regressions!M113, 1), NA())</f>
        <v>#N/A</v>
      </c>
      <c r="M103" s="549" t="e">
        <f>IF(ISNUMBER(Regressions!N113),ROUND(Regressions!N113, 1), NA())</f>
        <v>#N/A</v>
      </c>
      <c r="N103" s="550" t="e">
        <f>IF(ISNUMBER(Regressions!O113),ROUND(Regressions!O113, 1), NA())</f>
        <v>#N/A</v>
      </c>
      <c r="O103" s="551" t="e">
        <f>IF(ISNUMBER(Regressions!Q113),ROUND(Regressions!Q113, 1), NA())</f>
        <v>#N/A</v>
      </c>
      <c r="P103" s="547" t="e">
        <f>IF(ISNUMBER(Regressions!R113),ROUND(Regressions!R113, 1), NA())</f>
        <v>#N/A</v>
      </c>
      <c r="Q103" s="553" t="e">
        <f>IF(ISNUMBER(Regressions!S113),ROUND(Regressions!S113, 1), NA())</f>
        <v>#N/A</v>
      </c>
      <c r="R103" s="549" t="e">
        <f>IF(ISNUMBER(Regressions!T113),ROUND(Regressions!T113, 1), NA())</f>
        <v>#N/A</v>
      </c>
      <c r="S103" s="550" t="e">
        <f>IF(ISNUMBER(Regressions!U113),ROUND(Regressions!U113, 1), NA())</f>
        <v>#N/A</v>
      </c>
    </row>
    <row r="104" spans="1:19" x14ac:dyDescent="0.25">
      <c r="A104" s="542" t="str">
        <f>+Introduction!$C$7</f>
        <v>México</v>
      </c>
      <c r="B104" s="543">
        <f>IF(ISBLANK(Regressions!B114), " ", Regressions!B114)</f>
        <v>2007</v>
      </c>
      <c r="C104" s="542" t="str">
        <f>HLOOKUP(Introduction!$G$4,nametranslations,27,FALSE)</f>
        <v>Preprimaria</v>
      </c>
      <c r="D104" s="545">
        <f>IF(ISBLANK(Regressions!D114), " ", Regressions!D114)</f>
        <v>4490989</v>
      </c>
      <c r="E104" s="546" t="e">
        <f>IF(ISNUMBER(Regressions!E114),ROUND(Regressions!E114, 1), NA())</f>
        <v>#N/A</v>
      </c>
      <c r="F104" s="547" t="e">
        <f>IF(ISNUMBER(Regressions!F114),ROUND(Regressions!F114, 1), NA())</f>
        <v>#N/A</v>
      </c>
      <c r="G104" s="548" t="e">
        <f>IF(ISNUMBER(Regressions!G114),ROUND(Regressions!G114, 1), NA())</f>
        <v>#N/A</v>
      </c>
      <c r="H104" s="549" t="e">
        <f>IF(ISNUMBER(Regressions!H114),ROUND(Regressions!H114, 1), NA())</f>
        <v>#N/A</v>
      </c>
      <c r="I104" s="550" t="e">
        <f>IF(ISNUMBER(Regressions!I114),ROUND(Regressions!I114, 1), NA())</f>
        <v>#N/A</v>
      </c>
      <c r="J104" s="551" t="e">
        <f>IF(ISNUMBER(Regressions!K114),ROUND(Regressions!K114, 1), NA())</f>
        <v>#N/A</v>
      </c>
      <c r="K104" s="547" t="e">
        <f>IF(ISNUMBER(Regressions!L114),ROUND(Regressions!L114, 1), NA())</f>
        <v>#N/A</v>
      </c>
      <c r="L104" s="552" t="e">
        <f>IF(ISNUMBER(Regressions!M114),ROUND(Regressions!M114, 1), NA())</f>
        <v>#N/A</v>
      </c>
      <c r="M104" s="549" t="e">
        <f>IF(ISNUMBER(Regressions!N114),ROUND(Regressions!N114, 1), NA())</f>
        <v>#N/A</v>
      </c>
      <c r="N104" s="550" t="e">
        <f>IF(ISNUMBER(Regressions!O114),ROUND(Regressions!O114, 1), NA())</f>
        <v>#N/A</v>
      </c>
      <c r="O104" s="551" t="e">
        <f>IF(ISNUMBER(Regressions!Q114),ROUND(Regressions!Q114, 1), NA())</f>
        <v>#N/A</v>
      </c>
      <c r="P104" s="547" t="e">
        <f>IF(ISNUMBER(Regressions!R114),ROUND(Regressions!R114, 1), NA())</f>
        <v>#N/A</v>
      </c>
      <c r="Q104" s="553" t="e">
        <f>IF(ISNUMBER(Regressions!S114),ROUND(Regressions!S114, 1), NA())</f>
        <v>#N/A</v>
      </c>
      <c r="R104" s="549" t="e">
        <f>IF(ISNUMBER(Regressions!T114),ROUND(Regressions!T114, 1), NA())</f>
        <v>#N/A</v>
      </c>
      <c r="S104" s="550" t="e">
        <f>IF(ISNUMBER(Regressions!U114),ROUND(Regressions!U114, 1), NA())</f>
        <v>#N/A</v>
      </c>
    </row>
    <row r="105" spans="1:19" x14ac:dyDescent="0.25">
      <c r="A105" s="542" t="str">
        <f>+Introduction!$C$7</f>
        <v>México</v>
      </c>
      <c r="B105" s="543">
        <f>IF(ISBLANK(Regressions!B115), " ", Regressions!B115)</f>
        <v>2008</v>
      </c>
      <c r="C105" s="542" t="str">
        <f>HLOOKUP(Introduction!$G$4,nametranslations,27,FALSE)</f>
        <v>Preprimaria</v>
      </c>
      <c r="D105" s="545">
        <f>IF(ISBLANK(Regressions!D115), " ", Regressions!D115)</f>
        <v>4496227</v>
      </c>
      <c r="E105" s="546" t="e">
        <f>IF(ISNUMBER(Regressions!E115),ROUND(Regressions!E115, 1), NA())</f>
        <v>#N/A</v>
      </c>
      <c r="F105" s="547">
        <f>IF(ISNUMBER(Regressions!F115),ROUND(Regressions!F115, 1), NA())</f>
        <v>90.1</v>
      </c>
      <c r="G105" s="548" t="e">
        <f>IF(ISNUMBER(Regressions!G115),ROUND(Regressions!G115, 1), NA())</f>
        <v>#N/A</v>
      </c>
      <c r="H105" s="549" t="e">
        <f>IF(ISNUMBER(Regressions!H115),ROUND(Regressions!H115, 1), NA())</f>
        <v>#N/A</v>
      </c>
      <c r="I105" s="550">
        <f>IF(ISNUMBER(Regressions!I115),ROUND(Regressions!I115, 1), NA())</f>
        <v>9.9</v>
      </c>
      <c r="J105" s="551" t="e">
        <f>IF(ISNUMBER(Regressions!K115),ROUND(Regressions!K115, 1), NA())</f>
        <v>#N/A</v>
      </c>
      <c r="K105" s="547">
        <f>IF(ISNUMBER(Regressions!L115),ROUND(Regressions!L115, 1), NA())</f>
        <v>94</v>
      </c>
      <c r="L105" s="552" t="e">
        <f>IF(ISNUMBER(Regressions!M115),ROUND(Regressions!M115, 1), NA())</f>
        <v>#N/A</v>
      </c>
      <c r="M105" s="549" t="e">
        <f>IF(ISNUMBER(Regressions!N115),ROUND(Regressions!N115, 1), NA())</f>
        <v>#N/A</v>
      </c>
      <c r="N105" s="550">
        <f>IF(ISNUMBER(Regressions!O115),ROUND(Regressions!O115, 1), NA())</f>
        <v>6</v>
      </c>
      <c r="O105" s="551" t="e">
        <f>IF(ISNUMBER(Regressions!Q115),ROUND(Regressions!Q115, 1), NA())</f>
        <v>#N/A</v>
      </c>
      <c r="P105" s="547" t="e">
        <f>IF(ISNUMBER(Regressions!R115),ROUND(Regressions!R115, 1), NA())</f>
        <v>#N/A</v>
      </c>
      <c r="Q105" s="553" t="e">
        <f>IF(ISNUMBER(Regressions!S115),ROUND(Regressions!S115, 1), NA())</f>
        <v>#N/A</v>
      </c>
      <c r="R105" s="549" t="e">
        <f>IF(ISNUMBER(Regressions!T115),ROUND(Regressions!T115, 1), NA())</f>
        <v>#N/A</v>
      </c>
      <c r="S105" s="550" t="e">
        <f>IF(ISNUMBER(Regressions!U115),ROUND(Regressions!U115, 1), NA())</f>
        <v>#N/A</v>
      </c>
    </row>
    <row r="106" spans="1:19" x14ac:dyDescent="0.25">
      <c r="A106" s="542" t="str">
        <f>+Introduction!$C$7</f>
        <v>México</v>
      </c>
      <c r="B106" s="543">
        <f>IF(ISBLANK(Regressions!B116), " ", Regressions!B116)</f>
        <v>2009</v>
      </c>
      <c r="C106" s="542" t="str">
        <f>HLOOKUP(Introduction!$G$4,nametranslations,27,FALSE)</f>
        <v>Preprimaria</v>
      </c>
      <c r="D106" s="545">
        <f>IF(ISBLANK(Regressions!D116), " ", Regressions!D116)</f>
        <v>4506001</v>
      </c>
      <c r="E106" s="546" t="e">
        <f>IF(ISNUMBER(Regressions!E116),ROUND(Regressions!E116, 1), NA())</f>
        <v>#N/A</v>
      </c>
      <c r="F106" s="547">
        <f>IF(ISNUMBER(Regressions!F116),ROUND(Regressions!F116, 1), NA())</f>
        <v>90.1</v>
      </c>
      <c r="G106" s="548" t="e">
        <f>IF(ISNUMBER(Regressions!G116),ROUND(Regressions!G116, 1), NA())</f>
        <v>#N/A</v>
      </c>
      <c r="H106" s="549" t="e">
        <f>IF(ISNUMBER(Regressions!H116),ROUND(Regressions!H116, 1), NA())</f>
        <v>#N/A</v>
      </c>
      <c r="I106" s="550">
        <f>IF(ISNUMBER(Regressions!I116),ROUND(Regressions!I116, 1), NA())</f>
        <v>9.9</v>
      </c>
      <c r="J106" s="551" t="e">
        <f>IF(ISNUMBER(Regressions!K116),ROUND(Regressions!K116, 1), NA())</f>
        <v>#N/A</v>
      </c>
      <c r="K106" s="547">
        <f>IF(ISNUMBER(Regressions!L116),ROUND(Regressions!L116, 1), NA())</f>
        <v>94</v>
      </c>
      <c r="L106" s="552" t="e">
        <f>IF(ISNUMBER(Regressions!M116),ROUND(Regressions!M116, 1), NA())</f>
        <v>#N/A</v>
      </c>
      <c r="M106" s="549" t="e">
        <f>IF(ISNUMBER(Regressions!N116),ROUND(Regressions!N116, 1), NA())</f>
        <v>#N/A</v>
      </c>
      <c r="N106" s="550">
        <f>IF(ISNUMBER(Regressions!O116),ROUND(Regressions!O116, 1), NA())</f>
        <v>6</v>
      </c>
      <c r="O106" s="551" t="e">
        <f>IF(ISNUMBER(Regressions!Q116),ROUND(Regressions!Q116, 1), NA())</f>
        <v>#N/A</v>
      </c>
      <c r="P106" s="547" t="e">
        <f>IF(ISNUMBER(Regressions!R116),ROUND(Regressions!R116, 1), NA())</f>
        <v>#N/A</v>
      </c>
      <c r="Q106" s="553" t="e">
        <f>IF(ISNUMBER(Regressions!S116),ROUND(Regressions!S116, 1), NA())</f>
        <v>#N/A</v>
      </c>
      <c r="R106" s="549" t="e">
        <f>IF(ISNUMBER(Regressions!T116),ROUND(Regressions!T116, 1), NA())</f>
        <v>#N/A</v>
      </c>
      <c r="S106" s="550" t="e">
        <f>IF(ISNUMBER(Regressions!U116),ROUND(Regressions!U116, 1), NA())</f>
        <v>#N/A</v>
      </c>
    </row>
    <row r="107" spans="1:19" x14ac:dyDescent="0.25">
      <c r="A107" s="542" t="str">
        <f>+Introduction!$C$7</f>
        <v>México</v>
      </c>
      <c r="B107" s="543">
        <f>IF(ISBLANK(Regressions!B117), " ", Regressions!B117)</f>
        <v>2010</v>
      </c>
      <c r="C107" s="542" t="str">
        <f>HLOOKUP(Introduction!$G$4,nametranslations,27,FALSE)</f>
        <v>Preprimaria</v>
      </c>
      <c r="D107" s="545">
        <f>IF(ISBLANK(Regressions!D117), " ", Regressions!D117)</f>
        <v>4512953</v>
      </c>
      <c r="E107" s="546">
        <f>IF(ISNUMBER(Regressions!E117),ROUND(Regressions!E117, 1), NA())</f>
        <v>98.4</v>
      </c>
      <c r="F107" s="547">
        <f>IF(ISNUMBER(Regressions!F117),ROUND(Regressions!F117, 1), NA())</f>
        <v>90.1</v>
      </c>
      <c r="G107" s="548" t="e">
        <f>IF(ISNUMBER(Regressions!G117),ROUND(Regressions!G117, 1), NA())</f>
        <v>#N/A</v>
      </c>
      <c r="H107" s="549" t="e">
        <f>IF(ISNUMBER(Regressions!H117),ROUND(Regressions!H117, 1), NA())</f>
        <v>#N/A</v>
      </c>
      <c r="I107" s="550">
        <f>IF(ISNUMBER(Regressions!I117),ROUND(Regressions!I117, 1), NA())</f>
        <v>9.9</v>
      </c>
      <c r="J107" s="551">
        <f>IF(ISNUMBER(Regressions!K117),ROUND(Regressions!K117, 1), NA())</f>
        <v>98.1</v>
      </c>
      <c r="K107" s="547">
        <f>IF(ISNUMBER(Regressions!L117),ROUND(Regressions!L117, 1), NA())</f>
        <v>94</v>
      </c>
      <c r="L107" s="552" t="e">
        <f>IF(ISNUMBER(Regressions!M117),ROUND(Regressions!M117, 1), NA())</f>
        <v>#N/A</v>
      </c>
      <c r="M107" s="549" t="e">
        <f>IF(ISNUMBER(Regressions!N117),ROUND(Regressions!N117, 1), NA())</f>
        <v>#N/A</v>
      </c>
      <c r="N107" s="550">
        <f>IF(ISNUMBER(Regressions!O117),ROUND(Regressions!O117, 1), NA())</f>
        <v>6</v>
      </c>
      <c r="O107" s="551">
        <f>IF(ISNUMBER(Regressions!Q117),ROUND(Regressions!Q117, 1), NA())</f>
        <v>88.2</v>
      </c>
      <c r="P107" s="547">
        <f>IF(ISNUMBER(Regressions!R117),ROUND(Regressions!R117, 1), NA())</f>
        <v>72.7</v>
      </c>
      <c r="Q107" s="553" t="e">
        <f>IF(ISNUMBER(Regressions!S117),ROUND(Regressions!S117, 1), NA())</f>
        <v>#N/A</v>
      </c>
      <c r="R107" s="549" t="e">
        <f>IF(ISNUMBER(Regressions!T117),ROUND(Regressions!T117, 1), NA())</f>
        <v>#N/A</v>
      </c>
      <c r="S107" s="550">
        <f>IF(ISNUMBER(Regressions!U117),ROUND(Regressions!U117, 1), NA())</f>
        <v>27.3</v>
      </c>
    </row>
    <row r="108" spans="1:19" x14ac:dyDescent="0.25">
      <c r="A108" s="542" t="str">
        <f>+Introduction!$C$7</f>
        <v>México</v>
      </c>
      <c r="B108" s="543">
        <f>IF(ISBLANK(Regressions!B118), " ", Regressions!B118)</f>
        <v>2011</v>
      </c>
      <c r="C108" s="542" t="str">
        <f>HLOOKUP(Introduction!$G$4,nametranslations,27,FALSE)</f>
        <v>Preprimaria</v>
      </c>
      <c r="D108" s="545">
        <f>IF(ISBLANK(Regressions!D118), " ", Regressions!D118)</f>
        <v>4509567</v>
      </c>
      <c r="E108" s="546">
        <f>IF(ISNUMBER(Regressions!E118),ROUND(Regressions!E118, 1), NA())</f>
        <v>98.4</v>
      </c>
      <c r="F108" s="547">
        <f>IF(ISNUMBER(Regressions!F118),ROUND(Regressions!F118, 1), NA())</f>
        <v>90.1</v>
      </c>
      <c r="G108" s="548" t="e">
        <f>IF(ISNUMBER(Regressions!G118),ROUND(Regressions!G118, 1), NA())</f>
        <v>#N/A</v>
      </c>
      <c r="H108" s="549" t="e">
        <f>IF(ISNUMBER(Regressions!H118),ROUND(Regressions!H118, 1), NA())</f>
        <v>#N/A</v>
      </c>
      <c r="I108" s="550">
        <f>IF(ISNUMBER(Regressions!I118),ROUND(Regressions!I118, 1), NA())</f>
        <v>9.9</v>
      </c>
      <c r="J108" s="551">
        <f>IF(ISNUMBER(Regressions!K118),ROUND(Regressions!K118, 1), NA())</f>
        <v>98.1</v>
      </c>
      <c r="K108" s="547">
        <f>IF(ISNUMBER(Regressions!L118),ROUND(Regressions!L118, 1), NA())</f>
        <v>94</v>
      </c>
      <c r="L108" s="552" t="e">
        <f>IF(ISNUMBER(Regressions!M118),ROUND(Regressions!M118, 1), NA())</f>
        <v>#N/A</v>
      </c>
      <c r="M108" s="549" t="e">
        <f>IF(ISNUMBER(Regressions!N118),ROUND(Regressions!N118, 1), NA())</f>
        <v>#N/A</v>
      </c>
      <c r="N108" s="550">
        <f>IF(ISNUMBER(Regressions!O118),ROUND(Regressions!O118, 1), NA())</f>
        <v>6</v>
      </c>
      <c r="O108" s="551">
        <f>IF(ISNUMBER(Regressions!Q118),ROUND(Regressions!Q118, 1), NA())</f>
        <v>88.2</v>
      </c>
      <c r="P108" s="547">
        <f>IF(ISNUMBER(Regressions!R118),ROUND(Regressions!R118, 1), NA())</f>
        <v>72.7</v>
      </c>
      <c r="Q108" s="553" t="e">
        <f>IF(ISNUMBER(Regressions!S118),ROUND(Regressions!S118, 1), NA())</f>
        <v>#N/A</v>
      </c>
      <c r="R108" s="549" t="e">
        <f>IF(ISNUMBER(Regressions!T118),ROUND(Regressions!T118, 1), NA())</f>
        <v>#N/A</v>
      </c>
      <c r="S108" s="550">
        <f>IF(ISNUMBER(Regressions!U118),ROUND(Regressions!U118, 1), NA())</f>
        <v>27.3</v>
      </c>
    </row>
    <row r="109" spans="1:19" x14ac:dyDescent="0.25">
      <c r="A109" s="542" t="str">
        <f>+Introduction!$C$7</f>
        <v>México</v>
      </c>
      <c r="B109" s="543">
        <f>IF(ISBLANK(Regressions!B119), " ", Regressions!B119)</f>
        <v>2012</v>
      </c>
      <c r="C109" s="542" t="str">
        <f>HLOOKUP(Introduction!$G$4,nametranslations,27,FALSE)</f>
        <v>Preprimaria</v>
      </c>
      <c r="D109" s="545">
        <f>IF(ISBLANK(Regressions!D119), " ", Regressions!D119)</f>
        <v>4499128</v>
      </c>
      <c r="E109" s="546">
        <f>IF(ISNUMBER(Regressions!E119),ROUND(Regressions!E119, 1), NA())</f>
        <v>98.4</v>
      </c>
      <c r="F109" s="547">
        <f>IF(ISNUMBER(Regressions!F119),ROUND(Regressions!F119, 1), NA())</f>
        <v>90.1</v>
      </c>
      <c r="G109" s="548" t="e">
        <f>IF(ISNUMBER(Regressions!G119),ROUND(Regressions!G119, 1), NA())</f>
        <v>#N/A</v>
      </c>
      <c r="H109" s="549" t="e">
        <f>IF(ISNUMBER(Regressions!H119),ROUND(Regressions!H119, 1), NA())</f>
        <v>#N/A</v>
      </c>
      <c r="I109" s="550">
        <f>IF(ISNUMBER(Regressions!I119),ROUND(Regressions!I119, 1), NA())</f>
        <v>9.9</v>
      </c>
      <c r="J109" s="551">
        <f>IF(ISNUMBER(Regressions!K119),ROUND(Regressions!K119, 1), NA())</f>
        <v>98.1</v>
      </c>
      <c r="K109" s="547">
        <f>IF(ISNUMBER(Regressions!L119),ROUND(Regressions!L119, 1), NA())</f>
        <v>94</v>
      </c>
      <c r="L109" s="552" t="e">
        <f>IF(ISNUMBER(Regressions!M119),ROUND(Regressions!M119, 1), NA())</f>
        <v>#N/A</v>
      </c>
      <c r="M109" s="549" t="e">
        <f>IF(ISNUMBER(Regressions!N119),ROUND(Regressions!N119, 1), NA())</f>
        <v>#N/A</v>
      </c>
      <c r="N109" s="550">
        <f>IF(ISNUMBER(Regressions!O119),ROUND(Regressions!O119, 1), NA())</f>
        <v>6</v>
      </c>
      <c r="O109" s="551">
        <f>IF(ISNUMBER(Regressions!Q119),ROUND(Regressions!Q119, 1), NA())</f>
        <v>88.2</v>
      </c>
      <c r="P109" s="547">
        <f>IF(ISNUMBER(Regressions!R119),ROUND(Regressions!R119, 1), NA())</f>
        <v>72.7</v>
      </c>
      <c r="Q109" s="553" t="e">
        <f>IF(ISNUMBER(Regressions!S119),ROUND(Regressions!S119, 1), NA())</f>
        <v>#N/A</v>
      </c>
      <c r="R109" s="549" t="e">
        <f>IF(ISNUMBER(Regressions!T119),ROUND(Regressions!T119, 1), NA())</f>
        <v>#N/A</v>
      </c>
      <c r="S109" s="550">
        <f>IF(ISNUMBER(Regressions!U119),ROUND(Regressions!U119, 1), NA())</f>
        <v>27.3</v>
      </c>
    </row>
    <row r="110" spans="1:19" x14ac:dyDescent="0.25">
      <c r="A110" s="542" t="str">
        <f>+Introduction!$C$7</f>
        <v>México</v>
      </c>
      <c r="B110" s="543">
        <f>IF(ISBLANK(Regressions!B120), " ", Regressions!B120)</f>
        <v>2013</v>
      </c>
      <c r="C110" s="542" t="str">
        <f>HLOOKUP(Introduction!$G$4,nametranslations,27,FALSE)</f>
        <v>Preprimaria</v>
      </c>
      <c r="D110" s="545">
        <f>IF(ISBLANK(Regressions!D120), " ", Regressions!D120)</f>
        <v>6728385</v>
      </c>
      <c r="E110" s="546">
        <f>IF(ISNUMBER(Regressions!E120),ROUND(Regressions!E120, 1), NA())</f>
        <v>98.4</v>
      </c>
      <c r="F110" s="547">
        <f>IF(ISNUMBER(Regressions!F120),ROUND(Regressions!F120, 1), NA())</f>
        <v>90.1</v>
      </c>
      <c r="G110" s="548">
        <f>IF(ISNUMBER(Regressions!G120),ROUND(Regressions!G120, 1), NA())</f>
        <v>60.9</v>
      </c>
      <c r="H110" s="549">
        <f>IF(ISNUMBER(Regressions!H120),ROUND(Regressions!H120, 1), NA())</f>
        <v>29.2</v>
      </c>
      <c r="I110" s="550">
        <f>IF(ISNUMBER(Regressions!I120),ROUND(Regressions!I120, 1), NA())</f>
        <v>9.9</v>
      </c>
      <c r="J110" s="551">
        <f>IF(ISNUMBER(Regressions!K120),ROUND(Regressions!K120, 1), NA())</f>
        <v>98.1</v>
      </c>
      <c r="K110" s="547">
        <f>IF(ISNUMBER(Regressions!L120),ROUND(Regressions!L120, 1), NA())</f>
        <v>94</v>
      </c>
      <c r="L110" s="552" t="e">
        <f>IF(ISNUMBER(Regressions!M120),ROUND(Regressions!M120, 1), NA())</f>
        <v>#N/A</v>
      </c>
      <c r="M110" s="549" t="e">
        <f>IF(ISNUMBER(Regressions!N120),ROUND(Regressions!N120, 1), NA())</f>
        <v>#N/A</v>
      </c>
      <c r="N110" s="550">
        <f>IF(ISNUMBER(Regressions!O120),ROUND(Regressions!O120, 1), NA())</f>
        <v>6</v>
      </c>
      <c r="O110" s="551">
        <f>IF(ISNUMBER(Regressions!Q120),ROUND(Regressions!Q120, 1), NA())</f>
        <v>88.2</v>
      </c>
      <c r="P110" s="547">
        <f>IF(ISNUMBER(Regressions!R120),ROUND(Regressions!R120, 1), NA())</f>
        <v>72.7</v>
      </c>
      <c r="Q110" s="553" t="e">
        <f>IF(ISNUMBER(Regressions!S120),ROUND(Regressions!S120, 1), NA())</f>
        <v>#N/A</v>
      </c>
      <c r="R110" s="549" t="e">
        <f>IF(ISNUMBER(Regressions!T120),ROUND(Regressions!T120, 1), NA())</f>
        <v>#N/A</v>
      </c>
      <c r="S110" s="550">
        <f>IF(ISNUMBER(Regressions!U120),ROUND(Regressions!U120, 1), NA())</f>
        <v>27.3</v>
      </c>
    </row>
    <row r="111" spans="1:19" x14ac:dyDescent="0.25">
      <c r="A111" s="542" t="str">
        <f>+Introduction!$C$7</f>
        <v>México</v>
      </c>
      <c r="B111" s="543">
        <f>IF(ISBLANK(Regressions!B121), " ", Regressions!B121)</f>
        <v>2014</v>
      </c>
      <c r="C111" s="542" t="str">
        <f>HLOOKUP(Introduction!$G$4,nametranslations,27,FALSE)</f>
        <v>Preprimaria</v>
      </c>
      <c r="D111" s="545">
        <f>IF(ISBLANK(Regressions!D121), " ", Regressions!D121)</f>
        <v>6711553</v>
      </c>
      <c r="E111" s="546">
        <f>IF(ISNUMBER(Regressions!E121),ROUND(Regressions!E121, 1), NA())</f>
        <v>98.4</v>
      </c>
      <c r="F111" s="547">
        <f>IF(ISNUMBER(Regressions!F121),ROUND(Regressions!F121, 1), NA())</f>
        <v>90.1</v>
      </c>
      <c r="G111" s="548">
        <f>IF(ISNUMBER(Regressions!G121),ROUND(Regressions!G121, 1), NA())</f>
        <v>60.9</v>
      </c>
      <c r="H111" s="549">
        <f>IF(ISNUMBER(Regressions!H121),ROUND(Regressions!H121, 1), NA())</f>
        <v>29.2</v>
      </c>
      <c r="I111" s="550">
        <f>IF(ISNUMBER(Regressions!I121),ROUND(Regressions!I121, 1), NA())</f>
        <v>9.9</v>
      </c>
      <c r="J111" s="551">
        <f>IF(ISNUMBER(Regressions!K121),ROUND(Regressions!K121, 1), NA())</f>
        <v>98.1</v>
      </c>
      <c r="K111" s="547">
        <f>IF(ISNUMBER(Regressions!L121),ROUND(Regressions!L121, 1), NA())</f>
        <v>94</v>
      </c>
      <c r="L111" s="552" t="e">
        <f>IF(ISNUMBER(Regressions!M121),ROUND(Regressions!M121, 1), NA())</f>
        <v>#N/A</v>
      </c>
      <c r="M111" s="549" t="e">
        <f>IF(ISNUMBER(Regressions!N121),ROUND(Regressions!N121, 1), NA())</f>
        <v>#N/A</v>
      </c>
      <c r="N111" s="550">
        <f>IF(ISNUMBER(Regressions!O121),ROUND(Regressions!O121, 1), NA())</f>
        <v>6</v>
      </c>
      <c r="O111" s="551">
        <f>IF(ISNUMBER(Regressions!Q121),ROUND(Regressions!Q121, 1), NA())</f>
        <v>88.2</v>
      </c>
      <c r="P111" s="547">
        <f>IF(ISNUMBER(Regressions!R121),ROUND(Regressions!R121, 1), NA())</f>
        <v>72.7</v>
      </c>
      <c r="Q111" s="553" t="e">
        <f>IF(ISNUMBER(Regressions!S121),ROUND(Regressions!S121, 1), NA())</f>
        <v>#N/A</v>
      </c>
      <c r="R111" s="549" t="e">
        <f>IF(ISNUMBER(Regressions!T121),ROUND(Regressions!T121, 1), NA())</f>
        <v>#N/A</v>
      </c>
      <c r="S111" s="550">
        <f>IF(ISNUMBER(Regressions!U121),ROUND(Regressions!U121, 1), NA())</f>
        <v>27.3</v>
      </c>
    </row>
    <row r="112" spans="1:19" x14ac:dyDescent="0.25">
      <c r="A112" s="542" t="str">
        <f>+Introduction!$C$7</f>
        <v>México</v>
      </c>
      <c r="B112" s="543">
        <f>IF(ISBLANK(Regressions!B122), " ", Regressions!B122)</f>
        <v>2015</v>
      </c>
      <c r="C112" s="542" t="str">
        <f>HLOOKUP(Introduction!$G$4,nametranslations,27,FALSE)</f>
        <v>Preprimaria</v>
      </c>
      <c r="D112" s="545">
        <f>IF(ISBLANK(Regressions!D122), " ", Regressions!D122)</f>
        <v>6694193</v>
      </c>
      <c r="E112" s="546">
        <f>IF(ISNUMBER(Regressions!E122),ROUND(Regressions!E122, 1), NA())</f>
        <v>98.4</v>
      </c>
      <c r="F112" s="547">
        <f>IF(ISNUMBER(Regressions!F122),ROUND(Regressions!F122, 1), NA())</f>
        <v>90.1</v>
      </c>
      <c r="G112" s="548">
        <f>IF(ISNUMBER(Regressions!G122),ROUND(Regressions!G122, 1), NA())</f>
        <v>60.9</v>
      </c>
      <c r="H112" s="549">
        <f>IF(ISNUMBER(Regressions!H122),ROUND(Regressions!H122, 1), NA())</f>
        <v>29.2</v>
      </c>
      <c r="I112" s="550">
        <f>IF(ISNUMBER(Regressions!I122),ROUND(Regressions!I122, 1), NA())</f>
        <v>9.9</v>
      </c>
      <c r="J112" s="551">
        <f>IF(ISNUMBER(Regressions!K122),ROUND(Regressions!K122, 1), NA())</f>
        <v>98.1</v>
      </c>
      <c r="K112" s="547">
        <f>IF(ISNUMBER(Regressions!L122),ROUND(Regressions!L122, 1), NA())</f>
        <v>94</v>
      </c>
      <c r="L112" s="552" t="e">
        <f>IF(ISNUMBER(Regressions!M122),ROUND(Regressions!M122, 1), NA())</f>
        <v>#N/A</v>
      </c>
      <c r="M112" s="549" t="e">
        <f>IF(ISNUMBER(Regressions!N122),ROUND(Regressions!N122, 1), NA())</f>
        <v>#N/A</v>
      </c>
      <c r="N112" s="550">
        <f>IF(ISNUMBER(Regressions!O122),ROUND(Regressions!O122, 1), NA())</f>
        <v>6</v>
      </c>
      <c r="O112" s="551">
        <f>IF(ISNUMBER(Regressions!Q122),ROUND(Regressions!Q122, 1), NA())</f>
        <v>88.2</v>
      </c>
      <c r="P112" s="547">
        <f>IF(ISNUMBER(Regressions!R122),ROUND(Regressions!R122, 1), NA())</f>
        <v>72.7</v>
      </c>
      <c r="Q112" s="553" t="e">
        <f>IF(ISNUMBER(Regressions!S122),ROUND(Regressions!S122, 1), NA())</f>
        <v>#N/A</v>
      </c>
      <c r="R112" s="549" t="e">
        <f>IF(ISNUMBER(Regressions!T122),ROUND(Regressions!T122, 1), NA())</f>
        <v>#N/A</v>
      </c>
      <c r="S112" s="550">
        <f>IF(ISNUMBER(Regressions!U122),ROUND(Regressions!U122, 1), NA())</f>
        <v>27.3</v>
      </c>
    </row>
    <row r="113" spans="1:19" x14ac:dyDescent="0.25">
      <c r="A113" s="542" t="str">
        <f>+Introduction!$C$7</f>
        <v>México</v>
      </c>
      <c r="B113" s="543">
        <f>IF(ISBLANK(Regressions!B123), " ", Regressions!B123)</f>
        <v>2016</v>
      </c>
      <c r="C113" s="542" t="str">
        <f>HLOOKUP(Introduction!$G$4,nametranslations,27,FALSE)</f>
        <v>Preprimaria</v>
      </c>
      <c r="D113" s="545">
        <f>IF(ISBLANK(Regressions!D123), " ", Regressions!D123)</f>
        <v>6677238</v>
      </c>
      <c r="E113" s="546">
        <f>IF(ISNUMBER(Regressions!E123),ROUND(Regressions!E123, 1), NA())</f>
        <v>98.4</v>
      </c>
      <c r="F113" s="547">
        <f>IF(ISNUMBER(Regressions!F123),ROUND(Regressions!F123, 1), NA())</f>
        <v>90.1</v>
      </c>
      <c r="G113" s="548">
        <f>IF(ISNUMBER(Regressions!G123),ROUND(Regressions!G123, 1), NA())</f>
        <v>60.9</v>
      </c>
      <c r="H113" s="549">
        <f>IF(ISNUMBER(Regressions!H123),ROUND(Regressions!H123, 1), NA())</f>
        <v>29.2</v>
      </c>
      <c r="I113" s="550">
        <f>IF(ISNUMBER(Regressions!I123),ROUND(Regressions!I123, 1), NA())</f>
        <v>9.9</v>
      </c>
      <c r="J113" s="551">
        <f>IF(ISNUMBER(Regressions!K123),ROUND(Regressions!K123, 1), NA())</f>
        <v>98.1</v>
      </c>
      <c r="K113" s="547">
        <f>IF(ISNUMBER(Regressions!L123),ROUND(Regressions!L123, 1), NA())</f>
        <v>94</v>
      </c>
      <c r="L113" s="552" t="e">
        <f>IF(ISNUMBER(Regressions!M123),ROUND(Regressions!M123, 1), NA())</f>
        <v>#N/A</v>
      </c>
      <c r="M113" s="549" t="e">
        <f>IF(ISNUMBER(Regressions!N123),ROUND(Regressions!N123, 1), NA())</f>
        <v>#N/A</v>
      </c>
      <c r="N113" s="550">
        <f>IF(ISNUMBER(Regressions!O123),ROUND(Regressions!O123, 1), NA())</f>
        <v>6</v>
      </c>
      <c r="O113" s="551">
        <f>IF(ISNUMBER(Regressions!Q123),ROUND(Regressions!Q123, 1), NA())</f>
        <v>88.2</v>
      </c>
      <c r="P113" s="547">
        <f>IF(ISNUMBER(Regressions!R123),ROUND(Regressions!R123, 1), NA())</f>
        <v>72.7</v>
      </c>
      <c r="Q113" s="553" t="e">
        <f>IF(ISNUMBER(Regressions!S123),ROUND(Regressions!S123, 1), NA())</f>
        <v>#N/A</v>
      </c>
      <c r="R113" s="549" t="e">
        <f>IF(ISNUMBER(Regressions!T123),ROUND(Regressions!T123, 1), NA())</f>
        <v>#N/A</v>
      </c>
      <c r="S113" s="550">
        <f>IF(ISNUMBER(Regressions!U123),ROUND(Regressions!U123, 1), NA())</f>
        <v>27.3</v>
      </c>
    </row>
    <row r="114" spans="1:19" x14ac:dyDescent="0.25">
      <c r="A114" s="542" t="str">
        <f>+Introduction!$C$7</f>
        <v>México</v>
      </c>
      <c r="B114" s="543">
        <f>IF(ISBLANK(Regressions!B124), " ", Regressions!B124)</f>
        <v>2017</v>
      </c>
      <c r="C114" s="542" t="str">
        <f>HLOOKUP(Introduction!$G$4,nametranslations,27,FALSE)</f>
        <v>Preprimaria</v>
      </c>
      <c r="D114" s="545">
        <f>IF(ISBLANK(Regressions!D124), " ", Regressions!D124)</f>
        <v>6662516</v>
      </c>
      <c r="E114" s="546">
        <f>IF(ISNUMBER(Regressions!E124),ROUND(Regressions!E124, 1), NA())</f>
        <v>98.4</v>
      </c>
      <c r="F114" s="547">
        <f>IF(ISNUMBER(Regressions!F124),ROUND(Regressions!F124, 1), NA())</f>
        <v>90.1</v>
      </c>
      <c r="G114" s="548">
        <f>IF(ISNUMBER(Regressions!G124),ROUND(Regressions!G124, 1), NA())</f>
        <v>60.9</v>
      </c>
      <c r="H114" s="549">
        <f>IF(ISNUMBER(Regressions!H124),ROUND(Regressions!H124, 1), NA())</f>
        <v>29.2</v>
      </c>
      <c r="I114" s="550">
        <f>IF(ISNUMBER(Regressions!I124),ROUND(Regressions!I124, 1), NA())</f>
        <v>9.9</v>
      </c>
      <c r="J114" s="551">
        <f>IF(ISNUMBER(Regressions!K124),ROUND(Regressions!K124, 1), NA())</f>
        <v>98.1</v>
      </c>
      <c r="K114" s="547">
        <f>IF(ISNUMBER(Regressions!L124),ROUND(Regressions!L124, 1), NA())</f>
        <v>94</v>
      </c>
      <c r="L114" s="552" t="e">
        <f>IF(ISNUMBER(Regressions!M124),ROUND(Regressions!M124, 1), NA())</f>
        <v>#N/A</v>
      </c>
      <c r="M114" s="549" t="e">
        <f>IF(ISNUMBER(Regressions!N124),ROUND(Regressions!N124, 1), NA())</f>
        <v>#N/A</v>
      </c>
      <c r="N114" s="550">
        <f>IF(ISNUMBER(Regressions!O124),ROUND(Regressions!O124, 1), NA())</f>
        <v>6</v>
      </c>
      <c r="O114" s="551">
        <f>IF(ISNUMBER(Regressions!Q124),ROUND(Regressions!Q124, 1), NA())</f>
        <v>88.2</v>
      </c>
      <c r="P114" s="547">
        <f>IF(ISNUMBER(Regressions!R124),ROUND(Regressions!R124, 1), NA())</f>
        <v>72.7</v>
      </c>
      <c r="Q114" s="553" t="e">
        <f>IF(ISNUMBER(Regressions!S124),ROUND(Regressions!S124, 1), NA())</f>
        <v>#N/A</v>
      </c>
      <c r="R114" s="549" t="e">
        <f>IF(ISNUMBER(Regressions!T124),ROUND(Regressions!T124, 1), NA())</f>
        <v>#N/A</v>
      </c>
      <c r="S114" s="550">
        <f>IF(ISNUMBER(Regressions!U124),ROUND(Regressions!U124, 1), NA())</f>
        <v>27.3</v>
      </c>
    </row>
    <row r="115" spans="1:19" x14ac:dyDescent="0.25">
      <c r="A115" s="542" t="str">
        <f>+Introduction!$C$7</f>
        <v>México</v>
      </c>
      <c r="B115" s="543">
        <f>IF(ISBLANK(Regressions!B125), " ", Regressions!B125)</f>
        <v>2018</v>
      </c>
      <c r="C115" s="542" t="str">
        <f>HLOOKUP(Introduction!$G$4,nametranslations,27,FALSE)</f>
        <v>Preprimaria</v>
      </c>
      <c r="D115" s="545">
        <f>IF(ISBLANK(Regressions!D125), " ", Regressions!D125)</f>
        <v>6647805</v>
      </c>
      <c r="E115" s="546">
        <f>IF(ISNUMBER(Regressions!E125),ROUND(Regressions!E125, 1), NA())</f>
        <v>98.4</v>
      </c>
      <c r="F115" s="547">
        <f>IF(ISNUMBER(Regressions!F125),ROUND(Regressions!F125, 1), NA())</f>
        <v>90.1</v>
      </c>
      <c r="G115" s="548">
        <f>IF(ISNUMBER(Regressions!G125),ROUND(Regressions!G125, 1), NA())</f>
        <v>60.9</v>
      </c>
      <c r="H115" s="549">
        <f>IF(ISNUMBER(Regressions!H125),ROUND(Regressions!H125, 1), NA())</f>
        <v>29.2</v>
      </c>
      <c r="I115" s="550">
        <f>IF(ISNUMBER(Regressions!I125),ROUND(Regressions!I125, 1), NA())</f>
        <v>9.9</v>
      </c>
      <c r="J115" s="551">
        <f>IF(ISNUMBER(Regressions!K125),ROUND(Regressions!K125, 1), NA())</f>
        <v>98.1</v>
      </c>
      <c r="K115" s="547">
        <f>IF(ISNUMBER(Regressions!L125),ROUND(Regressions!L125, 1), NA())</f>
        <v>94</v>
      </c>
      <c r="L115" s="552" t="e">
        <f>IF(ISNUMBER(Regressions!M125),ROUND(Regressions!M125, 1), NA())</f>
        <v>#N/A</v>
      </c>
      <c r="M115" s="549" t="e">
        <f>IF(ISNUMBER(Regressions!N125),ROUND(Regressions!N125, 1), NA())</f>
        <v>#N/A</v>
      </c>
      <c r="N115" s="550">
        <f>IF(ISNUMBER(Regressions!O125),ROUND(Regressions!O125, 1), NA())</f>
        <v>6</v>
      </c>
      <c r="O115" s="551">
        <f>IF(ISNUMBER(Regressions!Q125),ROUND(Regressions!Q125, 1), NA())</f>
        <v>88.2</v>
      </c>
      <c r="P115" s="547">
        <f>IF(ISNUMBER(Regressions!R125),ROUND(Regressions!R125, 1), NA())</f>
        <v>72.7</v>
      </c>
      <c r="Q115" s="553" t="e">
        <f>IF(ISNUMBER(Regressions!S125),ROUND(Regressions!S125, 1), NA())</f>
        <v>#N/A</v>
      </c>
      <c r="R115" s="549" t="e">
        <f>IF(ISNUMBER(Regressions!T125),ROUND(Regressions!T125, 1), NA())</f>
        <v>#N/A</v>
      </c>
      <c r="S115" s="550">
        <f>IF(ISNUMBER(Regressions!U125),ROUND(Regressions!U125, 1), NA())</f>
        <v>27.3</v>
      </c>
    </row>
    <row r="116" spans="1:19" x14ac:dyDescent="0.25">
      <c r="A116" s="542" t="str">
        <f>+Introduction!$C$7</f>
        <v>México</v>
      </c>
      <c r="B116" s="543">
        <f>IF(ISBLANK(Regressions!B126), " ", Regressions!B126)</f>
        <v>2019</v>
      </c>
      <c r="C116" s="542" t="str">
        <f>HLOOKUP(Introduction!$G$4,nametranslations,27,FALSE)</f>
        <v>Preprimaria</v>
      </c>
      <c r="D116" s="545">
        <f>IF(ISBLANK(Regressions!D126), " ", Regressions!D126)</f>
        <v>6628796</v>
      </c>
      <c r="E116" s="546" t="e">
        <f>IF(ISNUMBER(Regressions!E126),ROUND(Regressions!E126, 1), NA())</f>
        <v>#N/A</v>
      </c>
      <c r="F116" s="547">
        <f>IF(ISNUMBER(Regressions!F126),ROUND(Regressions!F126, 1), NA())</f>
        <v>90.1</v>
      </c>
      <c r="G116" s="548">
        <f>IF(ISNUMBER(Regressions!G126),ROUND(Regressions!G126, 1), NA())</f>
        <v>60.9</v>
      </c>
      <c r="H116" s="549">
        <f>IF(ISNUMBER(Regressions!H126),ROUND(Regressions!H126, 1), NA())</f>
        <v>29.2</v>
      </c>
      <c r="I116" s="550">
        <f>IF(ISNUMBER(Regressions!I126),ROUND(Regressions!I126, 1), NA())</f>
        <v>9.9</v>
      </c>
      <c r="J116" s="551" t="e">
        <f>IF(ISNUMBER(Regressions!K126),ROUND(Regressions!K126, 1), NA())</f>
        <v>#N/A</v>
      </c>
      <c r="K116" s="547">
        <f>IF(ISNUMBER(Regressions!L126),ROUND(Regressions!L126, 1), NA())</f>
        <v>94</v>
      </c>
      <c r="L116" s="552" t="e">
        <f>IF(ISNUMBER(Regressions!M126),ROUND(Regressions!M126, 1), NA())</f>
        <v>#N/A</v>
      </c>
      <c r="M116" s="549" t="e">
        <f>IF(ISNUMBER(Regressions!N126),ROUND(Regressions!N126, 1), NA())</f>
        <v>#N/A</v>
      </c>
      <c r="N116" s="550">
        <f>IF(ISNUMBER(Regressions!O126),ROUND(Regressions!O126, 1), NA())</f>
        <v>6</v>
      </c>
      <c r="O116" s="551" t="e">
        <f>IF(ISNUMBER(Regressions!Q126),ROUND(Regressions!Q126, 1), NA())</f>
        <v>#N/A</v>
      </c>
      <c r="P116" s="547" t="e">
        <f>IF(ISNUMBER(Regressions!R126),ROUND(Regressions!R126, 1), NA())</f>
        <v>#N/A</v>
      </c>
      <c r="Q116" s="553" t="e">
        <f>IF(ISNUMBER(Regressions!S126),ROUND(Regressions!S126, 1), NA())</f>
        <v>#N/A</v>
      </c>
      <c r="R116" s="549" t="e">
        <f>IF(ISNUMBER(Regressions!T126),ROUND(Regressions!T126, 1), NA())</f>
        <v>#N/A</v>
      </c>
      <c r="S116" s="550" t="e">
        <f>IF(ISNUMBER(Regressions!U126),ROUND(Regressions!U126, 1), NA())</f>
        <v>#N/A</v>
      </c>
    </row>
    <row r="117" spans="1:19" x14ac:dyDescent="0.25">
      <c r="A117" s="542" t="str">
        <f>+Introduction!$C$7</f>
        <v>México</v>
      </c>
      <c r="B117" s="543">
        <f>IF(ISBLANK(Regressions!B127), " ", Regressions!B127)</f>
        <v>2020</v>
      </c>
      <c r="C117" s="542" t="str">
        <f>HLOOKUP(Introduction!$G$4,nametranslations,27,FALSE)</f>
        <v>Preprimaria</v>
      </c>
      <c r="D117" s="545">
        <f>IF(ISBLANK(Regressions!D127), " ", Regressions!D127)</f>
        <v>6602440</v>
      </c>
      <c r="E117" s="546" t="e">
        <f>IF(ISNUMBER(Regressions!E127),ROUND(Regressions!E127, 1), NA())</f>
        <v>#N/A</v>
      </c>
      <c r="F117" s="547">
        <f>IF(ISNUMBER(Regressions!F127),ROUND(Regressions!F127, 1), NA())</f>
        <v>90.1</v>
      </c>
      <c r="G117" s="548">
        <f>IF(ISNUMBER(Regressions!G127),ROUND(Regressions!G127, 1), NA())</f>
        <v>60.9</v>
      </c>
      <c r="H117" s="549">
        <f>IF(ISNUMBER(Regressions!H127),ROUND(Regressions!H127, 1), NA())</f>
        <v>29.2</v>
      </c>
      <c r="I117" s="550">
        <f>IF(ISNUMBER(Regressions!I127),ROUND(Regressions!I127, 1), NA())</f>
        <v>9.9</v>
      </c>
      <c r="J117" s="551" t="e">
        <f>IF(ISNUMBER(Regressions!K127),ROUND(Regressions!K127, 1), NA())</f>
        <v>#N/A</v>
      </c>
      <c r="K117" s="547">
        <f>IF(ISNUMBER(Regressions!L127),ROUND(Regressions!L127, 1), NA())</f>
        <v>94</v>
      </c>
      <c r="L117" s="552" t="e">
        <f>IF(ISNUMBER(Regressions!M127),ROUND(Regressions!M127, 1), NA())</f>
        <v>#N/A</v>
      </c>
      <c r="M117" s="549" t="e">
        <f>IF(ISNUMBER(Regressions!N127),ROUND(Regressions!N127, 1), NA())</f>
        <v>#N/A</v>
      </c>
      <c r="N117" s="550">
        <f>IF(ISNUMBER(Regressions!O127),ROUND(Regressions!O127, 1), NA())</f>
        <v>6</v>
      </c>
      <c r="O117" s="551" t="e">
        <f>IF(ISNUMBER(Regressions!Q127),ROUND(Regressions!Q127, 1), NA())</f>
        <v>#N/A</v>
      </c>
      <c r="P117" s="547" t="e">
        <f>IF(ISNUMBER(Regressions!R127),ROUND(Regressions!R127, 1), NA())</f>
        <v>#N/A</v>
      </c>
      <c r="Q117" s="553" t="e">
        <f>IF(ISNUMBER(Regressions!S127),ROUND(Regressions!S127, 1), NA())</f>
        <v>#N/A</v>
      </c>
      <c r="R117" s="549" t="e">
        <f>IF(ISNUMBER(Regressions!T127),ROUND(Regressions!T127, 1), NA())</f>
        <v>#N/A</v>
      </c>
      <c r="S117" s="550" t="e">
        <f>IF(ISNUMBER(Regressions!U127),ROUND(Regressions!U127, 1), NA())</f>
        <v>#N/A</v>
      </c>
    </row>
    <row r="118" spans="1:19" x14ac:dyDescent="0.25">
      <c r="A118" s="542" t="str">
        <f>+Introduction!$C$7</f>
        <v>México</v>
      </c>
      <c r="B118" s="543">
        <f>IF(ISBLANK(Regressions!B128), " ", Regressions!B128)</f>
        <v>2021</v>
      </c>
      <c r="C118" s="542" t="str">
        <f>HLOOKUP(Introduction!$G$4,nametranslations,27,FALSE)</f>
        <v>Preprimaria</v>
      </c>
      <c r="D118" s="545">
        <f>IF(ISBLANK(Regressions!D128), " ", Regressions!D128)</f>
        <v>6566981</v>
      </c>
      <c r="E118" s="551" t="e">
        <f>IF(ISNUMBER(Regressions!E128),ROUND(Regressions!E128, 1), NA())</f>
        <v>#N/A</v>
      </c>
      <c r="F118" s="554">
        <f>IF(ISNUMBER(Regressions!F128),ROUND(Regressions!F128, 1), NA())</f>
        <v>90.1</v>
      </c>
      <c r="G118" s="555">
        <f>IF(ISNUMBER(Regressions!G128),ROUND(Regressions!G128, 1), NA())</f>
        <v>60.9</v>
      </c>
      <c r="H118" s="549">
        <f>IF(ISNUMBER(Regressions!H128),ROUND(Regressions!H128, 1), NA())</f>
        <v>29.2</v>
      </c>
      <c r="I118" s="550">
        <f>IF(ISNUMBER(Regressions!I128),ROUND(Regressions!I128, 1), NA())</f>
        <v>9.9</v>
      </c>
      <c r="J118" s="551" t="e">
        <f>IF(ISNUMBER(Regressions!K128),ROUND(Regressions!K128, 1), NA())</f>
        <v>#N/A</v>
      </c>
      <c r="K118" s="554">
        <f>IF(ISNUMBER(Regressions!L128),ROUND(Regressions!L128, 1), NA())</f>
        <v>94</v>
      </c>
      <c r="L118" s="556" t="e">
        <f>IF(ISNUMBER(Regressions!M128),ROUND(Regressions!M128, 1), NA())</f>
        <v>#N/A</v>
      </c>
      <c r="M118" s="549" t="e">
        <f>IF(ISNUMBER(Regressions!N128),ROUND(Regressions!N128, 1), NA())</f>
        <v>#N/A</v>
      </c>
      <c r="N118" s="550">
        <f>IF(ISNUMBER(Regressions!O128),ROUND(Regressions!O128, 1), NA())</f>
        <v>6</v>
      </c>
      <c r="O118" s="551" t="e">
        <f>IF(ISNUMBER(Regressions!Q128),ROUND(Regressions!Q128, 1), NA())</f>
        <v>#N/A</v>
      </c>
      <c r="P118" s="554" t="e">
        <f>IF(ISNUMBER(Regressions!R128),ROUND(Regressions!R128, 1), NA())</f>
        <v>#N/A</v>
      </c>
      <c r="Q118" s="557" t="e">
        <f>IF(ISNUMBER(Regressions!S128),ROUND(Regressions!S128, 1), NA())</f>
        <v>#N/A</v>
      </c>
      <c r="R118" s="549" t="e">
        <f>IF(ISNUMBER(Regressions!T128),ROUND(Regressions!T128, 1), NA())</f>
        <v>#N/A</v>
      </c>
      <c r="S118" s="550" t="e">
        <f>IF(ISNUMBER(Regressions!U128),ROUND(Regressions!U128, 1), NA())</f>
        <v>#N/A</v>
      </c>
    </row>
    <row r="119" spans="1:19" x14ac:dyDescent="0.25">
      <c r="A119" s="542" t="str">
        <f>+Introduction!$C$7</f>
        <v>México</v>
      </c>
      <c r="B119" s="543">
        <f>IF(ISBLANK(Regressions!B129), " ", Regressions!B129)</f>
        <v>2022</v>
      </c>
      <c r="C119" s="542" t="str">
        <f>HLOOKUP(Introduction!$G$4,nametranslations,27,FALSE)</f>
        <v>Preprimaria</v>
      </c>
      <c r="D119" s="545">
        <f>IF(ISBLANK(Regressions!D129), " ", Regressions!D129)</f>
        <v>6523361</v>
      </c>
      <c r="E119" s="546" t="e">
        <f>IF(ISNUMBER(Regressions!E129),ROUND(Regressions!E129, 1), NA())</f>
        <v>#N/A</v>
      </c>
      <c r="F119" s="547">
        <f>IF(ISNUMBER(Regressions!F129),ROUND(Regressions!F129, 1), NA())</f>
        <v>90.1</v>
      </c>
      <c r="G119" s="548" t="e">
        <f>IF(ISNUMBER(Regressions!G129),ROUND(Regressions!G129, 1), NA())</f>
        <v>#N/A</v>
      </c>
      <c r="H119" s="549" t="e">
        <f>IF(ISNUMBER(Regressions!H129),ROUND(Regressions!H129, 1), NA())</f>
        <v>#N/A</v>
      </c>
      <c r="I119" s="550">
        <f>IF(ISNUMBER(Regressions!I129),ROUND(Regressions!I129, 1), NA())</f>
        <v>9.9</v>
      </c>
      <c r="J119" s="551" t="e">
        <f>IF(ISNUMBER(Regressions!K129),ROUND(Regressions!K129, 1), NA())</f>
        <v>#N/A</v>
      </c>
      <c r="K119" s="547">
        <f>IF(ISNUMBER(Regressions!L129),ROUND(Regressions!L129, 1), NA())</f>
        <v>94</v>
      </c>
      <c r="L119" s="552" t="e">
        <f>IF(ISNUMBER(Regressions!M129),ROUND(Regressions!M129, 1), NA())</f>
        <v>#N/A</v>
      </c>
      <c r="M119" s="549" t="e">
        <f>IF(ISNUMBER(Regressions!N129),ROUND(Regressions!N129, 1), NA())</f>
        <v>#N/A</v>
      </c>
      <c r="N119" s="550">
        <f>IF(ISNUMBER(Regressions!O129),ROUND(Regressions!O129, 1), NA())</f>
        <v>6</v>
      </c>
      <c r="O119" s="551" t="e">
        <f>IF(ISNUMBER(Regressions!Q129),ROUND(Regressions!Q129, 1), NA())</f>
        <v>#N/A</v>
      </c>
      <c r="P119" s="547" t="e">
        <f>IF(ISNUMBER(Regressions!R129),ROUND(Regressions!R129, 1), NA())</f>
        <v>#N/A</v>
      </c>
      <c r="Q119" s="553" t="e">
        <f>IF(ISNUMBER(Regressions!S129),ROUND(Regressions!S129, 1), NA())</f>
        <v>#N/A</v>
      </c>
      <c r="R119" s="549" t="e">
        <f>IF(ISNUMBER(Regressions!T129),ROUND(Regressions!T129, 1), NA())</f>
        <v>#N/A</v>
      </c>
      <c r="S119" s="550" t="e">
        <f>IF(ISNUMBER(Regressions!U129),ROUND(Regressions!U129, 1), NA())</f>
        <v>#N/A</v>
      </c>
    </row>
    <row r="120" spans="1:19" x14ac:dyDescent="0.25">
      <c r="A120" s="542" t="str">
        <f>+Introduction!$C$7</f>
        <v>México</v>
      </c>
      <c r="B120" s="543">
        <f>IF(ISBLANK(Regressions!B130), " ", Regressions!B130)</f>
        <v>2023</v>
      </c>
      <c r="C120" s="542" t="str">
        <f>HLOOKUP(Introduction!$G$4,nametranslations,27,FALSE)</f>
        <v>Preprimaria</v>
      </c>
      <c r="D120" s="545">
        <f>IF(ISBLANK(Regressions!D130), " ", Regressions!D130)</f>
        <v>6474982</v>
      </c>
      <c r="E120" s="546" t="e">
        <f>IF(ISNUMBER(Regressions!E130),ROUND(Regressions!E130, 1), NA())</f>
        <v>#N/A</v>
      </c>
      <c r="F120" s="547">
        <f>IF(ISNUMBER(Regressions!F130),ROUND(Regressions!F130, 1), NA())</f>
        <v>90.1</v>
      </c>
      <c r="G120" s="548" t="e">
        <f>IF(ISNUMBER(Regressions!G130),ROUND(Regressions!G130, 1), NA())</f>
        <v>#N/A</v>
      </c>
      <c r="H120" s="549" t="e">
        <f>IF(ISNUMBER(Regressions!H130),ROUND(Regressions!H130, 1), NA())</f>
        <v>#N/A</v>
      </c>
      <c r="I120" s="550">
        <f>IF(ISNUMBER(Regressions!I130),ROUND(Regressions!I130, 1), NA())</f>
        <v>9.9</v>
      </c>
      <c r="J120" s="551" t="e">
        <f>IF(ISNUMBER(Regressions!K130),ROUND(Regressions!K130, 1), NA())</f>
        <v>#N/A</v>
      </c>
      <c r="K120" s="547">
        <f>IF(ISNUMBER(Regressions!L130),ROUND(Regressions!L130, 1), NA())</f>
        <v>94</v>
      </c>
      <c r="L120" s="552" t="e">
        <f>IF(ISNUMBER(Regressions!M130),ROUND(Regressions!M130, 1), NA())</f>
        <v>#N/A</v>
      </c>
      <c r="M120" s="549" t="e">
        <f>IF(ISNUMBER(Regressions!N130),ROUND(Regressions!N130, 1), NA())</f>
        <v>#N/A</v>
      </c>
      <c r="N120" s="550">
        <f>IF(ISNUMBER(Regressions!O130),ROUND(Regressions!O130, 1), NA())</f>
        <v>6</v>
      </c>
      <c r="O120" s="551" t="e">
        <f>IF(ISNUMBER(Regressions!Q130),ROUND(Regressions!Q130, 1), NA())</f>
        <v>#N/A</v>
      </c>
      <c r="P120" s="547" t="e">
        <f>IF(ISNUMBER(Regressions!R130),ROUND(Regressions!R130, 1), NA())</f>
        <v>#N/A</v>
      </c>
      <c r="Q120" s="553" t="e">
        <f>IF(ISNUMBER(Regressions!S130),ROUND(Regressions!S130, 1), NA())</f>
        <v>#N/A</v>
      </c>
      <c r="R120" s="549" t="e">
        <f>IF(ISNUMBER(Regressions!T130),ROUND(Regressions!T130, 1), NA())</f>
        <v>#N/A</v>
      </c>
      <c r="S120" s="550" t="e">
        <f>IF(ISNUMBER(Regressions!U130),ROUND(Regressions!U130, 1), NA())</f>
        <v>#N/A</v>
      </c>
    </row>
    <row r="121" spans="1:19" x14ac:dyDescent="0.25">
      <c r="A121" s="542" t="str">
        <f>+Introduction!$C$7</f>
        <v>México</v>
      </c>
      <c r="B121" s="543">
        <f>IF(ISBLANK(Regressions!B131), " ", Regressions!B131)</f>
        <v>2024</v>
      </c>
      <c r="C121" s="542" t="str">
        <f>HLOOKUP(Introduction!$G$4,nametranslations,27,FALSE)</f>
        <v>Preprimaria</v>
      </c>
      <c r="D121" s="545">
        <f>IF(ISBLANK(Regressions!D131), " ", Regressions!D131)</f>
        <v>7081779</v>
      </c>
      <c r="E121" s="546" t="e">
        <f>IF(ISNUMBER(Regressions!E131),ROUND(Regressions!E131, 1), NA())</f>
        <v>#N/A</v>
      </c>
      <c r="F121" s="547" t="e">
        <f>IF(ISNUMBER(Regressions!F131),ROUND(Regressions!F131, 1), NA())</f>
        <v>#N/A</v>
      </c>
      <c r="G121" s="548" t="e">
        <f>IF(ISNUMBER(Regressions!G131),ROUND(Regressions!G131, 1), NA())</f>
        <v>#N/A</v>
      </c>
      <c r="H121" s="549" t="e">
        <f>IF(ISNUMBER(Regressions!H131),ROUND(Regressions!H131, 1), NA())</f>
        <v>#N/A</v>
      </c>
      <c r="I121" s="550" t="e">
        <f>IF(ISNUMBER(Regressions!I131),ROUND(Regressions!I131, 1), NA())</f>
        <v>#N/A</v>
      </c>
      <c r="J121" s="551" t="e">
        <f>IF(ISNUMBER(Regressions!K131),ROUND(Regressions!K131, 1), NA())</f>
        <v>#N/A</v>
      </c>
      <c r="K121" s="547" t="e">
        <f>IF(ISNUMBER(Regressions!L131),ROUND(Regressions!L131, 1), NA())</f>
        <v>#N/A</v>
      </c>
      <c r="L121" s="552" t="e">
        <f>IF(ISNUMBER(Regressions!M131),ROUND(Regressions!M131, 1), NA())</f>
        <v>#N/A</v>
      </c>
      <c r="M121" s="549" t="e">
        <f>IF(ISNUMBER(Regressions!N131),ROUND(Regressions!N131, 1), NA())</f>
        <v>#N/A</v>
      </c>
      <c r="N121" s="550" t="e">
        <f>IF(ISNUMBER(Regressions!O131),ROUND(Regressions!O131, 1), NA())</f>
        <v>#N/A</v>
      </c>
      <c r="O121" s="551" t="e">
        <f>IF(ISNUMBER(Regressions!Q131),ROUND(Regressions!Q131, 1), NA())</f>
        <v>#N/A</v>
      </c>
      <c r="P121" s="547" t="e">
        <f>IF(ISNUMBER(Regressions!R131),ROUND(Regressions!R131, 1), NA())</f>
        <v>#N/A</v>
      </c>
      <c r="Q121" s="553" t="e">
        <f>IF(ISNUMBER(Regressions!S131),ROUND(Regressions!S131, 1), NA())</f>
        <v>#N/A</v>
      </c>
      <c r="R121" s="549" t="e">
        <f>IF(ISNUMBER(Regressions!T131),ROUND(Regressions!T131, 1), NA())</f>
        <v>#N/A</v>
      </c>
      <c r="S121" s="550" t="e">
        <f>IF(ISNUMBER(Regressions!U131),ROUND(Regressions!U131, 1), NA())</f>
        <v>#N/A</v>
      </c>
    </row>
    <row r="122" spans="1:19" x14ac:dyDescent="0.25">
      <c r="A122" s="558" t="str">
        <f>+Introduction!$C$7</f>
        <v>México</v>
      </c>
      <c r="B122" s="559">
        <f>IF(ISBLANK(Regressions!B132), " ", Regressions!B132)</f>
        <v>2025</v>
      </c>
      <c r="C122" s="558" t="str">
        <f>HLOOKUP(Introduction!$G$4,nametranslations,27,FALSE)</f>
        <v>Preprimaria</v>
      </c>
      <c r="D122" s="560">
        <f>IF(ISBLANK(Regressions!D132), " ", Regressions!D132)</f>
        <v>7209230</v>
      </c>
      <c r="E122" s="561" t="e">
        <f>IF(ISNUMBER(Regressions!E132),ROUND(Regressions!E132, 1), NA())</f>
        <v>#N/A</v>
      </c>
      <c r="F122" s="562" t="e">
        <f>IF(ISNUMBER(Regressions!F132),ROUND(Regressions!F132, 1), NA())</f>
        <v>#N/A</v>
      </c>
      <c r="G122" s="563" t="e">
        <f>IF(ISNUMBER(Regressions!G132),ROUND(Regressions!G132, 1), NA())</f>
        <v>#N/A</v>
      </c>
      <c r="H122" s="564" t="e">
        <f>IF(ISNUMBER(Regressions!H132),ROUND(Regressions!H132, 1), NA())</f>
        <v>#N/A</v>
      </c>
      <c r="I122" s="565" t="e">
        <f>IF(ISNUMBER(Regressions!I132),ROUND(Regressions!I132, 1), NA())</f>
        <v>#N/A</v>
      </c>
      <c r="J122" s="566" t="e">
        <f>IF(ISNUMBER(Regressions!K132),ROUND(Regressions!K132, 1), NA())</f>
        <v>#N/A</v>
      </c>
      <c r="K122" s="562" t="e">
        <f>IF(ISNUMBER(Regressions!L132),ROUND(Regressions!L132, 1), NA())</f>
        <v>#N/A</v>
      </c>
      <c r="L122" s="567" t="e">
        <f>IF(ISNUMBER(Regressions!M132),ROUND(Regressions!M132, 1), NA())</f>
        <v>#N/A</v>
      </c>
      <c r="M122" s="564" t="e">
        <f>IF(ISNUMBER(Regressions!N132),ROUND(Regressions!N132, 1), NA())</f>
        <v>#N/A</v>
      </c>
      <c r="N122" s="565" t="e">
        <f>IF(ISNUMBER(Regressions!O132),ROUND(Regressions!O132, 1), NA())</f>
        <v>#N/A</v>
      </c>
      <c r="O122" s="566" t="e">
        <f>IF(ISNUMBER(Regressions!Q132),ROUND(Regressions!Q132, 1), NA())</f>
        <v>#N/A</v>
      </c>
      <c r="P122" s="562" t="e">
        <f>IF(ISNUMBER(Regressions!R132),ROUND(Regressions!R132, 1), NA())</f>
        <v>#N/A</v>
      </c>
      <c r="Q122" s="568" t="e">
        <f>IF(ISNUMBER(Regressions!S132),ROUND(Regressions!S132, 1), NA())</f>
        <v>#N/A</v>
      </c>
      <c r="R122" s="564" t="e">
        <f>IF(ISNUMBER(Regressions!T132),ROUND(Regressions!T132, 1), NA())</f>
        <v>#N/A</v>
      </c>
      <c r="S122" s="565" t="e">
        <f>IF(ISNUMBER(Regressions!U132),ROUND(Regressions!U132, 1), NA())</f>
        <v>#N/A</v>
      </c>
    </row>
    <row r="123" spans="1:19" hidden="1" x14ac:dyDescent="0.25">
      <c r="A123" s="542" t="str">
        <f>+Introduction!$C$7</f>
        <v>México</v>
      </c>
      <c r="B123" s="543">
        <f>IF(ISBLANK(Regressions!B133), " ", Regressions!B133)</f>
        <v>2026</v>
      </c>
      <c r="C123" s="542" t="str">
        <f>HLOOKUP(Introduction!$G$4,nametranslations,27,FALSE)</f>
        <v>Preprimaria</v>
      </c>
      <c r="D123" s="545" t="str">
        <f>IF(ISBLANK(Regressions!D133), " ", Regressions!D133)</f>
        <v xml:space="preserve"> </v>
      </c>
      <c r="E123" s="546" t="e">
        <f>IF(ISNUMBER(Regressions!E133),ROUND(Regressions!E133, 1), NA())</f>
        <v>#N/A</v>
      </c>
      <c r="F123" s="547" t="e">
        <f>IF(ISNUMBER(Regressions!F133),ROUND(Regressions!F133, 1), NA())</f>
        <v>#N/A</v>
      </c>
      <c r="G123" s="548" t="e">
        <f>IF(ISNUMBER(Regressions!G133),ROUND(Regressions!G133, 1), NA())</f>
        <v>#N/A</v>
      </c>
      <c r="H123" s="549" t="e">
        <f>IF(ISNUMBER(Regressions!H133),ROUND(Regressions!H133, 1), NA())</f>
        <v>#N/A</v>
      </c>
      <c r="I123" s="550" t="e">
        <f>IF(ISNUMBER(Regressions!I133),ROUND(Regressions!I133, 1), NA())</f>
        <v>#N/A</v>
      </c>
      <c r="J123" s="551" t="e">
        <f>IF(ISNUMBER(Regressions!K133),ROUND(Regressions!K133, 1), NA())</f>
        <v>#N/A</v>
      </c>
      <c r="K123" s="547" t="e">
        <f>IF(ISNUMBER(Regressions!L133),ROUND(Regressions!L133, 1), NA())</f>
        <v>#N/A</v>
      </c>
      <c r="L123" s="552" t="e">
        <f>IF(ISNUMBER(Regressions!M133),ROUND(Regressions!M133, 1), NA())</f>
        <v>#N/A</v>
      </c>
      <c r="M123" s="549" t="e">
        <f>IF(ISNUMBER(Regressions!N133),ROUND(Regressions!N133, 1), NA())</f>
        <v>#N/A</v>
      </c>
      <c r="N123" s="550" t="e">
        <f>IF(ISNUMBER(Regressions!O133),ROUND(Regressions!O133, 1), NA())</f>
        <v>#N/A</v>
      </c>
      <c r="O123" s="551" t="e">
        <f>IF(ISNUMBER(Regressions!Q133),ROUND(Regressions!Q133, 1), NA())</f>
        <v>#N/A</v>
      </c>
      <c r="P123" s="547" t="e">
        <f>IF(ISNUMBER(Regressions!R133),ROUND(Regressions!R133, 1), NA())</f>
        <v>#N/A</v>
      </c>
      <c r="Q123" s="553" t="e">
        <f>IF(ISNUMBER(Regressions!S133),ROUND(Regressions!S133, 1), NA())</f>
        <v>#N/A</v>
      </c>
      <c r="R123" s="549" t="e">
        <f>IF(ISNUMBER(Regressions!T133),ROUND(Regressions!T133, 1), NA())</f>
        <v>#N/A</v>
      </c>
      <c r="S123" s="550" t="e">
        <f>IF(ISNUMBER(Regressions!U133),ROUND(Regressions!U133, 1), NA())</f>
        <v>#N/A</v>
      </c>
    </row>
    <row r="124" spans="1:19" hidden="1" x14ac:dyDescent="0.25">
      <c r="A124" s="542" t="str">
        <f>+Introduction!$C$7</f>
        <v>México</v>
      </c>
      <c r="B124" s="543">
        <f>IF(ISBLANK(Regressions!B134), " ", Regressions!B134)</f>
        <v>2027</v>
      </c>
      <c r="C124" s="542" t="str">
        <f>HLOOKUP(Introduction!$G$4,nametranslations,27,FALSE)</f>
        <v>Preprimaria</v>
      </c>
      <c r="D124" s="545" t="str">
        <f>IF(ISBLANK(Regressions!D134), " ", Regressions!D134)</f>
        <v xml:space="preserve"> </v>
      </c>
      <c r="E124" s="546" t="e">
        <f>IF(ISNUMBER(Regressions!E134),ROUND(Regressions!E134, 1), NA())</f>
        <v>#N/A</v>
      </c>
      <c r="F124" s="547" t="e">
        <f>IF(ISNUMBER(Regressions!F134),ROUND(Regressions!F134, 1), NA())</f>
        <v>#N/A</v>
      </c>
      <c r="G124" s="548" t="e">
        <f>IF(ISNUMBER(Regressions!G134),ROUND(Regressions!G134, 1), NA())</f>
        <v>#N/A</v>
      </c>
      <c r="H124" s="549" t="e">
        <f>IF(ISNUMBER(Regressions!H134),ROUND(Regressions!H134, 1), NA())</f>
        <v>#N/A</v>
      </c>
      <c r="I124" s="550" t="e">
        <f>IF(ISNUMBER(Regressions!I134),ROUND(Regressions!I134, 1), NA())</f>
        <v>#N/A</v>
      </c>
      <c r="J124" s="551" t="e">
        <f>IF(ISNUMBER(Regressions!K134),ROUND(Regressions!K134, 1), NA())</f>
        <v>#N/A</v>
      </c>
      <c r="K124" s="547" t="e">
        <f>IF(ISNUMBER(Regressions!L134),ROUND(Regressions!L134, 1), NA())</f>
        <v>#N/A</v>
      </c>
      <c r="L124" s="552" t="e">
        <f>IF(ISNUMBER(Regressions!M134),ROUND(Regressions!M134, 1), NA())</f>
        <v>#N/A</v>
      </c>
      <c r="M124" s="549" t="e">
        <f>IF(ISNUMBER(Regressions!N134),ROUND(Regressions!N134, 1), NA())</f>
        <v>#N/A</v>
      </c>
      <c r="N124" s="550" t="e">
        <f>IF(ISNUMBER(Regressions!O134),ROUND(Regressions!O134, 1), NA())</f>
        <v>#N/A</v>
      </c>
      <c r="O124" s="551" t="e">
        <f>IF(ISNUMBER(Regressions!Q134),ROUND(Regressions!Q134, 1), NA())</f>
        <v>#N/A</v>
      </c>
      <c r="P124" s="547" t="e">
        <f>IF(ISNUMBER(Regressions!R134),ROUND(Regressions!R134, 1), NA())</f>
        <v>#N/A</v>
      </c>
      <c r="Q124" s="553" t="e">
        <f>IF(ISNUMBER(Regressions!S134),ROUND(Regressions!S134, 1), NA())</f>
        <v>#N/A</v>
      </c>
      <c r="R124" s="549" t="e">
        <f>IF(ISNUMBER(Regressions!T134),ROUND(Regressions!T134, 1), NA())</f>
        <v>#N/A</v>
      </c>
      <c r="S124" s="550" t="e">
        <f>IF(ISNUMBER(Regressions!U134),ROUND(Regressions!U134, 1), NA())</f>
        <v>#N/A</v>
      </c>
    </row>
    <row r="125" spans="1:19" hidden="1" x14ac:dyDescent="0.25">
      <c r="A125" s="542" t="str">
        <f>+Introduction!$C$7</f>
        <v>México</v>
      </c>
      <c r="B125" s="543">
        <f>IF(ISBLANK(Regressions!B135), " ", Regressions!B135)</f>
        <v>2028</v>
      </c>
      <c r="C125" s="542" t="str">
        <f>HLOOKUP(Introduction!$G$4,nametranslations,27,FALSE)</f>
        <v>Preprimaria</v>
      </c>
      <c r="D125" s="545" t="str">
        <f>IF(ISBLANK(Regressions!D135), " ", Regressions!D135)</f>
        <v xml:space="preserve"> </v>
      </c>
      <c r="E125" s="546" t="e">
        <f>IF(ISNUMBER(Regressions!E135),ROUND(Regressions!E135, 1), NA())</f>
        <v>#N/A</v>
      </c>
      <c r="F125" s="547" t="e">
        <f>IF(ISNUMBER(Regressions!F135),ROUND(Regressions!F135, 1), NA())</f>
        <v>#N/A</v>
      </c>
      <c r="G125" s="548" t="e">
        <f>IF(ISNUMBER(Regressions!G135),ROUND(Regressions!G135, 1), NA())</f>
        <v>#N/A</v>
      </c>
      <c r="H125" s="549" t="e">
        <f>IF(ISNUMBER(Regressions!H135),ROUND(Regressions!H135, 1), NA())</f>
        <v>#N/A</v>
      </c>
      <c r="I125" s="550" t="e">
        <f>IF(ISNUMBER(Regressions!I135),ROUND(Regressions!I135, 1), NA())</f>
        <v>#N/A</v>
      </c>
      <c r="J125" s="551" t="e">
        <f>IF(ISNUMBER(Regressions!K135),ROUND(Regressions!K135, 1), NA())</f>
        <v>#N/A</v>
      </c>
      <c r="K125" s="547" t="e">
        <f>IF(ISNUMBER(Regressions!L135),ROUND(Regressions!L135, 1), NA())</f>
        <v>#N/A</v>
      </c>
      <c r="L125" s="552" t="e">
        <f>IF(ISNUMBER(Regressions!M135),ROUND(Regressions!M135, 1), NA())</f>
        <v>#N/A</v>
      </c>
      <c r="M125" s="549" t="e">
        <f>IF(ISNUMBER(Regressions!N135),ROUND(Regressions!N135, 1), NA())</f>
        <v>#N/A</v>
      </c>
      <c r="N125" s="550" t="e">
        <f>IF(ISNUMBER(Regressions!O135),ROUND(Regressions!O135, 1), NA())</f>
        <v>#N/A</v>
      </c>
      <c r="O125" s="551" t="e">
        <f>IF(ISNUMBER(Regressions!Q135),ROUND(Regressions!Q135, 1), NA())</f>
        <v>#N/A</v>
      </c>
      <c r="P125" s="547" t="e">
        <f>IF(ISNUMBER(Regressions!R135),ROUND(Regressions!R135, 1), NA())</f>
        <v>#N/A</v>
      </c>
      <c r="Q125" s="553" t="e">
        <f>IF(ISNUMBER(Regressions!S135),ROUND(Regressions!S135, 1), NA())</f>
        <v>#N/A</v>
      </c>
      <c r="R125" s="549" t="e">
        <f>IF(ISNUMBER(Regressions!T135),ROUND(Regressions!T135, 1), NA())</f>
        <v>#N/A</v>
      </c>
      <c r="S125" s="550" t="e">
        <f>IF(ISNUMBER(Regressions!U135),ROUND(Regressions!U135, 1), NA())</f>
        <v>#N/A</v>
      </c>
    </row>
    <row r="126" spans="1:19" hidden="1" x14ac:dyDescent="0.25">
      <c r="A126" s="542" t="str">
        <f>+Introduction!$C$7</f>
        <v>México</v>
      </c>
      <c r="B126" s="543">
        <f>IF(ISBLANK(Regressions!B136), " ", Regressions!B136)</f>
        <v>2029</v>
      </c>
      <c r="C126" s="542" t="str">
        <f>HLOOKUP(Introduction!$G$4,nametranslations,27,FALSE)</f>
        <v>Preprimaria</v>
      </c>
      <c r="D126" s="545" t="str">
        <f>IF(ISBLANK(Regressions!D136), " ", Regressions!D136)</f>
        <v xml:space="preserve"> </v>
      </c>
      <c r="E126" s="546" t="e">
        <f>IF(ISNUMBER(Regressions!E136),ROUND(Regressions!E136, 1), NA())</f>
        <v>#N/A</v>
      </c>
      <c r="F126" s="547" t="e">
        <f>IF(ISNUMBER(Regressions!F136),ROUND(Regressions!F136, 1), NA())</f>
        <v>#N/A</v>
      </c>
      <c r="G126" s="548" t="e">
        <f>IF(ISNUMBER(Regressions!G136),ROUND(Regressions!G136, 1), NA())</f>
        <v>#N/A</v>
      </c>
      <c r="H126" s="549" t="e">
        <f>IF(ISNUMBER(Regressions!H136),ROUND(Regressions!H136, 1), NA())</f>
        <v>#N/A</v>
      </c>
      <c r="I126" s="550" t="e">
        <f>IF(ISNUMBER(Regressions!I136),ROUND(Regressions!I136, 1), NA())</f>
        <v>#N/A</v>
      </c>
      <c r="J126" s="551" t="e">
        <f>IF(ISNUMBER(Regressions!K136),ROUND(Regressions!K136, 1), NA())</f>
        <v>#N/A</v>
      </c>
      <c r="K126" s="547" t="e">
        <f>IF(ISNUMBER(Regressions!L136),ROUND(Regressions!L136, 1), NA())</f>
        <v>#N/A</v>
      </c>
      <c r="L126" s="552" t="e">
        <f>IF(ISNUMBER(Regressions!M136),ROUND(Regressions!M136, 1), NA())</f>
        <v>#N/A</v>
      </c>
      <c r="M126" s="549" t="e">
        <f>IF(ISNUMBER(Regressions!N136),ROUND(Regressions!N136, 1), NA())</f>
        <v>#N/A</v>
      </c>
      <c r="N126" s="550" t="e">
        <f>IF(ISNUMBER(Regressions!O136),ROUND(Regressions!O136, 1), NA())</f>
        <v>#N/A</v>
      </c>
      <c r="O126" s="551" t="e">
        <f>IF(ISNUMBER(Regressions!Q136),ROUND(Regressions!Q136, 1), NA())</f>
        <v>#N/A</v>
      </c>
      <c r="P126" s="547" t="e">
        <f>IF(ISNUMBER(Regressions!R136),ROUND(Regressions!R136, 1), NA())</f>
        <v>#N/A</v>
      </c>
      <c r="Q126" s="553" t="e">
        <f>IF(ISNUMBER(Regressions!S136),ROUND(Regressions!S136, 1), NA())</f>
        <v>#N/A</v>
      </c>
      <c r="R126" s="549" t="e">
        <f>IF(ISNUMBER(Regressions!T136),ROUND(Regressions!T136, 1), NA())</f>
        <v>#N/A</v>
      </c>
      <c r="S126" s="550" t="e">
        <f>IF(ISNUMBER(Regressions!U136),ROUND(Regressions!U136, 1), NA())</f>
        <v>#N/A</v>
      </c>
    </row>
    <row r="127" spans="1:19" hidden="1" x14ac:dyDescent="0.25">
      <c r="A127" s="542" t="str">
        <f>+Introduction!$C$7</f>
        <v>México</v>
      </c>
      <c r="B127" s="543">
        <f>IF(ISBLANK(Regressions!B137), " ", Regressions!B137)</f>
        <v>2030</v>
      </c>
      <c r="C127" s="542" t="str">
        <f>HLOOKUP(Introduction!$G$4,nametranslations,27,FALSE)</f>
        <v>Preprimaria</v>
      </c>
      <c r="D127" s="545" t="str">
        <f>IF(ISBLANK(Regressions!D137), " ", Regressions!D137)</f>
        <v xml:space="preserve"> </v>
      </c>
      <c r="E127" s="546" t="e">
        <f>IF(ISNUMBER(Regressions!E137),ROUND(Regressions!E137, 1), NA())</f>
        <v>#N/A</v>
      </c>
      <c r="F127" s="547" t="e">
        <f>IF(ISNUMBER(Regressions!F137),ROUND(Regressions!F137, 1), NA())</f>
        <v>#N/A</v>
      </c>
      <c r="G127" s="548" t="e">
        <f>IF(ISNUMBER(Regressions!G137),ROUND(Regressions!G137, 1), NA())</f>
        <v>#N/A</v>
      </c>
      <c r="H127" s="549" t="e">
        <f>IF(ISNUMBER(Regressions!H137),ROUND(Regressions!H137, 1), NA())</f>
        <v>#N/A</v>
      </c>
      <c r="I127" s="550" t="e">
        <f>IF(ISNUMBER(Regressions!I137),ROUND(Regressions!I137, 1), NA())</f>
        <v>#N/A</v>
      </c>
      <c r="J127" s="551" t="e">
        <f>IF(ISNUMBER(Regressions!K137),ROUND(Regressions!K137, 1), NA())</f>
        <v>#N/A</v>
      </c>
      <c r="K127" s="547" t="e">
        <f>IF(ISNUMBER(Regressions!L137),ROUND(Regressions!L137, 1), NA())</f>
        <v>#N/A</v>
      </c>
      <c r="L127" s="552" t="e">
        <f>IF(ISNUMBER(Regressions!M137),ROUND(Regressions!M137, 1), NA())</f>
        <v>#N/A</v>
      </c>
      <c r="M127" s="549" t="e">
        <f>IF(ISNUMBER(Regressions!N137),ROUND(Regressions!N137, 1), NA())</f>
        <v>#N/A</v>
      </c>
      <c r="N127" s="550" t="e">
        <f>IF(ISNUMBER(Regressions!O137),ROUND(Regressions!O137, 1), NA())</f>
        <v>#N/A</v>
      </c>
      <c r="O127" s="551" t="e">
        <f>IF(ISNUMBER(Regressions!Q137),ROUND(Regressions!Q137, 1), NA())</f>
        <v>#N/A</v>
      </c>
      <c r="P127" s="547" t="e">
        <f>IF(ISNUMBER(Regressions!R137),ROUND(Regressions!R137, 1), NA())</f>
        <v>#N/A</v>
      </c>
      <c r="Q127" s="553" t="e">
        <f>IF(ISNUMBER(Regressions!S137),ROUND(Regressions!S137, 1), NA())</f>
        <v>#N/A</v>
      </c>
      <c r="R127" s="549" t="e">
        <f>IF(ISNUMBER(Regressions!T137),ROUND(Regressions!T137, 1), NA())</f>
        <v>#N/A</v>
      </c>
      <c r="S127" s="550" t="e">
        <f>IF(ISNUMBER(Regressions!U137),ROUND(Regressions!U137, 1), NA())</f>
        <v>#N/A</v>
      </c>
    </row>
    <row r="128" spans="1:19" x14ac:dyDescent="0.25">
      <c r="A128" s="542" t="str">
        <f>+Introduction!$C$7</f>
        <v>México</v>
      </c>
      <c r="B128" s="543">
        <f>IF(ISBLANK(Regressions!B138), " ", Regressions!B138)</f>
        <v>2000</v>
      </c>
      <c r="C128" s="542" t="str">
        <f>HLOOKUP(Introduction!$G$4,nametranslations,28,FALSE)</f>
        <v>Primaria</v>
      </c>
      <c r="D128" s="545">
        <f>IF(ISBLANK(Regressions!D138), " ", Regressions!D138)</f>
        <v>13531739</v>
      </c>
      <c r="E128" s="546">
        <f>IF(ISNUMBER(Regressions!E138),ROUND(Regressions!E138, 1), NA())</f>
        <v>100</v>
      </c>
      <c r="F128" s="547">
        <f>IF(ISNUMBER(Regressions!F138),ROUND(Regressions!F138, 1), NA())</f>
        <v>89.5</v>
      </c>
      <c r="G128" s="548" t="e">
        <f>IF(ISNUMBER(Regressions!G138),ROUND(Regressions!G138, 1), NA())</f>
        <v>#N/A</v>
      </c>
      <c r="H128" s="549" t="e">
        <f>IF(ISNUMBER(Regressions!H138),ROUND(Regressions!H138, 1), NA())</f>
        <v>#N/A</v>
      </c>
      <c r="I128" s="550">
        <f>IF(ISNUMBER(Regressions!I138),ROUND(Regressions!I138, 1), NA())</f>
        <v>10.5</v>
      </c>
      <c r="J128" s="551">
        <f>IF(ISNUMBER(Regressions!K138),ROUND(Regressions!K138, 1), NA())</f>
        <v>100</v>
      </c>
      <c r="K128" s="547">
        <f>IF(ISNUMBER(Regressions!L138),ROUND(Regressions!L138, 1), NA())</f>
        <v>99.8</v>
      </c>
      <c r="L128" s="552">
        <f>IF(ISNUMBER(Regressions!M138),ROUND(Regressions!M138, 1), NA())</f>
        <v>87.4</v>
      </c>
      <c r="M128" s="549">
        <f>IF(ISNUMBER(Regressions!N138),ROUND(Regressions!N138, 1), NA())</f>
        <v>12.4</v>
      </c>
      <c r="N128" s="550">
        <f>IF(ISNUMBER(Regressions!O138),ROUND(Regressions!O138, 1), NA())</f>
        <v>0.2</v>
      </c>
      <c r="O128" s="551">
        <f>IF(ISNUMBER(Regressions!Q138),ROUND(Regressions!Q138, 1), NA())</f>
        <v>98</v>
      </c>
      <c r="P128" s="547" t="e">
        <f>IF(ISNUMBER(Regressions!R138),ROUND(Regressions!R138, 1), NA())</f>
        <v>#N/A</v>
      </c>
      <c r="Q128" s="553">
        <f>IF(ISNUMBER(Regressions!S138),ROUND(Regressions!S138, 1), NA())</f>
        <v>40.200000000000003</v>
      </c>
      <c r="R128" s="549" t="e">
        <f>IF(ISNUMBER(Regressions!T138),ROUND(Regressions!T138, 1), NA())</f>
        <v>#N/A</v>
      </c>
      <c r="S128" s="550" t="e">
        <f>IF(ISNUMBER(Regressions!U138),ROUND(Regressions!U138, 1), NA())</f>
        <v>#N/A</v>
      </c>
    </row>
    <row r="129" spans="1:19" x14ac:dyDescent="0.25">
      <c r="A129" s="542" t="str">
        <f>+Introduction!$C$7</f>
        <v>México</v>
      </c>
      <c r="B129" s="543">
        <f>IF(ISBLANK(Regressions!B139), " ", Regressions!B139)</f>
        <v>2001</v>
      </c>
      <c r="C129" s="542" t="str">
        <f>HLOOKUP(Introduction!$G$4,nametranslations,28,FALSE)</f>
        <v>Primaria</v>
      </c>
      <c r="D129" s="545">
        <f>IF(ISBLANK(Regressions!D139), " ", Regressions!D139)</f>
        <v>13567640</v>
      </c>
      <c r="E129" s="546">
        <f>IF(ISNUMBER(Regressions!E139),ROUND(Regressions!E139, 1), NA())</f>
        <v>100</v>
      </c>
      <c r="F129" s="547">
        <f>IF(ISNUMBER(Regressions!F139),ROUND(Regressions!F139, 1), NA())</f>
        <v>89.5</v>
      </c>
      <c r="G129" s="548" t="e">
        <f>IF(ISNUMBER(Regressions!G139),ROUND(Regressions!G139, 1), NA())</f>
        <v>#N/A</v>
      </c>
      <c r="H129" s="549" t="e">
        <f>IF(ISNUMBER(Regressions!H139),ROUND(Regressions!H139, 1), NA())</f>
        <v>#N/A</v>
      </c>
      <c r="I129" s="550">
        <f>IF(ISNUMBER(Regressions!I139),ROUND(Regressions!I139, 1), NA())</f>
        <v>10.5</v>
      </c>
      <c r="J129" s="551">
        <f>IF(ISNUMBER(Regressions!K139),ROUND(Regressions!K139, 1), NA())</f>
        <v>100</v>
      </c>
      <c r="K129" s="547">
        <f>IF(ISNUMBER(Regressions!L139),ROUND(Regressions!L139, 1), NA())</f>
        <v>99.8</v>
      </c>
      <c r="L129" s="552">
        <f>IF(ISNUMBER(Regressions!M139),ROUND(Regressions!M139, 1), NA())</f>
        <v>87.4</v>
      </c>
      <c r="M129" s="549">
        <f>IF(ISNUMBER(Regressions!N139),ROUND(Regressions!N139, 1), NA())</f>
        <v>12.4</v>
      </c>
      <c r="N129" s="550">
        <f>IF(ISNUMBER(Regressions!O139),ROUND(Regressions!O139, 1), NA())</f>
        <v>0.2</v>
      </c>
      <c r="O129" s="551">
        <f>IF(ISNUMBER(Regressions!Q139),ROUND(Regressions!Q139, 1), NA())</f>
        <v>98</v>
      </c>
      <c r="P129" s="547" t="e">
        <f>IF(ISNUMBER(Regressions!R139),ROUND(Regressions!R139, 1), NA())</f>
        <v>#N/A</v>
      </c>
      <c r="Q129" s="553">
        <f>IF(ISNUMBER(Regressions!S139),ROUND(Regressions!S139, 1), NA())</f>
        <v>40.200000000000003</v>
      </c>
      <c r="R129" s="549" t="e">
        <f>IF(ISNUMBER(Regressions!T139),ROUND(Regressions!T139, 1), NA())</f>
        <v>#N/A</v>
      </c>
      <c r="S129" s="550" t="e">
        <f>IF(ISNUMBER(Regressions!U139),ROUND(Regressions!U139, 1), NA())</f>
        <v>#N/A</v>
      </c>
    </row>
    <row r="130" spans="1:19" x14ac:dyDescent="0.25">
      <c r="A130" s="542" t="str">
        <f>+Introduction!$C$7</f>
        <v>México</v>
      </c>
      <c r="B130" s="543">
        <f>IF(ISBLANK(Regressions!B140), " ", Regressions!B140)</f>
        <v>2002</v>
      </c>
      <c r="C130" s="542" t="str">
        <f>HLOOKUP(Introduction!$G$4,nametranslations,28,FALSE)</f>
        <v>Primaria</v>
      </c>
      <c r="D130" s="545">
        <f>IF(ISBLANK(Regressions!D140), " ", Regressions!D140)</f>
        <v>13590347</v>
      </c>
      <c r="E130" s="546">
        <f>IF(ISNUMBER(Regressions!E140),ROUND(Regressions!E140, 1), NA())</f>
        <v>100</v>
      </c>
      <c r="F130" s="547">
        <f>IF(ISNUMBER(Regressions!F140),ROUND(Regressions!F140, 1), NA())</f>
        <v>89.5</v>
      </c>
      <c r="G130" s="548" t="e">
        <f>IF(ISNUMBER(Regressions!G140),ROUND(Regressions!G140, 1), NA())</f>
        <v>#N/A</v>
      </c>
      <c r="H130" s="549" t="e">
        <f>IF(ISNUMBER(Regressions!H140),ROUND(Regressions!H140, 1), NA())</f>
        <v>#N/A</v>
      </c>
      <c r="I130" s="550">
        <f>IF(ISNUMBER(Regressions!I140),ROUND(Regressions!I140, 1), NA())</f>
        <v>10.5</v>
      </c>
      <c r="J130" s="551">
        <f>IF(ISNUMBER(Regressions!K140),ROUND(Regressions!K140, 1), NA())</f>
        <v>100</v>
      </c>
      <c r="K130" s="547">
        <f>IF(ISNUMBER(Regressions!L140),ROUND(Regressions!L140, 1), NA())</f>
        <v>99.8</v>
      </c>
      <c r="L130" s="552">
        <f>IF(ISNUMBER(Regressions!M140),ROUND(Regressions!M140, 1), NA())</f>
        <v>87.4</v>
      </c>
      <c r="M130" s="549">
        <f>IF(ISNUMBER(Regressions!N140),ROUND(Regressions!N140, 1), NA())</f>
        <v>12.4</v>
      </c>
      <c r="N130" s="550">
        <f>IF(ISNUMBER(Regressions!O140),ROUND(Regressions!O140, 1), NA())</f>
        <v>0.2</v>
      </c>
      <c r="O130" s="551">
        <f>IF(ISNUMBER(Regressions!Q140),ROUND(Regressions!Q140, 1), NA())</f>
        <v>98</v>
      </c>
      <c r="P130" s="547" t="e">
        <f>IF(ISNUMBER(Regressions!R140),ROUND(Regressions!R140, 1), NA())</f>
        <v>#N/A</v>
      </c>
      <c r="Q130" s="553">
        <f>IF(ISNUMBER(Regressions!S140),ROUND(Regressions!S140, 1), NA())</f>
        <v>40.200000000000003</v>
      </c>
      <c r="R130" s="549" t="e">
        <f>IF(ISNUMBER(Regressions!T140),ROUND(Regressions!T140, 1), NA())</f>
        <v>#N/A</v>
      </c>
      <c r="S130" s="550" t="e">
        <f>IF(ISNUMBER(Regressions!U140),ROUND(Regressions!U140, 1), NA())</f>
        <v>#N/A</v>
      </c>
    </row>
    <row r="131" spans="1:19" x14ac:dyDescent="0.25">
      <c r="A131" s="542" t="str">
        <f>+Introduction!$C$7</f>
        <v>México</v>
      </c>
      <c r="B131" s="543">
        <f>IF(ISBLANK(Regressions!B141), " ", Regressions!B141)</f>
        <v>2003</v>
      </c>
      <c r="C131" s="542" t="str">
        <f>HLOOKUP(Introduction!$G$4,nametranslations,28,FALSE)</f>
        <v>Primaria</v>
      </c>
      <c r="D131" s="545">
        <f>IF(ISBLANK(Regressions!D141), " ", Regressions!D141)</f>
        <v>13597498</v>
      </c>
      <c r="E131" s="546">
        <f>IF(ISNUMBER(Regressions!E141),ROUND(Regressions!E141, 1), NA())</f>
        <v>100</v>
      </c>
      <c r="F131" s="547">
        <f>IF(ISNUMBER(Regressions!F141),ROUND(Regressions!F141, 1), NA())</f>
        <v>89.4</v>
      </c>
      <c r="G131" s="548" t="e">
        <f>IF(ISNUMBER(Regressions!G141),ROUND(Regressions!G141, 1), NA())</f>
        <v>#N/A</v>
      </c>
      <c r="H131" s="549" t="e">
        <f>IF(ISNUMBER(Regressions!H141),ROUND(Regressions!H141, 1), NA())</f>
        <v>#N/A</v>
      </c>
      <c r="I131" s="550">
        <f>IF(ISNUMBER(Regressions!I141),ROUND(Regressions!I141, 1), NA())</f>
        <v>10.6</v>
      </c>
      <c r="J131" s="551">
        <f>IF(ISNUMBER(Regressions!K141),ROUND(Regressions!K141, 1), NA())</f>
        <v>100</v>
      </c>
      <c r="K131" s="547">
        <f>IF(ISNUMBER(Regressions!L141),ROUND(Regressions!L141, 1), NA())</f>
        <v>99.3</v>
      </c>
      <c r="L131" s="552">
        <f>IF(ISNUMBER(Regressions!M141),ROUND(Regressions!M141, 1), NA())</f>
        <v>86.5</v>
      </c>
      <c r="M131" s="549">
        <f>IF(ISNUMBER(Regressions!N141),ROUND(Regressions!N141, 1), NA())</f>
        <v>12.9</v>
      </c>
      <c r="N131" s="550">
        <f>IF(ISNUMBER(Regressions!O141),ROUND(Regressions!O141, 1), NA())</f>
        <v>0.7</v>
      </c>
      <c r="O131" s="551">
        <f>IF(ISNUMBER(Regressions!Q141),ROUND(Regressions!Q141, 1), NA())</f>
        <v>97.4</v>
      </c>
      <c r="P131" s="547" t="e">
        <f>IF(ISNUMBER(Regressions!R141),ROUND(Regressions!R141, 1), NA())</f>
        <v>#N/A</v>
      </c>
      <c r="Q131" s="553">
        <f>IF(ISNUMBER(Regressions!S141),ROUND(Regressions!S141, 1), NA())</f>
        <v>41.9</v>
      </c>
      <c r="R131" s="549" t="e">
        <f>IF(ISNUMBER(Regressions!T141),ROUND(Regressions!T141, 1), NA())</f>
        <v>#N/A</v>
      </c>
      <c r="S131" s="550" t="e">
        <f>IF(ISNUMBER(Regressions!U141),ROUND(Regressions!U141, 1), NA())</f>
        <v>#N/A</v>
      </c>
    </row>
    <row r="132" spans="1:19" x14ac:dyDescent="0.25">
      <c r="A132" s="542" t="str">
        <f>+Introduction!$C$7</f>
        <v>México</v>
      </c>
      <c r="B132" s="543">
        <f>IF(ISBLANK(Regressions!B142), " ", Regressions!B142)</f>
        <v>2004</v>
      </c>
      <c r="C132" s="542" t="str">
        <f>HLOOKUP(Introduction!$G$4,nametranslations,28,FALSE)</f>
        <v>Primaria</v>
      </c>
      <c r="D132" s="545">
        <f>IF(ISBLANK(Regressions!D142), " ", Regressions!D142)</f>
        <v>13581466</v>
      </c>
      <c r="E132" s="546">
        <f>IF(ISNUMBER(Regressions!E142),ROUND(Regressions!E142, 1), NA())</f>
        <v>100</v>
      </c>
      <c r="F132" s="547">
        <f>IF(ISNUMBER(Regressions!F142),ROUND(Regressions!F142, 1), NA())</f>
        <v>89.3</v>
      </c>
      <c r="G132" s="548" t="e">
        <f>IF(ISNUMBER(Regressions!G142),ROUND(Regressions!G142, 1), NA())</f>
        <v>#N/A</v>
      </c>
      <c r="H132" s="549" t="e">
        <f>IF(ISNUMBER(Regressions!H142),ROUND(Regressions!H142, 1), NA())</f>
        <v>#N/A</v>
      </c>
      <c r="I132" s="550">
        <f>IF(ISNUMBER(Regressions!I142),ROUND(Regressions!I142, 1), NA())</f>
        <v>10.7</v>
      </c>
      <c r="J132" s="551">
        <f>IF(ISNUMBER(Regressions!K142),ROUND(Regressions!K142, 1), NA())</f>
        <v>99.8</v>
      </c>
      <c r="K132" s="547">
        <f>IF(ISNUMBER(Regressions!L142),ROUND(Regressions!L142, 1), NA())</f>
        <v>98.9</v>
      </c>
      <c r="L132" s="552">
        <f>IF(ISNUMBER(Regressions!M142),ROUND(Regressions!M142, 1), NA())</f>
        <v>85.5</v>
      </c>
      <c r="M132" s="549">
        <f>IF(ISNUMBER(Regressions!N142),ROUND(Regressions!N142, 1), NA())</f>
        <v>13.4</v>
      </c>
      <c r="N132" s="550">
        <f>IF(ISNUMBER(Regressions!O142),ROUND(Regressions!O142, 1), NA())</f>
        <v>1.1000000000000001</v>
      </c>
      <c r="O132" s="551">
        <f>IF(ISNUMBER(Regressions!Q142),ROUND(Regressions!Q142, 1), NA())</f>
        <v>96.9</v>
      </c>
      <c r="P132" s="547" t="e">
        <f>IF(ISNUMBER(Regressions!R142),ROUND(Regressions!R142, 1), NA())</f>
        <v>#N/A</v>
      </c>
      <c r="Q132" s="553">
        <f>IF(ISNUMBER(Regressions!S142),ROUND(Regressions!S142, 1), NA())</f>
        <v>43.7</v>
      </c>
      <c r="R132" s="549" t="e">
        <f>IF(ISNUMBER(Regressions!T142),ROUND(Regressions!T142, 1), NA())</f>
        <v>#N/A</v>
      </c>
      <c r="S132" s="550" t="e">
        <f>IF(ISNUMBER(Regressions!U142),ROUND(Regressions!U142, 1), NA())</f>
        <v>#N/A</v>
      </c>
    </row>
    <row r="133" spans="1:19" x14ac:dyDescent="0.25">
      <c r="A133" s="542" t="str">
        <f>+Introduction!$C$7</f>
        <v>México</v>
      </c>
      <c r="B133" s="543">
        <f>IF(ISBLANK(Regressions!B143), " ", Regressions!B143)</f>
        <v>2005</v>
      </c>
      <c r="C133" s="542" t="str">
        <f>HLOOKUP(Introduction!$G$4,nametranslations,28,FALSE)</f>
        <v>Primaria</v>
      </c>
      <c r="D133" s="545">
        <f>IF(ISBLANK(Regressions!D143), " ", Regressions!D143)</f>
        <v>13544143</v>
      </c>
      <c r="E133" s="546">
        <f>IF(ISNUMBER(Regressions!E143),ROUND(Regressions!E143, 1), NA())</f>
        <v>99.7</v>
      </c>
      <c r="F133" s="547">
        <f>IF(ISNUMBER(Regressions!F143),ROUND(Regressions!F143, 1), NA())</f>
        <v>89.2</v>
      </c>
      <c r="G133" s="548" t="e">
        <f>IF(ISNUMBER(Regressions!G143),ROUND(Regressions!G143, 1), NA())</f>
        <v>#N/A</v>
      </c>
      <c r="H133" s="549" t="e">
        <f>IF(ISNUMBER(Regressions!H143),ROUND(Regressions!H143, 1), NA())</f>
        <v>#N/A</v>
      </c>
      <c r="I133" s="550">
        <f>IF(ISNUMBER(Regressions!I143),ROUND(Regressions!I143, 1), NA())</f>
        <v>10.8</v>
      </c>
      <c r="J133" s="551">
        <f>IF(ISNUMBER(Regressions!K143),ROUND(Regressions!K143, 1), NA())</f>
        <v>99.5</v>
      </c>
      <c r="K133" s="547">
        <f>IF(ISNUMBER(Regressions!L143),ROUND(Regressions!L143, 1), NA())</f>
        <v>98.5</v>
      </c>
      <c r="L133" s="552">
        <f>IF(ISNUMBER(Regressions!M143),ROUND(Regressions!M143, 1), NA())</f>
        <v>84.6</v>
      </c>
      <c r="M133" s="549">
        <f>IF(ISNUMBER(Regressions!N143),ROUND(Regressions!N143, 1), NA())</f>
        <v>13.9</v>
      </c>
      <c r="N133" s="550">
        <f>IF(ISNUMBER(Regressions!O143),ROUND(Regressions!O143, 1), NA())</f>
        <v>1.5</v>
      </c>
      <c r="O133" s="551">
        <f>IF(ISNUMBER(Regressions!Q143),ROUND(Regressions!Q143, 1), NA())</f>
        <v>96.3</v>
      </c>
      <c r="P133" s="547" t="e">
        <f>IF(ISNUMBER(Regressions!R143),ROUND(Regressions!R143, 1), NA())</f>
        <v>#N/A</v>
      </c>
      <c r="Q133" s="553">
        <f>IF(ISNUMBER(Regressions!S143),ROUND(Regressions!S143, 1), NA())</f>
        <v>45.5</v>
      </c>
      <c r="R133" s="549" t="e">
        <f>IF(ISNUMBER(Regressions!T143),ROUND(Regressions!T143, 1), NA())</f>
        <v>#N/A</v>
      </c>
      <c r="S133" s="550" t="e">
        <f>IF(ISNUMBER(Regressions!U143),ROUND(Regressions!U143, 1), NA())</f>
        <v>#N/A</v>
      </c>
    </row>
    <row r="134" spans="1:19" x14ac:dyDescent="0.25">
      <c r="A134" s="542" t="str">
        <f>+Introduction!$C$7</f>
        <v>México</v>
      </c>
      <c r="B134" s="543">
        <f>IF(ISBLANK(Regressions!B144), " ", Regressions!B144)</f>
        <v>2006</v>
      </c>
      <c r="C134" s="542" t="str">
        <f>HLOOKUP(Introduction!$G$4,nametranslations,28,FALSE)</f>
        <v>Primaria</v>
      </c>
      <c r="D134" s="545">
        <f>IF(ISBLANK(Regressions!D144), " ", Regressions!D144)</f>
        <v>13497913</v>
      </c>
      <c r="E134" s="546">
        <f>IF(ISNUMBER(Regressions!E144),ROUND(Regressions!E144, 1), NA())</f>
        <v>99.3</v>
      </c>
      <c r="F134" s="547">
        <f>IF(ISNUMBER(Regressions!F144),ROUND(Regressions!F144, 1), NA())</f>
        <v>89.1</v>
      </c>
      <c r="G134" s="548" t="e">
        <f>IF(ISNUMBER(Regressions!G144),ROUND(Regressions!G144, 1), NA())</f>
        <v>#N/A</v>
      </c>
      <c r="H134" s="549" t="e">
        <f>IF(ISNUMBER(Regressions!H144),ROUND(Regressions!H144, 1), NA())</f>
        <v>#N/A</v>
      </c>
      <c r="I134" s="550">
        <f>IF(ISNUMBER(Regressions!I144),ROUND(Regressions!I144, 1), NA())</f>
        <v>10.9</v>
      </c>
      <c r="J134" s="551">
        <f>IF(ISNUMBER(Regressions!K144),ROUND(Regressions!K144, 1), NA())</f>
        <v>99.2</v>
      </c>
      <c r="K134" s="547">
        <f>IF(ISNUMBER(Regressions!L144),ROUND(Regressions!L144, 1), NA())</f>
        <v>98.1</v>
      </c>
      <c r="L134" s="552">
        <f>IF(ISNUMBER(Regressions!M144),ROUND(Regressions!M144, 1), NA())</f>
        <v>83.7</v>
      </c>
      <c r="M134" s="549">
        <f>IF(ISNUMBER(Regressions!N144),ROUND(Regressions!N144, 1), NA())</f>
        <v>14.4</v>
      </c>
      <c r="N134" s="550">
        <f>IF(ISNUMBER(Regressions!O144),ROUND(Regressions!O144, 1), NA())</f>
        <v>1.9</v>
      </c>
      <c r="O134" s="551">
        <f>IF(ISNUMBER(Regressions!Q144),ROUND(Regressions!Q144, 1), NA())</f>
        <v>95.7</v>
      </c>
      <c r="P134" s="547" t="e">
        <f>IF(ISNUMBER(Regressions!R144),ROUND(Regressions!R144, 1), NA())</f>
        <v>#N/A</v>
      </c>
      <c r="Q134" s="553">
        <f>IF(ISNUMBER(Regressions!S144),ROUND(Regressions!S144, 1), NA())</f>
        <v>47.2</v>
      </c>
      <c r="R134" s="549" t="e">
        <f>IF(ISNUMBER(Regressions!T144),ROUND(Regressions!T144, 1), NA())</f>
        <v>#N/A</v>
      </c>
      <c r="S134" s="550" t="e">
        <f>IF(ISNUMBER(Regressions!U144),ROUND(Regressions!U144, 1), NA())</f>
        <v>#N/A</v>
      </c>
    </row>
    <row r="135" spans="1:19" x14ac:dyDescent="0.25">
      <c r="A135" s="542" t="str">
        <f>+Introduction!$C$7</f>
        <v>México</v>
      </c>
      <c r="B135" s="543">
        <f>IF(ISBLANK(Regressions!B145), " ", Regressions!B145)</f>
        <v>2007</v>
      </c>
      <c r="C135" s="542" t="str">
        <f>HLOOKUP(Introduction!$G$4,nametranslations,28,FALSE)</f>
        <v>Primaria</v>
      </c>
      <c r="D135" s="545">
        <f>IF(ISBLANK(Regressions!D145), " ", Regressions!D145)</f>
        <v>13457114</v>
      </c>
      <c r="E135" s="546">
        <f>IF(ISNUMBER(Regressions!E145),ROUND(Regressions!E145, 1), NA())</f>
        <v>98.9</v>
      </c>
      <c r="F135" s="547">
        <f>IF(ISNUMBER(Regressions!F145),ROUND(Regressions!F145, 1), NA())</f>
        <v>89</v>
      </c>
      <c r="G135" s="548" t="e">
        <f>IF(ISNUMBER(Regressions!G145),ROUND(Regressions!G145, 1), NA())</f>
        <v>#N/A</v>
      </c>
      <c r="H135" s="549" t="e">
        <f>IF(ISNUMBER(Regressions!H145),ROUND(Regressions!H145, 1), NA())</f>
        <v>#N/A</v>
      </c>
      <c r="I135" s="550">
        <f>IF(ISNUMBER(Regressions!I145),ROUND(Regressions!I145, 1), NA())</f>
        <v>11</v>
      </c>
      <c r="J135" s="551">
        <f>IF(ISNUMBER(Regressions!K145),ROUND(Regressions!K145, 1), NA())</f>
        <v>98.9</v>
      </c>
      <c r="K135" s="547">
        <f>IF(ISNUMBER(Regressions!L145),ROUND(Regressions!L145, 1), NA())</f>
        <v>97.6</v>
      </c>
      <c r="L135" s="552">
        <f>IF(ISNUMBER(Regressions!M145),ROUND(Regressions!M145, 1), NA())</f>
        <v>82.7</v>
      </c>
      <c r="M135" s="549">
        <f>IF(ISNUMBER(Regressions!N145),ROUND(Regressions!N145, 1), NA())</f>
        <v>14.9</v>
      </c>
      <c r="N135" s="550">
        <f>IF(ISNUMBER(Regressions!O145),ROUND(Regressions!O145, 1), NA())</f>
        <v>2.4</v>
      </c>
      <c r="O135" s="551">
        <f>IF(ISNUMBER(Regressions!Q145),ROUND(Regressions!Q145, 1), NA())</f>
        <v>95.2</v>
      </c>
      <c r="P135" s="547" t="e">
        <f>IF(ISNUMBER(Regressions!R145),ROUND(Regressions!R145, 1), NA())</f>
        <v>#N/A</v>
      </c>
      <c r="Q135" s="553">
        <f>IF(ISNUMBER(Regressions!S145),ROUND(Regressions!S145, 1), NA())</f>
        <v>49</v>
      </c>
      <c r="R135" s="549" t="e">
        <f>IF(ISNUMBER(Regressions!T145),ROUND(Regressions!T145, 1), NA())</f>
        <v>#N/A</v>
      </c>
      <c r="S135" s="550" t="e">
        <f>IF(ISNUMBER(Regressions!U145),ROUND(Regressions!U145, 1), NA())</f>
        <v>#N/A</v>
      </c>
    </row>
    <row r="136" spans="1:19" x14ac:dyDescent="0.25">
      <c r="A136" s="542" t="str">
        <f>+Introduction!$C$7</f>
        <v>México</v>
      </c>
      <c r="B136" s="543">
        <f>IF(ISBLANK(Regressions!B146), " ", Regressions!B146)</f>
        <v>2008</v>
      </c>
      <c r="C136" s="542" t="str">
        <f>HLOOKUP(Introduction!$G$4,nametranslations,28,FALSE)</f>
        <v>Primaria</v>
      </c>
      <c r="D136" s="545">
        <f>IF(ISBLANK(Regressions!D146), " ", Regressions!D146)</f>
        <v>13430454</v>
      </c>
      <c r="E136" s="546">
        <f>IF(ISNUMBER(Regressions!E146),ROUND(Regressions!E146, 1), NA())</f>
        <v>98.5</v>
      </c>
      <c r="F136" s="547">
        <f>IF(ISNUMBER(Regressions!F146),ROUND(Regressions!F146, 1), NA())</f>
        <v>88.9</v>
      </c>
      <c r="G136" s="548">
        <f>IF(ISNUMBER(Regressions!G146),ROUND(Regressions!G146, 1), NA())</f>
        <v>53.9</v>
      </c>
      <c r="H136" s="549">
        <f>IF(ISNUMBER(Regressions!H146),ROUND(Regressions!H146, 1), NA())</f>
        <v>35</v>
      </c>
      <c r="I136" s="550">
        <f>IF(ISNUMBER(Regressions!I146),ROUND(Regressions!I146, 1), NA())</f>
        <v>11.1</v>
      </c>
      <c r="J136" s="551">
        <f>IF(ISNUMBER(Regressions!K146),ROUND(Regressions!K146, 1), NA())</f>
        <v>98.6</v>
      </c>
      <c r="K136" s="547">
        <f>IF(ISNUMBER(Regressions!L146),ROUND(Regressions!L146, 1), NA())</f>
        <v>97.2</v>
      </c>
      <c r="L136" s="552">
        <f>IF(ISNUMBER(Regressions!M146),ROUND(Regressions!M146, 1), NA())</f>
        <v>81.8</v>
      </c>
      <c r="M136" s="549">
        <f>IF(ISNUMBER(Regressions!N146),ROUND(Regressions!N146, 1), NA())</f>
        <v>15.4</v>
      </c>
      <c r="N136" s="550">
        <f>IF(ISNUMBER(Regressions!O146),ROUND(Regressions!O146, 1), NA())</f>
        <v>2.8</v>
      </c>
      <c r="O136" s="551">
        <f>IF(ISNUMBER(Regressions!Q146),ROUND(Regressions!Q146, 1), NA())</f>
        <v>94.6</v>
      </c>
      <c r="P136" s="547">
        <f>IF(ISNUMBER(Regressions!R146),ROUND(Regressions!R146, 1), NA())</f>
        <v>81.5</v>
      </c>
      <c r="Q136" s="553">
        <f>IF(ISNUMBER(Regressions!S146),ROUND(Regressions!S146, 1), NA())</f>
        <v>50.7</v>
      </c>
      <c r="R136" s="549">
        <f>IF(ISNUMBER(Regressions!T146),ROUND(Regressions!T146, 1), NA())</f>
        <v>30.8</v>
      </c>
      <c r="S136" s="550">
        <f>IF(ISNUMBER(Regressions!U146),ROUND(Regressions!U146, 1), NA())</f>
        <v>18.5</v>
      </c>
    </row>
    <row r="137" spans="1:19" x14ac:dyDescent="0.25">
      <c r="A137" s="542" t="str">
        <f>+Introduction!$C$7</f>
        <v>México</v>
      </c>
      <c r="B137" s="543">
        <f>IF(ISBLANK(Regressions!B147), " ", Regressions!B147)</f>
        <v>2009</v>
      </c>
      <c r="C137" s="542" t="str">
        <f>HLOOKUP(Introduction!$G$4,nametranslations,28,FALSE)</f>
        <v>Primaria</v>
      </c>
      <c r="D137" s="545">
        <f>IF(ISBLANK(Regressions!D147), " ", Regressions!D147)</f>
        <v>13422089</v>
      </c>
      <c r="E137" s="546">
        <f>IF(ISNUMBER(Regressions!E147),ROUND(Regressions!E147, 1), NA())</f>
        <v>98.2</v>
      </c>
      <c r="F137" s="547">
        <f>IF(ISNUMBER(Regressions!F147),ROUND(Regressions!F147, 1), NA())</f>
        <v>88.9</v>
      </c>
      <c r="G137" s="548">
        <f>IF(ISNUMBER(Regressions!G147),ROUND(Regressions!G147, 1), NA())</f>
        <v>53.9</v>
      </c>
      <c r="H137" s="549">
        <f>IF(ISNUMBER(Regressions!H147),ROUND(Regressions!H147, 1), NA())</f>
        <v>34.9</v>
      </c>
      <c r="I137" s="550">
        <f>IF(ISNUMBER(Regressions!I147),ROUND(Regressions!I147, 1), NA())</f>
        <v>11.1</v>
      </c>
      <c r="J137" s="551">
        <f>IF(ISNUMBER(Regressions!K147),ROUND(Regressions!K147, 1), NA())</f>
        <v>98.2</v>
      </c>
      <c r="K137" s="547">
        <f>IF(ISNUMBER(Regressions!L147),ROUND(Regressions!L147, 1), NA())</f>
        <v>96.8</v>
      </c>
      <c r="L137" s="552">
        <f>IF(ISNUMBER(Regressions!M147),ROUND(Regressions!M147, 1), NA())</f>
        <v>80.900000000000006</v>
      </c>
      <c r="M137" s="549">
        <f>IF(ISNUMBER(Regressions!N147),ROUND(Regressions!N147, 1), NA())</f>
        <v>15.9</v>
      </c>
      <c r="N137" s="550">
        <f>IF(ISNUMBER(Regressions!O147),ROUND(Regressions!O147, 1), NA())</f>
        <v>3.2</v>
      </c>
      <c r="O137" s="551">
        <f>IF(ISNUMBER(Regressions!Q147),ROUND(Regressions!Q147, 1), NA())</f>
        <v>94.1</v>
      </c>
      <c r="P137" s="547">
        <f>IF(ISNUMBER(Regressions!R147),ROUND(Regressions!R147, 1), NA())</f>
        <v>81.5</v>
      </c>
      <c r="Q137" s="553">
        <f>IF(ISNUMBER(Regressions!S147),ROUND(Regressions!S147, 1), NA())</f>
        <v>52.5</v>
      </c>
      <c r="R137" s="549">
        <f>IF(ISNUMBER(Regressions!T147),ROUND(Regressions!T147, 1), NA())</f>
        <v>29</v>
      </c>
      <c r="S137" s="550">
        <f>IF(ISNUMBER(Regressions!U147),ROUND(Regressions!U147, 1), NA())</f>
        <v>18.5</v>
      </c>
    </row>
    <row r="138" spans="1:19" x14ac:dyDescent="0.25">
      <c r="A138" s="542" t="str">
        <f>+Introduction!$C$7</f>
        <v>México</v>
      </c>
      <c r="B138" s="543">
        <f>IF(ISBLANK(Regressions!B148), " ", Regressions!B148)</f>
        <v>2010</v>
      </c>
      <c r="C138" s="542" t="str">
        <f>HLOOKUP(Introduction!$G$4,nametranslations,28,FALSE)</f>
        <v>Primaria</v>
      </c>
      <c r="D138" s="545">
        <f>IF(ISBLANK(Regressions!D148), " ", Regressions!D148)</f>
        <v>13429836</v>
      </c>
      <c r="E138" s="546">
        <f>IF(ISNUMBER(Regressions!E148),ROUND(Regressions!E148, 1), NA())</f>
        <v>97.8</v>
      </c>
      <c r="F138" s="547">
        <f>IF(ISNUMBER(Regressions!F148),ROUND(Regressions!F148, 1), NA())</f>
        <v>88.8</v>
      </c>
      <c r="G138" s="548">
        <f>IF(ISNUMBER(Regressions!G148),ROUND(Regressions!G148, 1), NA())</f>
        <v>53.9</v>
      </c>
      <c r="H138" s="549">
        <f>IF(ISNUMBER(Regressions!H148),ROUND(Regressions!H148, 1), NA())</f>
        <v>34.799999999999997</v>
      </c>
      <c r="I138" s="550">
        <f>IF(ISNUMBER(Regressions!I148),ROUND(Regressions!I148, 1), NA())</f>
        <v>11.2</v>
      </c>
      <c r="J138" s="551">
        <f>IF(ISNUMBER(Regressions!K148),ROUND(Regressions!K148, 1), NA())</f>
        <v>97.9</v>
      </c>
      <c r="K138" s="547">
        <f>IF(ISNUMBER(Regressions!L148),ROUND(Regressions!L148, 1), NA())</f>
        <v>96.4</v>
      </c>
      <c r="L138" s="552">
        <f>IF(ISNUMBER(Regressions!M148),ROUND(Regressions!M148, 1), NA())</f>
        <v>80</v>
      </c>
      <c r="M138" s="549">
        <f>IF(ISNUMBER(Regressions!N148),ROUND(Regressions!N148, 1), NA())</f>
        <v>16.399999999999999</v>
      </c>
      <c r="N138" s="550">
        <f>IF(ISNUMBER(Regressions!O148),ROUND(Regressions!O148, 1), NA())</f>
        <v>3.6</v>
      </c>
      <c r="O138" s="551">
        <f>IF(ISNUMBER(Regressions!Q148),ROUND(Regressions!Q148, 1), NA())</f>
        <v>93.5</v>
      </c>
      <c r="P138" s="547">
        <f>IF(ISNUMBER(Regressions!R148),ROUND(Regressions!R148, 1), NA())</f>
        <v>81.5</v>
      </c>
      <c r="Q138" s="553">
        <f>IF(ISNUMBER(Regressions!S148),ROUND(Regressions!S148, 1), NA())</f>
        <v>54.3</v>
      </c>
      <c r="R138" s="549">
        <f>IF(ISNUMBER(Regressions!T148),ROUND(Regressions!T148, 1), NA())</f>
        <v>27.3</v>
      </c>
      <c r="S138" s="550">
        <f>IF(ISNUMBER(Regressions!U148),ROUND(Regressions!U148, 1), NA())</f>
        <v>18.5</v>
      </c>
    </row>
    <row r="139" spans="1:19" x14ac:dyDescent="0.25">
      <c r="A139" s="542" t="str">
        <f>+Introduction!$C$7</f>
        <v>México</v>
      </c>
      <c r="B139" s="543">
        <f>IF(ISBLANK(Regressions!B149), " ", Regressions!B149)</f>
        <v>2011</v>
      </c>
      <c r="C139" s="542" t="str">
        <f>HLOOKUP(Introduction!$G$4,nametranslations,28,FALSE)</f>
        <v>Primaria</v>
      </c>
      <c r="D139" s="545">
        <f>IF(ISBLANK(Regressions!D149), " ", Regressions!D149)</f>
        <v>13447521</v>
      </c>
      <c r="E139" s="546">
        <f>IF(ISNUMBER(Regressions!E149),ROUND(Regressions!E149, 1), NA())</f>
        <v>97.4</v>
      </c>
      <c r="F139" s="547">
        <f>IF(ISNUMBER(Regressions!F149),ROUND(Regressions!F149, 1), NA())</f>
        <v>88.7</v>
      </c>
      <c r="G139" s="548">
        <f>IF(ISNUMBER(Regressions!G149),ROUND(Regressions!G149, 1), NA())</f>
        <v>53.9</v>
      </c>
      <c r="H139" s="549">
        <f>IF(ISNUMBER(Regressions!H149),ROUND(Regressions!H149, 1), NA())</f>
        <v>34.799999999999997</v>
      </c>
      <c r="I139" s="550">
        <f>IF(ISNUMBER(Regressions!I149),ROUND(Regressions!I149, 1), NA())</f>
        <v>11.3</v>
      </c>
      <c r="J139" s="551">
        <f>IF(ISNUMBER(Regressions!K149),ROUND(Regressions!K149, 1), NA())</f>
        <v>97.6</v>
      </c>
      <c r="K139" s="547">
        <f>IF(ISNUMBER(Regressions!L149),ROUND(Regressions!L149, 1), NA())</f>
        <v>95.9</v>
      </c>
      <c r="L139" s="552">
        <f>IF(ISNUMBER(Regressions!M149),ROUND(Regressions!M149, 1), NA())</f>
        <v>79</v>
      </c>
      <c r="M139" s="549">
        <f>IF(ISNUMBER(Regressions!N149),ROUND(Regressions!N149, 1), NA())</f>
        <v>16.899999999999999</v>
      </c>
      <c r="N139" s="550">
        <f>IF(ISNUMBER(Regressions!O149),ROUND(Regressions!O149, 1), NA())</f>
        <v>4.0999999999999996</v>
      </c>
      <c r="O139" s="551">
        <f>IF(ISNUMBER(Regressions!Q149),ROUND(Regressions!Q149, 1), NA())</f>
        <v>93</v>
      </c>
      <c r="P139" s="547">
        <f>IF(ISNUMBER(Regressions!R149),ROUND(Regressions!R149, 1), NA())</f>
        <v>81.5</v>
      </c>
      <c r="Q139" s="553">
        <f>IF(ISNUMBER(Regressions!S149),ROUND(Regressions!S149, 1), NA())</f>
        <v>56</v>
      </c>
      <c r="R139" s="549">
        <f>IF(ISNUMBER(Regressions!T149),ROUND(Regressions!T149, 1), NA())</f>
        <v>25.5</v>
      </c>
      <c r="S139" s="550">
        <f>IF(ISNUMBER(Regressions!U149),ROUND(Regressions!U149, 1), NA())</f>
        <v>18.5</v>
      </c>
    </row>
    <row r="140" spans="1:19" x14ac:dyDescent="0.25">
      <c r="A140" s="542" t="str">
        <f>+Introduction!$C$7</f>
        <v>México</v>
      </c>
      <c r="B140" s="543">
        <f>IF(ISBLANK(Regressions!B150), " ", Regressions!B150)</f>
        <v>2012</v>
      </c>
      <c r="C140" s="542" t="str">
        <f>HLOOKUP(Introduction!$G$4,nametranslations,28,FALSE)</f>
        <v>Primaria</v>
      </c>
      <c r="D140" s="545">
        <f>IF(ISBLANK(Regressions!D150), " ", Regressions!D150)</f>
        <v>13465840</v>
      </c>
      <c r="E140" s="546">
        <f>IF(ISNUMBER(Regressions!E150),ROUND(Regressions!E150, 1), NA())</f>
        <v>97</v>
      </c>
      <c r="F140" s="547">
        <f>IF(ISNUMBER(Regressions!F150),ROUND(Regressions!F150, 1), NA())</f>
        <v>88.6</v>
      </c>
      <c r="G140" s="548">
        <f>IF(ISNUMBER(Regressions!G150),ROUND(Regressions!G150, 1), NA())</f>
        <v>53.9</v>
      </c>
      <c r="H140" s="549">
        <f>IF(ISNUMBER(Regressions!H150),ROUND(Regressions!H150, 1), NA())</f>
        <v>34.700000000000003</v>
      </c>
      <c r="I140" s="550">
        <f>IF(ISNUMBER(Regressions!I150),ROUND(Regressions!I150, 1), NA())</f>
        <v>11.4</v>
      </c>
      <c r="J140" s="551">
        <f>IF(ISNUMBER(Regressions!K150),ROUND(Regressions!K150, 1), NA())</f>
        <v>97.3</v>
      </c>
      <c r="K140" s="547">
        <f>IF(ISNUMBER(Regressions!L150),ROUND(Regressions!L150, 1), NA())</f>
        <v>95.5</v>
      </c>
      <c r="L140" s="552">
        <f>IF(ISNUMBER(Regressions!M150),ROUND(Regressions!M150, 1), NA())</f>
        <v>78.099999999999994</v>
      </c>
      <c r="M140" s="549">
        <f>IF(ISNUMBER(Regressions!N150),ROUND(Regressions!N150, 1), NA())</f>
        <v>17.399999999999999</v>
      </c>
      <c r="N140" s="550">
        <f>IF(ISNUMBER(Regressions!O150),ROUND(Regressions!O150, 1), NA())</f>
        <v>4.5</v>
      </c>
      <c r="O140" s="551">
        <f>IF(ISNUMBER(Regressions!Q150),ROUND(Regressions!Q150, 1), NA())</f>
        <v>92.4</v>
      </c>
      <c r="P140" s="547">
        <f>IF(ISNUMBER(Regressions!R150),ROUND(Regressions!R150, 1), NA())</f>
        <v>81.5</v>
      </c>
      <c r="Q140" s="553">
        <f>IF(ISNUMBER(Regressions!S150),ROUND(Regressions!S150, 1), NA())</f>
        <v>57.8</v>
      </c>
      <c r="R140" s="549">
        <f>IF(ISNUMBER(Regressions!T150),ROUND(Regressions!T150, 1), NA())</f>
        <v>23.8</v>
      </c>
      <c r="S140" s="550">
        <f>IF(ISNUMBER(Regressions!U150),ROUND(Regressions!U150, 1), NA())</f>
        <v>18.5</v>
      </c>
    </row>
    <row r="141" spans="1:19" x14ac:dyDescent="0.25">
      <c r="A141" s="542" t="str">
        <f>+Introduction!$C$7</f>
        <v>México</v>
      </c>
      <c r="B141" s="543">
        <f>IF(ISBLANK(Regressions!B151), " ", Regressions!B151)</f>
        <v>2013</v>
      </c>
      <c r="C141" s="542" t="str">
        <f>HLOOKUP(Introduction!$G$4,nametranslations,28,FALSE)</f>
        <v>Primaria</v>
      </c>
      <c r="D141" s="545">
        <f>IF(ISBLANK(Regressions!D151), " ", Regressions!D151)</f>
        <v>13474982</v>
      </c>
      <c r="E141" s="546">
        <f>IF(ISNUMBER(Regressions!E151),ROUND(Regressions!E151, 1), NA())</f>
        <v>96.7</v>
      </c>
      <c r="F141" s="547">
        <f>IF(ISNUMBER(Regressions!F151),ROUND(Regressions!F151, 1), NA())</f>
        <v>88.5</v>
      </c>
      <c r="G141" s="548">
        <f>IF(ISNUMBER(Regressions!G151),ROUND(Regressions!G151, 1), NA())</f>
        <v>55.5</v>
      </c>
      <c r="H141" s="549">
        <f>IF(ISNUMBER(Regressions!H151),ROUND(Regressions!H151, 1), NA())</f>
        <v>33</v>
      </c>
      <c r="I141" s="550">
        <f>IF(ISNUMBER(Regressions!I151),ROUND(Regressions!I151, 1), NA())</f>
        <v>11.5</v>
      </c>
      <c r="J141" s="551">
        <f>IF(ISNUMBER(Regressions!K151),ROUND(Regressions!K151, 1), NA())</f>
        <v>97</v>
      </c>
      <c r="K141" s="547">
        <f>IF(ISNUMBER(Regressions!L151),ROUND(Regressions!L151, 1), NA())</f>
        <v>95.1</v>
      </c>
      <c r="L141" s="552">
        <f>IF(ISNUMBER(Regressions!M151),ROUND(Regressions!M151, 1), NA())</f>
        <v>77.2</v>
      </c>
      <c r="M141" s="549">
        <f>IF(ISNUMBER(Regressions!N151),ROUND(Regressions!N151, 1), NA())</f>
        <v>17.899999999999999</v>
      </c>
      <c r="N141" s="550">
        <f>IF(ISNUMBER(Regressions!O151),ROUND(Regressions!O151, 1), NA())</f>
        <v>4.9000000000000004</v>
      </c>
      <c r="O141" s="551">
        <f>IF(ISNUMBER(Regressions!Q151),ROUND(Regressions!Q151, 1), NA())</f>
        <v>91.8</v>
      </c>
      <c r="P141" s="547">
        <f>IF(ISNUMBER(Regressions!R151),ROUND(Regressions!R151, 1), NA())</f>
        <v>81.5</v>
      </c>
      <c r="Q141" s="553">
        <f>IF(ISNUMBER(Regressions!S151),ROUND(Regressions!S151, 1), NA())</f>
        <v>59.5</v>
      </c>
      <c r="R141" s="549">
        <f>IF(ISNUMBER(Regressions!T151),ROUND(Regressions!T151, 1), NA())</f>
        <v>22</v>
      </c>
      <c r="S141" s="550">
        <f>IF(ISNUMBER(Regressions!U151),ROUND(Regressions!U151, 1), NA())</f>
        <v>18.5</v>
      </c>
    </row>
    <row r="142" spans="1:19" x14ac:dyDescent="0.25">
      <c r="A142" s="542" t="str">
        <f>+Introduction!$C$7</f>
        <v>México</v>
      </c>
      <c r="B142" s="543">
        <f>IF(ISBLANK(Regressions!B152), " ", Regressions!B152)</f>
        <v>2014</v>
      </c>
      <c r="C142" s="542" t="str">
        <f>HLOOKUP(Introduction!$G$4,nametranslations,28,FALSE)</f>
        <v>Primaria</v>
      </c>
      <c r="D142" s="545">
        <f>IF(ISBLANK(Regressions!D152), " ", Regressions!D152)</f>
        <v>13472363</v>
      </c>
      <c r="E142" s="546">
        <f>IF(ISNUMBER(Regressions!E152),ROUND(Regressions!E152, 1), NA())</f>
        <v>96.3</v>
      </c>
      <c r="F142" s="547">
        <f>IF(ISNUMBER(Regressions!F152),ROUND(Regressions!F152, 1), NA())</f>
        <v>88.4</v>
      </c>
      <c r="G142" s="548">
        <f>IF(ISNUMBER(Regressions!G152),ROUND(Regressions!G152, 1), NA())</f>
        <v>57.1</v>
      </c>
      <c r="H142" s="549">
        <f>IF(ISNUMBER(Regressions!H152),ROUND(Regressions!H152, 1), NA())</f>
        <v>31.3</v>
      </c>
      <c r="I142" s="550">
        <f>IF(ISNUMBER(Regressions!I152),ROUND(Regressions!I152, 1), NA())</f>
        <v>11.6</v>
      </c>
      <c r="J142" s="551">
        <f>IF(ISNUMBER(Regressions!K152),ROUND(Regressions!K152, 1), NA())</f>
        <v>96.7</v>
      </c>
      <c r="K142" s="547">
        <f>IF(ISNUMBER(Regressions!L152),ROUND(Regressions!L152, 1), NA())</f>
        <v>94.7</v>
      </c>
      <c r="L142" s="552">
        <f>IF(ISNUMBER(Regressions!M152),ROUND(Regressions!M152, 1), NA())</f>
        <v>76.3</v>
      </c>
      <c r="M142" s="549">
        <f>IF(ISNUMBER(Regressions!N152),ROUND(Regressions!N152, 1), NA())</f>
        <v>18.399999999999999</v>
      </c>
      <c r="N142" s="550">
        <f>IF(ISNUMBER(Regressions!O152),ROUND(Regressions!O152, 1), NA())</f>
        <v>5.3</v>
      </c>
      <c r="O142" s="551">
        <f>IF(ISNUMBER(Regressions!Q152),ROUND(Regressions!Q152, 1), NA())</f>
        <v>91.3</v>
      </c>
      <c r="P142" s="547">
        <f>IF(ISNUMBER(Regressions!R152),ROUND(Regressions!R152, 1), NA())</f>
        <v>81.5</v>
      </c>
      <c r="Q142" s="553">
        <f>IF(ISNUMBER(Regressions!S152),ROUND(Regressions!S152, 1), NA())</f>
        <v>61.3</v>
      </c>
      <c r="R142" s="549">
        <f>IF(ISNUMBER(Regressions!T152),ROUND(Regressions!T152, 1), NA())</f>
        <v>20.2</v>
      </c>
      <c r="S142" s="550">
        <f>IF(ISNUMBER(Regressions!U152),ROUND(Regressions!U152, 1), NA())</f>
        <v>18.5</v>
      </c>
    </row>
    <row r="143" spans="1:19" x14ac:dyDescent="0.25">
      <c r="A143" s="542" t="str">
        <f>+Introduction!$C$7</f>
        <v>México</v>
      </c>
      <c r="B143" s="543">
        <f>IF(ISBLANK(Regressions!B153), " ", Regressions!B153)</f>
        <v>2015</v>
      </c>
      <c r="C143" s="542" t="str">
        <f>HLOOKUP(Introduction!$G$4,nametranslations,28,FALSE)</f>
        <v>Primaria</v>
      </c>
      <c r="D143" s="545">
        <f>IF(ISBLANK(Regressions!D153), " ", Regressions!D153)</f>
        <v>13460608</v>
      </c>
      <c r="E143" s="546">
        <f>IF(ISNUMBER(Regressions!E153),ROUND(Regressions!E153, 1), NA())</f>
        <v>95.9</v>
      </c>
      <c r="F143" s="547">
        <f>IF(ISNUMBER(Regressions!F153),ROUND(Regressions!F153, 1), NA())</f>
        <v>88.3</v>
      </c>
      <c r="G143" s="548">
        <f>IF(ISNUMBER(Regressions!G153),ROUND(Regressions!G153, 1), NA())</f>
        <v>58.7</v>
      </c>
      <c r="H143" s="549">
        <f>IF(ISNUMBER(Regressions!H153),ROUND(Regressions!H153, 1), NA())</f>
        <v>29.7</v>
      </c>
      <c r="I143" s="550">
        <f>IF(ISNUMBER(Regressions!I153),ROUND(Regressions!I153, 1), NA())</f>
        <v>11.7</v>
      </c>
      <c r="J143" s="551">
        <f>IF(ISNUMBER(Regressions!K153),ROUND(Regressions!K153, 1), NA())</f>
        <v>96.3</v>
      </c>
      <c r="K143" s="547">
        <f>IF(ISNUMBER(Regressions!L153),ROUND(Regressions!L153, 1), NA())</f>
        <v>94.2</v>
      </c>
      <c r="L143" s="552">
        <f>IF(ISNUMBER(Regressions!M153),ROUND(Regressions!M153, 1), NA())</f>
        <v>75.3</v>
      </c>
      <c r="M143" s="549">
        <f>IF(ISNUMBER(Regressions!N153),ROUND(Regressions!N153, 1), NA())</f>
        <v>18.899999999999999</v>
      </c>
      <c r="N143" s="550">
        <f>IF(ISNUMBER(Regressions!O153),ROUND(Regressions!O153, 1), NA())</f>
        <v>5.8</v>
      </c>
      <c r="O143" s="551">
        <f>IF(ISNUMBER(Regressions!Q153),ROUND(Regressions!Q153, 1), NA())</f>
        <v>90.7</v>
      </c>
      <c r="P143" s="547">
        <f>IF(ISNUMBER(Regressions!R153),ROUND(Regressions!R153, 1), NA())</f>
        <v>81.5</v>
      </c>
      <c r="Q143" s="553">
        <f>IF(ISNUMBER(Regressions!S153),ROUND(Regressions!S153, 1), NA())</f>
        <v>63</v>
      </c>
      <c r="R143" s="549">
        <f>IF(ISNUMBER(Regressions!T153),ROUND(Regressions!T153, 1), NA())</f>
        <v>18.5</v>
      </c>
      <c r="S143" s="550">
        <f>IF(ISNUMBER(Regressions!U153),ROUND(Regressions!U153, 1), NA())</f>
        <v>18.5</v>
      </c>
    </row>
    <row r="144" spans="1:19" x14ac:dyDescent="0.25">
      <c r="A144" s="542" t="str">
        <f>+Introduction!$C$7</f>
        <v>México</v>
      </c>
      <c r="B144" s="543">
        <f>IF(ISBLANK(Regressions!B154), " ", Regressions!B154)</f>
        <v>2016</v>
      </c>
      <c r="C144" s="542" t="str">
        <f>HLOOKUP(Introduction!$G$4,nametranslations,28,FALSE)</f>
        <v>Primaria</v>
      </c>
      <c r="D144" s="545">
        <f>IF(ISBLANK(Regressions!D154), " ", Regressions!D154)</f>
        <v>13438164</v>
      </c>
      <c r="E144" s="546">
        <f>IF(ISNUMBER(Regressions!E154),ROUND(Regressions!E154, 1), NA())</f>
        <v>95.5</v>
      </c>
      <c r="F144" s="547">
        <f>IF(ISNUMBER(Regressions!F154),ROUND(Regressions!F154, 1), NA())</f>
        <v>88.3</v>
      </c>
      <c r="G144" s="548">
        <f>IF(ISNUMBER(Regressions!G154),ROUND(Regressions!G154, 1), NA())</f>
        <v>60.2</v>
      </c>
      <c r="H144" s="549">
        <f>IF(ISNUMBER(Regressions!H154),ROUND(Regressions!H154, 1), NA())</f>
        <v>28</v>
      </c>
      <c r="I144" s="550">
        <f>IF(ISNUMBER(Regressions!I154),ROUND(Regressions!I154, 1), NA())</f>
        <v>11.7</v>
      </c>
      <c r="J144" s="551">
        <f>IF(ISNUMBER(Regressions!K154),ROUND(Regressions!K154, 1), NA())</f>
        <v>96</v>
      </c>
      <c r="K144" s="547">
        <f>IF(ISNUMBER(Regressions!L154),ROUND(Regressions!L154, 1), NA())</f>
        <v>93.8</v>
      </c>
      <c r="L144" s="552">
        <f>IF(ISNUMBER(Regressions!M154),ROUND(Regressions!M154, 1), NA())</f>
        <v>74.400000000000006</v>
      </c>
      <c r="M144" s="549">
        <f>IF(ISNUMBER(Regressions!N154),ROUND(Regressions!N154, 1), NA())</f>
        <v>19.399999999999999</v>
      </c>
      <c r="N144" s="550">
        <f>IF(ISNUMBER(Regressions!O154),ROUND(Regressions!O154, 1), NA())</f>
        <v>6.2</v>
      </c>
      <c r="O144" s="551">
        <f>IF(ISNUMBER(Regressions!Q154),ROUND(Regressions!Q154, 1), NA())</f>
        <v>90.2</v>
      </c>
      <c r="P144" s="547">
        <f>IF(ISNUMBER(Regressions!R154),ROUND(Regressions!R154, 1), NA())</f>
        <v>81.5</v>
      </c>
      <c r="Q144" s="553">
        <f>IF(ISNUMBER(Regressions!S154),ROUND(Regressions!S154, 1), NA())</f>
        <v>64.8</v>
      </c>
      <c r="R144" s="549">
        <f>IF(ISNUMBER(Regressions!T154),ROUND(Regressions!T154, 1), NA())</f>
        <v>16.7</v>
      </c>
      <c r="S144" s="550">
        <f>IF(ISNUMBER(Regressions!U154),ROUND(Regressions!U154, 1), NA())</f>
        <v>18.5</v>
      </c>
    </row>
    <row r="145" spans="1:19" x14ac:dyDescent="0.25">
      <c r="A145" s="542" t="str">
        <f>+Introduction!$C$7</f>
        <v>México</v>
      </c>
      <c r="B145" s="543">
        <f>IF(ISBLANK(Regressions!B155), " ", Regressions!B155)</f>
        <v>2017</v>
      </c>
      <c r="C145" s="542" t="str">
        <f>HLOOKUP(Introduction!$G$4,nametranslations,28,FALSE)</f>
        <v>Primaria</v>
      </c>
      <c r="D145" s="545">
        <f>IF(ISBLANK(Regressions!D155), " ", Regressions!D155)</f>
        <v>13405112</v>
      </c>
      <c r="E145" s="546">
        <f>IF(ISNUMBER(Regressions!E155),ROUND(Regressions!E155, 1), NA())</f>
        <v>95.1</v>
      </c>
      <c r="F145" s="547">
        <f>IF(ISNUMBER(Regressions!F155),ROUND(Regressions!F155, 1), NA())</f>
        <v>88.2</v>
      </c>
      <c r="G145" s="548">
        <f>IF(ISNUMBER(Regressions!G155),ROUND(Regressions!G155, 1), NA())</f>
        <v>61.8</v>
      </c>
      <c r="H145" s="549">
        <f>IF(ISNUMBER(Regressions!H155),ROUND(Regressions!H155, 1), NA())</f>
        <v>26.4</v>
      </c>
      <c r="I145" s="550">
        <f>IF(ISNUMBER(Regressions!I155),ROUND(Regressions!I155, 1), NA())</f>
        <v>11.8</v>
      </c>
      <c r="J145" s="551">
        <f>IF(ISNUMBER(Regressions!K155),ROUND(Regressions!K155, 1), NA())</f>
        <v>95.7</v>
      </c>
      <c r="K145" s="547">
        <f>IF(ISNUMBER(Regressions!L155),ROUND(Regressions!L155, 1), NA())</f>
        <v>93.8</v>
      </c>
      <c r="L145" s="552">
        <f>IF(ISNUMBER(Regressions!M155),ROUND(Regressions!M155, 1), NA())</f>
        <v>73.5</v>
      </c>
      <c r="M145" s="549">
        <f>IF(ISNUMBER(Regressions!N155),ROUND(Regressions!N155, 1), NA())</f>
        <v>20.3</v>
      </c>
      <c r="N145" s="550">
        <f>IF(ISNUMBER(Regressions!O155),ROUND(Regressions!O155, 1), NA())</f>
        <v>6.2</v>
      </c>
      <c r="O145" s="551">
        <f>IF(ISNUMBER(Regressions!Q155),ROUND(Regressions!Q155, 1), NA())</f>
        <v>89.6</v>
      </c>
      <c r="P145" s="547">
        <f>IF(ISNUMBER(Regressions!R155),ROUND(Regressions!R155, 1), NA())</f>
        <v>81.5</v>
      </c>
      <c r="Q145" s="553">
        <f>IF(ISNUMBER(Regressions!S155),ROUND(Regressions!S155, 1), NA())</f>
        <v>66.599999999999994</v>
      </c>
      <c r="R145" s="549">
        <f>IF(ISNUMBER(Regressions!T155),ROUND(Regressions!T155, 1), NA())</f>
        <v>15</v>
      </c>
      <c r="S145" s="550">
        <f>IF(ISNUMBER(Regressions!U155),ROUND(Regressions!U155, 1), NA())</f>
        <v>18.5</v>
      </c>
    </row>
    <row r="146" spans="1:19" x14ac:dyDescent="0.25">
      <c r="A146" s="542" t="str">
        <f>+Introduction!$C$7</f>
        <v>México</v>
      </c>
      <c r="B146" s="543">
        <f>IF(ISBLANK(Regressions!B156), " ", Regressions!B156)</f>
        <v>2018</v>
      </c>
      <c r="C146" s="542" t="str">
        <f>HLOOKUP(Introduction!$G$4,nametranslations,28,FALSE)</f>
        <v>Primaria</v>
      </c>
      <c r="D146" s="545">
        <f>IF(ISBLANK(Regressions!D156), " ", Regressions!D156)</f>
        <v>13367833</v>
      </c>
      <c r="E146" s="546">
        <f>IF(ISNUMBER(Regressions!E156),ROUND(Regressions!E156, 1), NA())</f>
        <v>94.8</v>
      </c>
      <c r="F146" s="547">
        <f>IF(ISNUMBER(Regressions!F156),ROUND(Regressions!F156, 1), NA())</f>
        <v>88.1</v>
      </c>
      <c r="G146" s="548">
        <f>IF(ISNUMBER(Regressions!G156),ROUND(Regressions!G156, 1), NA())</f>
        <v>63.4</v>
      </c>
      <c r="H146" s="549">
        <f>IF(ISNUMBER(Regressions!H156),ROUND(Regressions!H156, 1), NA())</f>
        <v>24.7</v>
      </c>
      <c r="I146" s="550">
        <f>IF(ISNUMBER(Regressions!I156),ROUND(Regressions!I156, 1), NA())</f>
        <v>11.9</v>
      </c>
      <c r="J146" s="551">
        <f>IF(ISNUMBER(Regressions!K156),ROUND(Regressions!K156, 1), NA())</f>
        <v>95.4</v>
      </c>
      <c r="K146" s="547">
        <f>IF(ISNUMBER(Regressions!L156),ROUND(Regressions!L156, 1), NA())</f>
        <v>93.8</v>
      </c>
      <c r="L146" s="552">
        <f>IF(ISNUMBER(Regressions!M156),ROUND(Regressions!M156, 1), NA())</f>
        <v>72.599999999999994</v>
      </c>
      <c r="M146" s="549">
        <f>IF(ISNUMBER(Regressions!N156),ROUND(Regressions!N156, 1), NA())</f>
        <v>21.3</v>
      </c>
      <c r="N146" s="550">
        <f>IF(ISNUMBER(Regressions!O156),ROUND(Regressions!O156, 1), NA())</f>
        <v>6.2</v>
      </c>
      <c r="O146" s="551">
        <f>IF(ISNUMBER(Regressions!Q156),ROUND(Regressions!Q156, 1), NA())</f>
        <v>89.1</v>
      </c>
      <c r="P146" s="547">
        <f>IF(ISNUMBER(Regressions!R156),ROUND(Regressions!R156, 1), NA())</f>
        <v>81.5</v>
      </c>
      <c r="Q146" s="553">
        <f>IF(ISNUMBER(Regressions!S156),ROUND(Regressions!S156, 1), NA())</f>
        <v>68.3</v>
      </c>
      <c r="R146" s="549">
        <f>IF(ISNUMBER(Regressions!T156),ROUND(Regressions!T156, 1), NA())</f>
        <v>13.2</v>
      </c>
      <c r="S146" s="550">
        <f>IF(ISNUMBER(Regressions!U156),ROUND(Regressions!U156, 1), NA())</f>
        <v>18.5</v>
      </c>
    </row>
    <row r="147" spans="1:19" x14ac:dyDescent="0.25">
      <c r="A147" s="542" t="str">
        <f>+Introduction!$C$7</f>
        <v>México</v>
      </c>
      <c r="B147" s="543">
        <f>IF(ISBLANK(Regressions!B157), " ", Regressions!B157)</f>
        <v>2019</v>
      </c>
      <c r="C147" s="542" t="str">
        <f>HLOOKUP(Introduction!$G$4,nametranslations,28,FALSE)</f>
        <v>Primaria</v>
      </c>
      <c r="D147" s="545">
        <f>IF(ISBLANK(Regressions!D157), " ", Regressions!D157)</f>
        <v>13333426</v>
      </c>
      <c r="E147" s="546">
        <f>IF(ISNUMBER(Regressions!E157),ROUND(Regressions!E157, 1), NA())</f>
        <v>94.4</v>
      </c>
      <c r="F147" s="547">
        <f>IF(ISNUMBER(Regressions!F157),ROUND(Regressions!F157, 1), NA())</f>
        <v>88</v>
      </c>
      <c r="G147" s="548">
        <f>IF(ISNUMBER(Regressions!G157),ROUND(Regressions!G157, 1), NA())</f>
        <v>65</v>
      </c>
      <c r="H147" s="549">
        <f>IF(ISNUMBER(Regressions!H157),ROUND(Regressions!H157, 1), NA())</f>
        <v>23</v>
      </c>
      <c r="I147" s="550">
        <f>IF(ISNUMBER(Regressions!I157),ROUND(Regressions!I157, 1), NA())</f>
        <v>12</v>
      </c>
      <c r="J147" s="551">
        <f>IF(ISNUMBER(Regressions!K157),ROUND(Regressions!K157, 1), NA())</f>
        <v>95.1</v>
      </c>
      <c r="K147" s="547">
        <f>IF(ISNUMBER(Regressions!L157),ROUND(Regressions!L157, 1), NA())</f>
        <v>93.8</v>
      </c>
      <c r="L147" s="552">
        <f>IF(ISNUMBER(Regressions!M157),ROUND(Regressions!M157, 1), NA())</f>
        <v>71.599999999999994</v>
      </c>
      <c r="M147" s="549">
        <f>IF(ISNUMBER(Regressions!N157),ROUND(Regressions!N157, 1), NA())</f>
        <v>22.2</v>
      </c>
      <c r="N147" s="550">
        <f>IF(ISNUMBER(Regressions!O157),ROUND(Regressions!O157, 1), NA())</f>
        <v>6.2</v>
      </c>
      <c r="O147" s="551">
        <f>IF(ISNUMBER(Regressions!Q157),ROUND(Regressions!Q157, 1), NA())</f>
        <v>88.5</v>
      </c>
      <c r="P147" s="547">
        <f>IF(ISNUMBER(Regressions!R157),ROUND(Regressions!R157, 1), NA())</f>
        <v>81.5</v>
      </c>
      <c r="Q147" s="553">
        <f>IF(ISNUMBER(Regressions!S157),ROUND(Regressions!S157, 1), NA())</f>
        <v>70.099999999999994</v>
      </c>
      <c r="R147" s="549">
        <f>IF(ISNUMBER(Regressions!T157),ROUND(Regressions!T157, 1), NA())</f>
        <v>11.4</v>
      </c>
      <c r="S147" s="550">
        <f>IF(ISNUMBER(Regressions!U157),ROUND(Regressions!U157, 1), NA())</f>
        <v>18.5</v>
      </c>
    </row>
    <row r="148" spans="1:19" x14ac:dyDescent="0.25">
      <c r="A148" s="542" t="str">
        <f>+Introduction!$C$7</f>
        <v>México</v>
      </c>
      <c r="B148" s="543">
        <f>IF(ISBLANK(Regressions!B158), " ", Regressions!B158)</f>
        <v>2020</v>
      </c>
      <c r="C148" s="542" t="str">
        <f>HLOOKUP(Introduction!$G$4,nametranslations,28,FALSE)</f>
        <v>Primaria</v>
      </c>
      <c r="D148" s="545">
        <f>IF(ISBLANK(Regressions!D158), " ", Regressions!D158)</f>
        <v>13301957</v>
      </c>
      <c r="E148" s="546">
        <f>IF(ISNUMBER(Regressions!E158),ROUND(Regressions!E158, 1), NA())</f>
        <v>94</v>
      </c>
      <c r="F148" s="547">
        <f>IF(ISNUMBER(Regressions!F158),ROUND(Regressions!F158, 1), NA())</f>
        <v>87.9</v>
      </c>
      <c r="G148" s="548">
        <f>IF(ISNUMBER(Regressions!G158),ROUND(Regressions!G158, 1), NA())</f>
        <v>66.5</v>
      </c>
      <c r="H148" s="549">
        <f>IF(ISNUMBER(Regressions!H158),ROUND(Regressions!H158, 1), NA())</f>
        <v>21.4</v>
      </c>
      <c r="I148" s="550">
        <f>IF(ISNUMBER(Regressions!I158),ROUND(Regressions!I158, 1), NA())</f>
        <v>12.1</v>
      </c>
      <c r="J148" s="551">
        <f>IF(ISNUMBER(Regressions!K158),ROUND(Regressions!K158, 1), NA())</f>
        <v>94.8</v>
      </c>
      <c r="K148" s="547">
        <f>IF(ISNUMBER(Regressions!L158),ROUND(Regressions!L158, 1), NA())</f>
        <v>93.8</v>
      </c>
      <c r="L148" s="552">
        <f>IF(ISNUMBER(Regressions!M158),ROUND(Regressions!M158, 1), NA())</f>
        <v>70.7</v>
      </c>
      <c r="M148" s="549">
        <f>IF(ISNUMBER(Regressions!N158),ROUND(Regressions!N158, 1), NA())</f>
        <v>23.1</v>
      </c>
      <c r="N148" s="550">
        <f>IF(ISNUMBER(Regressions!O158),ROUND(Regressions!O158, 1), NA())</f>
        <v>6.2</v>
      </c>
      <c r="O148" s="551">
        <f>IF(ISNUMBER(Regressions!Q158),ROUND(Regressions!Q158, 1), NA())</f>
        <v>87.9</v>
      </c>
      <c r="P148" s="547">
        <f>IF(ISNUMBER(Regressions!R158),ROUND(Regressions!R158, 1), NA())</f>
        <v>81.5</v>
      </c>
      <c r="Q148" s="553">
        <f>IF(ISNUMBER(Regressions!S158),ROUND(Regressions!S158, 1), NA())</f>
        <v>71.8</v>
      </c>
      <c r="R148" s="549">
        <f>IF(ISNUMBER(Regressions!T158),ROUND(Regressions!T158, 1), NA())</f>
        <v>9.6999999999999993</v>
      </c>
      <c r="S148" s="550">
        <f>IF(ISNUMBER(Regressions!U158),ROUND(Regressions!U158, 1), NA())</f>
        <v>18.5</v>
      </c>
    </row>
    <row r="149" spans="1:19" x14ac:dyDescent="0.25">
      <c r="A149" s="542" t="str">
        <f>+Introduction!$C$7</f>
        <v>México</v>
      </c>
      <c r="B149" s="543">
        <f>IF(ISBLANK(Regressions!B159), " ", Regressions!B159)</f>
        <v>2021</v>
      </c>
      <c r="C149" s="542" t="str">
        <f>HLOOKUP(Introduction!$G$4,nametranslations,28,FALSE)</f>
        <v>Primaria</v>
      </c>
      <c r="D149" s="545">
        <f>IF(ISBLANK(Regressions!D159), " ", Regressions!D159)</f>
        <v>13270671</v>
      </c>
      <c r="E149" s="551">
        <f>IF(ISNUMBER(Regressions!E159),ROUND(Regressions!E159, 1), NA())</f>
        <v>94</v>
      </c>
      <c r="F149" s="554">
        <f>IF(ISNUMBER(Regressions!F159),ROUND(Regressions!F159, 1), NA())</f>
        <v>87.8</v>
      </c>
      <c r="G149" s="555">
        <f>IF(ISNUMBER(Regressions!G159),ROUND(Regressions!G159, 1), NA())</f>
        <v>68.099999999999994</v>
      </c>
      <c r="H149" s="549">
        <f>IF(ISNUMBER(Regressions!H159),ROUND(Regressions!H159, 1), NA())</f>
        <v>19.7</v>
      </c>
      <c r="I149" s="550">
        <f>IF(ISNUMBER(Regressions!I159),ROUND(Regressions!I159, 1), NA())</f>
        <v>12.2</v>
      </c>
      <c r="J149" s="551">
        <f>IF(ISNUMBER(Regressions!K159),ROUND(Regressions!K159, 1), NA())</f>
        <v>94.8</v>
      </c>
      <c r="K149" s="554" t="e">
        <f>IF(ISNUMBER(Regressions!L159),ROUND(Regressions!L159, 1), NA())</f>
        <v>#N/A</v>
      </c>
      <c r="L149" s="556">
        <f>IF(ISNUMBER(Regressions!M159),ROUND(Regressions!M159, 1), NA())</f>
        <v>69.8</v>
      </c>
      <c r="M149" s="549" t="e">
        <f>IF(ISNUMBER(Regressions!N159),ROUND(Regressions!N159, 1), NA())</f>
        <v>#N/A</v>
      </c>
      <c r="N149" s="550" t="e">
        <f>IF(ISNUMBER(Regressions!O159),ROUND(Regressions!O159, 1), NA())</f>
        <v>#N/A</v>
      </c>
      <c r="O149" s="551">
        <f>IF(ISNUMBER(Regressions!Q159),ROUND(Regressions!Q159, 1), NA())</f>
        <v>87.4</v>
      </c>
      <c r="P149" s="554" t="e">
        <f>IF(ISNUMBER(Regressions!R159),ROUND(Regressions!R159, 1), NA())</f>
        <v>#N/A</v>
      </c>
      <c r="Q149" s="557">
        <f>IF(ISNUMBER(Regressions!S159),ROUND(Regressions!S159, 1), NA())</f>
        <v>73.599999999999994</v>
      </c>
      <c r="R149" s="549" t="e">
        <f>IF(ISNUMBER(Regressions!T159),ROUND(Regressions!T159, 1), NA())</f>
        <v>#N/A</v>
      </c>
      <c r="S149" s="550" t="e">
        <f>IF(ISNUMBER(Regressions!U159),ROUND(Regressions!U159, 1), NA())</f>
        <v>#N/A</v>
      </c>
    </row>
    <row r="150" spans="1:19" x14ac:dyDescent="0.25">
      <c r="A150" s="542" t="str">
        <f>+Introduction!$C$7</f>
        <v>México</v>
      </c>
      <c r="B150" s="543">
        <f>IF(ISBLANK(Regressions!B160), " ", Regressions!B160)</f>
        <v>2022</v>
      </c>
      <c r="C150" s="542" t="str">
        <f>HLOOKUP(Introduction!$G$4,nametranslations,28,FALSE)</f>
        <v>Primaria</v>
      </c>
      <c r="D150" s="545">
        <f>IF(ISBLANK(Regressions!D160), " ", Regressions!D160)</f>
        <v>13236735</v>
      </c>
      <c r="E150" s="546">
        <f>IF(ISNUMBER(Regressions!E160),ROUND(Regressions!E160, 1), NA())</f>
        <v>94</v>
      </c>
      <c r="F150" s="547">
        <f>IF(ISNUMBER(Regressions!F160),ROUND(Regressions!F160, 1), NA())</f>
        <v>87.8</v>
      </c>
      <c r="G150" s="548">
        <f>IF(ISNUMBER(Regressions!G160),ROUND(Regressions!G160, 1), NA())</f>
        <v>69.7</v>
      </c>
      <c r="H150" s="549">
        <f>IF(ISNUMBER(Regressions!H160),ROUND(Regressions!H160, 1), NA())</f>
        <v>18.100000000000001</v>
      </c>
      <c r="I150" s="550">
        <f>IF(ISNUMBER(Regressions!I160),ROUND(Regressions!I160, 1), NA())</f>
        <v>12.2</v>
      </c>
      <c r="J150" s="551">
        <f>IF(ISNUMBER(Regressions!K160),ROUND(Regressions!K160, 1), NA())</f>
        <v>94.8</v>
      </c>
      <c r="K150" s="547" t="e">
        <f>IF(ISNUMBER(Regressions!L160),ROUND(Regressions!L160, 1), NA())</f>
        <v>#N/A</v>
      </c>
      <c r="L150" s="552">
        <f>IF(ISNUMBER(Regressions!M160),ROUND(Regressions!M160, 1), NA())</f>
        <v>69.8</v>
      </c>
      <c r="M150" s="549" t="e">
        <f>IF(ISNUMBER(Regressions!N160),ROUND(Regressions!N160, 1), NA())</f>
        <v>#N/A</v>
      </c>
      <c r="N150" s="550" t="e">
        <f>IF(ISNUMBER(Regressions!O160),ROUND(Regressions!O160, 1), NA())</f>
        <v>#N/A</v>
      </c>
      <c r="O150" s="551">
        <f>IF(ISNUMBER(Regressions!Q160),ROUND(Regressions!Q160, 1), NA())</f>
        <v>86.8</v>
      </c>
      <c r="P150" s="547" t="e">
        <f>IF(ISNUMBER(Regressions!R160),ROUND(Regressions!R160, 1), NA())</f>
        <v>#N/A</v>
      </c>
      <c r="Q150" s="553">
        <f>IF(ISNUMBER(Regressions!S160),ROUND(Regressions!S160, 1), NA())</f>
        <v>75.400000000000006</v>
      </c>
      <c r="R150" s="549" t="e">
        <f>IF(ISNUMBER(Regressions!T160),ROUND(Regressions!T160, 1), NA())</f>
        <v>#N/A</v>
      </c>
      <c r="S150" s="550" t="e">
        <f>IF(ISNUMBER(Regressions!U160),ROUND(Regressions!U160, 1), NA())</f>
        <v>#N/A</v>
      </c>
    </row>
    <row r="151" spans="1:19" x14ac:dyDescent="0.25">
      <c r="A151" s="542" t="str">
        <f>+Introduction!$C$7</f>
        <v>México</v>
      </c>
      <c r="B151" s="543">
        <f>IF(ISBLANK(Regressions!B161), " ", Regressions!B161)</f>
        <v>2023</v>
      </c>
      <c r="C151" s="542" t="str">
        <f>HLOOKUP(Introduction!$G$4,nametranslations,28,FALSE)</f>
        <v>Primaria</v>
      </c>
      <c r="D151" s="545">
        <f>IF(ISBLANK(Regressions!D161), " ", Regressions!D161)</f>
        <v>13197368</v>
      </c>
      <c r="E151" s="546">
        <f>IF(ISNUMBER(Regressions!E161),ROUND(Regressions!E161, 1), NA())</f>
        <v>94</v>
      </c>
      <c r="F151" s="547">
        <f>IF(ISNUMBER(Regressions!F161),ROUND(Regressions!F161, 1), NA())</f>
        <v>87.8</v>
      </c>
      <c r="G151" s="548">
        <f>IF(ISNUMBER(Regressions!G161),ROUND(Regressions!G161, 1), NA())</f>
        <v>71.3</v>
      </c>
      <c r="H151" s="549">
        <f>IF(ISNUMBER(Regressions!H161),ROUND(Regressions!H161, 1), NA())</f>
        <v>16.600000000000001</v>
      </c>
      <c r="I151" s="550">
        <f>IF(ISNUMBER(Regressions!I161),ROUND(Regressions!I161, 1), NA())</f>
        <v>12.2</v>
      </c>
      <c r="J151" s="551">
        <f>IF(ISNUMBER(Regressions!K161),ROUND(Regressions!K161, 1), NA())</f>
        <v>94.8</v>
      </c>
      <c r="K151" s="547" t="e">
        <f>IF(ISNUMBER(Regressions!L161),ROUND(Regressions!L161, 1), NA())</f>
        <v>#N/A</v>
      </c>
      <c r="L151" s="552">
        <f>IF(ISNUMBER(Regressions!M161),ROUND(Regressions!M161, 1), NA())</f>
        <v>69.8</v>
      </c>
      <c r="M151" s="549" t="e">
        <f>IF(ISNUMBER(Regressions!N161),ROUND(Regressions!N161, 1), NA())</f>
        <v>#N/A</v>
      </c>
      <c r="N151" s="550" t="e">
        <f>IF(ISNUMBER(Regressions!O161),ROUND(Regressions!O161, 1), NA())</f>
        <v>#N/A</v>
      </c>
      <c r="O151" s="551">
        <f>IF(ISNUMBER(Regressions!Q161),ROUND(Regressions!Q161, 1), NA())</f>
        <v>86.3</v>
      </c>
      <c r="P151" s="547" t="e">
        <f>IF(ISNUMBER(Regressions!R161),ROUND(Regressions!R161, 1), NA())</f>
        <v>#N/A</v>
      </c>
      <c r="Q151" s="553">
        <f>IF(ISNUMBER(Regressions!S161),ROUND(Regressions!S161, 1), NA())</f>
        <v>77.099999999999994</v>
      </c>
      <c r="R151" s="549" t="e">
        <f>IF(ISNUMBER(Regressions!T161),ROUND(Regressions!T161, 1), NA())</f>
        <v>#N/A</v>
      </c>
      <c r="S151" s="550" t="e">
        <f>IF(ISNUMBER(Regressions!U161),ROUND(Regressions!U161, 1), NA())</f>
        <v>#N/A</v>
      </c>
    </row>
    <row r="152" spans="1:19" x14ac:dyDescent="0.25">
      <c r="A152" s="542" t="str">
        <f>+Introduction!$C$7</f>
        <v>México</v>
      </c>
      <c r="B152" s="543">
        <f>IF(ISBLANK(Regressions!B162), " ", Regressions!B162)</f>
        <v>2024</v>
      </c>
      <c r="C152" s="542" t="str">
        <f>HLOOKUP(Introduction!$G$4,nametranslations,28,FALSE)</f>
        <v>Primaria</v>
      </c>
      <c r="D152" s="545">
        <f>IF(ISBLANK(Regressions!D162), " ", Regressions!D162)</f>
        <v>13262769</v>
      </c>
      <c r="E152" s="546">
        <f>IF(ISNUMBER(Regressions!E162),ROUND(Regressions!E162, 1), NA())</f>
        <v>94</v>
      </c>
      <c r="F152" s="547">
        <f>IF(ISNUMBER(Regressions!F162),ROUND(Regressions!F162, 1), NA())</f>
        <v>87.8</v>
      </c>
      <c r="G152" s="548">
        <f>IF(ISNUMBER(Regressions!G162),ROUND(Regressions!G162, 1), NA())</f>
        <v>71.3</v>
      </c>
      <c r="H152" s="549">
        <f>IF(ISNUMBER(Regressions!H162),ROUND(Regressions!H162, 1), NA())</f>
        <v>16.600000000000001</v>
      </c>
      <c r="I152" s="550">
        <f>IF(ISNUMBER(Regressions!I162),ROUND(Regressions!I162, 1), NA())</f>
        <v>12.2</v>
      </c>
      <c r="J152" s="551">
        <f>IF(ISNUMBER(Regressions!K162),ROUND(Regressions!K162, 1), NA())</f>
        <v>94.8</v>
      </c>
      <c r="K152" s="547" t="e">
        <f>IF(ISNUMBER(Regressions!L162),ROUND(Regressions!L162, 1), NA())</f>
        <v>#N/A</v>
      </c>
      <c r="L152" s="552">
        <f>IF(ISNUMBER(Regressions!M162),ROUND(Regressions!M162, 1), NA())</f>
        <v>69.8</v>
      </c>
      <c r="M152" s="549" t="e">
        <f>IF(ISNUMBER(Regressions!N162),ROUND(Regressions!N162, 1), NA())</f>
        <v>#N/A</v>
      </c>
      <c r="N152" s="550" t="e">
        <f>IF(ISNUMBER(Regressions!O162),ROUND(Regressions!O162, 1), NA())</f>
        <v>#N/A</v>
      </c>
      <c r="O152" s="551">
        <f>IF(ISNUMBER(Regressions!Q162),ROUND(Regressions!Q162, 1), NA())</f>
        <v>85.7</v>
      </c>
      <c r="P152" s="547" t="e">
        <f>IF(ISNUMBER(Regressions!R162),ROUND(Regressions!R162, 1), NA())</f>
        <v>#N/A</v>
      </c>
      <c r="Q152" s="553">
        <f>IF(ISNUMBER(Regressions!S162),ROUND(Regressions!S162, 1), NA())</f>
        <v>77.099999999999994</v>
      </c>
      <c r="R152" s="549" t="e">
        <f>IF(ISNUMBER(Regressions!T162),ROUND(Regressions!T162, 1), NA())</f>
        <v>#N/A</v>
      </c>
      <c r="S152" s="550" t="e">
        <f>IF(ISNUMBER(Regressions!U162),ROUND(Regressions!U162, 1), NA())</f>
        <v>#N/A</v>
      </c>
    </row>
    <row r="153" spans="1:19" x14ac:dyDescent="0.25">
      <c r="A153" s="558" t="str">
        <f>+Introduction!$C$7</f>
        <v>México</v>
      </c>
      <c r="B153" s="559">
        <f>IF(ISBLANK(Regressions!B163), " ", Regressions!B163)</f>
        <v>2025</v>
      </c>
      <c r="C153" s="558" t="str">
        <f>HLOOKUP(Introduction!$G$4,nametranslations,28,FALSE)</f>
        <v>Primaria</v>
      </c>
      <c r="D153" s="560">
        <f>IF(ISBLANK(Regressions!D163), " ", Regressions!D163)</f>
        <v>13248715</v>
      </c>
      <c r="E153" s="561" t="e">
        <f>IF(ISNUMBER(Regressions!E163),ROUND(Regressions!E163, 1), NA())</f>
        <v>#N/A</v>
      </c>
      <c r="F153" s="562">
        <f>IF(ISNUMBER(Regressions!F163),ROUND(Regressions!F163, 1), NA())</f>
        <v>87.8</v>
      </c>
      <c r="G153" s="563">
        <f>IF(ISNUMBER(Regressions!G163),ROUND(Regressions!G163, 1), NA())</f>
        <v>71.3</v>
      </c>
      <c r="H153" s="564">
        <f>IF(ISNUMBER(Regressions!H163),ROUND(Regressions!H163, 1), NA())</f>
        <v>16.600000000000001</v>
      </c>
      <c r="I153" s="565">
        <f>IF(ISNUMBER(Regressions!I163),ROUND(Regressions!I163, 1), NA())</f>
        <v>12.2</v>
      </c>
      <c r="J153" s="566" t="e">
        <f>IF(ISNUMBER(Regressions!K163),ROUND(Regressions!K163, 1), NA())</f>
        <v>#N/A</v>
      </c>
      <c r="K153" s="562" t="e">
        <f>IF(ISNUMBER(Regressions!L163),ROUND(Regressions!L163, 1), NA())</f>
        <v>#N/A</v>
      </c>
      <c r="L153" s="567">
        <f>IF(ISNUMBER(Regressions!M163),ROUND(Regressions!M163, 1), NA())</f>
        <v>69.8</v>
      </c>
      <c r="M153" s="564" t="e">
        <f>IF(ISNUMBER(Regressions!N163),ROUND(Regressions!N163, 1), NA())</f>
        <v>#N/A</v>
      </c>
      <c r="N153" s="565" t="e">
        <f>IF(ISNUMBER(Regressions!O163),ROUND(Regressions!O163, 1), NA())</f>
        <v>#N/A</v>
      </c>
      <c r="O153" s="566">
        <f>IF(ISNUMBER(Regressions!Q163),ROUND(Regressions!Q163, 1), NA())</f>
        <v>85.2</v>
      </c>
      <c r="P153" s="562" t="e">
        <f>IF(ISNUMBER(Regressions!R163),ROUND(Regressions!R163, 1), NA())</f>
        <v>#N/A</v>
      </c>
      <c r="Q153" s="568">
        <f>IF(ISNUMBER(Regressions!S163),ROUND(Regressions!S163, 1), NA())</f>
        <v>77.099999999999994</v>
      </c>
      <c r="R153" s="564" t="e">
        <f>IF(ISNUMBER(Regressions!T163),ROUND(Regressions!T163, 1), NA())</f>
        <v>#N/A</v>
      </c>
      <c r="S153" s="565" t="e">
        <f>IF(ISNUMBER(Regressions!U163),ROUND(Regressions!U163, 1), NA())</f>
        <v>#N/A</v>
      </c>
    </row>
    <row r="154" spans="1:19" hidden="1" x14ac:dyDescent="0.25">
      <c r="A154" s="542" t="str">
        <f>+Introduction!$C$7</f>
        <v>México</v>
      </c>
      <c r="B154" s="543">
        <f>IF(ISBLANK(Regressions!B164), " ", Regressions!B164)</f>
        <v>2026</v>
      </c>
      <c r="C154" s="542" t="str">
        <f>HLOOKUP(Introduction!$G$4,nametranslations,28,FALSE)</f>
        <v>Primaria</v>
      </c>
      <c r="D154" s="545" t="str">
        <f>IF(ISBLANK(Regressions!D164), " ", Regressions!D164)</f>
        <v xml:space="preserve"> </v>
      </c>
      <c r="E154" s="546" t="e">
        <f>IF(ISNUMBER(Regressions!E164),ROUND(Regressions!E164, 1), NA())</f>
        <v>#N/A</v>
      </c>
      <c r="F154" s="547" t="e">
        <f>IF(ISNUMBER(Regressions!F164),ROUND(Regressions!F164, 1), NA())</f>
        <v>#N/A</v>
      </c>
      <c r="G154" s="548">
        <f>IF(ISNUMBER(Regressions!G164),ROUND(Regressions!G164, 1), NA())</f>
        <v>71.3</v>
      </c>
      <c r="H154" s="549" t="e">
        <f>IF(ISNUMBER(Regressions!H164),ROUND(Regressions!H164, 1), NA())</f>
        <v>#N/A</v>
      </c>
      <c r="I154" s="550" t="e">
        <f>IF(ISNUMBER(Regressions!I164),ROUND(Regressions!I164, 1), NA())</f>
        <v>#N/A</v>
      </c>
      <c r="J154" s="551" t="e">
        <f>IF(ISNUMBER(Regressions!K164),ROUND(Regressions!K164, 1), NA())</f>
        <v>#N/A</v>
      </c>
      <c r="K154" s="547" t="e">
        <f>IF(ISNUMBER(Regressions!L164),ROUND(Regressions!L164, 1), NA())</f>
        <v>#N/A</v>
      </c>
      <c r="L154" s="552" t="e">
        <f>IF(ISNUMBER(Regressions!M164),ROUND(Regressions!M164, 1), NA())</f>
        <v>#N/A</v>
      </c>
      <c r="M154" s="549" t="e">
        <f>IF(ISNUMBER(Regressions!N164),ROUND(Regressions!N164, 1), NA())</f>
        <v>#N/A</v>
      </c>
      <c r="N154" s="550" t="e">
        <f>IF(ISNUMBER(Regressions!O164),ROUND(Regressions!O164, 1), NA())</f>
        <v>#N/A</v>
      </c>
      <c r="O154" s="551">
        <f>IF(ISNUMBER(Regressions!Q164),ROUND(Regressions!Q164, 1), NA())</f>
        <v>84.6</v>
      </c>
      <c r="P154" s="547" t="e">
        <f>IF(ISNUMBER(Regressions!R164),ROUND(Regressions!R164, 1), NA())</f>
        <v>#N/A</v>
      </c>
      <c r="Q154" s="553">
        <f>IF(ISNUMBER(Regressions!S164),ROUND(Regressions!S164, 1), NA())</f>
        <v>77.099999999999994</v>
      </c>
      <c r="R154" s="549" t="e">
        <f>IF(ISNUMBER(Regressions!T164),ROUND(Regressions!T164, 1), NA())</f>
        <v>#N/A</v>
      </c>
      <c r="S154" s="550" t="e">
        <f>IF(ISNUMBER(Regressions!U164),ROUND(Regressions!U164, 1), NA())</f>
        <v>#N/A</v>
      </c>
    </row>
    <row r="155" spans="1:19" hidden="1" x14ac:dyDescent="0.25">
      <c r="A155" s="542" t="str">
        <f>+Introduction!$C$7</f>
        <v>México</v>
      </c>
      <c r="B155" s="543">
        <f>IF(ISBLANK(Regressions!B165), " ", Regressions!B165)</f>
        <v>2027</v>
      </c>
      <c r="C155" s="542" t="str">
        <f>HLOOKUP(Introduction!$G$4,nametranslations,28,FALSE)</f>
        <v>Primaria</v>
      </c>
      <c r="D155" s="545" t="str">
        <f>IF(ISBLANK(Regressions!D165), " ", Regressions!D165)</f>
        <v xml:space="preserve"> </v>
      </c>
      <c r="E155" s="546" t="e">
        <f>IF(ISNUMBER(Regressions!E165),ROUND(Regressions!E165, 1), NA())</f>
        <v>#N/A</v>
      </c>
      <c r="F155" s="547" t="e">
        <f>IF(ISNUMBER(Regressions!F165),ROUND(Regressions!F165, 1), NA())</f>
        <v>#N/A</v>
      </c>
      <c r="G155" s="548">
        <f>IF(ISNUMBER(Regressions!G165),ROUND(Regressions!G165, 1), NA())</f>
        <v>71.3</v>
      </c>
      <c r="H155" s="549" t="e">
        <f>IF(ISNUMBER(Regressions!H165),ROUND(Regressions!H165, 1), NA())</f>
        <v>#N/A</v>
      </c>
      <c r="I155" s="550" t="e">
        <f>IF(ISNUMBER(Regressions!I165),ROUND(Regressions!I165, 1), NA())</f>
        <v>#N/A</v>
      </c>
      <c r="J155" s="551" t="e">
        <f>IF(ISNUMBER(Regressions!K165),ROUND(Regressions!K165, 1), NA())</f>
        <v>#N/A</v>
      </c>
      <c r="K155" s="547" t="e">
        <f>IF(ISNUMBER(Regressions!L165),ROUND(Regressions!L165, 1), NA())</f>
        <v>#N/A</v>
      </c>
      <c r="L155" s="552" t="e">
        <f>IF(ISNUMBER(Regressions!M165),ROUND(Regressions!M165, 1), NA())</f>
        <v>#N/A</v>
      </c>
      <c r="M155" s="549" t="e">
        <f>IF(ISNUMBER(Regressions!N165),ROUND(Regressions!N165, 1), NA())</f>
        <v>#N/A</v>
      </c>
      <c r="N155" s="550" t="e">
        <f>IF(ISNUMBER(Regressions!O165),ROUND(Regressions!O165, 1), NA())</f>
        <v>#N/A</v>
      </c>
      <c r="O155" s="551">
        <f>IF(ISNUMBER(Regressions!Q165),ROUND(Regressions!Q165, 1), NA())</f>
        <v>84.6</v>
      </c>
      <c r="P155" s="547" t="e">
        <f>IF(ISNUMBER(Regressions!R165),ROUND(Regressions!R165, 1), NA())</f>
        <v>#N/A</v>
      </c>
      <c r="Q155" s="553">
        <f>IF(ISNUMBER(Regressions!S165),ROUND(Regressions!S165, 1), NA())</f>
        <v>77.099999999999994</v>
      </c>
      <c r="R155" s="549" t="e">
        <f>IF(ISNUMBER(Regressions!T165),ROUND(Regressions!T165, 1), NA())</f>
        <v>#N/A</v>
      </c>
      <c r="S155" s="550" t="e">
        <f>IF(ISNUMBER(Regressions!U165),ROUND(Regressions!U165, 1), NA())</f>
        <v>#N/A</v>
      </c>
    </row>
    <row r="156" spans="1:19" hidden="1" x14ac:dyDescent="0.25">
      <c r="A156" s="542" t="str">
        <f>+Introduction!$C$7</f>
        <v>México</v>
      </c>
      <c r="B156" s="543">
        <f>IF(ISBLANK(Regressions!B166), " ", Regressions!B166)</f>
        <v>2028</v>
      </c>
      <c r="C156" s="542" t="str">
        <f>HLOOKUP(Introduction!$G$4,nametranslations,28,FALSE)</f>
        <v>Primaria</v>
      </c>
      <c r="D156" s="545" t="str">
        <f>IF(ISBLANK(Regressions!D166), " ", Regressions!D166)</f>
        <v xml:space="preserve"> </v>
      </c>
      <c r="E156" s="546" t="e">
        <f>IF(ISNUMBER(Regressions!E166),ROUND(Regressions!E166, 1), NA())</f>
        <v>#N/A</v>
      </c>
      <c r="F156" s="547" t="e">
        <f>IF(ISNUMBER(Regressions!F166),ROUND(Regressions!F166, 1), NA())</f>
        <v>#N/A</v>
      </c>
      <c r="G156" s="548" t="e">
        <f>IF(ISNUMBER(Regressions!G166),ROUND(Regressions!G166, 1), NA())</f>
        <v>#N/A</v>
      </c>
      <c r="H156" s="549" t="e">
        <f>IF(ISNUMBER(Regressions!H166),ROUND(Regressions!H166, 1), NA())</f>
        <v>#N/A</v>
      </c>
      <c r="I156" s="550" t="e">
        <f>IF(ISNUMBER(Regressions!I166),ROUND(Regressions!I166, 1), NA())</f>
        <v>#N/A</v>
      </c>
      <c r="J156" s="551" t="e">
        <f>IF(ISNUMBER(Regressions!K166),ROUND(Regressions!K166, 1), NA())</f>
        <v>#N/A</v>
      </c>
      <c r="K156" s="547" t="e">
        <f>IF(ISNUMBER(Regressions!L166),ROUND(Regressions!L166, 1), NA())</f>
        <v>#N/A</v>
      </c>
      <c r="L156" s="552" t="e">
        <f>IF(ISNUMBER(Regressions!M166),ROUND(Regressions!M166, 1), NA())</f>
        <v>#N/A</v>
      </c>
      <c r="M156" s="549" t="e">
        <f>IF(ISNUMBER(Regressions!N166),ROUND(Regressions!N166, 1), NA())</f>
        <v>#N/A</v>
      </c>
      <c r="N156" s="550" t="e">
        <f>IF(ISNUMBER(Regressions!O166),ROUND(Regressions!O166, 1), NA())</f>
        <v>#N/A</v>
      </c>
      <c r="O156" s="551">
        <f>IF(ISNUMBER(Regressions!Q166),ROUND(Regressions!Q166, 1), NA())</f>
        <v>84.6</v>
      </c>
      <c r="P156" s="547" t="e">
        <f>IF(ISNUMBER(Regressions!R166),ROUND(Regressions!R166, 1), NA())</f>
        <v>#N/A</v>
      </c>
      <c r="Q156" s="553" t="e">
        <f>IF(ISNUMBER(Regressions!S166),ROUND(Regressions!S166, 1), NA())</f>
        <v>#N/A</v>
      </c>
      <c r="R156" s="549" t="e">
        <f>IF(ISNUMBER(Regressions!T166),ROUND(Regressions!T166, 1), NA())</f>
        <v>#N/A</v>
      </c>
      <c r="S156" s="550" t="e">
        <f>IF(ISNUMBER(Regressions!U166),ROUND(Regressions!U166, 1), NA())</f>
        <v>#N/A</v>
      </c>
    </row>
    <row r="157" spans="1:19" hidden="1" x14ac:dyDescent="0.25">
      <c r="A157" s="542" t="str">
        <f>+Introduction!$C$7</f>
        <v>México</v>
      </c>
      <c r="B157" s="543">
        <f>IF(ISBLANK(Regressions!B167), " ", Regressions!B167)</f>
        <v>2029</v>
      </c>
      <c r="C157" s="542" t="str">
        <f>HLOOKUP(Introduction!$G$4,nametranslations,28,FALSE)</f>
        <v>Primaria</v>
      </c>
      <c r="D157" s="545" t="str">
        <f>IF(ISBLANK(Regressions!D167), " ", Regressions!D167)</f>
        <v xml:space="preserve"> </v>
      </c>
      <c r="E157" s="546" t="e">
        <f>IF(ISNUMBER(Regressions!E167),ROUND(Regressions!E167, 1), NA())</f>
        <v>#N/A</v>
      </c>
      <c r="F157" s="547" t="e">
        <f>IF(ISNUMBER(Regressions!F167),ROUND(Regressions!F167, 1), NA())</f>
        <v>#N/A</v>
      </c>
      <c r="G157" s="548" t="e">
        <f>IF(ISNUMBER(Regressions!G167),ROUND(Regressions!G167, 1), NA())</f>
        <v>#N/A</v>
      </c>
      <c r="H157" s="549" t="e">
        <f>IF(ISNUMBER(Regressions!H167),ROUND(Regressions!H167, 1), NA())</f>
        <v>#N/A</v>
      </c>
      <c r="I157" s="550" t="e">
        <f>IF(ISNUMBER(Regressions!I167),ROUND(Regressions!I167, 1), NA())</f>
        <v>#N/A</v>
      </c>
      <c r="J157" s="551" t="e">
        <f>IF(ISNUMBER(Regressions!K167),ROUND(Regressions!K167, 1), NA())</f>
        <v>#N/A</v>
      </c>
      <c r="K157" s="547" t="e">
        <f>IF(ISNUMBER(Regressions!L167),ROUND(Regressions!L167, 1), NA())</f>
        <v>#N/A</v>
      </c>
      <c r="L157" s="552" t="e">
        <f>IF(ISNUMBER(Regressions!M167),ROUND(Regressions!M167, 1), NA())</f>
        <v>#N/A</v>
      </c>
      <c r="M157" s="549" t="e">
        <f>IF(ISNUMBER(Regressions!N167),ROUND(Regressions!N167, 1), NA())</f>
        <v>#N/A</v>
      </c>
      <c r="N157" s="550" t="e">
        <f>IF(ISNUMBER(Regressions!O167),ROUND(Regressions!O167, 1), NA())</f>
        <v>#N/A</v>
      </c>
      <c r="O157" s="551">
        <f>IF(ISNUMBER(Regressions!Q167),ROUND(Regressions!Q167, 1), NA())</f>
        <v>84.6</v>
      </c>
      <c r="P157" s="547" t="e">
        <f>IF(ISNUMBER(Regressions!R167),ROUND(Regressions!R167, 1), NA())</f>
        <v>#N/A</v>
      </c>
      <c r="Q157" s="553" t="e">
        <f>IF(ISNUMBER(Regressions!S167),ROUND(Regressions!S167, 1), NA())</f>
        <v>#N/A</v>
      </c>
      <c r="R157" s="549" t="e">
        <f>IF(ISNUMBER(Regressions!T167),ROUND(Regressions!T167, 1), NA())</f>
        <v>#N/A</v>
      </c>
      <c r="S157" s="550" t="e">
        <f>IF(ISNUMBER(Regressions!U167),ROUND(Regressions!U167, 1), NA())</f>
        <v>#N/A</v>
      </c>
    </row>
    <row r="158" spans="1:19" hidden="1" x14ac:dyDescent="0.25">
      <c r="A158" s="542" t="str">
        <f>+Introduction!$C$7</f>
        <v>México</v>
      </c>
      <c r="B158" s="543">
        <f>IF(ISBLANK(Regressions!B168), " ", Regressions!B168)</f>
        <v>2030</v>
      </c>
      <c r="C158" s="542" t="str">
        <f>HLOOKUP(Introduction!$G$4,nametranslations,28,FALSE)</f>
        <v>Primaria</v>
      </c>
      <c r="D158" s="545" t="str">
        <f>IF(ISBLANK(Regressions!D168), " ", Regressions!D168)</f>
        <v xml:space="preserve"> </v>
      </c>
      <c r="E158" s="546" t="e">
        <f>IF(ISNUMBER(Regressions!E168),ROUND(Regressions!E168, 1), NA())</f>
        <v>#N/A</v>
      </c>
      <c r="F158" s="547" t="e">
        <f>IF(ISNUMBER(Regressions!F168),ROUND(Regressions!F168, 1), NA())</f>
        <v>#N/A</v>
      </c>
      <c r="G158" s="548" t="e">
        <f>IF(ISNUMBER(Regressions!G168),ROUND(Regressions!G168, 1), NA())</f>
        <v>#N/A</v>
      </c>
      <c r="H158" s="549" t="e">
        <f>IF(ISNUMBER(Regressions!H168),ROUND(Regressions!H168, 1), NA())</f>
        <v>#N/A</v>
      </c>
      <c r="I158" s="550" t="e">
        <f>IF(ISNUMBER(Regressions!I168),ROUND(Regressions!I168, 1), NA())</f>
        <v>#N/A</v>
      </c>
      <c r="J158" s="551" t="e">
        <f>IF(ISNUMBER(Regressions!K168),ROUND(Regressions!K168, 1), NA())</f>
        <v>#N/A</v>
      </c>
      <c r="K158" s="547" t="e">
        <f>IF(ISNUMBER(Regressions!L168),ROUND(Regressions!L168, 1), NA())</f>
        <v>#N/A</v>
      </c>
      <c r="L158" s="552" t="e">
        <f>IF(ISNUMBER(Regressions!M168),ROUND(Regressions!M168, 1), NA())</f>
        <v>#N/A</v>
      </c>
      <c r="M158" s="549" t="e">
        <f>IF(ISNUMBER(Regressions!N168),ROUND(Regressions!N168, 1), NA())</f>
        <v>#N/A</v>
      </c>
      <c r="N158" s="550" t="e">
        <f>IF(ISNUMBER(Regressions!O168),ROUND(Regressions!O168, 1), NA())</f>
        <v>#N/A</v>
      </c>
      <c r="O158" s="551">
        <f>IF(ISNUMBER(Regressions!Q168),ROUND(Regressions!Q168, 1), NA())</f>
        <v>84.6</v>
      </c>
      <c r="P158" s="547" t="e">
        <f>IF(ISNUMBER(Regressions!R168),ROUND(Regressions!R168, 1), NA())</f>
        <v>#N/A</v>
      </c>
      <c r="Q158" s="553" t="e">
        <f>IF(ISNUMBER(Regressions!S168),ROUND(Regressions!S168, 1), NA())</f>
        <v>#N/A</v>
      </c>
      <c r="R158" s="549" t="e">
        <f>IF(ISNUMBER(Regressions!T168),ROUND(Regressions!T168, 1), NA())</f>
        <v>#N/A</v>
      </c>
      <c r="S158" s="550" t="e">
        <f>IF(ISNUMBER(Regressions!U168),ROUND(Regressions!U168, 1), NA())</f>
        <v>#N/A</v>
      </c>
    </row>
    <row r="159" spans="1:19" x14ac:dyDescent="0.25">
      <c r="A159" s="542" t="str">
        <f>+Introduction!$C$7</f>
        <v>México</v>
      </c>
      <c r="B159" s="543">
        <f>IF(ISBLANK(Regressions!B169), " ", Regressions!B169)</f>
        <v>2000</v>
      </c>
      <c r="C159" s="542" t="str">
        <f>HLOOKUP(Introduction!$G$4,nametranslations,29,FALSE)</f>
        <v>Secundaria</v>
      </c>
      <c r="D159" s="545">
        <f>IF(ISBLANK(Regressions!D169), " ", Regressions!D169)</f>
        <v>12787060</v>
      </c>
      <c r="E159" s="546">
        <f>IF(ISNUMBER(Regressions!E169),ROUND(Regressions!E169, 1), NA())</f>
        <v>99.8</v>
      </c>
      <c r="F159" s="547">
        <f>IF(ISNUMBER(Regressions!F169),ROUND(Regressions!F169, 1), NA())</f>
        <v>99.8</v>
      </c>
      <c r="G159" s="548" t="e">
        <f>IF(ISNUMBER(Regressions!G169),ROUND(Regressions!G169, 1), NA())</f>
        <v>#N/A</v>
      </c>
      <c r="H159" s="549" t="e">
        <f>IF(ISNUMBER(Regressions!H169),ROUND(Regressions!H169, 1), NA())</f>
        <v>#N/A</v>
      </c>
      <c r="I159" s="550">
        <f>IF(ISNUMBER(Regressions!I169),ROUND(Regressions!I169, 1), NA())</f>
        <v>0.2</v>
      </c>
      <c r="J159" s="551">
        <f>IF(ISNUMBER(Regressions!K169),ROUND(Regressions!K169, 1), NA())</f>
        <v>100</v>
      </c>
      <c r="K159" s="547">
        <f>IF(ISNUMBER(Regressions!L169),ROUND(Regressions!L169, 1), NA())</f>
        <v>99.8</v>
      </c>
      <c r="L159" s="552">
        <f>IF(ISNUMBER(Regressions!M169),ROUND(Regressions!M169, 1), NA())</f>
        <v>92.3</v>
      </c>
      <c r="M159" s="549">
        <f>IF(ISNUMBER(Regressions!N169),ROUND(Regressions!N169, 1), NA())</f>
        <v>7.5</v>
      </c>
      <c r="N159" s="550">
        <f>IF(ISNUMBER(Regressions!O169),ROUND(Regressions!O169, 1), NA())</f>
        <v>0.2</v>
      </c>
      <c r="O159" s="551">
        <f>IF(ISNUMBER(Regressions!Q169),ROUND(Regressions!Q169, 1), NA())</f>
        <v>100</v>
      </c>
      <c r="P159" s="547" t="e">
        <f>IF(ISNUMBER(Regressions!R169),ROUND(Regressions!R169, 1), NA())</f>
        <v>#N/A</v>
      </c>
      <c r="Q159" s="553">
        <f>IF(ISNUMBER(Regressions!S169),ROUND(Regressions!S169, 1), NA())</f>
        <v>41.2</v>
      </c>
      <c r="R159" s="549" t="e">
        <f>IF(ISNUMBER(Regressions!T169),ROUND(Regressions!T169, 1), NA())</f>
        <v>#N/A</v>
      </c>
      <c r="S159" s="550" t="e">
        <f>IF(ISNUMBER(Regressions!U169),ROUND(Regressions!U169, 1), NA())</f>
        <v>#N/A</v>
      </c>
    </row>
    <row r="160" spans="1:19" x14ac:dyDescent="0.25">
      <c r="A160" s="542" t="str">
        <f>+Introduction!$C$7</f>
        <v>México</v>
      </c>
      <c r="B160" s="543">
        <f>IF(ISBLANK(Regressions!B170), " ", Regressions!B170)</f>
        <v>2001</v>
      </c>
      <c r="C160" s="542" t="str">
        <f>HLOOKUP(Introduction!$G$4,nametranslations,29,FALSE)</f>
        <v>Secundaria</v>
      </c>
      <c r="D160" s="545">
        <f>IF(ISBLANK(Regressions!D170), " ", Regressions!D170)</f>
        <v>12838545</v>
      </c>
      <c r="E160" s="546">
        <f>IF(ISNUMBER(Regressions!E170),ROUND(Regressions!E170, 1), NA())</f>
        <v>99.8</v>
      </c>
      <c r="F160" s="547">
        <f>IF(ISNUMBER(Regressions!F170),ROUND(Regressions!F170, 1), NA())</f>
        <v>99.8</v>
      </c>
      <c r="G160" s="548" t="e">
        <f>IF(ISNUMBER(Regressions!G170),ROUND(Regressions!G170, 1), NA())</f>
        <v>#N/A</v>
      </c>
      <c r="H160" s="549" t="e">
        <f>IF(ISNUMBER(Regressions!H170),ROUND(Regressions!H170, 1), NA())</f>
        <v>#N/A</v>
      </c>
      <c r="I160" s="550">
        <f>IF(ISNUMBER(Regressions!I170),ROUND(Regressions!I170, 1), NA())</f>
        <v>0.2</v>
      </c>
      <c r="J160" s="551">
        <f>IF(ISNUMBER(Regressions!K170),ROUND(Regressions!K170, 1), NA())</f>
        <v>100</v>
      </c>
      <c r="K160" s="547">
        <f>IF(ISNUMBER(Regressions!L170),ROUND(Regressions!L170, 1), NA())</f>
        <v>99.8</v>
      </c>
      <c r="L160" s="552">
        <f>IF(ISNUMBER(Regressions!M170),ROUND(Regressions!M170, 1), NA())</f>
        <v>92.3</v>
      </c>
      <c r="M160" s="549">
        <f>IF(ISNUMBER(Regressions!N170),ROUND(Regressions!N170, 1), NA())</f>
        <v>7.5</v>
      </c>
      <c r="N160" s="550">
        <f>IF(ISNUMBER(Regressions!O170),ROUND(Regressions!O170, 1), NA())</f>
        <v>0.2</v>
      </c>
      <c r="O160" s="551">
        <f>IF(ISNUMBER(Regressions!Q170),ROUND(Regressions!Q170, 1), NA())</f>
        <v>100</v>
      </c>
      <c r="P160" s="547" t="e">
        <f>IF(ISNUMBER(Regressions!R170),ROUND(Regressions!R170, 1), NA())</f>
        <v>#N/A</v>
      </c>
      <c r="Q160" s="553">
        <f>IF(ISNUMBER(Regressions!S170),ROUND(Regressions!S170, 1), NA())</f>
        <v>41.2</v>
      </c>
      <c r="R160" s="549" t="e">
        <f>IF(ISNUMBER(Regressions!T170),ROUND(Regressions!T170, 1), NA())</f>
        <v>#N/A</v>
      </c>
      <c r="S160" s="550" t="e">
        <f>IF(ISNUMBER(Regressions!U170),ROUND(Regressions!U170, 1), NA())</f>
        <v>#N/A</v>
      </c>
    </row>
    <row r="161" spans="1:19" x14ac:dyDescent="0.25">
      <c r="A161" s="542" t="str">
        <f>+Introduction!$C$7</f>
        <v>México</v>
      </c>
      <c r="B161" s="543">
        <f>IF(ISBLANK(Regressions!B171), " ", Regressions!B171)</f>
        <v>2002</v>
      </c>
      <c r="C161" s="542" t="str">
        <f>HLOOKUP(Introduction!$G$4,nametranslations,29,FALSE)</f>
        <v>Secundaria</v>
      </c>
      <c r="D161" s="545">
        <f>IF(ISBLANK(Regressions!D171), " ", Regressions!D171)</f>
        <v>12898466</v>
      </c>
      <c r="E161" s="546">
        <f>IF(ISNUMBER(Regressions!E171),ROUND(Regressions!E171, 1), NA())</f>
        <v>99.8</v>
      </c>
      <c r="F161" s="547">
        <f>IF(ISNUMBER(Regressions!F171),ROUND(Regressions!F171, 1), NA())</f>
        <v>99.8</v>
      </c>
      <c r="G161" s="548" t="e">
        <f>IF(ISNUMBER(Regressions!G171),ROUND(Regressions!G171, 1), NA())</f>
        <v>#N/A</v>
      </c>
      <c r="H161" s="549" t="e">
        <f>IF(ISNUMBER(Regressions!H171),ROUND(Regressions!H171, 1), NA())</f>
        <v>#N/A</v>
      </c>
      <c r="I161" s="550">
        <f>IF(ISNUMBER(Regressions!I171),ROUND(Regressions!I171, 1), NA())</f>
        <v>0.2</v>
      </c>
      <c r="J161" s="551">
        <f>IF(ISNUMBER(Regressions!K171),ROUND(Regressions!K171, 1), NA())</f>
        <v>100</v>
      </c>
      <c r="K161" s="547">
        <f>IF(ISNUMBER(Regressions!L171),ROUND(Regressions!L171, 1), NA())</f>
        <v>99.8</v>
      </c>
      <c r="L161" s="552">
        <f>IF(ISNUMBER(Regressions!M171),ROUND(Regressions!M171, 1), NA())</f>
        <v>92.3</v>
      </c>
      <c r="M161" s="549">
        <f>IF(ISNUMBER(Regressions!N171),ROUND(Regressions!N171, 1), NA())</f>
        <v>7.5</v>
      </c>
      <c r="N161" s="550">
        <f>IF(ISNUMBER(Regressions!O171),ROUND(Regressions!O171, 1), NA())</f>
        <v>0.2</v>
      </c>
      <c r="O161" s="551">
        <f>IF(ISNUMBER(Regressions!Q171),ROUND(Regressions!Q171, 1), NA())</f>
        <v>100</v>
      </c>
      <c r="P161" s="547" t="e">
        <f>IF(ISNUMBER(Regressions!R171),ROUND(Regressions!R171, 1), NA())</f>
        <v>#N/A</v>
      </c>
      <c r="Q161" s="553">
        <f>IF(ISNUMBER(Regressions!S171),ROUND(Regressions!S171, 1), NA())</f>
        <v>41.2</v>
      </c>
      <c r="R161" s="549" t="e">
        <f>IF(ISNUMBER(Regressions!T171),ROUND(Regressions!T171, 1), NA())</f>
        <v>#N/A</v>
      </c>
      <c r="S161" s="550" t="e">
        <f>IF(ISNUMBER(Regressions!U171),ROUND(Regressions!U171, 1), NA())</f>
        <v>#N/A</v>
      </c>
    </row>
    <row r="162" spans="1:19" x14ac:dyDescent="0.25">
      <c r="A162" s="542" t="str">
        <f>+Introduction!$C$7</f>
        <v>México</v>
      </c>
      <c r="B162" s="543">
        <f>IF(ISBLANK(Regressions!B172), " ", Regressions!B172)</f>
        <v>2003</v>
      </c>
      <c r="C162" s="542" t="str">
        <f>HLOOKUP(Introduction!$G$4,nametranslations,29,FALSE)</f>
        <v>Secundaria</v>
      </c>
      <c r="D162" s="545">
        <f>IF(ISBLANK(Regressions!D172), " ", Regressions!D172)</f>
        <v>12969626</v>
      </c>
      <c r="E162" s="546">
        <f>IF(ISNUMBER(Regressions!E172),ROUND(Regressions!E172, 1), NA())</f>
        <v>99.7</v>
      </c>
      <c r="F162" s="547">
        <f>IF(ISNUMBER(Regressions!F172),ROUND(Regressions!F172, 1), NA())</f>
        <v>99.1</v>
      </c>
      <c r="G162" s="548" t="e">
        <f>IF(ISNUMBER(Regressions!G172),ROUND(Regressions!G172, 1), NA())</f>
        <v>#N/A</v>
      </c>
      <c r="H162" s="549" t="e">
        <f>IF(ISNUMBER(Regressions!H172),ROUND(Regressions!H172, 1), NA())</f>
        <v>#N/A</v>
      </c>
      <c r="I162" s="550">
        <f>IF(ISNUMBER(Regressions!I172),ROUND(Regressions!I172, 1), NA())</f>
        <v>0.9</v>
      </c>
      <c r="J162" s="551">
        <f>IF(ISNUMBER(Regressions!K172),ROUND(Regressions!K172, 1), NA())</f>
        <v>100</v>
      </c>
      <c r="K162" s="547">
        <f>IF(ISNUMBER(Regressions!L172),ROUND(Regressions!L172, 1), NA())</f>
        <v>99.5</v>
      </c>
      <c r="L162" s="552">
        <f>IF(ISNUMBER(Regressions!M172),ROUND(Regressions!M172, 1), NA())</f>
        <v>91.6</v>
      </c>
      <c r="M162" s="549">
        <f>IF(ISNUMBER(Regressions!N172),ROUND(Regressions!N172, 1), NA())</f>
        <v>8</v>
      </c>
      <c r="N162" s="550">
        <f>IF(ISNUMBER(Regressions!O172),ROUND(Regressions!O172, 1), NA())</f>
        <v>0.5</v>
      </c>
      <c r="O162" s="551">
        <f>IF(ISNUMBER(Regressions!Q172),ROUND(Regressions!Q172, 1), NA())</f>
        <v>100</v>
      </c>
      <c r="P162" s="547" t="e">
        <f>IF(ISNUMBER(Regressions!R172),ROUND(Regressions!R172, 1), NA())</f>
        <v>#N/A</v>
      </c>
      <c r="Q162" s="553">
        <f>IF(ISNUMBER(Regressions!S172),ROUND(Regressions!S172, 1), NA())</f>
        <v>43.4</v>
      </c>
      <c r="R162" s="549" t="e">
        <f>IF(ISNUMBER(Regressions!T172),ROUND(Regressions!T172, 1), NA())</f>
        <v>#N/A</v>
      </c>
      <c r="S162" s="550" t="e">
        <f>IF(ISNUMBER(Regressions!U172),ROUND(Regressions!U172, 1), NA())</f>
        <v>#N/A</v>
      </c>
    </row>
    <row r="163" spans="1:19" x14ac:dyDescent="0.25">
      <c r="A163" s="542" t="str">
        <f>+Introduction!$C$7</f>
        <v>México</v>
      </c>
      <c r="B163" s="543">
        <f>IF(ISBLANK(Regressions!B173), " ", Regressions!B173)</f>
        <v>2004</v>
      </c>
      <c r="C163" s="542" t="str">
        <f>HLOOKUP(Introduction!$G$4,nametranslations,29,FALSE)</f>
        <v>Secundaria</v>
      </c>
      <c r="D163" s="545">
        <f>IF(ISBLANK(Regressions!D173), " ", Regressions!D173)</f>
        <v>13040235</v>
      </c>
      <c r="E163" s="546">
        <f>IF(ISNUMBER(Regressions!E173),ROUND(Regressions!E173, 1), NA())</f>
        <v>99.6</v>
      </c>
      <c r="F163" s="547">
        <f>IF(ISNUMBER(Regressions!F173),ROUND(Regressions!F173, 1), NA())</f>
        <v>98</v>
      </c>
      <c r="G163" s="548" t="e">
        <f>IF(ISNUMBER(Regressions!G173),ROUND(Regressions!G173, 1), NA())</f>
        <v>#N/A</v>
      </c>
      <c r="H163" s="549" t="e">
        <f>IF(ISNUMBER(Regressions!H173),ROUND(Regressions!H173, 1), NA())</f>
        <v>#N/A</v>
      </c>
      <c r="I163" s="550">
        <f>IF(ISNUMBER(Regressions!I173),ROUND(Regressions!I173, 1), NA())</f>
        <v>2</v>
      </c>
      <c r="J163" s="551">
        <f>IF(ISNUMBER(Regressions!K173),ROUND(Regressions!K173, 1), NA())</f>
        <v>100</v>
      </c>
      <c r="K163" s="547">
        <f>IF(ISNUMBER(Regressions!L173),ROUND(Regressions!L173, 1), NA())</f>
        <v>99.2</v>
      </c>
      <c r="L163" s="552">
        <f>IF(ISNUMBER(Regressions!M173),ROUND(Regressions!M173, 1), NA())</f>
        <v>90.8</v>
      </c>
      <c r="M163" s="549">
        <f>IF(ISNUMBER(Regressions!N173),ROUND(Regressions!N173, 1), NA())</f>
        <v>8.4</v>
      </c>
      <c r="N163" s="550">
        <f>IF(ISNUMBER(Regressions!O173),ROUND(Regressions!O173, 1), NA())</f>
        <v>0.8</v>
      </c>
      <c r="O163" s="551">
        <f>IF(ISNUMBER(Regressions!Q173),ROUND(Regressions!Q173, 1), NA())</f>
        <v>100</v>
      </c>
      <c r="P163" s="547" t="e">
        <f>IF(ISNUMBER(Regressions!R173),ROUND(Regressions!R173, 1), NA())</f>
        <v>#N/A</v>
      </c>
      <c r="Q163" s="553">
        <f>IF(ISNUMBER(Regressions!S173),ROUND(Regressions!S173, 1), NA())</f>
        <v>45.6</v>
      </c>
      <c r="R163" s="549" t="e">
        <f>IF(ISNUMBER(Regressions!T173),ROUND(Regressions!T173, 1), NA())</f>
        <v>#N/A</v>
      </c>
      <c r="S163" s="550" t="e">
        <f>IF(ISNUMBER(Regressions!U173),ROUND(Regressions!U173, 1), NA())</f>
        <v>#N/A</v>
      </c>
    </row>
    <row r="164" spans="1:19" x14ac:dyDescent="0.25">
      <c r="A164" s="542" t="str">
        <f>+Introduction!$C$7</f>
        <v>México</v>
      </c>
      <c r="B164" s="543">
        <f>IF(ISBLANK(Regressions!B174), " ", Regressions!B174)</f>
        <v>2005</v>
      </c>
      <c r="C164" s="542" t="str">
        <f>HLOOKUP(Introduction!$G$4,nametranslations,29,FALSE)</f>
        <v>Secundaria</v>
      </c>
      <c r="D164" s="545">
        <f>IF(ISBLANK(Regressions!D174), " ", Regressions!D174)</f>
        <v>13102237</v>
      </c>
      <c r="E164" s="546">
        <f>IF(ISNUMBER(Regressions!E174),ROUND(Regressions!E174, 1), NA())</f>
        <v>99.5</v>
      </c>
      <c r="F164" s="547">
        <f>IF(ISNUMBER(Regressions!F174),ROUND(Regressions!F174, 1), NA())</f>
        <v>97</v>
      </c>
      <c r="G164" s="548" t="e">
        <f>IF(ISNUMBER(Regressions!G174),ROUND(Regressions!G174, 1), NA())</f>
        <v>#N/A</v>
      </c>
      <c r="H164" s="549" t="e">
        <f>IF(ISNUMBER(Regressions!H174),ROUND(Regressions!H174, 1), NA())</f>
        <v>#N/A</v>
      </c>
      <c r="I164" s="550">
        <f>IF(ISNUMBER(Regressions!I174),ROUND(Regressions!I174, 1), NA())</f>
        <v>3</v>
      </c>
      <c r="J164" s="551">
        <f>IF(ISNUMBER(Regressions!K174),ROUND(Regressions!K174, 1), NA())</f>
        <v>99.8</v>
      </c>
      <c r="K164" s="547">
        <f>IF(ISNUMBER(Regressions!L174),ROUND(Regressions!L174, 1), NA())</f>
        <v>98.9</v>
      </c>
      <c r="L164" s="552">
        <f>IF(ISNUMBER(Regressions!M174),ROUND(Regressions!M174, 1), NA())</f>
        <v>90</v>
      </c>
      <c r="M164" s="549">
        <f>IF(ISNUMBER(Regressions!N174),ROUND(Regressions!N174, 1), NA())</f>
        <v>8.9</v>
      </c>
      <c r="N164" s="550">
        <f>IF(ISNUMBER(Regressions!O174),ROUND(Regressions!O174, 1), NA())</f>
        <v>1.1000000000000001</v>
      </c>
      <c r="O164" s="551">
        <f>IF(ISNUMBER(Regressions!Q174),ROUND(Regressions!Q174, 1), NA())</f>
        <v>99.2</v>
      </c>
      <c r="P164" s="547" t="e">
        <f>IF(ISNUMBER(Regressions!R174),ROUND(Regressions!R174, 1), NA())</f>
        <v>#N/A</v>
      </c>
      <c r="Q164" s="553">
        <f>IF(ISNUMBER(Regressions!S174),ROUND(Regressions!S174, 1), NA())</f>
        <v>47.8</v>
      </c>
      <c r="R164" s="549" t="e">
        <f>IF(ISNUMBER(Regressions!T174),ROUND(Regressions!T174, 1), NA())</f>
        <v>#N/A</v>
      </c>
      <c r="S164" s="550" t="e">
        <f>IF(ISNUMBER(Regressions!U174),ROUND(Regressions!U174, 1), NA())</f>
        <v>#N/A</v>
      </c>
    </row>
    <row r="165" spans="1:19" x14ac:dyDescent="0.25">
      <c r="A165" s="542" t="str">
        <f>+Introduction!$C$7</f>
        <v>México</v>
      </c>
      <c r="B165" s="543">
        <f>IF(ISBLANK(Regressions!B175), " ", Regressions!B175)</f>
        <v>2006</v>
      </c>
      <c r="C165" s="542" t="str">
        <f>HLOOKUP(Introduction!$G$4,nametranslations,29,FALSE)</f>
        <v>Secundaria</v>
      </c>
      <c r="D165" s="545">
        <f>IF(ISBLANK(Regressions!D175), " ", Regressions!D175)</f>
        <v>13159942</v>
      </c>
      <c r="E165" s="546">
        <f>IF(ISNUMBER(Regressions!E175),ROUND(Regressions!E175, 1), NA())</f>
        <v>99.4</v>
      </c>
      <c r="F165" s="547">
        <f>IF(ISNUMBER(Regressions!F175),ROUND(Regressions!F175, 1), NA())</f>
        <v>96</v>
      </c>
      <c r="G165" s="548" t="e">
        <f>IF(ISNUMBER(Regressions!G175),ROUND(Regressions!G175, 1), NA())</f>
        <v>#N/A</v>
      </c>
      <c r="H165" s="549" t="e">
        <f>IF(ISNUMBER(Regressions!H175),ROUND(Regressions!H175, 1), NA())</f>
        <v>#N/A</v>
      </c>
      <c r="I165" s="550">
        <f>IF(ISNUMBER(Regressions!I175),ROUND(Regressions!I175, 1), NA())</f>
        <v>4</v>
      </c>
      <c r="J165" s="551">
        <f>IF(ISNUMBER(Regressions!K175),ROUND(Regressions!K175, 1), NA())</f>
        <v>99.7</v>
      </c>
      <c r="K165" s="547">
        <f>IF(ISNUMBER(Regressions!L175),ROUND(Regressions!L175, 1), NA())</f>
        <v>98.6</v>
      </c>
      <c r="L165" s="552">
        <f>IF(ISNUMBER(Regressions!M175),ROUND(Regressions!M175, 1), NA())</f>
        <v>89.2</v>
      </c>
      <c r="M165" s="549">
        <f>IF(ISNUMBER(Regressions!N175),ROUND(Regressions!N175, 1), NA())</f>
        <v>9.4</v>
      </c>
      <c r="N165" s="550">
        <f>IF(ISNUMBER(Regressions!O175),ROUND(Regressions!O175, 1), NA())</f>
        <v>1.4</v>
      </c>
      <c r="O165" s="551">
        <f>IF(ISNUMBER(Regressions!Q175),ROUND(Regressions!Q175, 1), NA())</f>
        <v>98.2</v>
      </c>
      <c r="P165" s="547" t="e">
        <f>IF(ISNUMBER(Regressions!R175),ROUND(Regressions!R175, 1), NA())</f>
        <v>#N/A</v>
      </c>
      <c r="Q165" s="553">
        <f>IF(ISNUMBER(Regressions!S175),ROUND(Regressions!S175, 1), NA())</f>
        <v>49.9</v>
      </c>
      <c r="R165" s="549" t="e">
        <f>IF(ISNUMBER(Regressions!T175),ROUND(Regressions!T175, 1), NA())</f>
        <v>#N/A</v>
      </c>
      <c r="S165" s="550" t="e">
        <f>IF(ISNUMBER(Regressions!U175),ROUND(Regressions!U175, 1), NA())</f>
        <v>#N/A</v>
      </c>
    </row>
    <row r="166" spans="1:19" x14ac:dyDescent="0.25">
      <c r="A166" s="542" t="str">
        <f>+Introduction!$C$7</f>
        <v>México</v>
      </c>
      <c r="B166" s="543">
        <f>IF(ISBLANK(Regressions!B176), " ", Regressions!B176)</f>
        <v>2007</v>
      </c>
      <c r="C166" s="542" t="str">
        <f>HLOOKUP(Introduction!$G$4,nametranslations,29,FALSE)</f>
        <v>Secundaria</v>
      </c>
      <c r="D166" s="545">
        <f>IF(ISBLANK(Regressions!D176), " ", Regressions!D176)</f>
        <v>13226836</v>
      </c>
      <c r="E166" s="546">
        <f>IF(ISNUMBER(Regressions!E176),ROUND(Regressions!E176, 1), NA())</f>
        <v>99.3</v>
      </c>
      <c r="F166" s="547">
        <f>IF(ISNUMBER(Regressions!F176),ROUND(Regressions!F176, 1), NA())</f>
        <v>94.9</v>
      </c>
      <c r="G166" s="548" t="e">
        <f>IF(ISNUMBER(Regressions!G176),ROUND(Regressions!G176, 1), NA())</f>
        <v>#N/A</v>
      </c>
      <c r="H166" s="549" t="e">
        <f>IF(ISNUMBER(Regressions!H176),ROUND(Regressions!H176, 1), NA())</f>
        <v>#N/A</v>
      </c>
      <c r="I166" s="550">
        <f>IF(ISNUMBER(Regressions!I176),ROUND(Regressions!I176, 1), NA())</f>
        <v>5.0999999999999996</v>
      </c>
      <c r="J166" s="551">
        <f>IF(ISNUMBER(Regressions!K176),ROUND(Regressions!K176, 1), NA())</f>
        <v>99.5</v>
      </c>
      <c r="K166" s="547">
        <f>IF(ISNUMBER(Regressions!L176),ROUND(Regressions!L176, 1), NA())</f>
        <v>98.3</v>
      </c>
      <c r="L166" s="552">
        <f>IF(ISNUMBER(Regressions!M176),ROUND(Regressions!M176, 1), NA())</f>
        <v>88.4</v>
      </c>
      <c r="M166" s="549">
        <f>IF(ISNUMBER(Regressions!N176),ROUND(Regressions!N176, 1), NA())</f>
        <v>9.9</v>
      </c>
      <c r="N166" s="550">
        <f>IF(ISNUMBER(Regressions!O176),ROUND(Regressions!O176, 1), NA())</f>
        <v>1.7</v>
      </c>
      <c r="O166" s="551">
        <f>IF(ISNUMBER(Regressions!Q176),ROUND(Regressions!Q176, 1), NA())</f>
        <v>97.2</v>
      </c>
      <c r="P166" s="547" t="e">
        <f>IF(ISNUMBER(Regressions!R176),ROUND(Regressions!R176, 1), NA())</f>
        <v>#N/A</v>
      </c>
      <c r="Q166" s="553">
        <f>IF(ISNUMBER(Regressions!S176),ROUND(Regressions!S176, 1), NA())</f>
        <v>52.1</v>
      </c>
      <c r="R166" s="549" t="e">
        <f>IF(ISNUMBER(Regressions!T176),ROUND(Regressions!T176, 1), NA())</f>
        <v>#N/A</v>
      </c>
      <c r="S166" s="550" t="e">
        <f>IF(ISNUMBER(Regressions!U176),ROUND(Regressions!U176, 1), NA())</f>
        <v>#N/A</v>
      </c>
    </row>
    <row r="167" spans="1:19" x14ac:dyDescent="0.25">
      <c r="A167" s="542" t="str">
        <f>+Introduction!$C$7</f>
        <v>México</v>
      </c>
      <c r="B167" s="543">
        <f>IF(ISBLANK(Regressions!B177), " ", Regressions!B177)</f>
        <v>2008</v>
      </c>
      <c r="C167" s="542" t="str">
        <f>HLOOKUP(Introduction!$G$4,nametranslations,29,FALSE)</f>
        <v>Secundaria</v>
      </c>
      <c r="D167" s="545">
        <f>IF(ISBLANK(Regressions!D177), " ", Regressions!D177)</f>
        <v>13295243</v>
      </c>
      <c r="E167" s="546">
        <f>IF(ISNUMBER(Regressions!E177),ROUND(Regressions!E177, 1), NA())</f>
        <v>99.2</v>
      </c>
      <c r="F167" s="547">
        <f>IF(ISNUMBER(Regressions!F177),ROUND(Regressions!F177, 1), NA())</f>
        <v>93.9</v>
      </c>
      <c r="G167" s="548" t="e">
        <f>IF(ISNUMBER(Regressions!G177),ROUND(Regressions!G177, 1), NA())</f>
        <v>#N/A</v>
      </c>
      <c r="H167" s="549" t="e">
        <f>IF(ISNUMBER(Regressions!H177),ROUND(Regressions!H177, 1), NA())</f>
        <v>#N/A</v>
      </c>
      <c r="I167" s="550">
        <f>IF(ISNUMBER(Regressions!I177),ROUND(Regressions!I177, 1), NA())</f>
        <v>6.1</v>
      </c>
      <c r="J167" s="551">
        <f>IF(ISNUMBER(Regressions!K177),ROUND(Regressions!K177, 1), NA())</f>
        <v>99.4</v>
      </c>
      <c r="K167" s="547">
        <f>IF(ISNUMBER(Regressions!L177),ROUND(Regressions!L177, 1), NA())</f>
        <v>97.9</v>
      </c>
      <c r="L167" s="552">
        <f>IF(ISNUMBER(Regressions!M177),ROUND(Regressions!M177, 1), NA())</f>
        <v>87.6</v>
      </c>
      <c r="M167" s="549">
        <f>IF(ISNUMBER(Regressions!N177),ROUND(Regressions!N177, 1), NA())</f>
        <v>10.3</v>
      </c>
      <c r="N167" s="550">
        <f>IF(ISNUMBER(Regressions!O177),ROUND(Regressions!O177, 1), NA())</f>
        <v>2.1</v>
      </c>
      <c r="O167" s="551">
        <f>IF(ISNUMBER(Regressions!Q177),ROUND(Regressions!Q177, 1), NA())</f>
        <v>96.2</v>
      </c>
      <c r="P167" s="547" t="e">
        <f>IF(ISNUMBER(Regressions!R177),ROUND(Regressions!R177, 1), NA())</f>
        <v>#N/A</v>
      </c>
      <c r="Q167" s="553">
        <f>IF(ISNUMBER(Regressions!S177),ROUND(Regressions!S177, 1), NA())</f>
        <v>54.3</v>
      </c>
      <c r="R167" s="549" t="e">
        <f>IF(ISNUMBER(Regressions!T177),ROUND(Regressions!T177, 1), NA())</f>
        <v>#N/A</v>
      </c>
      <c r="S167" s="550" t="e">
        <f>IF(ISNUMBER(Regressions!U177),ROUND(Regressions!U177, 1), NA())</f>
        <v>#N/A</v>
      </c>
    </row>
    <row r="168" spans="1:19" x14ac:dyDescent="0.25">
      <c r="A168" s="542" t="str">
        <f>+Introduction!$C$7</f>
        <v>México</v>
      </c>
      <c r="B168" s="543">
        <f>IF(ISBLANK(Regressions!B178), " ", Regressions!B178)</f>
        <v>2009</v>
      </c>
      <c r="C168" s="542" t="str">
        <f>HLOOKUP(Introduction!$G$4,nametranslations,29,FALSE)</f>
        <v>Secundaria</v>
      </c>
      <c r="D168" s="545">
        <f>IF(ISBLANK(Regressions!D178), " ", Regressions!D178)</f>
        <v>13351796</v>
      </c>
      <c r="E168" s="546">
        <f>IF(ISNUMBER(Regressions!E178),ROUND(Regressions!E178, 1), NA())</f>
        <v>99</v>
      </c>
      <c r="F168" s="547">
        <f>IF(ISNUMBER(Regressions!F178),ROUND(Regressions!F178, 1), NA())</f>
        <v>92.9</v>
      </c>
      <c r="G168" s="548" t="e">
        <f>IF(ISNUMBER(Regressions!G178),ROUND(Regressions!G178, 1), NA())</f>
        <v>#N/A</v>
      </c>
      <c r="H168" s="549" t="e">
        <f>IF(ISNUMBER(Regressions!H178),ROUND(Regressions!H178, 1), NA())</f>
        <v>#N/A</v>
      </c>
      <c r="I168" s="550">
        <f>IF(ISNUMBER(Regressions!I178),ROUND(Regressions!I178, 1), NA())</f>
        <v>7.1</v>
      </c>
      <c r="J168" s="551">
        <f>IF(ISNUMBER(Regressions!K178),ROUND(Regressions!K178, 1), NA())</f>
        <v>99.2</v>
      </c>
      <c r="K168" s="547">
        <f>IF(ISNUMBER(Regressions!L178),ROUND(Regressions!L178, 1), NA())</f>
        <v>97.6</v>
      </c>
      <c r="L168" s="552">
        <f>IF(ISNUMBER(Regressions!M178),ROUND(Regressions!M178, 1), NA())</f>
        <v>86.8</v>
      </c>
      <c r="M168" s="549">
        <f>IF(ISNUMBER(Regressions!N178),ROUND(Regressions!N178, 1), NA())</f>
        <v>10.8</v>
      </c>
      <c r="N168" s="550">
        <f>IF(ISNUMBER(Regressions!O178),ROUND(Regressions!O178, 1), NA())</f>
        <v>2.4</v>
      </c>
      <c r="O168" s="551">
        <f>IF(ISNUMBER(Regressions!Q178),ROUND(Regressions!Q178, 1), NA())</f>
        <v>95.3</v>
      </c>
      <c r="P168" s="547" t="e">
        <f>IF(ISNUMBER(Regressions!R178),ROUND(Regressions!R178, 1), NA())</f>
        <v>#N/A</v>
      </c>
      <c r="Q168" s="553">
        <f>IF(ISNUMBER(Regressions!S178),ROUND(Regressions!S178, 1), NA())</f>
        <v>56.5</v>
      </c>
      <c r="R168" s="549" t="e">
        <f>IF(ISNUMBER(Regressions!T178),ROUND(Regressions!T178, 1), NA())</f>
        <v>#N/A</v>
      </c>
      <c r="S168" s="550" t="e">
        <f>IF(ISNUMBER(Regressions!U178),ROUND(Regressions!U178, 1), NA())</f>
        <v>#N/A</v>
      </c>
    </row>
    <row r="169" spans="1:19" x14ac:dyDescent="0.25">
      <c r="A169" s="542" t="str">
        <f>+Introduction!$C$7</f>
        <v>México</v>
      </c>
      <c r="B169" s="543">
        <f>IF(ISBLANK(Regressions!B179), " ", Regressions!B179)</f>
        <v>2010</v>
      </c>
      <c r="C169" s="542" t="str">
        <f>HLOOKUP(Introduction!$G$4,nametranslations,29,FALSE)</f>
        <v>Secundaria</v>
      </c>
      <c r="D169" s="545">
        <f>IF(ISBLANK(Regressions!D179), " ", Regressions!D179)</f>
        <v>13385056</v>
      </c>
      <c r="E169" s="546">
        <f>IF(ISNUMBER(Regressions!E179),ROUND(Regressions!E179, 1), NA())</f>
        <v>98.9</v>
      </c>
      <c r="F169" s="547">
        <f>IF(ISNUMBER(Regressions!F179),ROUND(Regressions!F179, 1), NA())</f>
        <v>91.9</v>
      </c>
      <c r="G169" s="548">
        <f>IF(ISNUMBER(Regressions!G179),ROUND(Regressions!G179, 1), NA())</f>
        <v>39.1</v>
      </c>
      <c r="H169" s="549">
        <f>IF(ISNUMBER(Regressions!H179),ROUND(Regressions!H179, 1), NA())</f>
        <v>52.8</v>
      </c>
      <c r="I169" s="550">
        <f>IF(ISNUMBER(Regressions!I179),ROUND(Regressions!I179, 1), NA())</f>
        <v>8.1</v>
      </c>
      <c r="J169" s="551">
        <f>IF(ISNUMBER(Regressions!K179),ROUND(Regressions!K179, 1), NA())</f>
        <v>99</v>
      </c>
      <c r="K169" s="547">
        <f>IF(ISNUMBER(Regressions!L179),ROUND(Regressions!L179, 1), NA())</f>
        <v>97.3</v>
      </c>
      <c r="L169" s="552">
        <f>IF(ISNUMBER(Regressions!M179),ROUND(Regressions!M179, 1), NA())</f>
        <v>86</v>
      </c>
      <c r="M169" s="549">
        <f>IF(ISNUMBER(Regressions!N179),ROUND(Regressions!N179, 1), NA())</f>
        <v>11.3</v>
      </c>
      <c r="N169" s="550">
        <f>IF(ISNUMBER(Regressions!O179),ROUND(Regressions!O179, 1), NA())</f>
        <v>2.7</v>
      </c>
      <c r="O169" s="551">
        <f>IF(ISNUMBER(Regressions!Q179),ROUND(Regressions!Q179, 1), NA())</f>
        <v>94.3</v>
      </c>
      <c r="P169" s="547">
        <f>IF(ISNUMBER(Regressions!R179),ROUND(Regressions!R179, 1), NA())</f>
        <v>71.8</v>
      </c>
      <c r="Q169" s="553">
        <f>IF(ISNUMBER(Regressions!S179),ROUND(Regressions!S179, 1), NA())</f>
        <v>58.7</v>
      </c>
      <c r="R169" s="549">
        <f>IF(ISNUMBER(Regressions!T179),ROUND(Regressions!T179, 1), NA())</f>
        <v>13.1</v>
      </c>
      <c r="S169" s="550">
        <f>IF(ISNUMBER(Regressions!U179),ROUND(Regressions!U179, 1), NA())</f>
        <v>28.2</v>
      </c>
    </row>
    <row r="170" spans="1:19" x14ac:dyDescent="0.25">
      <c r="A170" s="542" t="str">
        <f>+Introduction!$C$7</f>
        <v>México</v>
      </c>
      <c r="B170" s="543">
        <f>IF(ISBLANK(Regressions!B180), " ", Regressions!B180)</f>
        <v>2011</v>
      </c>
      <c r="C170" s="542" t="str">
        <f>HLOOKUP(Introduction!$G$4,nametranslations,29,FALSE)</f>
        <v>Secundaria</v>
      </c>
      <c r="D170" s="545">
        <f>IF(ISBLANK(Regressions!D180), " ", Regressions!D180)</f>
        <v>13392637</v>
      </c>
      <c r="E170" s="546">
        <f>IF(ISNUMBER(Regressions!E180),ROUND(Regressions!E180, 1), NA())</f>
        <v>98.8</v>
      </c>
      <c r="F170" s="547">
        <f>IF(ISNUMBER(Regressions!F180),ROUND(Regressions!F180, 1), NA())</f>
        <v>90.8</v>
      </c>
      <c r="G170" s="548">
        <f>IF(ISNUMBER(Regressions!G180),ROUND(Regressions!G180, 1), NA())</f>
        <v>39.1</v>
      </c>
      <c r="H170" s="549">
        <f>IF(ISNUMBER(Regressions!H180),ROUND(Regressions!H180, 1), NA())</f>
        <v>51.8</v>
      </c>
      <c r="I170" s="550">
        <f>IF(ISNUMBER(Regressions!I180),ROUND(Regressions!I180, 1), NA())</f>
        <v>9.1999999999999993</v>
      </c>
      <c r="J170" s="551">
        <f>IF(ISNUMBER(Regressions!K180),ROUND(Regressions!K180, 1), NA())</f>
        <v>98.9</v>
      </c>
      <c r="K170" s="547">
        <f>IF(ISNUMBER(Regressions!L180),ROUND(Regressions!L180, 1), NA())</f>
        <v>97</v>
      </c>
      <c r="L170" s="552">
        <f>IF(ISNUMBER(Regressions!M180),ROUND(Regressions!M180, 1), NA())</f>
        <v>85.2</v>
      </c>
      <c r="M170" s="549">
        <f>IF(ISNUMBER(Regressions!N180),ROUND(Regressions!N180, 1), NA())</f>
        <v>11.7</v>
      </c>
      <c r="N170" s="550">
        <f>IF(ISNUMBER(Regressions!O180),ROUND(Regressions!O180, 1), NA())</f>
        <v>3</v>
      </c>
      <c r="O170" s="551">
        <f>IF(ISNUMBER(Regressions!Q180),ROUND(Regressions!Q180, 1), NA())</f>
        <v>93.3</v>
      </c>
      <c r="P170" s="547">
        <f>IF(ISNUMBER(Regressions!R180),ROUND(Regressions!R180, 1), NA())</f>
        <v>71.8</v>
      </c>
      <c r="Q170" s="553">
        <f>IF(ISNUMBER(Regressions!S180),ROUND(Regressions!S180, 1), NA())</f>
        <v>60.9</v>
      </c>
      <c r="R170" s="549">
        <f>IF(ISNUMBER(Regressions!T180),ROUND(Regressions!T180, 1), NA())</f>
        <v>10.9</v>
      </c>
      <c r="S170" s="550">
        <f>IF(ISNUMBER(Regressions!U180),ROUND(Regressions!U180, 1), NA())</f>
        <v>28.2</v>
      </c>
    </row>
    <row r="171" spans="1:19" x14ac:dyDescent="0.25">
      <c r="A171" s="542" t="str">
        <f>+Introduction!$C$7</f>
        <v>México</v>
      </c>
      <c r="B171" s="543">
        <f>IF(ISBLANK(Regressions!B181), " ", Regressions!B181)</f>
        <v>2012</v>
      </c>
      <c r="C171" s="542" t="str">
        <f>HLOOKUP(Introduction!$G$4,nametranslations,29,FALSE)</f>
        <v>Secundaria</v>
      </c>
      <c r="D171" s="545">
        <f>IF(ISBLANK(Regressions!D181), " ", Regressions!D181)</f>
        <v>13384895</v>
      </c>
      <c r="E171" s="546">
        <f>IF(ISNUMBER(Regressions!E181),ROUND(Regressions!E181, 1), NA())</f>
        <v>98.7</v>
      </c>
      <c r="F171" s="547">
        <f>IF(ISNUMBER(Regressions!F181),ROUND(Regressions!F181, 1), NA())</f>
        <v>89.8</v>
      </c>
      <c r="G171" s="548">
        <f>IF(ISNUMBER(Regressions!G181),ROUND(Regressions!G181, 1), NA())</f>
        <v>39.1</v>
      </c>
      <c r="H171" s="549">
        <f>IF(ISNUMBER(Regressions!H181),ROUND(Regressions!H181, 1), NA())</f>
        <v>50.7</v>
      </c>
      <c r="I171" s="550">
        <f>IF(ISNUMBER(Regressions!I181),ROUND(Regressions!I181, 1), NA())</f>
        <v>10.199999999999999</v>
      </c>
      <c r="J171" s="551">
        <f>IF(ISNUMBER(Regressions!K181),ROUND(Regressions!K181, 1), NA())</f>
        <v>98.7</v>
      </c>
      <c r="K171" s="547">
        <f>IF(ISNUMBER(Regressions!L181),ROUND(Regressions!L181, 1), NA())</f>
        <v>96.7</v>
      </c>
      <c r="L171" s="552">
        <f>IF(ISNUMBER(Regressions!M181),ROUND(Regressions!M181, 1), NA())</f>
        <v>84.5</v>
      </c>
      <c r="M171" s="549">
        <f>IF(ISNUMBER(Regressions!N181),ROUND(Regressions!N181, 1), NA())</f>
        <v>12.2</v>
      </c>
      <c r="N171" s="550">
        <f>IF(ISNUMBER(Regressions!O181),ROUND(Regressions!O181, 1), NA())</f>
        <v>3.3</v>
      </c>
      <c r="O171" s="551">
        <f>IF(ISNUMBER(Regressions!Q181),ROUND(Regressions!Q181, 1), NA())</f>
        <v>92.4</v>
      </c>
      <c r="P171" s="547">
        <f>IF(ISNUMBER(Regressions!R181),ROUND(Regressions!R181, 1), NA())</f>
        <v>71.8</v>
      </c>
      <c r="Q171" s="553">
        <f>IF(ISNUMBER(Regressions!S181),ROUND(Regressions!S181, 1), NA())</f>
        <v>63.1</v>
      </c>
      <c r="R171" s="549">
        <f>IF(ISNUMBER(Regressions!T181),ROUND(Regressions!T181, 1), NA())</f>
        <v>8.6999999999999993</v>
      </c>
      <c r="S171" s="550">
        <f>IF(ISNUMBER(Regressions!U181),ROUND(Regressions!U181, 1), NA())</f>
        <v>28.2</v>
      </c>
    </row>
    <row r="172" spans="1:19" x14ac:dyDescent="0.25">
      <c r="A172" s="542" t="str">
        <f>+Introduction!$C$7</f>
        <v>México</v>
      </c>
      <c r="B172" s="543">
        <f>IF(ISBLANK(Regressions!B182), " ", Regressions!B182)</f>
        <v>2013</v>
      </c>
      <c r="C172" s="542" t="str">
        <f>HLOOKUP(Introduction!$G$4,nametranslations,29,FALSE)</f>
        <v>Secundaria</v>
      </c>
      <c r="D172" s="545">
        <f>IF(ISBLANK(Regressions!D182), " ", Regressions!D182)</f>
        <v>13367971</v>
      </c>
      <c r="E172" s="546">
        <f>IF(ISNUMBER(Regressions!E182),ROUND(Regressions!E182, 1), NA())</f>
        <v>98.6</v>
      </c>
      <c r="F172" s="547">
        <f>IF(ISNUMBER(Regressions!F182),ROUND(Regressions!F182, 1), NA())</f>
        <v>88.8</v>
      </c>
      <c r="G172" s="548">
        <f>IF(ISNUMBER(Regressions!G182),ROUND(Regressions!G182, 1), NA())</f>
        <v>39.1</v>
      </c>
      <c r="H172" s="549">
        <f>IF(ISNUMBER(Regressions!H182),ROUND(Regressions!H182, 1), NA())</f>
        <v>49.7</v>
      </c>
      <c r="I172" s="550">
        <f>IF(ISNUMBER(Regressions!I182),ROUND(Regressions!I182, 1), NA())</f>
        <v>11.2</v>
      </c>
      <c r="J172" s="551">
        <f>IF(ISNUMBER(Regressions!K182),ROUND(Regressions!K182, 1), NA())</f>
        <v>98.6</v>
      </c>
      <c r="K172" s="547">
        <f>IF(ISNUMBER(Regressions!L182),ROUND(Regressions!L182, 1), NA())</f>
        <v>96.4</v>
      </c>
      <c r="L172" s="552">
        <f>IF(ISNUMBER(Regressions!M182),ROUND(Regressions!M182, 1), NA())</f>
        <v>83.7</v>
      </c>
      <c r="M172" s="549">
        <f>IF(ISNUMBER(Regressions!N182),ROUND(Regressions!N182, 1), NA())</f>
        <v>12.7</v>
      </c>
      <c r="N172" s="550">
        <f>IF(ISNUMBER(Regressions!O182),ROUND(Regressions!O182, 1), NA())</f>
        <v>3.6</v>
      </c>
      <c r="O172" s="551">
        <f>IF(ISNUMBER(Regressions!Q182),ROUND(Regressions!Q182, 1), NA())</f>
        <v>91.4</v>
      </c>
      <c r="P172" s="547">
        <f>IF(ISNUMBER(Regressions!R182),ROUND(Regressions!R182, 1), NA())</f>
        <v>71.8</v>
      </c>
      <c r="Q172" s="553">
        <f>IF(ISNUMBER(Regressions!S182),ROUND(Regressions!S182, 1), NA())</f>
        <v>65.3</v>
      </c>
      <c r="R172" s="549">
        <f>IF(ISNUMBER(Regressions!T182),ROUND(Regressions!T182, 1), NA())</f>
        <v>6.5</v>
      </c>
      <c r="S172" s="550">
        <f>IF(ISNUMBER(Regressions!U182),ROUND(Regressions!U182, 1), NA())</f>
        <v>28.2</v>
      </c>
    </row>
    <row r="173" spans="1:19" x14ac:dyDescent="0.25">
      <c r="A173" s="542" t="str">
        <f>+Introduction!$C$7</f>
        <v>México</v>
      </c>
      <c r="B173" s="543">
        <f>IF(ISBLANK(Regressions!B183), " ", Regressions!B183)</f>
        <v>2014</v>
      </c>
      <c r="C173" s="542" t="str">
        <f>HLOOKUP(Introduction!$G$4,nametranslations,29,FALSE)</f>
        <v>Secundaria</v>
      </c>
      <c r="D173" s="545">
        <f>IF(ISBLANK(Regressions!D183), " ", Regressions!D183)</f>
        <v>13351175</v>
      </c>
      <c r="E173" s="546">
        <f>IF(ISNUMBER(Regressions!E183),ROUND(Regressions!E183, 1), NA())</f>
        <v>98.5</v>
      </c>
      <c r="F173" s="547">
        <f>IF(ISNUMBER(Regressions!F183),ROUND(Regressions!F183, 1), NA())</f>
        <v>87.7</v>
      </c>
      <c r="G173" s="548">
        <f>IF(ISNUMBER(Regressions!G183),ROUND(Regressions!G183, 1), NA())</f>
        <v>39.1</v>
      </c>
      <c r="H173" s="549">
        <f>IF(ISNUMBER(Regressions!H183),ROUND(Regressions!H183, 1), NA())</f>
        <v>48.7</v>
      </c>
      <c r="I173" s="550">
        <f>IF(ISNUMBER(Regressions!I183),ROUND(Regressions!I183, 1), NA())</f>
        <v>12.3</v>
      </c>
      <c r="J173" s="551">
        <f>IF(ISNUMBER(Regressions!K183),ROUND(Regressions!K183, 1), NA())</f>
        <v>98.4</v>
      </c>
      <c r="K173" s="547">
        <f>IF(ISNUMBER(Regressions!L183),ROUND(Regressions!L183, 1), NA())</f>
        <v>96</v>
      </c>
      <c r="L173" s="552">
        <f>IF(ISNUMBER(Regressions!M183),ROUND(Regressions!M183, 1), NA())</f>
        <v>82.9</v>
      </c>
      <c r="M173" s="549">
        <f>IF(ISNUMBER(Regressions!N183),ROUND(Regressions!N183, 1), NA())</f>
        <v>13.2</v>
      </c>
      <c r="N173" s="550">
        <f>IF(ISNUMBER(Regressions!O183),ROUND(Regressions!O183, 1), NA())</f>
        <v>4</v>
      </c>
      <c r="O173" s="551">
        <f>IF(ISNUMBER(Regressions!Q183),ROUND(Regressions!Q183, 1), NA())</f>
        <v>90.4</v>
      </c>
      <c r="P173" s="547">
        <f>IF(ISNUMBER(Regressions!R183),ROUND(Regressions!R183, 1), NA())</f>
        <v>71.8</v>
      </c>
      <c r="Q173" s="553">
        <f>IF(ISNUMBER(Regressions!S183),ROUND(Regressions!S183, 1), NA())</f>
        <v>67.5</v>
      </c>
      <c r="R173" s="549">
        <f>IF(ISNUMBER(Regressions!T183),ROUND(Regressions!T183, 1), NA())</f>
        <v>4.3</v>
      </c>
      <c r="S173" s="550">
        <f>IF(ISNUMBER(Regressions!U183),ROUND(Regressions!U183, 1), NA())</f>
        <v>28.2</v>
      </c>
    </row>
    <row r="174" spans="1:19" x14ac:dyDescent="0.25">
      <c r="A174" s="542" t="str">
        <f>+Introduction!$C$7</f>
        <v>México</v>
      </c>
      <c r="B174" s="543">
        <f>IF(ISBLANK(Regressions!B184), " ", Regressions!B184)</f>
        <v>2015</v>
      </c>
      <c r="C174" s="542" t="str">
        <f>HLOOKUP(Introduction!$G$4,nametranslations,29,FALSE)</f>
        <v>Secundaria</v>
      </c>
      <c r="D174" s="545">
        <f>IF(ISBLANK(Regressions!D184), " ", Regressions!D184)</f>
        <v>13342150</v>
      </c>
      <c r="E174" s="546">
        <f>IF(ISNUMBER(Regressions!E184),ROUND(Regressions!E184, 1), NA())</f>
        <v>98.4</v>
      </c>
      <c r="F174" s="547">
        <f>IF(ISNUMBER(Regressions!F184),ROUND(Regressions!F184, 1), NA())</f>
        <v>86.7</v>
      </c>
      <c r="G174" s="548">
        <f>IF(ISNUMBER(Regressions!G184),ROUND(Regressions!G184, 1), NA())</f>
        <v>44.1</v>
      </c>
      <c r="H174" s="549">
        <f>IF(ISNUMBER(Regressions!H184),ROUND(Regressions!H184, 1), NA())</f>
        <v>42.7</v>
      </c>
      <c r="I174" s="550">
        <f>IF(ISNUMBER(Regressions!I184),ROUND(Regressions!I184, 1), NA())</f>
        <v>13.3</v>
      </c>
      <c r="J174" s="551">
        <f>IF(ISNUMBER(Regressions!K184),ROUND(Regressions!K184, 1), NA())</f>
        <v>98.2</v>
      </c>
      <c r="K174" s="547">
        <f>IF(ISNUMBER(Regressions!L184),ROUND(Regressions!L184, 1), NA())</f>
        <v>95.7</v>
      </c>
      <c r="L174" s="552">
        <f>IF(ISNUMBER(Regressions!M184),ROUND(Regressions!M184, 1), NA())</f>
        <v>82.1</v>
      </c>
      <c r="M174" s="549">
        <f>IF(ISNUMBER(Regressions!N184),ROUND(Regressions!N184, 1), NA())</f>
        <v>13.6</v>
      </c>
      <c r="N174" s="550">
        <f>IF(ISNUMBER(Regressions!O184),ROUND(Regressions!O184, 1), NA())</f>
        <v>4.3</v>
      </c>
      <c r="O174" s="551">
        <f>IF(ISNUMBER(Regressions!Q184),ROUND(Regressions!Q184, 1), NA())</f>
        <v>89.5</v>
      </c>
      <c r="P174" s="547">
        <f>IF(ISNUMBER(Regressions!R184),ROUND(Regressions!R184, 1), NA())</f>
        <v>71.8</v>
      </c>
      <c r="Q174" s="553">
        <f>IF(ISNUMBER(Regressions!S184),ROUND(Regressions!S184, 1), NA())</f>
        <v>69.7</v>
      </c>
      <c r="R174" s="549">
        <f>IF(ISNUMBER(Regressions!T184),ROUND(Regressions!T184, 1), NA())</f>
        <v>2.1</v>
      </c>
      <c r="S174" s="550">
        <f>IF(ISNUMBER(Regressions!U184),ROUND(Regressions!U184, 1), NA())</f>
        <v>28.2</v>
      </c>
    </row>
    <row r="175" spans="1:19" x14ac:dyDescent="0.25">
      <c r="A175" s="542" t="str">
        <f>+Introduction!$C$7</f>
        <v>México</v>
      </c>
      <c r="B175" s="543">
        <f>IF(ISBLANK(Regressions!B185), " ", Regressions!B185)</f>
        <v>2016</v>
      </c>
      <c r="C175" s="542" t="str">
        <f>HLOOKUP(Introduction!$G$4,nametranslations,29,FALSE)</f>
        <v>Secundaria</v>
      </c>
      <c r="D175" s="545">
        <f>IF(ISBLANK(Regressions!D185), " ", Regressions!D185)</f>
        <v>13342358</v>
      </c>
      <c r="E175" s="546">
        <f>IF(ISNUMBER(Regressions!E185),ROUND(Regressions!E185, 1), NA())</f>
        <v>98.2</v>
      </c>
      <c r="F175" s="547">
        <f>IF(ISNUMBER(Regressions!F185),ROUND(Regressions!F185, 1), NA())</f>
        <v>85.7</v>
      </c>
      <c r="G175" s="548">
        <f>IF(ISNUMBER(Regressions!G185),ROUND(Regressions!G185, 1), NA())</f>
        <v>49</v>
      </c>
      <c r="H175" s="549">
        <f>IF(ISNUMBER(Regressions!H185),ROUND(Regressions!H185, 1), NA())</f>
        <v>36.6</v>
      </c>
      <c r="I175" s="550">
        <f>IF(ISNUMBER(Regressions!I185),ROUND(Regressions!I185, 1), NA())</f>
        <v>14.3</v>
      </c>
      <c r="J175" s="551">
        <f>IF(ISNUMBER(Regressions!K185),ROUND(Regressions!K185, 1), NA())</f>
        <v>98.1</v>
      </c>
      <c r="K175" s="547">
        <f>IF(ISNUMBER(Regressions!L185),ROUND(Regressions!L185, 1), NA())</f>
        <v>95.4</v>
      </c>
      <c r="L175" s="552">
        <f>IF(ISNUMBER(Regressions!M185),ROUND(Regressions!M185, 1), NA())</f>
        <v>81.3</v>
      </c>
      <c r="M175" s="549">
        <f>IF(ISNUMBER(Regressions!N185),ROUND(Regressions!N185, 1), NA())</f>
        <v>14.1</v>
      </c>
      <c r="N175" s="550">
        <f>IF(ISNUMBER(Regressions!O185),ROUND(Regressions!O185, 1), NA())</f>
        <v>4.5999999999999996</v>
      </c>
      <c r="O175" s="551">
        <f>IF(ISNUMBER(Regressions!Q185),ROUND(Regressions!Q185, 1), NA())</f>
        <v>88.5</v>
      </c>
      <c r="P175" s="547">
        <f>IF(ISNUMBER(Regressions!R185),ROUND(Regressions!R185, 1), NA())</f>
        <v>71.8</v>
      </c>
      <c r="Q175" s="553">
        <f>IF(ISNUMBER(Regressions!S185),ROUND(Regressions!S185, 1), NA())</f>
        <v>71.8</v>
      </c>
      <c r="R175" s="549">
        <f>IF(ISNUMBER(Regressions!T185),ROUND(Regressions!T185, 1), NA())</f>
        <v>0</v>
      </c>
      <c r="S175" s="550">
        <f>IF(ISNUMBER(Regressions!U185),ROUND(Regressions!U185, 1), NA())</f>
        <v>28.2</v>
      </c>
    </row>
    <row r="176" spans="1:19" x14ac:dyDescent="0.25">
      <c r="A176" s="542" t="str">
        <f>+Introduction!$C$7</f>
        <v>México</v>
      </c>
      <c r="B176" s="543">
        <f>IF(ISBLANK(Regressions!B186), " ", Regressions!B186)</f>
        <v>2017</v>
      </c>
      <c r="C176" s="542" t="str">
        <f>HLOOKUP(Introduction!$G$4,nametranslations,29,FALSE)</f>
        <v>Secundaria</v>
      </c>
      <c r="D176" s="545">
        <f>IF(ISBLANK(Regressions!D186), " ", Regressions!D186)</f>
        <v>13352229</v>
      </c>
      <c r="E176" s="546">
        <f>IF(ISNUMBER(Regressions!E186),ROUND(Regressions!E186, 1), NA())</f>
        <v>98.2</v>
      </c>
      <c r="F176" s="547">
        <f>IF(ISNUMBER(Regressions!F186),ROUND(Regressions!F186, 1), NA())</f>
        <v>85.7</v>
      </c>
      <c r="G176" s="548">
        <f>IF(ISNUMBER(Regressions!G186),ROUND(Regressions!G186, 1), NA())</f>
        <v>54</v>
      </c>
      <c r="H176" s="549">
        <f>IF(ISNUMBER(Regressions!H186),ROUND(Regressions!H186, 1), NA())</f>
        <v>31.7</v>
      </c>
      <c r="I176" s="550">
        <f>IF(ISNUMBER(Regressions!I186),ROUND(Regressions!I186, 1), NA())</f>
        <v>14.3</v>
      </c>
      <c r="J176" s="551">
        <f>IF(ISNUMBER(Regressions!K186),ROUND(Regressions!K186, 1), NA())</f>
        <v>98.1</v>
      </c>
      <c r="K176" s="547">
        <f>IF(ISNUMBER(Regressions!L186),ROUND(Regressions!L186, 1), NA())</f>
        <v>95.4</v>
      </c>
      <c r="L176" s="552">
        <f>IF(ISNUMBER(Regressions!M186),ROUND(Regressions!M186, 1), NA())</f>
        <v>80.5</v>
      </c>
      <c r="M176" s="549">
        <f>IF(ISNUMBER(Regressions!N186),ROUND(Regressions!N186, 1), NA())</f>
        <v>14.9</v>
      </c>
      <c r="N176" s="550">
        <f>IF(ISNUMBER(Regressions!O186),ROUND(Regressions!O186, 1), NA())</f>
        <v>4.5999999999999996</v>
      </c>
      <c r="O176" s="551">
        <f>IF(ISNUMBER(Regressions!Q186),ROUND(Regressions!Q186, 1), NA())</f>
        <v>87.5</v>
      </c>
      <c r="P176" s="547">
        <f>IF(ISNUMBER(Regressions!R186),ROUND(Regressions!R186, 1), NA())</f>
        <v>71.8</v>
      </c>
      <c r="Q176" s="553">
        <f>IF(ISNUMBER(Regressions!S186),ROUND(Regressions!S186, 1), NA())</f>
        <v>71.8</v>
      </c>
      <c r="R176" s="549">
        <f>IF(ISNUMBER(Regressions!T186),ROUND(Regressions!T186, 1), NA())</f>
        <v>0</v>
      </c>
      <c r="S176" s="550">
        <f>IF(ISNUMBER(Regressions!U186),ROUND(Regressions!U186, 1), NA())</f>
        <v>28.2</v>
      </c>
    </row>
    <row r="177" spans="1:19" x14ac:dyDescent="0.25">
      <c r="A177" s="542" t="str">
        <f>+Introduction!$C$7</f>
        <v>México</v>
      </c>
      <c r="B177" s="543">
        <f>IF(ISBLANK(Regressions!B187), " ", Regressions!B187)</f>
        <v>2018</v>
      </c>
      <c r="C177" s="542" t="str">
        <f>HLOOKUP(Introduction!$G$4,nametranslations,29,FALSE)</f>
        <v>Secundaria</v>
      </c>
      <c r="D177" s="545">
        <f>IF(ISBLANK(Regressions!D187), " ", Regressions!D187)</f>
        <v>13363546</v>
      </c>
      <c r="E177" s="546">
        <f>IF(ISNUMBER(Regressions!E187),ROUND(Regressions!E187, 1), NA())</f>
        <v>98.2</v>
      </c>
      <c r="F177" s="547">
        <f>IF(ISNUMBER(Regressions!F187),ROUND(Regressions!F187, 1), NA())</f>
        <v>85.7</v>
      </c>
      <c r="G177" s="548">
        <f>IF(ISNUMBER(Regressions!G187),ROUND(Regressions!G187, 1), NA())</f>
        <v>59</v>
      </c>
      <c r="H177" s="549">
        <f>IF(ISNUMBER(Regressions!H187),ROUND(Regressions!H187, 1), NA())</f>
        <v>26.7</v>
      </c>
      <c r="I177" s="550">
        <f>IF(ISNUMBER(Regressions!I187),ROUND(Regressions!I187, 1), NA())</f>
        <v>14.3</v>
      </c>
      <c r="J177" s="551">
        <f>IF(ISNUMBER(Regressions!K187),ROUND(Regressions!K187, 1), NA())</f>
        <v>98.1</v>
      </c>
      <c r="K177" s="547">
        <f>IF(ISNUMBER(Regressions!L187),ROUND(Regressions!L187, 1), NA())</f>
        <v>95.4</v>
      </c>
      <c r="L177" s="552">
        <f>IF(ISNUMBER(Regressions!M187),ROUND(Regressions!M187, 1), NA())</f>
        <v>79.7</v>
      </c>
      <c r="M177" s="549">
        <f>IF(ISNUMBER(Regressions!N187),ROUND(Regressions!N187, 1), NA())</f>
        <v>15.7</v>
      </c>
      <c r="N177" s="550">
        <f>IF(ISNUMBER(Regressions!O187),ROUND(Regressions!O187, 1), NA())</f>
        <v>4.5999999999999996</v>
      </c>
      <c r="O177" s="551">
        <f>IF(ISNUMBER(Regressions!Q187),ROUND(Regressions!Q187, 1), NA())</f>
        <v>86.6</v>
      </c>
      <c r="P177" s="547">
        <f>IF(ISNUMBER(Regressions!R187),ROUND(Regressions!R187, 1), NA())</f>
        <v>71.8</v>
      </c>
      <c r="Q177" s="553">
        <f>IF(ISNUMBER(Regressions!S187),ROUND(Regressions!S187, 1), NA())</f>
        <v>71.8</v>
      </c>
      <c r="R177" s="549">
        <f>IF(ISNUMBER(Regressions!T187),ROUND(Regressions!T187, 1), NA())</f>
        <v>0</v>
      </c>
      <c r="S177" s="550">
        <f>IF(ISNUMBER(Regressions!U187),ROUND(Regressions!U187, 1), NA())</f>
        <v>28.2</v>
      </c>
    </row>
    <row r="178" spans="1:19" x14ac:dyDescent="0.25">
      <c r="A178" s="542" t="str">
        <f>+Introduction!$C$7</f>
        <v>México</v>
      </c>
      <c r="B178" s="543">
        <f>IF(ISBLANK(Regressions!B188), " ", Regressions!B188)</f>
        <v>2019</v>
      </c>
      <c r="C178" s="542" t="str">
        <f>HLOOKUP(Introduction!$G$4,nametranslations,29,FALSE)</f>
        <v>Secundaria</v>
      </c>
      <c r="D178" s="545">
        <f>IF(ISBLANK(Regressions!D188), " ", Regressions!D188)</f>
        <v>13368502</v>
      </c>
      <c r="E178" s="546">
        <f>IF(ISNUMBER(Regressions!E188),ROUND(Regressions!E188, 1), NA())</f>
        <v>98.2</v>
      </c>
      <c r="F178" s="547">
        <f>IF(ISNUMBER(Regressions!F188),ROUND(Regressions!F188, 1), NA())</f>
        <v>85.7</v>
      </c>
      <c r="G178" s="548">
        <f>IF(ISNUMBER(Regressions!G188),ROUND(Regressions!G188, 1), NA())</f>
        <v>64</v>
      </c>
      <c r="H178" s="549">
        <f>IF(ISNUMBER(Regressions!H188),ROUND(Regressions!H188, 1), NA())</f>
        <v>21.7</v>
      </c>
      <c r="I178" s="550">
        <f>IF(ISNUMBER(Regressions!I188),ROUND(Regressions!I188, 1), NA())</f>
        <v>14.3</v>
      </c>
      <c r="J178" s="551">
        <f>IF(ISNUMBER(Regressions!K188),ROUND(Regressions!K188, 1), NA())</f>
        <v>98.1</v>
      </c>
      <c r="K178" s="547">
        <f>IF(ISNUMBER(Regressions!L188),ROUND(Regressions!L188, 1), NA())</f>
        <v>95.4</v>
      </c>
      <c r="L178" s="552">
        <f>IF(ISNUMBER(Regressions!M188),ROUND(Regressions!M188, 1), NA())</f>
        <v>79.7</v>
      </c>
      <c r="M178" s="549">
        <f>IF(ISNUMBER(Regressions!N188),ROUND(Regressions!N188, 1), NA())</f>
        <v>15.7</v>
      </c>
      <c r="N178" s="550">
        <f>IF(ISNUMBER(Regressions!O188),ROUND(Regressions!O188, 1), NA())</f>
        <v>4.5999999999999996</v>
      </c>
      <c r="O178" s="551">
        <f>IF(ISNUMBER(Regressions!Q188),ROUND(Regressions!Q188, 1), NA())</f>
        <v>85.6</v>
      </c>
      <c r="P178" s="547" t="e">
        <f>IF(ISNUMBER(Regressions!R188),ROUND(Regressions!R188, 1), NA())</f>
        <v>#N/A</v>
      </c>
      <c r="Q178" s="553">
        <f>IF(ISNUMBER(Regressions!S188),ROUND(Regressions!S188, 1), NA())</f>
        <v>78.5</v>
      </c>
      <c r="R178" s="549" t="e">
        <f>IF(ISNUMBER(Regressions!T188),ROUND(Regressions!T188, 1), NA())</f>
        <v>#N/A</v>
      </c>
      <c r="S178" s="550" t="e">
        <f>IF(ISNUMBER(Regressions!U188),ROUND(Regressions!U188, 1), NA())</f>
        <v>#N/A</v>
      </c>
    </row>
    <row r="179" spans="1:19" x14ac:dyDescent="0.25">
      <c r="A179" s="542" t="str">
        <f>+Introduction!$C$7</f>
        <v>México</v>
      </c>
      <c r="B179" s="543">
        <f>IF(ISBLANK(Regressions!B189), " ", Regressions!B189)</f>
        <v>2020</v>
      </c>
      <c r="C179" s="542" t="str">
        <f>HLOOKUP(Introduction!$G$4,nametranslations,29,FALSE)</f>
        <v>Secundaria</v>
      </c>
      <c r="D179" s="545">
        <f>IF(ISBLANK(Regressions!D189), " ", Regressions!D189)</f>
        <v>13364374</v>
      </c>
      <c r="E179" s="546">
        <f>IF(ISNUMBER(Regressions!E189),ROUND(Regressions!E189, 1), NA())</f>
        <v>98.2</v>
      </c>
      <c r="F179" s="547">
        <f>IF(ISNUMBER(Regressions!F189),ROUND(Regressions!F189, 1), NA())</f>
        <v>85.7</v>
      </c>
      <c r="G179" s="548">
        <f>IF(ISNUMBER(Regressions!G189),ROUND(Regressions!G189, 1), NA())</f>
        <v>69</v>
      </c>
      <c r="H179" s="549">
        <f>IF(ISNUMBER(Regressions!H189),ROUND(Regressions!H189, 1), NA())</f>
        <v>16.7</v>
      </c>
      <c r="I179" s="550">
        <f>IF(ISNUMBER(Regressions!I189),ROUND(Regressions!I189, 1), NA())</f>
        <v>14.3</v>
      </c>
      <c r="J179" s="551">
        <f>IF(ISNUMBER(Regressions!K189),ROUND(Regressions!K189, 1), NA())</f>
        <v>98.1</v>
      </c>
      <c r="K179" s="547">
        <f>IF(ISNUMBER(Regressions!L189),ROUND(Regressions!L189, 1), NA())</f>
        <v>95.4</v>
      </c>
      <c r="L179" s="552">
        <f>IF(ISNUMBER(Regressions!M189),ROUND(Regressions!M189, 1), NA())</f>
        <v>79.7</v>
      </c>
      <c r="M179" s="549">
        <f>IF(ISNUMBER(Regressions!N189),ROUND(Regressions!N189, 1), NA())</f>
        <v>15.7</v>
      </c>
      <c r="N179" s="550">
        <f>IF(ISNUMBER(Regressions!O189),ROUND(Regressions!O189, 1), NA())</f>
        <v>4.5999999999999996</v>
      </c>
      <c r="O179" s="551">
        <f>IF(ISNUMBER(Regressions!Q189),ROUND(Regressions!Q189, 1), NA())</f>
        <v>84.6</v>
      </c>
      <c r="P179" s="547" t="e">
        <f>IF(ISNUMBER(Regressions!R189),ROUND(Regressions!R189, 1), NA())</f>
        <v>#N/A</v>
      </c>
      <c r="Q179" s="553">
        <f>IF(ISNUMBER(Regressions!S189),ROUND(Regressions!S189, 1), NA())</f>
        <v>80.7</v>
      </c>
      <c r="R179" s="549" t="e">
        <f>IF(ISNUMBER(Regressions!T189),ROUND(Regressions!T189, 1), NA())</f>
        <v>#N/A</v>
      </c>
      <c r="S179" s="550" t="e">
        <f>IF(ISNUMBER(Regressions!U189),ROUND(Regressions!U189, 1), NA())</f>
        <v>#N/A</v>
      </c>
    </row>
    <row r="180" spans="1:19" x14ac:dyDescent="0.25">
      <c r="A180" s="542" t="str">
        <f>+Introduction!$C$7</f>
        <v>México</v>
      </c>
      <c r="B180" s="543">
        <f>IF(ISBLANK(Regressions!B190), " ", Regressions!B190)</f>
        <v>2021</v>
      </c>
      <c r="C180" s="542" t="str">
        <f>HLOOKUP(Introduction!$G$4,nametranslations,29,FALSE)</f>
        <v>Secundaria</v>
      </c>
      <c r="D180" s="545">
        <f>IF(ISBLANK(Regressions!D190), " ", Regressions!D190)</f>
        <v>13352493</v>
      </c>
      <c r="E180" s="551" t="e">
        <f>IF(ISNUMBER(Regressions!E190),ROUND(Regressions!E190, 1), NA())</f>
        <v>#N/A</v>
      </c>
      <c r="F180" s="554" t="e">
        <f>IF(ISNUMBER(Regressions!F190),ROUND(Regressions!F190, 1), NA())</f>
        <v>#N/A</v>
      </c>
      <c r="G180" s="555">
        <f>IF(ISNUMBER(Regressions!G190),ROUND(Regressions!G190, 1), NA())</f>
        <v>74</v>
      </c>
      <c r="H180" s="549" t="e">
        <f>IF(ISNUMBER(Regressions!H190),ROUND(Regressions!H190, 1), NA())</f>
        <v>#N/A</v>
      </c>
      <c r="I180" s="550" t="e">
        <f>IF(ISNUMBER(Regressions!I190),ROUND(Regressions!I190, 1), NA())</f>
        <v>#N/A</v>
      </c>
      <c r="J180" s="551" t="e">
        <f>IF(ISNUMBER(Regressions!K190),ROUND(Regressions!K190, 1), NA())</f>
        <v>#N/A</v>
      </c>
      <c r="K180" s="554" t="e">
        <f>IF(ISNUMBER(Regressions!L190),ROUND(Regressions!L190, 1), NA())</f>
        <v>#N/A</v>
      </c>
      <c r="L180" s="556">
        <f>IF(ISNUMBER(Regressions!M190),ROUND(Regressions!M190, 1), NA())</f>
        <v>79.7</v>
      </c>
      <c r="M180" s="549" t="e">
        <f>IF(ISNUMBER(Regressions!N190),ROUND(Regressions!N190, 1), NA())</f>
        <v>#N/A</v>
      </c>
      <c r="N180" s="550" t="e">
        <f>IF(ISNUMBER(Regressions!O190),ROUND(Regressions!O190, 1), NA())</f>
        <v>#N/A</v>
      </c>
      <c r="O180" s="551">
        <f>IF(ISNUMBER(Regressions!Q190),ROUND(Regressions!Q190, 1), NA())</f>
        <v>83.7</v>
      </c>
      <c r="P180" s="554" t="e">
        <f>IF(ISNUMBER(Regressions!R190),ROUND(Regressions!R190, 1), NA())</f>
        <v>#N/A</v>
      </c>
      <c r="Q180" s="557">
        <f>IF(ISNUMBER(Regressions!S190),ROUND(Regressions!S190, 1), NA())</f>
        <v>82.9</v>
      </c>
      <c r="R180" s="549" t="e">
        <f>IF(ISNUMBER(Regressions!T190),ROUND(Regressions!T190, 1), NA())</f>
        <v>#N/A</v>
      </c>
      <c r="S180" s="550" t="e">
        <f>IF(ISNUMBER(Regressions!U190),ROUND(Regressions!U190, 1), NA())</f>
        <v>#N/A</v>
      </c>
    </row>
    <row r="181" spans="1:19" x14ac:dyDescent="0.25">
      <c r="A181" s="542" t="str">
        <f>+Introduction!$C$7</f>
        <v>México</v>
      </c>
      <c r="B181" s="543">
        <f>IF(ISBLANK(Regressions!B191), " ", Regressions!B191)</f>
        <v>2022</v>
      </c>
      <c r="C181" s="542" t="str">
        <f>HLOOKUP(Introduction!$G$4,nametranslations,29,FALSE)</f>
        <v>Secundaria</v>
      </c>
      <c r="D181" s="545">
        <f>IF(ISBLANK(Regressions!D191), " ", Regressions!D191)</f>
        <v>13331565</v>
      </c>
      <c r="E181" s="546" t="e">
        <f>IF(ISNUMBER(Regressions!E191),ROUND(Regressions!E191, 1), NA())</f>
        <v>#N/A</v>
      </c>
      <c r="F181" s="547" t="e">
        <f>IF(ISNUMBER(Regressions!F191),ROUND(Regressions!F191, 1), NA())</f>
        <v>#N/A</v>
      </c>
      <c r="G181" s="548">
        <f>IF(ISNUMBER(Regressions!G191),ROUND(Regressions!G191, 1), NA())</f>
        <v>78.900000000000006</v>
      </c>
      <c r="H181" s="549" t="e">
        <f>IF(ISNUMBER(Regressions!H191),ROUND(Regressions!H191, 1), NA())</f>
        <v>#N/A</v>
      </c>
      <c r="I181" s="550" t="e">
        <f>IF(ISNUMBER(Regressions!I191),ROUND(Regressions!I191, 1), NA())</f>
        <v>#N/A</v>
      </c>
      <c r="J181" s="551" t="e">
        <f>IF(ISNUMBER(Regressions!K191),ROUND(Regressions!K191, 1), NA())</f>
        <v>#N/A</v>
      </c>
      <c r="K181" s="547" t="e">
        <f>IF(ISNUMBER(Regressions!L191),ROUND(Regressions!L191, 1), NA())</f>
        <v>#N/A</v>
      </c>
      <c r="L181" s="552">
        <f>IF(ISNUMBER(Regressions!M191),ROUND(Regressions!M191, 1), NA())</f>
        <v>79.7</v>
      </c>
      <c r="M181" s="549" t="e">
        <f>IF(ISNUMBER(Regressions!N191),ROUND(Regressions!N191, 1), NA())</f>
        <v>#N/A</v>
      </c>
      <c r="N181" s="550" t="e">
        <f>IF(ISNUMBER(Regressions!O191),ROUND(Regressions!O191, 1), NA())</f>
        <v>#N/A</v>
      </c>
      <c r="O181" s="551">
        <f>IF(ISNUMBER(Regressions!Q191),ROUND(Regressions!Q191, 1), NA())</f>
        <v>82.7</v>
      </c>
      <c r="P181" s="547" t="e">
        <f>IF(ISNUMBER(Regressions!R191),ROUND(Regressions!R191, 1), NA())</f>
        <v>#N/A</v>
      </c>
      <c r="Q181" s="553">
        <f>IF(ISNUMBER(Regressions!S191),ROUND(Regressions!S191, 1), NA())</f>
        <v>82.7</v>
      </c>
      <c r="R181" s="549" t="e">
        <f>IF(ISNUMBER(Regressions!T191),ROUND(Regressions!T191, 1), NA())</f>
        <v>#N/A</v>
      </c>
      <c r="S181" s="550" t="e">
        <f>IF(ISNUMBER(Regressions!U191),ROUND(Regressions!U191, 1), NA())</f>
        <v>#N/A</v>
      </c>
    </row>
    <row r="182" spans="1:19" x14ac:dyDescent="0.25">
      <c r="A182" s="542" t="str">
        <f>+Introduction!$C$7</f>
        <v>México</v>
      </c>
      <c r="B182" s="543">
        <f>IF(ISBLANK(Regressions!B192), " ", Regressions!B192)</f>
        <v>2023</v>
      </c>
      <c r="C182" s="542" t="str">
        <f>HLOOKUP(Introduction!$G$4,nametranslations,29,FALSE)</f>
        <v>Secundaria</v>
      </c>
      <c r="D182" s="545">
        <f>IF(ISBLANK(Regressions!D192), " ", Regressions!D192)</f>
        <v>13300491</v>
      </c>
      <c r="E182" s="546" t="e">
        <f>IF(ISNUMBER(Regressions!E192),ROUND(Regressions!E192, 1), NA())</f>
        <v>#N/A</v>
      </c>
      <c r="F182" s="547" t="e">
        <f>IF(ISNUMBER(Regressions!F192),ROUND(Regressions!F192, 1), NA())</f>
        <v>#N/A</v>
      </c>
      <c r="G182" s="548">
        <f>IF(ISNUMBER(Regressions!G192),ROUND(Regressions!G192, 1), NA())</f>
        <v>83.9</v>
      </c>
      <c r="H182" s="549" t="e">
        <f>IF(ISNUMBER(Regressions!H192),ROUND(Regressions!H192, 1), NA())</f>
        <v>#N/A</v>
      </c>
      <c r="I182" s="550" t="e">
        <f>IF(ISNUMBER(Regressions!I192),ROUND(Regressions!I192, 1), NA())</f>
        <v>#N/A</v>
      </c>
      <c r="J182" s="551" t="e">
        <f>IF(ISNUMBER(Regressions!K192),ROUND(Regressions!K192, 1), NA())</f>
        <v>#N/A</v>
      </c>
      <c r="K182" s="547" t="e">
        <f>IF(ISNUMBER(Regressions!L192),ROUND(Regressions!L192, 1), NA())</f>
        <v>#N/A</v>
      </c>
      <c r="L182" s="552" t="e">
        <f>IF(ISNUMBER(Regressions!M192),ROUND(Regressions!M192, 1), NA())</f>
        <v>#N/A</v>
      </c>
      <c r="M182" s="549" t="e">
        <f>IF(ISNUMBER(Regressions!N192),ROUND(Regressions!N192, 1), NA())</f>
        <v>#N/A</v>
      </c>
      <c r="N182" s="550" t="e">
        <f>IF(ISNUMBER(Regressions!O192),ROUND(Regressions!O192, 1), NA())</f>
        <v>#N/A</v>
      </c>
      <c r="O182" s="551">
        <f>IF(ISNUMBER(Regressions!Q192),ROUND(Regressions!Q192, 1), NA())</f>
        <v>81.7</v>
      </c>
      <c r="P182" s="547" t="e">
        <f>IF(ISNUMBER(Regressions!R192),ROUND(Regressions!R192, 1), NA())</f>
        <v>#N/A</v>
      </c>
      <c r="Q182" s="553">
        <f>IF(ISNUMBER(Regressions!S192),ROUND(Regressions!S192, 1), NA())</f>
        <v>81.7</v>
      </c>
      <c r="R182" s="549" t="e">
        <f>IF(ISNUMBER(Regressions!T192),ROUND(Regressions!T192, 1), NA())</f>
        <v>#N/A</v>
      </c>
      <c r="S182" s="550" t="e">
        <f>IF(ISNUMBER(Regressions!U192),ROUND(Regressions!U192, 1), NA())</f>
        <v>#N/A</v>
      </c>
    </row>
    <row r="183" spans="1:19" x14ac:dyDescent="0.25">
      <c r="A183" s="542" t="str">
        <f>+Introduction!$C$7</f>
        <v>México</v>
      </c>
      <c r="B183" s="543">
        <f>IF(ISBLANK(Regressions!B193), " ", Regressions!B193)</f>
        <v>2024</v>
      </c>
      <c r="C183" s="542" t="str">
        <f>HLOOKUP(Introduction!$G$4,nametranslations,29,FALSE)</f>
        <v>Secundaria</v>
      </c>
      <c r="D183" s="545">
        <f>IF(ISBLANK(Regressions!D193), " ", Regressions!D193)</f>
        <v>13503844</v>
      </c>
      <c r="E183" s="546" t="e">
        <f>IF(ISNUMBER(Regressions!E193),ROUND(Regressions!E193, 1), NA())</f>
        <v>#N/A</v>
      </c>
      <c r="F183" s="547" t="e">
        <f>IF(ISNUMBER(Regressions!F193),ROUND(Regressions!F193, 1), NA())</f>
        <v>#N/A</v>
      </c>
      <c r="G183" s="548">
        <f>IF(ISNUMBER(Regressions!G193),ROUND(Regressions!G193, 1), NA())</f>
        <v>83.9</v>
      </c>
      <c r="H183" s="549" t="e">
        <f>IF(ISNUMBER(Regressions!H193),ROUND(Regressions!H193, 1), NA())</f>
        <v>#N/A</v>
      </c>
      <c r="I183" s="550" t="e">
        <f>IF(ISNUMBER(Regressions!I193),ROUND(Regressions!I193, 1), NA())</f>
        <v>#N/A</v>
      </c>
      <c r="J183" s="551" t="e">
        <f>IF(ISNUMBER(Regressions!K193),ROUND(Regressions!K193, 1), NA())</f>
        <v>#N/A</v>
      </c>
      <c r="K183" s="547" t="e">
        <f>IF(ISNUMBER(Regressions!L193),ROUND(Regressions!L193, 1), NA())</f>
        <v>#N/A</v>
      </c>
      <c r="L183" s="552" t="e">
        <f>IF(ISNUMBER(Regressions!M193),ROUND(Regressions!M193, 1), NA())</f>
        <v>#N/A</v>
      </c>
      <c r="M183" s="549" t="e">
        <f>IF(ISNUMBER(Regressions!N193),ROUND(Regressions!N193, 1), NA())</f>
        <v>#N/A</v>
      </c>
      <c r="N183" s="550" t="e">
        <f>IF(ISNUMBER(Regressions!O193),ROUND(Regressions!O193, 1), NA())</f>
        <v>#N/A</v>
      </c>
      <c r="O183" s="551">
        <f>IF(ISNUMBER(Regressions!Q193),ROUND(Regressions!Q193, 1), NA())</f>
        <v>80.7</v>
      </c>
      <c r="P183" s="547" t="e">
        <f>IF(ISNUMBER(Regressions!R193),ROUND(Regressions!R193, 1), NA())</f>
        <v>#N/A</v>
      </c>
      <c r="Q183" s="553">
        <f>IF(ISNUMBER(Regressions!S193),ROUND(Regressions!S193, 1), NA())</f>
        <v>80.7</v>
      </c>
      <c r="R183" s="549" t="e">
        <f>IF(ISNUMBER(Regressions!T193),ROUND(Regressions!T193, 1), NA())</f>
        <v>#N/A</v>
      </c>
      <c r="S183" s="550" t="e">
        <f>IF(ISNUMBER(Regressions!U193),ROUND(Regressions!U193, 1), NA())</f>
        <v>#N/A</v>
      </c>
    </row>
    <row r="184" spans="1:19" x14ac:dyDescent="0.25">
      <c r="A184" s="558" t="str">
        <f>+Introduction!$C$7</f>
        <v>México</v>
      </c>
      <c r="B184" s="559">
        <f>IF(ISBLANK(Regressions!B194), " ", Regressions!B194)</f>
        <v>2025</v>
      </c>
      <c r="C184" s="558" t="str">
        <f>HLOOKUP(Introduction!$G$4,nametranslations,29,FALSE)</f>
        <v>Secundaria</v>
      </c>
      <c r="D184" s="560">
        <f>IF(ISBLANK(Regressions!D194), " ", Regressions!D194)</f>
        <v>13525254</v>
      </c>
      <c r="E184" s="561" t="e">
        <f>IF(ISNUMBER(Regressions!E194),ROUND(Regressions!E194, 1), NA())</f>
        <v>#N/A</v>
      </c>
      <c r="F184" s="562" t="e">
        <f>IF(ISNUMBER(Regressions!F194),ROUND(Regressions!F194, 1), NA())</f>
        <v>#N/A</v>
      </c>
      <c r="G184" s="563">
        <f>IF(ISNUMBER(Regressions!G194),ROUND(Regressions!G194, 1), NA())</f>
        <v>83.9</v>
      </c>
      <c r="H184" s="564" t="e">
        <f>IF(ISNUMBER(Regressions!H194),ROUND(Regressions!H194, 1), NA())</f>
        <v>#N/A</v>
      </c>
      <c r="I184" s="565" t="e">
        <f>IF(ISNUMBER(Regressions!I194),ROUND(Regressions!I194, 1), NA())</f>
        <v>#N/A</v>
      </c>
      <c r="J184" s="566" t="e">
        <f>IF(ISNUMBER(Regressions!K194),ROUND(Regressions!K194, 1), NA())</f>
        <v>#N/A</v>
      </c>
      <c r="K184" s="562" t="e">
        <f>IF(ISNUMBER(Regressions!L194),ROUND(Regressions!L194, 1), NA())</f>
        <v>#N/A</v>
      </c>
      <c r="L184" s="567" t="e">
        <f>IF(ISNUMBER(Regressions!M194),ROUND(Regressions!M194, 1), NA())</f>
        <v>#N/A</v>
      </c>
      <c r="M184" s="564" t="e">
        <f>IF(ISNUMBER(Regressions!N194),ROUND(Regressions!N194, 1), NA())</f>
        <v>#N/A</v>
      </c>
      <c r="N184" s="565" t="e">
        <f>IF(ISNUMBER(Regressions!O194),ROUND(Regressions!O194, 1), NA())</f>
        <v>#N/A</v>
      </c>
      <c r="O184" s="566">
        <f>IF(ISNUMBER(Regressions!Q194),ROUND(Regressions!Q194, 1), NA())</f>
        <v>79.8</v>
      </c>
      <c r="P184" s="562" t="e">
        <f>IF(ISNUMBER(Regressions!R194),ROUND(Regressions!R194, 1), NA())</f>
        <v>#N/A</v>
      </c>
      <c r="Q184" s="568">
        <f>IF(ISNUMBER(Regressions!S194),ROUND(Regressions!S194, 1), NA())</f>
        <v>79.8</v>
      </c>
      <c r="R184" s="564" t="e">
        <f>IF(ISNUMBER(Regressions!T194),ROUND(Regressions!T194, 1), NA())</f>
        <v>#N/A</v>
      </c>
      <c r="S184" s="565" t="e">
        <f>IF(ISNUMBER(Regressions!U194),ROUND(Regressions!U194, 1), NA())</f>
        <v>#N/A</v>
      </c>
    </row>
    <row r="185" spans="1:19" hidden="1" x14ac:dyDescent="0.25">
      <c r="A185" s="542" t="str">
        <f>+Introduction!$C$7</f>
        <v>México</v>
      </c>
      <c r="B185" s="543">
        <f>IF(ISBLANK(Regressions!B195), " ", Regressions!B195)</f>
        <v>2026</v>
      </c>
      <c r="C185" s="542" t="str">
        <f>HLOOKUP(Introduction!$G$4,nametranslations,29,FALSE)</f>
        <v>Secundaria</v>
      </c>
      <c r="D185" s="545" t="str">
        <f>IF(ISBLANK(Regressions!D195), " ", Regressions!D195)</f>
        <v xml:space="preserve"> </v>
      </c>
      <c r="E185" s="546" t="e">
        <f>IF(ISNUMBER(Regressions!E195),ROUND(Regressions!E195, 1), NA())</f>
        <v>#N/A</v>
      </c>
      <c r="F185" s="547" t="e">
        <f>IF(ISNUMBER(Regressions!F195),ROUND(Regressions!F195, 1), NA())</f>
        <v>#N/A</v>
      </c>
      <c r="G185" s="548">
        <f>IF(ISNUMBER(Regressions!G195),ROUND(Regressions!G195, 1), NA())</f>
        <v>83.9</v>
      </c>
      <c r="H185" s="549" t="e">
        <f>IF(ISNUMBER(Regressions!H195),ROUND(Regressions!H195, 1), NA())</f>
        <v>#N/A</v>
      </c>
      <c r="I185" s="550" t="e">
        <f>IF(ISNUMBER(Regressions!I195),ROUND(Regressions!I195, 1), NA())</f>
        <v>#N/A</v>
      </c>
      <c r="J185" s="551" t="e">
        <f>IF(ISNUMBER(Regressions!K195),ROUND(Regressions!K195, 1), NA())</f>
        <v>#N/A</v>
      </c>
      <c r="K185" s="547" t="e">
        <f>IF(ISNUMBER(Regressions!L195),ROUND(Regressions!L195, 1), NA())</f>
        <v>#N/A</v>
      </c>
      <c r="L185" s="552" t="e">
        <f>IF(ISNUMBER(Regressions!M195),ROUND(Regressions!M195, 1), NA())</f>
        <v>#N/A</v>
      </c>
      <c r="M185" s="549" t="e">
        <f>IF(ISNUMBER(Regressions!N195),ROUND(Regressions!N195, 1), NA())</f>
        <v>#N/A</v>
      </c>
      <c r="N185" s="550" t="e">
        <f>IF(ISNUMBER(Regressions!O195),ROUND(Regressions!O195, 1), NA())</f>
        <v>#N/A</v>
      </c>
      <c r="O185" s="551">
        <f>IF(ISNUMBER(Regressions!Q195),ROUND(Regressions!Q195, 1), NA())</f>
        <v>78.8</v>
      </c>
      <c r="P185" s="547" t="e">
        <f>IF(ISNUMBER(Regressions!R195),ROUND(Regressions!R195, 1), NA())</f>
        <v>#N/A</v>
      </c>
      <c r="Q185" s="553">
        <f>IF(ISNUMBER(Regressions!S195),ROUND(Regressions!S195, 1), NA())</f>
        <v>78.8</v>
      </c>
      <c r="R185" s="549" t="e">
        <f>IF(ISNUMBER(Regressions!T195),ROUND(Regressions!T195, 1), NA())</f>
        <v>#N/A</v>
      </c>
      <c r="S185" s="550" t="e">
        <f>IF(ISNUMBER(Regressions!U195),ROUND(Regressions!U195, 1), NA())</f>
        <v>#N/A</v>
      </c>
    </row>
    <row r="186" spans="1:19" hidden="1" x14ac:dyDescent="0.25">
      <c r="A186" s="542" t="str">
        <f>+Introduction!$C$7</f>
        <v>México</v>
      </c>
      <c r="B186" s="543">
        <f>IF(ISBLANK(Regressions!B196), " ", Regressions!B196)</f>
        <v>2027</v>
      </c>
      <c r="C186" s="542" t="str">
        <f>HLOOKUP(Introduction!$G$4,nametranslations,29,FALSE)</f>
        <v>Secundaria</v>
      </c>
      <c r="D186" s="545" t="str">
        <f>IF(ISBLANK(Regressions!D196), " ", Regressions!D196)</f>
        <v xml:space="preserve"> </v>
      </c>
      <c r="E186" s="546" t="e">
        <f>IF(ISNUMBER(Regressions!E196),ROUND(Regressions!E196, 1), NA())</f>
        <v>#N/A</v>
      </c>
      <c r="F186" s="547" t="e">
        <f>IF(ISNUMBER(Regressions!F196),ROUND(Regressions!F196, 1), NA())</f>
        <v>#N/A</v>
      </c>
      <c r="G186" s="548">
        <f>IF(ISNUMBER(Regressions!G196),ROUND(Regressions!G196, 1), NA())</f>
        <v>83.9</v>
      </c>
      <c r="H186" s="549" t="e">
        <f>IF(ISNUMBER(Regressions!H196),ROUND(Regressions!H196, 1), NA())</f>
        <v>#N/A</v>
      </c>
      <c r="I186" s="550" t="e">
        <f>IF(ISNUMBER(Regressions!I196),ROUND(Regressions!I196, 1), NA())</f>
        <v>#N/A</v>
      </c>
      <c r="J186" s="551" t="e">
        <f>IF(ISNUMBER(Regressions!K196),ROUND(Regressions!K196, 1), NA())</f>
        <v>#N/A</v>
      </c>
      <c r="K186" s="547" t="e">
        <f>IF(ISNUMBER(Regressions!L196),ROUND(Regressions!L196, 1), NA())</f>
        <v>#N/A</v>
      </c>
      <c r="L186" s="552" t="e">
        <f>IF(ISNUMBER(Regressions!M196),ROUND(Regressions!M196, 1), NA())</f>
        <v>#N/A</v>
      </c>
      <c r="M186" s="549" t="e">
        <f>IF(ISNUMBER(Regressions!N196),ROUND(Regressions!N196, 1), NA())</f>
        <v>#N/A</v>
      </c>
      <c r="N186" s="550" t="e">
        <f>IF(ISNUMBER(Regressions!O196),ROUND(Regressions!O196, 1), NA())</f>
        <v>#N/A</v>
      </c>
      <c r="O186" s="551">
        <f>IF(ISNUMBER(Regressions!Q196),ROUND(Regressions!Q196, 1), NA())</f>
        <v>78.8</v>
      </c>
      <c r="P186" s="547" t="e">
        <f>IF(ISNUMBER(Regressions!R196),ROUND(Regressions!R196, 1), NA())</f>
        <v>#N/A</v>
      </c>
      <c r="Q186" s="553">
        <f>IF(ISNUMBER(Regressions!S196),ROUND(Regressions!S196, 1), NA())</f>
        <v>78.8</v>
      </c>
      <c r="R186" s="549" t="e">
        <f>IF(ISNUMBER(Regressions!T196),ROUND(Regressions!T196, 1), NA())</f>
        <v>#N/A</v>
      </c>
      <c r="S186" s="550" t="e">
        <f>IF(ISNUMBER(Regressions!U196),ROUND(Regressions!U196, 1), NA())</f>
        <v>#N/A</v>
      </c>
    </row>
    <row r="187" spans="1:19" hidden="1" x14ac:dyDescent="0.25">
      <c r="A187" s="542" t="str">
        <f>+Introduction!$C$7</f>
        <v>México</v>
      </c>
      <c r="B187" s="543">
        <f>IF(ISBLANK(Regressions!B197), " ", Regressions!B197)</f>
        <v>2028</v>
      </c>
      <c r="C187" s="542" t="str">
        <f>HLOOKUP(Introduction!$G$4,nametranslations,29,FALSE)</f>
        <v>Secundaria</v>
      </c>
      <c r="D187" s="545" t="str">
        <f>IF(ISBLANK(Regressions!D197), " ", Regressions!D197)</f>
        <v xml:space="preserve"> </v>
      </c>
      <c r="E187" s="546" t="e">
        <f>IF(ISNUMBER(Regressions!E197),ROUND(Regressions!E197, 1), NA())</f>
        <v>#N/A</v>
      </c>
      <c r="F187" s="547" t="e">
        <f>IF(ISNUMBER(Regressions!F197),ROUND(Regressions!F197, 1), NA())</f>
        <v>#N/A</v>
      </c>
      <c r="G187" s="548" t="e">
        <f>IF(ISNUMBER(Regressions!G197),ROUND(Regressions!G197, 1), NA())</f>
        <v>#N/A</v>
      </c>
      <c r="H187" s="549" t="e">
        <f>IF(ISNUMBER(Regressions!H197),ROUND(Regressions!H197, 1), NA())</f>
        <v>#N/A</v>
      </c>
      <c r="I187" s="550" t="e">
        <f>IF(ISNUMBER(Regressions!I197),ROUND(Regressions!I197, 1), NA())</f>
        <v>#N/A</v>
      </c>
      <c r="J187" s="551" t="e">
        <f>IF(ISNUMBER(Regressions!K197),ROUND(Regressions!K197, 1), NA())</f>
        <v>#N/A</v>
      </c>
      <c r="K187" s="547" t="e">
        <f>IF(ISNUMBER(Regressions!L197),ROUND(Regressions!L197, 1), NA())</f>
        <v>#N/A</v>
      </c>
      <c r="L187" s="552" t="e">
        <f>IF(ISNUMBER(Regressions!M197),ROUND(Regressions!M197, 1), NA())</f>
        <v>#N/A</v>
      </c>
      <c r="M187" s="549" t="e">
        <f>IF(ISNUMBER(Regressions!N197),ROUND(Regressions!N197, 1), NA())</f>
        <v>#N/A</v>
      </c>
      <c r="N187" s="550" t="e">
        <f>IF(ISNUMBER(Regressions!O197),ROUND(Regressions!O197, 1), NA())</f>
        <v>#N/A</v>
      </c>
      <c r="O187" s="551">
        <f>IF(ISNUMBER(Regressions!Q197),ROUND(Regressions!Q197, 1), NA())</f>
        <v>78.8</v>
      </c>
      <c r="P187" s="547" t="e">
        <f>IF(ISNUMBER(Regressions!R197),ROUND(Regressions!R197, 1), NA())</f>
        <v>#N/A</v>
      </c>
      <c r="Q187" s="553" t="e">
        <f>IF(ISNUMBER(Regressions!S197),ROUND(Regressions!S197, 1), NA())</f>
        <v>#N/A</v>
      </c>
      <c r="R187" s="549" t="e">
        <f>IF(ISNUMBER(Regressions!T197),ROUND(Regressions!T197, 1), NA())</f>
        <v>#N/A</v>
      </c>
      <c r="S187" s="550" t="e">
        <f>IF(ISNUMBER(Regressions!U197),ROUND(Regressions!U197, 1), NA())</f>
        <v>#N/A</v>
      </c>
    </row>
    <row r="188" spans="1:19" hidden="1" x14ac:dyDescent="0.25">
      <c r="A188" s="542" t="str">
        <f>+Introduction!$C$7</f>
        <v>México</v>
      </c>
      <c r="B188" s="543">
        <f>IF(ISBLANK(Regressions!B198), " ", Regressions!B198)</f>
        <v>2029</v>
      </c>
      <c r="C188" s="542" t="str">
        <f>HLOOKUP(Introduction!$G$4,nametranslations,29,FALSE)</f>
        <v>Secundaria</v>
      </c>
      <c r="D188" s="545" t="str">
        <f>IF(ISBLANK(Regressions!D198), " ", Regressions!D198)</f>
        <v xml:space="preserve"> </v>
      </c>
      <c r="E188" s="546" t="e">
        <f>IF(ISNUMBER(Regressions!E198),ROUND(Regressions!E198, 1), NA())</f>
        <v>#N/A</v>
      </c>
      <c r="F188" s="547" t="e">
        <f>IF(ISNUMBER(Regressions!F198),ROUND(Regressions!F198, 1), NA())</f>
        <v>#N/A</v>
      </c>
      <c r="G188" s="548" t="e">
        <f>IF(ISNUMBER(Regressions!G198),ROUND(Regressions!G198, 1), NA())</f>
        <v>#N/A</v>
      </c>
      <c r="H188" s="549" t="e">
        <f>IF(ISNUMBER(Regressions!H198),ROUND(Regressions!H198, 1), NA())</f>
        <v>#N/A</v>
      </c>
      <c r="I188" s="550" t="e">
        <f>IF(ISNUMBER(Regressions!I198),ROUND(Regressions!I198, 1), NA())</f>
        <v>#N/A</v>
      </c>
      <c r="J188" s="551" t="e">
        <f>IF(ISNUMBER(Regressions!K198),ROUND(Regressions!K198, 1), NA())</f>
        <v>#N/A</v>
      </c>
      <c r="K188" s="547" t="e">
        <f>IF(ISNUMBER(Regressions!L198),ROUND(Regressions!L198, 1), NA())</f>
        <v>#N/A</v>
      </c>
      <c r="L188" s="552" t="e">
        <f>IF(ISNUMBER(Regressions!M198),ROUND(Regressions!M198, 1), NA())</f>
        <v>#N/A</v>
      </c>
      <c r="M188" s="549" t="e">
        <f>IF(ISNUMBER(Regressions!N198),ROUND(Regressions!N198, 1), NA())</f>
        <v>#N/A</v>
      </c>
      <c r="N188" s="550" t="e">
        <f>IF(ISNUMBER(Regressions!O198),ROUND(Regressions!O198, 1), NA())</f>
        <v>#N/A</v>
      </c>
      <c r="O188" s="551">
        <f>IF(ISNUMBER(Regressions!Q198),ROUND(Regressions!Q198, 1), NA())</f>
        <v>78.8</v>
      </c>
      <c r="P188" s="547" t="e">
        <f>IF(ISNUMBER(Regressions!R198),ROUND(Regressions!R198, 1), NA())</f>
        <v>#N/A</v>
      </c>
      <c r="Q188" s="553" t="e">
        <f>IF(ISNUMBER(Regressions!S198),ROUND(Regressions!S198, 1), NA())</f>
        <v>#N/A</v>
      </c>
      <c r="R188" s="549" t="e">
        <f>IF(ISNUMBER(Regressions!T198),ROUND(Regressions!T198, 1), NA())</f>
        <v>#N/A</v>
      </c>
      <c r="S188" s="550" t="e">
        <f>IF(ISNUMBER(Regressions!U198),ROUND(Regressions!U198, 1), NA())</f>
        <v>#N/A</v>
      </c>
    </row>
    <row r="189" spans="1:19" hidden="1" x14ac:dyDescent="0.25">
      <c r="A189" s="542" t="str">
        <f>+Introduction!$C$7</f>
        <v>México</v>
      </c>
      <c r="B189" s="543">
        <f>IF(ISBLANK(Regressions!B199), " ", Regressions!B199)</f>
        <v>2030</v>
      </c>
      <c r="C189" s="542" t="str">
        <f>HLOOKUP(Introduction!$G$4,nametranslations,29,FALSE)</f>
        <v>Secundaria</v>
      </c>
      <c r="D189" s="545" t="str">
        <f>IF(ISBLANK(Regressions!D199), " ", Regressions!D199)</f>
        <v xml:space="preserve"> </v>
      </c>
      <c r="E189" s="546" t="e">
        <f>IF(ISNUMBER(Regressions!E199),ROUND(Regressions!E199, 1), NA())</f>
        <v>#N/A</v>
      </c>
      <c r="F189" s="547" t="e">
        <f>IF(ISNUMBER(Regressions!F199),ROUND(Regressions!F199, 1), NA())</f>
        <v>#N/A</v>
      </c>
      <c r="G189" s="548" t="e">
        <f>IF(ISNUMBER(Regressions!G199),ROUND(Regressions!G199, 1), NA())</f>
        <v>#N/A</v>
      </c>
      <c r="H189" s="549" t="e">
        <f>IF(ISNUMBER(Regressions!H199),ROUND(Regressions!H199, 1), NA())</f>
        <v>#N/A</v>
      </c>
      <c r="I189" s="550" t="e">
        <f>IF(ISNUMBER(Regressions!I199),ROUND(Regressions!I199, 1), NA())</f>
        <v>#N/A</v>
      </c>
      <c r="J189" s="551" t="e">
        <f>IF(ISNUMBER(Regressions!K199),ROUND(Regressions!K199, 1), NA())</f>
        <v>#N/A</v>
      </c>
      <c r="K189" s="547" t="e">
        <f>IF(ISNUMBER(Regressions!L199),ROUND(Regressions!L199, 1), NA())</f>
        <v>#N/A</v>
      </c>
      <c r="L189" s="552" t="e">
        <f>IF(ISNUMBER(Regressions!M199),ROUND(Regressions!M199, 1), NA())</f>
        <v>#N/A</v>
      </c>
      <c r="M189" s="549" t="e">
        <f>IF(ISNUMBER(Regressions!N199),ROUND(Regressions!N199, 1), NA())</f>
        <v>#N/A</v>
      </c>
      <c r="N189" s="550" t="e">
        <f>IF(ISNUMBER(Regressions!O199),ROUND(Regressions!O199, 1), NA())</f>
        <v>#N/A</v>
      </c>
      <c r="O189" s="551">
        <f>IF(ISNUMBER(Regressions!Q199),ROUND(Regressions!Q199, 1), NA())</f>
        <v>78.8</v>
      </c>
      <c r="P189" s="547" t="e">
        <f>IF(ISNUMBER(Regressions!R199),ROUND(Regressions!R199, 1), NA())</f>
        <v>#N/A</v>
      </c>
      <c r="Q189" s="553" t="e">
        <f>IF(ISNUMBER(Regressions!S199),ROUND(Regressions!S199, 1), NA())</f>
        <v>#N/A</v>
      </c>
      <c r="R189" s="549" t="e">
        <f>IF(ISNUMBER(Regressions!T199),ROUND(Regressions!T199, 1), NA())</f>
        <v>#N/A</v>
      </c>
      <c r="S189" s="550" t="e">
        <f>IF(ISNUMBER(Regressions!U199),ROUND(Regressions!U199, 1), NA())</f>
        <v>#N/A</v>
      </c>
    </row>
    <row r="211" spans="5:13" x14ac:dyDescent="0.25">
      <c r="E211" s="572"/>
      <c r="G211" s="519"/>
      <c r="K211" s="573"/>
      <c r="M211" s="57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CDFC8-DF0A-47E0-AB77-D096FD633EF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0" customWidth="1"/>
    <col min="2" max="2" width="13.59765625" style="370" customWidth="1"/>
    <col min="3" max="3" width="5" style="370" customWidth="1"/>
    <col min="4" max="21" width="3.8984375" style="370" customWidth="1"/>
    <col min="22" max="25" width="3.8984375" style="476" customWidth="1"/>
    <col min="26" max="26" width="6.5" style="476" customWidth="1"/>
    <col min="27" max="30" width="3.8984375" style="476" customWidth="1"/>
    <col min="31" max="31" width="6.5" style="476" customWidth="1"/>
    <col min="32" max="35" width="3.8984375" style="476" customWidth="1"/>
    <col min="36" max="36" width="6.5" style="476" customWidth="1"/>
    <col min="37" max="40" width="3.8984375" style="476" customWidth="1"/>
    <col min="41" max="41" width="6.5" style="476" customWidth="1"/>
    <col min="42" max="45" width="3.8984375" style="476" customWidth="1"/>
    <col min="46" max="46" width="6.5" style="476" customWidth="1"/>
    <col min="47" max="50" width="3.8984375" style="476" customWidth="1"/>
    <col min="51" max="51" width="6.5" style="476" customWidth="1"/>
    <col min="52" max="52" width="3.8984375" style="477" customWidth="1"/>
    <col min="53" max="53" width="6.5" style="586" customWidth="1"/>
    <col min="54" max="55" width="3.8984375" style="477" customWidth="1"/>
    <col min="56" max="56" width="6.5" style="477" customWidth="1"/>
    <col min="57" max="58" width="3.8984375" style="477" customWidth="1"/>
    <col min="59" max="59" width="6.5" style="477" customWidth="1"/>
    <col min="60" max="60" width="3.8984375" style="477" customWidth="1"/>
    <col min="61" max="61" width="6.09765625" style="477" customWidth="1"/>
    <col min="62" max="62" width="6.5" style="477" customWidth="1"/>
    <col min="63" max="63" width="8.8984375" style="477" customWidth="1"/>
    <col min="64" max="64" width="3.8984375" style="477" customWidth="1"/>
    <col min="65" max="65" width="6.5" style="477" customWidth="1"/>
    <col min="66" max="67" width="3.8984375" style="477" customWidth="1"/>
    <col min="68" max="68" width="6.5" style="477" customWidth="1"/>
    <col min="69" max="69" width="3.8984375" style="477" customWidth="1"/>
    <col min="70" max="70" width="9" style="370" customWidth="1"/>
    <col min="71" max="136" width="3.8984375" style="370" hidden="1" customWidth="1"/>
    <col min="137" max="137" width="9" style="370" customWidth="1"/>
    <col min="138" max="16384" width="9" style="370"/>
  </cols>
  <sheetData>
    <row r="1" spans="1:136" ht="17.399999999999999" x14ac:dyDescent="0.3">
      <c r="A1" s="478" t="str">
        <f>HLOOKUP(Introduction!$G$4,nametranslations,83,FALSE)</f>
        <v>Resumen de datos de encuestas y censos nacionales</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91"/>
      <c r="BB1" s="479"/>
      <c r="BC1" s="479"/>
      <c r="BD1" s="479"/>
      <c r="BE1" s="479"/>
      <c r="BF1" s="479"/>
      <c r="BG1" s="479"/>
      <c r="BH1" s="479"/>
      <c r="BI1" s="479"/>
      <c r="BJ1" s="479"/>
      <c r="BK1" s="479"/>
      <c r="BL1" s="479"/>
      <c r="BM1" s="479"/>
      <c r="BN1" s="479"/>
      <c r="BO1" s="479"/>
      <c r="BP1" s="479"/>
      <c r="BQ1" s="479"/>
      <c r="BR1" s="479"/>
      <c r="BS1" s="479"/>
    </row>
    <row r="2" spans="1:136" ht="15.6" x14ac:dyDescent="0.3">
      <c r="A2" s="480" t="str">
        <f>HLOOKUP(Introduction!$G$4,nametranslations,84,FALSE)</f>
        <v>[los valores entre corchetes no se utilizan]</v>
      </c>
      <c r="B2" s="480"/>
      <c r="C2" s="480"/>
      <c r="D2" s="481" t="str">
        <f>HLOOKUP(Introduction!$G$4,nametranslations,85,FALSE)</f>
        <v>Agua para consumo</v>
      </c>
      <c r="E2" s="479"/>
      <c r="F2" s="479"/>
      <c r="G2" s="482"/>
      <c r="H2" s="479"/>
      <c r="I2" s="479"/>
      <c r="J2" s="482"/>
      <c r="K2" s="483"/>
      <c r="L2" s="483"/>
      <c r="M2" s="482"/>
      <c r="N2" s="483"/>
      <c r="O2" s="483"/>
      <c r="P2" s="482"/>
      <c r="Q2" s="483"/>
      <c r="R2" s="483"/>
      <c r="S2" s="482"/>
      <c r="T2" s="483"/>
      <c r="U2" s="483"/>
      <c r="V2" s="484" t="str">
        <f>HLOOKUP(Introduction!$G$4,nametranslations,86,FALSE)</f>
        <v>Saneamiento</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Higiene</v>
      </c>
      <c r="BA2" s="487"/>
      <c r="BB2" s="488"/>
      <c r="BC2" s="488"/>
      <c r="BD2" s="489"/>
      <c r="BE2" s="489"/>
      <c r="BF2" s="489"/>
      <c r="BG2" s="489"/>
      <c r="BH2" s="489"/>
      <c r="BI2" s="489"/>
      <c r="BJ2" s="489"/>
      <c r="BK2" s="489"/>
      <c r="BL2" s="489"/>
      <c r="BM2" s="489"/>
      <c r="BN2" s="489"/>
      <c r="BO2" s="489"/>
      <c r="BP2" s="489"/>
      <c r="BQ2" s="489"/>
      <c r="BS2" s="481" t="str">
        <f>HLOOKUP(Introduction!$G$4,nametranslations,85,FALSE)</f>
        <v>Agua para consumo</v>
      </c>
      <c r="CK2" s="484" t="str">
        <f>HLOOKUP(Introduction!$G$4,nametranslations,86,FALSE)</f>
        <v>Saneamiento</v>
      </c>
      <c r="DO2" s="486" t="str">
        <f>HLOOKUP(Introduction!$G$4,nametranslations,87,FALSE)</f>
        <v>Higiene</v>
      </c>
    </row>
    <row r="3" spans="1:136" ht="13.8" x14ac:dyDescent="0.25">
      <c r="A3" s="490"/>
      <c r="B3" s="479"/>
      <c r="C3" s="479"/>
      <c r="D3" s="479" t="str">
        <f>+Key!$I$26</f>
        <v>Total</v>
      </c>
      <c r="E3" s="479"/>
      <c r="F3" s="479"/>
      <c r="G3" s="479" t="str">
        <f>+Key!$I$28</f>
        <v>Urbano</v>
      </c>
      <c r="I3" s="479"/>
      <c r="J3" s="479" t="str">
        <f>+Key!$I$27</f>
        <v>Rural</v>
      </c>
      <c r="L3" s="479"/>
      <c r="M3" s="479" t="str">
        <f>+Key!$I$29</f>
        <v>Preprimaria</v>
      </c>
      <c r="O3" s="479"/>
      <c r="P3" s="479" t="str">
        <f>+Key!$I$30</f>
        <v>Primaria</v>
      </c>
      <c r="Q3" s="479"/>
      <c r="R3" s="479"/>
      <c r="S3" s="479" t="str">
        <f>+Key!$I$31</f>
        <v>Secundaria</v>
      </c>
      <c r="U3" s="479"/>
      <c r="V3" s="479" t="str">
        <f>+Key!$I$26</f>
        <v>Total</v>
      </c>
      <c r="W3" s="479"/>
      <c r="X3" s="479"/>
      <c r="Y3" s="479"/>
      <c r="Z3" s="370"/>
      <c r="AA3" s="479" t="str">
        <f>+Key!$I$28</f>
        <v>Urbano</v>
      </c>
      <c r="AB3" s="479"/>
      <c r="AC3" s="370"/>
      <c r="AD3" s="479"/>
      <c r="AE3" s="479"/>
      <c r="AF3" s="479" t="str">
        <f>+Key!$I$27</f>
        <v>Rural</v>
      </c>
      <c r="AG3" s="479"/>
      <c r="AH3" s="479"/>
      <c r="AI3" s="479"/>
      <c r="AJ3" s="479"/>
      <c r="AK3" s="479" t="str">
        <f>+Key!$I$29</f>
        <v>Preprimaria</v>
      </c>
      <c r="AL3" s="479"/>
      <c r="AM3" s="479"/>
      <c r="AN3" s="479"/>
      <c r="AO3" s="479"/>
      <c r="AP3" s="479" t="str">
        <f>+Key!$I$30</f>
        <v>Primaria</v>
      </c>
      <c r="AQ3" s="479"/>
      <c r="AR3" s="479"/>
      <c r="AS3" s="479"/>
      <c r="AT3" s="479"/>
      <c r="AU3" s="479" t="str">
        <f>+Key!$I$31</f>
        <v>Secundaria</v>
      </c>
      <c r="AV3" s="479"/>
      <c r="AW3" s="479"/>
      <c r="AX3" s="479"/>
      <c r="AY3" s="479"/>
      <c r="AZ3" s="479" t="str">
        <f>+Key!$I$26</f>
        <v>Total</v>
      </c>
      <c r="BA3" s="491"/>
      <c r="BB3" s="479"/>
      <c r="BC3" s="479" t="str">
        <f>+Key!$I$28</f>
        <v>Urbano</v>
      </c>
      <c r="BD3" s="370"/>
      <c r="BE3" s="479"/>
      <c r="BF3" s="479" t="str">
        <f>+Key!$I$27</f>
        <v>Rural</v>
      </c>
      <c r="BG3" s="370"/>
      <c r="BH3" s="479"/>
      <c r="BI3" s="479" t="str">
        <f>+Key!$I$29</f>
        <v>Preprimaria</v>
      </c>
      <c r="BJ3" s="370"/>
      <c r="BK3" s="479"/>
      <c r="BL3" s="479" t="str">
        <f>+Key!$I$30</f>
        <v>Primaria</v>
      </c>
      <c r="BM3" s="479"/>
      <c r="BN3" s="479"/>
      <c r="BO3" s="479" t="str">
        <f>+Key!$I$31</f>
        <v>Secundaria</v>
      </c>
      <c r="BP3" s="369"/>
      <c r="BQ3" s="479"/>
      <c r="BS3" s="479" t="str">
        <f>+Key!$I$26</f>
        <v>Total</v>
      </c>
      <c r="BT3" s="479"/>
      <c r="BU3" s="479"/>
      <c r="BV3" s="479" t="str">
        <f>+Key!$I$28</f>
        <v>Urbano</v>
      </c>
      <c r="BX3" s="479"/>
      <c r="BY3" s="479" t="str">
        <f>+Key!$I$27</f>
        <v>Rural</v>
      </c>
      <c r="CA3" s="479"/>
      <c r="CB3" s="479" t="str">
        <f>+Key!$I$29</f>
        <v>Preprimaria</v>
      </c>
      <c r="CD3" s="479"/>
      <c r="CE3" s="479" t="str">
        <f>+Key!$I$30</f>
        <v>Primaria</v>
      </c>
      <c r="CF3" s="479"/>
      <c r="CG3" s="479"/>
      <c r="CH3" s="479" t="str">
        <f>+Key!$I$31</f>
        <v>Secundaria</v>
      </c>
      <c r="CJ3" s="479"/>
      <c r="CK3" s="479" t="str">
        <f>+Key!$I$26</f>
        <v>Total</v>
      </c>
      <c r="CL3" s="479"/>
      <c r="CM3" s="479"/>
      <c r="CN3" s="479"/>
      <c r="CP3" s="479" t="str">
        <f>+Key!$I$28</f>
        <v>Urbano</v>
      </c>
      <c r="CQ3" s="479"/>
      <c r="CS3" s="479"/>
      <c r="CT3" s="479"/>
      <c r="CU3" s="479" t="str">
        <f>+Key!$I$27</f>
        <v>Rural</v>
      </c>
      <c r="CV3" s="479"/>
      <c r="CW3" s="479"/>
      <c r="CX3" s="479"/>
      <c r="CY3" s="479"/>
      <c r="CZ3" s="479" t="str">
        <f>+Key!$I$29</f>
        <v>Preprimaria</v>
      </c>
      <c r="DA3" s="479"/>
      <c r="DB3" s="479"/>
      <c r="DC3" s="479"/>
      <c r="DD3" s="479"/>
      <c r="DE3" s="479" t="str">
        <f>+Key!$I$30</f>
        <v>Primaria</v>
      </c>
      <c r="DF3" s="479"/>
      <c r="DG3" s="479"/>
      <c r="DH3" s="479"/>
      <c r="DI3" s="479"/>
      <c r="DJ3" s="479" t="s">
        <v>18</v>
      </c>
      <c r="DK3" s="479"/>
      <c r="DL3" s="479"/>
      <c r="DM3" s="479"/>
      <c r="DN3" s="479"/>
      <c r="DO3" s="479" t="str">
        <f>+Key!$I$26</f>
        <v>Total</v>
      </c>
      <c r="DP3" s="491"/>
      <c r="DQ3" s="479"/>
      <c r="DR3" s="479" t="str">
        <f>+Key!$I$28</f>
        <v>Urbano</v>
      </c>
      <c r="DT3" s="479"/>
      <c r="DU3" s="479" t="str">
        <f>+Key!$I$27</f>
        <v>Rural</v>
      </c>
      <c r="DW3" s="479"/>
      <c r="DX3" s="479" t="str">
        <f>+Key!$I$29</f>
        <v>Preprimaria</v>
      </c>
      <c r="DZ3" s="479"/>
      <c r="EA3" s="479" t="str">
        <f>+Key!$I$30</f>
        <v>Primaria</v>
      </c>
      <c r="EB3" s="479"/>
      <c r="EC3" s="479"/>
      <c r="ED3" s="479" t="str">
        <f>+Key!$I$31</f>
        <v>Secundaria</v>
      </c>
      <c r="EE3" s="369"/>
      <c r="EF3" s="479"/>
    </row>
    <row r="4" spans="1:136" s="583" customFormat="1" ht="160.5" customHeight="1" x14ac:dyDescent="0.25">
      <c r="A4" s="492" t="str">
        <f>HLOOKUP(Introduction!$G$4,nametranslations,89,FALSE)</f>
        <v>Fuente</v>
      </c>
      <c r="B4" s="492" t="str">
        <f>HLOOKUP(Introduction!$G$4,nametranslations,88,FALSE)</f>
        <v>Tipo de fuente</v>
      </c>
      <c r="C4" s="492" t="str">
        <f>HLOOKUP(Introduction!$G$4,nametranslations,72,FALSE)</f>
        <v>Año</v>
      </c>
      <c r="D4" s="493" t="str">
        <f>HLOOKUP(Introduction!$G$4,nametranslations,74,FALSE)</f>
        <v>Instalaciónes</v>
      </c>
      <c r="E4" s="578" t="str">
        <f>HLOOKUP(Introduction!$G$4,nametranslations,75,FALSE)</f>
        <v>Mejorado</v>
      </c>
      <c r="F4" s="579" t="str">
        <f>HLOOKUP(Introduction!$G$4,nametranslations,76,FALSE)</f>
        <v>Basico (mejorado y disponible)</v>
      </c>
      <c r="G4" s="493" t="str">
        <f>HLOOKUP(Introduction!$G$4,nametranslations,74,FALSE)</f>
        <v>Instalaciónes</v>
      </c>
      <c r="H4" s="578" t="str">
        <f>HLOOKUP(Introduction!$G$4,nametranslations,75,FALSE)</f>
        <v>Mejorado</v>
      </c>
      <c r="I4" s="579" t="str">
        <f>HLOOKUP(Introduction!$G$4,nametranslations,76,FALSE)</f>
        <v>Basico (mejorado y disponible)</v>
      </c>
      <c r="J4" s="493" t="str">
        <f>HLOOKUP(Introduction!$G$4,nametranslations,74,FALSE)</f>
        <v>Instalaciónes</v>
      </c>
      <c r="K4" s="578" t="str">
        <f>HLOOKUP(Introduction!$G$4,nametranslations,75,FALSE)</f>
        <v>Mejorado</v>
      </c>
      <c r="L4" s="579" t="str">
        <f>HLOOKUP(Introduction!$G$4,nametranslations,76,FALSE)</f>
        <v>Basico (mejorado y disponible)</v>
      </c>
      <c r="M4" s="493" t="str">
        <f>HLOOKUP(Introduction!$G$4,nametranslations,74,FALSE)</f>
        <v>Instalaciónes</v>
      </c>
      <c r="N4" s="578" t="str">
        <f>HLOOKUP(Introduction!$G$4,nametranslations,75,FALSE)</f>
        <v>Mejorado</v>
      </c>
      <c r="O4" s="579" t="str">
        <f>HLOOKUP(Introduction!$G$4,nametranslations,76,FALSE)</f>
        <v>Basico (mejorado y disponible)</v>
      </c>
      <c r="P4" s="493" t="str">
        <f>HLOOKUP(Introduction!$G$4,nametranslations,74,FALSE)</f>
        <v>Instalaciónes</v>
      </c>
      <c r="Q4" s="578" t="str">
        <f>HLOOKUP(Introduction!$G$4,nametranslations,75,FALSE)</f>
        <v>Mejorado</v>
      </c>
      <c r="R4" s="579" t="str">
        <f>HLOOKUP(Introduction!$G$4,nametranslations,76,FALSE)</f>
        <v>Basico (mejorado y disponible)</v>
      </c>
      <c r="S4" s="493" t="str">
        <f>HLOOKUP(Introduction!$G$4,nametranslations,74,FALSE)</f>
        <v>Instalaciónes</v>
      </c>
      <c r="T4" s="578" t="str">
        <f>HLOOKUP(Introduction!$G$4,nametranslations,75,FALSE)</f>
        <v>Mejorado</v>
      </c>
      <c r="U4" s="579" t="str">
        <f>HLOOKUP(Introduction!$G$4,nametranslations,76,FALSE)</f>
        <v>Basico (mejorado y disponible)</v>
      </c>
      <c r="V4" s="497" t="str">
        <f>HLOOKUP(Introduction!$G$4,nametranslations,74,FALSE)</f>
        <v>Instalaciónes</v>
      </c>
      <c r="W4" s="498" t="str">
        <f>HLOOKUP(Introduction!$G$4,nametranslations,75,FALSE)</f>
        <v>Mejorado</v>
      </c>
      <c r="X4" s="580" t="str">
        <f>HLOOKUP(Introduction!$G$4,nametranslations,90,FALSE)</f>
        <v>Mejorado y utilizable</v>
      </c>
      <c r="Y4" s="580" t="str">
        <f>HLOOKUP(Introduction!$G$4,nametranslations,91,FALSE)</f>
        <v>Mejorado y de un solo sexo</v>
      </c>
      <c r="Z4" s="581" t="str">
        <f>HLOOKUP(Introduction!$G$4,nametranslations,79,FALSE)</f>
        <v>Básico
(mejorado, utilizable y de un solo sexo)</v>
      </c>
      <c r="AA4" s="497" t="str">
        <f>HLOOKUP(Introduction!$G$4,nametranslations,74,FALSE)</f>
        <v>Instalaciónes</v>
      </c>
      <c r="AB4" s="498" t="str">
        <f>HLOOKUP(Introduction!$G$4,nametranslations,75,FALSE)</f>
        <v>Mejorado</v>
      </c>
      <c r="AC4" s="580" t="str">
        <f>HLOOKUP(Introduction!$G$4,nametranslations,90,FALSE)</f>
        <v>Mejorado y utilizable</v>
      </c>
      <c r="AD4" s="580" t="str">
        <f>HLOOKUP(Introduction!$G$4,nametranslations,91,FALSE)</f>
        <v>Mejorado y de un solo sexo</v>
      </c>
      <c r="AE4" s="581" t="str">
        <f>HLOOKUP(Introduction!$G$4,nametranslations,79,FALSE)</f>
        <v>Básico
(mejorado, utilizable y de un solo sexo)</v>
      </c>
      <c r="AF4" s="497" t="str">
        <f>HLOOKUP(Introduction!$G$4,nametranslations,74,FALSE)</f>
        <v>Instalaciónes</v>
      </c>
      <c r="AG4" s="498" t="str">
        <f>HLOOKUP(Introduction!$G$4,nametranslations,75,FALSE)</f>
        <v>Mejorado</v>
      </c>
      <c r="AH4" s="580" t="str">
        <f>HLOOKUP(Introduction!$G$4,nametranslations,90,FALSE)</f>
        <v>Mejorado y utilizable</v>
      </c>
      <c r="AI4" s="580" t="str">
        <f>HLOOKUP(Introduction!$G$4,nametranslations,91,FALSE)</f>
        <v>Mejorado y de un solo sexo</v>
      </c>
      <c r="AJ4" s="581" t="str">
        <f>HLOOKUP(Introduction!$G$4,nametranslations,79,FALSE)</f>
        <v>Básico
(mejorado, utilizable y de un solo sexo)</v>
      </c>
      <c r="AK4" s="497" t="str">
        <f>HLOOKUP(Introduction!$G$4,nametranslations,74,FALSE)</f>
        <v>Instalaciónes</v>
      </c>
      <c r="AL4" s="498" t="str">
        <f>HLOOKUP(Introduction!$G$4,nametranslations,75,FALSE)</f>
        <v>Mejorado</v>
      </c>
      <c r="AM4" s="580" t="str">
        <f>HLOOKUP(Introduction!$G$4,nametranslations,90,FALSE)</f>
        <v>Mejorado y utilizable</v>
      </c>
      <c r="AN4" s="580" t="str">
        <f>HLOOKUP(Introduction!$G$4,nametranslations,91,FALSE)</f>
        <v>Mejorado y de un solo sexo</v>
      </c>
      <c r="AO4" s="581" t="str">
        <f>HLOOKUP(Introduction!$G$4,nametranslations,79,FALSE)</f>
        <v>Básico
(mejorado, utilizable y de un solo sexo)</v>
      </c>
      <c r="AP4" s="497" t="str">
        <f>HLOOKUP(Introduction!$G$4,nametranslations,74,FALSE)</f>
        <v>Instalaciónes</v>
      </c>
      <c r="AQ4" s="498" t="str">
        <f>HLOOKUP(Introduction!$G$4,nametranslations,75,FALSE)</f>
        <v>Mejorado</v>
      </c>
      <c r="AR4" s="580" t="str">
        <f>HLOOKUP(Introduction!$G$4,nametranslations,90,FALSE)</f>
        <v>Mejorado y utilizable</v>
      </c>
      <c r="AS4" s="580" t="str">
        <f>HLOOKUP(Introduction!$G$4,nametranslations,91,FALSE)</f>
        <v>Mejorado y de un solo sexo</v>
      </c>
      <c r="AT4" s="581" t="str">
        <f>HLOOKUP(Introduction!$G$4,nametranslations,79,FALSE)</f>
        <v>Básico
(mejorado, utilizable y de un solo sexo)</v>
      </c>
      <c r="AU4" s="497" t="str">
        <f>HLOOKUP(Introduction!$G$4,nametranslations,74,FALSE)</f>
        <v>Instalaciónes</v>
      </c>
      <c r="AV4" s="498" t="str">
        <f>HLOOKUP(Introduction!$G$4,nametranslations,75,FALSE)</f>
        <v>Mejorado</v>
      </c>
      <c r="AW4" s="580" t="str">
        <f>HLOOKUP(Introduction!$G$4,nametranslations,90,FALSE)</f>
        <v>Mejorado y utilizable</v>
      </c>
      <c r="AX4" s="580" t="str">
        <f>HLOOKUP(Introduction!$G$4,nametranslations,91,FALSE)</f>
        <v>Mejorado y de un solo sexo</v>
      </c>
      <c r="AY4" s="581" t="str">
        <f>HLOOKUP(Introduction!$G$4,nametranslations,79,FALSE)</f>
        <v>Básico
(mejorado, utilizable y de un solo sexo)</v>
      </c>
      <c r="AZ4" s="501" t="str">
        <f>HLOOKUP(Introduction!$G$4,nametranslations,92,FALSE)</f>
        <v>Instalación para lavarse las manos</v>
      </c>
      <c r="BA4" s="582" t="str">
        <f>HLOOKUP(Introduction!$G$4,nametranslations,93,FALSE)</f>
        <v>Instalación para lavarse las manos con agua</v>
      </c>
      <c r="BB4" s="582" t="str">
        <f>HLOOKUP(Introduction!$G$4,nametranslations,81,FALSE)</f>
        <v>Básico
 (instalación con agua y jabón)</v>
      </c>
      <c r="BC4" s="501" t="str">
        <f>HLOOKUP(Introduction!$G$4,nametranslations,92,FALSE)</f>
        <v>Instalación para lavarse las manos</v>
      </c>
      <c r="BD4" s="582" t="str">
        <f>HLOOKUP(Introduction!$G$4,nametranslations,93,FALSE)</f>
        <v>Instalación para lavarse las manos con agua</v>
      </c>
      <c r="BE4" s="582" t="str">
        <f>HLOOKUP(Introduction!$G$4,nametranslations,81,FALSE)</f>
        <v>Básico
 (instalación con agua y jabón)</v>
      </c>
      <c r="BF4" s="501" t="str">
        <f>HLOOKUP(Introduction!$G$4,nametranslations,92,FALSE)</f>
        <v>Instalación para lavarse las manos</v>
      </c>
      <c r="BG4" s="582" t="str">
        <f>HLOOKUP(Introduction!$G$4,nametranslations,93,FALSE)</f>
        <v>Instalación para lavarse las manos con agua</v>
      </c>
      <c r="BH4" s="582" t="str">
        <f>HLOOKUP(Introduction!$G$4,nametranslations,81,FALSE)</f>
        <v>Básico
 (instalación con agua y jabón)</v>
      </c>
      <c r="BI4" s="501" t="str">
        <f>HLOOKUP(Introduction!$G$4,nametranslations,92,FALSE)</f>
        <v>Instalación para lavarse las manos</v>
      </c>
      <c r="BJ4" s="582" t="str">
        <f>HLOOKUP(Introduction!$G$4,nametranslations,93,FALSE)</f>
        <v>Instalación para lavarse las manos con agua</v>
      </c>
      <c r="BK4" s="582" t="str">
        <f>HLOOKUP(Introduction!$G$4,nametranslations,81,FALSE)</f>
        <v>Básico
 (instalación con agua y jabón)</v>
      </c>
      <c r="BL4" s="501" t="str">
        <f>HLOOKUP(Introduction!$G$4,nametranslations,92,FALSE)</f>
        <v>Instalación para lavarse las manos</v>
      </c>
      <c r="BM4" s="582" t="str">
        <f>HLOOKUP(Introduction!$G$4,nametranslations,93,FALSE)</f>
        <v>Instalación para lavarse las manos con agua</v>
      </c>
      <c r="BN4" s="582" t="str">
        <f>HLOOKUP(Introduction!$G$4,nametranslations,81,FALSE)</f>
        <v>Básico
 (instalación con agua y jabón)</v>
      </c>
      <c r="BO4" s="501" t="str">
        <f>HLOOKUP(Introduction!$G$4,nametranslations,92,FALSE)</f>
        <v>Instalación para lavarse las manos</v>
      </c>
      <c r="BP4" s="582" t="str">
        <f>HLOOKUP(Introduction!$G$4,nametranslations,93,FALSE)</f>
        <v>Instalación para lavarse las manos con agua</v>
      </c>
      <c r="BQ4" s="582" t="str">
        <f>HLOOKUP(Introduction!$G$4,nametranslations,81,FALSE)</f>
        <v>Básico
 (instalación con agua y jabón)</v>
      </c>
      <c r="BS4" s="493" t="str">
        <f>HLOOKUP(Introduction!$G$4,nametranslations,74,FALSE)</f>
        <v>Instalaciónes</v>
      </c>
      <c r="BT4" s="578" t="str">
        <f>HLOOKUP(Introduction!$G$4,nametranslations,75,FALSE)</f>
        <v>Mejorado</v>
      </c>
      <c r="BU4" s="584" t="str">
        <f>HLOOKUP(Introduction!$G$4,nametranslations,76,FALSE)</f>
        <v>Basico (mejorado y disponible)</v>
      </c>
      <c r="BV4" s="493" t="str">
        <f>HLOOKUP(Introduction!$G$4,nametranslations,74,FALSE)</f>
        <v>Instalaciónes</v>
      </c>
      <c r="BW4" s="578" t="str">
        <f>HLOOKUP(Introduction!$G$4,nametranslations,75,FALSE)</f>
        <v>Mejorado</v>
      </c>
      <c r="BX4" s="584" t="str">
        <f>HLOOKUP(Introduction!$G$4,nametranslations,76,FALSE)</f>
        <v>Basico (mejorado y disponible)</v>
      </c>
      <c r="BY4" s="493" t="str">
        <f>HLOOKUP(Introduction!$G$4,nametranslations,74,FALSE)</f>
        <v>Instalaciónes</v>
      </c>
      <c r="BZ4" s="578" t="str">
        <f>HLOOKUP(Introduction!$G$4,nametranslations,75,FALSE)</f>
        <v>Mejorado</v>
      </c>
      <c r="CA4" s="584" t="str">
        <f>HLOOKUP(Introduction!$G$4,nametranslations,76,FALSE)</f>
        <v>Basico (mejorado y disponible)</v>
      </c>
      <c r="CB4" s="493" t="str">
        <f>HLOOKUP(Introduction!$G$4,nametranslations,74,FALSE)</f>
        <v>Instalaciónes</v>
      </c>
      <c r="CC4" s="578" t="str">
        <f>HLOOKUP(Introduction!$G$4,nametranslations,75,FALSE)</f>
        <v>Mejorado</v>
      </c>
      <c r="CD4" s="584" t="str">
        <f>HLOOKUP(Introduction!$G$4,nametranslations,76,FALSE)</f>
        <v>Basico (mejorado y disponible)</v>
      </c>
      <c r="CE4" s="493" t="str">
        <f>HLOOKUP(Introduction!$G$4,nametranslations,74,FALSE)</f>
        <v>Instalaciónes</v>
      </c>
      <c r="CF4" s="578" t="str">
        <f>HLOOKUP(Introduction!$G$4,nametranslations,75,FALSE)</f>
        <v>Mejorado</v>
      </c>
      <c r="CG4" s="584" t="str">
        <f>HLOOKUP(Introduction!$G$4,nametranslations,76,FALSE)</f>
        <v>Basico (mejorado y disponible)</v>
      </c>
      <c r="CH4" s="493" t="str">
        <f>HLOOKUP(Introduction!$G$4,nametranslations,74,FALSE)</f>
        <v>Instalaciónes</v>
      </c>
      <c r="CI4" s="578" t="str">
        <f>HLOOKUP(Introduction!$G$4,nametranslations,75,FALSE)</f>
        <v>Mejorado</v>
      </c>
      <c r="CJ4" s="584" t="str">
        <f>HLOOKUP(Introduction!$G$4,nametranslations,76,FALSE)</f>
        <v>Basico (mejorado y disponible)</v>
      </c>
      <c r="CK4" s="497" t="str">
        <f>HLOOKUP(Introduction!$G$4,nametranslations,74,FALSE)</f>
        <v>Instalaciónes</v>
      </c>
      <c r="CL4" s="498" t="str">
        <f>HLOOKUP(Introduction!$G$4,nametranslations,75,FALSE)</f>
        <v>Mejorado</v>
      </c>
      <c r="CM4" s="498" t="str">
        <f>HLOOKUP(Introduction!$G$4,nametranslations,90,FALSE)</f>
        <v>Mejorado y utilizable</v>
      </c>
      <c r="CN4" s="498" t="str">
        <f>HLOOKUP(Introduction!$G$4,nametranslations,91,FALSE)</f>
        <v>Mejorado y de un solo sexo</v>
      </c>
      <c r="CO4" s="581" t="str">
        <f>HLOOKUP(Introduction!$G$4,nametranslations,79,FALSE)</f>
        <v>Básico
(mejorado, utilizable y de un solo sexo)</v>
      </c>
      <c r="CP4" s="497" t="str">
        <f>HLOOKUP(Introduction!$G$4,nametranslations,74,FALSE)</f>
        <v>Instalaciónes</v>
      </c>
      <c r="CQ4" s="498" t="str">
        <f>HLOOKUP(Introduction!$G$4,nametranslations,75,FALSE)</f>
        <v>Mejorado</v>
      </c>
      <c r="CR4" s="498" t="str">
        <f>HLOOKUP(Introduction!$G$4,nametranslations,90,FALSE)</f>
        <v>Mejorado y utilizable</v>
      </c>
      <c r="CS4" s="498" t="str">
        <f>HLOOKUP(Introduction!$G$4,nametranslations,91,FALSE)</f>
        <v>Mejorado y de un solo sexo</v>
      </c>
      <c r="CT4" s="581" t="str">
        <f>HLOOKUP(Introduction!$G$4,nametranslations,79,FALSE)</f>
        <v>Básico
(mejorado, utilizable y de un solo sexo)</v>
      </c>
      <c r="CU4" s="497" t="str">
        <f>HLOOKUP(Introduction!$G$4,nametranslations,74,FALSE)</f>
        <v>Instalaciónes</v>
      </c>
      <c r="CV4" s="498" t="str">
        <f>HLOOKUP(Introduction!$G$4,nametranslations,75,FALSE)</f>
        <v>Mejorado</v>
      </c>
      <c r="CW4" s="498" t="str">
        <f>HLOOKUP(Introduction!$G$4,nametranslations,90,FALSE)</f>
        <v>Mejorado y utilizable</v>
      </c>
      <c r="CX4" s="498" t="str">
        <f>HLOOKUP(Introduction!$G$4,nametranslations,91,FALSE)</f>
        <v>Mejorado y de un solo sexo</v>
      </c>
      <c r="CY4" s="581" t="str">
        <f>HLOOKUP(Introduction!$G$4,nametranslations,79,FALSE)</f>
        <v>Básico
(mejorado, utilizable y de un solo sexo)</v>
      </c>
      <c r="CZ4" s="497" t="str">
        <f>HLOOKUP(Introduction!$G$4,nametranslations,74,FALSE)</f>
        <v>Instalaciónes</v>
      </c>
      <c r="DA4" s="498" t="str">
        <f>HLOOKUP(Introduction!$G$4,nametranslations,75,FALSE)</f>
        <v>Mejorado</v>
      </c>
      <c r="DB4" s="498" t="str">
        <f>HLOOKUP(Introduction!$G$4,nametranslations,90,FALSE)</f>
        <v>Mejorado y utilizable</v>
      </c>
      <c r="DC4" s="498" t="str">
        <f>HLOOKUP(Introduction!$G$4,nametranslations,91,FALSE)</f>
        <v>Mejorado y de un solo sexo</v>
      </c>
      <c r="DD4" s="581" t="str">
        <f>HLOOKUP(Introduction!$G$4,nametranslations,79,FALSE)</f>
        <v>Básico
(mejorado, utilizable y de un solo sexo)</v>
      </c>
      <c r="DE4" s="497" t="str">
        <f>HLOOKUP(Introduction!$G$4,nametranslations,74,FALSE)</f>
        <v>Instalaciónes</v>
      </c>
      <c r="DF4" s="498" t="str">
        <f>HLOOKUP(Introduction!$G$4,nametranslations,75,FALSE)</f>
        <v>Mejorado</v>
      </c>
      <c r="DG4" s="498" t="str">
        <f>HLOOKUP(Introduction!$G$4,nametranslations,90,FALSE)</f>
        <v>Mejorado y utilizable</v>
      </c>
      <c r="DH4" s="498" t="str">
        <f>HLOOKUP(Introduction!$G$4,nametranslations,91,FALSE)</f>
        <v>Mejorado y de un solo sexo</v>
      </c>
      <c r="DI4" s="581" t="str">
        <f>HLOOKUP(Introduction!$G$4,nametranslations,79,FALSE)</f>
        <v>Básico
(mejorado, utilizable y de un solo sexo)</v>
      </c>
      <c r="DJ4" s="497" t="str">
        <f>HLOOKUP(Introduction!$G$4,nametranslations,74,FALSE)</f>
        <v>Instalaciónes</v>
      </c>
      <c r="DK4" s="498" t="str">
        <f>HLOOKUP(Introduction!$G$4,nametranslations,75,FALSE)</f>
        <v>Mejorado</v>
      </c>
      <c r="DL4" s="498" t="str">
        <f>HLOOKUP(Introduction!$G$4,nametranslations,90,FALSE)</f>
        <v>Mejorado y utilizable</v>
      </c>
      <c r="DM4" s="498" t="str">
        <f>HLOOKUP(Introduction!$G$4,nametranslations,91,FALSE)</f>
        <v>Mejorado y de un solo sexo</v>
      </c>
      <c r="DN4" s="581" t="str">
        <f>HLOOKUP(Introduction!$G$4,nametranslations,79,FALSE)</f>
        <v>Básico
(mejorado, utilizable y de un solo sexo)</v>
      </c>
      <c r="DO4" s="501" t="str">
        <f>HLOOKUP(Introduction!$G$4,nametranslations,92,FALSE)</f>
        <v>Instalación para lavarse las manos</v>
      </c>
      <c r="DP4" s="582" t="str">
        <f>HLOOKUP(Introduction!$G$4,nametranslations,93,FALSE)</f>
        <v>Instalación para lavarse las manos con agua</v>
      </c>
      <c r="DQ4" s="582" t="str">
        <f>HLOOKUP(Introduction!$G$4,nametranslations,81,FALSE)</f>
        <v>Básico
 (instalación con agua y jabón)</v>
      </c>
      <c r="DR4" s="501" t="str">
        <f>HLOOKUP(Introduction!$G$4,nametranslations,92,FALSE)</f>
        <v>Instalación para lavarse las manos</v>
      </c>
      <c r="DS4" s="582" t="str">
        <f>HLOOKUP(Introduction!$G$4,nametranslations,93,FALSE)</f>
        <v>Instalación para lavarse las manos con agua</v>
      </c>
      <c r="DT4" s="582" t="str">
        <f>HLOOKUP(Introduction!$G$4,nametranslations,81,FALSE)</f>
        <v>Básico
 (instalación con agua y jabón)</v>
      </c>
      <c r="DU4" s="501" t="str">
        <f>HLOOKUP(Introduction!$G$4,nametranslations,92,FALSE)</f>
        <v>Instalación para lavarse las manos</v>
      </c>
      <c r="DV4" s="582" t="str">
        <f>HLOOKUP(Introduction!$G$4,nametranslations,93,FALSE)</f>
        <v>Instalación para lavarse las manos con agua</v>
      </c>
      <c r="DW4" s="582" t="str">
        <f>HLOOKUP(Introduction!$G$4,nametranslations,81,FALSE)</f>
        <v>Básico
 (instalación con agua y jabón)</v>
      </c>
      <c r="DX4" s="501" t="str">
        <f>HLOOKUP(Introduction!$G$4,nametranslations,92,FALSE)</f>
        <v>Instalación para lavarse las manos</v>
      </c>
      <c r="DY4" s="582" t="str">
        <f>HLOOKUP(Introduction!$G$4,nametranslations,93,FALSE)</f>
        <v>Instalación para lavarse las manos con agua</v>
      </c>
      <c r="DZ4" s="582" t="str">
        <f>HLOOKUP(Introduction!$G$4,nametranslations,81,FALSE)</f>
        <v>Básico
 (instalación con agua y jabón)</v>
      </c>
      <c r="EA4" s="501" t="str">
        <f>HLOOKUP(Introduction!$G$4,nametranslations,92,FALSE)</f>
        <v>Instalación para lavarse las manos</v>
      </c>
      <c r="EB4" s="582" t="str">
        <f>HLOOKUP(Introduction!$G$4,nametranslations,93,FALSE)</f>
        <v>Instalación para lavarse las manos con agua</v>
      </c>
      <c r="EC4" s="582" t="str">
        <f>HLOOKUP(Introduction!$G$4,nametranslations,81,FALSE)</f>
        <v>Básico
 (instalación con agua y jabón)</v>
      </c>
      <c r="ED4" s="501" t="str">
        <f>HLOOKUP(Introduction!$G$4,nametranslations,92,FALSE)</f>
        <v>Instalación para lavarse las manos</v>
      </c>
      <c r="EE4" s="582" t="str">
        <f>HLOOKUP(Introduction!$G$4,nametranslations,93,FALSE)</f>
        <v>Instalación para lavarse las manos con agua</v>
      </c>
      <c r="EF4" s="582" t="str">
        <f>HLOOKUP(Introduction!$G$4,nametranslations,81,FALSE)</f>
        <v>Básico
 (instalación con agua y jabón)</v>
      </c>
    </row>
    <row r="5" spans="1:136" ht="43.2" hidden="1" x14ac:dyDescent="0.25">
      <c r="A5" s="492" t="s">
        <v>38</v>
      </c>
      <c r="B5" s="492" t="s">
        <v>39</v>
      </c>
      <c r="C5" s="492" t="s">
        <v>40</v>
      </c>
      <c r="D5" s="493" t="s">
        <v>121</v>
      </c>
      <c r="E5" s="494" t="s">
        <v>41</v>
      </c>
      <c r="F5" s="495" t="s">
        <v>181</v>
      </c>
      <c r="G5" s="493" t="s">
        <v>122</v>
      </c>
      <c r="H5" s="494" t="s">
        <v>42</v>
      </c>
      <c r="I5" s="495" t="s">
        <v>182</v>
      </c>
      <c r="J5" s="493" t="s">
        <v>123</v>
      </c>
      <c r="K5" s="494" t="s">
        <v>43</v>
      </c>
      <c r="L5" s="495" t="s">
        <v>183</v>
      </c>
      <c r="M5" s="493" t="s">
        <v>124</v>
      </c>
      <c r="N5" s="494" t="s">
        <v>79</v>
      </c>
      <c r="O5" s="495" t="s">
        <v>184</v>
      </c>
      <c r="P5" s="493" t="s">
        <v>125</v>
      </c>
      <c r="Q5" s="494" t="s">
        <v>80</v>
      </c>
      <c r="R5" s="495" t="s">
        <v>185</v>
      </c>
      <c r="S5" s="493" t="s">
        <v>126</v>
      </c>
      <c r="T5" s="494" t="s">
        <v>81</v>
      </c>
      <c r="U5" s="496" t="s">
        <v>186</v>
      </c>
      <c r="V5" s="497" t="s">
        <v>115</v>
      </c>
      <c r="W5" s="498" t="s">
        <v>44</v>
      </c>
      <c r="X5" s="504" t="s">
        <v>58</v>
      </c>
      <c r="Y5" s="504" t="s">
        <v>59</v>
      </c>
      <c r="Z5" s="499" t="s">
        <v>187</v>
      </c>
      <c r="AA5" s="497" t="s">
        <v>116</v>
      </c>
      <c r="AB5" s="498" t="s">
        <v>45</v>
      </c>
      <c r="AC5" s="504" t="s">
        <v>60</v>
      </c>
      <c r="AD5" s="504" t="s">
        <v>61</v>
      </c>
      <c r="AE5" s="499" t="s">
        <v>188</v>
      </c>
      <c r="AF5" s="497" t="s">
        <v>117</v>
      </c>
      <c r="AG5" s="498" t="s">
        <v>46</v>
      </c>
      <c r="AH5" s="504" t="s">
        <v>62</v>
      </c>
      <c r="AI5" s="504" t="s">
        <v>63</v>
      </c>
      <c r="AJ5" s="499" t="s">
        <v>189</v>
      </c>
      <c r="AK5" s="497" t="s">
        <v>118</v>
      </c>
      <c r="AL5" s="498" t="s">
        <v>64</v>
      </c>
      <c r="AM5" s="504" t="s">
        <v>65</v>
      </c>
      <c r="AN5" s="504" t="s">
        <v>66</v>
      </c>
      <c r="AO5" s="499" t="s">
        <v>190</v>
      </c>
      <c r="AP5" s="497" t="s">
        <v>119</v>
      </c>
      <c r="AQ5" s="498" t="s">
        <v>67</v>
      </c>
      <c r="AR5" s="504" t="s">
        <v>68</v>
      </c>
      <c r="AS5" s="504" t="s">
        <v>69</v>
      </c>
      <c r="AT5" s="499" t="s">
        <v>191</v>
      </c>
      <c r="AU5" s="497" t="s">
        <v>120</v>
      </c>
      <c r="AV5" s="498" t="s">
        <v>70</v>
      </c>
      <c r="AW5" s="504" t="s">
        <v>71</v>
      </c>
      <c r="AX5" s="504" t="s">
        <v>72</v>
      </c>
      <c r="AY5" s="500" t="s">
        <v>192</v>
      </c>
      <c r="AZ5" s="501" t="s">
        <v>73</v>
      </c>
      <c r="BA5" s="582" t="s">
        <v>100</v>
      </c>
      <c r="BB5" s="503" t="s">
        <v>193</v>
      </c>
      <c r="BC5" s="501" t="s">
        <v>78</v>
      </c>
      <c r="BD5" s="502" t="s">
        <v>101</v>
      </c>
      <c r="BE5" s="503" t="s">
        <v>194</v>
      </c>
      <c r="BF5" s="501" t="s">
        <v>77</v>
      </c>
      <c r="BG5" s="502" t="s">
        <v>102</v>
      </c>
      <c r="BH5" s="503" t="s">
        <v>195</v>
      </c>
      <c r="BI5" s="501" t="s">
        <v>76</v>
      </c>
      <c r="BJ5" s="502" t="s">
        <v>103</v>
      </c>
      <c r="BK5" s="503" t="s">
        <v>196</v>
      </c>
      <c r="BL5" s="501" t="s">
        <v>75</v>
      </c>
      <c r="BM5" s="502" t="s">
        <v>104</v>
      </c>
      <c r="BN5" s="503" t="s">
        <v>197</v>
      </c>
      <c r="BO5" s="501" t="s">
        <v>74</v>
      </c>
      <c r="BP5" s="502" t="s">
        <v>105</v>
      </c>
      <c r="BQ5" s="503" t="s">
        <v>198</v>
      </c>
    </row>
    <row r="6" spans="1:136" x14ac:dyDescent="0.25">
      <c r="A6" s="479" t="str">
        <f>IF('Water Data'!$B$2="","",'Water Data'!$B$2)</f>
        <v>MEX_2004_FLS</v>
      </c>
      <c r="B6" s="479" t="str">
        <f>IF('Water Data'!C2="Census",Key!I111,IF('Water Data'!C2="Survey with microdata",Key!I113,IF('Water Data'!C2="Survey",Key!I110,IF('Water Data'!C2="Admin",Key!I114,IF('Water Data'!C2="EMIS",Key!I109,IF('Water Data'!C2="Other",Key!I112))))))</f>
        <v>Encuesta</v>
      </c>
      <c r="C6" s="506">
        <f>+IF(ISNUMBER(VALUE(MID(A6,5,4))), VALUE(MID(A6, 5,4)),"")</f>
        <v>2004</v>
      </c>
      <c r="D6" s="507">
        <f>+IF(AND(ISTEXT('Water Data'!B2),BS6="Yes"),100-'Water Data'!D4,IF(AND(ISTEXT('Water Data'!B2),BS6="No",ISNUMBER('Water Data'!D4)),CONCATENATE("[",ROUND(100-'Water Data'!D4,0),"]"),NA()))</f>
        <v>99.448022079116839</v>
      </c>
      <c r="E6" s="507">
        <f>+IF(AND(ISTEXT('Water Data'!B2),BT6="Yes"),'Water Data'!D6,IF(AND(ISTEXT('Water Data'!B2),BT6="No",ISNUMBER('Water Data'!D6)),CONCATENATE("[",ROUND('Water Data'!D6,0),"]"),NA()))</f>
        <v>97.93008279668814</v>
      </c>
      <c r="F6" s="507" t="e">
        <f>+IF(AND(ISTEXT('Water Data'!B2),BU6="Yes"),'Water Data'!D9,IF(AND(ISTEXT('Water Data'!B2),BU6="No",ISNUMBER('Water Data'!D9)),CONCATENATE("[",ROUND('Water Data'!D9,0),"]"),NA()))</f>
        <v>#N/A</v>
      </c>
      <c r="G6" s="507" t="e">
        <f>+IF(AND(ISTEXT('Water Data'!B2),BV6="Yes"),100-'Water Data'!E4,IF(AND(ISTEXT('Water Data'!B2),BV6="No",ISNUMBER('Water Data'!E4)),CONCATENATE("[",ROUND(100-'Water Data'!E4,0),"]"),NA()))</f>
        <v>#N/A</v>
      </c>
      <c r="H6" s="507" t="e">
        <f>+IF(AND(ISTEXT('Water Data'!B2),BW6="Yes"),'Water Data'!E6,IF(AND(ISTEXT('Water Data'!B2),BW6="No",ISNUMBER('Water Data'!E6)),CONCATENATE("[",ROUND('Water Data'!E6,0),"]"),NA()))</f>
        <v>#N/A</v>
      </c>
      <c r="I6" s="507" t="e">
        <f>+IF(AND(ISTEXT('Water Data'!B2),BX6="Yes"),'Water Data'!E9,IF(AND(ISTEXT('Water Data'!B2),BX6="No",ISNUMBER('Water Data'!E9)),CONCATENATE("[",ROUND('Water Data'!E9,0),"]"),NA()))</f>
        <v>#N/A</v>
      </c>
      <c r="J6" s="507" t="e">
        <f>+IF(AND(ISTEXT('Water Data'!B2),BY6="Yes"),100-'Water Data'!F4,IF(AND(ISTEXT('Water Data'!B2),BY6="No",ISNUMBER('Water Data'!F4)),CONCATENATE("[",ROUND(100-'Water Data'!F4,0),"]"),NA()))</f>
        <v>#N/A</v>
      </c>
      <c r="K6" s="507" t="e">
        <f>+IF(AND(ISTEXT('Water Data'!B2),BZ6="Yes"),'Water Data'!F6,IF(AND(ISTEXT('Water Data'!B2),BZ6="No",ISNUMBER('Water Data'!F6)),CONCATENATE("[",ROUND('Water Data'!F6,0),"]"),NA()))</f>
        <v>#N/A</v>
      </c>
      <c r="L6" s="507" t="e">
        <f>+IF(AND(ISTEXT('Water Data'!B2),CA6="Yes"),'Water Data'!F9,IF(AND(ISTEXT('Water Data'!B2),CA6="No",ISNUMBER('Water Data'!F9)),CONCATENATE("[",ROUND('Water Data'!F9,0),"]"),NA()))</f>
        <v>#N/A</v>
      </c>
      <c r="M6" s="507" t="e">
        <f>+IF(AND(ISTEXT('Water Data'!B2),CB6="Yes"),100-'Water Data'!G4,IF(AND(ISTEXT('Water Data'!B2),CB6="No",ISNUMBER('Water Data'!G4)),CONCATENATE("[",ROUND(100-'Water Data'!G4,0),"]"),NA()))</f>
        <v>#N/A</v>
      </c>
      <c r="N6" s="507" t="e">
        <f>+IF(AND(ISTEXT('Water Data'!B2),CC6="Yes"),'Water Data'!G6,IF(AND(ISTEXT('Water Data'!B2),CC6="No",ISNUMBER('Water Data'!G6)),CONCATENATE("[",ROUND('Water Data'!G6,0),"]"),NA()))</f>
        <v>#N/A</v>
      </c>
      <c r="O6" s="507" t="e">
        <f>+IF(AND(ISTEXT('Water Data'!B2),CD6="Yes"),'Water Data'!G9,IF(AND(ISTEXT('Water Data'!B2),CD6="No",ISNUMBER('Water Data'!G9)),CONCATENATE("[",ROUND('Water Data'!G9,0),"]"),NA()))</f>
        <v>#N/A</v>
      </c>
      <c r="P6" s="507">
        <f>+IF(AND(ISTEXT('Water Data'!B2),CE6="Yes"),100-'Water Data'!H4,IF(AND(ISTEXT('Water Data'!B2),CE6="No",ISNUMBER('Water Data'!H4)),CONCATENATE("[",ROUND(100-'Water Data'!H4,0),"]"),NA()))</f>
        <v>99.377916018662518</v>
      </c>
      <c r="Q6" s="507">
        <f>+IF(AND(ISTEXT('Water Data'!B2),CF6="Yes"),'Water Data'!H6,IF(AND(ISTEXT('Water Data'!B2),CF6="No",ISNUMBER('Water Data'!H6)),CONCATENATE("[",ROUND('Water Data'!H6,0),"]"),NA()))</f>
        <v>98.055987558320382</v>
      </c>
      <c r="R6" s="507" t="e">
        <f>+IF(AND(ISTEXT('Water Data'!B2),CG6="Yes"),'Water Data'!H9,IF(AND(ISTEXT('Water Data'!B2),CG6="No",ISNUMBER('Water Data'!H9)),CONCATENATE("[",ROUND('Water Data'!H9,0),"]"),NA()))</f>
        <v>#N/A</v>
      </c>
      <c r="S6" s="507">
        <f>+IF(AND(ISTEXT('Water Data'!B2),CH6="Yes"),100-'Water Data'!I4,IF(AND(ISTEXT('Water Data'!B2),CH6="No",ISNUMBER('Water Data'!I4)),CONCATENATE("[",ROUND(100-'Water Data'!I4,0),"]"),NA()))</f>
        <v>99.606299212598429</v>
      </c>
      <c r="T6" s="507">
        <f>+IF(AND(ISTEXT('Water Data'!B2),CI6="Yes"),'Water Data'!I6,IF(AND(ISTEXT('Water Data'!B2),CI6="No",ISNUMBER('Water Data'!I6)),CONCATENATE("[",ROUND('Water Data'!I6,0),"]"),NA()))</f>
        <v>98.031496062992119</v>
      </c>
      <c r="U6" s="507" t="e">
        <f>+IF(AND(ISTEXT('Water Data'!B2),CJ6="Yes"),'Water Data'!I9,IF(AND(ISTEXT('Water Data'!B2),CJ6="No",ISNUMBER('Water Data'!I9)),CONCATENATE("[",ROUND('Water Data'!I9,0),"]"),NA()))</f>
        <v>#N/A</v>
      </c>
      <c r="V6" s="508">
        <f>+IF(AND(ISTEXT('Sanitation Data'!B2),CK6="Yes"),100-'Sanitation Data'!D4,IF(AND(ISTEXT('Sanitation Data'!B2),CK6="No",ISNUMBER('Sanitation Data'!D4)),CONCATENATE("[",ROUND(100-'Sanitation Data'!D4,0),"]"),NA()))</f>
        <v>100</v>
      </c>
      <c r="W6" s="508">
        <f>+IF(AND(ISTEXT('Sanitation Data'!B2),CL6="Yes"),'Sanitation Data'!D6,IF(AND(ISTEXT('Sanitation Data'!B2),CL6="No",ISNUMBER('Sanitation Data'!D6)),CONCATENATE("[",ROUND('Sanitation Data'!D6,0),"]"),NA()))</f>
        <v>98.988040478380867</v>
      </c>
      <c r="X6" s="508">
        <f>+IF(AND(ISTEXT('Sanitation Data'!B2),CM6="Yes"),'Sanitation Data'!D10,IF(AND(ISTEXT('Sanitation Data'!B2),CM6="No",ISNUMBER('Sanitation Data'!D10)),CONCATENATE("[",ROUND('Sanitation Data'!D10,0),"]"),NA()))</f>
        <v>87.456999999999994</v>
      </c>
      <c r="Y6" s="508" t="e">
        <f>+IF(AND(ISTEXT('Sanitation Data'!B2),CN6="Yes"),'Sanitation Data'!D11,IF(AND(ISTEXT('Sanitation Data'!B2),CN6="No",ISNUMBER('Sanitation Data'!D11)),CONCATENATE("[",ROUND('Sanitation Data'!D11,0),"]"),NA()))</f>
        <v>#N/A</v>
      </c>
      <c r="Z6" s="508">
        <f>+IF(AND(ISTEXT('Sanitation Data'!B2),CO6="Yes"),'Sanitation Data'!D12,IF(AND(ISTEXT('Sanitation Data'!B2),CO6="No",ISNUMBER('Sanitation Data'!D12)),CONCATENATE("[",ROUND('Sanitation Data'!D12,0),"]"),NA()))</f>
        <v>87.456999999999994</v>
      </c>
      <c r="AA6" s="508" t="e">
        <f>+IF(AND(ISTEXT('Sanitation Data'!B2),CP6="Yes"),100-'Sanitation Data'!E4,IF(AND(ISTEXT('Sanitation Data'!B2),CP6="No",ISNUMBER('Sanitation Data'!E4)),CONCATENATE("[",ROUND(100-'Sanitation Data'!E4,0),"]"),NA()))</f>
        <v>#N/A</v>
      </c>
      <c r="AB6" s="508" t="e">
        <f>+IF(AND(ISTEXT('Sanitation Data'!B2),CQ6="Yes"),'Sanitation Data'!E6,IF(AND(ISTEXT('Sanitation Data'!B2),CQ6="No",ISNUMBER('Sanitation Data'!E6)),CONCATENATE("[",ROUND('Sanitation Data'!E6,0),"]"),NA()))</f>
        <v>#N/A</v>
      </c>
      <c r="AC6" s="508" t="e">
        <f>+IF(AND(ISTEXT('Sanitation Data'!B2),CR6="Yes"),'Sanitation Data'!E10,IF(AND(ISTEXT('Sanitation Data'!B2),CR6="No",ISNUMBER('Sanitation Data'!E10)),CONCATENATE("[",ROUND('Sanitation Data'!E10,0),"]"),NA()))</f>
        <v>#N/A</v>
      </c>
      <c r="AD6" s="508" t="e">
        <f>+IF(AND(ISTEXT('Sanitation Data'!B2),CS6="Yes"),'Sanitation Data'!E11,IF(AND(ISTEXT('Sanitation Data'!B2),CS6="No",ISNUMBER('Sanitation Data'!E11)),CONCATENATE("[",ROUND('Sanitation Data'!E11,0),"]"),NA()))</f>
        <v>#N/A</v>
      </c>
      <c r="AE6" s="508" t="e">
        <f>+IF(AND(ISTEXT('Sanitation Data'!B2),CT6="Yes"),'Sanitation Data'!E12,IF(AND(ISTEXT('Sanitation Data'!B2),CT6="No",ISNUMBER('Sanitation Data'!E12)),CONCATENATE("[",ROUND('Sanitation Data'!E12,0),"]"),NA()))</f>
        <v>#N/A</v>
      </c>
      <c r="AF6" s="508" t="e">
        <f>+IF(AND(ISTEXT('Sanitation Data'!B2),CU6="Yes"),100-'Sanitation Data'!F4,IF(AND(ISTEXT('Sanitation Data'!B2),CU6="No",ISNUMBER('Sanitation Data'!F4)),CONCATENATE("[",ROUND(100-'Sanitation Data'!F4,0),"]"),NA()))</f>
        <v>#N/A</v>
      </c>
      <c r="AG6" s="508" t="e">
        <f>+IF(AND(ISTEXT('Sanitation Data'!B2),CV6="Yes"),'Sanitation Data'!F6,IF(AND(ISTEXT('Sanitation Data'!B2),CV6="No",ISNUMBER('Sanitation Data'!F6)),CONCATENATE("[",ROUND('Sanitation Data'!F6,0),"]"),NA()))</f>
        <v>#N/A</v>
      </c>
      <c r="AH6" s="508" t="e">
        <f>+IF(AND(ISTEXT('Sanitation Data'!B2),CW6="Yes"),'Sanitation Data'!F10,IF(AND(ISTEXT('Sanitation Data'!B2),CW6="No",ISNUMBER('Sanitation Data'!F10)),CONCATENATE("[",ROUND('Sanitation Data'!F10,0),"]"),NA()))</f>
        <v>#N/A</v>
      </c>
      <c r="AI6" s="508" t="e">
        <f>+IF(AND(ISTEXT('Sanitation Data'!B2),CX6="Yes"),'Sanitation Data'!F11,IF(AND(ISTEXT('Sanitation Data'!B2),CX6="No",ISNUMBER('Sanitation Data'!F11)),CONCATENATE("[",ROUND('Sanitation Data'!F11,0),"]"),NA()))</f>
        <v>#N/A</v>
      </c>
      <c r="AJ6" s="508" t="e">
        <f>+IF(AND(ISTEXT('Sanitation Data'!B2),CY6="Yes"),'Sanitation Data'!F12,IF(AND(ISTEXT('Sanitation Data'!B2),CY6="No",ISNUMBER('Sanitation Data'!F12)),CONCATENATE("[",ROUND('Sanitation Data'!F12,0),"]"),NA()))</f>
        <v>#N/A</v>
      </c>
      <c r="AK6" s="508" t="e">
        <f>+IF(AND(ISTEXT('Sanitation Data'!B2),CZ6="Yes"),100-'Sanitation Data'!G4,IF(AND(ISTEXT('Sanitation Data'!B2),CZ6="No",ISNUMBER('Sanitation Data'!G4)),CONCATENATE("[",ROUND(100-'Sanitation Data'!G4,0),"]"),NA()))</f>
        <v>#N/A</v>
      </c>
      <c r="AL6" s="508" t="e">
        <f>+IF(AND(ISTEXT('Sanitation Data'!B2),DA6="Yes"),'Sanitation Data'!G6,IF(AND(ISTEXT('Sanitation Data'!B2),DA6="No",ISNUMBER('Sanitation Data'!G6)),CONCATENATE("[",ROUND('Sanitation Data'!G6,0),"]"),NA()))</f>
        <v>#N/A</v>
      </c>
      <c r="AM6" s="508" t="e">
        <f>+IF(AND(ISTEXT('Sanitation Data'!B2),DB6="Yes"),'Sanitation Data'!G10,IF(AND(ISTEXT('Sanitation Data'!B2),DB6="No",ISNUMBER('Sanitation Data'!G10)),CONCATENATE("[",ROUND('Sanitation Data'!G10,0),"]"),NA()))</f>
        <v>#N/A</v>
      </c>
      <c r="AN6" s="508" t="e">
        <f>+IF(AND(ISTEXT('Sanitation Data'!B2),DC6="Yes"),'Sanitation Data'!G11,IF(AND(ISTEXT('Sanitation Data'!B2),DC6="No",ISNUMBER('Sanitation Data'!G11)),CONCATENATE("[",ROUND('Sanitation Data'!G11,0),"]"),NA()))</f>
        <v>#N/A</v>
      </c>
      <c r="AO6" s="508" t="e">
        <f>+IF(AND(ISTEXT('Sanitation Data'!B2),DD6="Yes"),'Sanitation Data'!G12,IF(AND(ISTEXT('Sanitation Data'!B2),DD6="No",ISNUMBER('Sanitation Data'!G12)),CONCATENATE("[",ROUND('Sanitation Data'!G12,0),"]"),NA()))</f>
        <v>#N/A</v>
      </c>
      <c r="AP6" s="508">
        <f>+IF(AND(ISTEXT('Sanitation Data'!B2),DE6="Yes"),100-'Sanitation Data'!H4,IF(AND(ISTEXT('Sanitation Data'!B2),DE6="No",ISNUMBER('Sanitation Data'!H4)),CONCATENATE("[",ROUND(100-'Sanitation Data'!H4,0),"]"),NA()))</f>
        <v>100</v>
      </c>
      <c r="AQ6" s="508">
        <f>+IF(AND(ISTEXT('Sanitation Data'!B2),DF6="Yes"),'Sanitation Data'!H6,IF(AND(ISTEXT('Sanitation Data'!B2),DF6="No",ISTEXT('Sanitation Data'!H6)),CONCATENATE("[",ROUND('Sanitation Data'!H6,0),"]"),NA()))</f>
        <v>98.91135303265942</v>
      </c>
      <c r="AR6" s="508">
        <f>+IF(AND(ISTEXT('Sanitation Data'!B2),DG6="Yes"),'Sanitation Data'!H10,IF(AND(ISTEXT('Sanitation Data'!B2),DG6="No",ISNUMBER('Sanitation Data'!H10)),CONCATENATE("[",ROUND('Sanitation Data'!H10,0),"]"),NA()))</f>
        <v>84.974000000000004</v>
      </c>
      <c r="AS6" s="508" t="e">
        <f>+IF(AND(ISTEXT('Sanitation Data'!B2),DH6="Yes"),'Sanitation Data'!H11,IF(AND(ISTEXT('Sanitation Data'!B2),DH6="No",ISNUMBER('Sanitation Data'!H11)),CONCATENATE("[",ROUND('Sanitation Data'!H11,0),"]"),NA()))</f>
        <v>#N/A</v>
      </c>
      <c r="AT6" s="508">
        <f>+IF(AND(ISTEXT('Sanitation Data'!B2),DI6="Yes"),'Sanitation Data'!H12,IF(AND(ISTEXT('Sanitation Data'!B2),DI6="No",ISNUMBER('Sanitation Data'!H12)),CONCATENATE("[",ROUND('Sanitation Data'!H12,0),"]"),NA()))</f>
        <v>84.974000000000004</v>
      </c>
      <c r="AU6" s="508">
        <f>+IF(AND(ISTEXT('Sanitation Data'!B2),DJ6="Yes"),100-'Sanitation Data'!I4,IF(AND(ISTEXT('Sanitation Data'!B2),DJ6="No",ISNUMBER('Sanitation Data'!I4)),CONCATENATE("[",ROUND(100-'Sanitation Data'!I4,0),"]"),NA()))</f>
        <v>100</v>
      </c>
      <c r="AV6" s="508">
        <f>+IF(AND(ISTEXT('Sanitation Data'!B2),DK6="Yes"),'Sanitation Data'!I6,IF(AND(ISTEXT('Sanitation Data'!B2),DK6="No",ISNUMBER('Sanitation Data'!I6)),CONCATENATE("[",ROUND('Sanitation Data'!I6,0),"]"),NA()))</f>
        <v>99.212598425196845</v>
      </c>
      <c r="AW6" s="508">
        <f>+IF(AND(ISTEXT('Sanitation Data'!B2),DL6="Yes"),'Sanitation Data'!I10,IF(AND(ISTEXT('Sanitation Data'!B2),DL6="No",ISNUMBER('Sanitation Data'!I10)),CONCATENATE("[",ROUND('Sanitation Data'!I10,0),"]"),NA()))</f>
        <v>90.765770000000003</v>
      </c>
      <c r="AX6" s="508" t="e">
        <f>+IF(AND(ISTEXT('Sanitation Data'!B2),DM6="Yes"),'Sanitation Data'!I11,IF(AND(ISTEXT('Sanitation Data'!B2),DM6="No",ISNUMBER('Sanitation Data'!I11)),CONCATENATE("[",ROUND('Sanitation Data'!I11,0),"]"),NA()))</f>
        <v>#N/A</v>
      </c>
      <c r="AY6" s="508">
        <f>+IF(AND(ISTEXT('Sanitation Data'!B2),DN6="Yes"),'Sanitation Data'!I12,IF(AND(ISTEXT('Sanitation Data'!B2),DN6="No",ISNUMBER('Sanitation Data'!I12)),CONCATENATE("[",ROUND('Sanitation Data'!I12,0),"]"),NA()))</f>
        <v>90.765770000000003</v>
      </c>
      <c r="AZ6" s="509">
        <f>+IF(AND(ISTEXT('Hygiene Data'!B2),DO6="Yes"),'Hygiene Data'!D5,IF(AND(ISTEXT('Hygiene Data'!B2),DO6="No",ISNUMBER('Hygiene Data'!D5)),CONCATENATE("[",ROUND('Hygiene Data'!D5,0),"]"),NA()))</f>
        <v>99.539999999999992</v>
      </c>
      <c r="BA6" s="585" t="e">
        <f>+IF(AND(ISTEXT('Hygiene Data'!B2),DP6="Yes"),'Hygiene Data'!D7,IF(AND(ISTEXT('Hygiene Data'!B2),DP6="No",ISNUMBER('Hygiene Data'!D7)),CONCATENATE("[",ROUND('Hygiene Data'!D7,0),"]"),NA()))</f>
        <v>#N/A</v>
      </c>
      <c r="BB6" s="509">
        <f>+IF(AND(ISTEXT('Hygiene Data'!B2),DQ6="Yes"),'Hygiene Data'!D9,IF(AND(ISTEXT('Hygiene Data'!B2),DQ6="No",ISNUMBER('Hygiene Data'!D9)),CONCATENATE("[",ROUND('Hygiene Data'!D9,0),"]"),NA()))</f>
        <v>42.23</v>
      </c>
      <c r="BC6" s="509" t="e">
        <f>+IF(AND(ISTEXT('Hygiene Data'!B2),DR6="Yes"),'Hygiene Data'!E5,IF(AND(ISTEXT('Hygiene Data'!B2),DR6="No",ISNUMBER('Hygiene Data'!E5)),CONCATENATE("[",ROUND('Hygiene Data'!E5,0),"]"),NA()))</f>
        <v>#N/A</v>
      </c>
      <c r="BD6" s="509" t="e">
        <f>+IF(AND(ISTEXT('Hygiene Data'!B2),DS6="Yes"),'Hygiene Data'!E7,IF(AND(ISTEXT('Hygiene Data'!B2),DS6="No",ISNUMBER('Hygiene Data'!E7)),CONCATENATE("[",ROUND('Hygiene Data'!E7,0),"]"),NA()))</f>
        <v>#N/A</v>
      </c>
      <c r="BE6" s="509" t="e">
        <f>+IF(AND(ISTEXT('Hygiene Data'!B2),DT6="Yes"),'Hygiene Data'!E9,IF(AND(ISTEXT('Hygiene Data'!B2),DT6="No",ISNUMBER('Hygiene Data'!E9)),CONCATENATE("[",ROUND('Hygiene Data'!E9,0),"]"),NA()))</f>
        <v>#N/A</v>
      </c>
      <c r="BF6" s="509" t="e">
        <f>+IF(AND(ISTEXT('Hygiene Data'!B2),DU6="Yes"),'Hygiene Data'!F5,IF(AND(ISTEXT('Hygiene Data'!B2),DU6="No",ISNUMBER('Hygiene Data'!F5)),CONCATENATE("[",ROUND('Hygiene Data'!F5,0),"]"),NA()))</f>
        <v>#N/A</v>
      </c>
      <c r="BG6" s="509" t="e">
        <f>+IF(AND(ISTEXT('Hygiene Data'!B2),DV6="Yes"),'Hygiene Data'!F7,IF(AND(ISTEXT('Hygiene Data'!B2),DV6="No",ISNUMBER('Hygiene Data'!F7)),CONCATENATE("[",ROUND('Hygiene Data'!F7,0),"]"),NA()))</f>
        <v>#N/A</v>
      </c>
      <c r="BH6" s="509" t="e">
        <f>+IF(AND(ISTEXT('Hygiene Data'!B2),DW6="Yes"),'Hygiene Data'!F9,IF(AND(ISTEXT('Hygiene Data'!B2),DW6="No",ISNUMBER('Hygiene Data'!F9)),CONCATENATE("[",ROUND('Hygiene Data'!F9,0),"]"),NA()))</f>
        <v>#N/A</v>
      </c>
      <c r="BI6" s="509" t="e">
        <f>+IF(AND(ISTEXT('Hygiene Data'!B2),DX6="Yes"),'Hygiene Data'!G5,IF(AND(ISTEXT('Hygiene Data'!B2),DX6="No",ISNUMBER('Hygiene Data'!G5)),CONCATENATE("[",ROUND('Hygiene Data'!G5,0),"]"),NA()))</f>
        <v>#N/A</v>
      </c>
      <c r="BJ6" s="509" t="e">
        <f>+IF(AND(ISTEXT('Hygiene Data'!B2),DY6="Yes"),'Hygiene Data'!G7,IF(AND(ISTEXT('Hygiene Data'!B2),DY6="No",ISNUMBER('Hygiene Data'!G7)),CONCATENATE("[",ROUND('Hygiene Data'!G7,0),"]"),NA()))</f>
        <v>#N/A</v>
      </c>
      <c r="BK6" s="509" t="e">
        <f>+IF(AND(ISTEXT('Hygiene Data'!B2),DZ6="Yes"),'Hygiene Data'!G9,IF(AND(ISTEXT('Hygiene Data'!B2),DZ6="No",ISNUMBER('Hygiene Data'!G9)),CONCATENATE("[",ROUND('Hygiene Data'!G9,0),"]"),NA()))</f>
        <v>#N/A</v>
      </c>
      <c r="BL6" s="509">
        <f>+IF(AND(ISTEXT('Hygiene Data'!B2),EA6="Yes"),'Hygiene Data'!H5,IF(AND(ISTEXT('Hygiene Data'!B2),EA6="No",ISNUMBER('Hygiene Data'!H5)),CONCATENATE("[",ROUND('Hygiene Data'!H5,0),"]"),NA()))</f>
        <v>99.377916018662518</v>
      </c>
      <c r="BM6" s="509" t="e">
        <f>+IF(AND(ISTEXT('Hygiene Data'!B2),EB6="Yes"),'Hygiene Data'!H7,IF(AND(ISTEXT('Hygiene Data'!B2),EB6="No",ISNUMBER('Hygiene Data'!H7)),CONCATENATE("[",ROUND('Hygiene Data'!H7,0),"]"),NA()))</f>
        <v>#N/A</v>
      </c>
      <c r="BN6" s="509">
        <f>+IF(AND(ISTEXT('Hygiene Data'!B2),EC6="Yes"),'Hygiene Data'!H9,IF(AND(ISTEXT('Hygiene Data'!B2),EC6="No",ISNUMBER('Hygiene Data'!H9)),CONCATENATE("[",ROUND('Hygiene Data'!H9,0),"]"),NA()))</f>
        <v>43.7</v>
      </c>
      <c r="BO6" s="509">
        <f>+IF(AND(ISTEXT('Hygiene Data'!B2),ED6="Yes"),'Hygiene Data'!I5,IF(AND(ISTEXT('Hygiene Data'!B2),ED6="No",ISNUMBER('Hygiene Data'!I5)),CONCATENATE("[",ROUND('Hygiene Data'!I5,0),"]"),NA()))</f>
        <v>99.803149606299215</v>
      </c>
      <c r="BP6" s="509" t="e">
        <f>+IF(AND(ISTEXT('Hygiene Data'!B2),EE6="Yes"),'Hygiene Data'!I7,IF(AND(ISTEXT('Hygiene Data'!B2),EE6="No",ISNUMBER('Hygiene Data'!I7)),CONCATENATE("[",ROUND('Hygiene Data'!I7,0),"]"),NA()))</f>
        <v>#N/A</v>
      </c>
      <c r="BQ6" s="509">
        <f>+IF(AND(ISTEXT('Hygiene Data'!B2),EF6="Yes"),'Hygiene Data'!I9,IF(AND(ISTEXT('Hygiene Data'!B2),EF6="No",ISNUMBER('Hygiene Data'!I9)),CONCATENATE("[",ROUND('Hygiene Data'!I9,0),"]"),NA()))</f>
        <v>44.09</v>
      </c>
      <c r="BS6" s="370" t="str">
        <f>+'Water Data'!D27</f>
        <v>Yes</v>
      </c>
      <c r="BT6" s="370" t="str">
        <f>+'Water Data'!D28</f>
        <v>Yes</v>
      </c>
      <c r="BU6" s="370">
        <f>+'Water Data'!D29</f>
        <v>0</v>
      </c>
      <c r="BV6" s="370">
        <f>+'Water Data'!E27</f>
        <v>0</v>
      </c>
      <c r="BW6" s="370">
        <f>+'Water Data'!E28</f>
        <v>0</v>
      </c>
      <c r="BX6" s="370">
        <f>+'Water Data'!E29</f>
        <v>0</v>
      </c>
      <c r="BY6" s="370">
        <f>+'Water Data'!F27</f>
        <v>0</v>
      </c>
      <c r="BZ6" s="370">
        <f>+'Water Data'!F28</f>
        <v>0</v>
      </c>
      <c r="CA6" s="370">
        <f>+'Water Data'!F29</f>
        <v>0</v>
      </c>
      <c r="CB6" s="370">
        <f>+'Water Data'!G27</f>
        <v>0</v>
      </c>
      <c r="CC6" s="370">
        <f>+'Water Data'!G28</f>
        <v>0</v>
      </c>
      <c r="CD6" s="370">
        <f>+'Water Data'!G29</f>
        <v>0</v>
      </c>
      <c r="CE6" s="370" t="str">
        <f>+'Water Data'!H27</f>
        <v>Yes</v>
      </c>
      <c r="CF6" s="370" t="str">
        <f>+'Water Data'!H28</f>
        <v>Yes</v>
      </c>
      <c r="CG6" s="370">
        <f>+'Water Data'!H29</f>
        <v>0</v>
      </c>
      <c r="CH6" s="370" t="str">
        <f>+'Water Data'!I27</f>
        <v>Yes</v>
      </c>
      <c r="CI6" s="370" t="str">
        <f>+'Water Data'!I28</f>
        <v>Yes</v>
      </c>
      <c r="CJ6" s="370">
        <f>+'Water Data'!I29</f>
        <v>0</v>
      </c>
      <c r="CK6" s="370" t="str">
        <f>+'Sanitation Data'!D28</f>
        <v>Yes</v>
      </c>
      <c r="CL6" s="370" t="str">
        <f>+'Sanitation Data'!D29</f>
        <v>Yes</v>
      </c>
      <c r="CM6" s="370" t="str">
        <f>+'Sanitation Data'!D30</f>
        <v>Yes</v>
      </c>
      <c r="CN6" s="370">
        <f>+'Sanitation Data'!D31</f>
        <v>0</v>
      </c>
      <c r="CO6" s="370" t="str">
        <f>+'Sanitation Data'!D32</f>
        <v>Yes</v>
      </c>
      <c r="CP6" s="370">
        <f>+'Sanitation Data'!E28</f>
        <v>0</v>
      </c>
      <c r="CQ6" s="370">
        <f>+'Sanitation Data'!E29</f>
        <v>0</v>
      </c>
      <c r="CR6" s="370">
        <f>+'Sanitation Data'!E30</f>
        <v>0</v>
      </c>
      <c r="CS6" s="370">
        <f>+'Sanitation Data'!E31</f>
        <v>0</v>
      </c>
      <c r="CT6" s="370">
        <f>+'Sanitation Data'!E32</f>
        <v>0</v>
      </c>
      <c r="CU6" s="370">
        <f>+'Sanitation Data'!F28</f>
        <v>0</v>
      </c>
      <c r="CV6" s="370">
        <f>+'Sanitation Data'!F29</f>
        <v>0</v>
      </c>
      <c r="CW6" s="370">
        <f>+'Sanitation Data'!F30</f>
        <v>0</v>
      </c>
      <c r="CX6" s="370">
        <f>+'Sanitation Data'!F31</f>
        <v>0</v>
      </c>
      <c r="CY6" s="370">
        <f>+'Sanitation Data'!F32</f>
        <v>0</v>
      </c>
      <c r="CZ6" s="370">
        <f>+'Sanitation Data'!G28</f>
        <v>0</v>
      </c>
      <c r="DA6" s="370">
        <f>+'Sanitation Data'!G29</f>
        <v>0</v>
      </c>
      <c r="DB6" s="370">
        <f>+'Sanitation Data'!G30</f>
        <v>0</v>
      </c>
      <c r="DC6" s="370">
        <f>+'Sanitation Data'!G31</f>
        <v>0</v>
      </c>
      <c r="DD6" s="370">
        <f>+'Sanitation Data'!G32</f>
        <v>0</v>
      </c>
      <c r="DE6" s="370" t="str">
        <f>+'Sanitation Data'!H28</f>
        <v>Yes</v>
      </c>
      <c r="DF6" s="370" t="str">
        <f>+'Sanitation Data'!H29</f>
        <v>Yes</v>
      </c>
      <c r="DG6" s="370" t="str">
        <f>+'Sanitation Data'!H30</f>
        <v>Yes</v>
      </c>
      <c r="DH6" s="370">
        <f>+'Sanitation Data'!H31</f>
        <v>0</v>
      </c>
      <c r="DI6" s="370" t="str">
        <f>+'Sanitation Data'!H32</f>
        <v>Yes</v>
      </c>
      <c r="DJ6" s="370" t="str">
        <f>+'Sanitation Data'!I28</f>
        <v>Yes</v>
      </c>
      <c r="DK6" s="370" t="str">
        <f>+'Sanitation Data'!I29</f>
        <v>Yes</v>
      </c>
      <c r="DL6" s="370" t="str">
        <f>+'Sanitation Data'!I30</f>
        <v>Yes</v>
      </c>
      <c r="DM6" s="370">
        <f>+'Sanitation Data'!I31</f>
        <v>0</v>
      </c>
      <c r="DN6" s="370" t="str">
        <f>+'Sanitation Data'!I32</f>
        <v>Yes</v>
      </c>
      <c r="DO6" s="370" t="str">
        <f>+'Hygiene Data'!D11</f>
        <v>Yes</v>
      </c>
      <c r="DP6" s="370">
        <f>+'Hygiene Data'!D12</f>
        <v>0</v>
      </c>
      <c r="DQ6" s="370" t="str">
        <f>+'Hygiene Data'!D13</f>
        <v>Yes</v>
      </c>
      <c r="DR6" s="370">
        <f>+'Hygiene Data'!E11</f>
        <v>0</v>
      </c>
      <c r="DS6" s="370">
        <f>+'Hygiene Data'!E12</f>
        <v>0</v>
      </c>
      <c r="DT6" s="370">
        <f>+'Hygiene Data'!E13</f>
        <v>0</v>
      </c>
      <c r="DU6" s="370">
        <f>+'Hygiene Data'!F11</f>
        <v>0</v>
      </c>
      <c r="DV6" s="370">
        <f>+'Hygiene Data'!F12</f>
        <v>0</v>
      </c>
      <c r="DW6" s="370">
        <f>+'Hygiene Data'!F13</f>
        <v>0</v>
      </c>
      <c r="DX6" s="370">
        <f>+'Hygiene Data'!G11</f>
        <v>0</v>
      </c>
      <c r="DY6" s="370">
        <f>+'Hygiene Data'!G12</f>
        <v>0</v>
      </c>
      <c r="DZ6" s="370">
        <f>+'Hygiene Data'!G13</f>
        <v>0</v>
      </c>
      <c r="EA6" s="370" t="str">
        <f>+'Hygiene Data'!H11</f>
        <v>Yes</v>
      </c>
      <c r="EB6" s="370">
        <f>+'Hygiene Data'!H12</f>
        <v>0</v>
      </c>
      <c r="EC6" s="370" t="str">
        <f>+'Hygiene Data'!H13</f>
        <v>Yes</v>
      </c>
      <c r="ED6" s="370" t="str">
        <f>+'Hygiene Data'!I11</f>
        <v>Yes</v>
      </c>
      <c r="EE6" s="370">
        <f>+'Hygiene Data'!I12</f>
        <v>0</v>
      </c>
      <c r="EF6" s="370" t="str">
        <f>+'Hygiene Data'!I13</f>
        <v>Yes</v>
      </c>
    </row>
    <row r="7" spans="1:136" x14ac:dyDescent="0.25">
      <c r="A7" s="479" t="str">
        <f ca="1">+IF(OFFSET('Water Data'!$B$2,0,10*ROW('Water Data'!E1))="","",OFFSET('Water Data'!$B$2,0,10*ROW('Water Data'!E1)))</f>
        <v>MEX_2006_LLECE</v>
      </c>
      <c r="B7" s="47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06">
        <f t="shared" ref="C7:C70" ca="1" si="0">+IF(ISNUMBER(VALUE(MID(A7,5,4))), VALUE(MID(A7, 5,4)),"")</f>
        <v>2006</v>
      </c>
      <c r="D7" s="50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81.3</v>
      </c>
      <c r="F7" s="50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7">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96.6</v>
      </c>
      <c r="I7" s="50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7">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62.7</v>
      </c>
      <c r="L7" s="50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7">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81.3</v>
      </c>
      <c r="R7" s="50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8"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[70]</v>
      </c>
      <c r="X7" s="50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8" t="str">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[89]</v>
      </c>
      <c r="AC7" s="50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8"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[45]</v>
      </c>
      <c r="AH7" s="50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0" t="str">
        <f ca="1">+IF(OFFSET('Water Data'!$D$27,0,10*ROW('Water Data'!D1))="","",OFFSET('Water Data'!$D$27,0,10*ROW('Water Data'!D1)))</f>
        <v/>
      </c>
      <c r="BT7" s="370" t="str">
        <f ca="1">+IF(OFFSET('Water Data'!$D$28,0,10*ROW('Water Data'!D1))="","",OFFSET('Water Data'!$D$28,0,10*ROW('Water Data'!D1)))</f>
        <v>Yes</v>
      </c>
      <c r="BU7" s="370" t="str">
        <f ca="1">+IF(OFFSET('Water Data'!$D$29,0,10*ROW('Water Data'!D1))="","",OFFSET('Water Data'!$D$29,0,10*ROW('Water Data'!D1)))</f>
        <v/>
      </c>
      <c r="BV7" s="370" t="str">
        <f ca="1">+IF(OFFSET('Water Data'!$E$27,0,10*ROW('Water Data'!E1))="","",OFFSET('Water Data'!$E$27,0,10*ROW('Water Data'!E1)))</f>
        <v/>
      </c>
      <c r="BW7" s="370" t="str">
        <f ca="1">+IF(OFFSET('Water Data'!$E$28,0,10*ROW('Water Data'!E1))="","",OFFSET('Water Data'!$E$28,0,10*ROW('Water Data'!E1)))</f>
        <v>Yes</v>
      </c>
      <c r="BX7" s="370" t="str">
        <f ca="1">+IF(OFFSET('Water Data'!$E$29,0,10*ROW('Water Data'!E1))="","",OFFSET('Water Data'!$E$29,0,10*ROW('Water Data'!E1)))</f>
        <v/>
      </c>
      <c r="BY7" s="370" t="str">
        <f ca="1">+IF(OFFSET('Water Data'!$F$27,0,10*ROW('Water Data'!F1))="","",OFFSET('Water Data'!$F$27,0,10*ROW('Water Data'!F1)))</f>
        <v/>
      </c>
      <c r="BZ7" s="370" t="str">
        <f ca="1">+IF(OFFSET('Water Data'!$F$28,0,10*ROW('Water Data'!F1))="","",OFFSET('Water Data'!$F$28,0,10*ROW('Water Data'!F1)))</f>
        <v>Yes</v>
      </c>
      <c r="CA7" s="370" t="str">
        <f ca="1">+IF(OFFSET('Water Data'!$F$29,0,10*ROW('Water Data'!F1))="","",OFFSET('Water Data'!$F$29,0,10*ROW('Water Data'!F1)))</f>
        <v/>
      </c>
      <c r="CB7" s="370" t="str">
        <f ca="1">+IF(OFFSET('Water Data'!$G$27,0,10*ROW('Water Data'!G1))="","",OFFSET('Water Data'!$G$27,0,10*ROW('Water Data'!G1)))</f>
        <v/>
      </c>
      <c r="CC7" s="370" t="str">
        <f ca="1">+IF(OFFSET('Water Data'!$G$28,0,10*ROW('Water Data'!G1))="","",OFFSET('Water Data'!$G$28,0,10*ROW('Water Data'!G1)))</f>
        <v/>
      </c>
      <c r="CD7" s="370" t="str">
        <f ca="1">+IF(OFFSET('Water Data'!$G$29,0,10*ROW('Water Data'!G1))="","",OFFSET('Water Data'!$G$29,0,10*ROW('Water Data'!G1)))</f>
        <v/>
      </c>
      <c r="CE7" s="370" t="str">
        <f ca="1">+IF(OFFSET('Water Data'!$H$27,0,10*ROW('Water Data'!H1))="","",OFFSET('Water Data'!$H$27,0,10*ROW('Water Data'!H1)))</f>
        <v/>
      </c>
      <c r="CF7" s="370" t="str">
        <f ca="1">+IF(OFFSET('Water Data'!$H$28,0,10*ROW('Water Data'!H1))="","",OFFSET('Water Data'!$H$28,0,10*ROW('Water Data'!H1)))</f>
        <v>Yes</v>
      </c>
      <c r="CG7" s="370" t="str">
        <f ca="1">+IF(OFFSET('Water Data'!$H$29,0,10*ROW('Water Data'!H1))="","",OFFSET('Water Data'!$H$29,0,10*ROW('Water Data'!H1)))</f>
        <v/>
      </c>
      <c r="CH7" s="370" t="str">
        <f ca="1">+IF(OFFSET('Water Data'!$I$27,0,10*ROW('Water Data'!I1))="","",OFFSET('Water Data'!$I$27,0,10*ROW('Water Data'!I1)))</f>
        <v/>
      </c>
      <c r="CI7" s="370" t="str">
        <f ca="1">+IF(OFFSET('Water Data'!$I$28,0,10*ROW('Water Data'!I1))="","",OFFSET('Water Data'!$I$28,0,10*ROW('Water Data'!I1)))</f>
        <v/>
      </c>
      <c r="CJ7" s="370" t="str">
        <f ca="1">+IF(OFFSET('Water Data'!$I$29,0,10*ROW('Water Data'!I1))="","",OFFSET('Water Data'!$I$29,0,10*ROW('Water Data'!I1)))</f>
        <v/>
      </c>
      <c r="CK7" s="370" t="str">
        <f ca="1">+IF(OFFSET('Sanitation Data'!$D$28,0,10*ROW('Sanitation Data'!D1))="","",OFFSET('Sanitation Data'!$D$28,0,10*ROW('Sanitation Data'!D1)))</f>
        <v/>
      </c>
      <c r="CL7" s="370" t="str">
        <f ca="1">+IF(OFFSET('Sanitation Data'!$D$29,0,10*ROW('Sanitation Data'!D1))="","",OFFSET('Sanitation Data'!$D$29,0,10*ROW('Sanitation Data'!D1)))</f>
        <v>No</v>
      </c>
      <c r="CM7" s="370" t="str">
        <f ca="1">+IF(OFFSET('Sanitation Data'!$D$30,0,10*ROW('Sanitation Data'!D1))="","",OFFSET('Sanitation Data'!$D$30,0,10*ROW('Sanitation Data'!D1)))</f>
        <v/>
      </c>
      <c r="CN7" s="370" t="str">
        <f ca="1">+IF(OFFSET('Sanitation Data'!$D$31,0,10*ROW('Sanitation Data'!D1))="","",OFFSET('Sanitation Data'!$D$31,0,10*ROW('Sanitation Data'!D1)))</f>
        <v/>
      </c>
      <c r="CO7" s="370" t="str">
        <f ca="1">+IF(OFFSET('Sanitation Data'!$D$32,0,10*ROW('Sanitation Data'!D1))="","",OFFSET('Sanitation Data'!$D$32,0,10*ROW('Sanitation Data'!D1)))</f>
        <v/>
      </c>
      <c r="CP7" s="370" t="str">
        <f ca="1">+IF(OFFSET('Sanitation Data'!$E$28,0,10*ROW('Sanitation Data'!E1))="","",OFFSET('Sanitation Data'!$E$28,0,10*ROW('Sanitation Data'!E1)))</f>
        <v/>
      </c>
      <c r="CQ7" s="370" t="str">
        <f ca="1">+IF(OFFSET('Sanitation Data'!$E$29,0,10*ROW('Sanitation Data'!E1))="","",OFFSET('Sanitation Data'!$E$29,0,10*ROW('Sanitation Data'!E1)))</f>
        <v>No</v>
      </c>
      <c r="CR7" s="370" t="str">
        <f ca="1">+IF(OFFSET('Sanitation Data'!$E$30,0,10*ROW('Sanitation Data'!E1))="","",OFFSET('Sanitation Data'!$E$30,0,10*ROW('Sanitation Data'!E1)))</f>
        <v/>
      </c>
      <c r="CS7" s="370" t="str">
        <f ca="1">+IF(OFFSET('Sanitation Data'!$E$31,0,10*ROW('Sanitation Data'!E1))="","",OFFSET('Sanitation Data'!$E$31,0,10*ROW('Sanitation Data'!E1)))</f>
        <v/>
      </c>
      <c r="CT7" s="370" t="str">
        <f ca="1">+IF(OFFSET('Sanitation Data'!$E$32,0,10*ROW('Sanitation Data'!E1))="","",OFFSET('Sanitation Data'!$E$32,0,10*ROW('Sanitation Data'!E1)))</f>
        <v/>
      </c>
      <c r="CU7" s="370" t="str">
        <f ca="1">+IF(OFFSET('Sanitation Data'!$F$28,0,10*ROW('Sanitation Data'!F1))="","",OFFSET('Sanitation Data'!$F$28,0,10*ROW('Sanitation Data'!F1)))</f>
        <v/>
      </c>
      <c r="CV7" s="370" t="str">
        <f ca="1">+IF(OFFSET('Sanitation Data'!$F$29,0,10*ROW('Sanitation Data'!F1))="","",OFFSET('Sanitation Data'!$F$29,0,10*ROW('Sanitation Data'!F1)))</f>
        <v>No</v>
      </c>
      <c r="CW7" s="370" t="str">
        <f ca="1">+IF(OFFSET('Sanitation Data'!$F$30,0,10*ROW('Sanitation Data'!F1))="","",OFFSET('Sanitation Data'!$F$30,0,10*ROW('Sanitation Data'!F1)))</f>
        <v/>
      </c>
      <c r="CX7" s="370" t="str">
        <f ca="1">+IF(OFFSET('Sanitation Data'!$F$31,0,10*ROW('Sanitation Data'!F1))="","",OFFSET('Sanitation Data'!$F$31,0,10*ROW('Sanitation Data'!F1)))</f>
        <v/>
      </c>
      <c r="CY7" s="370" t="str">
        <f ca="1">+IF(OFFSET('Sanitation Data'!$F$32,0,10*ROW('Sanitation Data'!F1))="","",OFFSET('Sanitation Data'!$F$32,0,10*ROW('Sanitation Data'!F1)))</f>
        <v/>
      </c>
      <c r="CZ7" s="370" t="str">
        <f ca="1">+IF(OFFSET('Sanitation Data'!$G$28,0,10*ROW('Sanitation Data'!G1))="","",OFFSET('Sanitation Data'!$G$28,0,10*ROW('Sanitation Data'!G1)))</f>
        <v/>
      </c>
      <c r="DA7" s="370" t="str">
        <f ca="1">+IF(OFFSET('Sanitation Data'!$G$29,0,10*ROW('Sanitation Data'!G1))="","",OFFSET('Sanitation Data'!$G$29,0,10*ROW('Sanitation Data'!G1)))</f>
        <v/>
      </c>
      <c r="DB7" s="370" t="str">
        <f ca="1">+IF(OFFSET('Sanitation Data'!$G$30,0,10*ROW('Sanitation Data'!G1))="","",OFFSET('Sanitation Data'!$G$30,0,10*ROW('Sanitation Data'!G1)))</f>
        <v/>
      </c>
      <c r="DC7" s="370" t="str">
        <f ca="1">+IF(OFFSET('Sanitation Data'!$G$31,0,10*ROW('Sanitation Data'!G1))="","",OFFSET('Sanitation Data'!$G$31,0,10*ROW('Sanitation Data'!G1)))</f>
        <v/>
      </c>
      <c r="DD7" s="370" t="str">
        <f ca="1">+IF(OFFSET('Sanitation Data'!$G$32,0,10*ROW('Sanitation Data'!G1))="","",OFFSET('Sanitation Data'!$G$32,0,10*ROW('Sanitation Data'!G1)))</f>
        <v/>
      </c>
      <c r="DE7" s="370" t="str">
        <f ca="1">+IF(OFFSET('Sanitation Data'!$H$28,0,10*ROW('Sanitation Data'!H1))="","",OFFSET('Sanitation Data'!$H$28,0,10*ROW('Sanitation Data'!H1)))</f>
        <v/>
      </c>
      <c r="DF7" s="370" t="str">
        <f ca="1">+IF(OFFSET('Sanitation Data'!$H$29,0,10*ROW('Sanitation Data'!H1))="","",OFFSET('Sanitation Data'!$H$29,0,10*ROW('Sanitation Data'!H1)))</f>
        <v/>
      </c>
      <c r="DG7" s="370" t="str">
        <f ca="1">+IF(OFFSET('Sanitation Data'!$H$30,0,10*ROW('Sanitation Data'!H1))="","",OFFSET('Sanitation Data'!$H$30,0,10*ROW('Sanitation Data'!H1)))</f>
        <v/>
      </c>
      <c r="DH7" s="370" t="str">
        <f ca="1">+IF(OFFSET('Sanitation Data'!$H$31,0,10*ROW('Sanitation Data'!H1))="","",OFFSET('Sanitation Data'!$H$31,0,10*ROW('Sanitation Data'!H1)))</f>
        <v/>
      </c>
      <c r="DI7" s="370" t="str">
        <f ca="1">+IF(OFFSET('Sanitation Data'!$H$32,0,10*ROW('Sanitation Data'!H1))="","",OFFSET('Sanitation Data'!$H$32,0,10*ROW('Sanitation Data'!H1)))</f>
        <v/>
      </c>
      <c r="DJ7" s="370" t="str">
        <f ca="1">+IF(OFFSET('Sanitation Data'!$I$28,0,10*ROW('Sanitation Data'!I1))="","",OFFSET('Sanitation Data'!$I$28,0,10*ROW('Sanitation Data'!I1)))</f>
        <v/>
      </c>
      <c r="DK7" s="370" t="str">
        <f ca="1">+IF(OFFSET('Sanitation Data'!$I$29,0,10*ROW('Sanitation Data'!I1))="","",OFFSET('Sanitation Data'!$I$29,0,10*ROW('Sanitation Data'!I1)))</f>
        <v/>
      </c>
      <c r="DL7" s="370" t="str">
        <f ca="1">+IF(OFFSET('Sanitation Data'!$I$30,0,10*ROW('Sanitation Data'!I1))="","",OFFSET('Sanitation Data'!$I$30,0,10*ROW('Sanitation Data'!I1)))</f>
        <v/>
      </c>
      <c r="DM7" s="370" t="str">
        <f ca="1">+IF(OFFSET('Sanitation Data'!$I$31,0,10*ROW('Sanitation Data'!I1))="","",OFFSET('Sanitation Data'!$I$31,0,10*ROW('Sanitation Data'!I1)))</f>
        <v/>
      </c>
      <c r="DN7" s="370" t="str">
        <f ca="1">+IF(OFFSET('Sanitation Data'!$I$32,0,10*ROW('Sanitation Data'!I1))="","",OFFSET('Sanitation Data'!$I$32,0,10*ROW('Sanitation Data'!I1)))</f>
        <v/>
      </c>
      <c r="DO7" s="370" t="str">
        <f ca="1">+IF(OFFSET('Hygiene Data'!$D$11,0,10*ROW('Hygiene Data'!D1))="","",OFFSET('Hygiene Data'!$D$11,0,10*ROW('Hygiene Data'!D1)))</f>
        <v/>
      </c>
      <c r="DP7" s="370" t="str">
        <f ca="1">+IF(OFFSET('Hygiene Data'!$D$12,0,10*ROW('Hygiene Data'!D1))="","",OFFSET('Hygiene Data'!$D$12,0,10*ROW('Hygiene Data'!D1)))</f>
        <v/>
      </c>
      <c r="DQ7" s="370" t="str">
        <f ca="1">+IF(OFFSET('Hygiene Data'!$D$13,0,10*ROW('Hygiene Data'!D1))="","",OFFSET('Hygiene Data'!$D$13,0,10*ROW('Hygiene Data'!D1)))</f>
        <v/>
      </c>
      <c r="DR7" s="370" t="str">
        <f ca="1">+IF(OFFSET('Hygiene Data'!$E$11,0,10*ROW('Hygiene Data'!E1))="","",OFFSET('Hygiene Data'!$E$11,0,10*ROW('Hygiene Data'!E1)))</f>
        <v/>
      </c>
      <c r="DS7" s="370" t="str">
        <f ca="1">+IF(OFFSET('Hygiene Data'!$E$12,0,10*ROW('Hygiene Data'!E1))="","",OFFSET('Hygiene Data'!$E$12,0,10*ROW('Hygiene Data'!E1)))</f>
        <v/>
      </c>
      <c r="DT7" s="370" t="str">
        <f ca="1">+IF(OFFSET('Hygiene Data'!$E$13,0,10*ROW('Hygiene Data'!E1))="","",OFFSET('Hygiene Data'!$E$13,0,10*ROW('Hygiene Data'!E1)))</f>
        <v/>
      </c>
      <c r="DU7" s="370" t="str">
        <f ca="1">+IF(OFFSET('Hygiene Data'!$F$11,0,10*ROW('Hygiene Data'!F1))="","",OFFSET('Hygiene Data'!$F$11,0,10*ROW('Hygiene Data'!F1)))</f>
        <v/>
      </c>
      <c r="DV7" s="370" t="str">
        <f ca="1">+IF(OFFSET('Hygiene Data'!$F$12,0,10*ROW('Hygiene Data'!F1))="","",OFFSET('Hygiene Data'!$F$12,0,10*ROW('Hygiene Data'!F1)))</f>
        <v/>
      </c>
      <c r="DW7" s="370" t="str">
        <f ca="1">+IF(OFFSET('Hygiene Data'!$F$13,0,10*ROW('Hygiene Data'!F1))="","",OFFSET('Hygiene Data'!$F$13,0,10*ROW('Hygiene Data'!F1)))</f>
        <v/>
      </c>
      <c r="DX7" s="370" t="str">
        <f ca="1">+IF(OFFSET('Hygiene Data'!$G$11,0,10*ROW('Hygiene Data'!G1))="","",OFFSET('Hygiene Data'!$G$11,0,10*ROW('Hygiene Data'!G1)))</f>
        <v/>
      </c>
      <c r="DY7" s="370" t="str">
        <f ca="1">+IF(OFFSET('Hygiene Data'!$G$12,0,10*ROW('Hygiene Data'!G1))="","",OFFSET('Hygiene Data'!$G$12,0,10*ROW('Hygiene Data'!G1)))</f>
        <v/>
      </c>
      <c r="DZ7" s="370" t="str">
        <f ca="1">+IF(OFFSET('Hygiene Data'!$G$13,0,10*ROW('Hygiene Data'!G1))="","",OFFSET('Hygiene Data'!$G$13,0,10*ROW('Hygiene Data'!G1)))</f>
        <v/>
      </c>
      <c r="EA7" s="370" t="str">
        <f ca="1">+IF(OFFSET('Hygiene Data'!$H$11,0,10*ROW('Hygiene Data'!H1))="","",OFFSET('Hygiene Data'!$H$11,0,10*ROW('Hygiene Data'!H1)))</f>
        <v/>
      </c>
      <c r="EB7" s="370" t="str">
        <f ca="1">+IF(OFFSET('Hygiene Data'!$H$12,0,10*ROW('Hygiene Data'!H1))="","",OFFSET('Hygiene Data'!$H$12,0,10*ROW('Hygiene Data'!H1)))</f>
        <v/>
      </c>
      <c r="EC7" s="370" t="str">
        <f ca="1">+IF(OFFSET('Hygiene Data'!$H$13,0,10*ROW('Hygiene Data'!H1))="","",OFFSET('Hygiene Data'!$H$13,0,10*ROW('Hygiene Data'!H1)))</f>
        <v/>
      </c>
      <c r="ED7" s="370" t="str">
        <f ca="1">+IF(OFFSET('Hygiene Data'!$I$11,0,10*ROW('Hygiene Data'!I1))="","",OFFSET('Hygiene Data'!$I$11,0,10*ROW('Hygiene Data'!I1)))</f>
        <v/>
      </c>
      <c r="EE7" s="370" t="str">
        <f ca="1">+IF(OFFSET('Hygiene Data'!$I$12,0,10*ROW('Hygiene Data'!I1))="","",OFFSET('Hygiene Data'!$I$12,0,10*ROW('Hygiene Data'!I1)))</f>
        <v/>
      </c>
      <c r="EF7" s="370" t="str">
        <f ca="1">+IF(OFFSET('Hygiene Data'!$I$13,0,10*ROW('Hygiene Data'!I1))="","",OFFSET('Hygiene Data'!$I$13,0,10*ROW('Hygiene Data'!I1)))</f>
        <v/>
      </c>
    </row>
    <row r="8" spans="1:136" x14ac:dyDescent="0.25">
      <c r="A8" s="479" t="str">
        <f ca="1">+IF(OFFSET('Water Data'!$B$2,0,10*ROW('Water Data'!E2))="","",OFFSET('Water Data'!$B$2,0,10*ROW('Water Data'!E2)))</f>
        <v>MEX_2013_LLECE</v>
      </c>
      <c r="B8" s="47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06">
        <f t="shared" ca="1" si="0"/>
        <v>2013</v>
      </c>
      <c r="D8" s="50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85.11904761904762</v>
      </c>
      <c r="F8" s="50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7">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97.115384615384613</v>
      </c>
      <c r="I8" s="50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7">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65.625</v>
      </c>
      <c r="L8" s="50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85.1</v>
      </c>
      <c r="R8" s="50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8"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[73]</v>
      </c>
      <c r="X8" s="50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8">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74.702380952380949</v>
      </c>
      <c r="AA8" s="50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8">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97.59615384615384</v>
      </c>
      <c r="AC8" s="50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8">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85.576923076923066</v>
      </c>
      <c r="AF8" s="50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8" t="str">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[38]</v>
      </c>
      <c r="AH8" s="50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8">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57.03125</v>
      </c>
      <c r="AK8" s="50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8"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[73]</v>
      </c>
      <c r="AR8" s="50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8">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74.7</v>
      </c>
      <c r="AU8" s="50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0" t="str">
        <f ca="1">+IF(OFFSET('Water Data'!$D$27,0,10*ROW('Water Data'!D2))="","",OFFSET('Water Data'!$D$27,0,10*ROW('Water Data'!D2)))</f>
        <v/>
      </c>
      <c r="BT8" s="370" t="str">
        <f ca="1">+IF(OFFSET('Water Data'!$D$28,0,10*ROW('Water Data'!D2))="","",OFFSET('Water Data'!$D$28,0,10*ROW('Water Data'!D2)))</f>
        <v>Yes</v>
      </c>
      <c r="BU8" s="370" t="str">
        <f ca="1">+IF(OFFSET('Water Data'!$D$29,0,10*ROW('Water Data'!D2))="","",OFFSET('Water Data'!$D$29,0,10*ROW('Water Data'!D2)))</f>
        <v/>
      </c>
      <c r="BV8" s="370" t="str">
        <f ca="1">+IF(OFFSET('Water Data'!$E$27,0,10*ROW('Water Data'!E2))="","",OFFSET('Water Data'!$E$27,0,10*ROW('Water Data'!E2)))</f>
        <v/>
      </c>
      <c r="BW8" s="370" t="str">
        <f ca="1">+IF(OFFSET('Water Data'!$E$28,0,10*ROW('Water Data'!E2))="","",OFFSET('Water Data'!$E$28,0,10*ROW('Water Data'!E2)))</f>
        <v>Yes</v>
      </c>
      <c r="BX8" s="370" t="str">
        <f ca="1">+IF(OFFSET('Water Data'!$E$29,0,10*ROW('Water Data'!E2))="","",OFFSET('Water Data'!$E$29,0,10*ROW('Water Data'!E2)))</f>
        <v/>
      </c>
      <c r="BY8" s="370" t="str">
        <f ca="1">+IF(OFFSET('Water Data'!$F$27,0,10*ROW('Water Data'!F2))="","",OFFSET('Water Data'!$F$27,0,10*ROW('Water Data'!F2)))</f>
        <v/>
      </c>
      <c r="BZ8" s="370" t="str">
        <f ca="1">+IF(OFFSET('Water Data'!$F$28,0,10*ROW('Water Data'!F2))="","",OFFSET('Water Data'!$F$28,0,10*ROW('Water Data'!F2)))</f>
        <v>Yes</v>
      </c>
      <c r="CA8" s="370" t="str">
        <f ca="1">+IF(OFFSET('Water Data'!$F$29,0,10*ROW('Water Data'!F2))="","",OFFSET('Water Data'!$F$29,0,10*ROW('Water Data'!F2)))</f>
        <v/>
      </c>
      <c r="CB8" s="370" t="str">
        <f ca="1">+IF(OFFSET('Water Data'!$G$27,0,10*ROW('Water Data'!G2))="","",OFFSET('Water Data'!$G$27,0,10*ROW('Water Data'!G2)))</f>
        <v/>
      </c>
      <c r="CC8" s="370" t="str">
        <f ca="1">+IF(OFFSET('Water Data'!$G$28,0,10*ROW('Water Data'!G2))="","",OFFSET('Water Data'!$G$28,0,10*ROW('Water Data'!G2)))</f>
        <v/>
      </c>
      <c r="CD8" s="370" t="str">
        <f ca="1">+IF(OFFSET('Water Data'!$G$29,0,10*ROW('Water Data'!G2))="","",OFFSET('Water Data'!$G$29,0,10*ROW('Water Data'!G2)))</f>
        <v/>
      </c>
      <c r="CE8" s="370" t="str">
        <f ca="1">+IF(OFFSET('Water Data'!$H$27,0,10*ROW('Water Data'!H2))="","",OFFSET('Water Data'!$H$27,0,10*ROW('Water Data'!H2)))</f>
        <v/>
      </c>
      <c r="CF8" s="370" t="str">
        <f ca="1">+IF(OFFSET('Water Data'!$H$28,0,10*ROW('Water Data'!H2))="","",OFFSET('Water Data'!$H$28,0,10*ROW('Water Data'!H2)))</f>
        <v>Yes</v>
      </c>
      <c r="CG8" s="370" t="str">
        <f ca="1">+IF(OFFSET('Water Data'!$H$29,0,10*ROW('Water Data'!H2))="","",OFFSET('Water Data'!$H$29,0,10*ROW('Water Data'!H2)))</f>
        <v/>
      </c>
      <c r="CH8" s="370" t="str">
        <f ca="1">+IF(OFFSET('Water Data'!$I$27,0,10*ROW('Water Data'!I2))="","",OFFSET('Water Data'!$I$27,0,10*ROW('Water Data'!I2)))</f>
        <v/>
      </c>
      <c r="CI8" s="370" t="str">
        <f ca="1">+IF(OFFSET('Water Data'!$I$28,0,10*ROW('Water Data'!I2))="","",OFFSET('Water Data'!$I$28,0,10*ROW('Water Data'!I2)))</f>
        <v/>
      </c>
      <c r="CJ8" s="370" t="str">
        <f ca="1">+IF(OFFSET('Water Data'!$I$29,0,10*ROW('Water Data'!I2))="","",OFFSET('Water Data'!$I$29,0,10*ROW('Water Data'!I2)))</f>
        <v/>
      </c>
      <c r="CK8" s="370" t="str">
        <f ca="1">+IF(OFFSET('Sanitation Data'!$D$28,0,10*ROW('Sanitation Data'!D2))="","",OFFSET('Sanitation Data'!$D$28,0,10*ROW('Sanitation Data'!D2)))</f>
        <v/>
      </c>
      <c r="CL8" s="370" t="str">
        <f ca="1">+IF(OFFSET('Sanitation Data'!$D$29,0,10*ROW('Sanitation Data'!D2))="","",OFFSET('Sanitation Data'!$D$29,0,10*ROW('Sanitation Data'!D2)))</f>
        <v>No</v>
      </c>
      <c r="CM8" s="370" t="str">
        <f ca="1">+IF(OFFSET('Sanitation Data'!$D$30,0,10*ROW('Sanitation Data'!D2))="","",OFFSET('Sanitation Data'!$D$30,0,10*ROW('Sanitation Data'!D2)))</f>
        <v/>
      </c>
      <c r="CN8" s="370" t="str">
        <f ca="1">+IF(OFFSET('Sanitation Data'!$D$31,0,10*ROW('Sanitation Data'!D2))="","",OFFSET('Sanitation Data'!$D$31,0,10*ROW('Sanitation Data'!D2)))</f>
        <v/>
      </c>
      <c r="CO8" s="370" t="str">
        <f ca="1">+IF(OFFSET('Sanitation Data'!$D$32,0,10*ROW('Sanitation Data'!D2))="","",OFFSET('Sanitation Data'!$D$32,0,10*ROW('Sanitation Data'!D2)))</f>
        <v>Yes</v>
      </c>
      <c r="CP8" s="370" t="str">
        <f ca="1">+IF(OFFSET('Sanitation Data'!$E$28,0,10*ROW('Sanitation Data'!E2))="","",OFFSET('Sanitation Data'!$E$28,0,10*ROW('Sanitation Data'!E2)))</f>
        <v/>
      </c>
      <c r="CQ8" s="370" t="str">
        <f ca="1">+IF(OFFSET('Sanitation Data'!$E$29,0,10*ROW('Sanitation Data'!E2))="","",OFFSET('Sanitation Data'!$E$29,0,10*ROW('Sanitation Data'!E2)))</f>
        <v>Yes</v>
      </c>
      <c r="CR8" s="370" t="str">
        <f ca="1">+IF(OFFSET('Sanitation Data'!$E$30,0,10*ROW('Sanitation Data'!E2))="","",OFFSET('Sanitation Data'!$E$30,0,10*ROW('Sanitation Data'!E2)))</f>
        <v/>
      </c>
      <c r="CS8" s="370" t="str">
        <f ca="1">+IF(OFFSET('Sanitation Data'!$E$31,0,10*ROW('Sanitation Data'!E2))="","",OFFSET('Sanitation Data'!$E$31,0,10*ROW('Sanitation Data'!E2)))</f>
        <v/>
      </c>
      <c r="CT8" s="370" t="str">
        <f ca="1">+IF(OFFSET('Sanitation Data'!$E$32,0,10*ROW('Sanitation Data'!E2))="","",OFFSET('Sanitation Data'!$E$32,0,10*ROW('Sanitation Data'!E2)))</f>
        <v>Yes</v>
      </c>
      <c r="CU8" s="370" t="str">
        <f ca="1">+IF(OFFSET('Sanitation Data'!$F$28,0,10*ROW('Sanitation Data'!F2))="","",OFFSET('Sanitation Data'!$F$28,0,10*ROW('Sanitation Data'!F2)))</f>
        <v/>
      </c>
      <c r="CV8" s="370" t="str">
        <f ca="1">+IF(OFFSET('Sanitation Data'!$F$29,0,10*ROW('Sanitation Data'!F2))="","",OFFSET('Sanitation Data'!$F$29,0,10*ROW('Sanitation Data'!F2)))</f>
        <v>No</v>
      </c>
      <c r="CW8" s="370" t="str">
        <f ca="1">+IF(OFFSET('Sanitation Data'!$F$30,0,10*ROW('Sanitation Data'!F2))="","",OFFSET('Sanitation Data'!$F$30,0,10*ROW('Sanitation Data'!F2)))</f>
        <v/>
      </c>
      <c r="CX8" s="370" t="str">
        <f ca="1">+IF(OFFSET('Sanitation Data'!$F$31,0,10*ROW('Sanitation Data'!F2))="","",OFFSET('Sanitation Data'!$F$31,0,10*ROW('Sanitation Data'!F2)))</f>
        <v/>
      </c>
      <c r="CY8" s="370" t="str">
        <f ca="1">+IF(OFFSET('Sanitation Data'!$F$32,0,10*ROW('Sanitation Data'!F2))="","",OFFSET('Sanitation Data'!$F$32,0,10*ROW('Sanitation Data'!F2)))</f>
        <v>Yes</v>
      </c>
      <c r="CZ8" s="370" t="str">
        <f ca="1">+IF(OFFSET('Sanitation Data'!$G$28,0,10*ROW('Sanitation Data'!G2))="","",OFFSET('Sanitation Data'!$G$28,0,10*ROW('Sanitation Data'!G2)))</f>
        <v/>
      </c>
      <c r="DA8" s="370" t="str">
        <f ca="1">+IF(OFFSET('Sanitation Data'!$G$29,0,10*ROW('Sanitation Data'!G2))="","",OFFSET('Sanitation Data'!$G$29,0,10*ROW('Sanitation Data'!G2)))</f>
        <v/>
      </c>
      <c r="DB8" s="370" t="str">
        <f ca="1">+IF(OFFSET('Sanitation Data'!$G$30,0,10*ROW('Sanitation Data'!G2))="","",OFFSET('Sanitation Data'!$G$30,0,10*ROW('Sanitation Data'!G2)))</f>
        <v/>
      </c>
      <c r="DC8" s="370" t="str">
        <f ca="1">+IF(OFFSET('Sanitation Data'!$G$31,0,10*ROW('Sanitation Data'!G2))="","",OFFSET('Sanitation Data'!$G$31,0,10*ROW('Sanitation Data'!G2)))</f>
        <v/>
      </c>
      <c r="DD8" s="370" t="str">
        <f ca="1">+IF(OFFSET('Sanitation Data'!$G$32,0,10*ROW('Sanitation Data'!G2))="","",OFFSET('Sanitation Data'!$G$32,0,10*ROW('Sanitation Data'!G2)))</f>
        <v/>
      </c>
      <c r="DE8" s="370" t="str">
        <f ca="1">+IF(OFFSET('Sanitation Data'!$H$28,0,10*ROW('Sanitation Data'!H2))="","",OFFSET('Sanitation Data'!$H$28,0,10*ROW('Sanitation Data'!H2)))</f>
        <v/>
      </c>
      <c r="DF8" s="370" t="str">
        <f ca="1">+IF(OFFSET('Sanitation Data'!$H$29,0,10*ROW('Sanitation Data'!H2))="","",OFFSET('Sanitation Data'!$H$29,0,10*ROW('Sanitation Data'!H2)))</f>
        <v>No</v>
      </c>
      <c r="DG8" s="370" t="str">
        <f ca="1">+IF(OFFSET('Sanitation Data'!$H$30,0,10*ROW('Sanitation Data'!H2))="","",OFFSET('Sanitation Data'!$H$30,0,10*ROW('Sanitation Data'!H2)))</f>
        <v/>
      </c>
      <c r="DH8" s="370" t="str">
        <f ca="1">+IF(OFFSET('Sanitation Data'!$H$31,0,10*ROW('Sanitation Data'!H2))="","",OFFSET('Sanitation Data'!$H$31,0,10*ROW('Sanitation Data'!H2)))</f>
        <v/>
      </c>
      <c r="DI8" s="370" t="str">
        <f ca="1">+IF(OFFSET('Sanitation Data'!$H$32,0,10*ROW('Sanitation Data'!H2))="","",OFFSET('Sanitation Data'!$H$32,0,10*ROW('Sanitation Data'!H2)))</f>
        <v>Yes</v>
      </c>
      <c r="DJ8" s="370" t="str">
        <f ca="1">+IF(OFFSET('Sanitation Data'!$I$28,0,10*ROW('Sanitation Data'!I2))="","",OFFSET('Sanitation Data'!$I$28,0,10*ROW('Sanitation Data'!I2)))</f>
        <v/>
      </c>
      <c r="DK8" s="370" t="str">
        <f ca="1">+IF(OFFSET('Sanitation Data'!$I$29,0,10*ROW('Sanitation Data'!I2))="","",OFFSET('Sanitation Data'!$I$29,0,10*ROW('Sanitation Data'!I2)))</f>
        <v/>
      </c>
      <c r="DL8" s="370" t="str">
        <f ca="1">+IF(OFFSET('Sanitation Data'!$I$30,0,10*ROW('Sanitation Data'!I2))="","",OFFSET('Sanitation Data'!$I$30,0,10*ROW('Sanitation Data'!I2)))</f>
        <v/>
      </c>
      <c r="DM8" s="370" t="str">
        <f ca="1">+IF(OFFSET('Sanitation Data'!$I$31,0,10*ROW('Sanitation Data'!I2))="","",OFFSET('Sanitation Data'!$I$31,0,10*ROW('Sanitation Data'!I2)))</f>
        <v/>
      </c>
      <c r="DN8" s="370" t="str">
        <f ca="1">+IF(OFFSET('Sanitation Data'!$I$32,0,10*ROW('Sanitation Data'!I2))="","",OFFSET('Sanitation Data'!$I$32,0,10*ROW('Sanitation Data'!I2)))</f>
        <v/>
      </c>
      <c r="DO8" s="370" t="str">
        <f ca="1">+IF(OFFSET('Hygiene Data'!$D$11,0,10*ROW('Hygiene Data'!D2))="","",OFFSET('Hygiene Data'!$D$11,0,10*ROW('Hygiene Data'!D2)))</f>
        <v/>
      </c>
      <c r="DP8" s="370" t="str">
        <f ca="1">+IF(OFFSET('Hygiene Data'!$D$12,0,10*ROW('Hygiene Data'!D2))="","",OFFSET('Hygiene Data'!$D$12,0,10*ROW('Hygiene Data'!D2)))</f>
        <v/>
      </c>
      <c r="DQ8" s="370" t="str">
        <f ca="1">+IF(OFFSET('Hygiene Data'!$D$13,0,10*ROW('Hygiene Data'!D2))="","",OFFSET('Hygiene Data'!$D$13,0,10*ROW('Hygiene Data'!D2)))</f>
        <v/>
      </c>
      <c r="DR8" s="370" t="str">
        <f ca="1">+IF(OFFSET('Hygiene Data'!$E$11,0,10*ROW('Hygiene Data'!E2))="","",OFFSET('Hygiene Data'!$E$11,0,10*ROW('Hygiene Data'!E2)))</f>
        <v/>
      </c>
      <c r="DS8" s="370" t="str">
        <f ca="1">+IF(OFFSET('Hygiene Data'!$E$12,0,10*ROW('Hygiene Data'!E2))="","",OFFSET('Hygiene Data'!$E$12,0,10*ROW('Hygiene Data'!E2)))</f>
        <v/>
      </c>
      <c r="DT8" s="370" t="str">
        <f ca="1">+IF(OFFSET('Hygiene Data'!$E$13,0,10*ROW('Hygiene Data'!E2))="","",OFFSET('Hygiene Data'!$E$13,0,10*ROW('Hygiene Data'!E2)))</f>
        <v/>
      </c>
      <c r="DU8" s="370" t="str">
        <f ca="1">+IF(OFFSET('Hygiene Data'!$F$11,0,10*ROW('Hygiene Data'!F2))="","",OFFSET('Hygiene Data'!$F$11,0,10*ROW('Hygiene Data'!F2)))</f>
        <v/>
      </c>
      <c r="DV8" s="370" t="str">
        <f ca="1">+IF(OFFSET('Hygiene Data'!$F$12,0,10*ROW('Hygiene Data'!F2))="","",OFFSET('Hygiene Data'!$F$12,0,10*ROW('Hygiene Data'!F2)))</f>
        <v/>
      </c>
      <c r="DW8" s="370" t="str">
        <f ca="1">+IF(OFFSET('Hygiene Data'!$F$13,0,10*ROW('Hygiene Data'!F2))="","",OFFSET('Hygiene Data'!$F$13,0,10*ROW('Hygiene Data'!F2)))</f>
        <v/>
      </c>
      <c r="DX8" s="370" t="str">
        <f ca="1">+IF(OFFSET('Hygiene Data'!$G$11,0,10*ROW('Hygiene Data'!G2))="","",OFFSET('Hygiene Data'!$G$11,0,10*ROW('Hygiene Data'!G2)))</f>
        <v/>
      </c>
      <c r="DY8" s="370" t="str">
        <f ca="1">+IF(OFFSET('Hygiene Data'!$G$12,0,10*ROW('Hygiene Data'!G2))="","",OFFSET('Hygiene Data'!$G$12,0,10*ROW('Hygiene Data'!G2)))</f>
        <v/>
      </c>
      <c r="DZ8" s="370" t="str">
        <f ca="1">+IF(OFFSET('Hygiene Data'!$G$13,0,10*ROW('Hygiene Data'!G2))="","",OFFSET('Hygiene Data'!$G$13,0,10*ROW('Hygiene Data'!G2)))</f>
        <v/>
      </c>
      <c r="EA8" s="370" t="str">
        <f ca="1">+IF(OFFSET('Hygiene Data'!$H$11,0,10*ROW('Hygiene Data'!H2))="","",OFFSET('Hygiene Data'!$H$11,0,10*ROW('Hygiene Data'!H2)))</f>
        <v/>
      </c>
      <c r="EB8" s="370" t="str">
        <f ca="1">+IF(OFFSET('Hygiene Data'!$H$12,0,10*ROW('Hygiene Data'!H2))="","",OFFSET('Hygiene Data'!$H$12,0,10*ROW('Hygiene Data'!H2)))</f>
        <v/>
      </c>
      <c r="EC8" s="370" t="str">
        <f ca="1">+IF(OFFSET('Hygiene Data'!$H$13,0,10*ROW('Hygiene Data'!H2))="","",OFFSET('Hygiene Data'!$H$13,0,10*ROW('Hygiene Data'!H2)))</f>
        <v/>
      </c>
      <c r="ED8" s="370" t="str">
        <f ca="1">+IF(OFFSET('Hygiene Data'!$I$11,0,10*ROW('Hygiene Data'!I2))="","",OFFSET('Hygiene Data'!$I$11,0,10*ROW('Hygiene Data'!I2)))</f>
        <v/>
      </c>
      <c r="EE8" s="370" t="str">
        <f ca="1">+IF(OFFSET('Hygiene Data'!$I$12,0,10*ROW('Hygiene Data'!I2))="","",OFFSET('Hygiene Data'!$I$12,0,10*ROW('Hygiene Data'!I2)))</f>
        <v/>
      </c>
      <c r="EF8" s="370" t="str">
        <f ca="1">+IF(OFFSET('Hygiene Data'!$I$13,0,10*ROW('Hygiene Data'!I2))="","",OFFSET('Hygiene Data'!$I$13,0,10*ROW('Hygiene Data'!I2)))</f>
        <v/>
      </c>
    </row>
    <row r="9" spans="1:136" x14ac:dyDescent="0.25">
      <c r="A9" s="479" t="str">
        <f ca="1">+IF(OFFSET('Water Data'!$B$2,0,10*ROW('Water Data'!E3))="","",OFFSET('Water Data'!$B$2,0,10*ROW('Water Data'!E3)))</f>
        <v>MEX_2014_EMIS</v>
      </c>
      <c r="B9" s="47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6">
        <f t="shared" ca="1" si="0"/>
        <v>2014</v>
      </c>
      <c r="D9" s="50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98.36</v>
      </c>
      <c r="E9" s="50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88.24499999999999</v>
      </c>
      <c r="F9" s="50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7">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99.771147286152257</v>
      </c>
      <c r="H9" s="507">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97.195474761431853</v>
      </c>
      <c r="I9" s="50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7">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97.617162296908916</v>
      </c>
      <c r="K9" s="507">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80.574373863569718</v>
      </c>
      <c r="L9" s="50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7">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98.35</v>
      </c>
      <c r="N9" s="507">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90.11999999999999</v>
      </c>
      <c r="O9" s="50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98.32</v>
      </c>
      <c r="Q9" s="50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86.559999999999988</v>
      </c>
      <c r="R9" s="50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98.47</v>
      </c>
      <c r="T9" s="50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87.740000000000009</v>
      </c>
      <c r="U9" s="50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98.23</v>
      </c>
      <c r="W9" s="508">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95.267830781256151</v>
      </c>
      <c r="X9" s="50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8">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98.97554242332744</v>
      </c>
      <c r="AB9" s="508">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98.360867877323898</v>
      </c>
      <c r="AC9" s="50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8">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98.049266278082072</v>
      </c>
      <c r="AG9" s="508">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93.258838346855697</v>
      </c>
      <c r="AH9" s="50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8">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98.07</v>
      </c>
      <c r="AL9" s="508">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95.08</v>
      </c>
      <c r="AM9" s="50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98.47</v>
      </c>
      <c r="AQ9" s="508">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95.35</v>
      </c>
      <c r="AR9" s="50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8">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98.39</v>
      </c>
      <c r="AV9" s="508">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96.045000000000002</v>
      </c>
      <c r="AW9" s="50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9">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88.025294300313348</v>
      </c>
      <c r="BA9" s="585">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70.39832876944358</v>
      </c>
      <c r="BB9" s="50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9">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97.881039685887657</v>
      </c>
      <c r="BD9" s="509">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87.760002595969752</v>
      </c>
      <c r="BE9" s="50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9">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79.59519161615124</v>
      </c>
      <c r="BG9" s="509">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52.344747618558365</v>
      </c>
      <c r="BH9" s="50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9">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88.22</v>
      </c>
      <c r="BJ9" s="509">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72.69244772291961</v>
      </c>
      <c r="BK9" s="50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9">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86.16</v>
      </c>
      <c r="BM9" s="509">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67.193321822218195</v>
      </c>
      <c r="BN9" s="50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9">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91.21</v>
      </c>
      <c r="BP9" s="509">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71.838607594936704</v>
      </c>
      <c r="BQ9" s="50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0" t="str">
        <f ca="1">+IF(OFFSET('Water Data'!$D$27,0,10*ROW('Water Data'!D3))="","",OFFSET('Water Data'!$D$27,0,10*ROW('Water Data'!D3)))</f>
        <v>Yes</v>
      </c>
      <c r="BT9" s="370" t="str">
        <f ca="1">+IF(OFFSET('Water Data'!$D$28,0,10*ROW('Water Data'!D3))="","",OFFSET('Water Data'!$D$28,0,10*ROW('Water Data'!D3)))</f>
        <v>Yes</v>
      </c>
      <c r="BU9" s="370" t="str">
        <f ca="1">+IF(OFFSET('Water Data'!$D$29,0,10*ROW('Water Data'!D3))="","",OFFSET('Water Data'!$D$29,0,10*ROW('Water Data'!D3)))</f>
        <v/>
      </c>
      <c r="BV9" s="370" t="str">
        <f ca="1">+IF(OFFSET('Water Data'!$E$27,0,10*ROW('Water Data'!E3))="","",OFFSET('Water Data'!$E$27,0,10*ROW('Water Data'!E3)))</f>
        <v>Yes</v>
      </c>
      <c r="BW9" s="370" t="str">
        <f ca="1">+IF(OFFSET('Water Data'!$E$28,0,10*ROW('Water Data'!E3))="","",OFFSET('Water Data'!$E$28,0,10*ROW('Water Data'!E3)))</f>
        <v>Yes</v>
      </c>
      <c r="BX9" s="370" t="str">
        <f ca="1">+IF(OFFSET('Water Data'!$E$29,0,10*ROW('Water Data'!E3))="","",OFFSET('Water Data'!$E$29,0,10*ROW('Water Data'!E3)))</f>
        <v/>
      </c>
      <c r="BY9" s="370" t="str">
        <f ca="1">+IF(OFFSET('Water Data'!$F$27,0,10*ROW('Water Data'!F3))="","",OFFSET('Water Data'!$F$27,0,10*ROW('Water Data'!F3)))</f>
        <v>Yes</v>
      </c>
      <c r="BZ9" s="370" t="str">
        <f ca="1">+IF(OFFSET('Water Data'!$F$28,0,10*ROW('Water Data'!F3))="","",OFFSET('Water Data'!$F$28,0,10*ROW('Water Data'!F3)))</f>
        <v>Yes</v>
      </c>
      <c r="CA9" s="370" t="str">
        <f ca="1">+IF(OFFSET('Water Data'!$F$29,0,10*ROW('Water Data'!F3))="","",OFFSET('Water Data'!$F$29,0,10*ROW('Water Data'!F3)))</f>
        <v/>
      </c>
      <c r="CB9" s="370" t="str">
        <f ca="1">+IF(OFFSET('Water Data'!$G$27,0,10*ROW('Water Data'!G3))="","",OFFSET('Water Data'!$G$27,0,10*ROW('Water Data'!G3)))</f>
        <v>Yes</v>
      </c>
      <c r="CC9" s="370" t="str">
        <f ca="1">+IF(OFFSET('Water Data'!$G$28,0,10*ROW('Water Data'!G3))="","",OFFSET('Water Data'!$G$28,0,10*ROW('Water Data'!G3)))</f>
        <v>Yes</v>
      </c>
      <c r="CD9" s="370" t="str">
        <f ca="1">+IF(OFFSET('Water Data'!$G$29,0,10*ROW('Water Data'!G3))="","",OFFSET('Water Data'!$G$29,0,10*ROW('Water Data'!G3)))</f>
        <v/>
      </c>
      <c r="CE9" s="370" t="str">
        <f ca="1">+IF(OFFSET('Water Data'!$H$27,0,10*ROW('Water Data'!H3))="","",OFFSET('Water Data'!$H$27,0,10*ROW('Water Data'!H3)))</f>
        <v>Yes</v>
      </c>
      <c r="CF9" s="370" t="str">
        <f ca="1">+IF(OFFSET('Water Data'!$H$28,0,10*ROW('Water Data'!H3))="","",OFFSET('Water Data'!$H$28,0,10*ROW('Water Data'!H3)))</f>
        <v>Yes</v>
      </c>
      <c r="CG9" s="370" t="str">
        <f ca="1">+IF(OFFSET('Water Data'!$H$29,0,10*ROW('Water Data'!H3))="","",OFFSET('Water Data'!$H$29,0,10*ROW('Water Data'!H3)))</f>
        <v/>
      </c>
      <c r="CH9" s="370" t="str">
        <f ca="1">+IF(OFFSET('Water Data'!$I$27,0,10*ROW('Water Data'!I3))="","",OFFSET('Water Data'!$I$27,0,10*ROW('Water Data'!I3)))</f>
        <v>Yes</v>
      </c>
      <c r="CI9" s="370" t="str">
        <f ca="1">+IF(OFFSET('Water Data'!$I$28,0,10*ROW('Water Data'!I3))="","",OFFSET('Water Data'!$I$28,0,10*ROW('Water Data'!I3)))</f>
        <v>Yes</v>
      </c>
      <c r="CJ9" s="370" t="str">
        <f ca="1">+IF(OFFSET('Water Data'!$I$29,0,10*ROW('Water Data'!I3))="","",OFFSET('Water Data'!$I$29,0,10*ROW('Water Data'!I3)))</f>
        <v/>
      </c>
      <c r="CK9" s="370" t="str">
        <f ca="1">+IF(OFFSET('Sanitation Data'!$D$28,0,10*ROW('Sanitation Data'!D3))="","",OFFSET('Sanitation Data'!$D$28,0,10*ROW('Sanitation Data'!D3)))</f>
        <v>Yes</v>
      </c>
      <c r="CL9" s="370" t="str">
        <f ca="1">+IF(OFFSET('Sanitation Data'!$D$29,0,10*ROW('Sanitation Data'!D3))="","",OFFSET('Sanitation Data'!$D$29,0,10*ROW('Sanitation Data'!D3)))</f>
        <v>Yes</v>
      </c>
      <c r="CM9" s="370" t="str">
        <f ca="1">+IF(OFFSET('Sanitation Data'!$D$30,0,10*ROW('Sanitation Data'!D3))="","",OFFSET('Sanitation Data'!$D$30,0,10*ROW('Sanitation Data'!D3)))</f>
        <v/>
      </c>
      <c r="CN9" s="370" t="str">
        <f ca="1">+IF(OFFSET('Sanitation Data'!$D$31,0,10*ROW('Sanitation Data'!D3))="","",OFFSET('Sanitation Data'!$D$31,0,10*ROW('Sanitation Data'!D3)))</f>
        <v/>
      </c>
      <c r="CO9" s="370" t="str">
        <f ca="1">+IF(OFFSET('Sanitation Data'!$D$32,0,10*ROW('Sanitation Data'!D3))="","",OFFSET('Sanitation Data'!$D$32,0,10*ROW('Sanitation Data'!D3)))</f>
        <v/>
      </c>
      <c r="CP9" s="370" t="str">
        <f ca="1">+IF(OFFSET('Sanitation Data'!$E$28,0,10*ROW('Sanitation Data'!E3))="","",OFFSET('Sanitation Data'!$E$28,0,10*ROW('Sanitation Data'!E3)))</f>
        <v>Yes</v>
      </c>
      <c r="CQ9" s="370" t="str">
        <f ca="1">+IF(OFFSET('Sanitation Data'!$E$29,0,10*ROW('Sanitation Data'!E3))="","",OFFSET('Sanitation Data'!$E$29,0,10*ROW('Sanitation Data'!E3)))</f>
        <v>Yes</v>
      </c>
      <c r="CR9" s="370" t="str">
        <f ca="1">+IF(OFFSET('Sanitation Data'!$E$30,0,10*ROW('Sanitation Data'!E3))="","",OFFSET('Sanitation Data'!$E$30,0,10*ROW('Sanitation Data'!E3)))</f>
        <v/>
      </c>
      <c r="CS9" s="370" t="str">
        <f ca="1">+IF(OFFSET('Sanitation Data'!$E$31,0,10*ROW('Sanitation Data'!E3))="","",OFFSET('Sanitation Data'!$E$31,0,10*ROW('Sanitation Data'!E3)))</f>
        <v/>
      </c>
      <c r="CT9" s="370" t="str">
        <f ca="1">+IF(OFFSET('Sanitation Data'!$E$32,0,10*ROW('Sanitation Data'!E3))="","",OFFSET('Sanitation Data'!$E$32,0,10*ROW('Sanitation Data'!E3)))</f>
        <v/>
      </c>
      <c r="CU9" s="370" t="str">
        <f ca="1">+IF(OFFSET('Sanitation Data'!$F$28,0,10*ROW('Sanitation Data'!F3))="","",OFFSET('Sanitation Data'!$F$28,0,10*ROW('Sanitation Data'!F3)))</f>
        <v>Yes</v>
      </c>
      <c r="CV9" s="370" t="str">
        <f ca="1">+IF(OFFSET('Sanitation Data'!$F$29,0,10*ROW('Sanitation Data'!F3))="","",OFFSET('Sanitation Data'!$F$29,0,10*ROW('Sanitation Data'!F3)))</f>
        <v>Yes</v>
      </c>
      <c r="CW9" s="370" t="str">
        <f ca="1">+IF(OFFSET('Sanitation Data'!$F$30,0,10*ROW('Sanitation Data'!F3))="","",OFFSET('Sanitation Data'!$F$30,0,10*ROW('Sanitation Data'!F3)))</f>
        <v/>
      </c>
      <c r="CX9" s="370" t="str">
        <f ca="1">+IF(OFFSET('Sanitation Data'!$F$31,0,10*ROW('Sanitation Data'!F3))="","",OFFSET('Sanitation Data'!$F$31,0,10*ROW('Sanitation Data'!F3)))</f>
        <v/>
      </c>
      <c r="CY9" s="370" t="str">
        <f ca="1">+IF(OFFSET('Sanitation Data'!$F$32,0,10*ROW('Sanitation Data'!F3))="","",OFFSET('Sanitation Data'!$F$32,0,10*ROW('Sanitation Data'!F3)))</f>
        <v/>
      </c>
      <c r="CZ9" s="370" t="str">
        <f ca="1">+IF(OFFSET('Sanitation Data'!$G$28,0,10*ROW('Sanitation Data'!G3))="","",OFFSET('Sanitation Data'!$G$28,0,10*ROW('Sanitation Data'!G3)))</f>
        <v>Yes</v>
      </c>
      <c r="DA9" s="370" t="str">
        <f ca="1">+IF(OFFSET('Sanitation Data'!$G$29,0,10*ROW('Sanitation Data'!G3))="","",OFFSET('Sanitation Data'!$G$29,0,10*ROW('Sanitation Data'!G3)))</f>
        <v>Yes</v>
      </c>
      <c r="DB9" s="370" t="str">
        <f ca="1">+IF(OFFSET('Sanitation Data'!$G$30,0,10*ROW('Sanitation Data'!G3))="","",OFFSET('Sanitation Data'!$G$30,0,10*ROW('Sanitation Data'!G3)))</f>
        <v/>
      </c>
      <c r="DC9" s="370" t="str">
        <f ca="1">+IF(OFFSET('Sanitation Data'!$G$31,0,10*ROW('Sanitation Data'!G3))="","",OFFSET('Sanitation Data'!$G$31,0,10*ROW('Sanitation Data'!G3)))</f>
        <v/>
      </c>
      <c r="DD9" s="370" t="str">
        <f ca="1">+IF(OFFSET('Sanitation Data'!$G$32,0,10*ROW('Sanitation Data'!G3))="","",OFFSET('Sanitation Data'!$G$32,0,10*ROW('Sanitation Data'!G3)))</f>
        <v/>
      </c>
      <c r="DE9" s="370" t="str">
        <f ca="1">+IF(OFFSET('Sanitation Data'!$H$28,0,10*ROW('Sanitation Data'!H3))="","",OFFSET('Sanitation Data'!$H$28,0,10*ROW('Sanitation Data'!H3)))</f>
        <v>Yes</v>
      </c>
      <c r="DF9" s="370" t="str">
        <f ca="1">+IF(OFFSET('Sanitation Data'!$H$29,0,10*ROW('Sanitation Data'!H3))="","",OFFSET('Sanitation Data'!$H$29,0,10*ROW('Sanitation Data'!H3)))</f>
        <v>Yes</v>
      </c>
      <c r="DG9" s="370" t="str">
        <f ca="1">+IF(OFFSET('Sanitation Data'!$H$30,0,10*ROW('Sanitation Data'!H3))="","",OFFSET('Sanitation Data'!$H$30,0,10*ROW('Sanitation Data'!H3)))</f>
        <v/>
      </c>
      <c r="DH9" s="370" t="str">
        <f ca="1">+IF(OFFSET('Sanitation Data'!$H$31,0,10*ROW('Sanitation Data'!H3))="","",OFFSET('Sanitation Data'!$H$31,0,10*ROW('Sanitation Data'!H3)))</f>
        <v/>
      </c>
      <c r="DI9" s="370" t="str">
        <f ca="1">+IF(OFFSET('Sanitation Data'!$H$32,0,10*ROW('Sanitation Data'!H3))="","",OFFSET('Sanitation Data'!$H$32,0,10*ROW('Sanitation Data'!H3)))</f>
        <v/>
      </c>
      <c r="DJ9" s="370" t="str">
        <f ca="1">+IF(OFFSET('Sanitation Data'!$I$28,0,10*ROW('Sanitation Data'!I3))="","",OFFSET('Sanitation Data'!$I$28,0,10*ROW('Sanitation Data'!I3)))</f>
        <v>Yes</v>
      </c>
      <c r="DK9" s="370" t="str">
        <f ca="1">+IF(OFFSET('Sanitation Data'!$I$29,0,10*ROW('Sanitation Data'!I3))="","",OFFSET('Sanitation Data'!$I$29,0,10*ROW('Sanitation Data'!I3)))</f>
        <v>Yes</v>
      </c>
      <c r="DL9" s="370" t="str">
        <f ca="1">+IF(OFFSET('Sanitation Data'!$I$30,0,10*ROW('Sanitation Data'!I3))="","",OFFSET('Sanitation Data'!$I$30,0,10*ROW('Sanitation Data'!I3)))</f>
        <v/>
      </c>
      <c r="DM9" s="370" t="str">
        <f ca="1">+IF(OFFSET('Sanitation Data'!$I$31,0,10*ROW('Sanitation Data'!I3))="","",OFFSET('Sanitation Data'!$I$31,0,10*ROW('Sanitation Data'!I3)))</f>
        <v/>
      </c>
      <c r="DN9" s="370" t="str">
        <f ca="1">+IF(OFFSET('Sanitation Data'!$I$32,0,10*ROW('Sanitation Data'!I3))="","",OFFSET('Sanitation Data'!$I$32,0,10*ROW('Sanitation Data'!I3)))</f>
        <v/>
      </c>
      <c r="DO9" s="370" t="str">
        <f ca="1">+IF(OFFSET('Hygiene Data'!$D$11,0,10*ROW('Hygiene Data'!D3))="","",OFFSET('Hygiene Data'!$D$11,0,10*ROW('Hygiene Data'!D3)))</f>
        <v>Yes</v>
      </c>
      <c r="DP9" s="370" t="str">
        <f ca="1">+IF(OFFSET('Hygiene Data'!$D$12,0,10*ROW('Hygiene Data'!D3))="","",OFFSET('Hygiene Data'!$D$12,0,10*ROW('Hygiene Data'!D3)))</f>
        <v>Yes</v>
      </c>
      <c r="DQ9" s="370" t="str">
        <f ca="1">+IF(OFFSET('Hygiene Data'!$D$13,0,10*ROW('Hygiene Data'!D3))="","",OFFSET('Hygiene Data'!$D$13,0,10*ROW('Hygiene Data'!D3)))</f>
        <v/>
      </c>
      <c r="DR9" s="370" t="str">
        <f ca="1">+IF(OFFSET('Hygiene Data'!$E$11,0,10*ROW('Hygiene Data'!E3))="","",OFFSET('Hygiene Data'!$E$11,0,10*ROW('Hygiene Data'!E3)))</f>
        <v>Yes</v>
      </c>
      <c r="DS9" s="370" t="str">
        <f ca="1">+IF(OFFSET('Hygiene Data'!$E$12,0,10*ROW('Hygiene Data'!E3))="","",OFFSET('Hygiene Data'!$E$12,0,10*ROW('Hygiene Data'!E3)))</f>
        <v>Yes</v>
      </c>
      <c r="DT9" s="370" t="str">
        <f ca="1">+IF(OFFSET('Hygiene Data'!$E$13,0,10*ROW('Hygiene Data'!E3))="","",OFFSET('Hygiene Data'!$E$13,0,10*ROW('Hygiene Data'!E3)))</f>
        <v/>
      </c>
      <c r="DU9" s="370" t="str">
        <f ca="1">+IF(OFFSET('Hygiene Data'!$F$11,0,10*ROW('Hygiene Data'!F3))="","",OFFSET('Hygiene Data'!$F$11,0,10*ROW('Hygiene Data'!F3)))</f>
        <v>Yes</v>
      </c>
      <c r="DV9" s="370" t="str">
        <f ca="1">+IF(OFFSET('Hygiene Data'!$F$12,0,10*ROW('Hygiene Data'!F3))="","",OFFSET('Hygiene Data'!$F$12,0,10*ROW('Hygiene Data'!F3)))</f>
        <v>Yes</v>
      </c>
      <c r="DW9" s="370" t="str">
        <f ca="1">+IF(OFFSET('Hygiene Data'!$F$13,0,10*ROW('Hygiene Data'!F3))="","",OFFSET('Hygiene Data'!$F$13,0,10*ROW('Hygiene Data'!F3)))</f>
        <v/>
      </c>
      <c r="DX9" s="370" t="str">
        <f ca="1">+IF(OFFSET('Hygiene Data'!$G$11,0,10*ROW('Hygiene Data'!G3))="","",OFFSET('Hygiene Data'!$G$11,0,10*ROW('Hygiene Data'!G3)))</f>
        <v>Yes</v>
      </c>
      <c r="DY9" s="370" t="str">
        <f ca="1">+IF(OFFSET('Hygiene Data'!$G$12,0,10*ROW('Hygiene Data'!G3))="","",OFFSET('Hygiene Data'!$G$12,0,10*ROW('Hygiene Data'!G3)))</f>
        <v>Yes</v>
      </c>
      <c r="DZ9" s="370" t="str">
        <f ca="1">+IF(OFFSET('Hygiene Data'!$G$13,0,10*ROW('Hygiene Data'!G3))="","",OFFSET('Hygiene Data'!$G$13,0,10*ROW('Hygiene Data'!G3)))</f>
        <v/>
      </c>
      <c r="EA9" s="370" t="str">
        <f ca="1">+IF(OFFSET('Hygiene Data'!$H$11,0,10*ROW('Hygiene Data'!H3))="","",OFFSET('Hygiene Data'!$H$11,0,10*ROW('Hygiene Data'!H3)))</f>
        <v>Yes</v>
      </c>
      <c r="EB9" s="370" t="str">
        <f ca="1">+IF(OFFSET('Hygiene Data'!$H$12,0,10*ROW('Hygiene Data'!H3))="","",OFFSET('Hygiene Data'!$H$12,0,10*ROW('Hygiene Data'!H3)))</f>
        <v>Yes</v>
      </c>
      <c r="EC9" s="370" t="str">
        <f ca="1">+IF(OFFSET('Hygiene Data'!$H$13,0,10*ROW('Hygiene Data'!H3))="","",OFFSET('Hygiene Data'!$H$13,0,10*ROW('Hygiene Data'!H3)))</f>
        <v/>
      </c>
      <c r="ED9" s="370" t="str">
        <f ca="1">+IF(OFFSET('Hygiene Data'!$I$11,0,10*ROW('Hygiene Data'!I3))="","",OFFSET('Hygiene Data'!$I$11,0,10*ROW('Hygiene Data'!I3)))</f>
        <v>Yes</v>
      </c>
      <c r="EE9" s="370" t="str">
        <f ca="1">+IF(OFFSET('Hygiene Data'!$I$12,0,10*ROW('Hygiene Data'!I3))="","",OFFSET('Hygiene Data'!$I$12,0,10*ROW('Hygiene Data'!I3)))</f>
        <v>Yes</v>
      </c>
      <c r="EF9" s="370" t="str">
        <f ca="1">+IF(OFFSET('Hygiene Data'!$I$13,0,10*ROW('Hygiene Data'!I3))="","",OFFSET('Hygiene Data'!$I$13,0,10*ROW('Hygiene Data'!I3)))</f>
        <v/>
      </c>
    </row>
    <row r="10" spans="1:136" x14ac:dyDescent="0.25">
      <c r="A10" s="479" t="str">
        <f ca="1">+IF(OFFSET('Water Data'!$B$2,0,10*ROW('Water Data'!E4))="","",OFFSET('Water Data'!$B$2,0,10*ROW('Water Data'!E4)))</f>
        <v>MEX_2014_INEE</v>
      </c>
      <c r="B10" s="47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Encuesta</v>
      </c>
      <c r="C10" s="506">
        <f t="shared" ca="1" si="0"/>
        <v>2014</v>
      </c>
      <c r="D10" s="50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96.559629999999999</v>
      </c>
      <c r="E10" s="50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61.926609999999997</v>
      </c>
      <c r="G10" s="50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96.559629999999999</v>
      </c>
      <c r="Q10" s="50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61.926609999999997</v>
      </c>
      <c r="S10" s="50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8">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94.27</v>
      </c>
      <c r="W10" s="508">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93.979349999999997</v>
      </c>
      <c r="X10" s="508">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90.94</v>
      </c>
      <c r="Y10" s="50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8">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80.73</v>
      </c>
      <c r="AA10" s="50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8">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94.27</v>
      </c>
      <c r="AQ10" s="508">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93.979349999999997</v>
      </c>
      <c r="AR10" s="508">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90.94</v>
      </c>
      <c r="AS10" s="50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8">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80.73</v>
      </c>
      <c r="AU10" s="50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5">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95.87</v>
      </c>
      <c r="BB10" s="50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9">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95.87</v>
      </c>
      <c r="BN10" s="50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0" t="str">
        <f ca="1">+IF(OFFSET('Water Data'!$D$27,0,10*ROW('Water Data'!D4))="","",OFFSET('Water Data'!$D$27,0,10*ROW('Water Data'!D4)))</f>
        <v>Yes</v>
      </c>
      <c r="BT10" s="370" t="str">
        <f ca="1">+IF(OFFSET('Water Data'!$D$28,0,10*ROW('Water Data'!D4))="","",OFFSET('Water Data'!$D$28,0,10*ROW('Water Data'!D4)))</f>
        <v/>
      </c>
      <c r="BU10" s="370" t="str">
        <f ca="1">+IF(OFFSET('Water Data'!$D$29,0,10*ROW('Water Data'!D4))="","",OFFSET('Water Data'!$D$29,0,10*ROW('Water Data'!D4)))</f>
        <v>Yes</v>
      </c>
      <c r="BV10" s="370" t="str">
        <f ca="1">+IF(OFFSET('Water Data'!$E$27,0,10*ROW('Water Data'!E4))="","",OFFSET('Water Data'!$E$27,0,10*ROW('Water Data'!E4)))</f>
        <v/>
      </c>
      <c r="BW10" s="370" t="str">
        <f ca="1">+IF(OFFSET('Water Data'!$E$28,0,10*ROW('Water Data'!E4))="","",OFFSET('Water Data'!$E$28,0,10*ROW('Water Data'!E4)))</f>
        <v/>
      </c>
      <c r="BX10" s="370" t="str">
        <f ca="1">+IF(OFFSET('Water Data'!$E$29,0,10*ROW('Water Data'!E4))="","",OFFSET('Water Data'!$E$29,0,10*ROW('Water Data'!E4)))</f>
        <v/>
      </c>
      <c r="BY10" s="370" t="str">
        <f ca="1">+IF(OFFSET('Water Data'!$F$27,0,10*ROW('Water Data'!F4))="","",OFFSET('Water Data'!$F$27,0,10*ROW('Water Data'!F4)))</f>
        <v/>
      </c>
      <c r="BZ10" s="370" t="str">
        <f ca="1">+IF(OFFSET('Water Data'!$F$28,0,10*ROW('Water Data'!F4))="","",OFFSET('Water Data'!$F$28,0,10*ROW('Water Data'!F4)))</f>
        <v/>
      </c>
      <c r="CA10" s="370" t="str">
        <f ca="1">+IF(OFFSET('Water Data'!$F$29,0,10*ROW('Water Data'!F4))="","",OFFSET('Water Data'!$F$29,0,10*ROW('Water Data'!F4)))</f>
        <v/>
      </c>
      <c r="CB10" s="370" t="str">
        <f ca="1">+IF(OFFSET('Water Data'!$G$27,0,10*ROW('Water Data'!G4))="","",OFFSET('Water Data'!$G$27,0,10*ROW('Water Data'!G4)))</f>
        <v/>
      </c>
      <c r="CC10" s="370" t="str">
        <f ca="1">+IF(OFFSET('Water Data'!$G$28,0,10*ROW('Water Data'!G4))="","",OFFSET('Water Data'!$G$28,0,10*ROW('Water Data'!G4)))</f>
        <v/>
      </c>
      <c r="CD10" s="370" t="str">
        <f ca="1">+IF(OFFSET('Water Data'!$G$29,0,10*ROW('Water Data'!G4))="","",OFFSET('Water Data'!$G$29,0,10*ROW('Water Data'!G4)))</f>
        <v/>
      </c>
      <c r="CE10" s="370" t="str">
        <f ca="1">+IF(OFFSET('Water Data'!$H$27,0,10*ROW('Water Data'!H4))="","",OFFSET('Water Data'!$H$27,0,10*ROW('Water Data'!H4)))</f>
        <v>Yes</v>
      </c>
      <c r="CF10" s="370" t="str">
        <f ca="1">+IF(OFFSET('Water Data'!$H$28,0,10*ROW('Water Data'!H4))="","",OFFSET('Water Data'!$H$28,0,10*ROW('Water Data'!H4)))</f>
        <v/>
      </c>
      <c r="CG10" s="370" t="str">
        <f ca="1">+IF(OFFSET('Water Data'!$H$29,0,10*ROW('Water Data'!H4))="","",OFFSET('Water Data'!$H$29,0,10*ROW('Water Data'!H4)))</f>
        <v>Yes</v>
      </c>
      <c r="CH10" s="370" t="str">
        <f ca="1">+IF(OFFSET('Water Data'!$I$27,0,10*ROW('Water Data'!I4))="","",OFFSET('Water Data'!$I$27,0,10*ROW('Water Data'!I4)))</f>
        <v/>
      </c>
      <c r="CI10" s="370" t="str">
        <f ca="1">+IF(OFFSET('Water Data'!$I$28,0,10*ROW('Water Data'!I4))="","",OFFSET('Water Data'!$I$28,0,10*ROW('Water Data'!I4)))</f>
        <v/>
      </c>
      <c r="CJ10" s="370" t="str">
        <f ca="1">+IF(OFFSET('Water Data'!$I$29,0,10*ROW('Water Data'!I4))="","",OFFSET('Water Data'!$I$29,0,10*ROW('Water Data'!I4)))</f>
        <v/>
      </c>
      <c r="CK10" s="370" t="str">
        <f ca="1">+IF(OFFSET('Sanitation Data'!$D$28,0,10*ROW('Sanitation Data'!D4))="","",OFFSET('Sanitation Data'!$D$28,0,10*ROW('Sanitation Data'!D4)))</f>
        <v>Yes</v>
      </c>
      <c r="CL10" s="370" t="str">
        <f ca="1">+IF(OFFSET('Sanitation Data'!$D$29,0,10*ROW('Sanitation Data'!D4))="","",OFFSET('Sanitation Data'!$D$29,0,10*ROW('Sanitation Data'!D4)))</f>
        <v>Yes</v>
      </c>
      <c r="CM10" s="370" t="str">
        <f ca="1">+IF(OFFSET('Sanitation Data'!$D$30,0,10*ROW('Sanitation Data'!D4))="","",OFFSET('Sanitation Data'!$D$30,0,10*ROW('Sanitation Data'!D4)))</f>
        <v>Yes</v>
      </c>
      <c r="CN10" s="370" t="str">
        <f ca="1">+IF(OFFSET('Sanitation Data'!$D$31,0,10*ROW('Sanitation Data'!D4))="","",OFFSET('Sanitation Data'!$D$31,0,10*ROW('Sanitation Data'!D4)))</f>
        <v/>
      </c>
      <c r="CO10" s="370" t="str">
        <f ca="1">+IF(OFFSET('Sanitation Data'!$D$32,0,10*ROW('Sanitation Data'!D4))="","",OFFSET('Sanitation Data'!$D$32,0,10*ROW('Sanitation Data'!D4)))</f>
        <v>Yes</v>
      </c>
      <c r="CP10" s="370" t="str">
        <f ca="1">+IF(OFFSET('Sanitation Data'!$E$28,0,10*ROW('Sanitation Data'!E4))="","",OFFSET('Sanitation Data'!$E$28,0,10*ROW('Sanitation Data'!E4)))</f>
        <v/>
      </c>
      <c r="CQ10" s="370" t="str">
        <f ca="1">+IF(OFFSET('Sanitation Data'!$E$29,0,10*ROW('Sanitation Data'!E4))="","",OFFSET('Sanitation Data'!$E$29,0,10*ROW('Sanitation Data'!E4)))</f>
        <v/>
      </c>
      <c r="CR10" s="370" t="str">
        <f ca="1">+IF(OFFSET('Sanitation Data'!$E$30,0,10*ROW('Sanitation Data'!E4))="","",OFFSET('Sanitation Data'!$E$30,0,10*ROW('Sanitation Data'!E4)))</f>
        <v/>
      </c>
      <c r="CS10" s="370" t="str">
        <f ca="1">+IF(OFFSET('Sanitation Data'!$E$31,0,10*ROW('Sanitation Data'!E4))="","",OFFSET('Sanitation Data'!$E$31,0,10*ROW('Sanitation Data'!E4)))</f>
        <v/>
      </c>
      <c r="CT10" s="370" t="str">
        <f ca="1">+IF(OFFSET('Sanitation Data'!$E$32,0,10*ROW('Sanitation Data'!E4))="","",OFFSET('Sanitation Data'!$E$32,0,10*ROW('Sanitation Data'!E4)))</f>
        <v/>
      </c>
      <c r="CU10" s="370" t="str">
        <f ca="1">+IF(OFFSET('Sanitation Data'!$F$28,0,10*ROW('Sanitation Data'!F4))="","",OFFSET('Sanitation Data'!$F$28,0,10*ROW('Sanitation Data'!F4)))</f>
        <v/>
      </c>
      <c r="CV10" s="370" t="str">
        <f ca="1">+IF(OFFSET('Sanitation Data'!$F$29,0,10*ROW('Sanitation Data'!F4))="","",OFFSET('Sanitation Data'!$F$29,0,10*ROW('Sanitation Data'!F4)))</f>
        <v/>
      </c>
      <c r="CW10" s="370" t="str">
        <f ca="1">+IF(OFFSET('Sanitation Data'!$F$30,0,10*ROW('Sanitation Data'!F4))="","",OFFSET('Sanitation Data'!$F$30,0,10*ROW('Sanitation Data'!F4)))</f>
        <v/>
      </c>
      <c r="CX10" s="370" t="str">
        <f ca="1">+IF(OFFSET('Sanitation Data'!$F$31,0,10*ROW('Sanitation Data'!F4))="","",OFFSET('Sanitation Data'!$F$31,0,10*ROW('Sanitation Data'!F4)))</f>
        <v/>
      </c>
      <c r="CY10" s="370" t="str">
        <f ca="1">+IF(OFFSET('Sanitation Data'!$F$32,0,10*ROW('Sanitation Data'!F4))="","",OFFSET('Sanitation Data'!$F$32,0,10*ROW('Sanitation Data'!F4)))</f>
        <v/>
      </c>
      <c r="CZ10" s="370" t="str">
        <f ca="1">+IF(OFFSET('Sanitation Data'!$G$28,0,10*ROW('Sanitation Data'!G4))="","",OFFSET('Sanitation Data'!$G$28,0,10*ROW('Sanitation Data'!G4)))</f>
        <v/>
      </c>
      <c r="DA10" s="370" t="str">
        <f ca="1">+IF(OFFSET('Sanitation Data'!$G$29,0,10*ROW('Sanitation Data'!G4))="","",OFFSET('Sanitation Data'!$G$29,0,10*ROW('Sanitation Data'!G4)))</f>
        <v/>
      </c>
      <c r="DB10" s="370" t="str">
        <f ca="1">+IF(OFFSET('Sanitation Data'!$G$30,0,10*ROW('Sanitation Data'!G4))="","",OFFSET('Sanitation Data'!$G$30,0,10*ROW('Sanitation Data'!G4)))</f>
        <v/>
      </c>
      <c r="DC10" s="370" t="str">
        <f ca="1">+IF(OFFSET('Sanitation Data'!$G$31,0,10*ROW('Sanitation Data'!G4))="","",OFFSET('Sanitation Data'!$G$31,0,10*ROW('Sanitation Data'!G4)))</f>
        <v/>
      </c>
      <c r="DD10" s="370" t="str">
        <f ca="1">+IF(OFFSET('Sanitation Data'!$G$32,0,10*ROW('Sanitation Data'!G4))="","",OFFSET('Sanitation Data'!$G$32,0,10*ROW('Sanitation Data'!G4)))</f>
        <v/>
      </c>
      <c r="DE10" s="370" t="str">
        <f ca="1">+IF(OFFSET('Sanitation Data'!$H$28,0,10*ROW('Sanitation Data'!H4))="","",OFFSET('Sanitation Data'!$H$28,0,10*ROW('Sanitation Data'!H4)))</f>
        <v>Yes</v>
      </c>
      <c r="DF10" s="370" t="str">
        <f ca="1">+IF(OFFSET('Sanitation Data'!$H$29,0,10*ROW('Sanitation Data'!H4))="","",OFFSET('Sanitation Data'!$H$29,0,10*ROW('Sanitation Data'!H4)))</f>
        <v>Yes</v>
      </c>
      <c r="DG10" s="370" t="str">
        <f ca="1">+IF(OFFSET('Sanitation Data'!$H$30,0,10*ROW('Sanitation Data'!H4))="","",OFFSET('Sanitation Data'!$H$30,0,10*ROW('Sanitation Data'!H4)))</f>
        <v>Yes</v>
      </c>
      <c r="DH10" s="370" t="str">
        <f ca="1">+IF(OFFSET('Sanitation Data'!$H$31,0,10*ROW('Sanitation Data'!H4))="","",OFFSET('Sanitation Data'!$H$31,0,10*ROW('Sanitation Data'!H4)))</f>
        <v/>
      </c>
      <c r="DI10" s="370" t="str">
        <f ca="1">+IF(OFFSET('Sanitation Data'!$H$32,0,10*ROW('Sanitation Data'!H4))="","",OFFSET('Sanitation Data'!$H$32,0,10*ROW('Sanitation Data'!H4)))</f>
        <v>Yes</v>
      </c>
      <c r="DJ10" s="370" t="str">
        <f ca="1">+IF(OFFSET('Sanitation Data'!$I$28,0,10*ROW('Sanitation Data'!I4))="","",OFFSET('Sanitation Data'!$I$28,0,10*ROW('Sanitation Data'!I4)))</f>
        <v/>
      </c>
      <c r="DK10" s="370" t="str">
        <f ca="1">+IF(OFFSET('Sanitation Data'!$I$29,0,10*ROW('Sanitation Data'!I4))="","",OFFSET('Sanitation Data'!$I$29,0,10*ROW('Sanitation Data'!I4)))</f>
        <v/>
      </c>
      <c r="DL10" s="370" t="str">
        <f ca="1">+IF(OFFSET('Sanitation Data'!$I$30,0,10*ROW('Sanitation Data'!I4))="","",OFFSET('Sanitation Data'!$I$30,0,10*ROW('Sanitation Data'!I4)))</f>
        <v/>
      </c>
      <c r="DM10" s="370" t="str">
        <f ca="1">+IF(OFFSET('Sanitation Data'!$I$31,0,10*ROW('Sanitation Data'!I4))="","",OFFSET('Sanitation Data'!$I$31,0,10*ROW('Sanitation Data'!I4)))</f>
        <v/>
      </c>
      <c r="DN10" s="370" t="str">
        <f ca="1">+IF(OFFSET('Sanitation Data'!$I$32,0,10*ROW('Sanitation Data'!I4))="","",OFFSET('Sanitation Data'!$I$32,0,10*ROW('Sanitation Data'!I4)))</f>
        <v/>
      </c>
      <c r="DO10" s="370" t="str">
        <f ca="1">+IF(OFFSET('Hygiene Data'!$D$11,0,10*ROW('Hygiene Data'!D4))="","",OFFSET('Hygiene Data'!$D$11,0,10*ROW('Hygiene Data'!D4)))</f>
        <v/>
      </c>
      <c r="DP10" s="370" t="str">
        <f ca="1">+IF(OFFSET('Hygiene Data'!$D$12,0,10*ROW('Hygiene Data'!D4))="","",OFFSET('Hygiene Data'!$D$12,0,10*ROW('Hygiene Data'!D4)))</f>
        <v>Yes</v>
      </c>
      <c r="DQ10" s="370" t="str">
        <f ca="1">+IF(OFFSET('Hygiene Data'!$D$13,0,10*ROW('Hygiene Data'!D4))="","",OFFSET('Hygiene Data'!$D$13,0,10*ROW('Hygiene Data'!D4)))</f>
        <v/>
      </c>
      <c r="DR10" s="370" t="str">
        <f ca="1">+IF(OFFSET('Hygiene Data'!$E$11,0,10*ROW('Hygiene Data'!E4))="","",OFFSET('Hygiene Data'!$E$11,0,10*ROW('Hygiene Data'!E4)))</f>
        <v/>
      </c>
      <c r="DS10" s="370" t="str">
        <f ca="1">+IF(OFFSET('Hygiene Data'!$E$12,0,10*ROW('Hygiene Data'!E4))="","",OFFSET('Hygiene Data'!$E$12,0,10*ROW('Hygiene Data'!E4)))</f>
        <v/>
      </c>
      <c r="DT10" s="370" t="str">
        <f ca="1">+IF(OFFSET('Hygiene Data'!$E$13,0,10*ROW('Hygiene Data'!E4))="","",OFFSET('Hygiene Data'!$E$13,0,10*ROW('Hygiene Data'!E4)))</f>
        <v/>
      </c>
      <c r="DU10" s="370" t="str">
        <f ca="1">+IF(OFFSET('Hygiene Data'!$F$11,0,10*ROW('Hygiene Data'!F4))="","",OFFSET('Hygiene Data'!$F$11,0,10*ROW('Hygiene Data'!F4)))</f>
        <v/>
      </c>
      <c r="DV10" s="370" t="str">
        <f ca="1">+IF(OFFSET('Hygiene Data'!$F$12,0,10*ROW('Hygiene Data'!F4))="","",OFFSET('Hygiene Data'!$F$12,0,10*ROW('Hygiene Data'!F4)))</f>
        <v/>
      </c>
      <c r="DW10" s="370" t="str">
        <f ca="1">+IF(OFFSET('Hygiene Data'!$F$13,0,10*ROW('Hygiene Data'!F4))="","",OFFSET('Hygiene Data'!$F$13,0,10*ROW('Hygiene Data'!F4)))</f>
        <v/>
      </c>
      <c r="DX10" s="370" t="str">
        <f ca="1">+IF(OFFSET('Hygiene Data'!$G$11,0,10*ROW('Hygiene Data'!G4))="","",OFFSET('Hygiene Data'!$G$11,0,10*ROW('Hygiene Data'!G4)))</f>
        <v/>
      </c>
      <c r="DY10" s="370" t="str">
        <f ca="1">+IF(OFFSET('Hygiene Data'!$G$12,0,10*ROW('Hygiene Data'!G4))="","",OFFSET('Hygiene Data'!$G$12,0,10*ROW('Hygiene Data'!G4)))</f>
        <v/>
      </c>
      <c r="DZ10" s="370" t="str">
        <f ca="1">+IF(OFFSET('Hygiene Data'!$G$13,0,10*ROW('Hygiene Data'!G4))="","",OFFSET('Hygiene Data'!$G$13,0,10*ROW('Hygiene Data'!G4)))</f>
        <v/>
      </c>
      <c r="EA10" s="370" t="str">
        <f ca="1">+IF(OFFSET('Hygiene Data'!$H$11,0,10*ROW('Hygiene Data'!H4))="","",OFFSET('Hygiene Data'!$H$11,0,10*ROW('Hygiene Data'!H4)))</f>
        <v/>
      </c>
      <c r="EB10" s="370" t="str">
        <f ca="1">+IF(OFFSET('Hygiene Data'!$H$12,0,10*ROW('Hygiene Data'!H4))="","",OFFSET('Hygiene Data'!$H$12,0,10*ROW('Hygiene Data'!H4)))</f>
        <v>Yes</v>
      </c>
      <c r="EC10" s="370" t="str">
        <f ca="1">+IF(OFFSET('Hygiene Data'!$H$13,0,10*ROW('Hygiene Data'!H4))="","",OFFSET('Hygiene Data'!$H$13,0,10*ROW('Hygiene Data'!H4)))</f>
        <v/>
      </c>
      <c r="ED10" s="370" t="str">
        <f ca="1">+IF(OFFSET('Hygiene Data'!$I$11,0,10*ROW('Hygiene Data'!I4))="","",OFFSET('Hygiene Data'!$I$11,0,10*ROW('Hygiene Data'!I4)))</f>
        <v/>
      </c>
      <c r="EE10" s="370" t="str">
        <f ca="1">+IF(OFFSET('Hygiene Data'!$I$12,0,10*ROW('Hygiene Data'!I4))="","",OFFSET('Hygiene Data'!$I$12,0,10*ROW('Hygiene Data'!I4)))</f>
        <v/>
      </c>
      <c r="EF10" s="370" t="str">
        <f ca="1">+IF(OFFSET('Hygiene Data'!$I$13,0,10*ROW('Hygiene Data'!I4))="","",OFFSET('Hygiene Data'!$I$13,0,10*ROW('Hygiene Data'!I4)))</f>
        <v/>
      </c>
    </row>
    <row r="11" spans="1:136" x14ac:dyDescent="0.25">
      <c r="A11" s="479" t="str">
        <f ca="1">+IF(OFFSET('Water Data'!$B$2,0,10*ROW('Water Data'!E5))="","",OFFSET('Water Data'!$B$2,0,10*ROW('Water Data'!E5)))</f>
        <v>MEX_2016_UIS</v>
      </c>
      <c r="B11" s="47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Otro</v>
      </c>
      <c r="C11" s="506">
        <f t="shared" ca="1" si="0"/>
        <v>2016</v>
      </c>
      <c r="D11" s="50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7">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49.04</v>
      </c>
      <c r="V11" s="50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8">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76.624278873109986</v>
      </c>
      <c r="AA11" s="50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8">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74.7</v>
      </c>
      <c r="AU11" s="50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8">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81.31</v>
      </c>
      <c r="AZ11" s="50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9">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76.88</v>
      </c>
      <c r="BS11" s="370" t="str">
        <f ca="1">+IF(OFFSET('Water Data'!$D$27,0,10*ROW('Water Data'!D5))="","",OFFSET('Water Data'!$D$27,0,10*ROW('Water Data'!D5)))</f>
        <v/>
      </c>
      <c r="BT11" s="370" t="str">
        <f ca="1">+IF(OFFSET('Water Data'!$D$28,0,10*ROW('Water Data'!D5))="","",OFFSET('Water Data'!$D$28,0,10*ROW('Water Data'!D5)))</f>
        <v/>
      </c>
      <c r="BU11" s="370" t="str">
        <f ca="1">+IF(OFFSET('Water Data'!$D$29,0,10*ROW('Water Data'!D5))="","",OFFSET('Water Data'!$D$29,0,10*ROW('Water Data'!D5)))</f>
        <v/>
      </c>
      <c r="BV11" s="370" t="str">
        <f ca="1">+IF(OFFSET('Water Data'!$E$27,0,10*ROW('Water Data'!E5))="","",OFFSET('Water Data'!$E$27,0,10*ROW('Water Data'!E5)))</f>
        <v/>
      </c>
      <c r="BW11" s="370" t="str">
        <f ca="1">+IF(OFFSET('Water Data'!$E$28,0,10*ROW('Water Data'!E5))="","",OFFSET('Water Data'!$E$28,0,10*ROW('Water Data'!E5)))</f>
        <v/>
      </c>
      <c r="BX11" s="370" t="str">
        <f ca="1">+IF(OFFSET('Water Data'!$E$29,0,10*ROW('Water Data'!E5))="","",OFFSET('Water Data'!$E$29,0,10*ROW('Water Data'!E5)))</f>
        <v/>
      </c>
      <c r="BY11" s="370" t="str">
        <f ca="1">+IF(OFFSET('Water Data'!$F$27,0,10*ROW('Water Data'!F5))="","",OFFSET('Water Data'!$F$27,0,10*ROW('Water Data'!F5)))</f>
        <v/>
      </c>
      <c r="BZ11" s="370" t="str">
        <f ca="1">+IF(OFFSET('Water Data'!$F$28,0,10*ROW('Water Data'!F5))="","",OFFSET('Water Data'!$F$28,0,10*ROW('Water Data'!F5)))</f>
        <v/>
      </c>
      <c r="CA11" s="370" t="str">
        <f ca="1">+IF(OFFSET('Water Data'!$F$29,0,10*ROW('Water Data'!F5))="","",OFFSET('Water Data'!$F$29,0,10*ROW('Water Data'!F5)))</f>
        <v/>
      </c>
      <c r="CB11" s="370" t="str">
        <f ca="1">+IF(OFFSET('Water Data'!$G$27,0,10*ROW('Water Data'!G5))="","",OFFSET('Water Data'!$G$27,0,10*ROW('Water Data'!G5)))</f>
        <v/>
      </c>
      <c r="CC11" s="370" t="str">
        <f ca="1">+IF(OFFSET('Water Data'!$G$28,0,10*ROW('Water Data'!G5))="","",OFFSET('Water Data'!$G$28,0,10*ROW('Water Data'!G5)))</f>
        <v/>
      </c>
      <c r="CD11" s="370" t="str">
        <f ca="1">+IF(OFFSET('Water Data'!$G$29,0,10*ROW('Water Data'!G5))="","",OFFSET('Water Data'!$G$29,0,10*ROW('Water Data'!G5)))</f>
        <v/>
      </c>
      <c r="CE11" s="370" t="str">
        <f ca="1">+IF(OFFSET('Water Data'!$H$27,0,10*ROW('Water Data'!H5))="","",OFFSET('Water Data'!$H$27,0,10*ROW('Water Data'!H5)))</f>
        <v/>
      </c>
      <c r="CF11" s="370" t="str">
        <f ca="1">+IF(OFFSET('Water Data'!$H$28,0,10*ROW('Water Data'!H5))="","",OFFSET('Water Data'!$H$28,0,10*ROW('Water Data'!H5)))</f>
        <v/>
      </c>
      <c r="CG11" s="370" t="str">
        <f ca="1">+IF(OFFSET('Water Data'!$H$29,0,10*ROW('Water Data'!H5))="","",OFFSET('Water Data'!$H$29,0,10*ROW('Water Data'!H5)))</f>
        <v/>
      </c>
      <c r="CH11" s="370" t="str">
        <f ca="1">+IF(OFFSET('Water Data'!$I$27,0,10*ROW('Water Data'!I5))="","",OFFSET('Water Data'!$I$27,0,10*ROW('Water Data'!I5)))</f>
        <v/>
      </c>
      <c r="CI11" s="370" t="str">
        <f ca="1">+IF(OFFSET('Water Data'!$I$28,0,10*ROW('Water Data'!I5))="","",OFFSET('Water Data'!$I$28,0,10*ROW('Water Data'!I5)))</f>
        <v/>
      </c>
      <c r="CJ11" s="370" t="str">
        <f ca="1">+IF(OFFSET('Water Data'!$I$29,0,10*ROW('Water Data'!I5))="","",OFFSET('Water Data'!$I$29,0,10*ROW('Water Data'!I5)))</f>
        <v>Yes</v>
      </c>
      <c r="CK11" s="370" t="str">
        <f ca="1">+IF(OFFSET('Sanitation Data'!$D$28,0,10*ROW('Sanitation Data'!D5))="","",OFFSET('Sanitation Data'!$D$28,0,10*ROW('Sanitation Data'!D5)))</f>
        <v/>
      </c>
      <c r="CL11" s="370" t="str">
        <f ca="1">+IF(OFFSET('Sanitation Data'!$D$29,0,10*ROW('Sanitation Data'!D5))="","",OFFSET('Sanitation Data'!$D$29,0,10*ROW('Sanitation Data'!D5)))</f>
        <v/>
      </c>
      <c r="CM11" s="370" t="str">
        <f ca="1">+IF(OFFSET('Sanitation Data'!$D$30,0,10*ROW('Sanitation Data'!D5))="","",OFFSET('Sanitation Data'!$D$30,0,10*ROW('Sanitation Data'!D5)))</f>
        <v/>
      </c>
      <c r="CN11" s="370" t="str">
        <f ca="1">+IF(OFFSET('Sanitation Data'!$D$31,0,10*ROW('Sanitation Data'!D5))="","",OFFSET('Sanitation Data'!$D$31,0,10*ROW('Sanitation Data'!D5)))</f>
        <v/>
      </c>
      <c r="CO11" s="370" t="str">
        <f ca="1">+IF(OFFSET('Sanitation Data'!$D$32,0,10*ROW('Sanitation Data'!D5))="","",OFFSET('Sanitation Data'!$D$32,0,10*ROW('Sanitation Data'!D5)))</f>
        <v>Yes</v>
      </c>
      <c r="CP11" s="370" t="str">
        <f ca="1">+IF(OFFSET('Sanitation Data'!$E$28,0,10*ROW('Sanitation Data'!E5))="","",OFFSET('Sanitation Data'!$E$28,0,10*ROW('Sanitation Data'!E5)))</f>
        <v/>
      </c>
      <c r="CQ11" s="370" t="str">
        <f ca="1">+IF(OFFSET('Sanitation Data'!$E$29,0,10*ROW('Sanitation Data'!E5))="","",OFFSET('Sanitation Data'!$E$29,0,10*ROW('Sanitation Data'!E5)))</f>
        <v/>
      </c>
      <c r="CR11" s="370" t="str">
        <f ca="1">+IF(OFFSET('Sanitation Data'!$E$30,0,10*ROW('Sanitation Data'!E5))="","",OFFSET('Sanitation Data'!$E$30,0,10*ROW('Sanitation Data'!E5)))</f>
        <v/>
      </c>
      <c r="CS11" s="370" t="str">
        <f ca="1">+IF(OFFSET('Sanitation Data'!$E$31,0,10*ROW('Sanitation Data'!E5))="","",OFFSET('Sanitation Data'!$E$31,0,10*ROW('Sanitation Data'!E5)))</f>
        <v/>
      </c>
      <c r="CT11" s="370" t="str">
        <f ca="1">+IF(OFFSET('Sanitation Data'!$E$32,0,10*ROW('Sanitation Data'!E5))="","",OFFSET('Sanitation Data'!$E$32,0,10*ROW('Sanitation Data'!E5)))</f>
        <v/>
      </c>
      <c r="CU11" s="370" t="str">
        <f ca="1">+IF(OFFSET('Sanitation Data'!$F$28,0,10*ROW('Sanitation Data'!F5))="","",OFFSET('Sanitation Data'!$F$28,0,10*ROW('Sanitation Data'!F5)))</f>
        <v/>
      </c>
      <c r="CV11" s="370" t="str">
        <f ca="1">+IF(OFFSET('Sanitation Data'!$F$29,0,10*ROW('Sanitation Data'!F5))="","",OFFSET('Sanitation Data'!$F$29,0,10*ROW('Sanitation Data'!F5)))</f>
        <v/>
      </c>
      <c r="CW11" s="370" t="str">
        <f ca="1">+IF(OFFSET('Sanitation Data'!$F$30,0,10*ROW('Sanitation Data'!F5))="","",OFFSET('Sanitation Data'!$F$30,0,10*ROW('Sanitation Data'!F5)))</f>
        <v/>
      </c>
      <c r="CX11" s="370" t="str">
        <f ca="1">+IF(OFFSET('Sanitation Data'!$F$31,0,10*ROW('Sanitation Data'!F5))="","",OFFSET('Sanitation Data'!$F$31,0,10*ROW('Sanitation Data'!F5)))</f>
        <v/>
      </c>
      <c r="CY11" s="370" t="str">
        <f ca="1">+IF(OFFSET('Sanitation Data'!$F$32,0,10*ROW('Sanitation Data'!F5))="","",OFFSET('Sanitation Data'!$F$32,0,10*ROW('Sanitation Data'!F5)))</f>
        <v/>
      </c>
      <c r="CZ11" s="370" t="str">
        <f ca="1">+IF(OFFSET('Sanitation Data'!$G$28,0,10*ROW('Sanitation Data'!G5))="","",OFFSET('Sanitation Data'!$G$28,0,10*ROW('Sanitation Data'!G5)))</f>
        <v/>
      </c>
      <c r="DA11" s="370" t="str">
        <f ca="1">+IF(OFFSET('Sanitation Data'!$G$29,0,10*ROW('Sanitation Data'!G5))="","",OFFSET('Sanitation Data'!$G$29,0,10*ROW('Sanitation Data'!G5)))</f>
        <v/>
      </c>
      <c r="DB11" s="370" t="str">
        <f ca="1">+IF(OFFSET('Sanitation Data'!$G$30,0,10*ROW('Sanitation Data'!G5))="","",OFFSET('Sanitation Data'!$G$30,0,10*ROW('Sanitation Data'!G5)))</f>
        <v/>
      </c>
      <c r="DC11" s="370" t="str">
        <f ca="1">+IF(OFFSET('Sanitation Data'!$G$31,0,10*ROW('Sanitation Data'!G5))="","",OFFSET('Sanitation Data'!$G$31,0,10*ROW('Sanitation Data'!G5)))</f>
        <v/>
      </c>
      <c r="DD11" s="370" t="str">
        <f ca="1">+IF(OFFSET('Sanitation Data'!$G$32,0,10*ROW('Sanitation Data'!G5))="","",OFFSET('Sanitation Data'!$G$32,0,10*ROW('Sanitation Data'!G5)))</f>
        <v/>
      </c>
      <c r="DE11" s="370" t="str">
        <f ca="1">+IF(OFFSET('Sanitation Data'!$H$28,0,10*ROW('Sanitation Data'!H5))="","",OFFSET('Sanitation Data'!$H$28,0,10*ROW('Sanitation Data'!H5)))</f>
        <v/>
      </c>
      <c r="DF11" s="370" t="str">
        <f ca="1">+IF(OFFSET('Sanitation Data'!$H$29,0,10*ROW('Sanitation Data'!H5))="","",OFFSET('Sanitation Data'!$H$29,0,10*ROW('Sanitation Data'!H5)))</f>
        <v/>
      </c>
      <c r="DG11" s="370" t="str">
        <f ca="1">+IF(OFFSET('Sanitation Data'!$H$30,0,10*ROW('Sanitation Data'!H5))="","",OFFSET('Sanitation Data'!$H$30,0,10*ROW('Sanitation Data'!H5)))</f>
        <v/>
      </c>
      <c r="DH11" s="370" t="str">
        <f ca="1">+IF(OFFSET('Sanitation Data'!$H$31,0,10*ROW('Sanitation Data'!H5))="","",OFFSET('Sanitation Data'!$H$31,0,10*ROW('Sanitation Data'!H5)))</f>
        <v/>
      </c>
      <c r="DI11" s="370" t="str">
        <f ca="1">+IF(OFFSET('Sanitation Data'!$H$32,0,10*ROW('Sanitation Data'!H5))="","",OFFSET('Sanitation Data'!$H$32,0,10*ROW('Sanitation Data'!H5)))</f>
        <v>Yes</v>
      </c>
      <c r="DJ11" s="370" t="str">
        <f ca="1">+IF(OFFSET('Sanitation Data'!$I$28,0,10*ROW('Sanitation Data'!I5))="","",OFFSET('Sanitation Data'!$I$28,0,10*ROW('Sanitation Data'!I5)))</f>
        <v/>
      </c>
      <c r="DK11" s="370" t="str">
        <f ca="1">+IF(OFFSET('Sanitation Data'!$I$29,0,10*ROW('Sanitation Data'!I5))="","",OFFSET('Sanitation Data'!$I$29,0,10*ROW('Sanitation Data'!I5)))</f>
        <v/>
      </c>
      <c r="DL11" s="370" t="str">
        <f ca="1">+IF(OFFSET('Sanitation Data'!$I$30,0,10*ROW('Sanitation Data'!I5))="","",OFFSET('Sanitation Data'!$I$30,0,10*ROW('Sanitation Data'!I5)))</f>
        <v/>
      </c>
      <c r="DM11" s="370" t="str">
        <f ca="1">+IF(OFFSET('Sanitation Data'!$I$31,0,10*ROW('Sanitation Data'!I5))="","",OFFSET('Sanitation Data'!$I$31,0,10*ROW('Sanitation Data'!I5)))</f>
        <v/>
      </c>
      <c r="DN11" s="370" t="str">
        <f ca="1">+IF(OFFSET('Sanitation Data'!$I$32,0,10*ROW('Sanitation Data'!I5))="","",OFFSET('Sanitation Data'!$I$32,0,10*ROW('Sanitation Data'!I5)))</f>
        <v>Yes</v>
      </c>
      <c r="DO11" s="370" t="str">
        <f ca="1">+IF(OFFSET('Hygiene Data'!$D$11,0,10*ROW('Hygiene Data'!D5))="","",OFFSET('Hygiene Data'!$D$11,0,10*ROW('Hygiene Data'!D5)))</f>
        <v/>
      </c>
      <c r="DP11" s="370" t="str">
        <f ca="1">+IF(OFFSET('Hygiene Data'!$D$12,0,10*ROW('Hygiene Data'!D5))="","",OFFSET('Hygiene Data'!$D$12,0,10*ROW('Hygiene Data'!D5)))</f>
        <v/>
      </c>
      <c r="DQ11" s="370" t="str">
        <f ca="1">+IF(OFFSET('Hygiene Data'!$D$13,0,10*ROW('Hygiene Data'!D5))="","",OFFSET('Hygiene Data'!$D$13,0,10*ROW('Hygiene Data'!D5)))</f>
        <v/>
      </c>
      <c r="DR11" s="370" t="str">
        <f ca="1">+IF(OFFSET('Hygiene Data'!$E$11,0,10*ROW('Hygiene Data'!E5))="","",OFFSET('Hygiene Data'!$E$11,0,10*ROW('Hygiene Data'!E5)))</f>
        <v/>
      </c>
      <c r="DS11" s="370" t="str">
        <f ca="1">+IF(OFFSET('Hygiene Data'!$E$12,0,10*ROW('Hygiene Data'!E5))="","",OFFSET('Hygiene Data'!$E$12,0,10*ROW('Hygiene Data'!E5)))</f>
        <v/>
      </c>
      <c r="DT11" s="370" t="str">
        <f ca="1">+IF(OFFSET('Hygiene Data'!$E$13,0,10*ROW('Hygiene Data'!E5))="","",OFFSET('Hygiene Data'!$E$13,0,10*ROW('Hygiene Data'!E5)))</f>
        <v/>
      </c>
      <c r="DU11" s="370" t="str">
        <f ca="1">+IF(OFFSET('Hygiene Data'!$F$11,0,10*ROW('Hygiene Data'!F5))="","",OFFSET('Hygiene Data'!$F$11,0,10*ROW('Hygiene Data'!F5)))</f>
        <v/>
      </c>
      <c r="DV11" s="370" t="str">
        <f ca="1">+IF(OFFSET('Hygiene Data'!$F$12,0,10*ROW('Hygiene Data'!F5))="","",OFFSET('Hygiene Data'!$F$12,0,10*ROW('Hygiene Data'!F5)))</f>
        <v/>
      </c>
      <c r="DW11" s="370" t="str">
        <f ca="1">+IF(OFFSET('Hygiene Data'!$F$13,0,10*ROW('Hygiene Data'!F5))="","",OFFSET('Hygiene Data'!$F$13,0,10*ROW('Hygiene Data'!F5)))</f>
        <v/>
      </c>
      <c r="DX11" s="370" t="str">
        <f ca="1">+IF(OFFSET('Hygiene Data'!$G$11,0,10*ROW('Hygiene Data'!G5))="","",OFFSET('Hygiene Data'!$G$11,0,10*ROW('Hygiene Data'!G5)))</f>
        <v/>
      </c>
      <c r="DY11" s="370" t="str">
        <f ca="1">+IF(OFFSET('Hygiene Data'!$G$12,0,10*ROW('Hygiene Data'!G5))="","",OFFSET('Hygiene Data'!$G$12,0,10*ROW('Hygiene Data'!G5)))</f>
        <v/>
      </c>
      <c r="DZ11" s="370" t="str">
        <f ca="1">+IF(OFFSET('Hygiene Data'!$G$13,0,10*ROW('Hygiene Data'!G5))="","",OFFSET('Hygiene Data'!$G$13,0,10*ROW('Hygiene Data'!G5)))</f>
        <v/>
      </c>
      <c r="EA11" s="370" t="str">
        <f ca="1">+IF(OFFSET('Hygiene Data'!$H$11,0,10*ROW('Hygiene Data'!H5))="","",OFFSET('Hygiene Data'!$H$11,0,10*ROW('Hygiene Data'!H5)))</f>
        <v/>
      </c>
      <c r="EB11" s="370" t="str">
        <f ca="1">+IF(OFFSET('Hygiene Data'!$H$12,0,10*ROW('Hygiene Data'!H5))="","",OFFSET('Hygiene Data'!$H$12,0,10*ROW('Hygiene Data'!H5)))</f>
        <v/>
      </c>
      <c r="EC11" s="370" t="str">
        <f ca="1">+IF(OFFSET('Hygiene Data'!$H$13,0,10*ROW('Hygiene Data'!H5))="","",OFFSET('Hygiene Data'!$H$13,0,10*ROW('Hygiene Data'!H5)))</f>
        <v/>
      </c>
      <c r="ED11" s="370" t="str">
        <f ca="1">+IF(OFFSET('Hygiene Data'!$I$11,0,10*ROW('Hygiene Data'!I5))="","",OFFSET('Hygiene Data'!$I$11,0,10*ROW('Hygiene Data'!I5)))</f>
        <v/>
      </c>
      <c r="EE11" s="370" t="str">
        <f ca="1">+IF(OFFSET('Hygiene Data'!$I$12,0,10*ROW('Hygiene Data'!I5))="","",OFFSET('Hygiene Data'!$I$12,0,10*ROW('Hygiene Data'!I5)))</f>
        <v/>
      </c>
      <c r="EF11" s="370" t="str">
        <f ca="1">+IF(OFFSET('Hygiene Data'!$I$13,0,10*ROW('Hygiene Data'!I5))="","",OFFSET('Hygiene Data'!$I$13,0,10*ROW('Hygiene Data'!I5)))</f>
        <v>Yes</v>
      </c>
    </row>
    <row r="12" spans="1:136" x14ac:dyDescent="0.25">
      <c r="A12" s="479" t="str">
        <f ca="1">+IF(OFFSET('Water Data'!$B$2,0,10*ROW('Water Data'!E6))="","",OFFSET('Water Data'!$B$2,0,10*ROW('Water Data'!E6)))</f>
        <v>MEX_2017_INEE</v>
      </c>
      <c r="B12" s="47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Encuesta</v>
      </c>
      <c r="C12" s="506">
        <f t="shared" ca="1" si="0"/>
        <v>2017</v>
      </c>
      <c r="D12" s="50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7">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90.1</v>
      </c>
      <c r="O12" s="507">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60.9</v>
      </c>
      <c r="P12" s="50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8">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93</v>
      </c>
      <c r="AM12" s="50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0" t="str">
        <f ca="1">+IF(OFFSET('Water Data'!$D$27,0,10*ROW('Water Data'!D6))="","",OFFSET('Water Data'!$D$27,0,10*ROW('Water Data'!D6)))</f>
        <v/>
      </c>
      <c r="BT12" s="370" t="str">
        <f ca="1">+IF(OFFSET('Water Data'!$D$28,0,10*ROW('Water Data'!D6))="","",OFFSET('Water Data'!$D$28,0,10*ROW('Water Data'!D6)))</f>
        <v/>
      </c>
      <c r="BU12" s="370" t="str">
        <f ca="1">+IF(OFFSET('Water Data'!$D$29,0,10*ROW('Water Data'!D6))="","",OFFSET('Water Data'!$D$29,0,10*ROW('Water Data'!D6)))</f>
        <v/>
      </c>
      <c r="BV12" s="370" t="str">
        <f ca="1">+IF(OFFSET('Water Data'!$E$27,0,10*ROW('Water Data'!E6))="","",OFFSET('Water Data'!$E$27,0,10*ROW('Water Data'!E6)))</f>
        <v/>
      </c>
      <c r="BW12" s="370" t="str">
        <f ca="1">+IF(OFFSET('Water Data'!$E$28,0,10*ROW('Water Data'!E6))="","",OFFSET('Water Data'!$E$28,0,10*ROW('Water Data'!E6)))</f>
        <v/>
      </c>
      <c r="BX12" s="370" t="str">
        <f ca="1">+IF(OFFSET('Water Data'!$E$29,0,10*ROW('Water Data'!E6))="","",OFFSET('Water Data'!$E$29,0,10*ROW('Water Data'!E6)))</f>
        <v/>
      </c>
      <c r="BY12" s="370" t="str">
        <f ca="1">+IF(OFFSET('Water Data'!$F$27,0,10*ROW('Water Data'!F6))="","",OFFSET('Water Data'!$F$27,0,10*ROW('Water Data'!F6)))</f>
        <v/>
      </c>
      <c r="BZ12" s="370" t="str">
        <f ca="1">+IF(OFFSET('Water Data'!$F$28,0,10*ROW('Water Data'!F6))="","",OFFSET('Water Data'!$F$28,0,10*ROW('Water Data'!F6)))</f>
        <v/>
      </c>
      <c r="CA12" s="370" t="str">
        <f ca="1">+IF(OFFSET('Water Data'!$F$29,0,10*ROW('Water Data'!F6))="","",OFFSET('Water Data'!$F$29,0,10*ROW('Water Data'!F6)))</f>
        <v/>
      </c>
      <c r="CB12" s="370" t="str">
        <f ca="1">+IF(OFFSET('Water Data'!$G$27,0,10*ROW('Water Data'!G6))="","",OFFSET('Water Data'!$G$27,0,10*ROW('Water Data'!G6)))</f>
        <v/>
      </c>
      <c r="CC12" s="370" t="str">
        <f ca="1">+IF(OFFSET('Water Data'!$G$28,0,10*ROW('Water Data'!G6))="","",OFFSET('Water Data'!$G$28,0,10*ROW('Water Data'!G6)))</f>
        <v>Yes</v>
      </c>
      <c r="CD12" s="370" t="str">
        <f ca="1">+IF(OFFSET('Water Data'!$G$29,0,10*ROW('Water Data'!G6))="","",OFFSET('Water Data'!$G$29,0,10*ROW('Water Data'!G6)))</f>
        <v>Yes</v>
      </c>
      <c r="CE12" s="370" t="str">
        <f ca="1">+IF(OFFSET('Water Data'!$H$27,0,10*ROW('Water Data'!H6))="","",OFFSET('Water Data'!$H$27,0,10*ROW('Water Data'!H6)))</f>
        <v/>
      </c>
      <c r="CF12" s="370" t="str">
        <f ca="1">+IF(OFFSET('Water Data'!$H$28,0,10*ROW('Water Data'!H6))="","",OFFSET('Water Data'!$H$28,0,10*ROW('Water Data'!H6)))</f>
        <v/>
      </c>
      <c r="CG12" s="370" t="str">
        <f ca="1">+IF(OFFSET('Water Data'!$H$29,0,10*ROW('Water Data'!H6))="","",OFFSET('Water Data'!$H$29,0,10*ROW('Water Data'!H6)))</f>
        <v/>
      </c>
      <c r="CH12" s="370" t="str">
        <f ca="1">+IF(OFFSET('Water Data'!$I$27,0,10*ROW('Water Data'!I6))="","",OFFSET('Water Data'!$I$27,0,10*ROW('Water Data'!I6)))</f>
        <v/>
      </c>
      <c r="CI12" s="370" t="str">
        <f ca="1">+IF(OFFSET('Water Data'!$I$28,0,10*ROW('Water Data'!I6))="","",OFFSET('Water Data'!$I$28,0,10*ROW('Water Data'!I6)))</f>
        <v/>
      </c>
      <c r="CJ12" s="370" t="str">
        <f ca="1">+IF(OFFSET('Water Data'!$I$29,0,10*ROW('Water Data'!I6))="","",OFFSET('Water Data'!$I$29,0,10*ROW('Water Data'!I6)))</f>
        <v/>
      </c>
      <c r="CK12" s="370" t="str">
        <f ca="1">+IF(OFFSET('Sanitation Data'!$D$28,0,10*ROW('Sanitation Data'!D6))="","",OFFSET('Sanitation Data'!$D$28,0,10*ROW('Sanitation Data'!D6)))</f>
        <v/>
      </c>
      <c r="CL12" s="370" t="str">
        <f ca="1">+IF(OFFSET('Sanitation Data'!$D$29,0,10*ROW('Sanitation Data'!D6))="","",OFFSET('Sanitation Data'!$D$29,0,10*ROW('Sanitation Data'!D6)))</f>
        <v/>
      </c>
      <c r="CM12" s="370" t="str">
        <f ca="1">+IF(OFFSET('Sanitation Data'!$D$30,0,10*ROW('Sanitation Data'!D6))="","",OFFSET('Sanitation Data'!$D$30,0,10*ROW('Sanitation Data'!D6)))</f>
        <v/>
      </c>
      <c r="CN12" s="370" t="str">
        <f ca="1">+IF(OFFSET('Sanitation Data'!$D$31,0,10*ROW('Sanitation Data'!D6))="","",OFFSET('Sanitation Data'!$D$31,0,10*ROW('Sanitation Data'!D6)))</f>
        <v/>
      </c>
      <c r="CO12" s="370" t="str">
        <f ca="1">+IF(OFFSET('Sanitation Data'!$D$32,0,10*ROW('Sanitation Data'!D6))="","",OFFSET('Sanitation Data'!$D$32,0,10*ROW('Sanitation Data'!D6)))</f>
        <v/>
      </c>
      <c r="CP12" s="370" t="str">
        <f ca="1">+IF(OFFSET('Sanitation Data'!$E$28,0,10*ROW('Sanitation Data'!E6))="","",OFFSET('Sanitation Data'!$E$28,0,10*ROW('Sanitation Data'!E6)))</f>
        <v/>
      </c>
      <c r="CQ12" s="370" t="str">
        <f ca="1">+IF(OFFSET('Sanitation Data'!$E$29,0,10*ROW('Sanitation Data'!E6))="","",OFFSET('Sanitation Data'!$E$29,0,10*ROW('Sanitation Data'!E6)))</f>
        <v/>
      </c>
      <c r="CR12" s="370" t="str">
        <f ca="1">+IF(OFFSET('Sanitation Data'!$E$30,0,10*ROW('Sanitation Data'!E6))="","",OFFSET('Sanitation Data'!$E$30,0,10*ROW('Sanitation Data'!E6)))</f>
        <v/>
      </c>
      <c r="CS12" s="370" t="str">
        <f ca="1">+IF(OFFSET('Sanitation Data'!$E$31,0,10*ROW('Sanitation Data'!E6))="","",OFFSET('Sanitation Data'!$E$31,0,10*ROW('Sanitation Data'!E6)))</f>
        <v/>
      </c>
      <c r="CT12" s="370" t="str">
        <f ca="1">+IF(OFFSET('Sanitation Data'!$E$32,0,10*ROW('Sanitation Data'!E6))="","",OFFSET('Sanitation Data'!$E$32,0,10*ROW('Sanitation Data'!E6)))</f>
        <v/>
      </c>
      <c r="CU12" s="370" t="str">
        <f ca="1">+IF(OFFSET('Sanitation Data'!$F$28,0,10*ROW('Sanitation Data'!F6))="","",OFFSET('Sanitation Data'!$F$28,0,10*ROW('Sanitation Data'!F6)))</f>
        <v/>
      </c>
      <c r="CV12" s="370" t="str">
        <f ca="1">+IF(OFFSET('Sanitation Data'!$F$29,0,10*ROW('Sanitation Data'!F6))="","",OFFSET('Sanitation Data'!$F$29,0,10*ROW('Sanitation Data'!F6)))</f>
        <v/>
      </c>
      <c r="CW12" s="370" t="str">
        <f ca="1">+IF(OFFSET('Sanitation Data'!$F$30,0,10*ROW('Sanitation Data'!F6))="","",OFFSET('Sanitation Data'!$F$30,0,10*ROW('Sanitation Data'!F6)))</f>
        <v/>
      </c>
      <c r="CX12" s="370" t="str">
        <f ca="1">+IF(OFFSET('Sanitation Data'!$F$31,0,10*ROW('Sanitation Data'!F6))="","",OFFSET('Sanitation Data'!$F$31,0,10*ROW('Sanitation Data'!F6)))</f>
        <v/>
      </c>
      <c r="CY12" s="370" t="str">
        <f ca="1">+IF(OFFSET('Sanitation Data'!$F$32,0,10*ROW('Sanitation Data'!F6))="","",OFFSET('Sanitation Data'!$F$32,0,10*ROW('Sanitation Data'!F6)))</f>
        <v/>
      </c>
      <c r="CZ12" s="370" t="str">
        <f ca="1">+IF(OFFSET('Sanitation Data'!$G$28,0,10*ROW('Sanitation Data'!G6))="","",OFFSET('Sanitation Data'!$G$28,0,10*ROW('Sanitation Data'!G6)))</f>
        <v/>
      </c>
      <c r="DA12" s="370" t="str">
        <f ca="1">+IF(OFFSET('Sanitation Data'!$G$29,0,10*ROW('Sanitation Data'!G6))="","",OFFSET('Sanitation Data'!$G$29,0,10*ROW('Sanitation Data'!G6)))</f>
        <v>Yes</v>
      </c>
      <c r="DB12" s="370" t="str">
        <f ca="1">+IF(OFFSET('Sanitation Data'!$G$30,0,10*ROW('Sanitation Data'!G6))="","",OFFSET('Sanitation Data'!$G$30,0,10*ROW('Sanitation Data'!G6)))</f>
        <v/>
      </c>
      <c r="DC12" s="370" t="str">
        <f ca="1">+IF(OFFSET('Sanitation Data'!$G$31,0,10*ROW('Sanitation Data'!G6))="","",OFFSET('Sanitation Data'!$G$31,0,10*ROW('Sanitation Data'!G6)))</f>
        <v/>
      </c>
      <c r="DD12" s="370" t="str">
        <f ca="1">+IF(OFFSET('Sanitation Data'!$G$32,0,10*ROW('Sanitation Data'!G6))="","",OFFSET('Sanitation Data'!$G$32,0,10*ROW('Sanitation Data'!G6)))</f>
        <v/>
      </c>
      <c r="DE12" s="370" t="str">
        <f ca="1">+IF(OFFSET('Sanitation Data'!$H$28,0,10*ROW('Sanitation Data'!H6))="","",OFFSET('Sanitation Data'!$H$28,0,10*ROW('Sanitation Data'!H6)))</f>
        <v/>
      </c>
      <c r="DF12" s="370" t="str">
        <f ca="1">+IF(OFFSET('Sanitation Data'!$H$29,0,10*ROW('Sanitation Data'!H6))="","",OFFSET('Sanitation Data'!$H$29,0,10*ROW('Sanitation Data'!H6)))</f>
        <v/>
      </c>
      <c r="DG12" s="370" t="str">
        <f ca="1">+IF(OFFSET('Sanitation Data'!$H$30,0,10*ROW('Sanitation Data'!H6))="","",OFFSET('Sanitation Data'!$H$30,0,10*ROW('Sanitation Data'!H6)))</f>
        <v/>
      </c>
      <c r="DH12" s="370" t="str">
        <f ca="1">+IF(OFFSET('Sanitation Data'!$H$31,0,10*ROW('Sanitation Data'!H6))="","",OFFSET('Sanitation Data'!$H$31,0,10*ROW('Sanitation Data'!H6)))</f>
        <v/>
      </c>
      <c r="DI12" s="370" t="str">
        <f ca="1">+IF(OFFSET('Sanitation Data'!$H$32,0,10*ROW('Sanitation Data'!H6))="","",OFFSET('Sanitation Data'!$H$32,0,10*ROW('Sanitation Data'!H6)))</f>
        <v/>
      </c>
      <c r="DJ12" s="370" t="str">
        <f ca="1">+IF(OFFSET('Sanitation Data'!$I$28,0,10*ROW('Sanitation Data'!I6))="","",OFFSET('Sanitation Data'!$I$28,0,10*ROW('Sanitation Data'!I6)))</f>
        <v/>
      </c>
      <c r="DK12" s="370" t="str">
        <f ca="1">+IF(OFFSET('Sanitation Data'!$I$29,0,10*ROW('Sanitation Data'!I6))="","",OFFSET('Sanitation Data'!$I$29,0,10*ROW('Sanitation Data'!I6)))</f>
        <v/>
      </c>
      <c r="DL12" s="370" t="str">
        <f ca="1">+IF(OFFSET('Sanitation Data'!$I$30,0,10*ROW('Sanitation Data'!I6))="","",OFFSET('Sanitation Data'!$I$30,0,10*ROW('Sanitation Data'!I6)))</f>
        <v/>
      </c>
      <c r="DM12" s="370" t="str">
        <f ca="1">+IF(OFFSET('Sanitation Data'!$I$31,0,10*ROW('Sanitation Data'!I6))="","",OFFSET('Sanitation Data'!$I$31,0,10*ROW('Sanitation Data'!I6)))</f>
        <v/>
      </c>
      <c r="DN12" s="370" t="str">
        <f ca="1">+IF(OFFSET('Sanitation Data'!$I$32,0,10*ROW('Sanitation Data'!I6))="","",OFFSET('Sanitation Data'!$I$32,0,10*ROW('Sanitation Data'!I6)))</f>
        <v/>
      </c>
      <c r="DO12" s="370" t="str">
        <f ca="1">+IF(OFFSET('Hygiene Data'!$D$11,0,10*ROW('Hygiene Data'!D6))="","",OFFSET('Hygiene Data'!$D$11,0,10*ROW('Hygiene Data'!D6)))</f>
        <v/>
      </c>
      <c r="DP12" s="370" t="str">
        <f ca="1">+IF(OFFSET('Hygiene Data'!$D$12,0,10*ROW('Hygiene Data'!D6))="","",OFFSET('Hygiene Data'!$D$12,0,10*ROW('Hygiene Data'!D6)))</f>
        <v/>
      </c>
      <c r="DQ12" s="370" t="str">
        <f ca="1">+IF(OFFSET('Hygiene Data'!$D$13,0,10*ROW('Hygiene Data'!D6))="","",OFFSET('Hygiene Data'!$D$13,0,10*ROW('Hygiene Data'!D6)))</f>
        <v/>
      </c>
      <c r="DR12" s="370" t="str">
        <f ca="1">+IF(OFFSET('Hygiene Data'!$E$11,0,10*ROW('Hygiene Data'!E6))="","",OFFSET('Hygiene Data'!$E$11,0,10*ROW('Hygiene Data'!E6)))</f>
        <v/>
      </c>
      <c r="DS12" s="370" t="str">
        <f ca="1">+IF(OFFSET('Hygiene Data'!$E$12,0,10*ROW('Hygiene Data'!E6))="","",OFFSET('Hygiene Data'!$E$12,0,10*ROW('Hygiene Data'!E6)))</f>
        <v/>
      </c>
      <c r="DT12" s="370" t="str">
        <f ca="1">+IF(OFFSET('Hygiene Data'!$E$13,0,10*ROW('Hygiene Data'!E6))="","",OFFSET('Hygiene Data'!$E$13,0,10*ROW('Hygiene Data'!E6)))</f>
        <v/>
      </c>
      <c r="DU12" s="370" t="str">
        <f ca="1">+IF(OFFSET('Hygiene Data'!$F$11,0,10*ROW('Hygiene Data'!F6))="","",OFFSET('Hygiene Data'!$F$11,0,10*ROW('Hygiene Data'!F6)))</f>
        <v/>
      </c>
      <c r="DV12" s="370" t="str">
        <f ca="1">+IF(OFFSET('Hygiene Data'!$F$12,0,10*ROW('Hygiene Data'!F6))="","",OFFSET('Hygiene Data'!$F$12,0,10*ROW('Hygiene Data'!F6)))</f>
        <v/>
      </c>
      <c r="DW12" s="370" t="str">
        <f ca="1">+IF(OFFSET('Hygiene Data'!$F$13,0,10*ROW('Hygiene Data'!F6))="","",OFFSET('Hygiene Data'!$F$13,0,10*ROW('Hygiene Data'!F6)))</f>
        <v/>
      </c>
      <c r="DX12" s="370" t="str">
        <f ca="1">+IF(OFFSET('Hygiene Data'!$G$11,0,10*ROW('Hygiene Data'!G6))="","",OFFSET('Hygiene Data'!$G$11,0,10*ROW('Hygiene Data'!G6)))</f>
        <v/>
      </c>
      <c r="DY12" s="370" t="str">
        <f ca="1">+IF(OFFSET('Hygiene Data'!$G$12,0,10*ROW('Hygiene Data'!G6))="","",OFFSET('Hygiene Data'!$G$12,0,10*ROW('Hygiene Data'!G6)))</f>
        <v/>
      </c>
      <c r="DZ12" s="370" t="str">
        <f ca="1">+IF(OFFSET('Hygiene Data'!$G$13,0,10*ROW('Hygiene Data'!G6))="","",OFFSET('Hygiene Data'!$G$13,0,10*ROW('Hygiene Data'!G6)))</f>
        <v/>
      </c>
      <c r="EA12" s="370" t="str">
        <f ca="1">+IF(OFFSET('Hygiene Data'!$H$11,0,10*ROW('Hygiene Data'!H6))="","",OFFSET('Hygiene Data'!$H$11,0,10*ROW('Hygiene Data'!H6)))</f>
        <v/>
      </c>
      <c r="EB12" s="370" t="str">
        <f ca="1">+IF(OFFSET('Hygiene Data'!$H$12,0,10*ROW('Hygiene Data'!H6))="","",OFFSET('Hygiene Data'!$H$12,0,10*ROW('Hygiene Data'!H6)))</f>
        <v/>
      </c>
      <c r="EC12" s="370" t="str">
        <f ca="1">+IF(OFFSET('Hygiene Data'!$H$13,0,10*ROW('Hygiene Data'!H6))="","",OFFSET('Hygiene Data'!$H$13,0,10*ROW('Hygiene Data'!H6)))</f>
        <v/>
      </c>
      <c r="ED12" s="370" t="str">
        <f ca="1">+IF(OFFSET('Hygiene Data'!$I$11,0,10*ROW('Hygiene Data'!I6))="","",OFFSET('Hygiene Data'!$I$11,0,10*ROW('Hygiene Data'!I6)))</f>
        <v/>
      </c>
      <c r="EE12" s="370" t="str">
        <f ca="1">+IF(OFFSET('Hygiene Data'!$I$12,0,10*ROW('Hygiene Data'!I6))="","",OFFSET('Hygiene Data'!$I$12,0,10*ROW('Hygiene Data'!I6)))</f>
        <v/>
      </c>
      <c r="EF12" s="370" t="str">
        <f ca="1">+IF(OFFSET('Hygiene Data'!$I$13,0,10*ROW('Hygiene Data'!I6))="","",OFFSET('Hygiene Data'!$I$13,0,10*ROW('Hygiene Data'!I6)))</f>
        <v/>
      </c>
    </row>
    <row r="13" spans="1:136" x14ac:dyDescent="0.25">
      <c r="A13" s="479" t="str">
        <f ca="1">+IF(OFFSET('Water Data'!$B$2,0,10*ROW('Water Data'!E7))="","",OFFSET('Water Data'!$B$2,0,10*ROW('Water Data'!E7)))</f>
        <v>MEX_2018_INEE</v>
      </c>
      <c r="B13" s="47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06">
        <f t="shared" ca="1" si="0"/>
        <v>2018</v>
      </c>
      <c r="D13" s="507">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93.1</v>
      </c>
      <c r="E13" s="50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7">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52.1</v>
      </c>
      <c r="G13" s="50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7">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93.1</v>
      </c>
      <c r="Q13" s="50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7">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52.1</v>
      </c>
      <c r="S13" s="50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8">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95.8</v>
      </c>
      <c r="W13" s="50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8">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95.8</v>
      </c>
      <c r="AQ13" s="50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0" t="str">
        <f ca="1">+IF(OFFSET('Water Data'!$D$27,0,10*ROW('Water Data'!D7))="","",OFFSET('Water Data'!$D$27,0,10*ROW('Water Data'!D7)))</f>
        <v>Yes</v>
      </c>
      <c r="BT13" s="370" t="str">
        <f ca="1">+IF(OFFSET('Water Data'!$D$28,0,10*ROW('Water Data'!D7))="","",OFFSET('Water Data'!$D$28,0,10*ROW('Water Data'!D7)))</f>
        <v/>
      </c>
      <c r="BU13" s="370" t="str">
        <f ca="1">+IF(OFFSET('Water Data'!$D$29,0,10*ROW('Water Data'!D7))="","",OFFSET('Water Data'!$D$29,0,10*ROW('Water Data'!D7)))</f>
        <v>Yes</v>
      </c>
      <c r="BV13" s="370" t="str">
        <f ca="1">+IF(OFFSET('Water Data'!$E$27,0,10*ROW('Water Data'!E7))="","",OFFSET('Water Data'!$E$27,0,10*ROW('Water Data'!E7)))</f>
        <v/>
      </c>
      <c r="BW13" s="370" t="str">
        <f ca="1">+IF(OFFSET('Water Data'!$E$28,0,10*ROW('Water Data'!E7))="","",OFFSET('Water Data'!$E$28,0,10*ROW('Water Data'!E7)))</f>
        <v/>
      </c>
      <c r="BX13" s="370" t="str">
        <f ca="1">+IF(OFFSET('Water Data'!$E$29,0,10*ROW('Water Data'!E7))="","",OFFSET('Water Data'!$E$29,0,10*ROW('Water Data'!E7)))</f>
        <v/>
      </c>
      <c r="BY13" s="370" t="str">
        <f ca="1">+IF(OFFSET('Water Data'!$F$27,0,10*ROW('Water Data'!F7))="","",OFFSET('Water Data'!$F$27,0,10*ROW('Water Data'!F7)))</f>
        <v/>
      </c>
      <c r="BZ13" s="370" t="str">
        <f ca="1">+IF(OFFSET('Water Data'!$F$28,0,10*ROW('Water Data'!F7))="","",OFFSET('Water Data'!$F$28,0,10*ROW('Water Data'!F7)))</f>
        <v/>
      </c>
      <c r="CA13" s="370" t="str">
        <f ca="1">+IF(OFFSET('Water Data'!$F$29,0,10*ROW('Water Data'!F7))="","",OFFSET('Water Data'!$F$29,0,10*ROW('Water Data'!F7)))</f>
        <v/>
      </c>
      <c r="CB13" s="370" t="str">
        <f ca="1">+IF(OFFSET('Water Data'!$G$27,0,10*ROW('Water Data'!G7))="","",OFFSET('Water Data'!$G$27,0,10*ROW('Water Data'!G7)))</f>
        <v/>
      </c>
      <c r="CC13" s="370" t="str">
        <f ca="1">+IF(OFFSET('Water Data'!$G$28,0,10*ROW('Water Data'!G7))="","",OFFSET('Water Data'!$G$28,0,10*ROW('Water Data'!G7)))</f>
        <v/>
      </c>
      <c r="CD13" s="370" t="str">
        <f ca="1">+IF(OFFSET('Water Data'!$G$29,0,10*ROW('Water Data'!G7))="","",OFFSET('Water Data'!$G$29,0,10*ROW('Water Data'!G7)))</f>
        <v/>
      </c>
      <c r="CE13" s="370" t="str">
        <f ca="1">+IF(OFFSET('Water Data'!$H$27,0,10*ROW('Water Data'!H7))="","",OFFSET('Water Data'!$H$27,0,10*ROW('Water Data'!H7)))</f>
        <v>Yes</v>
      </c>
      <c r="CF13" s="370" t="str">
        <f ca="1">+IF(OFFSET('Water Data'!$H$28,0,10*ROW('Water Data'!H7))="","",OFFSET('Water Data'!$H$28,0,10*ROW('Water Data'!H7)))</f>
        <v/>
      </c>
      <c r="CG13" s="370" t="str">
        <f ca="1">+IF(OFFSET('Water Data'!$H$29,0,10*ROW('Water Data'!H7))="","",OFFSET('Water Data'!$H$29,0,10*ROW('Water Data'!H7)))</f>
        <v>Yes</v>
      </c>
      <c r="CH13" s="370" t="str">
        <f ca="1">+IF(OFFSET('Water Data'!$I$27,0,10*ROW('Water Data'!I7))="","",OFFSET('Water Data'!$I$27,0,10*ROW('Water Data'!I7)))</f>
        <v/>
      </c>
      <c r="CI13" s="370" t="str">
        <f ca="1">+IF(OFFSET('Water Data'!$I$28,0,10*ROW('Water Data'!I7))="","",OFFSET('Water Data'!$I$28,0,10*ROW('Water Data'!I7)))</f>
        <v/>
      </c>
      <c r="CJ13" s="370" t="str">
        <f ca="1">+IF(OFFSET('Water Data'!$I$29,0,10*ROW('Water Data'!I7))="","",OFFSET('Water Data'!$I$29,0,10*ROW('Water Data'!I7)))</f>
        <v/>
      </c>
      <c r="CK13" s="370" t="str">
        <f ca="1">+IF(OFFSET('Sanitation Data'!$D$28,0,10*ROW('Sanitation Data'!D7))="","",OFFSET('Sanitation Data'!$D$28,0,10*ROW('Sanitation Data'!D7)))</f>
        <v>Yes</v>
      </c>
      <c r="CL13" s="370" t="str">
        <f ca="1">+IF(OFFSET('Sanitation Data'!$D$29,0,10*ROW('Sanitation Data'!D7))="","",OFFSET('Sanitation Data'!$D$29,0,10*ROW('Sanitation Data'!D7)))</f>
        <v/>
      </c>
      <c r="CM13" s="370" t="str">
        <f ca="1">+IF(OFFSET('Sanitation Data'!$D$30,0,10*ROW('Sanitation Data'!D7))="","",OFFSET('Sanitation Data'!$D$30,0,10*ROW('Sanitation Data'!D7)))</f>
        <v/>
      </c>
      <c r="CN13" s="370" t="str">
        <f ca="1">+IF(OFFSET('Sanitation Data'!$D$31,0,10*ROW('Sanitation Data'!D7))="","",OFFSET('Sanitation Data'!$D$31,0,10*ROW('Sanitation Data'!D7)))</f>
        <v/>
      </c>
      <c r="CO13" s="370" t="str">
        <f ca="1">+IF(OFFSET('Sanitation Data'!$D$32,0,10*ROW('Sanitation Data'!D7))="","",OFFSET('Sanitation Data'!$D$32,0,10*ROW('Sanitation Data'!D7)))</f>
        <v/>
      </c>
      <c r="CP13" s="370" t="str">
        <f ca="1">+IF(OFFSET('Sanitation Data'!$E$28,0,10*ROW('Sanitation Data'!E7))="","",OFFSET('Sanitation Data'!$E$28,0,10*ROW('Sanitation Data'!E7)))</f>
        <v/>
      </c>
      <c r="CQ13" s="370" t="str">
        <f ca="1">+IF(OFFSET('Sanitation Data'!$E$29,0,10*ROW('Sanitation Data'!E7))="","",OFFSET('Sanitation Data'!$E$29,0,10*ROW('Sanitation Data'!E7)))</f>
        <v/>
      </c>
      <c r="CR13" s="370" t="str">
        <f ca="1">+IF(OFFSET('Sanitation Data'!$E$30,0,10*ROW('Sanitation Data'!E7))="","",OFFSET('Sanitation Data'!$E$30,0,10*ROW('Sanitation Data'!E7)))</f>
        <v/>
      </c>
      <c r="CS13" s="370" t="str">
        <f ca="1">+IF(OFFSET('Sanitation Data'!$E$31,0,10*ROW('Sanitation Data'!E7))="","",OFFSET('Sanitation Data'!$E$31,0,10*ROW('Sanitation Data'!E7)))</f>
        <v/>
      </c>
      <c r="CT13" s="370" t="str">
        <f ca="1">+IF(OFFSET('Sanitation Data'!$E$32,0,10*ROW('Sanitation Data'!E7))="","",OFFSET('Sanitation Data'!$E$32,0,10*ROW('Sanitation Data'!E7)))</f>
        <v/>
      </c>
      <c r="CU13" s="370" t="str">
        <f ca="1">+IF(OFFSET('Sanitation Data'!$F$28,0,10*ROW('Sanitation Data'!F7))="","",OFFSET('Sanitation Data'!$F$28,0,10*ROW('Sanitation Data'!F7)))</f>
        <v/>
      </c>
      <c r="CV13" s="370" t="str">
        <f ca="1">+IF(OFFSET('Sanitation Data'!$F$29,0,10*ROW('Sanitation Data'!F7))="","",OFFSET('Sanitation Data'!$F$29,0,10*ROW('Sanitation Data'!F7)))</f>
        <v/>
      </c>
      <c r="CW13" s="370" t="str">
        <f ca="1">+IF(OFFSET('Sanitation Data'!$F$30,0,10*ROW('Sanitation Data'!F7))="","",OFFSET('Sanitation Data'!$F$30,0,10*ROW('Sanitation Data'!F7)))</f>
        <v/>
      </c>
      <c r="CX13" s="370" t="str">
        <f ca="1">+IF(OFFSET('Sanitation Data'!$F$31,0,10*ROW('Sanitation Data'!F7))="","",OFFSET('Sanitation Data'!$F$31,0,10*ROW('Sanitation Data'!F7)))</f>
        <v/>
      </c>
      <c r="CY13" s="370" t="str">
        <f ca="1">+IF(OFFSET('Sanitation Data'!$F$32,0,10*ROW('Sanitation Data'!F7))="","",OFFSET('Sanitation Data'!$F$32,0,10*ROW('Sanitation Data'!F7)))</f>
        <v/>
      </c>
      <c r="CZ13" s="370" t="str">
        <f ca="1">+IF(OFFSET('Sanitation Data'!$G$28,0,10*ROW('Sanitation Data'!G7))="","",OFFSET('Sanitation Data'!$G$28,0,10*ROW('Sanitation Data'!G7)))</f>
        <v/>
      </c>
      <c r="DA13" s="370" t="str">
        <f ca="1">+IF(OFFSET('Sanitation Data'!$G$29,0,10*ROW('Sanitation Data'!G7))="","",OFFSET('Sanitation Data'!$G$29,0,10*ROW('Sanitation Data'!G7)))</f>
        <v/>
      </c>
      <c r="DB13" s="370" t="str">
        <f ca="1">+IF(OFFSET('Sanitation Data'!$G$30,0,10*ROW('Sanitation Data'!G7))="","",OFFSET('Sanitation Data'!$G$30,0,10*ROW('Sanitation Data'!G7)))</f>
        <v/>
      </c>
      <c r="DC13" s="370" t="str">
        <f ca="1">+IF(OFFSET('Sanitation Data'!$G$31,0,10*ROW('Sanitation Data'!G7))="","",OFFSET('Sanitation Data'!$G$31,0,10*ROW('Sanitation Data'!G7)))</f>
        <v/>
      </c>
      <c r="DD13" s="370" t="str">
        <f ca="1">+IF(OFFSET('Sanitation Data'!$G$32,0,10*ROW('Sanitation Data'!G7))="","",OFFSET('Sanitation Data'!$G$32,0,10*ROW('Sanitation Data'!G7)))</f>
        <v/>
      </c>
      <c r="DE13" s="370" t="str">
        <f ca="1">+IF(OFFSET('Sanitation Data'!$H$28,0,10*ROW('Sanitation Data'!H7))="","",OFFSET('Sanitation Data'!$H$28,0,10*ROW('Sanitation Data'!H7)))</f>
        <v>Yes</v>
      </c>
      <c r="DF13" s="370" t="str">
        <f ca="1">+IF(OFFSET('Sanitation Data'!$H$29,0,10*ROW('Sanitation Data'!H7))="","",OFFSET('Sanitation Data'!$H$29,0,10*ROW('Sanitation Data'!H7)))</f>
        <v/>
      </c>
      <c r="DG13" s="370" t="str">
        <f ca="1">+IF(OFFSET('Sanitation Data'!$H$30,0,10*ROW('Sanitation Data'!H7))="","",OFFSET('Sanitation Data'!$H$30,0,10*ROW('Sanitation Data'!H7)))</f>
        <v/>
      </c>
      <c r="DH13" s="370" t="str">
        <f ca="1">+IF(OFFSET('Sanitation Data'!$H$31,0,10*ROW('Sanitation Data'!H7))="","",OFFSET('Sanitation Data'!$H$31,0,10*ROW('Sanitation Data'!H7)))</f>
        <v/>
      </c>
      <c r="DI13" s="370" t="str">
        <f ca="1">+IF(OFFSET('Sanitation Data'!$H$32,0,10*ROW('Sanitation Data'!H7))="","",OFFSET('Sanitation Data'!$H$32,0,10*ROW('Sanitation Data'!H7)))</f>
        <v/>
      </c>
      <c r="DJ13" s="370" t="str">
        <f ca="1">+IF(OFFSET('Sanitation Data'!$I$28,0,10*ROW('Sanitation Data'!I7))="","",OFFSET('Sanitation Data'!$I$28,0,10*ROW('Sanitation Data'!I7)))</f>
        <v/>
      </c>
      <c r="DK13" s="370" t="str">
        <f ca="1">+IF(OFFSET('Sanitation Data'!$I$29,0,10*ROW('Sanitation Data'!I7))="","",OFFSET('Sanitation Data'!$I$29,0,10*ROW('Sanitation Data'!I7)))</f>
        <v/>
      </c>
      <c r="DL13" s="370" t="str">
        <f ca="1">+IF(OFFSET('Sanitation Data'!$I$30,0,10*ROW('Sanitation Data'!I7))="","",OFFSET('Sanitation Data'!$I$30,0,10*ROW('Sanitation Data'!I7)))</f>
        <v/>
      </c>
      <c r="DM13" s="370" t="str">
        <f ca="1">+IF(OFFSET('Sanitation Data'!$I$31,0,10*ROW('Sanitation Data'!I7))="","",OFFSET('Sanitation Data'!$I$31,0,10*ROW('Sanitation Data'!I7)))</f>
        <v/>
      </c>
      <c r="DN13" s="370" t="str">
        <f ca="1">+IF(OFFSET('Sanitation Data'!$I$32,0,10*ROW('Sanitation Data'!I7))="","",OFFSET('Sanitation Data'!$I$32,0,10*ROW('Sanitation Data'!I7)))</f>
        <v/>
      </c>
      <c r="DO13" s="370" t="str">
        <f ca="1">+IF(OFFSET('Hygiene Data'!$D$11,0,10*ROW('Hygiene Data'!D7))="","",OFFSET('Hygiene Data'!$D$11,0,10*ROW('Hygiene Data'!D7)))</f>
        <v/>
      </c>
      <c r="DP13" s="370" t="str">
        <f ca="1">+IF(OFFSET('Hygiene Data'!$D$12,0,10*ROW('Hygiene Data'!D7))="","",OFFSET('Hygiene Data'!$D$12,0,10*ROW('Hygiene Data'!D7)))</f>
        <v/>
      </c>
      <c r="DQ13" s="370" t="str">
        <f ca="1">+IF(OFFSET('Hygiene Data'!$D$13,0,10*ROW('Hygiene Data'!D7))="","",OFFSET('Hygiene Data'!$D$13,0,10*ROW('Hygiene Data'!D7)))</f>
        <v/>
      </c>
      <c r="DR13" s="370" t="str">
        <f ca="1">+IF(OFFSET('Hygiene Data'!$E$11,0,10*ROW('Hygiene Data'!E7))="","",OFFSET('Hygiene Data'!$E$11,0,10*ROW('Hygiene Data'!E7)))</f>
        <v/>
      </c>
      <c r="DS13" s="370" t="str">
        <f ca="1">+IF(OFFSET('Hygiene Data'!$E$12,0,10*ROW('Hygiene Data'!E7))="","",OFFSET('Hygiene Data'!$E$12,0,10*ROW('Hygiene Data'!E7)))</f>
        <v/>
      </c>
      <c r="DT13" s="370" t="str">
        <f ca="1">+IF(OFFSET('Hygiene Data'!$E$13,0,10*ROW('Hygiene Data'!E7))="","",OFFSET('Hygiene Data'!$E$13,0,10*ROW('Hygiene Data'!E7)))</f>
        <v/>
      </c>
      <c r="DU13" s="370" t="str">
        <f ca="1">+IF(OFFSET('Hygiene Data'!$F$11,0,10*ROW('Hygiene Data'!F7))="","",OFFSET('Hygiene Data'!$F$11,0,10*ROW('Hygiene Data'!F7)))</f>
        <v/>
      </c>
      <c r="DV13" s="370" t="str">
        <f ca="1">+IF(OFFSET('Hygiene Data'!$F$12,0,10*ROW('Hygiene Data'!F7))="","",OFFSET('Hygiene Data'!$F$12,0,10*ROW('Hygiene Data'!F7)))</f>
        <v/>
      </c>
      <c r="DW13" s="370" t="str">
        <f ca="1">+IF(OFFSET('Hygiene Data'!$F$13,0,10*ROW('Hygiene Data'!F7))="","",OFFSET('Hygiene Data'!$F$13,0,10*ROW('Hygiene Data'!F7)))</f>
        <v/>
      </c>
      <c r="DX13" s="370" t="str">
        <f ca="1">+IF(OFFSET('Hygiene Data'!$G$11,0,10*ROW('Hygiene Data'!G7))="","",OFFSET('Hygiene Data'!$G$11,0,10*ROW('Hygiene Data'!G7)))</f>
        <v/>
      </c>
      <c r="DY13" s="370" t="str">
        <f ca="1">+IF(OFFSET('Hygiene Data'!$G$12,0,10*ROW('Hygiene Data'!G7))="","",OFFSET('Hygiene Data'!$G$12,0,10*ROW('Hygiene Data'!G7)))</f>
        <v/>
      </c>
      <c r="DZ13" s="370" t="str">
        <f ca="1">+IF(OFFSET('Hygiene Data'!$G$13,0,10*ROW('Hygiene Data'!G7))="","",OFFSET('Hygiene Data'!$G$13,0,10*ROW('Hygiene Data'!G7)))</f>
        <v/>
      </c>
      <c r="EA13" s="370" t="str">
        <f ca="1">+IF(OFFSET('Hygiene Data'!$H$11,0,10*ROW('Hygiene Data'!H7))="","",OFFSET('Hygiene Data'!$H$11,0,10*ROW('Hygiene Data'!H7)))</f>
        <v/>
      </c>
      <c r="EB13" s="370" t="str">
        <f ca="1">+IF(OFFSET('Hygiene Data'!$H$12,0,10*ROW('Hygiene Data'!H7))="","",OFFSET('Hygiene Data'!$H$12,0,10*ROW('Hygiene Data'!H7)))</f>
        <v/>
      </c>
      <c r="EC13" s="370" t="str">
        <f ca="1">+IF(OFFSET('Hygiene Data'!$H$13,0,10*ROW('Hygiene Data'!H7))="","",OFFSET('Hygiene Data'!$H$13,0,10*ROW('Hygiene Data'!H7)))</f>
        <v/>
      </c>
      <c r="ED13" s="370" t="str">
        <f ca="1">+IF(OFFSET('Hygiene Data'!$I$11,0,10*ROW('Hygiene Data'!I7))="","",OFFSET('Hygiene Data'!$I$11,0,10*ROW('Hygiene Data'!I7)))</f>
        <v/>
      </c>
      <c r="EE13" s="370" t="str">
        <f ca="1">+IF(OFFSET('Hygiene Data'!$I$12,0,10*ROW('Hygiene Data'!I7))="","",OFFSET('Hygiene Data'!$I$12,0,10*ROW('Hygiene Data'!I7)))</f>
        <v/>
      </c>
      <c r="EF13" s="370" t="str">
        <f ca="1">+IF(OFFSET('Hygiene Data'!$I$13,0,10*ROW('Hygiene Data'!I7))="","",OFFSET('Hygiene Data'!$I$13,0,10*ROW('Hygiene Data'!I7)))</f>
        <v/>
      </c>
    </row>
    <row r="14" spans="1:136" x14ac:dyDescent="0.25">
      <c r="A14" s="479" t="str">
        <f ca="1">+IF(OFFSET('Water Data'!$B$2,0,10*ROW('Water Data'!E8))="","",OFFSET('Water Data'!$B$2,0,10*ROW('Water Data'!E8)))</f>
        <v>MEX_2019_LLECE</v>
      </c>
      <c r="B14" s="47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Encuesta</v>
      </c>
      <c r="C14" s="506">
        <f t="shared" ca="1" si="0"/>
        <v>2019</v>
      </c>
      <c r="D14" s="50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7">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92.346938775510196</v>
      </c>
      <c r="F14" s="50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7">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98.064516129032256</v>
      </c>
      <c r="I14" s="50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7" t="str">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[71]</v>
      </c>
      <c r="L14" s="50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7">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92.346938775510196</v>
      </c>
      <c r="R14" s="50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7" t="str">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[95]</v>
      </c>
      <c r="U14" s="50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8" t="str">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[87]</v>
      </c>
      <c r="X14" s="508">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69.897959183673478</v>
      </c>
      <c r="Y14" s="50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8">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69.897959183673478</v>
      </c>
      <c r="AA14" s="50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8">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97.41935483870968</v>
      </c>
      <c r="AC14" s="508">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74.193548387096769</v>
      </c>
      <c r="AD14" s="50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8">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74.193548387096769</v>
      </c>
      <c r="AF14" s="50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8" t="str">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[59]</v>
      </c>
      <c r="AH14" s="508" t="str">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[54]</v>
      </c>
      <c r="AI14" s="50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8" t="str">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[54]</v>
      </c>
      <c r="AK14" s="50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8" t="str">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[87]</v>
      </c>
      <c r="AR14" s="508">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69.897959183673478</v>
      </c>
      <c r="AS14" s="50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8">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69.897959183673478</v>
      </c>
      <c r="AU14" s="50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8" t="str">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[76]</v>
      </c>
      <c r="AW14" s="508" t="str">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[84]</v>
      </c>
      <c r="AX14" s="50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8" t="str">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[84]</v>
      </c>
      <c r="AZ14" s="50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0" t="str">
        <f ca="1">+IF(OFFSET('Water Data'!$D$27,0,10*ROW('Water Data'!D8))="","",OFFSET('Water Data'!$D$27,0,10*ROW('Water Data'!D8)))</f>
        <v/>
      </c>
      <c r="BT14" s="370" t="str">
        <f ca="1">+IF(OFFSET('Water Data'!$D$28,0,10*ROW('Water Data'!D8))="","",OFFSET('Water Data'!$D$28,0,10*ROW('Water Data'!D8)))</f>
        <v>Yes</v>
      </c>
      <c r="BU14" s="370" t="str">
        <f ca="1">+IF(OFFSET('Water Data'!$D$29,0,10*ROW('Water Data'!D8))="","",OFFSET('Water Data'!$D$29,0,10*ROW('Water Data'!D8)))</f>
        <v/>
      </c>
      <c r="BV14" s="370" t="str">
        <f ca="1">+IF(OFFSET('Water Data'!$E$27,0,10*ROW('Water Data'!E8))="","",OFFSET('Water Data'!$E$27,0,10*ROW('Water Data'!E8)))</f>
        <v/>
      </c>
      <c r="BW14" s="370" t="str">
        <f ca="1">+IF(OFFSET('Water Data'!$E$28,0,10*ROW('Water Data'!E8))="","",OFFSET('Water Data'!$E$28,0,10*ROW('Water Data'!E8)))</f>
        <v>Yes</v>
      </c>
      <c r="BX14" s="370" t="str">
        <f ca="1">+IF(OFFSET('Water Data'!$E$29,0,10*ROW('Water Data'!E8))="","",OFFSET('Water Data'!$E$29,0,10*ROW('Water Data'!E8)))</f>
        <v/>
      </c>
      <c r="BY14" s="370" t="str">
        <f ca="1">+IF(OFFSET('Water Data'!$F$27,0,10*ROW('Water Data'!F8))="","",OFFSET('Water Data'!$F$27,0,10*ROW('Water Data'!F8)))</f>
        <v/>
      </c>
      <c r="BZ14" s="370" t="str">
        <f ca="1">+IF(OFFSET('Water Data'!$F$28,0,10*ROW('Water Data'!F8))="","",OFFSET('Water Data'!$F$28,0,10*ROW('Water Data'!F8)))</f>
        <v>No</v>
      </c>
      <c r="CA14" s="370" t="str">
        <f ca="1">+IF(OFFSET('Water Data'!$F$29,0,10*ROW('Water Data'!F8))="","",OFFSET('Water Data'!$F$29,0,10*ROW('Water Data'!F8)))</f>
        <v/>
      </c>
      <c r="CB14" s="370" t="str">
        <f ca="1">+IF(OFFSET('Water Data'!$G$27,0,10*ROW('Water Data'!G8))="","",OFFSET('Water Data'!$G$27,0,10*ROW('Water Data'!G8)))</f>
        <v/>
      </c>
      <c r="CC14" s="370" t="str">
        <f ca="1">+IF(OFFSET('Water Data'!$G$28,0,10*ROW('Water Data'!G8))="","",OFFSET('Water Data'!$G$28,0,10*ROW('Water Data'!G8)))</f>
        <v/>
      </c>
      <c r="CD14" s="370" t="str">
        <f ca="1">+IF(OFFSET('Water Data'!$G$29,0,10*ROW('Water Data'!G8))="","",OFFSET('Water Data'!$G$29,0,10*ROW('Water Data'!G8)))</f>
        <v/>
      </c>
      <c r="CE14" s="370" t="str">
        <f ca="1">+IF(OFFSET('Water Data'!$H$27,0,10*ROW('Water Data'!H8))="","",OFFSET('Water Data'!$H$27,0,10*ROW('Water Data'!H8)))</f>
        <v/>
      </c>
      <c r="CF14" s="370" t="str">
        <f ca="1">+IF(OFFSET('Water Data'!$H$28,0,10*ROW('Water Data'!H8))="","",OFFSET('Water Data'!$H$28,0,10*ROW('Water Data'!H8)))</f>
        <v>Yes</v>
      </c>
      <c r="CG14" s="370" t="str">
        <f ca="1">+IF(OFFSET('Water Data'!$H$29,0,10*ROW('Water Data'!H8))="","",OFFSET('Water Data'!$H$29,0,10*ROW('Water Data'!H8)))</f>
        <v/>
      </c>
      <c r="CH14" s="370" t="str">
        <f ca="1">+IF(OFFSET('Water Data'!$I$27,0,10*ROW('Water Data'!I8))="","",OFFSET('Water Data'!$I$27,0,10*ROW('Water Data'!I8)))</f>
        <v/>
      </c>
      <c r="CI14" s="370" t="str">
        <f ca="1">+IF(OFFSET('Water Data'!$I$28,0,10*ROW('Water Data'!I8))="","",OFFSET('Water Data'!$I$28,0,10*ROW('Water Data'!I8)))</f>
        <v>No</v>
      </c>
      <c r="CJ14" s="370" t="str">
        <f ca="1">+IF(OFFSET('Water Data'!$I$29,0,10*ROW('Water Data'!I8))="","",OFFSET('Water Data'!$I$29,0,10*ROW('Water Data'!I8)))</f>
        <v/>
      </c>
      <c r="CK14" s="370" t="str">
        <f ca="1">+IF(OFFSET('Sanitation Data'!$D$28,0,10*ROW('Sanitation Data'!D8))="","",OFFSET('Sanitation Data'!$D$28,0,10*ROW('Sanitation Data'!D8)))</f>
        <v/>
      </c>
      <c r="CL14" s="370" t="str">
        <f ca="1">+IF(OFFSET('Sanitation Data'!$D$29,0,10*ROW('Sanitation Data'!D8))="","",OFFSET('Sanitation Data'!$D$29,0,10*ROW('Sanitation Data'!D8)))</f>
        <v>No</v>
      </c>
      <c r="CM14" s="370" t="str">
        <f ca="1">+IF(OFFSET('Sanitation Data'!$D$30,0,10*ROW('Sanitation Data'!D8))="","",OFFSET('Sanitation Data'!$D$30,0,10*ROW('Sanitation Data'!D8)))</f>
        <v>Yes</v>
      </c>
      <c r="CN14" s="370" t="str">
        <f ca="1">+IF(OFFSET('Sanitation Data'!$D$31,0,10*ROW('Sanitation Data'!D8))="","",OFFSET('Sanitation Data'!$D$31,0,10*ROW('Sanitation Data'!D8)))</f>
        <v/>
      </c>
      <c r="CO14" s="370" t="str">
        <f ca="1">+IF(OFFSET('Sanitation Data'!$D$32,0,10*ROW('Sanitation Data'!D8))="","",OFFSET('Sanitation Data'!$D$32,0,10*ROW('Sanitation Data'!D8)))</f>
        <v>Yes</v>
      </c>
      <c r="CP14" s="370" t="str">
        <f ca="1">+IF(OFFSET('Sanitation Data'!$E$28,0,10*ROW('Sanitation Data'!E8))="","",OFFSET('Sanitation Data'!$E$28,0,10*ROW('Sanitation Data'!E8)))</f>
        <v/>
      </c>
      <c r="CQ14" s="370" t="str">
        <f ca="1">+IF(OFFSET('Sanitation Data'!$E$29,0,10*ROW('Sanitation Data'!E8))="","",OFFSET('Sanitation Data'!$E$29,0,10*ROW('Sanitation Data'!E8)))</f>
        <v>Yes</v>
      </c>
      <c r="CR14" s="370" t="str">
        <f ca="1">+IF(OFFSET('Sanitation Data'!$E$30,0,10*ROW('Sanitation Data'!E8))="","",OFFSET('Sanitation Data'!$E$30,0,10*ROW('Sanitation Data'!E8)))</f>
        <v>Yes</v>
      </c>
      <c r="CS14" s="370" t="str">
        <f ca="1">+IF(OFFSET('Sanitation Data'!$E$31,0,10*ROW('Sanitation Data'!E8))="","",OFFSET('Sanitation Data'!$E$31,0,10*ROW('Sanitation Data'!E8)))</f>
        <v/>
      </c>
      <c r="CT14" s="370" t="str">
        <f ca="1">+IF(OFFSET('Sanitation Data'!$E$32,0,10*ROW('Sanitation Data'!E8))="","",OFFSET('Sanitation Data'!$E$32,0,10*ROW('Sanitation Data'!E8)))</f>
        <v>Yes</v>
      </c>
      <c r="CU14" s="370" t="str">
        <f ca="1">+IF(OFFSET('Sanitation Data'!$F$28,0,10*ROW('Sanitation Data'!F8))="","",OFFSET('Sanitation Data'!$F$28,0,10*ROW('Sanitation Data'!F8)))</f>
        <v/>
      </c>
      <c r="CV14" s="370" t="str">
        <f ca="1">+IF(OFFSET('Sanitation Data'!$F$29,0,10*ROW('Sanitation Data'!F8))="","",OFFSET('Sanitation Data'!$F$29,0,10*ROW('Sanitation Data'!F8)))</f>
        <v>No</v>
      </c>
      <c r="CW14" s="370" t="str">
        <f ca="1">+IF(OFFSET('Sanitation Data'!$F$30,0,10*ROW('Sanitation Data'!F8))="","",OFFSET('Sanitation Data'!$F$30,0,10*ROW('Sanitation Data'!F8)))</f>
        <v>No</v>
      </c>
      <c r="CX14" s="370" t="str">
        <f ca="1">+IF(OFFSET('Sanitation Data'!$F$31,0,10*ROW('Sanitation Data'!F8))="","",OFFSET('Sanitation Data'!$F$31,0,10*ROW('Sanitation Data'!F8)))</f>
        <v/>
      </c>
      <c r="CY14" s="370" t="str">
        <f ca="1">+IF(OFFSET('Sanitation Data'!$F$32,0,10*ROW('Sanitation Data'!F8))="","",OFFSET('Sanitation Data'!$F$32,0,10*ROW('Sanitation Data'!F8)))</f>
        <v>No</v>
      </c>
      <c r="CZ14" s="370" t="str">
        <f ca="1">+IF(OFFSET('Sanitation Data'!$G$28,0,10*ROW('Sanitation Data'!G8))="","",OFFSET('Sanitation Data'!$G$28,0,10*ROW('Sanitation Data'!G8)))</f>
        <v/>
      </c>
      <c r="DA14" s="370" t="str">
        <f ca="1">+IF(OFFSET('Sanitation Data'!$G$29,0,10*ROW('Sanitation Data'!G8))="","",OFFSET('Sanitation Data'!$G$29,0,10*ROW('Sanitation Data'!G8)))</f>
        <v/>
      </c>
      <c r="DB14" s="370" t="str">
        <f ca="1">+IF(OFFSET('Sanitation Data'!$G$30,0,10*ROW('Sanitation Data'!G8))="","",OFFSET('Sanitation Data'!$G$30,0,10*ROW('Sanitation Data'!G8)))</f>
        <v/>
      </c>
      <c r="DC14" s="370" t="str">
        <f ca="1">+IF(OFFSET('Sanitation Data'!$G$31,0,10*ROW('Sanitation Data'!G8))="","",OFFSET('Sanitation Data'!$G$31,0,10*ROW('Sanitation Data'!G8)))</f>
        <v/>
      </c>
      <c r="DD14" s="370" t="str">
        <f ca="1">+IF(OFFSET('Sanitation Data'!$G$32,0,10*ROW('Sanitation Data'!G8))="","",OFFSET('Sanitation Data'!$G$32,0,10*ROW('Sanitation Data'!G8)))</f>
        <v/>
      </c>
      <c r="DE14" s="370" t="str">
        <f ca="1">+IF(OFFSET('Sanitation Data'!$H$28,0,10*ROW('Sanitation Data'!H8))="","",OFFSET('Sanitation Data'!$H$28,0,10*ROW('Sanitation Data'!H8)))</f>
        <v/>
      </c>
      <c r="DF14" s="370" t="str">
        <f ca="1">+IF(OFFSET('Sanitation Data'!$H$29,0,10*ROW('Sanitation Data'!H8))="","",OFFSET('Sanitation Data'!$H$29,0,10*ROW('Sanitation Data'!H8)))</f>
        <v>No</v>
      </c>
      <c r="DG14" s="370" t="str">
        <f ca="1">+IF(OFFSET('Sanitation Data'!$H$30,0,10*ROW('Sanitation Data'!H8))="","",OFFSET('Sanitation Data'!$H$30,0,10*ROW('Sanitation Data'!H8)))</f>
        <v>Yes</v>
      </c>
      <c r="DH14" s="370" t="str">
        <f ca="1">+IF(OFFSET('Sanitation Data'!$H$31,0,10*ROW('Sanitation Data'!H8))="","",OFFSET('Sanitation Data'!$H$31,0,10*ROW('Sanitation Data'!H8)))</f>
        <v/>
      </c>
      <c r="DI14" s="370" t="str">
        <f ca="1">+IF(OFFSET('Sanitation Data'!$H$32,0,10*ROW('Sanitation Data'!H8))="","",OFFSET('Sanitation Data'!$H$32,0,10*ROW('Sanitation Data'!H8)))</f>
        <v>Yes</v>
      </c>
      <c r="DJ14" s="370" t="str">
        <f ca="1">+IF(OFFSET('Sanitation Data'!$I$28,0,10*ROW('Sanitation Data'!I8))="","",OFFSET('Sanitation Data'!$I$28,0,10*ROW('Sanitation Data'!I8)))</f>
        <v/>
      </c>
      <c r="DK14" s="370" t="str">
        <f ca="1">+IF(OFFSET('Sanitation Data'!$I$29,0,10*ROW('Sanitation Data'!I8))="","",OFFSET('Sanitation Data'!$I$29,0,10*ROW('Sanitation Data'!I8)))</f>
        <v>No</v>
      </c>
      <c r="DL14" s="370" t="str">
        <f ca="1">+IF(OFFSET('Sanitation Data'!$I$30,0,10*ROW('Sanitation Data'!I8))="","",OFFSET('Sanitation Data'!$I$30,0,10*ROW('Sanitation Data'!I8)))</f>
        <v>No</v>
      </c>
      <c r="DM14" s="370" t="str">
        <f ca="1">+IF(OFFSET('Sanitation Data'!$I$31,0,10*ROW('Sanitation Data'!I8))="","",OFFSET('Sanitation Data'!$I$31,0,10*ROW('Sanitation Data'!I8)))</f>
        <v/>
      </c>
      <c r="DN14" s="370" t="str">
        <f ca="1">+IF(OFFSET('Sanitation Data'!$I$32,0,10*ROW('Sanitation Data'!I8))="","",OFFSET('Sanitation Data'!$I$32,0,10*ROW('Sanitation Data'!I8)))</f>
        <v>No</v>
      </c>
      <c r="DO14" s="370" t="str">
        <f ca="1">+IF(OFFSET('Hygiene Data'!$D$11,0,10*ROW('Hygiene Data'!D8))="","",OFFSET('Hygiene Data'!$D$11,0,10*ROW('Hygiene Data'!D8)))</f>
        <v/>
      </c>
      <c r="DP14" s="370" t="str">
        <f ca="1">+IF(OFFSET('Hygiene Data'!$D$12,0,10*ROW('Hygiene Data'!D8))="","",OFFSET('Hygiene Data'!$D$12,0,10*ROW('Hygiene Data'!D8)))</f>
        <v/>
      </c>
      <c r="DQ14" s="370" t="str">
        <f ca="1">+IF(OFFSET('Hygiene Data'!$D$13,0,10*ROW('Hygiene Data'!D8))="","",OFFSET('Hygiene Data'!$D$13,0,10*ROW('Hygiene Data'!D8)))</f>
        <v/>
      </c>
      <c r="DR14" s="370" t="str">
        <f ca="1">+IF(OFFSET('Hygiene Data'!$E$11,0,10*ROW('Hygiene Data'!E8))="","",OFFSET('Hygiene Data'!$E$11,0,10*ROW('Hygiene Data'!E8)))</f>
        <v/>
      </c>
      <c r="DS14" s="370" t="str">
        <f ca="1">+IF(OFFSET('Hygiene Data'!$E$12,0,10*ROW('Hygiene Data'!E8))="","",OFFSET('Hygiene Data'!$E$12,0,10*ROW('Hygiene Data'!E8)))</f>
        <v/>
      </c>
      <c r="DT14" s="370" t="str">
        <f ca="1">+IF(OFFSET('Hygiene Data'!$E$13,0,10*ROW('Hygiene Data'!E8))="","",OFFSET('Hygiene Data'!$E$13,0,10*ROW('Hygiene Data'!E8)))</f>
        <v/>
      </c>
      <c r="DU14" s="370" t="str">
        <f ca="1">+IF(OFFSET('Hygiene Data'!$F$11,0,10*ROW('Hygiene Data'!F8))="","",OFFSET('Hygiene Data'!$F$11,0,10*ROW('Hygiene Data'!F8)))</f>
        <v/>
      </c>
      <c r="DV14" s="370" t="str">
        <f ca="1">+IF(OFFSET('Hygiene Data'!$F$12,0,10*ROW('Hygiene Data'!F8))="","",OFFSET('Hygiene Data'!$F$12,0,10*ROW('Hygiene Data'!F8)))</f>
        <v/>
      </c>
      <c r="DW14" s="370" t="str">
        <f ca="1">+IF(OFFSET('Hygiene Data'!$F$13,0,10*ROW('Hygiene Data'!F8))="","",OFFSET('Hygiene Data'!$F$13,0,10*ROW('Hygiene Data'!F8)))</f>
        <v/>
      </c>
      <c r="DX14" s="370" t="str">
        <f ca="1">+IF(OFFSET('Hygiene Data'!$G$11,0,10*ROW('Hygiene Data'!G8))="","",OFFSET('Hygiene Data'!$G$11,0,10*ROW('Hygiene Data'!G8)))</f>
        <v/>
      </c>
      <c r="DY14" s="370" t="str">
        <f ca="1">+IF(OFFSET('Hygiene Data'!$G$12,0,10*ROW('Hygiene Data'!G8))="","",OFFSET('Hygiene Data'!$G$12,0,10*ROW('Hygiene Data'!G8)))</f>
        <v/>
      </c>
      <c r="DZ14" s="370" t="str">
        <f ca="1">+IF(OFFSET('Hygiene Data'!$G$13,0,10*ROW('Hygiene Data'!G8))="","",OFFSET('Hygiene Data'!$G$13,0,10*ROW('Hygiene Data'!G8)))</f>
        <v/>
      </c>
      <c r="EA14" s="370" t="str">
        <f ca="1">+IF(OFFSET('Hygiene Data'!$H$11,0,10*ROW('Hygiene Data'!H8))="","",OFFSET('Hygiene Data'!$H$11,0,10*ROW('Hygiene Data'!H8)))</f>
        <v/>
      </c>
      <c r="EB14" s="370" t="str">
        <f ca="1">+IF(OFFSET('Hygiene Data'!$H$12,0,10*ROW('Hygiene Data'!H8))="","",OFFSET('Hygiene Data'!$H$12,0,10*ROW('Hygiene Data'!H8)))</f>
        <v/>
      </c>
      <c r="EC14" s="370" t="str">
        <f ca="1">+IF(OFFSET('Hygiene Data'!$H$13,0,10*ROW('Hygiene Data'!H8))="","",OFFSET('Hygiene Data'!$H$13,0,10*ROW('Hygiene Data'!H8)))</f>
        <v/>
      </c>
      <c r="ED14" s="370" t="str">
        <f ca="1">+IF(OFFSET('Hygiene Data'!$I$11,0,10*ROW('Hygiene Data'!I8))="","",OFFSET('Hygiene Data'!$I$11,0,10*ROW('Hygiene Data'!I8)))</f>
        <v/>
      </c>
      <c r="EE14" s="370" t="str">
        <f ca="1">+IF(OFFSET('Hygiene Data'!$I$12,0,10*ROW('Hygiene Data'!I8))="","",OFFSET('Hygiene Data'!$I$12,0,10*ROW('Hygiene Data'!I8)))</f>
        <v/>
      </c>
      <c r="EF14" s="370" t="str">
        <f ca="1">+IF(OFFSET('Hygiene Data'!$I$13,0,10*ROW('Hygiene Data'!I8))="","",OFFSET('Hygiene Data'!$I$13,0,10*ROW('Hygiene Data'!I8)))</f>
        <v/>
      </c>
    </row>
    <row r="15" spans="1:136" x14ac:dyDescent="0.25">
      <c r="A15" s="479" t="str">
        <f ca="1">+IF(OFFSET('Water Data'!$B$2,0,10*ROW('Water Data'!E9))="","",OFFSET('Water Data'!$B$2,0,10*ROW('Water Data'!E9)))</f>
        <v>MEX_2021_UIS</v>
      </c>
      <c r="B15" s="47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Otro</v>
      </c>
      <c r="C15" s="506">
        <f t="shared" ca="1" si="0"/>
        <v>2021</v>
      </c>
      <c r="D15" s="50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7">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74.39987145795665</v>
      </c>
      <c r="G15" s="50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7">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74.58</v>
      </c>
      <c r="S15" s="50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7">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73.959999999999994</v>
      </c>
      <c r="V15" s="50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9">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75.273452261564017</v>
      </c>
      <c r="BC15" s="50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9">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73.599999999999994</v>
      </c>
      <c r="BO15" s="50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9">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79.36</v>
      </c>
      <c r="BS15" s="370" t="str">
        <f ca="1">+IF(OFFSET('Water Data'!$D$27,0,10*ROW('Water Data'!D9))="","",OFFSET('Water Data'!$D$27,0,10*ROW('Water Data'!D9)))</f>
        <v/>
      </c>
      <c r="BT15" s="370" t="str">
        <f ca="1">+IF(OFFSET('Water Data'!$D$28,0,10*ROW('Water Data'!D9))="","",OFFSET('Water Data'!$D$28,0,10*ROW('Water Data'!D9)))</f>
        <v/>
      </c>
      <c r="BU15" s="370" t="str">
        <f ca="1">+IF(OFFSET('Water Data'!$D$29,0,10*ROW('Water Data'!D9))="","",OFFSET('Water Data'!$D$29,0,10*ROW('Water Data'!D9)))</f>
        <v>Yes</v>
      </c>
      <c r="BV15" s="370" t="str">
        <f ca="1">+IF(OFFSET('Water Data'!$E$27,0,10*ROW('Water Data'!E9))="","",OFFSET('Water Data'!$E$27,0,10*ROW('Water Data'!E9)))</f>
        <v/>
      </c>
      <c r="BW15" s="370" t="str">
        <f ca="1">+IF(OFFSET('Water Data'!$E$28,0,10*ROW('Water Data'!E9))="","",OFFSET('Water Data'!$E$28,0,10*ROW('Water Data'!E9)))</f>
        <v/>
      </c>
      <c r="BX15" s="370" t="str">
        <f ca="1">+IF(OFFSET('Water Data'!$E$29,0,10*ROW('Water Data'!E9))="","",OFFSET('Water Data'!$E$29,0,10*ROW('Water Data'!E9)))</f>
        <v/>
      </c>
      <c r="BY15" s="370" t="str">
        <f ca="1">+IF(OFFSET('Water Data'!$F$27,0,10*ROW('Water Data'!F9))="","",OFFSET('Water Data'!$F$27,0,10*ROW('Water Data'!F9)))</f>
        <v/>
      </c>
      <c r="BZ15" s="370" t="str">
        <f ca="1">+IF(OFFSET('Water Data'!$F$28,0,10*ROW('Water Data'!F9))="","",OFFSET('Water Data'!$F$28,0,10*ROW('Water Data'!F9)))</f>
        <v/>
      </c>
      <c r="CA15" s="370" t="str">
        <f ca="1">+IF(OFFSET('Water Data'!$F$29,0,10*ROW('Water Data'!F9))="","",OFFSET('Water Data'!$F$29,0,10*ROW('Water Data'!F9)))</f>
        <v/>
      </c>
      <c r="CB15" s="370" t="str">
        <f ca="1">+IF(OFFSET('Water Data'!$G$27,0,10*ROW('Water Data'!G9))="","",OFFSET('Water Data'!$G$27,0,10*ROW('Water Data'!G9)))</f>
        <v/>
      </c>
      <c r="CC15" s="370" t="str">
        <f ca="1">+IF(OFFSET('Water Data'!$G$28,0,10*ROW('Water Data'!G9))="","",OFFSET('Water Data'!$G$28,0,10*ROW('Water Data'!G9)))</f>
        <v/>
      </c>
      <c r="CD15" s="370" t="str">
        <f ca="1">+IF(OFFSET('Water Data'!$G$29,0,10*ROW('Water Data'!G9))="","",OFFSET('Water Data'!$G$29,0,10*ROW('Water Data'!G9)))</f>
        <v/>
      </c>
      <c r="CE15" s="370" t="str">
        <f ca="1">+IF(OFFSET('Water Data'!$H$27,0,10*ROW('Water Data'!H9))="","",OFFSET('Water Data'!$H$27,0,10*ROW('Water Data'!H9)))</f>
        <v/>
      </c>
      <c r="CF15" s="370" t="str">
        <f ca="1">+IF(OFFSET('Water Data'!$H$28,0,10*ROW('Water Data'!H9))="","",OFFSET('Water Data'!$H$28,0,10*ROW('Water Data'!H9)))</f>
        <v/>
      </c>
      <c r="CG15" s="370" t="str">
        <f ca="1">+IF(OFFSET('Water Data'!$H$29,0,10*ROW('Water Data'!H9))="","",OFFSET('Water Data'!$H$29,0,10*ROW('Water Data'!H9)))</f>
        <v>Yes</v>
      </c>
      <c r="CH15" s="370" t="str">
        <f ca="1">+IF(OFFSET('Water Data'!$I$27,0,10*ROW('Water Data'!I9))="","",OFFSET('Water Data'!$I$27,0,10*ROW('Water Data'!I9)))</f>
        <v/>
      </c>
      <c r="CI15" s="370" t="str">
        <f ca="1">+IF(OFFSET('Water Data'!$I$28,0,10*ROW('Water Data'!I9))="","",OFFSET('Water Data'!$I$28,0,10*ROW('Water Data'!I9)))</f>
        <v/>
      </c>
      <c r="CJ15" s="370" t="str">
        <f ca="1">+IF(OFFSET('Water Data'!$I$29,0,10*ROW('Water Data'!I9))="","",OFFSET('Water Data'!$I$29,0,10*ROW('Water Data'!I9)))</f>
        <v>Yes</v>
      </c>
      <c r="CK15" s="370" t="str">
        <f ca="1">+IF(OFFSET('Sanitation Data'!$D$28,0,10*ROW('Sanitation Data'!D9))="","",OFFSET('Sanitation Data'!$D$28,0,10*ROW('Sanitation Data'!D9)))</f>
        <v/>
      </c>
      <c r="CL15" s="370" t="str">
        <f ca="1">+IF(OFFSET('Sanitation Data'!$D$29,0,10*ROW('Sanitation Data'!D9))="","",OFFSET('Sanitation Data'!$D$29,0,10*ROW('Sanitation Data'!D9)))</f>
        <v/>
      </c>
      <c r="CM15" s="370" t="str">
        <f ca="1">+IF(OFFSET('Sanitation Data'!$D$30,0,10*ROW('Sanitation Data'!D9))="","",OFFSET('Sanitation Data'!$D$30,0,10*ROW('Sanitation Data'!D9)))</f>
        <v/>
      </c>
      <c r="CN15" s="370" t="str">
        <f ca="1">+IF(OFFSET('Sanitation Data'!$D$31,0,10*ROW('Sanitation Data'!D9))="","",OFFSET('Sanitation Data'!$D$31,0,10*ROW('Sanitation Data'!D9)))</f>
        <v/>
      </c>
      <c r="CO15" s="370" t="str">
        <f ca="1">+IF(OFFSET('Sanitation Data'!$D$32,0,10*ROW('Sanitation Data'!D9))="","",OFFSET('Sanitation Data'!$D$32,0,10*ROW('Sanitation Data'!D9)))</f>
        <v/>
      </c>
      <c r="CP15" s="370" t="str">
        <f ca="1">+IF(OFFSET('Sanitation Data'!$E$28,0,10*ROW('Sanitation Data'!E9))="","",OFFSET('Sanitation Data'!$E$28,0,10*ROW('Sanitation Data'!E9)))</f>
        <v/>
      </c>
      <c r="CQ15" s="370" t="str">
        <f ca="1">+IF(OFFSET('Sanitation Data'!$E$29,0,10*ROW('Sanitation Data'!E9))="","",OFFSET('Sanitation Data'!$E$29,0,10*ROW('Sanitation Data'!E9)))</f>
        <v/>
      </c>
      <c r="CR15" s="370" t="str">
        <f ca="1">+IF(OFFSET('Sanitation Data'!$E$30,0,10*ROW('Sanitation Data'!E9))="","",OFFSET('Sanitation Data'!$E$30,0,10*ROW('Sanitation Data'!E9)))</f>
        <v/>
      </c>
      <c r="CS15" s="370" t="str">
        <f ca="1">+IF(OFFSET('Sanitation Data'!$E$31,0,10*ROW('Sanitation Data'!E9))="","",OFFSET('Sanitation Data'!$E$31,0,10*ROW('Sanitation Data'!E9)))</f>
        <v/>
      </c>
      <c r="CT15" s="370" t="str">
        <f ca="1">+IF(OFFSET('Sanitation Data'!$E$32,0,10*ROW('Sanitation Data'!E9))="","",OFFSET('Sanitation Data'!$E$32,0,10*ROW('Sanitation Data'!E9)))</f>
        <v/>
      </c>
      <c r="CU15" s="370" t="str">
        <f ca="1">+IF(OFFSET('Sanitation Data'!$F$28,0,10*ROW('Sanitation Data'!F9))="","",OFFSET('Sanitation Data'!$F$28,0,10*ROW('Sanitation Data'!F9)))</f>
        <v/>
      </c>
      <c r="CV15" s="370" t="str">
        <f ca="1">+IF(OFFSET('Sanitation Data'!$F$29,0,10*ROW('Sanitation Data'!F9))="","",OFFSET('Sanitation Data'!$F$29,0,10*ROW('Sanitation Data'!F9)))</f>
        <v/>
      </c>
      <c r="CW15" s="370" t="str">
        <f ca="1">+IF(OFFSET('Sanitation Data'!$F$30,0,10*ROW('Sanitation Data'!F9))="","",OFFSET('Sanitation Data'!$F$30,0,10*ROW('Sanitation Data'!F9)))</f>
        <v/>
      </c>
      <c r="CX15" s="370" t="str">
        <f ca="1">+IF(OFFSET('Sanitation Data'!$F$31,0,10*ROW('Sanitation Data'!F9))="","",OFFSET('Sanitation Data'!$F$31,0,10*ROW('Sanitation Data'!F9)))</f>
        <v/>
      </c>
      <c r="CY15" s="370" t="str">
        <f ca="1">+IF(OFFSET('Sanitation Data'!$F$32,0,10*ROW('Sanitation Data'!F9))="","",OFFSET('Sanitation Data'!$F$32,0,10*ROW('Sanitation Data'!F9)))</f>
        <v/>
      </c>
      <c r="CZ15" s="370" t="str">
        <f ca="1">+IF(OFFSET('Sanitation Data'!$G$28,0,10*ROW('Sanitation Data'!G9))="","",OFFSET('Sanitation Data'!$G$28,0,10*ROW('Sanitation Data'!G9)))</f>
        <v/>
      </c>
      <c r="DA15" s="370" t="str">
        <f ca="1">+IF(OFFSET('Sanitation Data'!$G$29,0,10*ROW('Sanitation Data'!G9))="","",OFFSET('Sanitation Data'!$G$29,0,10*ROW('Sanitation Data'!G9)))</f>
        <v/>
      </c>
      <c r="DB15" s="370" t="str">
        <f ca="1">+IF(OFFSET('Sanitation Data'!$G$30,0,10*ROW('Sanitation Data'!G9))="","",OFFSET('Sanitation Data'!$G$30,0,10*ROW('Sanitation Data'!G9)))</f>
        <v/>
      </c>
      <c r="DC15" s="370" t="str">
        <f ca="1">+IF(OFFSET('Sanitation Data'!$G$31,0,10*ROW('Sanitation Data'!G9))="","",OFFSET('Sanitation Data'!$G$31,0,10*ROW('Sanitation Data'!G9)))</f>
        <v/>
      </c>
      <c r="DD15" s="370" t="str">
        <f ca="1">+IF(OFFSET('Sanitation Data'!$G$32,0,10*ROW('Sanitation Data'!G9))="","",OFFSET('Sanitation Data'!$G$32,0,10*ROW('Sanitation Data'!G9)))</f>
        <v/>
      </c>
      <c r="DE15" s="370" t="str">
        <f ca="1">+IF(OFFSET('Sanitation Data'!$H$28,0,10*ROW('Sanitation Data'!H9))="","",OFFSET('Sanitation Data'!$H$28,0,10*ROW('Sanitation Data'!H9)))</f>
        <v/>
      </c>
      <c r="DF15" s="370" t="str">
        <f ca="1">+IF(OFFSET('Sanitation Data'!$H$29,0,10*ROW('Sanitation Data'!H9))="","",OFFSET('Sanitation Data'!$H$29,0,10*ROW('Sanitation Data'!H9)))</f>
        <v/>
      </c>
      <c r="DG15" s="370" t="str">
        <f ca="1">+IF(OFFSET('Sanitation Data'!$H$30,0,10*ROW('Sanitation Data'!H9))="","",OFFSET('Sanitation Data'!$H$30,0,10*ROW('Sanitation Data'!H9)))</f>
        <v/>
      </c>
      <c r="DH15" s="370" t="str">
        <f ca="1">+IF(OFFSET('Sanitation Data'!$H$31,0,10*ROW('Sanitation Data'!H9))="","",OFFSET('Sanitation Data'!$H$31,0,10*ROW('Sanitation Data'!H9)))</f>
        <v/>
      </c>
      <c r="DI15" s="370" t="str">
        <f ca="1">+IF(OFFSET('Sanitation Data'!$H$32,0,10*ROW('Sanitation Data'!H9))="","",OFFSET('Sanitation Data'!$H$32,0,10*ROW('Sanitation Data'!H9)))</f>
        <v/>
      </c>
      <c r="DJ15" s="370" t="str">
        <f ca="1">+IF(OFFSET('Sanitation Data'!$I$28,0,10*ROW('Sanitation Data'!I9))="","",OFFSET('Sanitation Data'!$I$28,0,10*ROW('Sanitation Data'!I9)))</f>
        <v/>
      </c>
      <c r="DK15" s="370" t="str">
        <f ca="1">+IF(OFFSET('Sanitation Data'!$I$29,0,10*ROW('Sanitation Data'!I9))="","",OFFSET('Sanitation Data'!$I$29,0,10*ROW('Sanitation Data'!I9)))</f>
        <v/>
      </c>
      <c r="DL15" s="370" t="str">
        <f ca="1">+IF(OFFSET('Sanitation Data'!$I$30,0,10*ROW('Sanitation Data'!I9))="","",OFFSET('Sanitation Data'!$I$30,0,10*ROW('Sanitation Data'!I9)))</f>
        <v/>
      </c>
      <c r="DM15" s="370" t="str">
        <f ca="1">+IF(OFFSET('Sanitation Data'!$I$31,0,10*ROW('Sanitation Data'!I9))="","",OFFSET('Sanitation Data'!$I$31,0,10*ROW('Sanitation Data'!I9)))</f>
        <v/>
      </c>
      <c r="DN15" s="370" t="str">
        <f ca="1">+IF(OFFSET('Sanitation Data'!$I$32,0,10*ROW('Sanitation Data'!I9))="","",OFFSET('Sanitation Data'!$I$32,0,10*ROW('Sanitation Data'!I9)))</f>
        <v/>
      </c>
      <c r="DO15" s="370" t="str">
        <f ca="1">+IF(OFFSET('Hygiene Data'!$D$11,0,10*ROW('Hygiene Data'!D9))="","",OFFSET('Hygiene Data'!$D$11,0,10*ROW('Hygiene Data'!D9)))</f>
        <v/>
      </c>
      <c r="DP15" s="370" t="str">
        <f ca="1">+IF(OFFSET('Hygiene Data'!$D$12,0,10*ROW('Hygiene Data'!D9))="","",OFFSET('Hygiene Data'!$D$12,0,10*ROW('Hygiene Data'!D9)))</f>
        <v/>
      </c>
      <c r="DQ15" s="370" t="str">
        <f ca="1">+IF(OFFSET('Hygiene Data'!$D$13,0,10*ROW('Hygiene Data'!D9))="","",OFFSET('Hygiene Data'!$D$13,0,10*ROW('Hygiene Data'!D9)))</f>
        <v>Yes</v>
      </c>
      <c r="DR15" s="370" t="str">
        <f ca="1">+IF(OFFSET('Hygiene Data'!$E$11,0,10*ROW('Hygiene Data'!E9))="","",OFFSET('Hygiene Data'!$E$11,0,10*ROW('Hygiene Data'!E9)))</f>
        <v/>
      </c>
      <c r="DS15" s="370" t="str">
        <f ca="1">+IF(OFFSET('Hygiene Data'!$E$12,0,10*ROW('Hygiene Data'!E9))="","",OFFSET('Hygiene Data'!$E$12,0,10*ROW('Hygiene Data'!E9)))</f>
        <v/>
      </c>
      <c r="DT15" s="370" t="str">
        <f ca="1">+IF(OFFSET('Hygiene Data'!$E$13,0,10*ROW('Hygiene Data'!E9))="","",OFFSET('Hygiene Data'!$E$13,0,10*ROW('Hygiene Data'!E9)))</f>
        <v/>
      </c>
      <c r="DU15" s="370" t="str">
        <f ca="1">+IF(OFFSET('Hygiene Data'!$F$11,0,10*ROW('Hygiene Data'!F9))="","",OFFSET('Hygiene Data'!$F$11,0,10*ROW('Hygiene Data'!F9)))</f>
        <v/>
      </c>
      <c r="DV15" s="370" t="str">
        <f ca="1">+IF(OFFSET('Hygiene Data'!$F$12,0,10*ROW('Hygiene Data'!F9))="","",OFFSET('Hygiene Data'!$F$12,0,10*ROW('Hygiene Data'!F9)))</f>
        <v/>
      </c>
      <c r="DW15" s="370" t="str">
        <f ca="1">+IF(OFFSET('Hygiene Data'!$F$13,0,10*ROW('Hygiene Data'!F9))="","",OFFSET('Hygiene Data'!$F$13,0,10*ROW('Hygiene Data'!F9)))</f>
        <v/>
      </c>
      <c r="DX15" s="370" t="str">
        <f ca="1">+IF(OFFSET('Hygiene Data'!$G$11,0,10*ROW('Hygiene Data'!G9))="","",OFFSET('Hygiene Data'!$G$11,0,10*ROW('Hygiene Data'!G9)))</f>
        <v/>
      </c>
      <c r="DY15" s="370" t="str">
        <f ca="1">+IF(OFFSET('Hygiene Data'!$G$12,0,10*ROW('Hygiene Data'!G9))="","",OFFSET('Hygiene Data'!$G$12,0,10*ROW('Hygiene Data'!G9)))</f>
        <v/>
      </c>
      <c r="DZ15" s="370" t="str">
        <f ca="1">+IF(OFFSET('Hygiene Data'!$G$13,0,10*ROW('Hygiene Data'!G9))="","",OFFSET('Hygiene Data'!$G$13,0,10*ROW('Hygiene Data'!G9)))</f>
        <v/>
      </c>
      <c r="EA15" s="370" t="str">
        <f ca="1">+IF(OFFSET('Hygiene Data'!$H$11,0,10*ROW('Hygiene Data'!H9))="","",OFFSET('Hygiene Data'!$H$11,0,10*ROW('Hygiene Data'!H9)))</f>
        <v/>
      </c>
      <c r="EB15" s="370" t="str">
        <f ca="1">+IF(OFFSET('Hygiene Data'!$H$12,0,10*ROW('Hygiene Data'!H9))="","",OFFSET('Hygiene Data'!$H$12,0,10*ROW('Hygiene Data'!H9)))</f>
        <v/>
      </c>
      <c r="EC15" s="370" t="str">
        <f ca="1">+IF(OFFSET('Hygiene Data'!$H$13,0,10*ROW('Hygiene Data'!H9))="","",OFFSET('Hygiene Data'!$H$13,0,10*ROW('Hygiene Data'!H9)))</f>
        <v>Yes</v>
      </c>
      <c r="ED15" s="370" t="str">
        <f ca="1">+IF(OFFSET('Hygiene Data'!$I$11,0,10*ROW('Hygiene Data'!I9))="","",OFFSET('Hygiene Data'!$I$11,0,10*ROW('Hygiene Data'!I9)))</f>
        <v/>
      </c>
      <c r="EE15" s="370" t="str">
        <f ca="1">+IF(OFFSET('Hygiene Data'!$I$12,0,10*ROW('Hygiene Data'!I9))="","",OFFSET('Hygiene Data'!$I$12,0,10*ROW('Hygiene Data'!I9)))</f>
        <v/>
      </c>
      <c r="EF15" s="370" t="str">
        <f ca="1">+IF(OFFSET('Hygiene Data'!$I$13,0,10*ROW('Hygiene Data'!I9))="","",OFFSET('Hygiene Data'!$I$13,0,10*ROW('Hygiene Data'!I9)))</f>
        <v>Yes</v>
      </c>
    </row>
    <row r="16" spans="1:136" x14ac:dyDescent="0.25">
      <c r="A16" s="479" t="str">
        <f ca="1">+IF(OFFSET('Water Data'!$B$2,0,10*ROW('Water Data'!E10))="","",OFFSET('Water Data'!$B$2,0,10*ROW('Water Data'!E10)))</f>
        <v>MEX_2023_EMIS</v>
      </c>
      <c r="B16" s="47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06">
        <f t="shared" ca="1" si="0"/>
        <v>2023</v>
      </c>
      <c r="D16" s="50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7" t="str">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[91]</v>
      </c>
      <c r="F16" s="50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9">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86.037827964591955</v>
      </c>
      <c r="BA16" s="58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9">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87</v>
      </c>
      <c r="BM16" s="50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9">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80.3</v>
      </c>
      <c r="BP16" s="50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0" t="str">
        <f ca="1">+IF(OFFSET('Water Data'!$D$27,0,10*ROW('Water Data'!D10))="","",OFFSET('Water Data'!$D$27,0,10*ROW('Water Data'!D10)))</f>
        <v/>
      </c>
      <c r="BT16" s="370" t="str">
        <f ca="1">+IF(OFFSET('Water Data'!$D$28,0,10*ROW('Water Data'!D10))="","",OFFSET('Water Data'!$D$28,0,10*ROW('Water Data'!D10)))</f>
        <v>No</v>
      </c>
      <c r="BU16" s="370" t="str">
        <f ca="1">+IF(OFFSET('Water Data'!$D$29,0,10*ROW('Water Data'!D10))="","",OFFSET('Water Data'!$D$29,0,10*ROW('Water Data'!D10)))</f>
        <v/>
      </c>
      <c r="BV16" s="370" t="str">
        <f ca="1">+IF(OFFSET('Water Data'!$E$27,0,10*ROW('Water Data'!E10))="","",OFFSET('Water Data'!$E$27,0,10*ROW('Water Data'!E10)))</f>
        <v/>
      </c>
      <c r="BW16" s="370" t="str">
        <f ca="1">+IF(OFFSET('Water Data'!$E$28,0,10*ROW('Water Data'!E10))="","",OFFSET('Water Data'!$E$28,0,10*ROW('Water Data'!E10)))</f>
        <v/>
      </c>
      <c r="BX16" s="370" t="str">
        <f ca="1">+IF(OFFSET('Water Data'!$E$29,0,10*ROW('Water Data'!E10))="","",OFFSET('Water Data'!$E$29,0,10*ROW('Water Data'!E10)))</f>
        <v/>
      </c>
      <c r="BY16" s="370" t="str">
        <f ca="1">+IF(OFFSET('Water Data'!$F$27,0,10*ROW('Water Data'!F10))="","",OFFSET('Water Data'!$F$27,0,10*ROW('Water Data'!F10)))</f>
        <v/>
      </c>
      <c r="BZ16" s="370" t="str">
        <f ca="1">+IF(OFFSET('Water Data'!$F$28,0,10*ROW('Water Data'!F10))="","",OFFSET('Water Data'!$F$28,0,10*ROW('Water Data'!F10)))</f>
        <v/>
      </c>
      <c r="CA16" s="370" t="str">
        <f ca="1">+IF(OFFSET('Water Data'!$F$29,0,10*ROW('Water Data'!F10))="","",OFFSET('Water Data'!$F$29,0,10*ROW('Water Data'!F10)))</f>
        <v/>
      </c>
      <c r="CB16" s="370" t="str">
        <f ca="1">+IF(OFFSET('Water Data'!$G$27,0,10*ROW('Water Data'!G10))="","",OFFSET('Water Data'!$G$27,0,10*ROW('Water Data'!G10)))</f>
        <v/>
      </c>
      <c r="CC16" s="370" t="str">
        <f ca="1">+IF(OFFSET('Water Data'!$G$28,0,10*ROW('Water Data'!G10))="","",OFFSET('Water Data'!$G$28,0,10*ROW('Water Data'!G10)))</f>
        <v/>
      </c>
      <c r="CD16" s="370" t="str">
        <f ca="1">+IF(OFFSET('Water Data'!$G$29,0,10*ROW('Water Data'!G10))="","",OFFSET('Water Data'!$G$29,0,10*ROW('Water Data'!G10)))</f>
        <v/>
      </c>
      <c r="CE16" s="370" t="str">
        <f ca="1">+IF(OFFSET('Water Data'!$H$27,0,10*ROW('Water Data'!H10))="","",OFFSET('Water Data'!$H$27,0,10*ROW('Water Data'!H10)))</f>
        <v/>
      </c>
      <c r="CF16" s="370" t="str">
        <f ca="1">+IF(OFFSET('Water Data'!$H$28,0,10*ROW('Water Data'!H10))="","",OFFSET('Water Data'!$H$28,0,10*ROW('Water Data'!H10)))</f>
        <v/>
      </c>
      <c r="CG16" s="370" t="str">
        <f ca="1">+IF(OFFSET('Water Data'!$H$29,0,10*ROW('Water Data'!H10))="","",OFFSET('Water Data'!$H$29,0,10*ROW('Water Data'!H10)))</f>
        <v/>
      </c>
      <c r="CH16" s="370" t="str">
        <f ca="1">+IF(OFFSET('Water Data'!$I$27,0,10*ROW('Water Data'!I10))="","",OFFSET('Water Data'!$I$27,0,10*ROW('Water Data'!I10)))</f>
        <v/>
      </c>
      <c r="CI16" s="370" t="str">
        <f ca="1">+IF(OFFSET('Water Data'!$I$28,0,10*ROW('Water Data'!I10))="","",OFFSET('Water Data'!$I$28,0,10*ROW('Water Data'!I10)))</f>
        <v/>
      </c>
      <c r="CJ16" s="370" t="str">
        <f ca="1">+IF(OFFSET('Water Data'!$I$29,0,10*ROW('Water Data'!I10))="","",OFFSET('Water Data'!$I$29,0,10*ROW('Water Data'!I10)))</f>
        <v/>
      </c>
      <c r="CK16" s="370" t="str">
        <f ca="1">+IF(OFFSET('Sanitation Data'!$D$28,0,10*ROW('Sanitation Data'!D10))="","",OFFSET('Sanitation Data'!$D$28,0,10*ROW('Sanitation Data'!D10)))</f>
        <v/>
      </c>
      <c r="CL16" s="370" t="str">
        <f ca="1">+IF(OFFSET('Sanitation Data'!$D$29,0,10*ROW('Sanitation Data'!D10))="","",OFFSET('Sanitation Data'!$D$29,0,10*ROW('Sanitation Data'!D10)))</f>
        <v/>
      </c>
      <c r="CM16" s="370" t="str">
        <f ca="1">+IF(OFFSET('Sanitation Data'!$D$30,0,10*ROW('Sanitation Data'!D10))="","",OFFSET('Sanitation Data'!$D$30,0,10*ROW('Sanitation Data'!D10)))</f>
        <v/>
      </c>
      <c r="CN16" s="370" t="str">
        <f ca="1">+IF(OFFSET('Sanitation Data'!$D$31,0,10*ROW('Sanitation Data'!D10))="","",OFFSET('Sanitation Data'!$D$31,0,10*ROW('Sanitation Data'!D10)))</f>
        <v/>
      </c>
      <c r="CO16" s="370" t="str">
        <f ca="1">+IF(OFFSET('Sanitation Data'!$D$32,0,10*ROW('Sanitation Data'!D10))="","",OFFSET('Sanitation Data'!$D$32,0,10*ROW('Sanitation Data'!D10)))</f>
        <v/>
      </c>
      <c r="CP16" s="370" t="str">
        <f ca="1">+IF(OFFSET('Sanitation Data'!$E$28,0,10*ROW('Sanitation Data'!E10))="","",OFFSET('Sanitation Data'!$E$28,0,10*ROW('Sanitation Data'!E10)))</f>
        <v/>
      </c>
      <c r="CQ16" s="370" t="str">
        <f ca="1">+IF(OFFSET('Sanitation Data'!$E$29,0,10*ROW('Sanitation Data'!E10))="","",OFFSET('Sanitation Data'!$E$29,0,10*ROW('Sanitation Data'!E10)))</f>
        <v/>
      </c>
      <c r="CR16" s="370" t="str">
        <f ca="1">+IF(OFFSET('Sanitation Data'!$E$30,0,10*ROW('Sanitation Data'!E10))="","",OFFSET('Sanitation Data'!$E$30,0,10*ROW('Sanitation Data'!E10)))</f>
        <v/>
      </c>
      <c r="CS16" s="370" t="str">
        <f ca="1">+IF(OFFSET('Sanitation Data'!$E$31,0,10*ROW('Sanitation Data'!E10))="","",OFFSET('Sanitation Data'!$E$31,0,10*ROW('Sanitation Data'!E10)))</f>
        <v/>
      </c>
      <c r="CT16" s="370" t="str">
        <f ca="1">+IF(OFFSET('Sanitation Data'!$E$32,0,10*ROW('Sanitation Data'!E10))="","",OFFSET('Sanitation Data'!$E$32,0,10*ROW('Sanitation Data'!E10)))</f>
        <v/>
      </c>
      <c r="CU16" s="370" t="str">
        <f ca="1">+IF(OFFSET('Sanitation Data'!$F$28,0,10*ROW('Sanitation Data'!F10))="","",OFFSET('Sanitation Data'!$F$28,0,10*ROW('Sanitation Data'!F10)))</f>
        <v/>
      </c>
      <c r="CV16" s="370" t="str">
        <f ca="1">+IF(OFFSET('Sanitation Data'!$F$29,0,10*ROW('Sanitation Data'!F10))="","",OFFSET('Sanitation Data'!$F$29,0,10*ROW('Sanitation Data'!F10)))</f>
        <v/>
      </c>
      <c r="CW16" s="370" t="str">
        <f ca="1">+IF(OFFSET('Sanitation Data'!$F$30,0,10*ROW('Sanitation Data'!F10))="","",OFFSET('Sanitation Data'!$F$30,0,10*ROW('Sanitation Data'!F10)))</f>
        <v/>
      </c>
      <c r="CX16" s="370" t="str">
        <f ca="1">+IF(OFFSET('Sanitation Data'!$F$31,0,10*ROW('Sanitation Data'!F10))="","",OFFSET('Sanitation Data'!$F$31,0,10*ROW('Sanitation Data'!F10)))</f>
        <v/>
      </c>
      <c r="CY16" s="370" t="str">
        <f ca="1">+IF(OFFSET('Sanitation Data'!$F$32,0,10*ROW('Sanitation Data'!F10))="","",OFFSET('Sanitation Data'!$F$32,0,10*ROW('Sanitation Data'!F10)))</f>
        <v/>
      </c>
      <c r="CZ16" s="370" t="str">
        <f ca="1">+IF(OFFSET('Sanitation Data'!$G$28,0,10*ROW('Sanitation Data'!G10))="","",OFFSET('Sanitation Data'!$G$28,0,10*ROW('Sanitation Data'!G10)))</f>
        <v/>
      </c>
      <c r="DA16" s="370" t="str">
        <f ca="1">+IF(OFFSET('Sanitation Data'!$G$29,0,10*ROW('Sanitation Data'!G10))="","",OFFSET('Sanitation Data'!$G$29,0,10*ROW('Sanitation Data'!G10)))</f>
        <v/>
      </c>
      <c r="DB16" s="370" t="str">
        <f ca="1">+IF(OFFSET('Sanitation Data'!$G$30,0,10*ROW('Sanitation Data'!G10))="","",OFFSET('Sanitation Data'!$G$30,0,10*ROW('Sanitation Data'!G10)))</f>
        <v/>
      </c>
      <c r="DC16" s="370" t="str">
        <f ca="1">+IF(OFFSET('Sanitation Data'!$G$31,0,10*ROW('Sanitation Data'!G10))="","",OFFSET('Sanitation Data'!$G$31,0,10*ROW('Sanitation Data'!G10)))</f>
        <v/>
      </c>
      <c r="DD16" s="370" t="str">
        <f ca="1">+IF(OFFSET('Sanitation Data'!$G$32,0,10*ROW('Sanitation Data'!G10))="","",OFFSET('Sanitation Data'!$G$32,0,10*ROW('Sanitation Data'!G10)))</f>
        <v/>
      </c>
      <c r="DE16" s="370" t="str">
        <f ca="1">+IF(OFFSET('Sanitation Data'!$H$28,0,10*ROW('Sanitation Data'!H10))="","",OFFSET('Sanitation Data'!$H$28,0,10*ROW('Sanitation Data'!H10)))</f>
        <v/>
      </c>
      <c r="DF16" s="370" t="str">
        <f ca="1">+IF(OFFSET('Sanitation Data'!$H$29,0,10*ROW('Sanitation Data'!H10))="","",OFFSET('Sanitation Data'!$H$29,0,10*ROW('Sanitation Data'!H10)))</f>
        <v/>
      </c>
      <c r="DG16" s="370" t="str">
        <f ca="1">+IF(OFFSET('Sanitation Data'!$H$30,0,10*ROW('Sanitation Data'!H10))="","",OFFSET('Sanitation Data'!$H$30,0,10*ROW('Sanitation Data'!H10)))</f>
        <v/>
      </c>
      <c r="DH16" s="370" t="str">
        <f ca="1">+IF(OFFSET('Sanitation Data'!$H$31,0,10*ROW('Sanitation Data'!H10))="","",OFFSET('Sanitation Data'!$H$31,0,10*ROW('Sanitation Data'!H10)))</f>
        <v/>
      </c>
      <c r="DI16" s="370" t="str">
        <f ca="1">+IF(OFFSET('Sanitation Data'!$H$32,0,10*ROW('Sanitation Data'!H10))="","",OFFSET('Sanitation Data'!$H$32,0,10*ROW('Sanitation Data'!H10)))</f>
        <v/>
      </c>
      <c r="DJ16" s="370" t="str">
        <f ca="1">+IF(OFFSET('Sanitation Data'!$I$28,0,10*ROW('Sanitation Data'!I10))="","",OFFSET('Sanitation Data'!$I$28,0,10*ROW('Sanitation Data'!I10)))</f>
        <v/>
      </c>
      <c r="DK16" s="370" t="str">
        <f ca="1">+IF(OFFSET('Sanitation Data'!$I$29,0,10*ROW('Sanitation Data'!I10))="","",OFFSET('Sanitation Data'!$I$29,0,10*ROW('Sanitation Data'!I10)))</f>
        <v/>
      </c>
      <c r="DL16" s="370" t="str">
        <f ca="1">+IF(OFFSET('Sanitation Data'!$I$30,0,10*ROW('Sanitation Data'!I10))="","",OFFSET('Sanitation Data'!$I$30,0,10*ROW('Sanitation Data'!I10)))</f>
        <v/>
      </c>
      <c r="DM16" s="370" t="str">
        <f ca="1">+IF(OFFSET('Sanitation Data'!$I$31,0,10*ROW('Sanitation Data'!I10))="","",OFFSET('Sanitation Data'!$I$31,0,10*ROW('Sanitation Data'!I10)))</f>
        <v/>
      </c>
      <c r="DN16" s="370" t="str">
        <f ca="1">+IF(OFFSET('Sanitation Data'!$I$32,0,10*ROW('Sanitation Data'!I10))="","",OFFSET('Sanitation Data'!$I$32,0,10*ROW('Sanitation Data'!I10)))</f>
        <v/>
      </c>
      <c r="DO16" s="370" t="str">
        <f ca="1">+IF(OFFSET('Hygiene Data'!$D$11,0,10*ROW('Hygiene Data'!D10))="","",OFFSET('Hygiene Data'!$D$11,0,10*ROW('Hygiene Data'!D10)))</f>
        <v>Yes</v>
      </c>
      <c r="DP16" s="370" t="str">
        <f ca="1">+IF(OFFSET('Hygiene Data'!$D$12,0,10*ROW('Hygiene Data'!D10))="","",OFFSET('Hygiene Data'!$D$12,0,10*ROW('Hygiene Data'!D10)))</f>
        <v/>
      </c>
      <c r="DQ16" s="370" t="str">
        <f ca="1">+IF(OFFSET('Hygiene Data'!$D$13,0,10*ROW('Hygiene Data'!D10))="","",OFFSET('Hygiene Data'!$D$13,0,10*ROW('Hygiene Data'!D10)))</f>
        <v/>
      </c>
      <c r="DR16" s="370" t="str">
        <f ca="1">+IF(OFFSET('Hygiene Data'!$E$11,0,10*ROW('Hygiene Data'!E10))="","",OFFSET('Hygiene Data'!$E$11,0,10*ROW('Hygiene Data'!E10)))</f>
        <v/>
      </c>
      <c r="DS16" s="370" t="str">
        <f ca="1">+IF(OFFSET('Hygiene Data'!$E$12,0,10*ROW('Hygiene Data'!E10))="","",OFFSET('Hygiene Data'!$E$12,0,10*ROW('Hygiene Data'!E10)))</f>
        <v/>
      </c>
      <c r="DT16" s="370" t="str">
        <f ca="1">+IF(OFFSET('Hygiene Data'!$E$13,0,10*ROW('Hygiene Data'!E10))="","",OFFSET('Hygiene Data'!$E$13,0,10*ROW('Hygiene Data'!E10)))</f>
        <v/>
      </c>
      <c r="DU16" s="370" t="str">
        <f ca="1">+IF(OFFSET('Hygiene Data'!$F$11,0,10*ROW('Hygiene Data'!F10))="","",OFFSET('Hygiene Data'!$F$11,0,10*ROW('Hygiene Data'!F10)))</f>
        <v/>
      </c>
      <c r="DV16" s="370" t="str">
        <f ca="1">+IF(OFFSET('Hygiene Data'!$F$12,0,10*ROW('Hygiene Data'!F10))="","",OFFSET('Hygiene Data'!$F$12,0,10*ROW('Hygiene Data'!F10)))</f>
        <v/>
      </c>
      <c r="DW16" s="370" t="str">
        <f ca="1">+IF(OFFSET('Hygiene Data'!$F$13,0,10*ROW('Hygiene Data'!F10))="","",OFFSET('Hygiene Data'!$F$13,0,10*ROW('Hygiene Data'!F10)))</f>
        <v/>
      </c>
      <c r="DX16" s="370" t="str">
        <f ca="1">+IF(OFFSET('Hygiene Data'!$G$11,0,10*ROW('Hygiene Data'!G10))="","",OFFSET('Hygiene Data'!$G$11,0,10*ROW('Hygiene Data'!G10)))</f>
        <v/>
      </c>
      <c r="DY16" s="370" t="str">
        <f ca="1">+IF(OFFSET('Hygiene Data'!$G$12,0,10*ROW('Hygiene Data'!G10))="","",OFFSET('Hygiene Data'!$G$12,0,10*ROW('Hygiene Data'!G10)))</f>
        <v/>
      </c>
      <c r="DZ16" s="370" t="str">
        <f ca="1">+IF(OFFSET('Hygiene Data'!$G$13,0,10*ROW('Hygiene Data'!G10))="","",OFFSET('Hygiene Data'!$G$13,0,10*ROW('Hygiene Data'!G10)))</f>
        <v/>
      </c>
      <c r="EA16" s="370" t="str">
        <f ca="1">+IF(OFFSET('Hygiene Data'!$H$11,0,10*ROW('Hygiene Data'!H10))="","",OFFSET('Hygiene Data'!$H$11,0,10*ROW('Hygiene Data'!H10)))</f>
        <v>Yes</v>
      </c>
      <c r="EB16" s="370" t="str">
        <f ca="1">+IF(OFFSET('Hygiene Data'!$H$12,0,10*ROW('Hygiene Data'!H10))="","",OFFSET('Hygiene Data'!$H$12,0,10*ROW('Hygiene Data'!H10)))</f>
        <v/>
      </c>
      <c r="EC16" s="370" t="str">
        <f ca="1">+IF(OFFSET('Hygiene Data'!$H$13,0,10*ROW('Hygiene Data'!H10))="","",OFFSET('Hygiene Data'!$H$13,0,10*ROW('Hygiene Data'!H10)))</f>
        <v/>
      </c>
      <c r="ED16" s="370" t="str">
        <f ca="1">+IF(OFFSET('Hygiene Data'!$I$11,0,10*ROW('Hygiene Data'!I10))="","",OFFSET('Hygiene Data'!$I$11,0,10*ROW('Hygiene Data'!I10)))</f>
        <v>Yes</v>
      </c>
      <c r="EE16" s="370" t="str">
        <f ca="1">+IF(OFFSET('Hygiene Data'!$I$12,0,10*ROW('Hygiene Data'!I10))="","",OFFSET('Hygiene Data'!$I$12,0,10*ROW('Hygiene Data'!I10)))</f>
        <v/>
      </c>
      <c r="EF16" s="370" t="str">
        <f ca="1">+IF(OFFSET('Hygiene Data'!$I$13,0,10*ROW('Hygiene Data'!I10))="","",OFFSET('Hygiene Data'!$I$13,0,10*ROW('Hygiene Data'!I10)))</f>
        <v/>
      </c>
    </row>
    <row r="17" spans="1:136" x14ac:dyDescent="0.25">
      <c r="A17" s="479" t="str">
        <f ca="1">+IF(OFFSET('Water Data'!$B$2,0,10*ROW('Water Data'!E11))="","",OFFSET('Water Data'!$B$2,0,10*ROW('Water Data'!E11)))</f>
        <v>MEX_2024_EMIS</v>
      </c>
      <c r="B17" s="47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06">
        <f t="shared" ca="1" si="0"/>
        <v>2024</v>
      </c>
      <c r="D17" s="50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7" t="str">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[91]</v>
      </c>
      <c r="F17" s="50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7" t="str">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[91]</v>
      </c>
      <c r="R17" s="50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7" t="str">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[88]</v>
      </c>
      <c r="U17" s="50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9">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86.75271417777499</v>
      </c>
      <c r="BA17" s="58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9">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87.6</v>
      </c>
      <c r="BM17" s="50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9">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81.7</v>
      </c>
      <c r="BP17" s="50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0" t="str">
        <f ca="1">+IF(OFFSET('Water Data'!$D$27,0,10*ROW('Water Data'!D11))="","",OFFSET('Water Data'!$D$27,0,10*ROW('Water Data'!D11)))</f>
        <v/>
      </c>
      <c r="BT17" s="370" t="str">
        <f ca="1">+IF(OFFSET('Water Data'!$D$28,0,10*ROW('Water Data'!D11))="","",OFFSET('Water Data'!$D$28,0,10*ROW('Water Data'!D11)))</f>
        <v>No</v>
      </c>
      <c r="BU17" s="370" t="str">
        <f ca="1">+IF(OFFSET('Water Data'!$D$29,0,10*ROW('Water Data'!D11))="","",OFFSET('Water Data'!$D$29,0,10*ROW('Water Data'!D11)))</f>
        <v/>
      </c>
      <c r="BV17" s="370" t="str">
        <f ca="1">+IF(OFFSET('Water Data'!$E$27,0,10*ROW('Water Data'!E11))="","",OFFSET('Water Data'!$E$27,0,10*ROW('Water Data'!E11)))</f>
        <v/>
      </c>
      <c r="BW17" s="370" t="str">
        <f ca="1">+IF(OFFSET('Water Data'!$E$28,0,10*ROW('Water Data'!E11))="","",OFFSET('Water Data'!$E$28,0,10*ROW('Water Data'!E11)))</f>
        <v/>
      </c>
      <c r="BX17" s="370" t="str">
        <f ca="1">+IF(OFFSET('Water Data'!$E$29,0,10*ROW('Water Data'!E11))="","",OFFSET('Water Data'!$E$29,0,10*ROW('Water Data'!E11)))</f>
        <v/>
      </c>
      <c r="BY17" s="370" t="str">
        <f ca="1">+IF(OFFSET('Water Data'!$F$27,0,10*ROW('Water Data'!F11))="","",OFFSET('Water Data'!$F$27,0,10*ROW('Water Data'!F11)))</f>
        <v/>
      </c>
      <c r="BZ17" s="370" t="str">
        <f ca="1">+IF(OFFSET('Water Data'!$F$28,0,10*ROW('Water Data'!F11))="","",OFFSET('Water Data'!$F$28,0,10*ROW('Water Data'!F11)))</f>
        <v/>
      </c>
      <c r="CA17" s="370" t="str">
        <f ca="1">+IF(OFFSET('Water Data'!$F$29,0,10*ROW('Water Data'!F11))="","",OFFSET('Water Data'!$F$29,0,10*ROW('Water Data'!F11)))</f>
        <v/>
      </c>
      <c r="CB17" s="370" t="str">
        <f ca="1">+IF(OFFSET('Water Data'!$G$27,0,10*ROW('Water Data'!G11))="","",OFFSET('Water Data'!$G$27,0,10*ROW('Water Data'!G11)))</f>
        <v/>
      </c>
      <c r="CC17" s="370" t="str">
        <f ca="1">+IF(OFFSET('Water Data'!$G$28,0,10*ROW('Water Data'!G11))="","",OFFSET('Water Data'!$G$28,0,10*ROW('Water Data'!G11)))</f>
        <v/>
      </c>
      <c r="CD17" s="370" t="str">
        <f ca="1">+IF(OFFSET('Water Data'!$G$29,0,10*ROW('Water Data'!G11))="","",OFFSET('Water Data'!$G$29,0,10*ROW('Water Data'!G11)))</f>
        <v/>
      </c>
      <c r="CE17" s="370" t="str">
        <f ca="1">+IF(OFFSET('Water Data'!$H$27,0,10*ROW('Water Data'!H11))="","",OFFSET('Water Data'!$H$27,0,10*ROW('Water Data'!H11)))</f>
        <v/>
      </c>
      <c r="CF17" s="370" t="str">
        <f ca="1">+IF(OFFSET('Water Data'!$H$28,0,10*ROW('Water Data'!H11))="","",OFFSET('Water Data'!$H$28,0,10*ROW('Water Data'!H11)))</f>
        <v>No</v>
      </c>
      <c r="CG17" s="370" t="str">
        <f ca="1">+IF(OFFSET('Water Data'!$H$29,0,10*ROW('Water Data'!H11))="","",OFFSET('Water Data'!$H$29,0,10*ROW('Water Data'!H11)))</f>
        <v/>
      </c>
      <c r="CH17" s="370" t="str">
        <f ca="1">+IF(OFFSET('Water Data'!$I$27,0,10*ROW('Water Data'!I11))="","",OFFSET('Water Data'!$I$27,0,10*ROW('Water Data'!I11)))</f>
        <v/>
      </c>
      <c r="CI17" s="370" t="str">
        <f ca="1">+IF(OFFSET('Water Data'!$I$28,0,10*ROW('Water Data'!I11))="","",OFFSET('Water Data'!$I$28,0,10*ROW('Water Data'!I11)))</f>
        <v>No</v>
      </c>
      <c r="CJ17" s="370" t="str">
        <f ca="1">+IF(OFFSET('Water Data'!$I$29,0,10*ROW('Water Data'!I11))="","",OFFSET('Water Data'!$I$29,0,10*ROW('Water Data'!I11)))</f>
        <v/>
      </c>
      <c r="CK17" s="370" t="str">
        <f ca="1">+IF(OFFSET('Sanitation Data'!$D$28,0,10*ROW('Sanitation Data'!D11))="","",OFFSET('Sanitation Data'!$D$28,0,10*ROW('Sanitation Data'!D11)))</f>
        <v/>
      </c>
      <c r="CL17" s="370" t="str">
        <f ca="1">+IF(OFFSET('Sanitation Data'!$D$29,0,10*ROW('Sanitation Data'!D11))="","",OFFSET('Sanitation Data'!$D$29,0,10*ROW('Sanitation Data'!D11)))</f>
        <v/>
      </c>
      <c r="CM17" s="370" t="str">
        <f ca="1">+IF(OFFSET('Sanitation Data'!$D$30,0,10*ROW('Sanitation Data'!D11))="","",OFFSET('Sanitation Data'!$D$30,0,10*ROW('Sanitation Data'!D11)))</f>
        <v/>
      </c>
      <c r="CN17" s="370" t="str">
        <f ca="1">+IF(OFFSET('Sanitation Data'!$D$31,0,10*ROW('Sanitation Data'!D11))="","",OFFSET('Sanitation Data'!$D$31,0,10*ROW('Sanitation Data'!D11)))</f>
        <v/>
      </c>
      <c r="CO17" s="370" t="str">
        <f ca="1">+IF(OFFSET('Sanitation Data'!$D$32,0,10*ROW('Sanitation Data'!D11))="","",OFFSET('Sanitation Data'!$D$32,0,10*ROW('Sanitation Data'!D11)))</f>
        <v/>
      </c>
      <c r="CP17" s="370" t="str">
        <f ca="1">+IF(OFFSET('Sanitation Data'!$E$28,0,10*ROW('Sanitation Data'!E11))="","",OFFSET('Sanitation Data'!$E$28,0,10*ROW('Sanitation Data'!E11)))</f>
        <v/>
      </c>
      <c r="CQ17" s="370" t="str">
        <f ca="1">+IF(OFFSET('Sanitation Data'!$E$29,0,10*ROW('Sanitation Data'!E11))="","",OFFSET('Sanitation Data'!$E$29,0,10*ROW('Sanitation Data'!E11)))</f>
        <v/>
      </c>
      <c r="CR17" s="370" t="str">
        <f ca="1">+IF(OFFSET('Sanitation Data'!$E$30,0,10*ROW('Sanitation Data'!E11))="","",OFFSET('Sanitation Data'!$E$30,0,10*ROW('Sanitation Data'!E11)))</f>
        <v/>
      </c>
      <c r="CS17" s="370" t="str">
        <f ca="1">+IF(OFFSET('Sanitation Data'!$E$31,0,10*ROW('Sanitation Data'!E11))="","",OFFSET('Sanitation Data'!$E$31,0,10*ROW('Sanitation Data'!E11)))</f>
        <v/>
      </c>
      <c r="CT17" s="370" t="str">
        <f ca="1">+IF(OFFSET('Sanitation Data'!$E$32,0,10*ROW('Sanitation Data'!E11))="","",OFFSET('Sanitation Data'!$E$32,0,10*ROW('Sanitation Data'!E11)))</f>
        <v/>
      </c>
      <c r="CU17" s="370" t="str">
        <f ca="1">+IF(OFFSET('Sanitation Data'!$F$28,0,10*ROW('Sanitation Data'!F11))="","",OFFSET('Sanitation Data'!$F$28,0,10*ROW('Sanitation Data'!F11)))</f>
        <v/>
      </c>
      <c r="CV17" s="370" t="str">
        <f ca="1">+IF(OFFSET('Sanitation Data'!$F$29,0,10*ROW('Sanitation Data'!F11))="","",OFFSET('Sanitation Data'!$F$29,0,10*ROW('Sanitation Data'!F11)))</f>
        <v/>
      </c>
      <c r="CW17" s="370" t="str">
        <f ca="1">+IF(OFFSET('Sanitation Data'!$F$30,0,10*ROW('Sanitation Data'!F11))="","",OFFSET('Sanitation Data'!$F$30,0,10*ROW('Sanitation Data'!F11)))</f>
        <v/>
      </c>
      <c r="CX17" s="370" t="str">
        <f ca="1">+IF(OFFSET('Sanitation Data'!$F$31,0,10*ROW('Sanitation Data'!F11))="","",OFFSET('Sanitation Data'!$F$31,0,10*ROW('Sanitation Data'!F11)))</f>
        <v/>
      </c>
      <c r="CY17" s="370" t="str">
        <f ca="1">+IF(OFFSET('Sanitation Data'!$F$32,0,10*ROW('Sanitation Data'!F11))="","",OFFSET('Sanitation Data'!$F$32,0,10*ROW('Sanitation Data'!F11)))</f>
        <v/>
      </c>
      <c r="CZ17" s="370" t="str">
        <f ca="1">+IF(OFFSET('Sanitation Data'!$G$28,0,10*ROW('Sanitation Data'!G11))="","",OFFSET('Sanitation Data'!$G$28,0,10*ROW('Sanitation Data'!G11)))</f>
        <v/>
      </c>
      <c r="DA17" s="370" t="str">
        <f ca="1">+IF(OFFSET('Sanitation Data'!$G$29,0,10*ROW('Sanitation Data'!G11))="","",OFFSET('Sanitation Data'!$G$29,0,10*ROW('Sanitation Data'!G11)))</f>
        <v/>
      </c>
      <c r="DB17" s="370" t="str">
        <f ca="1">+IF(OFFSET('Sanitation Data'!$G$30,0,10*ROW('Sanitation Data'!G11))="","",OFFSET('Sanitation Data'!$G$30,0,10*ROW('Sanitation Data'!G11)))</f>
        <v/>
      </c>
      <c r="DC17" s="370" t="str">
        <f ca="1">+IF(OFFSET('Sanitation Data'!$G$31,0,10*ROW('Sanitation Data'!G11))="","",OFFSET('Sanitation Data'!$G$31,0,10*ROW('Sanitation Data'!G11)))</f>
        <v/>
      </c>
      <c r="DD17" s="370" t="str">
        <f ca="1">+IF(OFFSET('Sanitation Data'!$G$32,0,10*ROW('Sanitation Data'!G11))="","",OFFSET('Sanitation Data'!$G$32,0,10*ROW('Sanitation Data'!G11)))</f>
        <v/>
      </c>
      <c r="DE17" s="370" t="str">
        <f ca="1">+IF(OFFSET('Sanitation Data'!$H$28,0,10*ROW('Sanitation Data'!H11))="","",OFFSET('Sanitation Data'!$H$28,0,10*ROW('Sanitation Data'!H11)))</f>
        <v/>
      </c>
      <c r="DF17" s="370" t="str">
        <f ca="1">+IF(OFFSET('Sanitation Data'!$H$29,0,10*ROW('Sanitation Data'!H11))="","",OFFSET('Sanitation Data'!$H$29,0,10*ROW('Sanitation Data'!H11)))</f>
        <v/>
      </c>
      <c r="DG17" s="370" t="str">
        <f ca="1">+IF(OFFSET('Sanitation Data'!$H$30,0,10*ROW('Sanitation Data'!H11))="","",OFFSET('Sanitation Data'!$H$30,0,10*ROW('Sanitation Data'!H11)))</f>
        <v/>
      </c>
      <c r="DH17" s="370" t="str">
        <f ca="1">+IF(OFFSET('Sanitation Data'!$H$31,0,10*ROW('Sanitation Data'!H11))="","",OFFSET('Sanitation Data'!$H$31,0,10*ROW('Sanitation Data'!H11)))</f>
        <v/>
      </c>
      <c r="DI17" s="370" t="str">
        <f ca="1">+IF(OFFSET('Sanitation Data'!$H$32,0,10*ROW('Sanitation Data'!H11))="","",OFFSET('Sanitation Data'!$H$32,0,10*ROW('Sanitation Data'!H11)))</f>
        <v/>
      </c>
      <c r="DJ17" s="370" t="str">
        <f ca="1">+IF(OFFSET('Sanitation Data'!$I$28,0,10*ROW('Sanitation Data'!I11))="","",OFFSET('Sanitation Data'!$I$28,0,10*ROW('Sanitation Data'!I11)))</f>
        <v/>
      </c>
      <c r="DK17" s="370" t="str">
        <f ca="1">+IF(OFFSET('Sanitation Data'!$I$29,0,10*ROW('Sanitation Data'!I11))="","",OFFSET('Sanitation Data'!$I$29,0,10*ROW('Sanitation Data'!I11)))</f>
        <v/>
      </c>
      <c r="DL17" s="370" t="str">
        <f ca="1">+IF(OFFSET('Sanitation Data'!$I$30,0,10*ROW('Sanitation Data'!I11))="","",OFFSET('Sanitation Data'!$I$30,0,10*ROW('Sanitation Data'!I11)))</f>
        <v/>
      </c>
      <c r="DM17" s="370" t="str">
        <f ca="1">+IF(OFFSET('Sanitation Data'!$I$31,0,10*ROW('Sanitation Data'!I11))="","",OFFSET('Sanitation Data'!$I$31,0,10*ROW('Sanitation Data'!I11)))</f>
        <v/>
      </c>
      <c r="DN17" s="370" t="str">
        <f ca="1">+IF(OFFSET('Sanitation Data'!$I$32,0,10*ROW('Sanitation Data'!I11))="","",OFFSET('Sanitation Data'!$I$32,0,10*ROW('Sanitation Data'!I11)))</f>
        <v/>
      </c>
      <c r="DO17" s="370" t="str">
        <f ca="1">+IF(OFFSET('Hygiene Data'!$D$11,0,10*ROW('Hygiene Data'!D11))="","",OFFSET('Hygiene Data'!$D$11,0,10*ROW('Hygiene Data'!D11)))</f>
        <v>Yes</v>
      </c>
      <c r="DP17" s="370" t="str">
        <f ca="1">+IF(OFFSET('Hygiene Data'!$D$12,0,10*ROW('Hygiene Data'!D11))="","",OFFSET('Hygiene Data'!$D$12,0,10*ROW('Hygiene Data'!D11)))</f>
        <v/>
      </c>
      <c r="DQ17" s="370" t="str">
        <f ca="1">+IF(OFFSET('Hygiene Data'!$D$13,0,10*ROW('Hygiene Data'!D11))="","",OFFSET('Hygiene Data'!$D$13,0,10*ROW('Hygiene Data'!D11)))</f>
        <v/>
      </c>
      <c r="DR17" s="370" t="str">
        <f ca="1">+IF(OFFSET('Hygiene Data'!$E$11,0,10*ROW('Hygiene Data'!E11))="","",OFFSET('Hygiene Data'!$E$11,0,10*ROW('Hygiene Data'!E11)))</f>
        <v/>
      </c>
      <c r="DS17" s="370" t="str">
        <f ca="1">+IF(OFFSET('Hygiene Data'!$E$12,0,10*ROW('Hygiene Data'!E11))="","",OFFSET('Hygiene Data'!$E$12,0,10*ROW('Hygiene Data'!E11)))</f>
        <v/>
      </c>
      <c r="DT17" s="370" t="str">
        <f ca="1">+IF(OFFSET('Hygiene Data'!$E$13,0,10*ROW('Hygiene Data'!E11))="","",OFFSET('Hygiene Data'!$E$13,0,10*ROW('Hygiene Data'!E11)))</f>
        <v/>
      </c>
      <c r="DU17" s="370" t="str">
        <f ca="1">+IF(OFFSET('Hygiene Data'!$F$11,0,10*ROW('Hygiene Data'!F11))="","",OFFSET('Hygiene Data'!$F$11,0,10*ROW('Hygiene Data'!F11)))</f>
        <v/>
      </c>
      <c r="DV17" s="370" t="str">
        <f ca="1">+IF(OFFSET('Hygiene Data'!$F$12,0,10*ROW('Hygiene Data'!F11))="","",OFFSET('Hygiene Data'!$F$12,0,10*ROW('Hygiene Data'!F11)))</f>
        <v/>
      </c>
      <c r="DW17" s="370" t="str">
        <f ca="1">+IF(OFFSET('Hygiene Data'!$F$13,0,10*ROW('Hygiene Data'!F11))="","",OFFSET('Hygiene Data'!$F$13,0,10*ROW('Hygiene Data'!F11)))</f>
        <v/>
      </c>
      <c r="DX17" s="370" t="str">
        <f ca="1">+IF(OFFSET('Hygiene Data'!$G$11,0,10*ROW('Hygiene Data'!G11))="","",OFFSET('Hygiene Data'!$G$11,0,10*ROW('Hygiene Data'!G11)))</f>
        <v/>
      </c>
      <c r="DY17" s="370" t="str">
        <f ca="1">+IF(OFFSET('Hygiene Data'!$G$12,0,10*ROW('Hygiene Data'!G11))="","",OFFSET('Hygiene Data'!$G$12,0,10*ROW('Hygiene Data'!G11)))</f>
        <v/>
      </c>
      <c r="DZ17" s="370" t="str">
        <f ca="1">+IF(OFFSET('Hygiene Data'!$G$13,0,10*ROW('Hygiene Data'!G11))="","",OFFSET('Hygiene Data'!$G$13,0,10*ROW('Hygiene Data'!G11)))</f>
        <v/>
      </c>
      <c r="EA17" s="370" t="str">
        <f ca="1">+IF(OFFSET('Hygiene Data'!$H$11,0,10*ROW('Hygiene Data'!H11))="","",OFFSET('Hygiene Data'!$H$11,0,10*ROW('Hygiene Data'!H11)))</f>
        <v>Yes</v>
      </c>
      <c r="EB17" s="370" t="str">
        <f ca="1">+IF(OFFSET('Hygiene Data'!$H$12,0,10*ROW('Hygiene Data'!H11))="","",OFFSET('Hygiene Data'!$H$12,0,10*ROW('Hygiene Data'!H11)))</f>
        <v/>
      </c>
      <c r="EC17" s="370" t="str">
        <f ca="1">+IF(OFFSET('Hygiene Data'!$H$13,0,10*ROW('Hygiene Data'!H11))="","",OFFSET('Hygiene Data'!$H$13,0,10*ROW('Hygiene Data'!H11)))</f>
        <v/>
      </c>
      <c r="ED17" s="370" t="str">
        <f ca="1">+IF(OFFSET('Hygiene Data'!$I$11,0,10*ROW('Hygiene Data'!I11))="","",OFFSET('Hygiene Data'!$I$11,0,10*ROW('Hygiene Data'!I11)))</f>
        <v>Yes</v>
      </c>
      <c r="EE17" s="370" t="str">
        <f ca="1">+IF(OFFSET('Hygiene Data'!$I$12,0,10*ROW('Hygiene Data'!I11))="","",OFFSET('Hygiene Data'!$I$12,0,10*ROW('Hygiene Data'!I11)))</f>
        <v/>
      </c>
      <c r="EF17" s="370" t="str">
        <f ca="1">+IF(OFFSET('Hygiene Data'!$I$13,0,10*ROW('Hygiene Data'!I11))="","",OFFSET('Hygiene Data'!$I$13,0,10*ROW('Hygiene Data'!I11)))</f>
        <v/>
      </c>
    </row>
    <row r="18" spans="1:136" x14ac:dyDescent="0.25">
      <c r="A18" s="479" t="str">
        <f ca="1">+IF(OFFSET('Water Data'!$B$2,0,10*ROW('Water Data'!E12))="","",OFFSET('Water Data'!$B$2,0,10*ROW('Water Data'!E12)))</f>
        <v/>
      </c>
      <c r="B18" s="47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6" t="str">
        <f t="shared" ca="1" si="0"/>
        <v/>
      </c>
      <c r="D18" s="50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0" t="str">
        <f ca="1">+IF(OFFSET('Water Data'!$D$27,0,10*ROW('Water Data'!D12))="","",OFFSET('Water Data'!$D$27,0,10*ROW('Water Data'!D12)))</f>
        <v/>
      </c>
      <c r="BT18" s="370" t="str">
        <f ca="1">+IF(OFFSET('Water Data'!$D$28,0,10*ROW('Water Data'!D12))="","",OFFSET('Water Data'!$D$28,0,10*ROW('Water Data'!D12)))</f>
        <v/>
      </c>
      <c r="BU18" s="370" t="str">
        <f ca="1">+IF(OFFSET('Water Data'!$D$29,0,10*ROW('Water Data'!D12))="","",OFFSET('Water Data'!$D$29,0,10*ROW('Water Data'!D12)))</f>
        <v/>
      </c>
      <c r="BV18" s="370" t="str">
        <f ca="1">+IF(OFFSET('Water Data'!$E$27,0,10*ROW('Water Data'!E12))="","",OFFSET('Water Data'!$E$27,0,10*ROW('Water Data'!E12)))</f>
        <v/>
      </c>
      <c r="BW18" s="370" t="str">
        <f ca="1">+IF(OFFSET('Water Data'!$E$28,0,10*ROW('Water Data'!E12))="","",OFFSET('Water Data'!$E$28,0,10*ROW('Water Data'!E12)))</f>
        <v/>
      </c>
      <c r="BX18" s="370" t="str">
        <f ca="1">+IF(OFFSET('Water Data'!$E$29,0,10*ROW('Water Data'!E12))="","",OFFSET('Water Data'!$E$29,0,10*ROW('Water Data'!E12)))</f>
        <v/>
      </c>
      <c r="BY18" s="370" t="str">
        <f ca="1">+IF(OFFSET('Water Data'!$F$27,0,10*ROW('Water Data'!F12))="","",OFFSET('Water Data'!$F$27,0,10*ROW('Water Data'!F12)))</f>
        <v/>
      </c>
      <c r="BZ18" s="370" t="str">
        <f ca="1">+IF(OFFSET('Water Data'!$F$28,0,10*ROW('Water Data'!F12))="","",OFFSET('Water Data'!$F$28,0,10*ROW('Water Data'!F12)))</f>
        <v/>
      </c>
      <c r="CA18" s="370" t="str">
        <f ca="1">+IF(OFFSET('Water Data'!$F$29,0,10*ROW('Water Data'!F12))="","",OFFSET('Water Data'!$F$29,0,10*ROW('Water Data'!F12)))</f>
        <v/>
      </c>
      <c r="CB18" s="370" t="str">
        <f ca="1">+IF(OFFSET('Water Data'!$G$27,0,10*ROW('Water Data'!G12))="","",OFFSET('Water Data'!$G$27,0,10*ROW('Water Data'!G12)))</f>
        <v/>
      </c>
      <c r="CC18" s="370" t="str">
        <f ca="1">+IF(OFFSET('Water Data'!$G$28,0,10*ROW('Water Data'!G12))="","",OFFSET('Water Data'!$G$28,0,10*ROW('Water Data'!G12)))</f>
        <v/>
      </c>
      <c r="CD18" s="370" t="str">
        <f ca="1">+IF(OFFSET('Water Data'!$G$29,0,10*ROW('Water Data'!G12))="","",OFFSET('Water Data'!$G$29,0,10*ROW('Water Data'!G12)))</f>
        <v/>
      </c>
      <c r="CE18" s="370" t="str">
        <f ca="1">+IF(OFFSET('Water Data'!$H$27,0,10*ROW('Water Data'!H12))="","",OFFSET('Water Data'!$H$27,0,10*ROW('Water Data'!H12)))</f>
        <v/>
      </c>
      <c r="CF18" s="370" t="str">
        <f ca="1">+IF(OFFSET('Water Data'!$H$28,0,10*ROW('Water Data'!H12))="","",OFFSET('Water Data'!$H$28,0,10*ROW('Water Data'!H12)))</f>
        <v/>
      </c>
      <c r="CG18" s="370" t="str">
        <f ca="1">+IF(OFFSET('Water Data'!$H$29,0,10*ROW('Water Data'!H12))="","",OFFSET('Water Data'!$H$29,0,10*ROW('Water Data'!H12)))</f>
        <v/>
      </c>
      <c r="CH18" s="370" t="str">
        <f ca="1">+IF(OFFSET('Water Data'!$I$27,0,10*ROW('Water Data'!I12))="","",OFFSET('Water Data'!$I$27,0,10*ROW('Water Data'!I12)))</f>
        <v/>
      </c>
      <c r="CI18" s="370" t="str">
        <f ca="1">+IF(OFFSET('Water Data'!$I$28,0,10*ROW('Water Data'!I12))="","",OFFSET('Water Data'!$I$28,0,10*ROW('Water Data'!I12)))</f>
        <v/>
      </c>
      <c r="CJ18" s="370" t="str">
        <f ca="1">+IF(OFFSET('Water Data'!$I$29,0,10*ROW('Water Data'!I12))="","",OFFSET('Water Data'!$I$29,0,10*ROW('Water Data'!I12)))</f>
        <v/>
      </c>
      <c r="CK18" s="370" t="str">
        <f ca="1">+IF(OFFSET('Sanitation Data'!$D$28,0,10*ROW('Sanitation Data'!D12))="","",OFFSET('Sanitation Data'!$D$28,0,10*ROW('Sanitation Data'!D12)))</f>
        <v/>
      </c>
      <c r="CL18" s="370" t="str">
        <f ca="1">+IF(OFFSET('Sanitation Data'!$D$29,0,10*ROW('Sanitation Data'!D12))="","",OFFSET('Sanitation Data'!$D$29,0,10*ROW('Sanitation Data'!D12)))</f>
        <v/>
      </c>
      <c r="CM18" s="370" t="str">
        <f ca="1">+IF(OFFSET('Sanitation Data'!$D$30,0,10*ROW('Sanitation Data'!D12))="","",OFFSET('Sanitation Data'!$D$30,0,10*ROW('Sanitation Data'!D12)))</f>
        <v/>
      </c>
      <c r="CN18" s="370" t="str">
        <f ca="1">+IF(OFFSET('Sanitation Data'!$D$31,0,10*ROW('Sanitation Data'!D12))="","",OFFSET('Sanitation Data'!$D$31,0,10*ROW('Sanitation Data'!D12)))</f>
        <v/>
      </c>
      <c r="CO18" s="370" t="str">
        <f ca="1">+IF(OFFSET('Sanitation Data'!$D$32,0,10*ROW('Sanitation Data'!D12))="","",OFFSET('Sanitation Data'!$D$32,0,10*ROW('Sanitation Data'!D12)))</f>
        <v/>
      </c>
      <c r="CP18" s="370" t="str">
        <f ca="1">+IF(OFFSET('Sanitation Data'!$E$28,0,10*ROW('Sanitation Data'!E12))="","",OFFSET('Sanitation Data'!$E$28,0,10*ROW('Sanitation Data'!E12)))</f>
        <v/>
      </c>
      <c r="CQ18" s="370" t="str">
        <f ca="1">+IF(OFFSET('Sanitation Data'!$E$29,0,10*ROW('Sanitation Data'!E12))="","",OFFSET('Sanitation Data'!$E$29,0,10*ROW('Sanitation Data'!E12)))</f>
        <v/>
      </c>
      <c r="CR18" s="370" t="str">
        <f ca="1">+IF(OFFSET('Sanitation Data'!$E$30,0,10*ROW('Sanitation Data'!E12))="","",OFFSET('Sanitation Data'!$E$30,0,10*ROW('Sanitation Data'!E12)))</f>
        <v/>
      </c>
      <c r="CS18" s="370" t="str">
        <f ca="1">+IF(OFFSET('Sanitation Data'!$E$31,0,10*ROW('Sanitation Data'!E12))="","",OFFSET('Sanitation Data'!$E$31,0,10*ROW('Sanitation Data'!E12)))</f>
        <v/>
      </c>
      <c r="CT18" s="370" t="str">
        <f ca="1">+IF(OFFSET('Sanitation Data'!$E$32,0,10*ROW('Sanitation Data'!E12))="","",OFFSET('Sanitation Data'!$E$32,0,10*ROW('Sanitation Data'!E12)))</f>
        <v/>
      </c>
      <c r="CU18" s="370" t="str">
        <f ca="1">+IF(OFFSET('Sanitation Data'!$F$28,0,10*ROW('Sanitation Data'!F12))="","",OFFSET('Sanitation Data'!$F$28,0,10*ROW('Sanitation Data'!F12)))</f>
        <v/>
      </c>
      <c r="CV18" s="370" t="str">
        <f ca="1">+IF(OFFSET('Sanitation Data'!$F$29,0,10*ROW('Sanitation Data'!F12))="","",OFFSET('Sanitation Data'!$F$29,0,10*ROW('Sanitation Data'!F12)))</f>
        <v/>
      </c>
      <c r="CW18" s="370" t="str">
        <f ca="1">+IF(OFFSET('Sanitation Data'!$F$30,0,10*ROW('Sanitation Data'!F12))="","",OFFSET('Sanitation Data'!$F$30,0,10*ROW('Sanitation Data'!F12)))</f>
        <v/>
      </c>
      <c r="CX18" s="370" t="str">
        <f ca="1">+IF(OFFSET('Sanitation Data'!$F$31,0,10*ROW('Sanitation Data'!F12))="","",OFFSET('Sanitation Data'!$F$31,0,10*ROW('Sanitation Data'!F12)))</f>
        <v/>
      </c>
      <c r="CY18" s="370" t="str">
        <f ca="1">+IF(OFFSET('Sanitation Data'!$F$32,0,10*ROW('Sanitation Data'!F12))="","",OFFSET('Sanitation Data'!$F$32,0,10*ROW('Sanitation Data'!F12)))</f>
        <v/>
      </c>
      <c r="CZ18" s="370" t="str">
        <f ca="1">+IF(OFFSET('Sanitation Data'!$G$28,0,10*ROW('Sanitation Data'!G12))="","",OFFSET('Sanitation Data'!$G$28,0,10*ROW('Sanitation Data'!G12)))</f>
        <v/>
      </c>
      <c r="DA18" s="370" t="str">
        <f ca="1">+IF(OFFSET('Sanitation Data'!$G$29,0,10*ROW('Sanitation Data'!G12))="","",OFFSET('Sanitation Data'!$G$29,0,10*ROW('Sanitation Data'!G12)))</f>
        <v/>
      </c>
      <c r="DB18" s="370" t="str">
        <f ca="1">+IF(OFFSET('Sanitation Data'!$G$30,0,10*ROW('Sanitation Data'!G12))="","",OFFSET('Sanitation Data'!$G$30,0,10*ROW('Sanitation Data'!G12)))</f>
        <v/>
      </c>
      <c r="DC18" s="370" t="str">
        <f ca="1">+IF(OFFSET('Sanitation Data'!$G$31,0,10*ROW('Sanitation Data'!G12))="","",OFFSET('Sanitation Data'!$G$31,0,10*ROW('Sanitation Data'!G12)))</f>
        <v/>
      </c>
      <c r="DD18" s="370" t="str">
        <f ca="1">+IF(OFFSET('Sanitation Data'!$G$32,0,10*ROW('Sanitation Data'!G12))="","",OFFSET('Sanitation Data'!$G$32,0,10*ROW('Sanitation Data'!G12)))</f>
        <v/>
      </c>
      <c r="DE18" s="370" t="str">
        <f ca="1">+IF(OFFSET('Sanitation Data'!$H$28,0,10*ROW('Sanitation Data'!H12))="","",OFFSET('Sanitation Data'!$H$28,0,10*ROW('Sanitation Data'!H12)))</f>
        <v/>
      </c>
      <c r="DF18" s="370" t="str">
        <f ca="1">+IF(OFFSET('Sanitation Data'!$H$29,0,10*ROW('Sanitation Data'!H12))="","",OFFSET('Sanitation Data'!$H$29,0,10*ROW('Sanitation Data'!H12)))</f>
        <v/>
      </c>
      <c r="DG18" s="370" t="str">
        <f ca="1">+IF(OFFSET('Sanitation Data'!$H$30,0,10*ROW('Sanitation Data'!H12))="","",OFFSET('Sanitation Data'!$H$30,0,10*ROW('Sanitation Data'!H12)))</f>
        <v/>
      </c>
      <c r="DH18" s="370" t="str">
        <f ca="1">+IF(OFFSET('Sanitation Data'!$H$31,0,10*ROW('Sanitation Data'!H12))="","",OFFSET('Sanitation Data'!$H$31,0,10*ROW('Sanitation Data'!H12)))</f>
        <v/>
      </c>
      <c r="DI18" s="370" t="str">
        <f ca="1">+IF(OFFSET('Sanitation Data'!$H$32,0,10*ROW('Sanitation Data'!H12))="","",OFFSET('Sanitation Data'!$H$32,0,10*ROW('Sanitation Data'!H12)))</f>
        <v/>
      </c>
      <c r="DJ18" s="370" t="str">
        <f ca="1">+IF(OFFSET('Sanitation Data'!$I$28,0,10*ROW('Sanitation Data'!I12))="","",OFFSET('Sanitation Data'!$I$28,0,10*ROW('Sanitation Data'!I12)))</f>
        <v/>
      </c>
      <c r="DK18" s="370" t="str">
        <f ca="1">+IF(OFFSET('Sanitation Data'!$I$29,0,10*ROW('Sanitation Data'!I12))="","",OFFSET('Sanitation Data'!$I$29,0,10*ROW('Sanitation Data'!I12)))</f>
        <v/>
      </c>
      <c r="DL18" s="370" t="str">
        <f ca="1">+IF(OFFSET('Sanitation Data'!$I$30,0,10*ROW('Sanitation Data'!I12))="","",OFFSET('Sanitation Data'!$I$30,0,10*ROW('Sanitation Data'!I12)))</f>
        <v/>
      </c>
      <c r="DM18" s="370" t="str">
        <f ca="1">+IF(OFFSET('Sanitation Data'!$I$31,0,10*ROW('Sanitation Data'!I12))="","",OFFSET('Sanitation Data'!$I$31,0,10*ROW('Sanitation Data'!I12)))</f>
        <v/>
      </c>
      <c r="DN18" s="370" t="str">
        <f ca="1">+IF(OFFSET('Sanitation Data'!$I$32,0,10*ROW('Sanitation Data'!I12))="","",OFFSET('Sanitation Data'!$I$32,0,10*ROW('Sanitation Data'!I12)))</f>
        <v/>
      </c>
      <c r="DO18" s="370" t="str">
        <f ca="1">+IF(OFFSET('Hygiene Data'!$D$11,0,10*ROW('Hygiene Data'!D12))="","",OFFSET('Hygiene Data'!$D$11,0,10*ROW('Hygiene Data'!D12)))</f>
        <v/>
      </c>
      <c r="DP18" s="370" t="str">
        <f ca="1">+IF(OFFSET('Hygiene Data'!$D$12,0,10*ROW('Hygiene Data'!D12))="","",OFFSET('Hygiene Data'!$D$12,0,10*ROW('Hygiene Data'!D12)))</f>
        <v/>
      </c>
      <c r="DQ18" s="370" t="str">
        <f ca="1">+IF(OFFSET('Hygiene Data'!$D$13,0,10*ROW('Hygiene Data'!D12))="","",OFFSET('Hygiene Data'!$D$13,0,10*ROW('Hygiene Data'!D12)))</f>
        <v/>
      </c>
      <c r="DR18" s="370" t="str">
        <f ca="1">+IF(OFFSET('Hygiene Data'!$E$11,0,10*ROW('Hygiene Data'!E12))="","",OFFSET('Hygiene Data'!$E$11,0,10*ROW('Hygiene Data'!E12)))</f>
        <v/>
      </c>
      <c r="DS18" s="370" t="str">
        <f ca="1">+IF(OFFSET('Hygiene Data'!$E$12,0,10*ROW('Hygiene Data'!E12))="","",OFFSET('Hygiene Data'!$E$12,0,10*ROW('Hygiene Data'!E12)))</f>
        <v/>
      </c>
      <c r="DT18" s="370" t="str">
        <f ca="1">+IF(OFFSET('Hygiene Data'!$E$13,0,10*ROW('Hygiene Data'!E12))="","",OFFSET('Hygiene Data'!$E$13,0,10*ROW('Hygiene Data'!E12)))</f>
        <v/>
      </c>
      <c r="DU18" s="370" t="str">
        <f ca="1">+IF(OFFSET('Hygiene Data'!$F$11,0,10*ROW('Hygiene Data'!F12))="","",OFFSET('Hygiene Data'!$F$11,0,10*ROW('Hygiene Data'!F12)))</f>
        <v/>
      </c>
      <c r="DV18" s="370" t="str">
        <f ca="1">+IF(OFFSET('Hygiene Data'!$F$12,0,10*ROW('Hygiene Data'!F12))="","",OFFSET('Hygiene Data'!$F$12,0,10*ROW('Hygiene Data'!F12)))</f>
        <v/>
      </c>
      <c r="DW18" s="370" t="str">
        <f ca="1">+IF(OFFSET('Hygiene Data'!$F$13,0,10*ROW('Hygiene Data'!F12))="","",OFFSET('Hygiene Data'!$F$13,0,10*ROW('Hygiene Data'!F12)))</f>
        <v/>
      </c>
      <c r="DX18" s="370" t="str">
        <f ca="1">+IF(OFFSET('Hygiene Data'!$G$11,0,10*ROW('Hygiene Data'!G12))="","",OFFSET('Hygiene Data'!$G$11,0,10*ROW('Hygiene Data'!G12)))</f>
        <v/>
      </c>
      <c r="DY18" s="370" t="str">
        <f ca="1">+IF(OFFSET('Hygiene Data'!$G$12,0,10*ROW('Hygiene Data'!G12))="","",OFFSET('Hygiene Data'!$G$12,0,10*ROW('Hygiene Data'!G12)))</f>
        <v/>
      </c>
      <c r="DZ18" s="370" t="str">
        <f ca="1">+IF(OFFSET('Hygiene Data'!$G$13,0,10*ROW('Hygiene Data'!G12))="","",OFFSET('Hygiene Data'!$G$13,0,10*ROW('Hygiene Data'!G12)))</f>
        <v/>
      </c>
      <c r="EA18" s="370" t="str">
        <f ca="1">+IF(OFFSET('Hygiene Data'!$H$11,0,10*ROW('Hygiene Data'!H12))="","",OFFSET('Hygiene Data'!$H$11,0,10*ROW('Hygiene Data'!H12)))</f>
        <v/>
      </c>
      <c r="EB18" s="370" t="str">
        <f ca="1">+IF(OFFSET('Hygiene Data'!$H$12,0,10*ROW('Hygiene Data'!H12))="","",OFFSET('Hygiene Data'!$H$12,0,10*ROW('Hygiene Data'!H12)))</f>
        <v/>
      </c>
      <c r="EC18" s="370" t="str">
        <f ca="1">+IF(OFFSET('Hygiene Data'!$H$13,0,10*ROW('Hygiene Data'!H12))="","",OFFSET('Hygiene Data'!$H$13,0,10*ROW('Hygiene Data'!H12)))</f>
        <v/>
      </c>
      <c r="ED18" s="370" t="str">
        <f ca="1">+IF(OFFSET('Hygiene Data'!$I$11,0,10*ROW('Hygiene Data'!I12))="","",OFFSET('Hygiene Data'!$I$11,0,10*ROW('Hygiene Data'!I12)))</f>
        <v/>
      </c>
      <c r="EE18" s="370" t="str">
        <f ca="1">+IF(OFFSET('Hygiene Data'!$I$12,0,10*ROW('Hygiene Data'!I12))="","",OFFSET('Hygiene Data'!$I$12,0,10*ROW('Hygiene Data'!I12)))</f>
        <v/>
      </c>
      <c r="EF18" s="370" t="str">
        <f ca="1">+IF(OFFSET('Hygiene Data'!$I$13,0,10*ROW('Hygiene Data'!I12))="","",OFFSET('Hygiene Data'!$I$13,0,10*ROW('Hygiene Data'!I12)))</f>
        <v/>
      </c>
    </row>
    <row r="19" spans="1:136" x14ac:dyDescent="0.25">
      <c r="A19" s="479" t="str">
        <f ca="1">+IF(OFFSET('Water Data'!$B$2,0,10*ROW('Water Data'!E13))="","",OFFSET('Water Data'!$B$2,0,10*ROW('Water Data'!E13)))</f>
        <v/>
      </c>
      <c r="B19" s="47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6" t="str">
        <f t="shared" ca="1" si="0"/>
        <v/>
      </c>
      <c r="D19" s="50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0" t="str">
        <f ca="1">+IF(OFFSET('Water Data'!$D$27,0,10*ROW('Water Data'!D13))="","",OFFSET('Water Data'!$D$27,0,10*ROW('Water Data'!D13)))</f>
        <v/>
      </c>
      <c r="BT19" s="370" t="str">
        <f ca="1">+IF(OFFSET('Water Data'!$D$28,0,10*ROW('Water Data'!D13))="","",OFFSET('Water Data'!$D$28,0,10*ROW('Water Data'!D13)))</f>
        <v/>
      </c>
      <c r="BU19" s="370" t="str">
        <f ca="1">+IF(OFFSET('Water Data'!$D$29,0,10*ROW('Water Data'!D13))="","",OFFSET('Water Data'!$D$29,0,10*ROW('Water Data'!D13)))</f>
        <v/>
      </c>
      <c r="BV19" s="370" t="str">
        <f ca="1">+IF(OFFSET('Water Data'!$E$27,0,10*ROW('Water Data'!E13))="","",OFFSET('Water Data'!$E$27,0,10*ROW('Water Data'!E13)))</f>
        <v/>
      </c>
      <c r="BW19" s="370" t="str">
        <f ca="1">+IF(OFFSET('Water Data'!$E$28,0,10*ROW('Water Data'!E13))="","",OFFSET('Water Data'!$E$28,0,10*ROW('Water Data'!E13)))</f>
        <v/>
      </c>
      <c r="BX19" s="370" t="str">
        <f ca="1">+IF(OFFSET('Water Data'!$E$29,0,10*ROW('Water Data'!E13))="","",OFFSET('Water Data'!$E$29,0,10*ROW('Water Data'!E13)))</f>
        <v/>
      </c>
      <c r="BY19" s="370" t="str">
        <f ca="1">+IF(OFFSET('Water Data'!$F$27,0,10*ROW('Water Data'!F13))="","",OFFSET('Water Data'!$F$27,0,10*ROW('Water Data'!F13)))</f>
        <v/>
      </c>
      <c r="BZ19" s="370" t="str">
        <f ca="1">+IF(OFFSET('Water Data'!$F$28,0,10*ROW('Water Data'!F13))="","",OFFSET('Water Data'!$F$28,0,10*ROW('Water Data'!F13)))</f>
        <v/>
      </c>
      <c r="CA19" s="370" t="str">
        <f ca="1">+IF(OFFSET('Water Data'!$F$29,0,10*ROW('Water Data'!F13))="","",OFFSET('Water Data'!$F$29,0,10*ROW('Water Data'!F13)))</f>
        <v/>
      </c>
      <c r="CB19" s="370" t="str">
        <f ca="1">+IF(OFFSET('Water Data'!$G$27,0,10*ROW('Water Data'!G13))="","",OFFSET('Water Data'!$G$27,0,10*ROW('Water Data'!G13)))</f>
        <v/>
      </c>
      <c r="CC19" s="370" t="str">
        <f ca="1">+IF(OFFSET('Water Data'!$G$28,0,10*ROW('Water Data'!G13))="","",OFFSET('Water Data'!$G$28,0,10*ROW('Water Data'!G13)))</f>
        <v/>
      </c>
      <c r="CD19" s="370" t="str">
        <f ca="1">+IF(OFFSET('Water Data'!$G$29,0,10*ROW('Water Data'!G13))="","",OFFSET('Water Data'!$G$29,0,10*ROW('Water Data'!G13)))</f>
        <v/>
      </c>
      <c r="CE19" s="370" t="str">
        <f ca="1">+IF(OFFSET('Water Data'!$H$27,0,10*ROW('Water Data'!H13))="","",OFFSET('Water Data'!$H$27,0,10*ROW('Water Data'!H13)))</f>
        <v/>
      </c>
      <c r="CF19" s="370" t="str">
        <f ca="1">+IF(OFFSET('Water Data'!$H$28,0,10*ROW('Water Data'!H13))="","",OFFSET('Water Data'!$H$28,0,10*ROW('Water Data'!H13)))</f>
        <v/>
      </c>
      <c r="CG19" s="370" t="str">
        <f ca="1">+IF(OFFSET('Water Data'!$H$29,0,10*ROW('Water Data'!H13))="","",OFFSET('Water Data'!$H$29,0,10*ROW('Water Data'!H13)))</f>
        <v/>
      </c>
      <c r="CH19" s="370" t="str">
        <f ca="1">+IF(OFFSET('Water Data'!$I$27,0,10*ROW('Water Data'!I13))="","",OFFSET('Water Data'!$I$27,0,10*ROW('Water Data'!I13)))</f>
        <v/>
      </c>
      <c r="CI19" s="370" t="str">
        <f ca="1">+IF(OFFSET('Water Data'!$I$28,0,10*ROW('Water Data'!I13))="","",OFFSET('Water Data'!$I$28,0,10*ROW('Water Data'!I13)))</f>
        <v/>
      </c>
      <c r="CJ19" s="370" t="str">
        <f ca="1">+IF(OFFSET('Water Data'!$I$29,0,10*ROW('Water Data'!I13))="","",OFFSET('Water Data'!$I$29,0,10*ROW('Water Data'!I13)))</f>
        <v/>
      </c>
      <c r="CK19" s="370" t="str">
        <f ca="1">+IF(OFFSET('Sanitation Data'!$D$28,0,10*ROW('Sanitation Data'!D13))="","",OFFSET('Sanitation Data'!$D$28,0,10*ROW('Sanitation Data'!D13)))</f>
        <v/>
      </c>
      <c r="CL19" s="370" t="str">
        <f ca="1">+IF(OFFSET('Sanitation Data'!$D$29,0,10*ROW('Sanitation Data'!D13))="","",OFFSET('Sanitation Data'!$D$29,0,10*ROW('Sanitation Data'!D13)))</f>
        <v/>
      </c>
      <c r="CM19" s="370" t="str">
        <f ca="1">+IF(OFFSET('Sanitation Data'!$D$30,0,10*ROW('Sanitation Data'!D13))="","",OFFSET('Sanitation Data'!$D$30,0,10*ROW('Sanitation Data'!D13)))</f>
        <v/>
      </c>
      <c r="CN19" s="370" t="str">
        <f ca="1">+IF(OFFSET('Sanitation Data'!$D$31,0,10*ROW('Sanitation Data'!D13))="","",OFFSET('Sanitation Data'!$D$31,0,10*ROW('Sanitation Data'!D13)))</f>
        <v/>
      </c>
      <c r="CO19" s="370" t="str">
        <f ca="1">+IF(OFFSET('Sanitation Data'!$D$32,0,10*ROW('Sanitation Data'!D13))="","",OFFSET('Sanitation Data'!$D$32,0,10*ROW('Sanitation Data'!D13)))</f>
        <v/>
      </c>
      <c r="CP19" s="370" t="str">
        <f ca="1">+IF(OFFSET('Sanitation Data'!$E$28,0,10*ROW('Sanitation Data'!E13))="","",OFFSET('Sanitation Data'!$E$28,0,10*ROW('Sanitation Data'!E13)))</f>
        <v/>
      </c>
      <c r="CQ19" s="370" t="str">
        <f ca="1">+IF(OFFSET('Sanitation Data'!$E$29,0,10*ROW('Sanitation Data'!E13))="","",OFFSET('Sanitation Data'!$E$29,0,10*ROW('Sanitation Data'!E13)))</f>
        <v/>
      </c>
      <c r="CR19" s="370" t="str">
        <f ca="1">+IF(OFFSET('Sanitation Data'!$E$30,0,10*ROW('Sanitation Data'!E13))="","",OFFSET('Sanitation Data'!$E$30,0,10*ROW('Sanitation Data'!E13)))</f>
        <v/>
      </c>
      <c r="CS19" s="370" t="str">
        <f ca="1">+IF(OFFSET('Sanitation Data'!$E$31,0,10*ROW('Sanitation Data'!E13))="","",OFFSET('Sanitation Data'!$E$31,0,10*ROW('Sanitation Data'!E13)))</f>
        <v/>
      </c>
      <c r="CT19" s="370" t="str">
        <f ca="1">+IF(OFFSET('Sanitation Data'!$E$32,0,10*ROW('Sanitation Data'!E13))="","",OFFSET('Sanitation Data'!$E$32,0,10*ROW('Sanitation Data'!E13)))</f>
        <v/>
      </c>
      <c r="CU19" s="370" t="str">
        <f ca="1">+IF(OFFSET('Sanitation Data'!$F$28,0,10*ROW('Sanitation Data'!F13))="","",OFFSET('Sanitation Data'!$F$28,0,10*ROW('Sanitation Data'!F13)))</f>
        <v/>
      </c>
      <c r="CV19" s="370" t="str">
        <f ca="1">+IF(OFFSET('Sanitation Data'!$F$29,0,10*ROW('Sanitation Data'!F13))="","",OFFSET('Sanitation Data'!$F$29,0,10*ROW('Sanitation Data'!F13)))</f>
        <v/>
      </c>
      <c r="CW19" s="370" t="str">
        <f ca="1">+IF(OFFSET('Sanitation Data'!$F$30,0,10*ROW('Sanitation Data'!F13))="","",OFFSET('Sanitation Data'!$F$30,0,10*ROW('Sanitation Data'!F13)))</f>
        <v/>
      </c>
      <c r="CX19" s="370" t="str">
        <f ca="1">+IF(OFFSET('Sanitation Data'!$F$31,0,10*ROW('Sanitation Data'!F13))="","",OFFSET('Sanitation Data'!$F$31,0,10*ROW('Sanitation Data'!F13)))</f>
        <v/>
      </c>
      <c r="CY19" s="370" t="str">
        <f ca="1">+IF(OFFSET('Sanitation Data'!$F$32,0,10*ROW('Sanitation Data'!F13))="","",OFFSET('Sanitation Data'!$F$32,0,10*ROW('Sanitation Data'!F13)))</f>
        <v/>
      </c>
      <c r="CZ19" s="370" t="str">
        <f ca="1">+IF(OFFSET('Sanitation Data'!$G$28,0,10*ROW('Sanitation Data'!G13))="","",OFFSET('Sanitation Data'!$G$28,0,10*ROW('Sanitation Data'!G13)))</f>
        <v/>
      </c>
      <c r="DA19" s="370" t="str">
        <f ca="1">+IF(OFFSET('Sanitation Data'!$G$29,0,10*ROW('Sanitation Data'!G13))="","",OFFSET('Sanitation Data'!$G$29,0,10*ROW('Sanitation Data'!G13)))</f>
        <v/>
      </c>
      <c r="DB19" s="370" t="str">
        <f ca="1">+IF(OFFSET('Sanitation Data'!$G$30,0,10*ROW('Sanitation Data'!G13))="","",OFFSET('Sanitation Data'!$G$30,0,10*ROW('Sanitation Data'!G13)))</f>
        <v/>
      </c>
      <c r="DC19" s="370" t="str">
        <f ca="1">+IF(OFFSET('Sanitation Data'!$G$31,0,10*ROW('Sanitation Data'!G13))="","",OFFSET('Sanitation Data'!$G$31,0,10*ROW('Sanitation Data'!G13)))</f>
        <v/>
      </c>
      <c r="DD19" s="370" t="str">
        <f ca="1">+IF(OFFSET('Sanitation Data'!$G$32,0,10*ROW('Sanitation Data'!G13))="","",OFFSET('Sanitation Data'!$G$32,0,10*ROW('Sanitation Data'!G13)))</f>
        <v/>
      </c>
      <c r="DE19" s="370" t="str">
        <f ca="1">+IF(OFFSET('Sanitation Data'!$H$28,0,10*ROW('Sanitation Data'!H13))="","",OFFSET('Sanitation Data'!$H$28,0,10*ROW('Sanitation Data'!H13)))</f>
        <v/>
      </c>
      <c r="DF19" s="370" t="str">
        <f ca="1">+IF(OFFSET('Sanitation Data'!$H$29,0,10*ROW('Sanitation Data'!H13))="","",OFFSET('Sanitation Data'!$H$29,0,10*ROW('Sanitation Data'!H13)))</f>
        <v/>
      </c>
      <c r="DG19" s="370" t="str">
        <f ca="1">+IF(OFFSET('Sanitation Data'!$H$30,0,10*ROW('Sanitation Data'!H13))="","",OFFSET('Sanitation Data'!$H$30,0,10*ROW('Sanitation Data'!H13)))</f>
        <v/>
      </c>
      <c r="DH19" s="370" t="str">
        <f ca="1">+IF(OFFSET('Sanitation Data'!$H$31,0,10*ROW('Sanitation Data'!H13))="","",OFFSET('Sanitation Data'!$H$31,0,10*ROW('Sanitation Data'!H13)))</f>
        <v/>
      </c>
      <c r="DI19" s="370" t="str">
        <f ca="1">+IF(OFFSET('Sanitation Data'!$H$32,0,10*ROW('Sanitation Data'!H13))="","",OFFSET('Sanitation Data'!$H$32,0,10*ROW('Sanitation Data'!H13)))</f>
        <v/>
      </c>
      <c r="DJ19" s="370" t="str">
        <f ca="1">+IF(OFFSET('Sanitation Data'!$I$28,0,10*ROW('Sanitation Data'!I13))="","",OFFSET('Sanitation Data'!$I$28,0,10*ROW('Sanitation Data'!I13)))</f>
        <v/>
      </c>
      <c r="DK19" s="370" t="str">
        <f ca="1">+IF(OFFSET('Sanitation Data'!$I$29,0,10*ROW('Sanitation Data'!I13))="","",OFFSET('Sanitation Data'!$I$29,0,10*ROW('Sanitation Data'!I13)))</f>
        <v/>
      </c>
      <c r="DL19" s="370" t="str">
        <f ca="1">+IF(OFFSET('Sanitation Data'!$I$30,0,10*ROW('Sanitation Data'!I13))="","",OFFSET('Sanitation Data'!$I$30,0,10*ROW('Sanitation Data'!I13)))</f>
        <v/>
      </c>
      <c r="DM19" s="370" t="str">
        <f ca="1">+IF(OFFSET('Sanitation Data'!$I$31,0,10*ROW('Sanitation Data'!I13))="","",OFFSET('Sanitation Data'!$I$31,0,10*ROW('Sanitation Data'!I13)))</f>
        <v/>
      </c>
      <c r="DN19" s="370" t="str">
        <f ca="1">+IF(OFFSET('Sanitation Data'!$I$32,0,10*ROW('Sanitation Data'!I13))="","",OFFSET('Sanitation Data'!$I$32,0,10*ROW('Sanitation Data'!I13)))</f>
        <v/>
      </c>
      <c r="DO19" s="370" t="str">
        <f ca="1">+IF(OFFSET('Hygiene Data'!$D$11,0,10*ROW('Hygiene Data'!D13))="","",OFFSET('Hygiene Data'!$D$11,0,10*ROW('Hygiene Data'!D13)))</f>
        <v/>
      </c>
      <c r="DP19" s="370" t="str">
        <f ca="1">+IF(OFFSET('Hygiene Data'!$D$12,0,10*ROW('Hygiene Data'!D13))="","",OFFSET('Hygiene Data'!$D$12,0,10*ROW('Hygiene Data'!D13)))</f>
        <v/>
      </c>
      <c r="DQ19" s="370" t="str">
        <f ca="1">+IF(OFFSET('Hygiene Data'!$D$13,0,10*ROW('Hygiene Data'!D13))="","",OFFSET('Hygiene Data'!$D$13,0,10*ROW('Hygiene Data'!D13)))</f>
        <v/>
      </c>
      <c r="DR19" s="370" t="str">
        <f ca="1">+IF(OFFSET('Hygiene Data'!$E$11,0,10*ROW('Hygiene Data'!E13))="","",OFFSET('Hygiene Data'!$E$11,0,10*ROW('Hygiene Data'!E13)))</f>
        <v/>
      </c>
      <c r="DS19" s="370" t="str">
        <f ca="1">+IF(OFFSET('Hygiene Data'!$E$12,0,10*ROW('Hygiene Data'!E13))="","",OFFSET('Hygiene Data'!$E$12,0,10*ROW('Hygiene Data'!E13)))</f>
        <v/>
      </c>
      <c r="DT19" s="370" t="str">
        <f ca="1">+IF(OFFSET('Hygiene Data'!$E$13,0,10*ROW('Hygiene Data'!E13))="","",OFFSET('Hygiene Data'!$E$13,0,10*ROW('Hygiene Data'!E13)))</f>
        <v/>
      </c>
      <c r="DU19" s="370" t="str">
        <f ca="1">+IF(OFFSET('Hygiene Data'!$F$11,0,10*ROW('Hygiene Data'!F13))="","",OFFSET('Hygiene Data'!$F$11,0,10*ROW('Hygiene Data'!F13)))</f>
        <v/>
      </c>
      <c r="DV19" s="370" t="str">
        <f ca="1">+IF(OFFSET('Hygiene Data'!$F$12,0,10*ROW('Hygiene Data'!F13))="","",OFFSET('Hygiene Data'!$F$12,0,10*ROW('Hygiene Data'!F13)))</f>
        <v/>
      </c>
      <c r="DW19" s="370" t="str">
        <f ca="1">+IF(OFFSET('Hygiene Data'!$F$13,0,10*ROW('Hygiene Data'!F13))="","",OFFSET('Hygiene Data'!$F$13,0,10*ROW('Hygiene Data'!F13)))</f>
        <v/>
      </c>
      <c r="DX19" s="370" t="str">
        <f ca="1">+IF(OFFSET('Hygiene Data'!$G$11,0,10*ROW('Hygiene Data'!G13))="","",OFFSET('Hygiene Data'!$G$11,0,10*ROW('Hygiene Data'!G13)))</f>
        <v/>
      </c>
      <c r="DY19" s="370" t="str">
        <f ca="1">+IF(OFFSET('Hygiene Data'!$G$12,0,10*ROW('Hygiene Data'!G13))="","",OFFSET('Hygiene Data'!$G$12,0,10*ROW('Hygiene Data'!G13)))</f>
        <v/>
      </c>
      <c r="DZ19" s="370" t="str">
        <f ca="1">+IF(OFFSET('Hygiene Data'!$G$13,0,10*ROW('Hygiene Data'!G13))="","",OFFSET('Hygiene Data'!$G$13,0,10*ROW('Hygiene Data'!G13)))</f>
        <v/>
      </c>
      <c r="EA19" s="370" t="str">
        <f ca="1">+IF(OFFSET('Hygiene Data'!$H$11,0,10*ROW('Hygiene Data'!H13))="","",OFFSET('Hygiene Data'!$H$11,0,10*ROW('Hygiene Data'!H13)))</f>
        <v/>
      </c>
      <c r="EB19" s="370" t="str">
        <f ca="1">+IF(OFFSET('Hygiene Data'!$H$12,0,10*ROW('Hygiene Data'!H13))="","",OFFSET('Hygiene Data'!$H$12,0,10*ROW('Hygiene Data'!H13)))</f>
        <v/>
      </c>
      <c r="EC19" s="370" t="str">
        <f ca="1">+IF(OFFSET('Hygiene Data'!$H$13,0,10*ROW('Hygiene Data'!H13))="","",OFFSET('Hygiene Data'!$H$13,0,10*ROW('Hygiene Data'!H13)))</f>
        <v/>
      </c>
      <c r="ED19" s="370" t="str">
        <f ca="1">+IF(OFFSET('Hygiene Data'!$I$11,0,10*ROW('Hygiene Data'!I13))="","",OFFSET('Hygiene Data'!$I$11,0,10*ROW('Hygiene Data'!I13)))</f>
        <v/>
      </c>
      <c r="EE19" s="370" t="str">
        <f ca="1">+IF(OFFSET('Hygiene Data'!$I$12,0,10*ROW('Hygiene Data'!I13))="","",OFFSET('Hygiene Data'!$I$12,0,10*ROW('Hygiene Data'!I13)))</f>
        <v/>
      </c>
      <c r="EF19" s="370" t="str">
        <f ca="1">+IF(OFFSET('Hygiene Data'!$I$13,0,10*ROW('Hygiene Data'!I13))="","",OFFSET('Hygiene Data'!$I$13,0,10*ROW('Hygiene Data'!I13)))</f>
        <v/>
      </c>
    </row>
    <row r="20" spans="1:136" x14ac:dyDescent="0.25">
      <c r="A20" s="479" t="str">
        <f ca="1">+IF(OFFSET('Water Data'!$B$2,0,10*ROW('Water Data'!E14))="","",OFFSET('Water Data'!$B$2,0,10*ROW('Water Data'!E14)))</f>
        <v/>
      </c>
      <c r="B20" s="47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6" t="str">
        <f t="shared" ca="1" si="0"/>
        <v/>
      </c>
      <c r="D20" s="50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0" t="str">
        <f ca="1">+IF(OFFSET('Water Data'!$D$27,0,10*ROW('Water Data'!D14))="","",OFFSET('Water Data'!$D$27,0,10*ROW('Water Data'!D14)))</f>
        <v/>
      </c>
      <c r="BT20" s="370" t="str">
        <f ca="1">+IF(OFFSET('Water Data'!$D$28,0,10*ROW('Water Data'!D14))="","",OFFSET('Water Data'!$D$28,0,10*ROW('Water Data'!D14)))</f>
        <v/>
      </c>
      <c r="BU20" s="370" t="str">
        <f ca="1">+IF(OFFSET('Water Data'!$D$29,0,10*ROW('Water Data'!D14))="","",OFFSET('Water Data'!$D$29,0,10*ROW('Water Data'!D14)))</f>
        <v/>
      </c>
      <c r="BV20" s="370" t="str">
        <f ca="1">+IF(OFFSET('Water Data'!$E$27,0,10*ROW('Water Data'!E14))="","",OFFSET('Water Data'!$E$27,0,10*ROW('Water Data'!E14)))</f>
        <v/>
      </c>
      <c r="BW20" s="370" t="str">
        <f ca="1">+IF(OFFSET('Water Data'!$E$28,0,10*ROW('Water Data'!E14))="","",OFFSET('Water Data'!$E$28,0,10*ROW('Water Data'!E14)))</f>
        <v/>
      </c>
      <c r="BX20" s="370" t="str">
        <f ca="1">+IF(OFFSET('Water Data'!$E$29,0,10*ROW('Water Data'!E14))="","",OFFSET('Water Data'!$E$29,0,10*ROW('Water Data'!E14)))</f>
        <v/>
      </c>
      <c r="BY20" s="370" t="str">
        <f ca="1">+IF(OFFSET('Water Data'!$F$27,0,10*ROW('Water Data'!F14))="","",OFFSET('Water Data'!$F$27,0,10*ROW('Water Data'!F14)))</f>
        <v/>
      </c>
      <c r="BZ20" s="370" t="str">
        <f ca="1">+IF(OFFSET('Water Data'!$F$28,0,10*ROW('Water Data'!F14))="","",OFFSET('Water Data'!$F$28,0,10*ROW('Water Data'!F14)))</f>
        <v/>
      </c>
      <c r="CA20" s="370" t="str">
        <f ca="1">+IF(OFFSET('Water Data'!$F$29,0,10*ROW('Water Data'!F14))="","",OFFSET('Water Data'!$F$29,0,10*ROW('Water Data'!F14)))</f>
        <v/>
      </c>
      <c r="CB20" s="370" t="str">
        <f ca="1">+IF(OFFSET('Water Data'!$G$27,0,10*ROW('Water Data'!G14))="","",OFFSET('Water Data'!$G$27,0,10*ROW('Water Data'!G14)))</f>
        <v/>
      </c>
      <c r="CC20" s="370" t="str">
        <f ca="1">+IF(OFFSET('Water Data'!$G$28,0,10*ROW('Water Data'!G14))="","",OFFSET('Water Data'!$G$28,0,10*ROW('Water Data'!G14)))</f>
        <v/>
      </c>
      <c r="CD20" s="370" t="str">
        <f ca="1">+IF(OFFSET('Water Data'!$G$29,0,10*ROW('Water Data'!G14))="","",OFFSET('Water Data'!$G$29,0,10*ROW('Water Data'!G14)))</f>
        <v/>
      </c>
      <c r="CE20" s="370" t="str">
        <f ca="1">+IF(OFFSET('Water Data'!$H$27,0,10*ROW('Water Data'!H14))="","",OFFSET('Water Data'!$H$27,0,10*ROW('Water Data'!H14)))</f>
        <v/>
      </c>
      <c r="CF20" s="370" t="str">
        <f ca="1">+IF(OFFSET('Water Data'!$H$28,0,10*ROW('Water Data'!H14))="","",OFFSET('Water Data'!$H$28,0,10*ROW('Water Data'!H14)))</f>
        <v/>
      </c>
      <c r="CG20" s="370" t="str">
        <f ca="1">+IF(OFFSET('Water Data'!$H$29,0,10*ROW('Water Data'!H14))="","",OFFSET('Water Data'!$H$29,0,10*ROW('Water Data'!H14)))</f>
        <v/>
      </c>
      <c r="CH20" s="370" t="str">
        <f ca="1">+IF(OFFSET('Water Data'!$I$27,0,10*ROW('Water Data'!I14))="","",OFFSET('Water Data'!$I$27,0,10*ROW('Water Data'!I14)))</f>
        <v/>
      </c>
      <c r="CI20" s="370" t="str">
        <f ca="1">+IF(OFFSET('Water Data'!$I$28,0,10*ROW('Water Data'!I14))="","",OFFSET('Water Data'!$I$28,0,10*ROW('Water Data'!I14)))</f>
        <v/>
      </c>
      <c r="CJ20" s="370" t="str">
        <f ca="1">+IF(OFFSET('Water Data'!$I$29,0,10*ROW('Water Data'!I14))="","",OFFSET('Water Data'!$I$29,0,10*ROW('Water Data'!I14)))</f>
        <v/>
      </c>
      <c r="CK20" s="370" t="str">
        <f ca="1">+IF(OFFSET('Sanitation Data'!$D$28,0,10*ROW('Sanitation Data'!D14))="","",OFFSET('Sanitation Data'!$D$28,0,10*ROW('Sanitation Data'!D14)))</f>
        <v/>
      </c>
      <c r="CL20" s="370" t="str">
        <f ca="1">+IF(OFFSET('Sanitation Data'!$D$29,0,10*ROW('Sanitation Data'!D14))="","",OFFSET('Sanitation Data'!$D$29,0,10*ROW('Sanitation Data'!D14)))</f>
        <v/>
      </c>
      <c r="CM20" s="370" t="str">
        <f ca="1">+IF(OFFSET('Sanitation Data'!$D$30,0,10*ROW('Sanitation Data'!D14))="","",OFFSET('Sanitation Data'!$D$30,0,10*ROW('Sanitation Data'!D14)))</f>
        <v/>
      </c>
      <c r="CN20" s="370" t="str">
        <f ca="1">+IF(OFFSET('Sanitation Data'!$D$31,0,10*ROW('Sanitation Data'!D14))="","",OFFSET('Sanitation Data'!$D$31,0,10*ROW('Sanitation Data'!D14)))</f>
        <v/>
      </c>
      <c r="CO20" s="370" t="str">
        <f ca="1">+IF(OFFSET('Sanitation Data'!$D$32,0,10*ROW('Sanitation Data'!D14))="","",OFFSET('Sanitation Data'!$D$32,0,10*ROW('Sanitation Data'!D14)))</f>
        <v/>
      </c>
      <c r="CP20" s="370" t="str">
        <f ca="1">+IF(OFFSET('Sanitation Data'!$E$28,0,10*ROW('Sanitation Data'!E14))="","",OFFSET('Sanitation Data'!$E$28,0,10*ROW('Sanitation Data'!E14)))</f>
        <v/>
      </c>
      <c r="CQ20" s="370" t="str">
        <f ca="1">+IF(OFFSET('Sanitation Data'!$E$29,0,10*ROW('Sanitation Data'!E14))="","",OFFSET('Sanitation Data'!$E$29,0,10*ROW('Sanitation Data'!E14)))</f>
        <v/>
      </c>
      <c r="CR20" s="370" t="str">
        <f ca="1">+IF(OFFSET('Sanitation Data'!$E$30,0,10*ROW('Sanitation Data'!E14))="","",OFFSET('Sanitation Data'!$E$30,0,10*ROW('Sanitation Data'!E14)))</f>
        <v/>
      </c>
      <c r="CS20" s="370" t="str">
        <f ca="1">+IF(OFFSET('Sanitation Data'!$E$31,0,10*ROW('Sanitation Data'!E14))="","",OFFSET('Sanitation Data'!$E$31,0,10*ROW('Sanitation Data'!E14)))</f>
        <v/>
      </c>
      <c r="CT20" s="370" t="str">
        <f ca="1">+IF(OFFSET('Sanitation Data'!$E$32,0,10*ROW('Sanitation Data'!E14))="","",OFFSET('Sanitation Data'!$E$32,0,10*ROW('Sanitation Data'!E14)))</f>
        <v/>
      </c>
      <c r="CU20" s="370" t="str">
        <f ca="1">+IF(OFFSET('Sanitation Data'!$F$28,0,10*ROW('Sanitation Data'!F14))="","",OFFSET('Sanitation Data'!$F$28,0,10*ROW('Sanitation Data'!F14)))</f>
        <v/>
      </c>
      <c r="CV20" s="370" t="str">
        <f ca="1">+IF(OFFSET('Sanitation Data'!$F$29,0,10*ROW('Sanitation Data'!F14))="","",OFFSET('Sanitation Data'!$F$29,0,10*ROW('Sanitation Data'!F14)))</f>
        <v/>
      </c>
      <c r="CW20" s="370" t="str">
        <f ca="1">+IF(OFFSET('Sanitation Data'!$F$30,0,10*ROW('Sanitation Data'!F14))="","",OFFSET('Sanitation Data'!$F$30,0,10*ROW('Sanitation Data'!F14)))</f>
        <v/>
      </c>
      <c r="CX20" s="370" t="str">
        <f ca="1">+IF(OFFSET('Sanitation Data'!$F$31,0,10*ROW('Sanitation Data'!F14))="","",OFFSET('Sanitation Data'!$F$31,0,10*ROW('Sanitation Data'!F14)))</f>
        <v/>
      </c>
      <c r="CY20" s="370" t="str">
        <f ca="1">+IF(OFFSET('Sanitation Data'!$F$32,0,10*ROW('Sanitation Data'!F14))="","",OFFSET('Sanitation Data'!$F$32,0,10*ROW('Sanitation Data'!F14)))</f>
        <v/>
      </c>
      <c r="CZ20" s="370" t="str">
        <f ca="1">+IF(OFFSET('Sanitation Data'!$G$28,0,10*ROW('Sanitation Data'!G14))="","",OFFSET('Sanitation Data'!$G$28,0,10*ROW('Sanitation Data'!G14)))</f>
        <v/>
      </c>
      <c r="DA20" s="370" t="str">
        <f ca="1">+IF(OFFSET('Sanitation Data'!$G$29,0,10*ROW('Sanitation Data'!G14))="","",OFFSET('Sanitation Data'!$G$29,0,10*ROW('Sanitation Data'!G14)))</f>
        <v/>
      </c>
      <c r="DB20" s="370" t="str">
        <f ca="1">+IF(OFFSET('Sanitation Data'!$G$30,0,10*ROW('Sanitation Data'!G14))="","",OFFSET('Sanitation Data'!$G$30,0,10*ROW('Sanitation Data'!G14)))</f>
        <v/>
      </c>
      <c r="DC20" s="370" t="str">
        <f ca="1">+IF(OFFSET('Sanitation Data'!$G$31,0,10*ROW('Sanitation Data'!G14))="","",OFFSET('Sanitation Data'!$G$31,0,10*ROW('Sanitation Data'!G14)))</f>
        <v/>
      </c>
      <c r="DD20" s="370" t="str">
        <f ca="1">+IF(OFFSET('Sanitation Data'!$G$32,0,10*ROW('Sanitation Data'!G14))="","",OFFSET('Sanitation Data'!$G$32,0,10*ROW('Sanitation Data'!G14)))</f>
        <v/>
      </c>
      <c r="DE20" s="370" t="str">
        <f ca="1">+IF(OFFSET('Sanitation Data'!$H$28,0,10*ROW('Sanitation Data'!H14))="","",OFFSET('Sanitation Data'!$H$28,0,10*ROW('Sanitation Data'!H14)))</f>
        <v/>
      </c>
      <c r="DF20" s="370" t="str">
        <f ca="1">+IF(OFFSET('Sanitation Data'!$H$29,0,10*ROW('Sanitation Data'!H14))="","",OFFSET('Sanitation Data'!$H$29,0,10*ROW('Sanitation Data'!H14)))</f>
        <v/>
      </c>
      <c r="DG20" s="370" t="str">
        <f ca="1">+IF(OFFSET('Sanitation Data'!$H$30,0,10*ROW('Sanitation Data'!H14))="","",OFFSET('Sanitation Data'!$H$30,0,10*ROW('Sanitation Data'!H14)))</f>
        <v/>
      </c>
      <c r="DH20" s="370" t="str">
        <f ca="1">+IF(OFFSET('Sanitation Data'!$H$31,0,10*ROW('Sanitation Data'!H14))="","",OFFSET('Sanitation Data'!$H$31,0,10*ROW('Sanitation Data'!H14)))</f>
        <v/>
      </c>
      <c r="DI20" s="370" t="str">
        <f ca="1">+IF(OFFSET('Sanitation Data'!$H$32,0,10*ROW('Sanitation Data'!H14))="","",OFFSET('Sanitation Data'!$H$32,0,10*ROW('Sanitation Data'!H14)))</f>
        <v/>
      </c>
      <c r="DJ20" s="370" t="str">
        <f ca="1">+IF(OFFSET('Sanitation Data'!$I$28,0,10*ROW('Sanitation Data'!I14))="","",OFFSET('Sanitation Data'!$I$28,0,10*ROW('Sanitation Data'!I14)))</f>
        <v/>
      </c>
      <c r="DK20" s="370" t="str">
        <f ca="1">+IF(OFFSET('Sanitation Data'!$I$29,0,10*ROW('Sanitation Data'!I14))="","",OFFSET('Sanitation Data'!$I$29,0,10*ROW('Sanitation Data'!I14)))</f>
        <v/>
      </c>
      <c r="DL20" s="370" t="str">
        <f ca="1">+IF(OFFSET('Sanitation Data'!$I$30,0,10*ROW('Sanitation Data'!I14))="","",OFFSET('Sanitation Data'!$I$30,0,10*ROW('Sanitation Data'!I14)))</f>
        <v/>
      </c>
      <c r="DM20" s="370" t="str">
        <f ca="1">+IF(OFFSET('Sanitation Data'!$I$31,0,10*ROW('Sanitation Data'!I14))="","",OFFSET('Sanitation Data'!$I$31,0,10*ROW('Sanitation Data'!I14)))</f>
        <v/>
      </c>
      <c r="DN20" s="370" t="str">
        <f ca="1">+IF(OFFSET('Sanitation Data'!$I$32,0,10*ROW('Sanitation Data'!I14))="","",OFFSET('Sanitation Data'!$I$32,0,10*ROW('Sanitation Data'!I14)))</f>
        <v/>
      </c>
      <c r="DO20" s="370" t="str">
        <f ca="1">+IF(OFFSET('Hygiene Data'!$D$11,0,10*ROW('Hygiene Data'!D14))="","",OFFSET('Hygiene Data'!$D$11,0,10*ROW('Hygiene Data'!D14)))</f>
        <v/>
      </c>
      <c r="DP20" s="370" t="str">
        <f ca="1">+IF(OFFSET('Hygiene Data'!$D$12,0,10*ROW('Hygiene Data'!D14))="","",OFFSET('Hygiene Data'!$D$12,0,10*ROW('Hygiene Data'!D14)))</f>
        <v/>
      </c>
      <c r="DQ20" s="370" t="str">
        <f ca="1">+IF(OFFSET('Hygiene Data'!$D$13,0,10*ROW('Hygiene Data'!D14))="","",OFFSET('Hygiene Data'!$D$13,0,10*ROW('Hygiene Data'!D14)))</f>
        <v/>
      </c>
      <c r="DR20" s="370" t="str">
        <f ca="1">+IF(OFFSET('Hygiene Data'!$E$11,0,10*ROW('Hygiene Data'!E14))="","",OFFSET('Hygiene Data'!$E$11,0,10*ROW('Hygiene Data'!E14)))</f>
        <v/>
      </c>
      <c r="DS20" s="370" t="str">
        <f ca="1">+IF(OFFSET('Hygiene Data'!$E$12,0,10*ROW('Hygiene Data'!E14))="","",OFFSET('Hygiene Data'!$E$12,0,10*ROW('Hygiene Data'!E14)))</f>
        <v/>
      </c>
      <c r="DT20" s="370" t="str">
        <f ca="1">+IF(OFFSET('Hygiene Data'!$E$13,0,10*ROW('Hygiene Data'!E14))="","",OFFSET('Hygiene Data'!$E$13,0,10*ROW('Hygiene Data'!E14)))</f>
        <v/>
      </c>
      <c r="DU20" s="370" t="str">
        <f ca="1">+IF(OFFSET('Hygiene Data'!$F$11,0,10*ROW('Hygiene Data'!F14))="","",OFFSET('Hygiene Data'!$F$11,0,10*ROW('Hygiene Data'!F14)))</f>
        <v/>
      </c>
      <c r="DV20" s="370" t="str">
        <f ca="1">+IF(OFFSET('Hygiene Data'!$F$12,0,10*ROW('Hygiene Data'!F14))="","",OFFSET('Hygiene Data'!$F$12,0,10*ROW('Hygiene Data'!F14)))</f>
        <v/>
      </c>
      <c r="DW20" s="370" t="str">
        <f ca="1">+IF(OFFSET('Hygiene Data'!$F$13,0,10*ROW('Hygiene Data'!F14))="","",OFFSET('Hygiene Data'!$F$13,0,10*ROW('Hygiene Data'!F14)))</f>
        <v/>
      </c>
      <c r="DX20" s="370" t="str">
        <f ca="1">+IF(OFFSET('Hygiene Data'!$G$11,0,10*ROW('Hygiene Data'!G14))="","",OFFSET('Hygiene Data'!$G$11,0,10*ROW('Hygiene Data'!G14)))</f>
        <v/>
      </c>
      <c r="DY20" s="370" t="str">
        <f ca="1">+IF(OFFSET('Hygiene Data'!$G$12,0,10*ROW('Hygiene Data'!G14))="","",OFFSET('Hygiene Data'!$G$12,0,10*ROW('Hygiene Data'!G14)))</f>
        <v/>
      </c>
      <c r="DZ20" s="370" t="str">
        <f ca="1">+IF(OFFSET('Hygiene Data'!$G$13,0,10*ROW('Hygiene Data'!G14))="","",OFFSET('Hygiene Data'!$G$13,0,10*ROW('Hygiene Data'!G14)))</f>
        <v/>
      </c>
      <c r="EA20" s="370" t="str">
        <f ca="1">+IF(OFFSET('Hygiene Data'!$H$11,0,10*ROW('Hygiene Data'!H14))="","",OFFSET('Hygiene Data'!$H$11,0,10*ROW('Hygiene Data'!H14)))</f>
        <v/>
      </c>
      <c r="EB20" s="370" t="str">
        <f ca="1">+IF(OFFSET('Hygiene Data'!$H$12,0,10*ROW('Hygiene Data'!H14))="","",OFFSET('Hygiene Data'!$H$12,0,10*ROW('Hygiene Data'!H14)))</f>
        <v/>
      </c>
      <c r="EC20" s="370" t="str">
        <f ca="1">+IF(OFFSET('Hygiene Data'!$H$13,0,10*ROW('Hygiene Data'!H14))="","",OFFSET('Hygiene Data'!$H$13,0,10*ROW('Hygiene Data'!H14)))</f>
        <v/>
      </c>
      <c r="ED20" s="370" t="str">
        <f ca="1">+IF(OFFSET('Hygiene Data'!$I$11,0,10*ROW('Hygiene Data'!I14))="","",OFFSET('Hygiene Data'!$I$11,0,10*ROW('Hygiene Data'!I14)))</f>
        <v/>
      </c>
      <c r="EE20" s="370" t="str">
        <f ca="1">+IF(OFFSET('Hygiene Data'!$I$12,0,10*ROW('Hygiene Data'!I14))="","",OFFSET('Hygiene Data'!$I$12,0,10*ROW('Hygiene Data'!I14)))</f>
        <v/>
      </c>
      <c r="EF20" s="370" t="str">
        <f ca="1">+IF(OFFSET('Hygiene Data'!$I$13,0,10*ROW('Hygiene Data'!I14))="","",OFFSET('Hygiene Data'!$I$13,0,10*ROW('Hygiene Data'!I14)))</f>
        <v/>
      </c>
    </row>
    <row r="21" spans="1:136" x14ac:dyDescent="0.25">
      <c r="A21" s="479" t="str">
        <f ca="1">+IF(OFFSET('Water Data'!$B$2,0,10*ROW('Water Data'!E15))="","",OFFSET('Water Data'!$B$2,0,10*ROW('Water Data'!E15)))</f>
        <v/>
      </c>
      <c r="B21" s="47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6" t="str">
        <f t="shared" ca="1" si="0"/>
        <v/>
      </c>
      <c r="D21" s="50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0" t="str">
        <f ca="1">+IF(OFFSET('Water Data'!$D$27,0,10*ROW('Water Data'!D15))="","",OFFSET('Water Data'!$D$27,0,10*ROW('Water Data'!D15)))</f>
        <v/>
      </c>
      <c r="BT21" s="370" t="str">
        <f ca="1">+IF(OFFSET('Water Data'!$D$28,0,10*ROW('Water Data'!D15))="","",OFFSET('Water Data'!$D$28,0,10*ROW('Water Data'!D15)))</f>
        <v/>
      </c>
      <c r="BU21" s="370" t="str">
        <f ca="1">+IF(OFFSET('Water Data'!$D$29,0,10*ROW('Water Data'!D15))="","",OFFSET('Water Data'!$D$29,0,10*ROW('Water Data'!D15)))</f>
        <v/>
      </c>
      <c r="BV21" s="370" t="str">
        <f ca="1">+IF(OFFSET('Water Data'!$E$27,0,10*ROW('Water Data'!E15))="","",OFFSET('Water Data'!$E$27,0,10*ROW('Water Data'!E15)))</f>
        <v/>
      </c>
      <c r="BW21" s="370" t="str">
        <f ca="1">+IF(OFFSET('Water Data'!$E$28,0,10*ROW('Water Data'!E15))="","",OFFSET('Water Data'!$E$28,0,10*ROW('Water Data'!E15)))</f>
        <v/>
      </c>
      <c r="BX21" s="370" t="str">
        <f ca="1">+IF(OFFSET('Water Data'!$E$29,0,10*ROW('Water Data'!E15))="","",OFFSET('Water Data'!$E$29,0,10*ROW('Water Data'!E15)))</f>
        <v/>
      </c>
      <c r="BY21" s="370" t="str">
        <f ca="1">+IF(OFFSET('Water Data'!$F$27,0,10*ROW('Water Data'!F15))="","",OFFSET('Water Data'!$F$27,0,10*ROW('Water Data'!F15)))</f>
        <v/>
      </c>
      <c r="BZ21" s="370" t="str">
        <f ca="1">+IF(OFFSET('Water Data'!$F$28,0,10*ROW('Water Data'!F15))="","",OFFSET('Water Data'!$F$28,0,10*ROW('Water Data'!F15)))</f>
        <v/>
      </c>
      <c r="CA21" s="370" t="str">
        <f ca="1">+IF(OFFSET('Water Data'!$F$29,0,10*ROW('Water Data'!F15))="","",OFFSET('Water Data'!$F$29,0,10*ROW('Water Data'!F15)))</f>
        <v/>
      </c>
      <c r="CB21" s="370" t="str">
        <f ca="1">+IF(OFFSET('Water Data'!$G$27,0,10*ROW('Water Data'!G15))="","",OFFSET('Water Data'!$G$27,0,10*ROW('Water Data'!G15)))</f>
        <v/>
      </c>
      <c r="CC21" s="370" t="str">
        <f ca="1">+IF(OFFSET('Water Data'!$G$28,0,10*ROW('Water Data'!G15))="","",OFFSET('Water Data'!$G$28,0,10*ROW('Water Data'!G15)))</f>
        <v/>
      </c>
      <c r="CD21" s="370" t="str">
        <f ca="1">+IF(OFFSET('Water Data'!$G$29,0,10*ROW('Water Data'!G15))="","",OFFSET('Water Data'!$G$29,0,10*ROW('Water Data'!G15)))</f>
        <v/>
      </c>
      <c r="CE21" s="370" t="str">
        <f ca="1">+IF(OFFSET('Water Data'!$H$27,0,10*ROW('Water Data'!H15))="","",OFFSET('Water Data'!$H$27,0,10*ROW('Water Data'!H15)))</f>
        <v/>
      </c>
      <c r="CF21" s="370" t="str">
        <f ca="1">+IF(OFFSET('Water Data'!$H$28,0,10*ROW('Water Data'!H15))="","",OFFSET('Water Data'!$H$28,0,10*ROW('Water Data'!H15)))</f>
        <v/>
      </c>
      <c r="CG21" s="370" t="str">
        <f ca="1">+IF(OFFSET('Water Data'!$H$29,0,10*ROW('Water Data'!H15))="","",OFFSET('Water Data'!$H$29,0,10*ROW('Water Data'!H15)))</f>
        <v/>
      </c>
      <c r="CH21" s="370" t="str">
        <f ca="1">+IF(OFFSET('Water Data'!$I$27,0,10*ROW('Water Data'!I15))="","",OFFSET('Water Data'!$I$27,0,10*ROW('Water Data'!I15)))</f>
        <v/>
      </c>
      <c r="CI21" s="370" t="str">
        <f ca="1">+IF(OFFSET('Water Data'!$I$28,0,10*ROW('Water Data'!I15))="","",OFFSET('Water Data'!$I$28,0,10*ROW('Water Data'!I15)))</f>
        <v/>
      </c>
      <c r="CJ21" s="370" t="str">
        <f ca="1">+IF(OFFSET('Water Data'!$I$29,0,10*ROW('Water Data'!I15))="","",OFFSET('Water Data'!$I$29,0,10*ROW('Water Data'!I15)))</f>
        <v/>
      </c>
      <c r="CK21" s="370" t="str">
        <f ca="1">+IF(OFFSET('Sanitation Data'!$D$28,0,10*ROW('Sanitation Data'!D15))="","",OFFSET('Sanitation Data'!$D$28,0,10*ROW('Sanitation Data'!D15)))</f>
        <v/>
      </c>
      <c r="CL21" s="370" t="str">
        <f ca="1">+IF(OFFSET('Sanitation Data'!$D$29,0,10*ROW('Sanitation Data'!D15))="","",OFFSET('Sanitation Data'!$D$29,0,10*ROW('Sanitation Data'!D15)))</f>
        <v/>
      </c>
      <c r="CM21" s="370" t="str">
        <f ca="1">+IF(OFFSET('Sanitation Data'!$D$30,0,10*ROW('Sanitation Data'!D15))="","",OFFSET('Sanitation Data'!$D$30,0,10*ROW('Sanitation Data'!D15)))</f>
        <v/>
      </c>
      <c r="CN21" s="370" t="str">
        <f ca="1">+IF(OFFSET('Sanitation Data'!$D$31,0,10*ROW('Sanitation Data'!D15))="","",OFFSET('Sanitation Data'!$D$31,0,10*ROW('Sanitation Data'!D15)))</f>
        <v/>
      </c>
      <c r="CO21" s="370" t="str">
        <f ca="1">+IF(OFFSET('Sanitation Data'!$D$32,0,10*ROW('Sanitation Data'!D15))="","",OFFSET('Sanitation Data'!$D$32,0,10*ROW('Sanitation Data'!D15)))</f>
        <v/>
      </c>
      <c r="CP21" s="370" t="str">
        <f ca="1">+IF(OFFSET('Sanitation Data'!$E$28,0,10*ROW('Sanitation Data'!E15))="","",OFFSET('Sanitation Data'!$E$28,0,10*ROW('Sanitation Data'!E15)))</f>
        <v/>
      </c>
      <c r="CQ21" s="370" t="str">
        <f ca="1">+IF(OFFSET('Sanitation Data'!$E$29,0,10*ROW('Sanitation Data'!E15))="","",OFFSET('Sanitation Data'!$E$29,0,10*ROW('Sanitation Data'!E15)))</f>
        <v/>
      </c>
      <c r="CR21" s="370" t="str">
        <f ca="1">+IF(OFFSET('Sanitation Data'!$E$30,0,10*ROW('Sanitation Data'!E15))="","",OFFSET('Sanitation Data'!$E$30,0,10*ROW('Sanitation Data'!E15)))</f>
        <v/>
      </c>
      <c r="CS21" s="370" t="str">
        <f ca="1">+IF(OFFSET('Sanitation Data'!$E$31,0,10*ROW('Sanitation Data'!E15))="","",OFFSET('Sanitation Data'!$E$31,0,10*ROW('Sanitation Data'!E15)))</f>
        <v/>
      </c>
      <c r="CT21" s="370" t="str">
        <f ca="1">+IF(OFFSET('Sanitation Data'!$E$32,0,10*ROW('Sanitation Data'!E15))="","",OFFSET('Sanitation Data'!$E$32,0,10*ROW('Sanitation Data'!E15)))</f>
        <v/>
      </c>
      <c r="CU21" s="370" t="str">
        <f ca="1">+IF(OFFSET('Sanitation Data'!$F$28,0,10*ROW('Sanitation Data'!F15))="","",OFFSET('Sanitation Data'!$F$28,0,10*ROW('Sanitation Data'!F15)))</f>
        <v/>
      </c>
      <c r="CV21" s="370" t="str">
        <f ca="1">+IF(OFFSET('Sanitation Data'!$F$29,0,10*ROW('Sanitation Data'!F15))="","",OFFSET('Sanitation Data'!$F$29,0,10*ROW('Sanitation Data'!F15)))</f>
        <v/>
      </c>
      <c r="CW21" s="370" t="str">
        <f ca="1">+IF(OFFSET('Sanitation Data'!$F$30,0,10*ROW('Sanitation Data'!F15))="","",OFFSET('Sanitation Data'!$F$30,0,10*ROW('Sanitation Data'!F15)))</f>
        <v/>
      </c>
      <c r="CX21" s="370" t="str">
        <f ca="1">+IF(OFFSET('Sanitation Data'!$F$31,0,10*ROW('Sanitation Data'!F15))="","",OFFSET('Sanitation Data'!$F$31,0,10*ROW('Sanitation Data'!F15)))</f>
        <v/>
      </c>
      <c r="CY21" s="370" t="str">
        <f ca="1">+IF(OFFSET('Sanitation Data'!$F$32,0,10*ROW('Sanitation Data'!F15))="","",OFFSET('Sanitation Data'!$F$32,0,10*ROW('Sanitation Data'!F15)))</f>
        <v/>
      </c>
      <c r="CZ21" s="370" t="str">
        <f ca="1">+IF(OFFSET('Sanitation Data'!$G$28,0,10*ROW('Sanitation Data'!G15))="","",OFFSET('Sanitation Data'!$G$28,0,10*ROW('Sanitation Data'!G15)))</f>
        <v/>
      </c>
      <c r="DA21" s="370" t="str">
        <f ca="1">+IF(OFFSET('Sanitation Data'!$G$29,0,10*ROW('Sanitation Data'!G15))="","",OFFSET('Sanitation Data'!$G$29,0,10*ROW('Sanitation Data'!G15)))</f>
        <v/>
      </c>
      <c r="DB21" s="370" t="str">
        <f ca="1">+IF(OFFSET('Sanitation Data'!$G$30,0,10*ROW('Sanitation Data'!G15))="","",OFFSET('Sanitation Data'!$G$30,0,10*ROW('Sanitation Data'!G15)))</f>
        <v/>
      </c>
      <c r="DC21" s="370" t="str">
        <f ca="1">+IF(OFFSET('Sanitation Data'!$G$31,0,10*ROW('Sanitation Data'!G15))="","",OFFSET('Sanitation Data'!$G$31,0,10*ROW('Sanitation Data'!G15)))</f>
        <v/>
      </c>
      <c r="DD21" s="370" t="str">
        <f ca="1">+IF(OFFSET('Sanitation Data'!$G$32,0,10*ROW('Sanitation Data'!G15))="","",OFFSET('Sanitation Data'!$G$32,0,10*ROW('Sanitation Data'!G15)))</f>
        <v/>
      </c>
      <c r="DE21" s="370" t="str">
        <f ca="1">+IF(OFFSET('Sanitation Data'!$H$28,0,10*ROW('Sanitation Data'!H15))="","",OFFSET('Sanitation Data'!$H$28,0,10*ROW('Sanitation Data'!H15)))</f>
        <v/>
      </c>
      <c r="DF21" s="370" t="str">
        <f ca="1">+IF(OFFSET('Sanitation Data'!$H$29,0,10*ROW('Sanitation Data'!H15))="","",OFFSET('Sanitation Data'!$H$29,0,10*ROW('Sanitation Data'!H15)))</f>
        <v/>
      </c>
      <c r="DG21" s="370" t="str">
        <f ca="1">+IF(OFFSET('Sanitation Data'!$H$30,0,10*ROW('Sanitation Data'!H15))="","",OFFSET('Sanitation Data'!$H$30,0,10*ROW('Sanitation Data'!H15)))</f>
        <v/>
      </c>
      <c r="DH21" s="370" t="str">
        <f ca="1">+IF(OFFSET('Sanitation Data'!$H$31,0,10*ROW('Sanitation Data'!H15))="","",OFFSET('Sanitation Data'!$H$31,0,10*ROW('Sanitation Data'!H15)))</f>
        <v/>
      </c>
      <c r="DI21" s="370" t="str">
        <f ca="1">+IF(OFFSET('Sanitation Data'!$H$32,0,10*ROW('Sanitation Data'!H15))="","",OFFSET('Sanitation Data'!$H$32,0,10*ROW('Sanitation Data'!H15)))</f>
        <v/>
      </c>
      <c r="DJ21" s="370" t="str">
        <f ca="1">+IF(OFFSET('Sanitation Data'!$I$28,0,10*ROW('Sanitation Data'!I15))="","",OFFSET('Sanitation Data'!$I$28,0,10*ROW('Sanitation Data'!I15)))</f>
        <v/>
      </c>
      <c r="DK21" s="370" t="str">
        <f ca="1">+IF(OFFSET('Sanitation Data'!$I$29,0,10*ROW('Sanitation Data'!I15))="","",OFFSET('Sanitation Data'!$I$29,0,10*ROW('Sanitation Data'!I15)))</f>
        <v/>
      </c>
      <c r="DL21" s="370" t="str">
        <f ca="1">+IF(OFFSET('Sanitation Data'!$I$30,0,10*ROW('Sanitation Data'!I15))="","",OFFSET('Sanitation Data'!$I$30,0,10*ROW('Sanitation Data'!I15)))</f>
        <v/>
      </c>
      <c r="DM21" s="370" t="str">
        <f ca="1">+IF(OFFSET('Sanitation Data'!$I$31,0,10*ROW('Sanitation Data'!I15))="","",OFFSET('Sanitation Data'!$I$31,0,10*ROW('Sanitation Data'!I15)))</f>
        <v/>
      </c>
      <c r="DN21" s="370" t="str">
        <f ca="1">+IF(OFFSET('Sanitation Data'!$I$32,0,10*ROW('Sanitation Data'!I15))="","",OFFSET('Sanitation Data'!$I$32,0,10*ROW('Sanitation Data'!I15)))</f>
        <v/>
      </c>
      <c r="DO21" s="370" t="str">
        <f ca="1">+IF(OFFSET('Hygiene Data'!$D$11,0,10*ROW('Hygiene Data'!D15))="","",OFFSET('Hygiene Data'!$D$11,0,10*ROW('Hygiene Data'!D15)))</f>
        <v/>
      </c>
      <c r="DP21" s="370" t="str">
        <f ca="1">+IF(OFFSET('Hygiene Data'!$D$12,0,10*ROW('Hygiene Data'!D15))="","",OFFSET('Hygiene Data'!$D$12,0,10*ROW('Hygiene Data'!D15)))</f>
        <v/>
      </c>
      <c r="DQ21" s="370" t="str">
        <f ca="1">+IF(OFFSET('Hygiene Data'!$D$13,0,10*ROW('Hygiene Data'!D15))="","",OFFSET('Hygiene Data'!$D$13,0,10*ROW('Hygiene Data'!D15)))</f>
        <v/>
      </c>
      <c r="DR21" s="370" t="str">
        <f ca="1">+IF(OFFSET('Hygiene Data'!$E$11,0,10*ROW('Hygiene Data'!E15))="","",OFFSET('Hygiene Data'!$E$11,0,10*ROW('Hygiene Data'!E15)))</f>
        <v/>
      </c>
      <c r="DS21" s="370" t="str">
        <f ca="1">+IF(OFFSET('Hygiene Data'!$E$12,0,10*ROW('Hygiene Data'!E15))="","",OFFSET('Hygiene Data'!$E$12,0,10*ROW('Hygiene Data'!E15)))</f>
        <v/>
      </c>
      <c r="DT21" s="370" t="str">
        <f ca="1">+IF(OFFSET('Hygiene Data'!$E$13,0,10*ROW('Hygiene Data'!E15))="","",OFFSET('Hygiene Data'!$E$13,0,10*ROW('Hygiene Data'!E15)))</f>
        <v/>
      </c>
      <c r="DU21" s="370" t="str">
        <f ca="1">+IF(OFFSET('Hygiene Data'!$F$11,0,10*ROW('Hygiene Data'!F15))="","",OFFSET('Hygiene Data'!$F$11,0,10*ROW('Hygiene Data'!F15)))</f>
        <v/>
      </c>
      <c r="DV21" s="370" t="str">
        <f ca="1">+IF(OFFSET('Hygiene Data'!$F$12,0,10*ROW('Hygiene Data'!F15))="","",OFFSET('Hygiene Data'!$F$12,0,10*ROW('Hygiene Data'!F15)))</f>
        <v/>
      </c>
      <c r="DW21" s="370" t="str">
        <f ca="1">+IF(OFFSET('Hygiene Data'!$F$13,0,10*ROW('Hygiene Data'!F15))="","",OFFSET('Hygiene Data'!$F$13,0,10*ROW('Hygiene Data'!F15)))</f>
        <v/>
      </c>
      <c r="DX21" s="370" t="str">
        <f ca="1">+IF(OFFSET('Hygiene Data'!$G$11,0,10*ROW('Hygiene Data'!G15))="","",OFFSET('Hygiene Data'!$G$11,0,10*ROW('Hygiene Data'!G15)))</f>
        <v/>
      </c>
      <c r="DY21" s="370" t="str">
        <f ca="1">+IF(OFFSET('Hygiene Data'!$G$12,0,10*ROW('Hygiene Data'!G15))="","",OFFSET('Hygiene Data'!$G$12,0,10*ROW('Hygiene Data'!G15)))</f>
        <v/>
      </c>
      <c r="DZ21" s="370" t="str">
        <f ca="1">+IF(OFFSET('Hygiene Data'!$G$13,0,10*ROW('Hygiene Data'!G15))="","",OFFSET('Hygiene Data'!$G$13,0,10*ROW('Hygiene Data'!G15)))</f>
        <v/>
      </c>
      <c r="EA21" s="370" t="str">
        <f ca="1">+IF(OFFSET('Hygiene Data'!$H$11,0,10*ROW('Hygiene Data'!H15))="","",OFFSET('Hygiene Data'!$H$11,0,10*ROW('Hygiene Data'!H15)))</f>
        <v/>
      </c>
      <c r="EB21" s="370" t="str">
        <f ca="1">+IF(OFFSET('Hygiene Data'!$H$12,0,10*ROW('Hygiene Data'!H15))="","",OFFSET('Hygiene Data'!$H$12,0,10*ROW('Hygiene Data'!H15)))</f>
        <v/>
      </c>
      <c r="EC21" s="370" t="str">
        <f ca="1">+IF(OFFSET('Hygiene Data'!$H$13,0,10*ROW('Hygiene Data'!H15))="","",OFFSET('Hygiene Data'!$H$13,0,10*ROW('Hygiene Data'!H15)))</f>
        <v/>
      </c>
      <c r="ED21" s="370" t="str">
        <f ca="1">+IF(OFFSET('Hygiene Data'!$I$11,0,10*ROW('Hygiene Data'!I15))="","",OFFSET('Hygiene Data'!$I$11,0,10*ROW('Hygiene Data'!I15)))</f>
        <v/>
      </c>
      <c r="EE21" s="370" t="str">
        <f ca="1">+IF(OFFSET('Hygiene Data'!$I$12,0,10*ROW('Hygiene Data'!I15))="","",OFFSET('Hygiene Data'!$I$12,0,10*ROW('Hygiene Data'!I15)))</f>
        <v/>
      </c>
      <c r="EF21" s="370" t="str">
        <f ca="1">+IF(OFFSET('Hygiene Data'!$I$13,0,10*ROW('Hygiene Data'!I15))="","",OFFSET('Hygiene Data'!$I$13,0,10*ROW('Hygiene Data'!I15)))</f>
        <v/>
      </c>
    </row>
    <row r="22" spans="1:136" x14ac:dyDescent="0.25">
      <c r="A22" s="479" t="str">
        <f ca="1">+IF(OFFSET('Water Data'!$B$2,0,10*ROW('Water Data'!E16))="","",OFFSET('Water Data'!$B$2,0,10*ROW('Water Data'!E16)))</f>
        <v/>
      </c>
      <c r="B22" s="47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6" t="str">
        <f t="shared" ca="1" si="0"/>
        <v/>
      </c>
      <c r="D22" s="50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0" t="str">
        <f ca="1">+IF(OFFSET('Water Data'!$D$27,0,10*ROW('Water Data'!D16))="","",OFFSET('Water Data'!$D$27,0,10*ROW('Water Data'!D16)))</f>
        <v/>
      </c>
      <c r="BT22" s="370" t="str">
        <f ca="1">+IF(OFFSET('Water Data'!$D$28,0,10*ROW('Water Data'!D16))="","",OFFSET('Water Data'!$D$28,0,10*ROW('Water Data'!D16)))</f>
        <v/>
      </c>
      <c r="BU22" s="370" t="str">
        <f ca="1">+IF(OFFSET('Water Data'!$D$29,0,10*ROW('Water Data'!D16))="","",OFFSET('Water Data'!$D$29,0,10*ROW('Water Data'!D16)))</f>
        <v/>
      </c>
      <c r="BV22" s="370" t="str">
        <f ca="1">+IF(OFFSET('Water Data'!$E$27,0,10*ROW('Water Data'!E16))="","",OFFSET('Water Data'!$E$27,0,10*ROW('Water Data'!E16)))</f>
        <v/>
      </c>
      <c r="BW22" s="370" t="str">
        <f ca="1">+IF(OFFSET('Water Data'!$E$28,0,10*ROW('Water Data'!E16))="","",OFFSET('Water Data'!$E$28,0,10*ROW('Water Data'!E16)))</f>
        <v/>
      </c>
      <c r="BX22" s="370" t="str">
        <f ca="1">+IF(OFFSET('Water Data'!$E$29,0,10*ROW('Water Data'!E16))="","",OFFSET('Water Data'!$E$29,0,10*ROW('Water Data'!E16)))</f>
        <v/>
      </c>
      <c r="BY22" s="370" t="str">
        <f ca="1">+IF(OFFSET('Water Data'!$F$27,0,10*ROW('Water Data'!F16))="","",OFFSET('Water Data'!$F$27,0,10*ROW('Water Data'!F16)))</f>
        <v/>
      </c>
      <c r="BZ22" s="370" t="str">
        <f ca="1">+IF(OFFSET('Water Data'!$F$28,0,10*ROW('Water Data'!F16))="","",OFFSET('Water Data'!$F$28,0,10*ROW('Water Data'!F16)))</f>
        <v/>
      </c>
      <c r="CA22" s="370" t="str">
        <f ca="1">+IF(OFFSET('Water Data'!$F$29,0,10*ROW('Water Data'!F16))="","",OFFSET('Water Data'!$F$29,0,10*ROW('Water Data'!F16)))</f>
        <v/>
      </c>
      <c r="CB22" s="370" t="str">
        <f ca="1">+IF(OFFSET('Water Data'!$G$27,0,10*ROW('Water Data'!G16))="","",OFFSET('Water Data'!$G$27,0,10*ROW('Water Data'!G16)))</f>
        <v/>
      </c>
      <c r="CC22" s="370" t="str">
        <f ca="1">+IF(OFFSET('Water Data'!$G$28,0,10*ROW('Water Data'!G16))="","",OFFSET('Water Data'!$G$28,0,10*ROW('Water Data'!G16)))</f>
        <v/>
      </c>
      <c r="CD22" s="370" t="str">
        <f ca="1">+IF(OFFSET('Water Data'!$G$29,0,10*ROW('Water Data'!G16))="","",OFFSET('Water Data'!$G$29,0,10*ROW('Water Data'!G16)))</f>
        <v/>
      </c>
      <c r="CE22" s="370" t="str">
        <f ca="1">+IF(OFFSET('Water Data'!$H$27,0,10*ROW('Water Data'!H16))="","",OFFSET('Water Data'!$H$27,0,10*ROW('Water Data'!H16)))</f>
        <v/>
      </c>
      <c r="CF22" s="370" t="str">
        <f ca="1">+IF(OFFSET('Water Data'!$H$28,0,10*ROW('Water Data'!H16))="","",OFFSET('Water Data'!$H$28,0,10*ROW('Water Data'!H16)))</f>
        <v/>
      </c>
      <c r="CG22" s="370" t="str">
        <f ca="1">+IF(OFFSET('Water Data'!$H$29,0,10*ROW('Water Data'!H16))="","",OFFSET('Water Data'!$H$29,0,10*ROW('Water Data'!H16)))</f>
        <v/>
      </c>
      <c r="CH22" s="370" t="str">
        <f ca="1">+IF(OFFSET('Water Data'!$I$27,0,10*ROW('Water Data'!I16))="","",OFFSET('Water Data'!$I$27,0,10*ROW('Water Data'!I16)))</f>
        <v/>
      </c>
      <c r="CI22" s="370" t="str">
        <f ca="1">+IF(OFFSET('Water Data'!$I$28,0,10*ROW('Water Data'!I16))="","",OFFSET('Water Data'!$I$28,0,10*ROW('Water Data'!I16)))</f>
        <v/>
      </c>
      <c r="CJ22" s="370" t="str">
        <f ca="1">+IF(OFFSET('Water Data'!$I$29,0,10*ROW('Water Data'!I16))="","",OFFSET('Water Data'!$I$29,0,10*ROW('Water Data'!I16)))</f>
        <v/>
      </c>
      <c r="CK22" s="370" t="str">
        <f ca="1">+IF(OFFSET('Sanitation Data'!$D$28,0,10*ROW('Sanitation Data'!D16))="","",OFFSET('Sanitation Data'!$D$28,0,10*ROW('Sanitation Data'!D16)))</f>
        <v/>
      </c>
      <c r="CL22" s="370" t="str">
        <f ca="1">+IF(OFFSET('Sanitation Data'!$D$29,0,10*ROW('Sanitation Data'!D16))="","",OFFSET('Sanitation Data'!$D$29,0,10*ROW('Sanitation Data'!D16)))</f>
        <v/>
      </c>
      <c r="CM22" s="370" t="str">
        <f ca="1">+IF(OFFSET('Sanitation Data'!$D$30,0,10*ROW('Sanitation Data'!D16))="","",OFFSET('Sanitation Data'!$D$30,0,10*ROW('Sanitation Data'!D16)))</f>
        <v/>
      </c>
      <c r="CN22" s="370" t="str">
        <f ca="1">+IF(OFFSET('Sanitation Data'!$D$31,0,10*ROW('Sanitation Data'!D16))="","",OFFSET('Sanitation Data'!$D$31,0,10*ROW('Sanitation Data'!D16)))</f>
        <v/>
      </c>
      <c r="CO22" s="370" t="str">
        <f ca="1">+IF(OFFSET('Sanitation Data'!$D$32,0,10*ROW('Sanitation Data'!D16))="","",OFFSET('Sanitation Data'!$D$32,0,10*ROW('Sanitation Data'!D16)))</f>
        <v/>
      </c>
      <c r="CP22" s="370" t="str">
        <f ca="1">+IF(OFFSET('Sanitation Data'!$E$28,0,10*ROW('Sanitation Data'!E16))="","",OFFSET('Sanitation Data'!$E$28,0,10*ROW('Sanitation Data'!E16)))</f>
        <v/>
      </c>
      <c r="CQ22" s="370" t="str">
        <f ca="1">+IF(OFFSET('Sanitation Data'!$E$29,0,10*ROW('Sanitation Data'!E16))="","",OFFSET('Sanitation Data'!$E$29,0,10*ROW('Sanitation Data'!E16)))</f>
        <v/>
      </c>
      <c r="CR22" s="370" t="str">
        <f ca="1">+IF(OFFSET('Sanitation Data'!$E$30,0,10*ROW('Sanitation Data'!E16))="","",OFFSET('Sanitation Data'!$E$30,0,10*ROW('Sanitation Data'!E16)))</f>
        <v/>
      </c>
      <c r="CS22" s="370" t="str">
        <f ca="1">+IF(OFFSET('Sanitation Data'!$E$31,0,10*ROW('Sanitation Data'!E16))="","",OFFSET('Sanitation Data'!$E$31,0,10*ROW('Sanitation Data'!E16)))</f>
        <v/>
      </c>
      <c r="CT22" s="370" t="str">
        <f ca="1">+IF(OFFSET('Sanitation Data'!$E$32,0,10*ROW('Sanitation Data'!E16))="","",OFFSET('Sanitation Data'!$E$32,0,10*ROW('Sanitation Data'!E16)))</f>
        <v/>
      </c>
      <c r="CU22" s="370" t="str">
        <f ca="1">+IF(OFFSET('Sanitation Data'!$F$28,0,10*ROW('Sanitation Data'!F16))="","",OFFSET('Sanitation Data'!$F$28,0,10*ROW('Sanitation Data'!F16)))</f>
        <v/>
      </c>
      <c r="CV22" s="370" t="str">
        <f ca="1">+IF(OFFSET('Sanitation Data'!$F$29,0,10*ROW('Sanitation Data'!F16))="","",OFFSET('Sanitation Data'!$F$29,0,10*ROW('Sanitation Data'!F16)))</f>
        <v/>
      </c>
      <c r="CW22" s="370" t="str">
        <f ca="1">+IF(OFFSET('Sanitation Data'!$F$30,0,10*ROW('Sanitation Data'!F16))="","",OFFSET('Sanitation Data'!$F$30,0,10*ROW('Sanitation Data'!F16)))</f>
        <v/>
      </c>
      <c r="CX22" s="370" t="str">
        <f ca="1">+IF(OFFSET('Sanitation Data'!$F$31,0,10*ROW('Sanitation Data'!F16))="","",OFFSET('Sanitation Data'!$F$31,0,10*ROW('Sanitation Data'!F16)))</f>
        <v/>
      </c>
      <c r="CY22" s="370" t="str">
        <f ca="1">+IF(OFFSET('Sanitation Data'!$F$32,0,10*ROW('Sanitation Data'!F16))="","",OFFSET('Sanitation Data'!$F$32,0,10*ROW('Sanitation Data'!F16)))</f>
        <v/>
      </c>
      <c r="CZ22" s="370" t="str">
        <f ca="1">+IF(OFFSET('Sanitation Data'!$G$28,0,10*ROW('Sanitation Data'!G16))="","",OFFSET('Sanitation Data'!$G$28,0,10*ROW('Sanitation Data'!G16)))</f>
        <v/>
      </c>
      <c r="DA22" s="370" t="str">
        <f ca="1">+IF(OFFSET('Sanitation Data'!$G$29,0,10*ROW('Sanitation Data'!G16))="","",OFFSET('Sanitation Data'!$G$29,0,10*ROW('Sanitation Data'!G16)))</f>
        <v/>
      </c>
      <c r="DB22" s="370" t="str">
        <f ca="1">+IF(OFFSET('Sanitation Data'!$G$30,0,10*ROW('Sanitation Data'!G16))="","",OFFSET('Sanitation Data'!$G$30,0,10*ROW('Sanitation Data'!G16)))</f>
        <v/>
      </c>
      <c r="DC22" s="370" t="str">
        <f ca="1">+IF(OFFSET('Sanitation Data'!$G$31,0,10*ROW('Sanitation Data'!G16))="","",OFFSET('Sanitation Data'!$G$31,0,10*ROW('Sanitation Data'!G16)))</f>
        <v/>
      </c>
      <c r="DD22" s="370" t="str">
        <f ca="1">+IF(OFFSET('Sanitation Data'!$G$32,0,10*ROW('Sanitation Data'!G16))="","",OFFSET('Sanitation Data'!$G$32,0,10*ROW('Sanitation Data'!G16)))</f>
        <v/>
      </c>
      <c r="DE22" s="370" t="str">
        <f ca="1">+IF(OFFSET('Sanitation Data'!$H$28,0,10*ROW('Sanitation Data'!H16))="","",OFFSET('Sanitation Data'!$H$28,0,10*ROW('Sanitation Data'!H16)))</f>
        <v/>
      </c>
      <c r="DF22" s="370" t="str">
        <f ca="1">+IF(OFFSET('Sanitation Data'!$H$29,0,10*ROW('Sanitation Data'!H16))="","",OFFSET('Sanitation Data'!$H$29,0,10*ROW('Sanitation Data'!H16)))</f>
        <v/>
      </c>
      <c r="DG22" s="370" t="str">
        <f ca="1">+IF(OFFSET('Sanitation Data'!$H$30,0,10*ROW('Sanitation Data'!H16))="","",OFFSET('Sanitation Data'!$H$30,0,10*ROW('Sanitation Data'!H16)))</f>
        <v/>
      </c>
      <c r="DH22" s="370" t="str">
        <f ca="1">+IF(OFFSET('Sanitation Data'!$H$31,0,10*ROW('Sanitation Data'!H16))="","",OFFSET('Sanitation Data'!$H$31,0,10*ROW('Sanitation Data'!H16)))</f>
        <v/>
      </c>
      <c r="DI22" s="370" t="str">
        <f ca="1">+IF(OFFSET('Sanitation Data'!$H$32,0,10*ROW('Sanitation Data'!H16))="","",OFFSET('Sanitation Data'!$H$32,0,10*ROW('Sanitation Data'!H16)))</f>
        <v/>
      </c>
      <c r="DJ22" s="370" t="str">
        <f ca="1">+IF(OFFSET('Sanitation Data'!$I$28,0,10*ROW('Sanitation Data'!I16))="","",OFFSET('Sanitation Data'!$I$28,0,10*ROW('Sanitation Data'!I16)))</f>
        <v/>
      </c>
      <c r="DK22" s="370" t="str">
        <f ca="1">+IF(OFFSET('Sanitation Data'!$I$29,0,10*ROW('Sanitation Data'!I16))="","",OFFSET('Sanitation Data'!$I$29,0,10*ROW('Sanitation Data'!I16)))</f>
        <v/>
      </c>
      <c r="DL22" s="370" t="str">
        <f ca="1">+IF(OFFSET('Sanitation Data'!$I$30,0,10*ROW('Sanitation Data'!I16))="","",OFFSET('Sanitation Data'!$I$30,0,10*ROW('Sanitation Data'!I16)))</f>
        <v/>
      </c>
      <c r="DM22" s="370" t="str">
        <f ca="1">+IF(OFFSET('Sanitation Data'!$I$31,0,10*ROW('Sanitation Data'!I16))="","",OFFSET('Sanitation Data'!$I$31,0,10*ROW('Sanitation Data'!I16)))</f>
        <v/>
      </c>
      <c r="DN22" s="370" t="str">
        <f ca="1">+IF(OFFSET('Sanitation Data'!$I$32,0,10*ROW('Sanitation Data'!I16))="","",OFFSET('Sanitation Data'!$I$32,0,10*ROW('Sanitation Data'!I16)))</f>
        <v/>
      </c>
      <c r="DO22" s="370" t="str">
        <f ca="1">+IF(OFFSET('Hygiene Data'!$D$11,0,10*ROW('Hygiene Data'!D16))="","",OFFSET('Hygiene Data'!$D$11,0,10*ROW('Hygiene Data'!D16)))</f>
        <v/>
      </c>
      <c r="DP22" s="370" t="str">
        <f ca="1">+IF(OFFSET('Hygiene Data'!$D$12,0,10*ROW('Hygiene Data'!D16))="","",OFFSET('Hygiene Data'!$D$12,0,10*ROW('Hygiene Data'!D16)))</f>
        <v/>
      </c>
      <c r="DQ22" s="370" t="str">
        <f ca="1">+IF(OFFSET('Hygiene Data'!$D$13,0,10*ROW('Hygiene Data'!D16))="","",OFFSET('Hygiene Data'!$D$13,0,10*ROW('Hygiene Data'!D16)))</f>
        <v/>
      </c>
      <c r="DR22" s="370" t="str">
        <f ca="1">+IF(OFFSET('Hygiene Data'!$E$11,0,10*ROW('Hygiene Data'!E16))="","",OFFSET('Hygiene Data'!$E$11,0,10*ROW('Hygiene Data'!E16)))</f>
        <v/>
      </c>
      <c r="DS22" s="370" t="str">
        <f ca="1">+IF(OFFSET('Hygiene Data'!$E$12,0,10*ROW('Hygiene Data'!E16))="","",OFFSET('Hygiene Data'!$E$12,0,10*ROW('Hygiene Data'!E16)))</f>
        <v/>
      </c>
      <c r="DT22" s="370" t="str">
        <f ca="1">+IF(OFFSET('Hygiene Data'!$E$13,0,10*ROW('Hygiene Data'!E16))="","",OFFSET('Hygiene Data'!$E$13,0,10*ROW('Hygiene Data'!E16)))</f>
        <v/>
      </c>
      <c r="DU22" s="370" t="str">
        <f ca="1">+IF(OFFSET('Hygiene Data'!$F$11,0,10*ROW('Hygiene Data'!F16))="","",OFFSET('Hygiene Data'!$F$11,0,10*ROW('Hygiene Data'!F16)))</f>
        <v/>
      </c>
      <c r="DV22" s="370" t="str">
        <f ca="1">+IF(OFFSET('Hygiene Data'!$F$12,0,10*ROW('Hygiene Data'!F16))="","",OFFSET('Hygiene Data'!$F$12,0,10*ROW('Hygiene Data'!F16)))</f>
        <v/>
      </c>
      <c r="DW22" s="370" t="str">
        <f ca="1">+IF(OFFSET('Hygiene Data'!$F$13,0,10*ROW('Hygiene Data'!F16))="","",OFFSET('Hygiene Data'!$F$13,0,10*ROW('Hygiene Data'!F16)))</f>
        <v/>
      </c>
      <c r="DX22" s="370" t="str">
        <f ca="1">+IF(OFFSET('Hygiene Data'!$G$11,0,10*ROW('Hygiene Data'!G16))="","",OFFSET('Hygiene Data'!$G$11,0,10*ROW('Hygiene Data'!G16)))</f>
        <v/>
      </c>
      <c r="DY22" s="370" t="str">
        <f ca="1">+IF(OFFSET('Hygiene Data'!$G$12,0,10*ROW('Hygiene Data'!G16))="","",OFFSET('Hygiene Data'!$G$12,0,10*ROW('Hygiene Data'!G16)))</f>
        <v/>
      </c>
      <c r="DZ22" s="370" t="str">
        <f ca="1">+IF(OFFSET('Hygiene Data'!$G$13,0,10*ROW('Hygiene Data'!G16))="","",OFFSET('Hygiene Data'!$G$13,0,10*ROW('Hygiene Data'!G16)))</f>
        <v/>
      </c>
      <c r="EA22" s="370" t="str">
        <f ca="1">+IF(OFFSET('Hygiene Data'!$H$11,0,10*ROW('Hygiene Data'!H16))="","",OFFSET('Hygiene Data'!$H$11,0,10*ROW('Hygiene Data'!H16)))</f>
        <v/>
      </c>
      <c r="EB22" s="370" t="str">
        <f ca="1">+IF(OFFSET('Hygiene Data'!$H$12,0,10*ROW('Hygiene Data'!H16))="","",OFFSET('Hygiene Data'!$H$12,0,10*ROW('Hygiene Data'!H16)))</f>
        <v/>
      </c>
      <c r="EC22" s="370" t="str">
        <f ca="1">+IF(OFFSET('Hygiene Data'!$H$13,0,10*ROW('Hygiene Data'!H16))="","",OFFSET('Hygiene Data'!$H$13,0,10*ROW('Hygiene Data'!H16)))</f>
        <v/>
      </c>
      <c r="ED22" s="370" t="str">
        <f ca="1">+IF(OFFSET('Hygiene Data'!$I$11,0,10*ROW('Hygiene Data'!I16))="","",OFFSET('Hygiene Data'!$I$11,0,10*ROW('Hygiene Data'!I16)))</f>
        <v/>
      </c>
      <c r="EE22" s="370" t="str">
        <f ca="1">+IF(OFFSET('Hygiene Data'!$I$12,0,10*ROW('Hygiene Data'!I16))="","",OFFSET('Hygiene Data'!$I$12,0,10*ROW('Hygiene Data'!I16)))</f>
        <v/>
      </c>
      <c r="EF22" s="370" t="str">
        <f ca="1">+IF(OFFSET('Hygiene Data'!$I$13,0,10*ROW('Hygiene Data'!I16))="","",OFFSET('Hygiene Data'!$I$13,0,10*ROW('Hygiene Data'!I16)))</f>
        <v/>
      </c>
    </row>
    <row r="23" spans="1:136" x14ac:dyDescent="0.25">
      <c r="A23" s="479" t="str">
        <f ca="1">+IF(OFFSET('Water Data'!$B$2,0,10*ROW('Water Data'!E17))="","",OFFSET('Water Data'!$B$2,0,10*ROW('Water Data'!E17)))</f>
        <v/>
      </c>
      <c r="B23" s="47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6" t="str">
        <f t="shared" ca="1" si="0"/>
        <v/>
      </c>
      <c r="D23" s="50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0" t="str">
        <f ca="1">+IF(OFFSET('Water Data'!$D$27,0,10*ROW('Water Data'!D17))="","",OFFSET('Water Data'!$D$27,0,10*ROW('Water Data'!D17)))</f>
        <v/>
      </c>
      <c r="BT23" s="370" t="str">
        <f ca="1">+IF(OFFSET('Water Data'!$D$28,0,10*ROW('Water Data'!D17))="","",OFFSET('Water Data'!$D$28,0,10*ROW('Water Data'!D17)))</f>
        <v/>
      </c>
      <c r="BU23" s="370" t="str">
        <f ca="1">+IF(OFFSET('Water Data'!$D$29,0,10*ROW('Water Data'!D17))="","",OFFSET('Water Data'!$D$29,0,10*ROW('Water Data'!D17)))</f>
        <v/>
      </c>
      <c r="BV23" s="370" t="str">
        <f ca="1">+IF(OFFSET('Water Data'!$E$27,0,10*ROW('Water Data'!E17))="","",OFFSET('Water Data'!$E$27,0,10*ROW('Water Data'!E17)))</f>
        <v/>
      </c>
      <c r="BW23" s="370" t="str">
        <f ca="1">+IF(OFFSET('Water Data'!$E$28,0,10*ROW('Water Data'!E17))="","",OFFSET('Water Data'!$E$28,0,10*ROW('Water Data'!E17)))</f>
        <v/>
      </c>
      <c r="BX23" s="370" t="str">
        <f ca="1">+IF(OFFSET('Water Data'!$E$29,0,10*ROW('Water Data'!E17))="","",OFFSET('Water Data'!$E$29,0,10*ROW('Water Data'!E17)))</f>
        <v/>
      </c>
      <c r="BY23" s="370" t="str">
        <f ca="1">+IF(OFFSET('Water Data'!$F$27,0,10*ROW('Water Data'!F17))="","",OFFSET('Water Data'!$F$27,0,10*ROW('Water Data'!F17)))</f>
        <v/>
      </c>
      <c r="BZ23" s="370" t="str">
        <f ca="1">+IF(OFFSET('Water Data'!$F$28,0,10*ROW('Water Data'!F17))="","",OFFSET('Water Data'!$F$28,0,10*ROW('Water Data'!F17)))</f>
        <v/>
      </c>
      <c r="CA23" s="370" t="str">
        <f ca="1">+IF(OFFSET('Water Data'!$F$29,0,10*ROW('Water Data'!F17))="","",OFFSET('Water Data'!$F$29,0,10*ROW('Water Data'!F17)))</f>
        <v/>
      </c>
      <c r="CB23" s="370" t="str">
        <f ca="1">+IF(OFFSET('Water Data'!$G$27,0,10*ROW('Water Data'!G17))="","",OFFSET('Water Data'!$G$27,0,10*ROW('Water Data'!G17)))</f>
        <v/>
      </c>
      <c r="CC23" s="370" t="str">
        <f ca="1">+IF(OFFSET('Water Data'!$G$28,0,10*ROW('Water Data'!G17))="","",OFFSET('Water Data'!$G$28,0,10*ROW('Water Data'!G17)))</f>
        <v/>
      </c>
      <c r="CD23" s="370" t="str">
        <f ca="1">+IF(OFFSET('Water Data'!$G$29,0,10*ROW('Water Data'!G17))="","",OFFSET('Water Data'!$G$29,0,10*ROW('Water Data'!G17)))</f>
        <v/>
      </c>
      <c r="CE23" s="370" t="str">
        <f ca="1">+IF(OFFSET('Water Data'!$H$27,0,10*ROW('Water Data'!H17))="","",OFFSET('Water Data'!$H$27,0,10*ROW('Water Data'!H17)))</f>
        <v/>
      </c>
      <c r="CF23" s="370" t="str">
        <f ca="1">+IF(OFFSET('Water Data'!$H$28,0,10*ROW('Water Data'!H17))="","",OFFSET('Water Data'!$H$28,0,10*ROW('Water Data'!H17)))</f>
        <v/>
      </c>
      <c r="CG23" s="370" t="str">
        <f ca="1">+IF(OFFSET('Water Data'!$H$29,0,10*ROW('Water Data'!H17))="","",OFFSET('Water Data'!$H$29,0,10*ROW('Water Data'!H17)))</f>
        <v/>
      </c>
      <c r="CH23" s="370" t="str">
        <f ca="1">+IF(OFFSET('Water Data'!$I$27,0,10*ROW('Water Data'!I17))="","",OFFSET('Water Data'!$I$27,0,10*ROW('Water Data'!I17)))</f>
        <v/>
      </c>
      <c r="CI23" s="370" t="str">
        <f ca="1">+IF(OFFSET('Water Data'!$I$28,0,10*ROW('Water Data'!I17))="","",OFFSET('Water Data'!$I$28,0,10*ROW('Water Data'!I17)))</f>
        <v/>
      </c>
      <c r="CJ23" s="370" t="str">
        <f ca="1">+IF(OFFSET('Water Data'!$I$29,0,10*ROW('Water Data'!I17))="","",OFFSET('Water Data'!$I$29,0,10*ROW('Water Data'!I17)))</f>
        <v/>
      </c>
      <c r="CK23" s="370" t="str">
        <f ca="1">+IF(OFFSET('Sanitation Data'!$D$28,0,10*ROW('Sanitation Data'!D17))="","",OFFSET('Sanitation Data'!$D$28,0,10*ROW('Sanitation Data'!D17)))</f>
        <v/>
      </c>
      <c r="CL23" s="370" t="str">
        <f ca="1">+IF(OFFSET('Sanitation Data'!$D$29,0,10*ROW('Sanitation Data'!D17))="","",OFFSET('Sanitation Data'!$D$29,0,10*ROW('Sanitation Data'!D17)))</f>
        <v/>
      </c>
      <c r="CM23" s="370" t="str">
        <f ca="1">+IF(OFFSET('Sanitation Data'!$D$30,0,10*ROW('Sanitation Data'!D17))="","",OFFSET('Sanitation Data'!$D$30,0,10*ROW('Sanitation Data'!D17)))</f>
        <v/>
      </c>
      <c r="CN23" s="370" t="str">
        <f ca="1">+IF(OFFSET('Sanitation Data'!$D$31,0,10*ROW('Sanitation Data'!D17))="","",OFFSET('Sanitation Data'!$D$31,0,10*ROW('Sanitation Data'!D17)))</f>
        <v/>
      </c>
      <c r="CO23" s="370" t="str">
        <f ca="1">+IF(OFFSET('Sanitation Data'!$D$32,0,10*ROW('Sanitation Data'!D17))="","",OFFSET('Sanitation Data'!$D$32,0,10*ROW('Sanitation Data'!D17)))</f>
        <v/>
      </c>
      <c r="CP23" s="370" t="str">
        <f ca="1">+IF(OFFSET('Sanitation Data'!$E$28,0,10*ROW('Sanitation Data'!E17))="","",OFFSET('Sanitation Data'!$E$28,0,10*ROW('Sanitation Data'!E17)))</f>
        <v/>
      </c>
      <c r="CQ23" s="370" t="str">
        <f ca="1">+IF(OFFSET('Sanitation Data'!$E$29,0,10*ROW('Sanitation Data'!E17))="","",OFFSET('Sanitation Data'!$E$29,0,10*ROW('Sanitation Data'!E17)))</f>
        <v/>
      </c>
      <c r="CR23" s="370" t="str">
        <f ca="1">+IF(OFFSET('Sanitation Data'!$E$30,0,10*ROW('Sanitation Data'!E17))="","",OFFSET('Sanitation Data'!$E$30,0,10*ROW('Sanitation Data'!E17)))</f>
        <v/>
      </c>
      <c r="CS23" s="370" t="str">
        <f ca="1">+IF(OFFSET('Sanitation Data'!$E$31,0,10*ROW('Sanitation Data'!E17))="","",OFFSET('Sanitation Data'!$E$31,0,10*ROW('Sanitation Data'!E17)))</f>
        <v/>
      </c>
      <c r="CT23" s="370" t="str">
        <f ca="1">+IF(OFFSET('Sanitation Data'!$E$32,0,10*ROW('Sanitation Data'!E17))="","",OFFSET('Sanitation Data'!$E$32,0,10*ROW('Sanitation Data'!E17)))</f>
        <v/>
      </c>
      <c r="CU23" s="370" t="str">
        <f ca="1">+IF(OFFSET('Sanitation Data'!$F$28,0,10*ROW('Sanitation Data'!F17))="","",OFFSET('Sanitation Data'!$F$28,0,10*ROW('Sanitation Data'!F17)))</f>
        <v/>
      </c>
      <c r="CV23" s="370" t="str">
        <f ca="1">+IF(OFFSET('Sanitation Data'!$F$29,0,10*ROW('Sanitation Data'!F17))="","",OFFSET('Sanitation Data'!$F$29,0,10*ROW('Sanitation Data'!F17)))</f>
        <v/>
      </c>
      <c r="CW23" s="370" t="str">
        <f ca="1">+IF(OFFSET('Sanitation Data'!$F$30,0,10*ROW('Sanitation Data'!F17))="","",OFFSET('Sanitation Data'!$F$30,0,10*ROW('Sanitation Data'!F17)))</f>
        <v/>
      </c>
      <c r="CX23" s="370" t="str">
        <f ca="1">+IF(OFFSET('Sanitation Data'!$F$31,0,10*ROW('Sanitation Data'!F17))="","",OFFSET('Sanitation Data'!$F$31,0,10*ROW('Sanitation Data'!F17)))</f>
        <v/>
      </c>
      <c r="CY23" s="370" t="str">
        <f ca="1">+IF(OFFSET('Sanitation Data'!$F$32,0,10*ROW('Sanitation Data'!F17))="","",OFFSET('Sanitation Data'!$F$32,0,10*ROW('Sanitation Data'!F17)))</f>
        <v/>
      </c>
      <c r="CZ23" s="370" t="str">
        <f ca="1">+IF(OFFSET('Sanitation Data'!$G$28,0,10*ROW('Sanitation Data'!G17))="","",OFFSET('Sanitation Data'!$G$28,0,10*ROW('Sanitation Data'!G17)))</f>
        <v/>
      </c>
      <c r="DA23" s="370" t="str">
        <f ca="1">+IF(OFFSET('Sanitation Data'!$G$29,0,10*ROW('Sanitation Data'!G17))="","",OFFSET('Sanitation Data'!$G$29,0,10*ROW('Sanitation Data'!G17)))</f>
        <v/>
      </c>
      <c r="DB23" s="370" t="str">
        <f ca="1">+IF(OFFSET('Sanitation Data'!$G$30,0,10*ROW('Sanitation Data'!G17))="","",OFFSET('Sanitation Data'!$G$30,0,10*ROW('Sanitation Data'!G17)))</f>
        <v/>
      </c>
      <c r="DC23" s="370" t="str">
        <f ca="1">+IF(OFFSET('Sanitation Data'!$G$31,0,10*ROW('Sanitation Data'!G17))="","",OFFSET('Sanitation Data'!$G$31,0,10*ROW('Sanitation Data'!G17)))</f>
        <v/>
      </c>
      <c r="DD23" s="370" t="str">
        <f ca="1">+IF(OFFSET('Sanitation Data'!$G$32,0,10*ROW('Sanitation Data'!G17))="","",OFFSET('Sanitation Data'!$G$32,0,10*ROW('Sanitation Data'!G17)))</f>
        <v/>
      </c>
      <c r="DE23" s="370" t="str">
        <f ca="1">+IF(OFFSET('Sanitation Data'!$H$28,0,10*ROW('Sanitation Data'!H17))="","",OFFSET('Sanitation Data'!$H$28,0,10*ROW('Sanitation Data'!H17)))</f>
        <v/>
      </c>
      <c r="DF23" s="370" t="str">
        <f ca="1">+IF(OFFSET('Sanitation Data'!$H$29,0,10*ROW('Sanitation Data'!H17))="","",OFFSET('Sanitation Data'!$H$29,0,10*ROW('Sanitation Data'!H17)))</f>
        <v/>
      </c>
      <c r="DG23" s="370" t="str">
        <f ca="1">+IF(OFFSET('Sanitation Data'!$H$30,0,10*ROW('Sanitation Data'!H17))="","",OFFSET('Sanitation Data'!$H$30,0,10*ROW('Sanitation Data'!H17)))</f>
        <v/>
      </c>
      <c r="DH23" s="370" t="str">
        <f ca="1">+IF(OFFSET('Sanitation Data'!$H$31,0,10*ROW('Sanitation Data'!H17))="","",OFFSET('Sanitation Data'!$H$31,0,10*ROW('Sanitation Data'!H17)))</f>
        <v/>
      </c>
      <c r="DI23" s="370" t="str">
        <f ca="1">+IF(OFFSET('Sanitation Data'!$H$32,0,10*ROW('Sanitation Data'!H17))="","",OFFSET('Sanitation Data'!$H$32,0,10*ROW('Sanitation Data'!H17)))</f>
        <v/>
      </c>
      <c r="DJ23" s="370" t="str">
        <f ca="1">+IF(OFFSET('Sanitation Data'!$I$28,0,10*ROW('Sanitation Data'!I17))="","",OFFSET('Sanitation Data'!$I$28,0,10*ROW('Sanitation Data'!I17)))</f>
        <v/>
      </c>
      <c r="DK23" s="370" t="str">
        <f ca="1">+IF(OFFSET('Sanitation Data'!$I$29,0,10*ROW('Sanitation Data'!I17))="","",OFFSET('Sanitation Data'!$I$29,0,10*ROW('Sanitation Data'!I17)))</f>
        <v/>
      </c>
      <c r="DL23" s="370" t="str">
        <f ca="1">+IF(OFFSET('Sanitation Data'!$I$30,0,10*ROW('Sanitation Data'!I17))="","",OFFSET('Sanitation Data'!$I$30,0,10*ROW('Sanitation Data'!I17)))</f>
        <v/>
      </c>
      <c r="DM23" s="370" t="str">
        <f ca="1">+IF(OFFSET('Sanitation Data'!$I$31,0,10*ROW('Sanitation Data'!I17))="","",OFFSET('Sanitation Data'!$I$31,0,10*ROW('Sanitation Data'!I17)))</f>
        <v/>
      </c>
      <c r="DN23" s="370" t="str">
        <f ca="1">+IF(OFFSET('Sanitation Data'!$I$32,0,10*ROW('Sanitation Data'!I17))="","",OFFSET('Sanitation Data'!$I$32,0,10*ROW('Sanitation Data'!I17)))</f>
        <v/>
      </c>
      <c r="DO23" s="370" t="str">
        <f ca="1">+IF(OFFSET('Hygiene Data'!$D$11,0,10*ROW('Hygiene Data'!D17))="","",OFFSET('Hygiene Data'!$D$11,0,10*ROW('Hygiene Data'!D17)))</f>
        <v/>
      </c>
      <c r="DP23" s="370" t="str">
        <f ca="1">+IF(OFFSET('Hygiene Data'!$D$12,0,10*ROW('Hygiene Data'!D17))="","",OFFSET('Hygiene Data'!$D$12,0,10*ROW('Hygiene Data'!D17)))</f>
        <v/>
      </c>
      <c r="DQ23" s="370" t="str">
        <f ca="1">+IF(OFFSET('Hygiene Data'!$D$13,0,10*ROW('Hygiene Data'!D17))="","",OFFSET('Hygiene Data'!$D$13,0,10*ROW('Hygiene Data'!D17)))</f>
        <v/>
      </c>
      <c r="DR23" s="370" t="str">
        <f ca="1">+IF(OFFSET('Hygiene Data'!$E$11,0,10*ROW('Hygiene Data'!E17))="","",OFFSET('Hygiene Data'!$E$11,0,10*ROW('Hygiene Data'!E17)))</f>
        <v/>
      </c>
      <c r="DS23" s="370" t="str">
        <f ca="1">+IF(OFFSET('Hygiene Data'!$E$12,0,10*ROW('Hygiene Data'!E17))="","",OFFSET('Hygiene Data'!$E$12,0,10*ROW('Hygiene Data'!E17)))</f>
        <v/>
      </c>
      <c r="DT23" s="370" t="str">
        <f ca="1">+IF(OFFSET('Hygiene Data'!$E$13,0,10*ROW('Hygiene Data'!E17))="","",OFFSET('Hygiene Data'!$E$13,0,10*ROW('Hygiene Data'!E17)))</f>
        <v/>
      </c>
      <c r="DU23" s="370" t="str">
        <f ca="1">+IF(OFFSET('Hygiene Data'!$F$11,0,10*ROW('Hygiene Data'!F17))="","",OFFSET('Hygiene Data'!$F$11,0,10*ROW('Hygiene Data'!F17)))</f>
        <v/>
      </c>
      <c r="DV23" s="370" t="str">
        <f ca="1">+IF(OFFSET('Hygiene Data'!$F$12,0,10*ROW('Hygiene Data'!F17))="","",OFFSET('Hygiene Data'!$F$12,0,10*ROW('Hygiene Data'!F17)))</f>
        <v/>
      </c>
      <c r="DW23" s="370" t="str">
        <f ca="1">+IF(OFFSET('Hygiene Data'!$F$13,0,10*ROW('Hygiene Data'!F17))="","",OFFSET('Hygiene Data'!$F$13,0,10*ROW('Hygiene Data'!F17)))</f>
        <v/>
      </c>
      <c r="DX23" s="370" t="str">
        <f ca="1">+IF(OFFSET('Hygiene Data'!$G$11,0,10*ROW('Hygiene Data'!G17))="","",OFFSET('Hygiene Data'!$G$11,0,10*ROW('Hygiene Data'!G17)))</f>
        <v/>
      </c>
      <c r="DY23" s="370" t="str">
        <f ca="1">+IF(OFFSET('Hygiene Data'!$G$12,0,10*ROW('Hygiene Data'!G17))="","",OFFSET('Hygiene Data'!$G$12,0,10*ROW('Hygiene Data'!G17)))</f>
        <v/>
      </c>
      <c r="DZ23" s="370" t="str">
        <f ca="1">+IF(OFFSET('Hygiene Data'!$G$13,0,10*ROW('Hygiene Data'!G17))="","",OFFSET('Hygiene Data'!$G$13,0,10*ROW('Hygiene Data'!G17)))</f>
        <v/>
      </c>
      <c r="EA23" s="370" t="str">
        <f ca="1">+IF(OFFSET('Hygiene Data'!$H$11,0,10*ROW('Hygiene Data'!H17))="","",OFFSET('Hygiene Data'!$H$11,0,10*ROW('Hygiene Data'!H17)))</f>
        <v/>
      </c>
      <c r="EB23" s="370" t="str">
        <f ca="1">+IF(OFFSET('Hygiene Data'!$H$12,0,10*ROW('Hygiene Data'!H17))="","",OFFSET('Hygiene Data'!$H$12,0,10*ROW('Hygiene Data'!H17)))</f>
        <v/>
      </c>
      <c r="EC23" s="370" t="str">
        <f ca="1">+IF(OFFSET('Hygiene Data'!$H$13,0,10*ROW('Hygiene Data'!H17))="","",OFFSET('Hygiene Data'!$H$13,0,10*ROW('Hygiene Data'!H17)))</f>
        <v/>
      </c>
      <c r="ED23" s="370" t="str">
        <f ca="1">+IF(OFFSET('Hygiene Data'!$I$11,0,10*ROW('Hygiene Data'!I17))="","",OFFSET('Hygiene Data'!$I$11,0,10*ROW('Hygiene Data'!I17)))</f>
        <v/>
      </c>
      <c r="EE23" s="370" t="str">
        <f ca="1">+IF(OFFSET('Hygiene Data'!$I$12,0,10*ROW('Hygiene Data'!I17))="","",OFFSET('Hygiene Data'!$I$12,0,10*ROW('Hygiene Data'!I17)))</f>
        <v/>
      </c>
      <c r="EF23" s="370" t="str">
        <f ca="1">+IF(OFFSET('Hygiene Data'!$I$13,0,10*ROW('Hygiene Data'!I17))="","",OFFSET('Hygiene Data'!$I$13,0,10*ROW('Hygiene Data'!I17)))</f>
        <v/>
      </c>
    </row>
    <row r="24" spans="1:136" x14ac:dyDescent="0.25">
      <c r="A24" s="479" t="str">
        <f ca="1">+IF(OFFSET('Water Data'!$B$2,0,10*ROW('Water Data'!E18))="","",OFFSET('Water Data'!$B$2,0,10*ROW('Water Data'!E18)))</f>
        <v/>
      </c>
      <c r="B24" s="47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6" t="str">
        <f t="shared" ca="1" si="0"/>
        <v/>
      </c>
      <c r="D24" s="50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0" t="str">
        <f ca="1">+IF(OFFSET('Water Data'!$D$27,0,10*ROW('Water Data'!D18))="","",OFFSET('Water Data'!$D$27,0,10*ROW('Water Data'!D18)))</f>
        <v/>
      </c>
      <c r="BT24" s="370" t="str">
        <f ca="1">+IF(OFFSET('Water Data'!$D$28,0,10*ROW('Water Data'!D18))="","",OFFSET('Water Data'!$D$28,0,10*ROW('Water Data'!D18)))</f>
        <v/>
      </c>
      <c r="BU24" s="370" t="str">
        <f ca="1">+IF(OFFSET('Water Data'!$D$29,0,10*ROW('Water Data'!D18))="","",OFFSET('Water Data'!$D$29,0,10*ROW('Water Data'!D18)))</f>
        <v/>
      </c>
      <c r="BV24" s="370" t="str">
        <f ca="1">+IF(OFFSET('Water Data'!$E$27,0,10*ROW('Water Data'!E18))="","",OFFSET('Water Data'!$E$27,0,10*ROW('Water Data'!E18)))</f>
        <v/>
      </c>
      <c r="BW24" s="370" t="str">
        <f ca="1">+IF(OFFSET('Water Data'!$E$28,0,10*ROW('Water Data'!E18))="","",OFFSET('Water Data'!$E$28,0,10*ROW('Water Data'!E18)))</f>
        <v/>
      </c>
      <c r="BX24" s="370" t="str">
        <f ca="1">+IF(OFFSET('Water Data'!$E$29,0,10*ROW('Water Data'!E18))="","",OFFSET('Water Data'!$E$29,0,10*ROW('Water Data'!E18)))</f>
        <v/>
      </c>
      <c r="BY24" s="370" t="str">
        <f ca="1">+IF(OFFSET('Water Data'!$F$27,0,10*ROW('Water Data'!F18))="","",OFFSET('Water Data'!$F$27,0,10*ROW('Water Data'!F18)))</f>
        <v/>
      </c>
      <c r="BZ24" s="370" t="str">
        <f ca="1">+IF(OFFSET('Water Data'!$F$28,0,10*ROW('Water Data'!F18))="","",OFFSET('Water Data'!$F$28,0,10*ROW('Water Data'!F18)))</f>
        <v/>
      </c>
      <c r="CA24" s="370" t="str">
        <f ca="1">+IF(OFFSET('Water Data'!$F$29,0,10*ROW('Water Data'!F18))="","",OFFSET('Water Data'!$F$29,0,10*ROW('Water Data'!F18)))</f>
        <v/>
      </c>
      <c r="CB24" s="370" t="str">
        <f ca="1">+IF(OFFSET('Water Data'!$G$27,0,10*ROW('Water Data'!G18))="","",OFFSET('Water Data'!$G$27,0,10*ROW('Water Data'!G18)))</f>
        <v/>
      </c>
      <c r="CC24" s="370" t="str">
        <f ca="1">+IF(OFFSET('Water Data'!$G$28,0,10*ROW('Water Data'!G18))="","",OFFSET('Water Data'!$G$28,0,10*ROW('Water Data'!G18)))</f>
        <v/>
      </c>
      <c r="CD24" s="370" t="str">
        <f ca="1">+IF(OFFSET('Water Data'!$G$29,0,10*ROW('Water Data'!G18))="","",OFFSET('Water Data'!$G$29,0,10*ROW('Water Data'!G18)))</f>
        <v/>
      </c>
      <c r="CE24" s="370" t="str">
        <f ca="1">+IF(OFFSET('Water Data'!$H$27,0,10*ROW('Water Data'!H18))="","",OFFSET('Water Data'!$H$27,0,10*ROW('Water Data'!H18)))</f>
        <v/>
      </c>
      <c r="CF24" s="370" t="str">
        <f ca="1">+IF(OFFSET('Water Data'!$H$28,0,10*ROW('Water Data'!H18))="","",OFFSET('Water Data'!$H$28,0,10*ROW('Water Data'!H18)))</f>
        <v/>
      </c>
      <c r="CG24" s="370" t="str">
        <f ca="1">+IF(OFFSET('Water Data'!$H$29,0,10*ROW('Water Data'!H18))="","",OFFSET('Water Data'!$H$29,0,10*ROW('Water Data'!H18)))</f>
        <v/>
      </c>
      <c r="CH24" s="370" t="str">
        <f ca="1">+IF(OFFSET('Water Data'!$I$27,0,10*ROW('Water Data'!I18))="","",OFFSET('Water Data'!$I$27,0,10*ROW('Water Data'!I18)))</f>
        <v/>
      </c>
      <c r="CI24" s="370" t="str">
        <f ca="1">+IF(OFFSET('Water Data'!$I$28,0,10*ROW('Water Data'!I18))="","",OFFSET('Water Data'!$I$28,0,10*ROW('Water Data'!I18)))</f>
        <v/>
      </c>
      <c r="CJ24" s="370" t="str">
        <f ca="1">+IF(OFFSET('Water Data'!$I$29,0,10*ROW('Water Data'!I18))="","",OFFSET('Water Data'!$I$29,0,10*ROW('Water Data'!I18)))</f>
        <v/>
      </c>
      <c r="CK24" s="370" t="str">
        <f ca="1">+IF(OFFSET('Sanitation Data'!$D$28,0,10*ROW('Sanitation Data'!D18))="","",OFFSET('Sanitation Data'!$D$28,0,10*ROW('Sanitation Data'!D18)))</f>
        <v/>
      </c>
      <c r="CL24" s="370" t="str">
        <f ca="1">+IF(OFFSET('Sanitation Data'!$D$29,0,10*ROW('Sanitation Data'!D18))="","",OFFSET('Sanitation Data'!$D$29,0,10*ROW('Sanitation Data'!D18)))</f>
        <v/>
      </c>
      <c r="CM24" s="370" t="str">
        <f ca="1">+IF(OFFSET('Sanitation Data'!$D$30,0,10*ROW('Sanitation Data'!D18))="","",OFFSET('Sanitation Data'!$D$30,0,10*ROW('Sanitation Data'!D18)))</f>
        <v/>
      </c>
      <c r="CN24" s="370" t="str">
        <f ca="1">+IF(OFFSET('Sanitation Data'!$D$31,0,10*ROW('Sanitation Data'!D18))="","",OFFSET('Sanitation Data'!$D$31,0,10*ROW('Sanitation Data'!D18)))</f>
        <v/>
      </c>
      <c r="CO24" s="370" t="str">
        <f ca="1">+IF(OFFSET('Sanitation Data'!$D$32,0,10*ROW('Sanitation Data'!D18))="","",OFFSET('Sanitation Data'!$D$32,0,10*ROW('Sanitation Data'!D18)))</f>
        <v/>
      </c>
      <c r="CP24" s="370" t="str">
        <f ca="1">+IF(OFFSET('Sanitation Data'!$E$28,0,10*ROW('Sanitation Data'!E18))="","",OFFSET('Sanitation Data'!$E$28,0,10*ROW('Sanitation Data'!E18)))</f>
        <v/>
      </c>
      <c r="CQ24" s="370" t="str">
        <f ca="1">+IF(OFFSET('Sanitation Data'!$E$29,0,10*ROW('Sanitation Data'!E18))="","",OFFSET('Sanitation Data'!$E$29,0,10*ROW('Sanitation Data'!E18)))</f>
        <v/>
      </c>
      <c r="CR24" s="370" t="str">
        <f ca="1">+IF(OFFSET('Sanitation Data'!$E$30,0,10*ROW('Sanitation Data'!E18))="","",OFFSET('Sanitation Data'!$E$30,0,10*ROW('Sanitation Data'!E18)))</f>
        <v/>
      </c>
      <c r="CS24" s="370" t="str">
        <f ca="1">+IF(OFFSET('Sanitation Data'!$E$31,0,10*ROW('Sanitation Data'!E18))="","",OFFSET('Sanitation Data'!$E$31,0,10*ROW('Sanitation Data'!E18)))</f>
        <v/>
      </c>
      <c r="CT24" s="370" t="str">
        <f ca="1">+IF(OFFSET('Sanitation Data'!$E$32,0,10*ROW('Sanitation Data'!E18))="","",OFFSET('Sanitation Data'!$E$32,0,10*ROW('Sanitation Data'!E18)))</f>
        <v/>
      </c>
      <c r="CU24" s="370" t="str">
        <f ca="1">+IF(OFFSET('Sanitation Data'!$F$28,0,10*ROW('Sanitation Data'!F18))="","",OFFSET('Sanitation Data'!$F$28,0,10*ROW('Sanitation Data'!F18)))</f>
        <v/>
      </c>
      <c r="CV24" s="370" t="str">
        <f ca="1">+IF(OFFSET('Sanitation Data'!$F$29,0,10*ROW('Sanitation Data'!F18))="","",OFFSET('Sanitation Data'!$F$29,0,10*ROW('Sanitation Data'!F18)))</f>
        <v/>
      </c>
      <c r="CW24" s="370" t="str">
        <f ca="1">+IF(OFFSET('Sanitation Data'!$F$30,0,10*ROW('Sanitation Data'!F18))="","",OFFSET('Sanitation Data'!$F$30,0,10*ROW('Sanitation Data'!F18)))</f>
        <v/>
      </c>
      <c r="CX24" s="370" t="str">
        <f ca="1">+IF(OFFSET('Sanitation Data'!$F$31,0,10*ROW('Sanitation Data'!F18))="","",OFFSET('Sanitation Data'!$F$31,0,10*ROW('Sanitation Data'!F18)))</f>
        <v/>
      </c>
      <c r="CY24" s="370" t="str">
        <f ca="1">+IF(OFFSET('Sanitation Data'!$F$32,0,10*ROW('Sanitation Data'!F18))="","",OFFSET('Sanitation Data'!$F$32,0,10*ROW('Sanitation Data'!F18)))</f>
        <v/>
      </c>
      <c r="CZ24" s="370" t="str">
        <f ca="1">+IF(OFFSET('Sanitation Data'!$G$28,0,10*ROW('Sanitation Data'!G18))="","",OFFSET('Sanitation Data'!$G$28,0,10*ROW('Sanitation Data'!G18)))</f>
        <v/>
      </c>
      <c r="DA24" s="370" t="str">
        <f ca="1">+IF(OFFSET('Sanitation Data'!$G$29,0,10*ROW('Sanitation Data'!G18))="","",OFFSET('Sanitation Data'!$G$29,0,10*ROW('Sanitation Data'!G18)))</f>
        <v/>
      </c>
      <c r="DB24" s="370" t="str">
        <f ca="1">+IF(OFFSET('Sanitation Data'!$G$30,0,10*ROW('Sanitation Data'!G18))="","",OFFSET('Sanitation Data'!$G$30,0,10*ROW('Sanitation Data'!G18)))</f>
        <v/>
      </c>
      <c r="DC24" s="370" t="str">
        <f ca="1">+IF(OFFSET('Sanitation Data'!$G$31,0,10*ROW('Sanitation Data'!G18))="","",OFFSET('Sanitation Data'!$G$31,0,10*ROW('Sanitation Data'!G18)))</f>
        <v/>
      </c>
      <c r="DD24" s="370" t="str">
        <f ca="1">+IF(OFFSET('Sanitation Data'!$G$32,0,10*ROW('Sanitation Data'!G18))="","",OFFSET('Sanitation Data'!$G$32,0,10*ROW('Sanitation Data'!G18)))</f>
        <v/>
      </c>
      <c r="DE24" s="370" t="str">
        <f ca="1">+IF(OFFSET('Sanitation Data'!$H$28,0,10*ROW('Sanitation Data'!H18))="","",OFFSET('Sanitation Data'!$H$28,0,10*ROW('Sanitation Data'!H18)))</f>
        <v/>
      </c>
      <c r="DF24" s="370" t="str">
        <f ca="1">+IF(OFFSET('Sanitation Data'!$H$29,0,10*ROW('Sanitation Data'!H18))="","",OFFSET('Sanitation Data'!$H$29,0,10*ROW('Sanitation Data'!H18)))</f>
        <v/>
      </c>
      <c r="DG24" s="370" t="str">
        <f ca="1">+IF(OFFSET('Sanitation Data'!$H$30,0,10*ROW('Sanitation Data'!H18))="","",OFFSET('Sanitation Data'!$H$30,0,10*ROW('Sanitation Data'!H18)))</f>
        <v/>
      </c>
      <c r="DH24" s="370" t="str">
        <f ca="1">+IF(OFFSET('Sanitation Data'!$H$31,0,10*ROW('Sanitation Data'!H18))="","",OFFSET('Sanitation Data'!$H$31,0,10*ROW('Sanitation Data'!H18)))</f>
        <v/>
      </c>
      <c r="DI24" s="370" t="str">
        <f ca="1">+IF(OFFSET('Sanitation Data'!$H$32,0,10*ROW('Sanitation Data'!H18))="","",OFFSET('Sanitation Data'!$H$32,0,10*ROW('Sanitation Data'!H18)))</f>
        <v/>
      </c>
      <c r="DJ24" s="370" t="str">
        <f ca="1">+IF(OFFSET('Sanitation Data'!$I$28,0,10*ROW('Sanitation Data'!I18))="","",OFFSET('Sanitation Data'!$I$28,0,10*ROW('Sanitation Data'!I18)))</f>
        <v/>
      </c>
      <c r="DK24" s="370" t="str">
        <f ca="1">+IF(OFFSET('Sanitation Data'!$I$29,0,10*ROW('Sanitation Data'!I18))="","",OFFSET('Sanitation Data'!$I$29,0,10*ROW('Sanitation Data'!I18)))</f>
        <v/>
      </c>
      <c r="DL24" s="370" t="str">
        <f ca="1">+IF(OFFSET('Sanitation Data'!$I$30,0,10*ROW('Sanitation Data'!I18))="","",OFFSET('Sanitation Data'!$I$30,0,10*ROW('Sanitation Data'!I18)))</f>
        <v/>
      </c>
      <c r="DM24" s="370" t="str">
        <f ca="1">+IF(OFFSET('Sanitation Data'!$I$31,0,10*ROW('Sanitation Data'!I18))="","",OFFSET('Sanitation Data'!$I$31,0,10*ROW('Sanitation Data'!I18)))</f>
        <v/>
      </c>
      <c r="DN24" s="370" t="str">
        <f ca="1">+IF(OFFSET('Sanitation Data'!$I$32,0,10*ROW('Sanitation Data'!I18))="","",OFFSET('Sanitation Data'!$I$32,0,10*ROW('Sanitation Data'!I18)))</f>
        <v/>
      </c>
      <c r="DO24" s="370" t="str">
        <f ca="1">+IF(OFFSET('Hygiene Data'!$D$11,0,10*ROW('Hygiene Data'!D18))="","",OFFSET('Hygiene Data'!$D$11,0,10*ROW('Hygiene Data'!D18)))</f>
        <v/>
      </c>
      <c r="DP24" s="370" t="str">
        <f ca="1">+IF(OFFSET('Hygiene Data'!$D$12,0,10*ROW('Hygiene Data'!D18))="","",OFFSET('Hygiene Data'!$D$12,0,10*ROW('Hygiene Data'!D18)))</f>
        <v/>
      </c>
      <c r="DQ24" s="370" t="str">
        <f ca="1">+IF(OFFSET('Hygiene Data'!$D$13,0,10*ROW('Hygiene Data'!D18))="","",OFFSET('Hygiene Data'!$D$13,0,10*ROW('Hygiene Data'!D18)))</f>
        <v/>
      </c>
      <c r="DR24" s="370" t="str">
        <f ca="1">+IF(OFFSET('Hygiene Data'!$E$11,0,10*ROW('Hygiene Data'!E18))="","",OFFSET('Hygiene Data'!$E$11,0,10*ROW('Hygiene Data'!E18)))</f>
        <v/>
      </c>
      <c r="DS24" s="370" t="str">
        <f ca="1">+IF(OFFSET('Hygiene Data'!$E$12,0,10*ROW('Hygiene Data'!E18))="","",OFFSET('Hygiene Data'!$E$12,0,10*ROW('Hygiene Data'!E18)))</f>
        <v/>
      </c>
      <c r="DT24" s="370" t="str">
        <f ca="1">+IF(OFFSET('Hygiene Data'!$E$13,0,10*ROW('Hygiene Data'!E18))="","",OFFSET('Hygiene Data'!$E$13,0,10*ROW('Hygiene Data'!E18)))</f>
        <v/>
      </c>
      <c r="DU24" s="370" t="str">
        <f ca="1">+IF(OFFSET('Hygiene Data'!$F$11,0,10*ROW('Hygiene Data'!F18))="","",OFFSET('Hygiene Data'!$F$11,0,10*ROW('Hygiene Data'!F18)))</f>
        <v/>
      </c>
      <c r="DV24" s="370" t="str">
        <f ca="1">+IF(OFFSET('Hygiene Data'!$F$12,0,10*ROW('Hygiene Data'!F18))="","",OFFSET('Hygiene Data'!$F$12,0,10*ROW('Hygiene Data'!F18)))</f>
        <v/>
      </c>
      <c r="DW24" s="370" t="str">
        <f ca="1">+IF(OFFSET('Hygiene Data'!$F$13,0,10*ROW('Hygiene Data'!F18))="","",OFFSET('Hygiene Data'!$F$13,0,10*ROW('Hygiene Data'!F18)))</f>
        <v/>
      </c>
      <c r="DX24" s="370" t="str">
        <f ca="1">+IF(OFFSET('Hygiene Data'!$G$11,0,10*ROW('Hygiene Data'!G18))="","",OFFSET('Hygiene Data'!$G$11,0,10*ROW('Hygiene Data'!G18)))</f>
        <v/>
      </c>
      <c r="DY24" s="370" t="str">
        <f ca="1">+IF(OFFSET('Hygiene Data'!$G$12,0,10*ROW('Hygiene Data'!G18))="","",OFFSET('Hygiene Data'!$G$12,0,10*ROW('Hygiene Data'!G18)))</f>
        <v/>
      </c>
      <c r="DZ24" s="370" t="str">
        <f ca="1">+IF(OFFSET('Hygiene Data'!$G$13,0,10*ROW('Hygiene Data'!G18))="","",OFFSET('Hygiene Data'!$G$13,0,10*ROW('Hygiene Data'!G18)))</f>
        <v/>
      </c>
      <c r="EA24" s="370" t="str">
        <f ca="1">+IF(OFFSET('Hygiene Data'!$H$11,0,10*ROW('Hygiene Data'!H18))="","",OFFSET('Hygiene Data'!$H$11,0,10*ROW('Hygiene Data'!H18)))</f>
        <v/>
      </c>
      <c r="EB24" s="370" t="str">
        <f ca="1">+IF(OFFSET('Hygiene Data'!$H$12,0,10*ROW('Hygiene Data'!H18))="","",OFFSET('Hygiene Data'!$H$12,0,10*ROW('Hygiene Data'!H18)))</f>
        <v/>
      </c>
      <c r="EC24" s="370" t="str">
        <f ca="1">+IF(OFFSET('Hygiene Data'!$H$13,0,10*ROW('Hygiene Data'!H18))="","",OFFSET('Hygiene Data'!$H$13,0,10*ROW('Hygiene Data'!H18)))</f>
        <v/>
      </c>
      <c r="ED24" s="370" t="str">
        <f ca="1">+IF(OFFSET('Hygiene Data'!$I$11,0,10*ROW('Hygiene Data'!I18))="","",OFFSET('Hygiene Data'!$I$11,0,10*ROW('Hygiene Data'!I18)))</f>
        <v/>
      </c>
      <c r="EE24" s="370" t="str">
        <f ca="1">+IF(OFFSET('Hygiene Data'!$I$12,0,10*ROW('Hygiene Data'!I18))="","",OFFSET('Hygiene Data'!$I$12,0,10*ROW('Hygiene Data'!I18)))</f>
        <v/>
      </c>
      <c r="EF24" s="370" t="str">
        <f ca="1">+IF(OFFSET('Hygiene Data'!$I$13,0,10*ROW('Hygiene Data'!I18))="","",OFFSET('Hygiene Data'!$I$13,0,10*ROW('Hygiene Data'!I18)))</f>
        <v/>
      </c>
    </row>
    <row r="25" spans="1:136" x14ac:dyDescent="0.25">
      <c r="A25" s="479" t="str">
        <f ca="1">+IF(OFFSET('Water Data'!$B$2,0,10*ROW('Water Data'!E19))="","",OFFSET('Water Data'!$B$2,0,10*ROW('Water Data'!E19)))</f>
        <v/>
      </c>
      <c r="B25" s="47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6" t="str">
        <f t="shared" ca="1" si="0"/>
        <v/>
      </c>
      <c r="D25" s="50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0" t="str">
        <f ca="1">+IF(OFFSET('Water Data'!$D$27,0,10*ROW('Water Data'!D19))="","",OFFSET('Water Data'!$D$27,0,10*ROW('Water Data'!D19)))</f>
        <v/>
      </c>
      <c r="BT25" s="370" t="str">
        <f ca="1">+IF(OFFSET('Water Data'!$D$28,0,10*ROW('Water Data'!D19))="","",OFFSET('Water Data'!$D$28,0,10*ROW('Water Data'!D19)))</f>
        <v/>
      </c>
      <c r="BU25" s="370" t="str">
        <f ca="1">+IF(OFFSET('Water Data'!$D$29,0,10*ROW('Water Data'!D19))="","",OFFSET('Water Data'!$D$29,0,10*ROW('Water Data'!D19)))</f>
        <v/>
      </c>
      <c r="BV25" s="370" t="str">
        <f ca="1">+IF(OFFSET('Water Data'!$E$27,0,10*ROW('Water Data'!E19))="","",OFFSET('Water Data'!$E$27,0,10*ROW('Water Data'!E19)))</f>
        <v/>
      </c>
      <c r="BW25" s="370" t="str">
        <f ca="1">+IF(OFFSET('Water Data'!$E$28,0,10*ROW('Water Data'!E19))="","",OFFSET('Water Data'!$E$28,0,10*ROW('Water Data'!E19)))</f>
        <v/>
      </c>
      <c r="BX25" s="370" t="str">
        <f ca="1">+IF(OFFSET('Water Data'!$E$29,0,10*ROW('Water Data'!E19))="","",OFFSET('Water Data'!$E$29,0,10*ROW('Water Data'!E19)))</f>
        <v/>
      </c>
      <c r="BY25" s="370" t="str">
        <f ca="1">+IF(OFFSET('Water Data'!$F$27,0,10*ROW('Water Data'!F19))="","",OFFSET('Water Data'!$F$27,0,10*ROW('Water Data'!F19)))</f>
        <v/>
      </c>
      <c r="BZ25" s="370" t="str">
        <f ca="1">+IF(OFFSET('Water Data'!$F$28,0,10*ROW('Water Data'!F19))="","",OFFSET('Water Data'!$F$28,0,10*ROW('Water Data'!F19)))</f>
        <v/>
      </c>
      <c r="CA25" s="370" t="str">
        <f ca="1">+IF(OFFSET('Water Data'!$F$29,0,10*ROW('Water Data'!F19))="","",OFFSET('Water Data'!$F$29,0,10*ROW('Water Data'!F19)))</f>
        <v/>
      </c>
      <c r="CB25" s="370" t="str">
        <f ca="1">+IF(OFFSET('Water Data'!$G$27,0,10*ROW('Water Data'!G19))="","",OFFSET('Water Data'!$G$27,0,10*ROW('Water Data'!G19)))</f>
        <v/>
      </c>
      <c r="CC25" s="370" t="str">
        <f ca="1">+IF(OFFSET('Water Data'!$G$28,0,10*ROW('Water Data'!G19))="","",OFFSET('Water Data'!$G$28,0,10*ROW('Water Data'!G19)))</f>
        <v/>
      </c>
      <c r="CD25" s="370" t="str">
        <f ca="1">+IF(OFFSET('Water Data'!$G$29,0,10*ROW('Water Data'!G19))="","",OFFSET('Water Data'!$G$29,0,10*ROW('Water Data'!G19)))</f>
        <v/>
      </c>
      <c r="CE25" s="370" t="str">
        <f ca="1">+IF(OFFSET('Water Data'!$H$27,0,10*ROW('Water Data'!H19))="","",OFFSET('Water Data'!$H$27,0,10*ROW('Water Data'!H19)))</f>
        <v/>
      </c>
      <c r="CF25" s="370" t="str">
        <f ca="1">+IF(OFFSET('Water Data'!$H$28,0,10*ROW('Water Data'!H19))="","",OFFSET('Water Data'!$H$28,0,10*ROW('Water Data'!H19)))</f>
        <v/>
      </c>
      <c r="CG25" s="370" t="str">
        <f ca="1">+IF(OFFSET('Water Data'!$H$29,0,10*ROW('Water Data'!H19))="","",OFFSET('Water Data'!$H$29,0,10*ROW('Water Data'!H19)))</f>
        <v/>
      </c>
      <c r="CH25" s="370" t="str">
        <f ca="1">+IF(OFFSET('Water Data'!$I$27,0,10*ROW('Water Data'!I19))="","",OFFSET('Water Data'!$I$27,0,10*ROW('Water Data'!I19)))</f>
        <v/>
      </c>
      <c r="CI25" s="370" t="str">
        <f ca="1">+IF(OFFSET('Water Data'!$I$28,0,10*ROW('Water Data'!I19))="","",OFFSET('Water Data'!$I$28,0,10*ROW('Water Data'!I19)))</f>
        <v/>
      </c>
      <c r="CJ25" s="370" t="str">
        <f ca="1">+IF(OFFSET('Water Data'!$I$29,0,10*ROW('Water Data'!I19))="","",OFFSET('Water Data'!$I$29,0,10*ROW('Water Data'!I19)))</f>
        <v/>
      </c>
      <c r="CK25" s="370" t="str">
        <f ca="1">+IF(OFFSET('Sanitation Data'!$D$28,0,10*ROW('Sanitation Data'!D19))="","",OFFSET('Sanitation Data'!$D$28,0,10*ROW('Sanitation Data'!D19)))</f>
        <v/>
      </c>
      <c r="CL25" s="370" t="str">
        <f ca="1">+IF(OFFSET('Sanitation Data'!$D$29,0,10*ROW('Sanitation Data'!D19))="","",OFFSET('Sanitation Data'!$D$29,0,10*ROW('Sanitation Data'!D19)))</f>
        <v/>
      </c>
      <c r="CM25" s="370" t="str">
        <f ca="1">+IF(OFFSET('Sanitation Data'!$D$30,0,10*ROW('Sanitation Data'!D19))="","",OFFSET('Sanitation Data'!$D$30,0,10*ROW('Sanitation Data'!D19)))</f>
        <v/>
      </c>
      <c r="CN25" s="370" t="str">
        <f ca="1">+IF(OFFSET('Sanitation Data'!$D$31,0,10*ROW('Sanitation Data'!D19))="","",OFFSET('Sanitation Data'!$D$31,0,10*ROW('Sanitation Data'!D19)))</f>
        <v/>
      </c>
      <c r="CO25" s="370" t="str">
        <f ca="1">+IF(OFFSET('Sanitation Data'!$D$32,0,10*ROW('Sanitation Data'!D19))="","",OFFSET('Sanitation Data'!$D$32,0,10*ROW('Sanitation Data'!D19)))</f>
        <v/>
      </c>
      <c r="CP25" s="370" t="str">
        <f ca="1">+IF(OFFSET('Sanitation Data'!$E$28,0,10*ROW('Sanitation Data'!E19))="","",OFFSET('Sanitation Data'!$E$28,0,10*ROW('Sanitation Data'!E19)))</f>
        <v/>
      </c>
      <c r="CQ25" s="370" t="str">
        <f ca="1">+IF(OFFSET('Sanitation Data'!$E$29,0,10*ROW('Sanitation Data'!E19))="","",OFFSET('Sanitation Data'!$E$29,0,10*ROW('Sanitation Data'!E19)))</f>
        <v/>
      </c>
      <c r="CR25" s="370" t="str">
        <f ca="1">+IF(OFFSET('Sanitation Data'!$E$30,0,10*ROW('Sanitation Data'!E19))="","",OFFSET('Sanitation Data'!$E$30,0,10*ROW('Sanitation Data'!E19)))</f>
        <v/>
      </c>
      <c r="CS25" s="370" t="str">
        <f ca="1">+IF(OFFSET('Sanitation Data'!$E$31,0,10*ROW('Sanitation Data'!E19))="","",OFFSET('Sanitation Data'!$E$31,0,10*ROW('Sanitation Data'!E19)))</f>
        <v/>
      </c>
      <c r="CT25" s="370" t="str">
        <f ca="1">+IF(OFFSET('Sanitation Data'!$E$32,0,10*ROW('Sanitation Data'!E19))="","",OFFSET('Sanitation Data'!$E$32,0,10*ROW('Sanitation Data'!E19)))</f>
        <v/>
      </c>
      <c r="CU25" s="370" t="str">
        <f ca="1">+IF(OFFSET('Sanitation Data'!$F$28,0,10*ROW('Sanitation Data'!F19))="","",OFFSET('Sanitation Data'!$F$28,0,10*ROW('Sanitation Data'!F19)))</f>
        <v/>
      </c>
      <c r="CV25" s="370" t="str">
        <f ca="1">+IF(OFFSET('Sanitation Data'!$F$29,0,10*ROW('Sanitation Data'!F19))="","",OFFSET('Sanitation Data'!$F$29,0,10*ROW('Sanitation Data'!F19)))</f>
        <v/>
      </c>
      <c r="CW25" s="370" t="str">
        <f ca="1">+IF(OFFSET('Sanitation Data'!$F$30,0,10*ROW('Sanitation Data'!F19))="","",OFFSET('Sanitation Data'!$F$30,0,10*ROW('Sanitation Data'!F19)))</f>
        <v/>
      </c>
      <c r="CX25" s="370" t="str">
        <f ca="1">+IF(OFFSET('Sanitation Data'!$F$31,0,10*ROW('Sanitation Data'!F19))="","",OFFSET('Sanitation Data'!$F$31,0,10*ROW('Sanitation Data'!F19)))</f>
        <v/>
      </c>
      <c r="CY25" s="370" t="str">
        <f ca="1">+IF(OFFSET('Sanitation Data'!$F$32,0,10*ROW('Sanitation Data'!F19))="","",OFFSET('Sanitation Data'!$F$32,0,10*ROW('Sanitation Data'!F19)))</f>
        <v/>
      </c>
      <c r="CZ25" s="370" t="str">
        <f ca="1">+IF(OFFSET('Sanitation Data'!$G$28,0,10*ROW('Sanitation Data'!G19))="","",OFFSET('Sanitation Data'!$G$28,0,10*ROW('Sanitation Data'!G19)))</f>
        <v/>
      </c>
      <c r="DA25" s="370" t="str">
        <f ca="1">+IF(OFFSET('Sanitation Data'!$G$29,0,10*ROW('Sanitation Data'!G19))="","",OFFSET('Sanitation Data'!$G$29,0,10*ROW('Sanitation Data'!G19)))</f>
        <v/>
      </c>
      <c r="DB25" s="370" t="str">
        <f ca="1">+IF(OFFSET('Sanitation Data'!$G$30,0,10*ROW('Sanitation Data'!G19))="","",OFFSET('Sanitation Data'!$G$30,0,10*ROW('Sanitation Data'!G19)))</f>
        <v/>
      </c>
      <c r="DC25" s="370" t="str">
        <f ca="1">+IF(OFFSET('Sanitation Data'!$G$31,0,10*ROW('Sanitation Data'!G19))="","",OFFSET('Sanitation Data'!$G$31,0,10*ROW('Sanitation Data'!G19)))</f>
        <v/>
      </c>
      <c r="DD25" s="370" t="str">
        <f ca="1">+IF(OFFSET('Sanitation Data'!$G$32,0,10*ROW('Sanitation Data'!G19))="","",OFFSET('Sanitation Data'!$G$32,0,10*ROW('Sanitation Data'!G19)))</f>
        <v/>
      </c>
      <c r="DE25" s="370" t="str">
        <f ca="1">+IF(OFFSET('Sanitation Data'!$H$28,0,10*ROW('Sanitation Data'!H19))="","",OFFSET('Sanitation Data'!$H$28,0,10*ROW('Sanitation Data'!H19)))</f>
        <v/>
      </c>
      <c r="DF25" s="370" t="str">
        <f ca="1">+IF(OFFSET('Sanitation Data'!$H$29,0,10*ROW('Sanitation Data'!H19))="","",OFFSET('Sanitation Data'!$H$29,0,10*ROW('Sanitation Data'!H19)))</f>
        <v/>
      </c>
      <c r="DG25" s="370" t="str">
        <f ca="1">+IF(OFFSET('Sanitation Data'!$H$30,0,10*ROW('Sanitation Data'!H19))="","",OFFSET('Sanitation Data'!$H$30,0,10*ROW('Sanitation Data'!H19)))</f>
        <v/>
      </c>
      <c r="DH25" s="370" t="str">
        <f ca="1">+IF(OFFSET('Sanitation Data'!$H$31,0,10*ROW('Sanitation Data'!H19))="","",OFFSET('Sanitation Data'!$H$31,0,10*ROW('Sanitation Data'!H19)))</f>
        <v/>
      </c>
      <c r="DI25" s="370" t="str">
        <f ca="1">+IF(OFFSET('Sanitation Data'!$H$32,0,10*ROW('Sanitation Data'!H19))="","",OFFSET('Sanitation Data'!$H$32,0,10*ROW('Sanitation Data'!H19)))</f>
        <v/>
      </c>
      <c r="DJ25" s="370" t="str">
        <f ca="1">+IF(OFFSET('Sanitation Data'!$I$28,0,10*ROW('Sanitation Data'!I19))="","",OFFSET('Sanitation Data'!$I$28,0,10*ROW('Sanitation Data'!I19)))</f>
        <v/>
      </c>
      <c r="DK25" s="370" t="str">
        <f ca="1">+IF(OFFSET('Sanitation Data'!$I$29,0,10*ROW('Sanitation Data'!I19))="","",OFFSET('Sanitation Data'!$I$29,0,10*ROW('Sanitation Data'!I19)))</f>
        <v/>
      </c>
      <c r="DL25" s="370" t="str">
        <f ca="1">+IF(OFFSET('Sanitation Data'!$I$30,0,10*ROW('Sanitation Data'!I19))="","",OFFSET('Sanitation Data'!$I$30,0,10*ROW('Sanitation Data'!I19)))</f>
        <v/>
      </c>
      <c r="DM25" s="370" t="str">
        <f ca="1">+IF(OFFSET('Sanitation Data'!$I$31,0,10*ROW('Sanitation Data'!I19))="","",OFFSET('Sanitation Data'!$I$31,0,10*ROW('Sanitation Data'!I19)))</f>
        <v/>
      </c>
      <c r="DN25" s="370" t="str">
        <f ca="1">+IF(OFFSET('Sanitation Data'!$I$32,0,10*ROW('Sanitation Data'!I19))="","",OFFSET('Sanitation Data'!$I$32,0,10*ROW('Sanitation Data'!I19)))</f>
        <v/>
      </c>
      <c r="DO25" s="370" t="str">
        <f ca="1">+IF(OFFSET('Hygiene Data'!$D$11,0,10*ROW('Hygiene Data'!D19))="","",OFFSET('Hygiene Data'!$D$11,0,10*ROW('Hygiene Data'!D19)))</f>
        <v/>
      </c>
      <c r="DP25" s="370" t="str">
        <f ca="1">+IF(OFFSET('Hygiene Data'!$D$12,0,10*ROW('Hygiene Data'!D19))="","",OFFSET('Hygiene Data'!$D$12,0,10*ROW('Hygiene Data'!D19)))</f>
        <v/>
      </c>
      <c r="DQ25" s="370" t="str">
        <f ca="1">+IF(OFFSET('Hygiene Data'!$D$13,0,10*ROW('Hygiene Data'!D19))="","",OFFSET('Hygiene Data'!$D$13,0,10*ROW('Hygiene Data'!D19)))</f>
        <v/>
      </c>
      <c r="DR25" s="370" t="str">
        <f ca="1">+IF(OFFSET('Hygiene Data'!$E$11,0,10*ROW('Hygiene Data'!E19))="","",OFFSET('Hygiene Data'!$E$11,0,10*ROW('Hygiene Data'!E19)))</f>
        <v/>
      </c>
      <c r="DS25" s="370" t="str">
        <f ca="1">+IF(OFFSET('Hygiene Data'!$E$12,0,10*ROW('Hygiene Data'!E19))="","",OFFSET('Hygiene Data'!$E$12,0,10*ROW('Hygiene Data'!E19)))</f>
        <v/>
      </c>
      <c r="DT25" s="370" t="str">
        <f ca="1">+IF(OFFSET('Hygiene Data'!$E$13,0,10*ROW('Hygiene Data'!E19))="","",OFFSET('Hygiene Data'!$E$13,0,10*ROW('Hygiene Data'!E19)))</f>
        <v/>
      </c>
      <c r="DU25" s="370" t="str">
        <f ca="1">+IF(OFFSET('Hygiene Data'!$F$11,0,10*ROW('Hygiene Data'!F19))="","",OFFSET('Hygiene Data'!$F$11,0,10*ROW('Hygiene Data'!F19)))</f>
        <v/>
      </c>
      <c r="DV25" s="370" t="str">
        <f ca="1">+IF(OFFSET('Hygiene Data'!$F$12,0,10*ROW('Hygiene Data'!F19))="","",OFFSET('Hygiene Data'!$F$12,0,10*ROW('Hygiene Data'!F19)))</f>
        <v/>
      </c>
      <c r="DW25" s="370" t="str">
        <f ca="1">+IF(OFFSET('Hygiene Data'!$F$13,0,10*ROW('Hygiene Data'!F19))="","",OFFSET('Hygiene Data'!$F$13,0,10*ROW('Hygiene Data'!F19)))</f>
        <v/>
      </c>
      <c r="DX25" s="370" t="str">
        <f ca="1">+IF(OFFSET('Hygiene Data'!$G$11,0,10*ROW('Hygiene Data'!G19))="","",OFFSET('Hygiene Data'!$G$11,0,10*ROW('Hygiene Data'!G19)))</f>
        <v/>
      </c>
      <c r="DY25" s="370" t="str">
        <f ca="1">+IF(OFFSET('Hygiene Data'!$G$12,0,10*ROW('Hygiene Data'!G19))="","",OFFSET('Hygiene Data'!$G$12,0,10*ROW('Hygiene Data'!G19)))</f>
        <v/>
      </c>
      <c r="DZ25" s="370" t="str">
        <f ca="1">+IF(OFFSET('Hygiene Data'!$G$13,0,10*ROW('Hygiene Data'!G19))="","",OFFSET('Hygiene Data'!$G$13,0,10*ROW('Hygiene Data'!G19)))</f>
        <v/>
      </c>
      <c r="EA25" s="370" t="str">
        <f ca="1">+IF(OFFSET('Hygiene Data'!$H$11,0,10*ROW('Hygiene Data'!H19))="","",OFFSET('Hygiene Data'!$H$11,0,10*ROW('Hygiene Data'!H19)))</f>
        <v/>
      </c>
      <c r="EB25" s="370" t="str">
        <f ca="1">+IF(OFFSET('Hygiene Data'!$H$12,0,10*ROW('Hygiene Data'!H19))="","",OFFSET('Hygiene Data'!$H$12,0,10*ROW('Hygiene Data'!H19)))</f>
        <v/>
      </c>
      <c r="EC25" s="370" t="str">
        <f ca="1">+IF(OFFSET('Hygiene Data'!$H$13,0,10*ROW('Hygiene Data'!H19))="","",OFFSET('Hygiene Data'!$H$13,0,10*ROW('Hygiene Data'!H19)))</f>
        <v/>
      </c>
      <c r="ED25" s="370" t="str">
        <f ca="1">+IF(OFFSET('Hygiene Data'!$I$11,0,10*ROW('Hygiene Data'!I19))="","",OFFSET('Hygiene Data'!$I$11,0,10*ROW('Hygiene Data'!I19)))</f>
        <v/>
      </c>
      <c r="EE25" s="370" t="str">
        <f ca="1">+IF(OFFSET('Hygiene Data'!$I$12,0,10*ROW('Hygiene Data'!I19))="","",OFFSET('Hygiene Data'!$I$12,0,10*ROW('Hygiene Data'!I19)))</f>
        <v/>
      </c>
      <c r="EF25" s="370" t="str">
        <f ca="1">+IF(OFFSET('Hygiene Data'!$I$13,0,10*ROW('Hygiene Data'!I19))="","",OFFSET('Hygiene Data'!$I$13,0,10*ROW('Hygiene Data'!I19)))</f>
        <v/>
      </c>
    </row>
    <row r="26" spans="1:136" x14ac:dyDescent="0.25">
      <c r="A26" s="479" t="str">
        <f ca="1">+IF(OFFSET('Water Data'!$B$2,0,10*ROW('Water Data'!E20))="","",OFFSET('Water Data'!$B$2,0,10*ROW('Water Data'!E20)))</f>
        <v/>
      </c>
      <c r="B26" s="47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6" t="str">
        <f t="shared" ca="1" si="0"/>
        <v/>
      </c>
      <c r="D26" s="50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0" t="str">
        <f ca="1">+IF(OFFSET('Water Data'!$D$27,0,10*ROW('Water Data'!D20))="","",OFFSET('Water Data'!$D$27,0,10*ROW('Water Data'!D20)))</f>
        <v/>
      </c>
      <c r="BT26" s="370" t="str">
        <f ca="1">+IF(OFFSET('Water Data'!$D$28,0,10*ROW('Water Data'!D20))="","",OFFSET('Water Data'!$D$28,0,10*ROW('Water Data'!D20)))</f>
        <v/>
      </c>
      <c r="BU26" s="370" t="str">
        <f ca="1">+IF(OFFSET('Water Data'!$D$29,0,10*ROW('Water Data'!D20))="","",OFFSET('Water Data'!$D$29,0,10*ROW('Water Data'!D20)))</f>
        <v/>
      </c>
      <c r="BV26" s="370" t="str">
        <f ca="1">+IF(OFFSET('Water Data'!$E$27,0,10*ROW('Water Data'!E20))="","",OFFSET('Water Data'!$E$27,0,10*ROW('Water Data'!E20)))</f>
        <v/>
      </c>
      <c r="BW26" s="370" t="str">
        <f ca="1">+IF(OFFSET('Water Data'!$E$28,0,10*ROW('Water Data'!E20))="","",OFFSET('Water Data'!$E$28,0,10*ROW('Water Data'!E20)))</f>
        <v/>
      </c>
      <c r="BX26" s="370" t="str">
        <f ca="1">+IF(OFFSET('Water Data'!$E$29,0,10*ROW('Water Data'!E20))="","",OFFSET('Water Data'!$E$29,0,10*ROW('Water Data'!E20)))</f>
        <v/>
      </c>
      <c r="BY26" s="370" t="str">
        <f ca="1">+IF(OFFSET('Water Data'!$F$27,0,10*ROW('Water Data'!F20))="","",OFFSET('Water Data'!$F$27,0,10*ROW('Water Data'!F20)))</f>
        <v/>
      </c>
      <c r="BZ26" s="370" t="str">
        <f ca="1">+IF(OFFSET('Water Data'!$F$28,0,10*ROW('Water Data'!F20))="","",OFFSET('Water Data'!$F$28,0,10*ROW('Water Data'!F20)))</f>
        <v/>
      </c>
      <c r="CA26" s="370" t="str">
        <f ca="1">+IF(OFFSET('Water Data'!$F$29,0,10*ROW('Water Data'!F20))="","",OFFSET('Water Data'!$F$29,0,10*ROW('Water Data'!F20)))</f>
        <v/>
      </c>
      <c r="CB26" s="370" t="str">
        <f ca="1">+IF(OFFSET('Water Data'!$G$27,0,10*ROW('Water Data'!G20))="","",OFFSET('Water Data'!$G$27,0,10*ROW('Water Data'!G20)))</f>
        <v/>
      </c>
      <c r="CC26" s="370" t="str">
        <f ca="1">+IF(OFFSET('Water Data'!$G$28,0,10*ROW('Water Data'!G20))="","",OFFSET('Water Data'!$G$28,0,10*ROW('Water Data'!G20)))</f>
        <v/>
      </c>
      <c r="CD26" s="370" t="str">
        <f ca="1">+IF(OFFSET('Water Data'!$G$29,0,10*ROW('Water Data'!G20))="","",OFFSET('Water Data'!$G$29,0,10*ROW('Water Data'!G20)))</f>
        <v/>
      </c>
      <c r="CE26" s="370" t="str">
        <f ca="1">+IF(OFFSET('Water Data'!$H$27,0,10*ROW('Water Data'!H20))="","",OFFSET('Water Data'!$H$27,0,10*ROW('Water Data'!H20)))</f>
        <v/>
      </c>
      <c r="CF26" s="370" t="str">
        <f ca="1">+IF(OFFSET('Water Data'!$H$28,0,10*ROW('Water Data'!H20))="","",OFFSET('Water Data'!$H$28,0,10*ROW('Water Data'!H20)))</f>
        <v/>
      </c>
      <c r="CG26" s="370" t="str">
        <f ca="1">+IF(OFFSET('Water Data'!$H$29,0,10*ROW('Water Data'!H20))="","",OFFSET('Water Data'!$H$29,0,10*ROW('Water Data'!H20)))</f>
        <v/>
      </c>
      <c r="CH26" s="370" t="str">
        <f ca="1">+IF(OFFSET('Water Data'!$I$27,0,10*ROW('Water Data'!I20))="","",OFFSET('Water Data'!$I$27,0,10*ROW('Water Data'!I20)))</f>
        <v/>
      </c>
      <c r="CI26" s="370" t="str">
        <f ca="1">+IF(OFFSET('Water Data'!$I$28,0,10*ROW('Water Data'!I20))="","",OFFSET('Water Data'!$I$28,0,10*ROW('Water Data'!I20)))</f>
        <v/>
      </c>
      <c r="CJ26" s="370" t="str">
        <f ca="1">+IF(OFFSET('Water Data'!$I$29,0,10*ROW('Water Data'!I20))="","",OFFSET('Water Data'!$I$29,0,10*ROW('Water Data'!I20)))</f>
        <v/>
      </c>
      <c r="CK26" s="370" t="str">
        <f ca="1">+IF(OFFSET('Sanitation Data'!$D$28,0,10*ROW('Sanitation Data'!D20))="","",OFFSET('Sanitation Data'!$D$28,0,10*ROW('Sanitation Data'!D20)))</f>
        <v/>
      </c>
      <c r="CL26" s="370" t="str">
        <f ca="1">+IF(OFFSET('Sanitation Data'!$D$29,0,10*ROW('Sanitation Data'!D20))="","",OFFSET('Sanitation Data'!$D$29,0,10*ROW('Sanitation Data'!D20)))</f>
        <v/>
      </c>
      <c r="CM26" s="370" t="str">
        <f ca="1">+IF(OFFSET('Sanitation Data'!$D$30,0,10*ROW('Sanitation Data'!D20))="","",OFFSET('Sanitation Data'!$D$30,0,10*ROW('Sanitation Data'!D20)))</f>
        <v/>
      </c>
      <c r="CN26" s="370" t="str">
        <f ca="1">+IF(OFFSET('Sanitation Data'!$D$31,0,10*ROW('Sanitation Data'!D20))="","",OFFSET('Sanitation Data'!$D$31,0,10*ROW('Sanitation Data'!D20)))</f>
        <v/>
      </c>
      <c r="CO26" s="370" t="str">
        <f ca="1">+IF(OFFSET('Sanitation Data'!$D$32,0,10*ROW('Sanitation Data'!D20))="","",OFFSET('Sanitation Data'!$D$32,0,10*ROW('Sanitation Data'!D20)))</f>
        <v/>
      </c>
      <c r="CP26" s="370" t="str">
        <f ca="1">+IF(OFFSET('Sanitation Data'!$E$28,0,10*ROW('Sanitation Data'!E20))="","",OFFSET('Sanitation Data'!$E$28,0,10*ROW('Sanitation Data'!E20)))</f>
        <v/>
      </c>
      <c r="CQ26" s="370" t="str">
        <f ca="1">+IF(OFFSET('Sanitation Data'!$E$29,0,10*ROW('Sanitation Data'!E20))="","",OFFSET('Sanitation Data'!$E$29,0,10*ROW('Sanitation Data'!E20)))</f>
        <v/>
      </c>
      <c r="CR26" s="370" t="str">
        <f ca="1">+IF(OFFSET('Sanitation Data'!$E$30,0,10*ROW('Sanitation Data'!E20))="","",OFFSET('Sanitation Data'!$E$30,0,10*ROW('Sanitation Data'!E20)))</f>
        <v/>
      </c>
      <c r="CS26" s="370" t="str">
        <f ca="1">+IF(OFFSET('Sanitation Data'!$E$31,0,10*ROW('Sanitation Data'!E20))="","",OFFSET('Sanitation Data'!$E$31,0,10*ROW('Sanitation Data'!E20)))</f>
        <v/>
      </c>
      <c r="CT26" s="370" t="str">
        <f ca="1">+IF(OFFSET('Sanitation Data'!$E$32,0,10*ROW('Sanitation Data'!E20))="","",OFFSET('Sanitation Data'!$E$32,0,10*ROW('Sanitation Data'!E20)))</f>
        <v/>
      </c>
      <c r="CU26" s="370" t="str">
        <f ca="1">+IF(OFFSET('Sanitation Data'!$F$28,0,10*ROW('Sanitation Data'!F20))="","",OFFSET('Sanitation Data'!$F$28,0,10*ROW('Sanitation Data'!F20)))</f>
        <v/>
      </c>
      <c r="CV26" s="370" t="str">
        <f ca="1">+IF(OFFSET('Sanitation Data'!$F$29,0,10*ROW('Sanitation Data'!F20))="","",OFFSET('Sanitation Data'!$F$29,0,10*ROW('Sanitation Data'!F20)))</f>
        <v/>
      </c>
      <c r="CW26" s="370" t="str">
        <f ca="1">+IF(OFFSET('Sanitation Data'!$F$30,0,10*ROW('Sanitation Data'!F20))="","",OFFSET('Sanitation Data'!$F$30,0,10*ROW('Sanitation Data'!F20)))</f>
        <v/>
      </c>
      <c r="CX26" s="370" t="str">
        <f ca="1">+IF(OFFSET('Sanitation Data'!$F$31,0,10*ROW('Sanitation Data'!F20))="","",OFFSET('Sanitation Data'!$F$31,0,10*ROW('Sanitation Data'!F20)))</f>
        <v/>
      </c>
      <c r="CY26" s="370" t="str">
        <f ca="1">+IF(OFFSET('Sanitation Data'!$F$32,0,10*ROW('Sanitation Data'!F20))="","",OFFSET('Sanitation Data'!$F$32,0,10*ROW('Sanitation Data'!F20)))</f>
        <v/>
      </c>
      <c r="CZ26" s="370" t="str">
        <f ca="1">+IF(OFFSET('Sanitation Data'!$G$28,0,10*ROW('Sanitation Data'!G20))="","",OFFSET('Sanitation Data'!$G$28,0,10*ROW('Sanitation Data'!G20)))</f>
        <v/>
      </c>
      <c r="DA26" s="370" t="str">
        <f ca="1">+IF(OFFSET('Sanitation Data'!$G$29,0,10*ROW('Sanitation Data'!G20))="","",OFFSET('Sanitation Data'!$G$29,0,10*ROW('Sanitation Data'!G20)))</f>
        <v/>
      </c>
      <c r="DB26" s="370" t="str">
        <f ca="1">+IF(OFFSET('Sanitation Data'!$G$30,0,10*ROW('Sanitation Data'!G20))="","",OFFSET('Sanitation Data'!$G$30,0,10*ROW('Sanitation Data'!G20)))</f>
        <v/>
      </c>
      <c r="DC26" s="370" t="str">
        <f ca="1">+IF(OFFSET('Sanitation Data'!$G$31,0,10*ROW('Sanitation Data'!G20))="","",OFFSET('Sanitation Data'!$G$31,0,10*ROW('Sanitation Data'!G20)))</f>
        <v/>
      </c>
      <c r="DD26" s="370" t="str">
        <f ca="1">+IF(OFFSET('Sanitation Data'!$G$32,0,10*ROW('Sanitation Data'!G20))="","",OFFSET('Sanitation Data'!$G$32,0,10*ROW('Sanitation Data'!G20)))</f>
        <v/>
      </c>
      <c r="DE26" s="370" t="str">
        <f ca="1">+IF(OFFSET('Sanitation Data'!$H$28,0,10*ROW('Sanitation Data'!H20))="","",OFFSET('Sanitation Data'!$H$28,0,10*ROW('Sanitation Data'!H20)))</f>
        <v/>
      </c>
      <c r="DF26" s="370" t="str">
        <f ca="1">+IF(OFFSET('Sanitation Data'!$H$29,0,10*ROW('Sanitation Data'!H20))="","",OFFSET('Sanitation Data'!$H$29,0,10*ROW('Sanitation Data'!H20)))</f>
        <v/>
      </c>
      <c r="DG26" s="370" t="str">
        <f ca="1">+IF(OFFSET('Sanitation Data'!$H$30,0,10*ROW('Sanitation Data'!H20))="","",OFFSET('Sanitation Data'!$H$30,0,10*ROW('Sanitation Data'!H20)))</f>
        <v/>
      </c>
      <c r="DH26" s="370" t="str">
        <f ca="1">+IF(OFFSET('Sanitation Data'!$H$31,0,10*ROW('Sanitation Data'!H20))="","",OFFSET('Sanitation Data'!$H$31,0,10*ROW('Sanitation Data'!H20)))</f>
        <v/>
      </c>
      <c r="DI26" s="370" t="str">
        <f ca="1">+IF(OFFSET('Sanitation Data'!$H$32,0,10*ROW('Sanitation Data'!H20))="","",OFFSET('Sanitation Data'!$H$32,0,10*ROW('Sanitation Data'!H20)))</f>
        <v/>
      </c>
      <c r="DJ26" s="370" t="str">
        <f ca="1">+IF(OFFSET('Sanitation Data'!$I$28,0,10*ROW('Sanitation Data'!I20))="","",OFFSET('Sanitation Data'!$I$28,0,10*ROW('Sanitation Data'!I20)))</f>
        <v/>
      </c>
      <c r="DK26" s="370" t="str">
        <f ca="1">+IF(OFFSET('Sanitation Data'!$I$29,0,10*ROW('Sanitation Data'!I20))="","",OFFSET('Sanitation Data'!$I$29,0,10*ROW('Sanitation Data'!I20)))</f>
        <v/>
      </c>
      <c r="DL26" s="370" t="str">
        <f ca="1">+IF(OFFSET('Sanitation Data'!$I$30,0,10*ROW('Sanitation Data'!I20))="","",OFFSET('Sanitation Data'!$I$30,0,10*ROW('Sanitation Data'!I20)))</f>
        <v/>
      </c>
      <c r="DM26" s="370" t="str">
        <f ca="1">+IF(OFFSET('Sanitation Data'!$I$31,0,10*ROW('Sanitation Data'!I20))="","",OFFSET('Sanitation Data'!$I$31,0,10*ROW('Sanitation Data'!I20)))</f>
        <v/>
      </c>
      <c r="DN26" s="370" t="str">
        <f ca="1">+IF(OFFSET('Sanitation Data'!$I$32,0,10*ROW('Sanitation Data'!I20))="","",OFFSET('Sanitation Data'!$I$32,0,10*ROW('Sanitation Data'!I20)))</f>
        <v/>
      </c>
      <c r="DO26" s="370" t="str">
        <f ca="1">+IF(OFFSET('Hygiene Data'!$D$11,0,10*ROW('Hygiene Data'!D20))="","",OFFSET('Hygiene Data'!$D$11,0,10*ROW('Hygiene Data'!D20)))</f>
        <v/>
      </c>
      <c r="DP26" s="370" t="str">
        <f ca="1">+IF(OFFSET('Hygiene Data'!$D$12,0,10*ROW('Hygiene Data'!D20))="","",OFFSET('Hygiene Data'!$D$12,0,10*ROW('Hygiene Data'!D20)))</f>
        <v/>
      </c>
      <c r="DQ26" s="370" t="str">
        <f ca="1">+IF(OFFSET('Hygiene Data'!$D$13,0,10*ROW('Hygiene Data'!D20))="","",OFFSET('Hygiene Data'!$D$13,0,10*ROW('Hygiene Data'!D20)))</f>
        <v/>
      </c>
      <c r="DR26" s="370" t="str">
        <f ca="1">+IF(OFFSET('Hygiene Data'!$E$11,0,10*ROW('Hygiene Data'!E20))="","",OFFSET('Hygiene Data'!$E$11,0,10*ROW('Hygiene Data'!E20)))</f>
        <v/>
      </c>
      <c r="DS26" s="370" t="str">
        <f ca="1">+IF(OFFSET('Hygiene Data'!$E$12,0,10*ROW('Hygiene Data'!E20))="","",OFFSET('Hygiene Data'!$E$12,0,10*ROW('Hygiene Data'!E20)))</f>
        <v/>
      </c>
      <c r="DT26" s="370" t="str">
        <f ca="1">+IF(OFFSET('Hygiene Data'!$E$13,0,10*ROW('Hygiene Data'!E20))="","",OFFSET('Hygiene Data'!$E$13,0,10*ROW('Hygiene Data'!E20)))</f>
        <v/>
      </c>
      <c r="DU26" s="370" t="str">
        <f ca="1">+IF(OFFSET('Hygiene Data'!$F$11,0,10*ROW('Hygiene Data'!F20))="","",OFFSET('Hygiene Data'!$F$11,0,10*ROW('Hygiene Data'!F20)))</f>
        <v/>
      </c>
      <c r="DV26" s="370" t="str">
        <f ca="1">+IF(OFFSET('Hygiene Data'!$F$12,0,10*ROW('Hygiene Data'!F20))="","",OFFSET('Hygiene Data'!$F$12,0,10*ROW('Hygiene Data'!F20)))</f>
        <v/>
      </c>
      <c r="DW26" s="370" t="str">
        <f ca="1">+IF(OFFSET('Hygiene Data'!$F$13,0,10*ROW('Hygiene Data'!F20))="","",OFFSET('Hygiene Data'!$F$13,0,10*ROW('Hygiene Data'!F20)))</f>
        <v/>
      </c>
      <c r="DX26" s="370" t="str">
        <f ca="1">+IF(OFFSET('Hygiene Data'!$G$11,0,10*ROW('Hygiene Data'!G20))="","",OFFSET('Hygiene Data'!$G$11,0,10*ROW('Hygiene Data'!G20)))</f>
        <v/>
      </c>
      <c r="DY26" s="370" t="str">
        <f ca="1">+IF(OFFSET('Hygiene Data'!$G$12,0,10*ROW('Hygiene Data'!G20))="","",OFFSET('Hygiene Data'!$G$12,0,10*ROW('Hygiene Data'!G20)))</f>
        <v/>
      </c>
      <c r="DZ26" s="370" t="str">
        <f ca="1">+IF(OFFSET('Hygiene Data'!$G$13,0,10*ROW('Hygiene Data'!G20))="","",OFFSET('Hygiene Data'!$G$13,0,10*ROW('Hygiene Data'!G20)))</f>
        <v/>
      </c>
      <c r="EA26" s="370" t="str">
        <f ca="1">+IF(OFFSET('Hygiene Data'!$H$11,0,10*ROW('Hygiene Data'!H20))="","",OFFSET('Hygiene Data'!$H$11,0,10*ROW('Hygiene Data'!H20)))</f>
        <v/>
      </c>
      <c r="EB26" s="370" t="str">
        <f ca="1">+IF(OFFSET('Hygiene Data'!$H$12,0,10*ROW('Hygiene Data'!H20))="","",OFFSET('Hygiene Data'!$H$12,0,10*ROW('Hygiene Data'!H20)))</f>
        <v/>
      </c>
      <c r="EC26" s="370" t="str">
        <f ca="1">+IF(OFFSET('Hygiene Data'!$H$13,0,10*ROW('Hygiene Data'!H20))="","",OFFSET('Hygiene Data'!$H$13,0,10*ROW('Hygiene Data'!H20)))</f>
        <v/>
      </c>
      <c r="ED26" s="370" t="str">
        <f ca="1">+IF(OFFSET('Hygiene Data'!$I$11,0,10*ROW('Hygiene Data'!I20))="","",OFFSET('Hygiene Data'!$I$11,0,10*ROW('Hygiene Data'!I20)))</f>
        <v/>
      </c>
      <c r="EE26" s="370" t="str">
        <f ca="1">+IF(OFFSET('Hygiene Data'!$I$12,0,10*ROW('Hygiene Data'!I20))="","",OFFSET('Hygiene Data'!$I$12,0,10*ROW('Hygiene Data'!I20)))</f>
        <v/>
      </c>
      <c r="EF26" s="370" t="str">
        <f ca="1">+IF(OFFSET('Hygiene Data'!$I$13,0,10*ROW('Hygiene Data'!I20))="","",OFFSET('Hygiene Data'!$I$13,0,10*ROW('Hygiene Data'!I20)))</f>
        <v/>
      </c>
    </row>
    <row r="27" spans="1:136" x14ac:dyDescent="0.25">
      <c r="A27" s="479" t="str">
        <f ca="1">+IF(OFFSET('Water Data'!$B$2,0,10*ROW('Water Data'!E21))="","",OFFSET('Water Data'!$B$2,0,10*ROW('Water Data'!E21)))</f>
        <v/>
      </c>
      <c r="B27" s="47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6" t="str">
        <f t="shared" ca="1" si="0"/>
        <v/>
      </c>
      <c r="D27" s="50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0" t="str">
        <f ca="1">+IF(OFFSET('Water Data'!$D$27,0,10*ROW('Water Data'!D21))="","",OFFSET('Water Data'!$D$27,0,10*ROW('Water Data'!D21)))</f>
        <v/>
      </c>
      <c r="BT27" s="370" t="str">
        <f ca="1">+IF(OFFSET('Water Data'!$D$28,0,10*ROW('Water Data'!D21))="","",OFFSET('Water Data'!$D$28,0,10*ROW('Water Data'!D21)))</f>
        <v/>
      </c>
      <c r="BU27" s="370" t="str">
        <f ca="1">+IF(OFFSET('Water Data'!$D$29,0,10*ROW('Water Data'!D21))="","",OFFSET('Water Data'!$D$29,0,10*ROW('Water Data'!D21)))</f>
        <v/>
      </c>
      <c r="BV27" s="370" t="str">
        <f ca="1">+IF(OFFSET('Water Data'!$E$27,0,10*ROW('Water Data'!E21))="","",OFFSET('Water Data'!$E$27,0,10*ROW('Water Data'!E21)))</f>
        <v/>
      </c>
      <c r="BW27" s="370" t="str">
        <f ca="1">+IF(OFFSET('Water Data'!$E$28,0,10*ROW('Water Data'!E21))="","",OFFSET('Water Data'!$E$28,0,10*ROW('Water Data'!E21)))</f>
        <v/>
      </c>
      <c r="BX27" s="370" t="str">
        <f ca="1">+IF(OFFSET('Water Data'!$E$29,0,10*ROW('Water Data'!E21))="","",OFFSET('Water Data'!$E$29,0,10*ROW('Water Data'!E21)))</f>
        <v/>
      </c>
      <c r="BY27" s="370" t="str">
        <f ca="1">+IF(OFFSET('Water Data'!$F$27,0,10*ROW('Water Data'!F21))="","",OFFSET('Water Data'!$F$27,0,10*ROW('Water Data'!F21)))</f>
        <v/>
      </c>
      <c r="BZ27" s="370" t="str">
        <f ca="1">+IF(OFFSET('Water Data'!$F$28,0,10*ROW('Water Data'!F21))="","",OFFSET('Water Data'!$F$28,0,10*ROW('Water Data'!F21)))</f>
        <v/>
      </c>
      <c r="CA27" s="370" t="str">
        <f ca="1">+IF(OFFSET('Water Data'!$F$29,0,10*ROW('Water Data'!F21))="","",OFFSET('Water Data'!$F$29,0,10*ROW('Water Data'!F21)))</f>
        <v/>
      </c>
      <c r="CB27" s="370" t="str">
        <f ca="1">+IF(OFFSET('Water Data'!$G$27,0,10*ROW('Water Data'!G21))="","",OFFSET('Water Data'!$G$27,0,10*ROW('Water Data'!G21)))</f>
        <v/>
      </c>
      <c r="CC27" s="370" t="str">
        <f ca="1">+IF(OFFSET('Water Data'!$G$28,0,10*ROW('Water Data'!G21))="","",OFFSET('Water Data'!$G$28,0,10*ROW('Water Data'!G21)))</f>
        <v/>
      </c>
      <c r="CD27" s="370" t="str">
        <f ca="1">+IF(OFFSET('Water Data'!$G$29,0,10*ROW('Water Data'!G21))="","",OFFSET('Water Data'!$G$29,0,10*ROW('Water Data'!G21)))</f>
        <v/>
      </c>
      <c r="CE27" s="370" t="str">
        <f ca="1">+IF(OFFSET('Water Data'!$H$27,0,10*ROW('Water Data'!H21))="","",OFFSET('Water Data'!$H$27,0,10*ROW('Water Data'!H21)))</f>
        <v/>
      </c>
      <c r="CF27" s="370" t="str">
        <f ca="1">+IF(OFFSET('Water Data'!$H$28,0,10*ROW('Water Data'!H21))="","",OFFSET('Water Data'!$H$28,0,10*ROW('Water Data'!H21)))</f>
        <v/>
      </c>
      <c r="CG27" s="370" t="str">
        <f ca="1">+IF(OFFSET('Water Data'!$H$29,0,10*ROW('Water Data'!H21))="","",OFFSET('Water Data'!$H$29,0,10*ROW('Water Data'!H21)))</f>
        <v/>
      </c>
      <c r="CH27" s="370" t="str">
        <f ca="1">+IF(OFFSET('Water Data'!$I$27,0,10*ROW('Water Data'!I21))="","",OFFSET('Water Data'!$I$27,0,10*ROW('Water Data'!I21)))</f>
        <v/>
      </c>
      <c r="CI27" s="370" t="str">
        <f ca="1">+IF(OFFSET('Water Data'!$I$28,0,10*ROW('Water Data'!I21))="","",OFFSET('Water Data'!$I$28,0,10*ROW('Water Data'!I21)))</f>
        <v/>
      </c>
      <c r="CJ27" s="370" t="str">
        <f ca="1">+IF(OFFSET('Water Data'!$I$29,0,10*ROW('Water Data'!I21))="","",OFFSET('Water Data'!$I$29,0,10*ROW('Water Data'!I21)))</f>
        <v/>
      </c>
      <c r="CK27" s="370" t="str">
        <f ca="1">+IF(OFFSET('Sanitation Data'!$D$28,0,10*ROW('Sanitation Data'!D21))="","",OFFSET('Sanitation Data'!$D$28,0,10*ROW('Sanitation Data'!D21)))</f>
        <v/>
      </c>
      <c r="CL27" s="370" t="str">
        <f ca="1">+IF(OFFSET('Sanitation Data'!$D$29,0,10*ROW('Sanitation Data'!D21))="","",OFFSET('Sanitation Data'!$D$29,0,10*ROW('Sanitation Data'!D21)))</f>
        <v/>
      </c>
      <c r="CM27" s="370" t="str">
        <f ca="1">+IF(OFFSET('Sanitation Data'!$D$30,0,10*ROW('Sanitation Data'!D21))="","",OFFSET('Sanitation Data'!$D$30,0,10*ROW('Sanitation Data'!D21)))</f>
        <v/>
      </c>
      <c r="CN27" s="370" t="str">
        <f ca="1">+IF(OFFSET('Sanitation Data'!$D$31,0,10*ROW('Sanitation Data'!D21))="","",OFFSET('Sanitation Data'!$D$31,0,10*ROW('Sanitation Data'!D21)))</f>
        <v/>
      </c>
      <c r="CO27" s="370" t="str">
        <f ca="1">+IF(OFFSET('Sanitation Data'!$D$32,0,10*ROW('Sanitation Data'!D21))="","",OFFSET('Sanitation Data'!$D$32,0,10*ROW('Sanitation Data'!D21)))</f>
        <v/>
      </c>
      <c r="CP27" s="370" t="str">
        <f ca="1">+IF(OFFSET('Sanitation Data'!$E$28,0,10*ROW('Sanitation Data'!E21))="","",OFFSET('Sanitation Data'!$E$28,0,10*ROW('Sanitation Data'!E21)))</f>
        <v/>
      </c>
      <c r="CQ27" s="370" t="str">
        <f ca="1">+IF(OFFSET('Sanitation Data'!$E$29,0,10*ROW('Sanitation Data'!E21))="","",OFFSET('Sanitation Data'!$E$29,0,10*ROW('Sanitation Data'!E21)))</f>
        <v/>
      </c>
      <c r="CR27" s="370" t="str">
        <f ca="1">+IF(OFFSET('Sanitation Data'!$E$30,0,10*ROW('Sanitation Data'!E21))="","",OFFSET('Sanitation Data'!$E$30,0,10*ROW('Sanitation Data'!E21)))</f>
        <v/>
      </c>
      <c r="CS27" s="370" t="str">
        <f ca="1">+IF(OFFSET('Sanitation Data'!$E$31,0,10*ROW('Sanitation Data'!E21))="","",OFFSET('Sanitation Data'!$E$31,0,10*ROW('Sanitation Data'!E21)))</f>
        <v/>
      </c>
      <c r="CT27" s="370" t="str">
        <f ca="1">+IF(OFFSET('Sanitation Data'!$E$32,0,10*ROW('Sanitation Data'!E21))="","",OFFSET('Sanitation Data'!$E$32,0,10*ROW('Sanitation Data'!E21)))</f>
        <v/>
      </c>
      <c r="CU27" s="370" t="str">
        <f ca="1">+IF(OFFSET('Sanitation Data'!$F$28,0,10*ROW('Sanitation Data'!F21))="","",OFFSET('Sanitation Data'!$F$28,0,10*ROW('Sanitation Data'!F21)))</f>
        <v/>
      </c>
      <c r="CV27" s="370" t="str">
        <f ca="1">+IF(OFFSET('Sanitation Data'!$F$29,0,10*ROW('Sanitation Data'!F21))="","",OFFSET('Sanitation Data'!$F$29,0,10*ROW('Sanitation Data'!F21)))</f>
        <v/>
      </c>
      <c r="CW27" s="370" t="str">
        <f ca="1">+IF(OFFSET('Sanitation Data'!$F$30,0,10*ROW('Sanitation Data'!F21))="","",OFFSET('Sanitation Data'!$F$30,0,10*ROW('Sanitation Data'!F21)))</f>
        <v/>
      </c>
      <c r="CX27" s="370" t="str">
        <f ca="1">+IF(OFFSET('Sanitation Data'!$F$31,0,10*ROW('Sanitation Data'!F21))="","",OFFSET('Sanitation Data'!$F$31,0,10*ROW('Sanitation Data'!F21)))</f>
        <v/>
      </c>
      <c r="CY27" s="370" t="str">
        <f ca="1">+IF(OFFSET('Sanitation Data'!$F$32,0,10*ROW('Sanitation Data'!F21))="","",OFFSET('Sanitation Data'!$F$32,0,10*ROW('Sanitation Data'!F21)))</f>
        <v/>
      </c>
      <c r="CZ27" s="370" t="str">
        <f ca="1">+IF(OFFSET('Sanitation Data'!$G$28,0,10*ROW('Sanitation Data'!G21))="","",OFFSET('Sanitation Data'!$G$28,0,10*ROW('Sanitation Data'!G21)))</f>
        <v/>
      </c>
      <c r="DA27" s="370" t="str">
        <f ca="1">+IF(OFFSET('Sanitation Data'!$G$29,0,10*ROW('Sanitation Data'!G21))="","",OFFSET('Sanitation Data'!$G$29,0,10*ROW('Sanitation Data'!G21)))</f>
        <v/>
      </c>
      <c r="DB27" s="370" t="str">
        <f ca="1">+IF(OFFSET('Sanitation Data'!$G$30,0,10*ROW('Sanitation Data'!G21))="","",OFFSET('Sanitation Data'!$G$30,0,10*ROW('Sanitation Data'!G21)))</f>
        <v/>
      </c>
      <c r="DC27" s="370" t="str">
        <f ca="1">+IF(OFFSET('Sanitation Data'!$G$31,0,10*ROW('Sanitation Data'!G21))="","",OFFSET('Sanitation Data'!$G$31,0,10*ROW('Sanitation Data'!G21)))</f>
        <v/>
      </c>
      <c r="DD27" s="370" t="str">
        <f ca="1">+IF(OFFSET('Sanitation Data'!$G$32,0,10*ROW('Sanitation Data'!G21))="","",OFFSET('Sanitation Data'!$G$32,0,10*ROW('Sanitation Data'!G21)))</f>
        <v/>
      </c>
      <c r="DE27" s="370" t="str">
        <f ca="1">+IF(OFFSET('Sanitation Data'!$H$28,0,10*ROW('Sanitation Data'!H21))="","",OFFSET('Sanitation Data'!$H$28,0,10*ROW('Sanitation Data'!H21)))</f>
        <v/>
      </c>
      <c r="DF27" s="370" t="str">
        <f ca="1">+IF(OFFSET('Sanitation Data'!$H$29,0,10*ROW('Sanitation Data'!H21))="","",OFFSET('Sanitation Data'!$H$29,0,10*ROW('Sanitation Data'!H21)))</f>
        <v/>
      </c>
      <c r="DG27" s="370" t="str">
        <f ca="1">+IF(OFFSET('Sanitation Data'!$H$30,0,10*ROW('Sanitation Data'!H21))="","",OFFSET('Sanitation Data'!$H$30,0,10*ROW('Sanitation Data'!H21)))</f>
        <v/>
      </c>
      <c r="DH27" s="370" t="str">
        <f ca="1">+IF(OFFSET('Sanitation Data'!$H$31,0,10*ROW('Sanitation Data'!H21))="","",OFFSET('Sanitation Data'!$H$31,0,10*ROW('Sanitation Data'!H21)))</f>
        <v/>
      </c>
      <c r="DI27" s="370" t="str">
        <f ca="1">+IF(OFFSET('Sanitation Data'!$H$32,0,10*ROW('Sanitation Data'!H21))="","",OFFSET('Sanitation Data'!$H$32,0,10*ROW('Sanitation Data'!H21)))</f>
        <v/>
      </c>
      <c r="DJ27" s="370" t="str">
        <f ca="1">+IF(OFFSET('Sanitation Data'!$I$28,0,10*ROW('Sanitation Data'!I21))="","",OFFSET('Sanitation Data'!$I$28,0,10*ROW('Sanitation Data'!I21)))</f>
        <v/>
      </c>
      <c r="DK27" s="370" t="str">
        <f ca="1">+IF(OFFSET('Sanitation Data'!$I$29,0,10*ROW('Sanitation Data'!I21))="","",OFFSET('Sanitation Data'!$I$29,0,10*ROW('Sanitation Data'!I21)))</f>
        <v/>
      </c>
      <c r="DL27" s="370" t="str">
        <f ca="1">+IF(OFFSET('Sanitation Data'!$I$30,0,10*ROW('Sanitation Data'!I21))="","",OFFSET('Sanitation Data'!$I$30,0,10*ROW('Sanitation Data'!I21)))</f>
        <v/>
      </c>
      <c r="DM27" s="370" t="str">
        <f ca="1">+IF(OFFSET('Sanitation Data'!$I$31,0,10*ROW('Sanitation Data'!I21))="","",OFFSET('Sanitation Data'!$I$31,0,10*ROW('Sanitation Data'!I21)))</f>
        <v/>
      </c>
      <c r="DN27" s="370" t="str">
        <f ca="1">+IF(OFFSET('Sanitation Data'!$I$32,0,10*ROW('Sanitation Data'!I21))="","",OFFSET('Sanitation Data'!$I$32,0,10*ROW('Sanitation Data'!I21)))</f>
        <v/>
      </c>
      <c r="DO27" s="370" t="str">
        <f ca="1">+IF(OFFSET('Hygiene Data'!$D$11,0,10*ROW('Hygiene Data'!D21))="","",OFFSET('Hygiene Data'!$D$11,0,10*ROW('Hygiene Data'!D21)))</f>
        <v/>
      </c>
      <c r="DP27" s="370" t="str">
        <f ca="1">+IF(OFFSET('Hygiene Data'!$D$12,0,10*ROW('Hygiene Data'!D21))="","",OFFSET('Hygiene Data'!$D$12,0,10*ROW('Hygiene Data'!D21)))</f>
        <v/>
      </c>
      <c r="DQ27" s="370" t="str">
        <f ca="1">+IF(OFFSET('Hygiene Data'!$D$13,0,10*ROW('Hygiene Data'!D21))="","",OFFSET('Hygiene Data'!$D$13,0,10*ROW('Hygiene Data'!D21)))</f>
        <v/>
      </c>
      <c r="DR27" s="370" t="str">
        <f ca="1">+IF(OFFSET('Hygiene Data'!$E$11,0,10*ROW('Hygiene Data'!E21))="","",OFFSET('Hygiene Data'!$E$11,0,10*ROW('Hygiene Data'!E21)))</f>
        <v/>
      </c>
      <c r="DS27" s="370" t="str">
        <f ca="1">+IF(OFFSET('Hygiene Data'!$E$12,0,10*ROW('Hygiene Data'!E21))="","",OFFSET('Hygiene Data'!$E$12,0,10*ROW('Hygiene Data'!E21)))</f>
        <v/>
      </c>
      <c r="DT27" s="370" t="str">
        <f ca="1">+IF(OFFSET('Hygiene Data'!$E$13,0,10*ROW('Hygiene Data'!E21))="","",OFFSET('Hygiene Data'!$E$13,0,10*ROW('Hygiene Data'!E21)))</f>
        <v/>
      </c>
      <c r="DU27" s="370" t="str">
        <f ca="1">+IF(OFFSET('Hygiene Data'!$F$11,0,10*ROW('Hygiene Data'!F21))="","",OFFSET('Hygiene Data'!$F$11,0,10*ROW('Hygiene Data'!F21)))</f>
        <v/>
      </c>
      <c r="DV27" s="370" t="str">
        <f ca="1">+IF(OFFSET('Hygiene Data'!$F$12,0,10*ROW('Hygiene Data'!F21))="","",OFFSET('Hygiene Data'!$F$12,0,10*ROW('Hygiene Data'!F21)))</f>
        <v/>
      </c>
      <c r="DW27" s="370" t="str">
        <f ca="1">+IF(OFFSET('Hygiene Data'!$F$13,0,10*ROW('Hygiene Data'!F21))="","",OFFSET('Hygiene Data'!$F$13,0,10*ROW('Hygiene Data'!F21)))</f>
        <v/>
      </c>
      <c r="DX27" s="370" t="str">
        <f ca="1">+IF(OFFSET('Hygiene Data'!$G$11,0,10*ROW('Hygiene Data'!G21))="","",OFFSET('Hygiene Data'!$G$11,0,10*ROW('Hygiene Data'!G21)))</f>
        <v/>
      </c>
      <c r="DY27" s="370" t="str">
        <f ca="1">+IF(OFFSET('Hygiene Data'!$G$12,0,10*ROW('Hygiene Data'!G21))="","",OFFSET('Hygiene Data'!$G$12,0,10*ROW('Hygiene Data'!G21)))</f>
        <v/>
      </c>
      <c r="DZ27" s="370" t="str">
        <f ca="1">+IF(OFFSET('Hygiene Data'!$G$13,0,10*ROW('Hygiene Data'!G21))="","",OFFSET('Hygiene Data'!$G$13,0,10*ROW('Hygiene Data'!G21)))</f>
        <v/>
      </c>
      <c r="EA27" s="370" t="str">
        <f ca="1">+IF(OFFSET('Hygiene Data'!$H$11,0,10*ROW('Hygiene Data'!H21))="","",OFFSET('Hygiene Data'!$H$11,0,10*ROW('Hygiene Data'!H21)))</f>
        <v/>
      </c>
      <c r="EB27" s="370" t="str">
        <f ca="1">+IF(OFFSET('Hygiene Data'!$H$12,0,10*ROW('Hygiene Data'!H21))="","",OFFSET('Hygiene Data'!$H$12,0,10*ROW('Hygiene Data'!H21)))</f>
        <v/>
      </c>
      <c r="EC27" s="370" t="str">
        <f ca="1">+IF(OFFSET('Hygiene Data'!$H$13,0,10*ROW('Hygiene Data'!H21))="","",OFFSET('Hygiene Data'!$H$13,0,10*ROW('Hygiene Data'!H21)))</f>
        <v/>
      </c>
      <c r="ED27" s="370" t="str">
        <f ca="1">+IF(OFFSET('Hygiene Data'!$I$11,0,10*ROW('Hygiene Data'!I21))="","",OFFSET('Hygiene Data'!$I$11,0,10*ROW('Hygiene Data'!I21)))</f>
        <v/>
      </c>
      <c r="EE27" s="370" t="str">
        <f ca="1">+IF(OFFSET('Hygiene Data'!$I$12,0,10*ROW('Hygiene Data'!I21))="","",OFFSET('Hygiene Data'!$I$12,0,10*ROW('Hygiene Data'!I21)))</f>
        <v/>
      </c>
      <c r="EF27" s="370" t="str">
        <f ca="1">+IF(OFFSET('Hygiene Data'!$I$13,0,10*ROW('Hygiene Data'!I21))="","",OFFSET('Hygiene Data'!$I$13,0,10*ROW('Hygiene Data'!I21)))</f>
        <v/>
      </c>
    </row>
    <row r="28" spans="1:136" x14ac:dyDescent="0.25">
      <c r="A28" s="479" t="str">
        <f ca="1">+IF(OFFSET('Water Data'!$B$2,0,10*ROW('Water Data'!E22))="","",OFFSET('Water Data'!$B$2,0,10*ROW('Water Data'!E22)))</f>
        <v/>
      </c>
      <c r="B28" s="47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6" t="str">
        <f t="shared" ca="1" si="0"/>
        <v/>
      </c>
      <c r="D28" s="50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0" t="str">
        <f ca="1">+IF(OFFSET('Water Data'!$D$27,0,10*ROW('Water Data'!D22))="","",OFFSET('Water Data'!$D$27,0,10*ROW('Water Data'!D22)))</f>
        <v/>
      </c>
      <c r="BT28" s="370" t="str">
        <f ca="1">+IF(OFFSET('Water Data'!$D$28,0,10*ROW('Water Data'!D22))="","",OFFSET('Water Data'!$D$28,0,10*ROW('Water Data'!D22)))</f>
        <v/>
      </c>
      <c r="BU28" s="370" t="str">
        <f ca="1">+IF(OFFSET('Water Data'!$D$29,0,10*ROW('Water Data'!D22))="","",OFFSET('Water Data'!$D$29,0,10*ROW('Water Data'!D22)))</f>
        <v/>
      </c>
      <c r="BV28" s="370" t="str">
        <f ca="1">+IF(OFFSET('Water Data'!$E$27,0,10*ROW('Water Data'!E22))="","",OFFSET('Water Data'!$E$27,0,10*ROW('Water Data'!E22)))</f>
        <v/>
      </c>
      <c r="BW28" s="370" t="str">
        <f ca="1">+IF(OFFSET('Water Data'!$E$28,0,10*ROW('Water Data'!E22))="","",OFFSET('Water Data'!$E$28,0,10*ROW('Water Data'!E22)))</f>
        <v/>
      </c>
      <c r="BX28" s="370" t="str">
        <f ca="1">+IF(OFFSET('Water Data'!$E$29,0,10*ROW('Water Data'!E22))="","",OFFSET('Water Data'!$E$29,0,10*ROW('Water Data'!E22)))</f>
        <v/>
      </c>
      <c r="BY28" s="370" t="str">
        <f ca="1">+IF(OFFSET('Water Data'!$F$27,0,10*ROW('Water Data'!F22))="","",OFFSET('Water Data'!$F$27,0,10*ROW('Water Data'!F22)))</f>
        <v/>
      </c>
      <c r="BZ28" s="370" t="str">
        <f ca="1">+IF(OFFSET('Water Data'!$F$28,0,10*ROW('Water Data'!F22))="","",OFFSET('Water Data'!$F$28,0,10*ROW('Water Data'!F22)))</f>
        <v/>
      </c>
      <c r="CA28" s="370" t="str">
        <f ca="1">+IF(OFFSET('Water Data'!$F$29,0,10*ROW('Water Data'!F22))="","",OFFSET('Water Data'!$F$29,0,10*ROW('Water Data'!F22)))</f>
        <v/>
      </c>
      <c r="CB28" s="370" t="str">
        <f ca="1">+IF(OFFSET('Water Data'!$G$27,0,10*ROW('Water Data'!G22))="","",OFFSET('Water Data'!$G$27,0,10*ROW('Water Data'!G22)))</f>
        <v/>
      </c>
      <c r="CC28" s="370" t="str">
        <f ca="1">+IF(OFFSET('Water Data'!$G$28,0,10*ROW('Water Data'!G22))="","",OFFSET('Water Data'!$G$28,0,10*ROW('Water Data'!G22)))</f>
        <v/>
      </c>
      <c r="CD28" s="370" t="str">
        <f ca="1">+IF(OFFSET('Water Data'!$G$29,0,10*ROW('Water Data'!G22))="","",OFFSET('Water Data'!$G$29,0,10*ROW('Water Data'!G22)))</f>
        <v/>
      </c>
      <c r="CE28" s="370" t="str">
        <f ca="1">+IF(OFFSET('Water Data'!$H$27,0,10*ROW('Water Data'!H22))="","",OFFSET('Water Data'!$H$27,0,10*ROW('Water Data'!H22)))</f>
        <v/>
      </c>
      <c r="CF28" s="370" t="str">
        <f ca="1">+IF(OFFSET('Water Data'!$H$28,0,10*ROW('Water Data'!H22))="","",OFFSET('Water Data'!$H$28,0,10*ROW('Water Data'!H22)))</f>
        <v/>
      </c>
      <c r="CG28" s="370" t="str">
        <f ca="1">+IF(OFFSET('Water Data'!$H$29,0,10*ROW('Water Data'!H22))="","",OFFSET('Water Data'!$H$29,0,10*ROW('Water Data'!H22)))</f>
        <v/>
      </c>
      <c r="CH28" s="370" t="str">
        <f ca="1">+IF(OFFSET('Water Data'!$I$27,0,10*ROW('Water Data'!I22))="","",OFFSET('Water Data'!$I$27,0,10*ROW('Water Data'!I22)))</f>
        <v/>
      </c>
      <c r="CI28" s="370" t="str">
        <f ca="1">+IF(OFFSET('Water Data'!$I$28,0,10*ROW('Water Data'!I22))="","",OFFSET('Water Data'!$I$28,0,10*ROW('Water Data'!I22)))</f>
        <v/>
      </c>
      <c r="CJ28" s="370" t="str">
        <f ca="1">+IF(OFFSET('Water Data'!$I$29,0,10*ROW('Water Data'!I22))="","",OFFSET('Water Data'!$I$29,0,10*ROW('Water Data'!I22)))</f>
        <v/>
      </c>
      <c r="CK28" s="370" t="str">
        <f ca="1">+IF(OFFSET('Sanitation Data'!$D$28,0,10*ROW('Sanitation Data'!D22))="","",OFFSET('Sanitation Data'!$D$28,0,10*ROW('Sanitation Data'!D22)))</f>
        <v/>
      </c>
      <c r="CL28" s="370" t="str">
        <f ca="1">+IF(OFFSET('Sanitation Data'!$D$29,0,10*ROW('Sanitation Data'!D22))="","",OFFSET('Sanitation Data'!$D$29,0,10*ROW('Sanitation Data'!D22)))</f>
        <v/>
      </c>
      <c r="CM28" s="370" t="str">
        <f ca="1">+IF(OFFSET('Sanitation Data'!$D$30,0,10*ROW('Sanitation Data'!D22))="","",OFFSET('Sanitation Data'!$D$30,0,10*ROW('Sanitation Data'!D22)))</f>
        <v/>
      </c>
      <c r="CN28" s="370" t="str">
        <f ca="1">+IF(OFFSET('Sanitation Data'!$D$31,0,10*ROW('Sanitation Data'!D22))="","",OFFSET('Sanitation Data'!$D$31,0,10*ROW('Sanitation Data'!D22)))</f>
        <v/>
      </c>
      <c r="CO28" s="370" t="str">
        <f ca="1">+IF(OFFSET('Sanitation Data'!$D$32,0,10*ROW('Sanitation Data'!D22))="","",OFFSET('Sanitation Data'!$D$32,0,10*ROW('Sanitation Data'!D22)))</f>
        <v/>
      </c>
      <c r="CP28" s="370" t="str">
        <f ca="1">+IF(OFFSET('Sanitation Data'!$E$28,0,10*ROW('Sanitation Data'!E22))="","",OFFSET('Sanitation Data'!$E$28,0,10*ROW('Sanitation Data'!E22)))</f>
        <v/>
      </c>
      <c r="CQ28" s="370" t="str">
        <f ca="1">+IF(OFFSET('Sanitation Data'!$E$29,0,10*ROW('Sanitation Data'!E22))="","",OFFSET('Sanitation Data'!$E$29,0,10*ROW('Sanitation Data'!E22)))</f>
        <v/>
      </c>
      <c r="CR28" s="370" t="str">
        <f ca="1">+IF(OFFSET('Sanitation Data'!$E$30,0,10*ROW('Sanitation Data'!E22))="","",OFFSET('Sanitation Data'!$E$30,0,10*ROW('Sanitation Data'!E22)))</f>
        <v/>
      </c>
      <c r="CS28" s="370" t="str">
        <f ca="1">+IF(OFFSET('Sanitation Data'!$E$31,0,10*ROW('Sanitation Data'!E22))="","",OFFSET('Sanitation Data'!$E$31,0,10*ROW('Sanitation Data'!E22)))</f>
        <v/>
      </c>
      <c r="CT28" s="370" t="str">
        <f ca="1">+IF(OFFSET('Sanitation Data'!$E$32,0,10*ROW('Sanitation Data'!E22))="","",OFFSET('Sanitation Data'!$E$32,0,10*ROW('Sanitation Data'!E22)))</f>
        <v/>
      </c>
      <c r="CU28" s="370" t="str">
        <f ca="1">+IF(OFFSET('Sanitation Data'!$F$28,0,10*ROW('Sanitation Data'!F22))="","",OFFSET('Sanitation Data'!$F$28,0,10*ROW('Sanitation Data'!F22)))</f>
        <v/>
      </c>
      <c r="CV28" s="370" t="str">
        <f ca="1">+IF(OFFSET('Sanitation Data'!$F$29,0,10*ROW('Sanitation Data'!F22))="","",OFFSET('Sanitation Data'!$F$29,0,10*ROW('Sanitation Data'!F22)))</f>
        <v/>
      </c>
      <c r="CW28" s="370" t="str">
        <f ca="1">+IF(OFFSET('Sanitation Data'!$F$30,0,10*ROW('Sanitation Data'!F22))="","",OFFSET('Sanitation Data'!$F$30,0,10*ROW('Sanitation Data'!F22)))</f>
        <v/>
      </c>
      <c r="CX28" s="370" t="str">
        <f ca="1">+IF(OFFSET('Sanitation Data'!$F$31,0,10*ROW('Sanitation Data'!F22))="","",OFFSET('Sanitation Data'!$F$31,0,10*ROW('Sanitation Data'!F22)))</f>
        <v/>
      </c>
      <c r="CY28" s="370" t="str">
        <f ca="1">+IF(OFFSET('Sanitation Data'!$F$32,0,10*ROW('Sanitation Data'!F22))="","",OFFSET('Sanitation Data'!$F$32,0,10*ROW('Sanitation Data'!F22)))</f>
        <v/>
      </c>
      <c r="CZ28" s="370" t="str">
        <f ca="1">+IF(OFFSET('Sanitation Data'!$G$28,0,10*ROW('Sanitation Data'!G22))="","",OFFSET('Sanitation Data'!$G$28,0,10*ROW('Sanitation Data'!G22)))</f>
        <v/>
      </c>
      <c r="DA28" s="370" t="str">
        <f ca="1">+IF(OFFSET('Sanitation Data'!$G$29,0,10*ROW('Sanitation Data'!G22))="","",OFFSET('Sanitation Data'!$G$29,0,10*ROW('Sanitation Data'!G22)))</f>
        <v/>
      </c>
      <c r="DB28" s="370" t="str">
        <f ca="1">+IF(OFFSET('Sanitation Data'!$G$30,0,10*ROW('Sanitation Data'!G22))="","",OFFSET('Sanitation Data'!$G$30,0,10*ROW('Sanitation Data'!G22)))</f>
        <v/>
      </c>
      <c r="DC28" s="370" t="str">
        <f ca="1">+IF(OFFSET('Sanitation Data'!$G$31,0,10*ROW('Sanitation Data'!G22))="","",OFFSET('Sanitation Data'!$G$31,0,10*ROW('Sanitation Data'!G22)))</f>
        <v/>
      </c>
      <c r="DD28" s="370" t="str">
        <f ca="1">+IF(OFFSET('Sanitation Data'!$G$32,0,10*ROW('Sanitation Data'!G22))="","",OFFSET('Sanitation Data'!$G$32,0,10*ROW('Sanitation Data'!G22)))</f>
        <v/>
      </c>
      <c r="DE28" s="370" t="str">
        <f ca="1">+IF(OFFSET('Sanitation Data'!$H$28,0,10*ROW('Sanitation Data'!H22))="","",OFFSET('Sanitation Data'!$H$28,0,10*ROW('Sanitation Data'!H22)))</f>
        <v/>
      </c>
      <c r="DF28" s="370" t="str">
        <f ca="1">+IF(OFFSET('Sanitation Data'!$H$29,0,10*ROW('Sanitation Data'!H22))="","",OFFSET('Sanitation Data'!$H$29,0,10*ROW('Sanitation Data'!H22)))</f>
        <v/>
      </c>
      <c r="DG28" s="370" t="str">
        <f ca="1">+IF(OFFSET('Sanitation Data'!$H$30,0,10*ROW('Sanitation Data'!H22))="","",OFFSET('Sanitation Data'!$H$30,0,10*ROW('Sanitation Data'!H22)))</f>
        <v/>
      </c>
      <c r="DH28" s="370" t="str">
        <f ca="1">+IF(OFFSET('Sanitation Data'!$H$31,0,10*ROW('Sanitation Data'!H22))="","",OFFSET('Sanitation Data'!$H$31,0,10*ROW('Sanitation Data'!H22)))</f>
        <v/>
      </c>
      <c r="DI28" s="370" t="str">
        <f ca="1">+IF(OFFSET('Sanitation Data'!$H$32,0,10*ROW('Sanitation Data'!H22))="","",OFFSET('Sanitation Data'!$H$32,0,10*ROW('Sanitation Data'!H22)))</f>
        <v/>
      </c>
      <c r="DJ28" s="370" t="str">
        <f ca="1">+IF(OFFSET('Sanitation Data'!$I$28,0,10*ROW('Sanitation Data'!I22))="","",OFFSET('Sanitation Data'!$I$28,0,10*ROW('Sanitation Data'!I22)))</f>
        <v/>
      </c>
      <c r="DK28" s="370" t="str">
        <f ca="1">+IF(OFFSET('Sanitation Data'!$I$29,0,10*ROW('Sanitation Data'!I22))="","",OFFSET('Sanitation Data'!$I$29,0,10*ROW('Sanitation Data'!I22)))</f>
        <v/>
      </c>
      <c r="DL28" s="370" t="str">
        <f ca="1">+IF(OFFSET('Sanitation Data'!$I$30,0,10*ROW('Sanitation Data'!I22))="","",OFFSET('Sanitation Data'!$I$30,0,10*ROW('Sanitation Data'!I22)))</f>
        <v/>
      </c>
      <c r="DM28" s="370" t="str">
        <f ca="1">+IF(OFFSET('Sanitation Data'!$I$31,0,10*ROW('Sanitation Data'!I22))="","",OFFSET('Sanitation Data'!$I$31,0,10*ROW('Sanitation Data'!I22)))</f>
        <v/>
      </c>
      <c r="DN28" s="370" t="str">
        <f ca="1">+IF(OFFSET('Sanitation Data'!$I$32,0,10*ROW('Sanitation Data'!I22))="","",OFFSET('Sanitation Data'!$I$32,0,10*ROW('Sanitation Data'!I22)))</f>
        <v/>
      </c>
      <c r="DO28" s="370" t="str">
        <f ca="1">+IF(OFFSET('Hygiene Data'!$D$11,0,10*ROW('Hygiene Data'!D22))="","",OFFSET('Hygiene Data'!$D$11,0,10*ROW('Hygiene Data'!D22)))</f>
        <v/>
      </c>
      <c r="DP28" s="370" t="str">
        <f ca="1">+IF(OFFSET('Hygiene Data'!$D$12,0,10*ROW('Hygiene Data'!D22))="","",OFFSET('Hygiene Data'!$D$12,0,10*ROW('Hygiene Data'!D22)))</f>
        <v/>
      </c>
      <c r="DQ28" s="370" t="str">
        <f ca="1">+IF(OFFSET('Hygiene Data'!$D$13,0,10*ROW('Hygiene Data'!D22))="","",OFFSET('Hygiene Data'!$D$13,0,10*ROW('Hygiene Data'!D22)))</f>
        <v/>
      </c>
      <c r="DR28" s="370" t="str">
        <f ca="1">+IF(OFFSET('Hygiene Data'!$E$11,0,10*ROW('Hygiene Data'!E22))="","",OFFSET('Hygiene Data'!$E$11,0,10*ROW('Hygiene Data'!E22)))</f>
        <v/>
      </c>
      <c r="DS28" s="370" t="str">
        <f ca="1">+IF(OFFSET('Hygiene Data'!$E$12,0,10*ROW('Hygiene Data'!E22))="","",OFFSET('Hygiene Data'!$E$12,0,10*ROW('Hygiene Data'!E22)))</f>
        <v/>
      </c>
      <c r="DT28" s="370" t="str">
        <f ca="1">+IF(OFFSET('Hygiene Data'!$E$13,0,10*ROW('Hygiene Data'!E22))="","",OFFSET('Hygiene Data'!$E$13,0,10*ROW('Hygiene Data'!E22)))</f>
        <v/>
      </c>
      <c r="DU28" s="370" t="str">
        <f ca="1">+IF(OFFSET('Hygiene Data'!$F$11,0,10*ROW('Hygiene Data'!F22))="","",OFFSET('Hygiene Data'!$F$11,0,10*ROW('Hygiene Data'!F22)))</f>
        <v/>
      </c>
      <c r="DV28" s="370" t="str">
        <f ca="1">+IF(OFFSET('Hygiene Data'!$F$12,0,10*ROW('Hygiene Data'!F22))="","",OFFSET('Hygiene Data'!$F$12,0,10*ROW('Hygiene Data'!F22)))</f>
        <v/>
      </c>
      <c r="DW28" s="370" t="str">
        <f ca="1">+IF(OFFSET('Hygiene Data'!$F$13,0,10*ROW('Hygiene Data'!F22))="","",OFFSET('Hygiene Data'!$F$13,0,10*ROW('Hygiene Data'!F22)))</f>
        <v/>
      </c>
      <c r="DX28" s="370" t="str">
        <f ca="1">+IF(OFFSET('Hygiene Data'!$G$11,0,10*ROW('Hygiene Data'!G22))="","",OFFSET('Hygiene Data'!$G$11,0,10*ROW('Hygiene Data'!G22)))</f>
        <v/>
      </c>
      <c r="DY28" s="370" t="str">
        <f ca="1">+IF(OFFSET('Hygiene Data'!$G$12,0,10*ROW('Hygiene Data'!G22))="","",OFFSET('Hygiene Data'!$G$12,0,10*ROW('Hygiene Data'!G22)))</f>
        <v/>
      </c>
      <c r="DZ28" s="370" t="str">
        <f ca="1">+IF(OFFSET('Hygiene Data'!$G$13,0,10*ROW('Hygiene Data'!G22))="","",OFFSET('Hygiene Data'!$G$13,0,10*ROW('Hygiene Data'!G22)))</f>
        <v/>
      </c>
      <c r="EA28" s="370" t="str">
        <f ca="1">+IF(OFFSET('Hygiene Data'!$H$11,0,10*ROW('Hygiene Data'!H22))="","",OFFSET('Hygiene Data'!$H$11,0,10*ROW('Hygiene Data'!H22)))</f>
        <v/>
      </c>
      <c r="EB28" s="370" t="str">
        <f ca="1">+IF(OFFSET('Hygiene Data'!$H$12,0,10*ROW('Hygiene Data'!H22))="","",OFFSET('Hygiene Data'!$H$12,0,10*ROW('Hygiene Data'!H22)))</f>
        <v/>
      </c>
      <c r="EC28" s="370" t="str">
        <f ca="1">+IF(OFFSET('Hygiene Data'!$H$13,0,10*ROW('Hygiene Data'!H22))="","",OFFSET('Hygiene Data'!$H$13,0,10*ROW('Hygiene Data'!H22)))</f>
        <v/>
      </c>
      <c r="ED28" s="370" t="str">
        <f ca="1">+IF(OFFSET('Hygiene Data'!$I$11,0,10*ROW('Hygiene Data'!I22))="","",OFFSET('Hygiene Data'!$I$11,0,10*ROW('Hygiene Data'!I22)))</f>
        <v/>
      </c>
      <c r="EE28" s="370" t="str">
        <f ca="1">+IF(OFFSET('Hygiene Data'!$I$12,0,10*ROW('Hygiene Data'!I22))="","",OFFSET('Hygiene Data'!$I$12,0,10*ROW('Hygiene Data'!I22)))</f>
        <v/>
      </c>
      <c r="EF28" s="370" t="str">
        <f ca="1">+IF(OFFSET('Hygiene Data'!$I$13,0,10*ROW('Hygiene Data'!I22))="","",OFFSET('Hygiene Data'!$I$13,0,10*ROW('Hygiene Data'!I22)))</f>
        <v/>
      </c>
    </row>
    <row r="29" spans="1:136" x14ac:dyDescent="0.25">
      <c r="A29" s="479" t="str">
        <f ca="1">+IF(OFFSET('Water Data'!$B$2,0,10*ROW('Water Data'!E23))="","",OFFSET('Water Data'!$B$2,0,10*ROW('Water Data'!E23)))</f>
        <v/>
      </c>
      <c r="B29" s="47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6" t="str">
        <f t="shared" ca="1" si="0"/>
        <v/>
      </c>
      <c r="D29" s="50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0" t="str">
        <f ca="1">+IF(OFFSET('Water Data'!$D$27,0,10*ROW('Water Data'!D23))="","",OFFSET('Water Data'!$D$27,0,10*ROW('Water Data'!D23)))</f>
        <v/>
      </c>
      <c r="BT29" s="370" t="str">
        <f ca="1">+IF(OFFSET('Water Data'!$D$28,0,10*ROW('Water Data'!D23))="","",OFFSET('Water Data'!$D$28,0,10*ROW('Water Data'!D23)))</f>
        <v/>
      </c>
      <c r="BU29" s="370" t="str">
        <f ca="1">+IF(OFFSET('Water Data'!$D$29,0,10*ROW('Water Data'!D23))="","",OFFSET('Water Data'!$D$29,0,10*ROW('Water Data'!D23)))</f>
        <v/>
      </c>
      <c r="BV29" s="370" t="str">
        <f ca="1">+IF(OFFSET('Water Data'!$E$27,0,10*ROW('Water Data'!E23))="","",OFFSET('Water Data'!$E$27,0,10*ROW('Water Data'!E23)))</f>
        <v/>
      </c>
      <c r="BW29" s="370" t="str">
        <f ca="1">+IF(OFFSET('Water Data'!$E$28,0,10*ROW('Water Data'!E23))="","",OFFSET('Water Data'!$E$28,0,10*ROW('Water Data'!E23)))</f>
        <v/>
      </c>
      <c r="BX29" s="370" t="str">
        <f ca="1">+IF(OFFSET('Water Data'!$E$29,0,10*ROW('Water Data'!E23))="","",OFFSET('Water Data'!$E$29,0,10*ROW('Water Data'!E23)))</f>
        <v/>
      </c>
      <c r="BY29" s="370" t="str">
        <f ca="1">+IF(OFFSET('Water Data'!$F$27,0,10*ROW('Water Data'!F23))="","",OFFSET('Water Data'!$F$27,0,10*ROW('Water Data'!F23)))</f>
        <v/>
      </c>
      <c r="BZ29" s="370" t="str">
        <f ca="1">+IF(OFFSET('Water Data'!$F$28,0,10*ROW('Water Data'!F23))="","",OFFSET('Water Data'!$F$28,0,10*ROW('Water Data'!F23)))</f>
        <v/>
      </c>
      <c r="CA29" s="370" t="str">
        <f ca="1">+IF(OFFSET('Water Data'!$F$29,0,10*ROW('Water Data'!F23))="","",OFFSET('Water Data'!$F$29,0,10*ROW('Water Data'!F23)))</f>
        <v/>
      </c>
      <c r="CB29" s="370" t="str">
        <f ca="1">+IF(OFFSET('Water Data'!$G$27,0,10*ROW('Water Data'!G23))="","",OFFSET('Water Data'!$G$27,0,10*ROW('Water Data'!G23)))</f>
        <v/>
      </c>
      <c r="CC29" s="370" t="str">
        <f ca="1">+IF(OFFSET('Water Data'!$G$28,0,10*ROW('Water Data'!G23))="","",OFFSET('Water Data'!$G$28,0,10*ROW('Water Data'!G23)))</f>
        <v/>
      </c>
      <c r="CD29" s="370" t="str">
        <f ca="1">+IF(OFFSET('Water Data'!$G$29,0,10*ROW('Water Data'!G23))="","",OFFSET('Water Data'!$G$29,0,10*ROW('Water Data'!G23)))</f>
        <v/>
      </c>
      <c r="CE29" s="370" t="str">
        <f ca="1">+IF(OFFSET('Water Data'!$H$27,0,10*ROW('Water Data'!H23))="","",OFFSET('Water Data'!$H$27,0,10*ROW('Water Data'!H23)))</f>
        <v/>
      </c>
      <c r="CF29" s="370" t="str">
        <f ca="1">+IF(OFFSET('Water Data'!$H$28,0,10*ROW('Water Data'!H23))="","",OFFSET('Water Data'!$H$28,0,10*ROW('Water Data'!H23)))</f>
        <v/>
      </c>
      <c r="CG29" s="370" t="str">
        <f ca="1">+IF(OFFSET('Water Data'!$H$29,0,10*ROW('Water Data'!H23))="","",OFFSET('Water Data'!$H$29,0,10*ROW('Water Data'!H23)))</f>
        <v/>
      </c>
      <c r="CH29" s="370" t="str">
        <f ca="1">+IF(OFFSET('Water Data'!$I$27,0,10*ROW('Water Data'!I23))="","",OFFSET('Water Data'!$I$27,0,10*ROW('Water Data'!I23)))</f>
        <v/>
      </c>
      <c r="CI29" s="370" t="str">
        <f ca="1">+IF(OFFSET('Water Data'!$I$28,0,10*ROW('Water Data'!I23))="","",OFFSET('Water Data'!$I$28,0,10*ROW('Water Data'!I23)))</f>
        <v/>
      </c>
      <c r="CJ29" s="370" t="str">
        <f ca="1">+IF(OFFSET('Water Data'!$I$29,0,10*ROW('Water Data'!I23))="","",OFFSET('Water Data'!$I$29,0,10*ROW('Water Data'!I23)))</f>
        <v/>
      </c>
      <c r="CK29" s="370" t="str">
        <f ca="1">+IF(OFFSET('Sanitation Data'!$D$28,0,10*ROW('Sanitation Data'!D23))="","",OFFSET('Sanitation Data'!$D$28,0,10*ROW('Sanitation Data'!D23)))</f>
        <v/>
      </c>
      <c r="CL29" s="370" t="str">
        <f ca="1">+IF(OFFSET('Sanitation Data'!$D$29,0,10*ROW('Sanitation Data'!D23))="","",OFFSET('Sanitation Data'!$D$29,0,10*ROW('Sanitation Data'!D23)))</f>
        <v/>
      </c>
      <c r="CM29" s="370" t="str">
        <f ca="1">+IF(OFFSET('Sanitation Data'!$D$30,0,10*ROW('Sanitation Data'!D23))="","",OFFSET('Sanitation Data'!$D$30,0,10*ROW('Sanitation Data'!D23)))</f>
        <v/>
      </c>
      <c r="CN29" s="370" t="str">
        <f ca="1">+IF(OFFSET('Sanitation Data'!$D$31,0,10*ROW('Sanitation Data'!D23))="","",OFFSET('Sanitation Data'!$D$31,0,10*ROW('Sanitation Data'!D23)))</f>
        <v/>
      </c>
      <c r="CO29" s="370" t="str">
        <f ca="1">+IF(OFFSET('Sanitation Data'!$D$32,0,10*ROW('Sanitation Data'!D23))="","",OFFSET('Sanitation Data'!$D$32,0,10*ROW('Sanitation Data'!D23)))</f>
        <v/>
      </c>
      <c r="CP29" s="370" t="str">
        <f ca="1">+IF(OFFSET('Sanitation Data'!$E$28,0,10*ROW('Sanitation Data'!E23))="","",OFFSET('Sanitation Data'!$E$28,0,10*ROW('Sanitation Data'!E23)))</f>
        <v/>
      </c>
      <c r="CQ29" s="370" t="str">
        <f ca="1">+IF(OFFSET('Sanitation Data'!$E$29,0,10*ROW('Sanitation Data'!E23))="","",OFFSET('Sanitation Data'!$E$29,0,10*ROW('Sanitation Data'!E23)))</f>
        <v/>
      </c>
      <c r="CR29" s="370" t="str">
        <f ca="1">+IF(OFFSET('Sanitation Data'!$E$30,0,10*ROW('Sanitation Data'!E23))="","",OFFSET('Sanitation Data'!$E$30,0,10*ROW('Sanitation Data'!E23)))</f>
        <v/>
      </c>
      <c r="CS29" s="370" t="str">
        <f ca="1">+IF(OFFSET('Sanitation Data'!$E$31,0,10*ROW('Sanitation Data'!E23))="","",OFFSET('Sanitation Data'!$E$31,0,10*ROW('Sanitation Data'!E23)))</f>
        <v/>
      </c>
      <c r="CT29" s="370" t="str">
        <f ca="1">+IF(OFFSET('Sanitation Data'!$E$32,0,10*ROW('Sanitation Data'!E23))="","",OFFSET('Sanitation Data'!$E$32,0,10*ROW('Sanitation Data'!E23)))</f>
        <v/>
      </c>
      <c r="CU29" s="370" t="str">
        <f ca="1">+IF(OFFSET('Sanitation Data'!$F$28,0,10*ROW('Sanitation Data'!F23))="","",OFFSET('Sanitation Data'!$F$28,0,10*ROW('Sanitation Data'!F23)))</f>
        <v/>
      </c>
      <c r="CV29" s="370" t="str">
        <f ca="1">+IF(OFFSET('Sanitation Data'!$F$29,0,10*ROW('Sanitation Data'!F23))="","",OFFSET('Sanitation Data'!$F$29,0,10*ROW('Sanitation Data'!F23)))</f>
        <v/>
      </c>
      <c r="CW29" s="370" t="str">
        <f ca="1">+IF(OFFSET('Sanitation Data'!$F$30,0,10*ROW('Sanitation Data'!F23))="","",OFFSET('Sanitation Data'!$F$30,0,10*ROW('Sanitation Data'!F23)))</f>
        <v/>
      </c>
      <c r="CX29" s="370" t="str">
        <f ca="1">+IF(OFFSET('Sanitation Data'!$F$31,0,10*ROW('Sanitation Data'!F23))="","",OFFSET('Sanitation Data'!$F$31,0,10*ROW('Sanitation Data'!F23)))</f>
        <v/>
      </c>
      <c r="CY29" s="370" t="str">
        <f ca="1">+IF(OFFSET('Sanitation Data'!$F$32,0,10*ROW('Sanitation Data'!F23))="","",OFFSET('Sanitation Data'!$F$32,0,10*ROW('Sanitation Data'!F23)))</f>
        <v/>
      </c>
      <c r="CZ29" s="370" t="str">
        <f ca="1">+IF(OFFSET('Sanitation Data'!$G$28,0,10*ROW('Sanitation Data'!G23))="","",OFFSET('Sanitation Data'!$G$28,0,10*ROW('Sanitation Data'!G23)))</f>
        <v/>
      </c>
      <c r="DA29" s="370" t="str">
        <f ca="1">+IF(OFFSET('Sanitation Data'!$G$29,0,10*ROW('Sanitation Data'!G23))="","",OFFSET('Sanitation Data'!$G$29,0,10*ROW('Sanitation Data'!G23)))</f>
        <v/>
      </c>
      <c r="DB29" s="370" t="str">
        <f ca="1">+IF(OFFSET('Sanitation Data'!$G$30,0,10*ROW('Sanitation Data'!G23))="","",OFFSET('Sanitation Data'!$G$30,0,10*ROW('Sanitation Data'!G23)))</f>
        <v/>
      </c>
      <c r="DC29" s="370" t="str">
        <f ca="1">+IF(OFFSET('Sanitation Data'!$G$31,0,10*ROW('Sanitation Data'!G23))="","",OFFSET('Sanitation Data'!$G$31,0,10*ROW('Sanitation Data'!G23)))</f>
        <v/>
      </c>
      <c r="DD29" s="370" t="str">
        <f ca="1">+IF(OFFSET('Sanitation Data'!$G$32,0,10*ROW('Sanitation Data'!G23))="","",OFFSET('Sanitation Data'!$G$32,0,10*ROW('Sanitation Data'!G23)))</f>
        <v/>
      </c>
      <c r="DE29" s="370" t="str">
        <f ca="1">+IF(OFFSET('Sanitation Data'!$H$28,0,10*ROW('Sanitation Data'!H23))="","",OFFSET('Sanitation Data'!$H$28,0,10*ROW('Sanitation Data'!H23)))</f>
        <v/>
      </c>
      <c r="DF29" s="370" t="str">
        <f ca="1">+IF(OFFSET('Sanitation Data'!$H$29,0,10*ROW('Sanitation Data'!H23))="","",OFFSET('Sanitation Data'!$H$29,0,10*ROW('Sanitation Data'!H23)))</f>
        <v/>
      </c>
      <c r="DG29" s="370" t="str">
        <f ca="1">+IF(OFFSET('Sanitation Data'!$H$30,0,10*ROW('Sanitation Data'!H23))="","",OFFSET('Sanitation Data'!$H$30,0,10*ROW('Sanitation Data'!H23)))</f>
        <v/>
      </c>
      <c r="DH29" s="370" t="str">
        <f ca="1">+IF(OFFSET('Sanitation Data'!$H$31,0,10*ROW('Sanitation Data'!H23))="","",OFFSET('Sanitation Data'!$H$31,0,10*ROW('Sanitation Data'!H23)))</f>
        <v/>
      </c>
      <c r="DI29" s="370" t="str">
        <f ca="1">+IF(OFFSET('Sanitation Data'!$H$32,0,10*ROW('Sanitation Data'!H23))="","",OFFSET('Sanitation Data'!$H$32,0,10*ROW('Sanitation Data'!H23)))</f>
        <v/>
      </c>
      <c r="DJ29" s="370" t="str">
        <f ca="1">+IF(OFFSET('Sanitation Data'!$I$28,0,10*ROW('Sanitation Data'!I23))="","",OFFSET('Sanitation Data'!$I$28,0,10*ROW('Sanitation Data'!I23)))</f>
        <v/>
      </c>
      <c r="DK29" s="370" t="str">
        <f ca="1">+IF(OFFSET('Sanitation Data'!$I$29,0,10*ROW('Sanitation Data'!I23))="","",OFFSET('Sanitation Data'!$I$29,0,10*ROW('Sanitation Data'!I23)))</f>
        <v/>
      </c>
      <c r="DL29" s="370" t="str">
        <f ca="1">+IF(OFFSET('Sanitation Data'!$I$30,0,10*ROW('Sanitation Data'!I23))="","",OFFSET('Sanitation Data'!$I$30,0,10*ROW('Sanitation Data'!I23)))</f>
        <v/>
      </c>
      <c r="DM29" s="370" t="str">
        <f ca="1">+IF(OFFSET('Sanitation Data'!$I$31,0,10*ROW('Sanitation Data'!I23))="","",OFFSET('Sanitation Data'!$I$31,0,10*ROW('Sanitation Data'!I23)))</f>
        <v/>
      </c>
      <c r="DN29" s="370" t="str">
        <f ca="1">+IF(OFFSET('Sanitation Data'!$I$32,0,10*ROW('Sanitation Data'!I23))="","",OFFSET('Sanitation Data'!$I$32,0,10*ROW('Sanitation Data'!I23)))</f>
        <v/>
      </c>
      <c r="DO29" s="370" t="str">
        <f ca="1">+IF(OFFSET('Hygiene Data'!$D$11,0,10*ROW('Hygiene Data'!D23))="","",OFFSET('Hygiene Data'!$D$11,0,10*ROW('Hygiene Data'!D23)))</f>
        <v/>
      </c>
      <c r="DP29" s="370" t="str">
        <f ca="1">+IF(OFFSET('Hygiene Data'!$D$12,0,10*ROW('Hygiene Data'!D23))="","",OFFSET('Hygiene Data'!$D$12,0,10*ROW('Hygiene Data'!D23)))</f>
        <v/>
      </c>
      <c r="DQ29" s="370" t="str">
        <f ca="1">+IF(OFFSET('Hygiene Data'!$D$13,0,10*ROW('Hygiene Data'!D23))="","",OFFSET('Hygiene Data'!$D$13,0,10*ROW('Hygiene Data'!D23)))</f>
        <v/>
      </c>
      <c r="DR29" s="370" t="str">
        <f ca="1">+IF(OFFSET('Hygiene Data'!$E$11,0,10*ROW('Hygiene Data'!E23))="","",OFFSET('Hygiene Data'!$E$11,0,10*ROW('Hygiene Data'!E23)))</f>
        <v/>
      </c>
      <c r="DS29" s="370" t="str">
        <f ca="1">+IF(OFFSET('Hygiene Data'!$E$12,0,10*ROW('Hygiene Data'!E23))="","",OFFSET('Hygiene Data'!$E$12,0,10*ROW('Hygiene Data'!E23)))</f>
        <v/>
      </c>
      <c r="DT29" s="370" t="str">
        <f ca="1">+IF(OFFSET('Hygiene Data'!$E$13,0,10*ROW('Hygiene Data'!E23))="","",OFFSET('Hygiene Data'!$E$13,0,10*ROW('Hygiene Data'!E23)))</f>
        <v/>
      </c>
      <c r="DU29" s="370" t="str">
        <f ca="1">+IF(OFFSET('Hygiene Data'!$F$11,0,10*ROW('Hygiene Data'!F23))="","",OFFSET('Hygiene Data'!$F$11,0,10*ROW('Hygiene Data'!F23)))</f>
        <v/>
      </c>
      <c r="DV29" s="370" t="str">
        <f ca="1">+IF(OFFSET('Hygiene Data'!$F$12,0,10*ROW('Hygiene Data'!F23))="","",OFFSET('Hygiene Data'!$F$12,0,10*ROW('Hygiene Data'!F23)))</f>
        <v/>
      </c>
      <c r="DW29" s="370" t="str">
        <f ca="1">+IF(OFFSET('Hygiene Data'!$F$13,0,10*ROW('Hygiene Data'!F23))="","",OFFSET('Hygiene Data'!$F$13,0,10*ROW('Hygiene Data'!F23)))</f>
        <v/>
      </c>
      <c r="DX29" s="370" t="str">
        <f ca="1">+IF(OFFSET('Hygiene Data'!$G$11,0,10*ROW('Hygiene Data'!G23))="","",OFFSET('Hygiene Data'!$G$11,0,10*ROW('Hygiene Data'!G23)))</f>
        <v/>
      </c>
      <c r="DY29" s="370" t="str">
        <f ca="1">+IF(OFFSET('Hygiene Data'!$G$12,0,10*ROW('Hygiene Data'!G23))="","",OFFSET('Hygiene Data'!$G$12,0,10*ROW('Hygiene Data'!G23)))</f>
        <v/>
      </c>
      <c r="DZ29" s="370" t="str">
        <f ca="1">+IF(OFFSET('Hygiene Data'!$G$13,0,10*ROW('Hygiene Data'!G23))="","",OFFSET('Hygiene Data'!$G$13,0,10*ROW('Hygiene Data'!G23)))</f>
        <v/>
      </c>
      <c r="EA29" s="370" t="str">
        <f ca="1">+IF(OFFSET('Hygiene Data'!$H$11,0,10*ROW('Hygiene Data'!H23))="","",OFFSET('Hygiene Data'!$H$11,0,10*ROW('Hygiene Data'!H23)))</f>
        <v/>
      </c>
      <c r="EB29" s="370" t="str">
        <f ca="1">+IF(OFFSET('Hygiene Data'!$H$12,0,10*ROW('Hygiene Data'!H23))="","",OFFSET('Hygiene Data'!$H$12,0,10*ROW('Hygiene Data'!H23)))</f>
        <v/>
      </c>
      <c r="EC29" s="370" t="str">
        <f ca="1">+IF(OFFSET('Hygiene Data'!$H$13,0,10*ROW('Hygiene Data'!H23))="","",OFFSET('Hygiene Data'!$H$13,0,10*ROW('Hygiene Data'!H23)))</f>
        <v/>
      </c>
      <c r="ED29" s="370" t="str">
        <f ca="1">+IF(OFFSET('Hygiene Data'!$I$11,0,10*ROW('Hygiene Data'!I23))="","",OFFSET('Hygiene Data'!$I$11,0,10*ROW('Hygiene Data'!I23)))</f>
        <v/>
      </c>
      <c r="EE29" s="370" t="str">
        <f ca="1">+IF(OFFSET('Hygiene Data'!$I$12,0,10*ROW('Hygiene Data'!I23))="","",OFFSET('Hygiene Data'!$I$12,0,10*ROW('Hygiene Data'!I23)))</f>
        <v/>
      </c>
      <c r="EF29" s="370" t="str">
        <f ca="1">+IF(OFFSET('Hygiene Data'!$I$13,0,10*ROW('Hygiene Data'!I23))="","",OFFSET('Hygiene Data'!$I$13,0,10*ROW('Hygiene Data'!I23)))</f>
        <v/>
      </c>
    </row>
    <row r="30" spans="1:136" x14ac:dyDescent="0.25">
      <c r="A30" s="479" t="str">
        <f ca="1">+IF(OFFSET('Water Data'!$B$2,0,10*ROW('Water Data'!E24))="","",OFFSET('Water Data'!$B$2,0,10*ROW('Water Data'!E24)))</f>
        <v/>
      </c>
      <c r="B30" s="47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6" t="str">
        <f t="shared" ca="1" si="0"/>
        <v/>
      </c>
      <c r="D30" s="50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0" t="str">
        <f ca="1">+IF(OFFSET('Water Data'!$D$27,0,10*ROW('Water Data'!D24))="","",OFFSET('Water Data'!$D$27,0,10*ROW('Water Data'!D24)))</f>
        <v/>
      </c>
      <c r="BT30" s="370" t="str">
        <f ca="1">+IF(OFFSET('Water Data'!$D$28,0,10*ROW('Water Data'!D24))="","",OFFSET('Water Data'!$D$28,0,10*ROW('Water Data'!D24)))</f>
        <v/>
      </c>
      <c r="BU30" s="370" t="str">
        <f ca="1">+IF(OFFSET('Water Data'!$D$29,0,10*ROW('Water Data'!D24))="","",OFFSET('Water Data'!$D$29,0,10*ROW('Water Data'!D24)))</f>
        <v/>
      </c>
      <c r="BV30" s="370" t="str">
        <f ca="1">+IF(OFFSET('Water Data'!$E$27,0,10*ROW('Water Data'!E24))="","",OFFSET('Water Data'!$E$27,0,10*ROW('Water Data'!E24)))</f>
        <v/>
      </c>
      <c r="BW30" s="370" t="str">
        <f ca="1">+IF(OFFSET('Water Data'!$E$28,0,10*ROW('Water Data'!E24))="","",OFFSET('Water Data'!$E$28,0,10*ROW('Water Data'!E24)))</f>
        <v/>
      </c>
      <c r="BX30" s="370" t="str">
        <f ca="1">+IF(OFFSET('Water Data'!$E$29,0,10*ROW('Water Data'!E24))="","",OFFSET('Water Data'!$E$29,0,10*ROW('Water Data'!E24)))</f>
        <v/>
      </c>
      <c r="BY30" s="370" t="str">
        <f ca="1">+IF(OFFSET('Water Data'!$F$27,0,10*ROW('Water Data'!F24))="","",OFFSET('Water Data'!$F$27,0,10*ROW('Water Data'!F24)))</f>
        <v/>
      </c>
      <c r="BZ30" s="370" t="str">
        <f ca="1">+IF(OFFSET('Water Data'!$F$28,0,10*ROW('Water Data'!F24))="","",OFFSET('Water Data'!$F$28,0,10*ROW('Water Data'!F24)))</f>
        <v/>
      </c>
      <c r="CA30" s="370" t="str">
        <f ca="1">+IF(OFFSET('Water Data'!$F$29,0,10*ROW('Water Data'!F24))="","",OFFSET('Water Data'!$F$29,0,10*ROW('Water Data'!F24)))</f>
        <v/>
      </c>
      <c r="CB30" s="370" t="str">
        <f ca="1">+IF(OFFSET('Water Data'!$G$27,0,10*ROW('Water Data'!G24))="","",OFFSET('Water Data'!$G$27,0,10*ROW('Water Data'!G24)))</f>
        <v/>
      </c>
      <c r="CC30" s="370" t="str">
        <f ca="1">+IF(OFFSET('Water Data'!$G$28,0,10*ROW('Water Data'!G24))="","",OFFSET('Water Data'!$G$28,0,10*ROW('Water Data'!G24)))</f>
        <v/>
      </c>
      <c r="CD30" s="370" t="str">
        <f ca="1">+IF(OFFSET('Water Data'!$G$29,0,10*ROW('Water Data'!G24))="","",OFFSET('Water Data'!$G$29,0,10*ROW('Water Data'!G24)))</f>
        <v/>
      </c>
      <c r="CE30" s="370" t="str">
        <f ca="1">+IF(OFFSET('Water Data'!$H$27,0,10*ROW('Water Data'!H24))="","",OFFSET('Water Data'!$H$27,0,10*ROW('Water Data'!H24)))</f>
        <v/>
      </c>
      <c r="CF30" s="370" t="str">
        <f ca="1">+IF(OFFSET('Water Data'!$H$28,0,10*ROW('Water Data'!H24))="","",OFFSET('Water Data'!$H$28,0,10*ROW('Water Data'!H24)))</f>
        <v/>
      </c>
      <c r="CG30" s="370" t="str">
        <f ca="1">+IF(OFFSET('Water Data'!$H$29,0,10*ROW('Water Data'!H24))="","",OFFSET('Water Data'!$H$29,0,10*ROW('Water Data'!H24)))</f>
        <v/>
      </c>
      <c r="CH30" s="370" t="str">
        <f ca="1">+IF(OFFSET('Water Data'!$I$27,0,10*ROW('Water Data'!I24))="","",OFFSET('Water Data'!$I$27,0,10*ROW('Water Data'!I24)))</f>
        <v/>
      </c>
      <c r="CI30" s="370" t="str">
        <f ca="1">+IF(OFFSET('Water Data'!$I$28,0,10*ROW('Water Data'!I24))="","",OFFSET('Water Data'!$I$28,0,10*ROW('Water Data'!I24)))</f>
        <v/>
      </c>
      <c r="CJ30" s="370" t="str">
        <f ca="1">+IF(OFFSET('Water Data'!$I$29,0,10*ROW('Water Data'!I24))="","",OFFSET('Water Data'!$I$29,0,10*ROW('Water Data'!I24)))</f>
        <v/>
      </c>
      <c r="CK30" s="370" t="str">
        <f ca="1">+IF(OFFSET('Sanitation Data'!$D$28,0,10*ROW('Sanitation Data'!D24))="","",OFFSET('Sanitation Data'!$D$28,0,10*ROW('Sanitation Data'!D24)))</f>
        <v/>
      </c>
      <c r="CL30" s="370" t="str">
        <f ca="1">+IF(OFFSET('Sanitation Data'!$D$29,0,10*ROW('Sanitation Data'!D24))="","",OFFSET('Sanitation Data'!$D$29,0,10*ROW('Sanitation Data'!D24)))</f>
        <v/>
      </c>
      <c r="CM30" s="370" t="str">
        <f ca="1">+IF(OFFSET('Sanitation Data'!$D$30,0,10*ROW('Sanitation Data'!D24))="","",OFFSET('Sanitation Data'!$D$30,0,10*ROW('Sanitation Data'!D24)))</f>
        <v/>
      </c>
      <c r="CN30" s="370" t="str">
        <f ca="1">+IF(OFFSET('Sanitation Data'!$D$31,0,10*ROW('Sanitation Data'!D24))="","",OFFSET('Sanitation Data'!$D$31,0,10*ROW('Sanitation Data'!D24)))</f>
        <v/>
      </c>
      <c r="CO30" s="370" t="str">
        <f ca="1">+IF(OFFSET('Sanitation Data'!$D$32,0,10*ROW('Sanitation Data'!D24))="","",OFFSET('Sanitation Data'!$D$32,0,10*ROW('Sanitation Data'!D24)))</f>
        <v/>
      </c>
      <c r="CP30" s="370" t="str">
        <f ca="1">+IF(OFFSET('Sanitation Data'!$E$28,0,10*ROW('Sanitation Data'!E24))="","",OFFSET('Sanitation Data'!$E$28,0,10*ROW('Sanitation Data'!E24)))</f>
        <v/>
      </c>
      <c r="CQ30" s="370" t="str">
        <f ca="1">+IF(OFFSET('Sanitation Data'!$E$29,0,10*ROW('Sanitation Data'!E24))="","",OFFSET('Sanitation Data'!$E$29,0,10*ROW('Sanitation Data'!E24)))</f>
        <v/>
      </c>
      <c r="CR30" s="370" t="str">
        <f ca="1">+IF(OFFSET('Sanitation Data'!$E$30,0,10*ROW('Sanitation Data'!E24))="","",OFFSET('Sanitation Data'!$E$30,0,10*ROW('Sanitation Data'!E24)))</f>
        <v/>
      </c>
      <c r="CS30" s="370" t="str">
        <f ca="1">+IF(OFFSET('Sanitation Data'!$E$31,0,10*ROW('Sanitation Data'!E24))="","",OFFSET('Sanitation Data'!$E$31,0,10*ROW('Sanitation Data'!E24)))</f>
        <v/>
      </c>
      <c r="CT30" s="370" t="str">
        <f ca="1">+IF(OFFSET('Sanitation Data'!$E$32,0,10*ROW('Sanitation Data'!E24))="","",OFFSET('Sanitation Data'!$E$32,0,10*ROW('Sanitation Data'!E24)))</f>
        <v/>
      </c>
      <c r="CU30" s="370" t="str">
        <f ca="1">+IF(OFFSET('Sanitation Data'!$F$28,0,10*ROW('Sanitation Data'!F24))="","",OFFSET('Sanitation Data'!$F$28,0,10*ROW('Sanitation Data'!F24)))</f>
        <v/>
      </c>
      <c r="CV30" s="370" t="str">
        <f ca="1">+IF(OFFSET('Sanitation Data'!$F$29,0,10*ROW('Sanitation Data'!F24))="","",OFFSET('Sanitation Data'!$F$29,0,10*ROW('Sanitation Data'!F24)))</f>
        <v/>
      </c>
      <c r="CW30" s="370" t="str">
        <f ca="1">+IF(OFFSET('Sanitation Data'!$F$30,0,10*ROW('Sanitation Data'!F24))="","",OFFSET('Sanitation Data'!$F$30,0,10*ROW('Sanitation Data'!F24)))</f>
        <v/>
      </c>
      <c r="CX30" s="370" t="str">
        <f ca="1">+IF(OFFSET('Sanitation Data'!$F$31,0,10*ROW('Sanitation Data'!F24))="","",OFFSET('Sanitation Data'!$F$31,0,10*ROW('Sanitation Data'!F24)))</f>
        <v/>
      </c>
      <c r="CY30" s="370" t="str">
        <f ca="1">+IF(OFFSET('Sanitation Data'!$F$32,0,10*ROW('Sanitation Data'!F24))="","",OFFSET('Sanitation Data'!$F$32,0,10*ROW('Sanitation Data'!F24)))</f>
        <v/>
      </c>
      <c r="CZ30" s="370" t="str">
        <f ca="1">+IF(OFFSET('Sanitation Data'!$G$28,0,10*ROW('Sanitation Data'!G24))="","",OFFSET('Sanitation Data'!$G$28,0,10*ROW('Sanitation Data'!G24)))</f>
        <v/>
      </c>
      <c r="DA30" s="370" t="str">
        <f ca="1">+IF(OFFSET('Sanitation Data'!$G$29,0,10*ROW('Sanitation Data'!G24))="","",OFFSET('Sanitation Data'!$G$29,0,10*ROW('Sanitation Data'!G24)))</f>
        <v/>
      </c>
      <c r="DB30" s="370" t="str">
        <f ca="1">+IF(OFFSET('Sanitation Data'!$G$30,0,10*ROW('Sanitation Data'!G24))="","",OFFSET('Sanitation Data'!$G$30,0,10*ROW('Sanitation Data'!G24)))</f>
        <v/>
      </c>
      <c r="DC30" s="370" t="str">
        <f ca="1">+IF(OFFSET('Sanitation Data'!$G$31,0,10*ROW('Sanitation Data'!G24))="","",OFFSET('Sanitation Data'!$G$31,0,10*ROW('Sanitation Data'!G24)))</f>
        <v/>
      </c>
      <c r="DD30" s="370" t="str">
        <f ca="1">+IF(OFFSET('Sanitation Data'!$G$32,0,10*ROW('Sanitation Data'!G24))="","",OFFSET('Sanitation Data'!$G$32,0,10*ROW('Sanitation Data'!G24)))</f>
        <v/>
      </c>
      <c r="DE30" s="370" t="str">
        <f ca="1">+IF(OFFSET('Sanitation Data'!$H$28,0,10*ROW('Sanitation Data'!H24))="","",OFFSET('Sanitation Data'!$H$28,0,10*ROW('Sanitation Data'!H24)))</f>
        <v/>
      </c>
      <c r="DF30" s="370" t="str">
        <f ca="1">+IF(OFFSET('Sanitation Data'!$H$29,0,10*ROW('Sanitation Data'!H24))="","",OFFSET('Sanitation Data'!$H$29,0,10*ROW('Sanitation Data'!H24)))</f>
        <v/>
      </c>
      <c r="DG30" s="370" t="str">
        <f ca="1">+IF(OFFSET('Sanitation Data'!$H$30,0,10*ROW('Sanitation Data'!H24))="","",OFFSET('Sanitation Data'!$H$30,0,10*ROW('Sanitation Data'!H24)))</f>
        <v/>
      </c>
      <c r="DH30" s="370" t="str">
        <f ca="1">+IF(OFFSET('Sanitation Data'!$H$31,0,10*ROW('Sanitation Data'!H24))="","",OFFSET('Sanitation Data'!$H$31,0,10*ROW('Sanitation Data'!H24)))</f>
        <v/>
      </c>
      <c r="DI30" s="370" t="str">
        <f ca="1">+IF(OFFSET('Sanitation Data'!$H$32,0,10*ROW('Sanitation Data'!H24))="","",OFFSET('Sanitation Data'!$H$32,0,10*ROW('Sanitation Data'!H24)))</f>
        <v/>
      </c>
      <c r="DJ30" s="370" t="str">
        <f ca="1">+IF(OFFSET('Sanitation Data'!$I$28,0,10*ROW('Sanitation Data'!I24))="","",OFFSET('Sanitation Data'!$I$28,0,10*ROW('Sanitation Data'!I24)))</f>
        <v/>
      </c>
      <c r="DK30" s="370" t="str">
        <f ca="1">+IF(OFFSET('Sanitation Data'!$I$29,0,10*ROW('Sanitation Data'!I24))="","",OFFSET('Sanitation Data'!$I$29,0,10*ROW('Sanitation Data'!I24)))</f>
        <v/>
      </c>
      <c r="DL30" s="370" t="str">
        <f ca="1">+IF(OFFSET('Sanitation Data'!$I$30,0,10*ROW('Sanitation Data'!I24))="","",OFFSET('Sanitation Data'!$I$30,0,10*ROW('Sanitation Data'!I24)))</f>
        <v/>
      </c>
      <c r="DM30" s="370" t="str">
        <f ca="1">+IF(OFFSET('Sanitation Data'!$I$31,0,10*ROW('Sanitation Data'!I24))="","",OFFSET('Sanitation Data'!$I$31,0,10*ROW('Sanitation Data'!I24)))</f>
        <v/>
      </c>
      <c r="DN30" s="370" t="str">
        <f ca="1">+IF(OFFSET('Sanitation Data'!$I$32,0,10*ROW('Sanitation Data'!I24))="","",OFFSET('Sanitation Data'!$I$32,0,10*ROW('Sanitation Data'!I24)))</f>
        <v/>
      </c>
      <c r="DO30" s="370" t="str">
        <f ca="1">+IF(OFFSET('Hygiene Data'!$D$11,0,10*ROW('Hygiene Data'!D24))="","",OFFSET('Hygiene Data'!$D$11,0,10*ROW('Hygiene Data'!D24)))</f>
        <v/>
      </c>
      <c r="DP30" s="370" t="str">
        <f ca="1">+IF(OFFSET('Hygiene Data'!$D$12,0,10*ROW('Hygiene Data'!D24))="","",OFFSET('Hygiene Data'!$D$12,0,10*ROW('Hygiene Data'!D24)))</f>
        <v/>
      </c>
      <c r="DQ30" s="370" t="str">
        <f ca="1">+IF(OFFSET('Hygiene Data'!$D$13,0,10*ROW('Hygiene Data'!D24))="","",OFFSET('Hygiene Data'!$D$13,0,10*ROW('Hygiene Data'!D24)))</f>
        <v/>
      </c>
      <c r="DR30" s="370" t="str">
        <f ca="1">+IF(OFFSET('Hygiene Data'!$E$11,0,10*ROW('Hygiene Data'!E24))="","",OFFSET('Hygiene Data'!$E$11,0,10*ROW('Hygiene Data'!E24)))</f>
        <v/>
      </c>
      <c r="DS30" s="370" t="str">
        <f ca="1">+IF(OFFSET('Hygiene Data'!$E$12,0,10*ROW('Hygiene Data'!E24))="","",OFFSET('Hygiene Data'!$E$12,0,10*ROW('Hygiene Data'!E24)))</f>
        <v/>
      </c>
      <c r="DT30" s="370" t="str">
        <f ca="1">+IF(OFFSET('Hygiene Data'!$E$13,0,10*ROW('Hygiene Data'!E24))="","",OFFSET('Hygiene Data'!$E$13,0,10*ROW('Hygiene Data'!E24)))</f>
        <v/>
      </c>
      <c r="DU30" s="370" t="str">
        <f ca="1">+IF(OFFSET('Hygiene Data'!$F$11,0,10*ROW('Hygiene Data'!F24))="","",OFFSET('Hygiene Data'!$F$11,0,10*ROW('Hygiene Data'!F24)))</f>
        <v/>
      </c>
      <c r="DV30" s="370" t="str">
        <f ca="1">+IF(OFFSET('Hygiene Data'!$F$12,0,10*ROW('Hygiene Data'!F24))="","",OFFSET('Hygiene Data'!$F$12,0,10*ROW('Hygiene Data'!F24)))</f>
        <v/>
      </c>
      <c r="DW30" s="370" t="str">
        <f ca="1">+IF(OFFSET('Hygiene Data'!$F$13,0,10*ROW('Hygiene Data'!F24))="","",OFFSET('Hygiene Data'!$F$13,0,10*ROW('Hygiene Data'!F24)))</f>
        <v/>
      </c>
      <c r="DX30" s="370" t="str">
        <f ca="1">+IF(OFFSET('Hygiene Data'!$G$11,0,10*ROW('Hygiene Data'!G24))="","",OFFSET('Hygiene Data'!$G$11,0,10*ROW('Hygiene Data'!G24)))</f>
        <v/>
      </c>
      <c r="DY30" s="370" t="str">
        <f ca="1">+IF(OFFSET('Hygiene Data'!$G$12,0,10*ROW('Hygiene Data'!G24))="","",OFFSET('Hygiene Data'!$G$12,0,10*ROW('Hygiene Data'!G24)))</f>
        <v/>
      </c>
      <c r="DZ30" s="370" t="str">
        <f ca="1">+IF(OFFSET('Hygiene Data'!$G$13,0,10*ROW('Hygiene Data'!G24))="","",OFFSET('Hygiene Data'!$G$13,0,10*ROW('Hygiene Data'!G24)))</f>
        <v/>
      </c>
      <c r="EA30" s="370" t="str">
        <f ca="1">+IF(OFFSET('Hygiene Data'!$H$11,0,10*ROW('Hygiene Data'!H24))="","",OFFSET('Hygiene Data'!$H$11,0,10*ROW('Hygiene Data'!H24)))</f>
        <v/>
      </c>
      <c r="EB30" s="370" t="str">
        <f ca="1">+IF(OFFSET('Hygiene Data'!$H$12,0,10*ROW('Hygiene Data'!H24))="","",OFFSET('Hygiene Data'!$H$12,0,10*ROW('Hygiene Data'!H24)))</f>
        <v/>
      </c>
      <c r="EC30" s="370" t="str">
        <f ca="1">+IF(OFFSET('Hygiene Data'!$H$13,0,10*ROW('Hygiene Data'!H24))="","",OFFSET('Hygiene Data'!$H$13,0,10*ROW('Hygiene Data'!H24)))</f>
        <v/>
      </c>
      <c r="ED30" s="370" t="str">
        <f ca="1">+IF(OFFSET('Hygiene Data'!$I$11,0,10*ROW('Hygiene Data'!I24))="","",OFFSET('Hygiene Data'!$I$11,0,10*ROW('Hygiene Data'!I24)))</f>
        <v/>
      </c>
      <c r="EE30" s="370" t="str">
        <f ca="1">+IF(OFFSET('Hygiene Data'!$I$12,0,10*ROW('Hygiene Data'!I24))="","",OFFSET('Hygiene Data'!$I$12,0,10*ROW('Hygiene Data'!I24)))</f>
        <v/>
      </c>
      <c r="EF30" s="370" t="str">
        <f ca="1">+IF(OFFSET('Hygiene Data'!$I$13,0,10*ROW('Hygiene Data'!I24))="","",OFFSET('Hygiene Data'!$I$13,0,10*ROW('Hygiene Data'!I24)))</f>
        <v/>
      </c>
    </row>
    <row r="31" spans="1:136" x14ac:dyDescent="0.25">
      <c r="A31" s="479" t="str">
        <f ca="1">+IF(OFFSET('Water Data'!$B$2,0,10*ROW('Water Data'!E25))="","",OFFSET('Water Data'!$B$2,0,10*ROW('Water Data'!E25)))</f>
        <v/>
      </c>
      <c r="B31" s="47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6" t="str">
        <f t="shared" ca="1" si="0"/>
        <v/>
      </c>
      <c r="D31" s="50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0" t="str">
        <f ca="1">+IF(OFFSET('Water Data'!$D$27,0,10*ROW('Water Data'!D25))="","",OFFSET('Water Data'!$D$27,0,10*ROW('Water Data'!D25)))</f>
        <v/>
      </c>
      <c r="BT31" s="370" t="str">
        <f ca="1">+IF(OFFSET('Water Data'!$D$28,0,10*ROW('Water Data'!D25))="","",OFFSET('Water Data'!$D$28,0,10*ROW('Water Data'!D25)))</f>
        <v/>
      </c>
      <c r="BU31" s="370" t="str">
        <f ca="1">+IF(OFFSET('Water Data'!$D$29,0,10*ROW('Water Data'!D25))="","",OFFSET('Water Data'!$D$29,0,10*ROW('Water Data'!D25)))</f>
        <v/>
      </c>
      <c r="BV31" s="370" t="str">
        <f ca="1">+IF(OFFSET('Water Data'!$E$27,0,10*ROW('Water Data'!E25))="","",OFFSET('Water Data'!$E$27,0,10*ROW('Water Data'!E25)))</f>
        <v/>
      </c>
      <c r="BW31" s="370" t="str">
        <f ca="1">+IF(OFFSET('Water Data'!$E$28,0,10*ROW('Water Data'!E25))="","",OFFSET('Water Data'!$E$28,0,10*ROW('Water Data'!E25)))</f>
        <v/>
      </c>
      <c r="BX31" s="370" t="str">
        <f ca="1">+IF(OFFSET('Water Data'!$E$29,0,10*ROW('Water Data'!E25))="","",OFFSET('Water Data'!$E$29,0,10*ROW('Water Data'!E25)))</f>
        <v/>
      </c>
      <c r="BY31" s="370" t="str">
        <f ca="1">+IF(OFFSET('Water Data'!$F$27,0,10*ROW('Water Data'!F25))="","",OFFSET('Water Data'!$F$27,0,10*ROW('Water Data'!F25)))</f>
        <v/>
      </c>
      <c r="BZ31" s="370" t="str">
        <f ca="1">+IF(OFFSET('Water Data'!$F$28,0,10*ROW('Water Data'!F25))="","",OFFSET('Water Data'!$F$28,0,10*ROW('Water Data'!F25)))</f>
        <v/>
      </c>
      <c r="CA31" s="370" t="str">
        <f ca="1">+IF(OFFSET('Water Data'!$F$29,0,10*ROW('Water Data'!F25))="","",OFFSET('Water Data'!$F$29,0,10*ROW('Water Data'!F25)))</f>
        <v/>
      </c>
      <c r="CB31" s="370" t="str">
        <f ca="1">+IF(OFFSET('Water Data'!$G$27,0,10*ROW('Water Data'!G25))="","",OFFSET('Water Data'!$G$27,0,10*ROW('Water Data'!G25)))</f>
        <v/>
      </c>
      <c r="CC31" s="370" t="str">
        <f ca="1">+IF(OFFSET('Water Data'!$G$28,0,10*ROW('Water Data'!G25))="","",OFFSET('Water Data'!$G$28,0,10*ROW('Water Data'!G25)))</f>
        <v/>
      </c>
      <c r="CD31" s="370" t="str">
        <f ca="1">+IF(OFFSET('Water Data'!$G$29,0,10*ROW('Water Data'!G25))="","",OFFSET('Water Data'!$G$29,0,10*ROW('Water Data'!G25)))</f>
        <v/>
      </c>
      <c r="CE31" s="370" t="str">
        <f ca="1">+IF(OFFSET('Water Data'!$H$27,0,10*ROW('Water Data'!H25))="","",OFFSET('Water Data'!$H$27,0,10*ROW('Water Data'!H25)))</f>
        <v/>
      </c>
      <c r="CF31" s="370" t="str">
        <f ca="1">+IF(OFFSET('Water Data'!$H$28,0,10*ROW('Water Data'!H25))="","",OFFSET('Water Data'!$H$28,0,10*ROW('Water Data'!H25)))</f>
        <v/>
      </c>
      <c r="CG31" s="370" t="str">
        <f ca="1">+IF(OFFSET('Water Data'!$H$29,0,10*ROW('Water Data'!H25))="","",OFFSET('Water Data'!$H$29,0,10*ROW('Water Data'!H25)))</f>
        <v/>
      </c>
      <c r="CH31" s="370" t="str">
        <f ca="1">+IF(OFFSET('Water Data'!$I$27,0,10*ROW('Water Data'!I25))="","",OFFSET('Water Data'!$I$27,0,10*ROW('Water Data'!I25)))</f>
        <v/>
      </c>
      <c r="CI31" s="370" t="str">
        <f ca="1">+IF(OFFSET('Water Data'!$I$28,0,10*ROW('Water Data'!I25))="","",OFFSET('Water Data'!$I$28,0,10*ROW('Water Data'!I25)))</f>
        <v/>
      </c>
      <c r="CJ31" s="370" t="str">
        <f ca="1">+IF(OFFSET('Water Data'!$I$29,0,10*ROW('Water Data'!I25))="","",OFFSET('Water Data'!$I$29,0,10*ROW('Water Data'!I25)))</f>
        <v/>
      </c>
      <c r="CK31" s="370" t="str">
        <f ca="1">+IF(OFFSET('Sanitation Data'!$D$28,0,10*ROW('Sanitation Data'!D25))="","",OFFSET('Sanitation Data'!$D$28,0,10*ROW('Sanitation Data'!D25)))</f>
        <v/>
      </c>
      <c r="CL31" s="370" t="str">
        <f ca="1">+IF(OFFSET('Sanitation Data'!$D$29,0,10*ROW('Sanitation Data'!D25))="","",OFFSET('Sanitation Data'!$D$29,0,10*ROW('Sanitation Data'!D25)))</f>
        <v/>
      </c>
      <c r="CM31" s="370" t="str">
        <f ca="1">+IF(OFFSET('Sanitation Data'!$D$30,0,10*ROW('Sanitation Data'!D25))="","",OFFSET('Sanitation Data'!$D$30,0,10*ROW('Sanitation Data'!D25)))</f>
        <v/>
      </c>
      <c r="CN31" s="370" t="str">
        <f ca="1">+IF(OFFSET('Sanitation Data'!$D$31,0,10*ROW('Sanitation Data'!D25))="","",OFFSET('Sanitation Data'!$D$31,0,10*ROW('Sanitation Data'!D25)))</f>
        <v/>
      </c>
      <c r="CO31" s="370" t="str">
        <f ca="1">+IF(OFFSET('Sanitation Data'!$D$32,0,10*ROW('Sanitation Data'!D25))="","",OFFSET('Sanitation Data'!$D$32,0,10*ROW('Sanitation Data'!D25)))</f>
        <v/>
      </c>
      <c r="CP31" s="370" t="str">
        <f ca="1">+IF(OFFSET('Sanitation Data'!$E$28,0,10*ROW('Sanitation Data'!E25))="","",OFFSET('Sanitation Data'!$E$28,0,10*ROW('Sanitation Data'!E25)))</f>
        <v/>
      </c>
      <c r="CQ31" s="370" t="str">
        <f ca="1">+IF(OFFSET('Sanitation Data'!$E$29,0,10*ROW('Sanitation Data'!E25))="","",OFFSET('Sanitation Data'!$E$29,0,10*ROW('Sanitation Data'!E25)))</f>
        <v/>
      </c>
      <c r="CR31" s="370" t="str">
        <f ca="1">+IF(OFFSET('Sanitation Data'!$E$30,0,10*ROW('Sanitation Data'!E25))="","",OFFSET('Sanitation Data'!$E$30,0,10*ROW('Sanitation Data'!E25)))</f>
        <v/>
      </c>
      <c r="CS31" s="370" t="str">
        <f ca="1">+IF(OFFSET('Sanitation Data'!$E$31,0,10*ROW('Sanitation Data'!E25))="","",OFFSET('Sanitation Data'!$E$31,0,10*ROW('Sanitation Data'!E25)))</f>
        <v/>
      </c>
      <c r="CT31" s="370" t="str">
        <f ca="1">+IF(OFFSET('Sanitation Data'!$E$32,0,10*ROW('Sanitation Data'!E25))="","",OFFSET('Sanitation Data'!$E$32,0,10*ROW('Sanitation Data'!E25)))</f>
        <v/>
      </c>
      <c r="CU31" s="370" t="str">
        <f ca="1">+IF(OFFSET('Sanitation Data'!$F$28,0,10*ROW('Sanitation Data'!F25))="","",OFFSET('Sanitation Data'!$F$28,0,10*ROW('Sanitation Data'!F25)))</f>
        <v/>
      </c>
      <c r="CV31" s="370" t="str">
        <f ca="1">+IF(OFFSET('Sanitation Data'!$F$29,0,10*ROW('Sanitation Data'!F25))="","",OFFSET('Sanitation Data'!$F$29,0,10*ROW('Sanitation Data'!F25)))</f>
        <v/>
      </c>
      <c r="CW31" s="370" t="str">
        <f ca="1">+IF(OFFSET('Sanitation Data'!$F$30,0,10*ROW('Sanitation Data'!F25))="","",OFFSET('Sanitation Data'!$F$30,0,10*ROW('Sanitation Data'!F25)))</f>
        <v/>
      </c>
      <c r="CX31" s="370" t="str">
        <f ca="1">+IF(OFFSET('Sanitation Data'!$F$31,0,10*ROW('Sanitation Data'!F25))="","",OFFSET('Sanitation Data'!$F$31,0,10*ROW('Sanitation Data'!F25)))</f>
        <v/>
      </c>
      <c r="CY31" s="370" t="str">
        <f ca="1">+IF(OFFSET('Sanitation Data'!$F$32,0,10*ROW('Sanitation Data'!F25))="","",OFFSET('Sanitation Data'!$F$32,0,10*ROW('Sanitation Data'!F25)))</f>
        <v/>
      </c>
      <c r="CZ31" s="370" t="str">
        <f ca="1">+IF(OFFSET('Sanitation Data'!$G$28,0,10*ROW('Sanitation Data'!G25))="","",OFFSET('Sanitation Data'!$G$28,0,10*ROW('Sanitation Data'!G25)))</f>
        <v/>
      </c>
      <c r="DA31" s="370" t="str">
        <f ca="1">+IF(OFFSET('Sanitation Data'!$G$29,0,10*ROW('Sanitation Data'!G25))="","",OFFSET('Sanitation Data'!$G$29,0,10*ROW('Sanitation Data'!G25)))</f>
        <v/>
      </c>
      <c r="DB31" s="370" t="str">
        <f ca="1">+IF(OFFSET('Sanitation Data'!$G$30,0,10*ROW('Sanitation Data'!G25))="","",OFFSET('Sanitation Data'!$G$30,0,10*ROW('Sanitation Data'!G25)))</f>
        <v/>
      </c>
      <c r="DC31" s="370" t="str">
        <f ca="1">+IF(OFFSET('Sanitation Data'!$G$31,0,10*ROW('Sanitation Data'!G25))="","",OFFSET('Sanitation Data'!$G$31,0,10*ROW('Sanitation Data'!G25)))</f>
        <v/>
      </c>
      <c r="DD31" s="370" t="str">
        <f ca="1">+IF(OFFSET('Sanitation Data'!$G$32,0,10*ROW('Sanitation Data'!G25))="","",OFFSET('Sanitation Data'!$G$32,0,10*ROW('Sanitation Data'!G25)))</f>
        <v/>
      </c>
      <c r="DE31" s="370" t="str">
        <f ca="1">+IF(OFFSET('Sanitation Data'!$H$28,0,10*ROW('Sanitation Data'!H25))="","",OFFSET('Sanitation Data'!$H$28,0,10*ROW('Sanitation Data'!H25)))</f>
        <v/>
      </c>
      <c r="DF31" s="370" t="str">
        <f ca="1">+IF(OFFSET('Sanitation Data'!$H$29,0,10*ROW('Sanitation Data'!H25))="","",OFFSET('Sanitation Data'!$H$29,0,10*ROW('Sanitation Data'!H25)))</f>
        <v/>
      </c>
      <c r="DG31" s="370" t="str">
        <f ca="1">+IF(OFFSET('Sanitation Data'!$H$30,0,10*ROW('Sanitation Data'!H25))="","",OFFSET('Sanitation Data'!$H$30,0,10*ROW('Sanitation Data'!H25)))</f>
        <v/>
      </c>
      <c r="DH31" s="370" t="str">
        <f ca="1">+IF(OFFSET('Sanitation Data'!$H$31,0,10*ROW('Sanitation Data'!H25))="","",OFFSET('Sanitation Data'!$H$31,0,10*ROW('Sanitation Data'!H25)))</f>
        <v/>
      </c>
      <c r="DI31" s="370" t="str">
        <f ca="1">+IF(OFFSET('Sanitation Data'!$H$32,0,10*ROW('Sanitation Data'!H25))="","",OFFSET('Sanitation Data'!$H$32,0,10*ROW('Sanitation Data'!H25)))</f>
        <v/>
      </c>
      <c r="DJ31" s="370" t="str">
        <f ca="1">+IF(OFFSET('Sanitation Data'!$I$28,0,10*ROW('Sanitation Data'!I25))="","",OFFSET('Sanitation Data'!$I$28,0,10*ROW('Sanitation Data'!I25)))</f>
        <v/>
      </c>
      <c r="DK31" s="370" t="str">
        <f ca="1">+IF(OFFSET('Sanitation Data'!$I$29,0,10*ROW('Sanitation Data'!I25))="","",OFFSET('Sanitation Data'!$I$29,0,10*ROW('Sanitation Data'!I25)))</f>
        <v/>
      </c>
      <c r="DL31" s="370" t="str">
        <f ca="1">+IF(OFFSET('Sanitation Data'!$I$30,0,10*ROW('Sanitation Data'!I25))="","",OFFSET('Sanitation Data'!$I$30,0,10*ROW('Sanitation Data'!I25)))</f>
        <v/>
      </c>
      <c r="DM31" s="370" t="str">
        <f ca="1">+IF(OFFSET('Sanitation Data'!$I$31,0,10*ROW('Sanitation Data'!I25))="","",OFFSET('Sanitation Data'!$I$31,0,10*ROW('Sanitation Data'!I25)))</f>
        <v/>
      </c>
      <c r="DN31" s="370" t="str">
        <f ca="1">+IF(OFFSET('Sanitation Data'!$I$32,0,10*ROW('Sanitation Data'!I25))="","",OFFSET('Sanitation Data'!$I$32,0,10*ROW('Sanitation Data'!I25)))</f>
        <v/>
      </c>
      <c r="DO31" s="370" t="str">
        <f ca="1">+IF(OFFSET('Hygiene Data'!$D$11,0,10*ROW('Hygiene Data'!D25))="","",OFFSET('Hygiene Data'!$D$11,0,10*ROW('Hygiene Data'!D25)))</f>
        <v/>
      </c>
      <c r="DP31" s="370" t="str">
        <f ca="1">+IF(OFFSET('Hygiene Data'!$D$12,0,10*ROW('Hygiene Data'!D25))="","",OFFSET('Hygiene Data'!$D$12,0,10*ROW('Hygiene Data'!D25)))</f>
        <v/>
      </c>
      <c r="DQ31" s="370" t="str">
        <f ca="1">+IF(OFFSET('Hygiene Data'!$D$13,0,10*ROW('Hygiene Data'!D25))="","",OFFSET('Hygiene Data'!$D$13,0,10*ROW('Hygiene Data'!D25)))</f>
        <v/>
      </c>
      <c r="DR31" s="370" t="str">
        <f ca="1">+IF(OFFSET('Hygiene Data'!$E$11,0,10*ROW('Hygiene Data'!E25))="","",OFFSET('Hygiene Data'!$E$11,0,10*ROW('Hygiene Data'!E25)))</f>
        <v/>
      </c>
      <c r="DS31" s="370" t="str">
        <f ca="1">+IF(OFFSET('Hygiene Data'!$E$12,0,10*ROW('Hygiene Data'!E25))="","",OFFSET('Hygiene Data'!$E$12,0,10*ROW('Hygiene Data'!E25)))</f>
        <v/>
      </c>
      <c r="DT31" s="370" t="str">
        <f ca="1">+IF(OFFSET('Hygiene Data'!$E$13,0,10*ROW('Hygiene Data'!E25))="","",OFFSET('Hygiene Data'!$E$13,0,10*ROW('Hygiene Data'!E25)))</f>
        <v/>
      </c>
      <c r="DU31" s="370" t="str">
        <f ca="1">+IF(OFFSET('Hygiene Data'!$F$11,0,10*ROW('Hygiene Data'!F25))="","",OFFSET('Hygiene Data'!$F$11,0,10*ROW('Hygiene Data'!F25)))</f>
        <v/>
      </c>
      <c r="DV31" s="370" t="str">
        <f ca="1">+IF(OFFSET('Hygiene Data'!$F$12,0,10*ROW('Hygiene Data'!F25))="","",OFFSET('Hygiene Data'!$F$12,0,10*ROW('Hygiene Data'!F25)))</f>
        <v/>
      </c>
      <c r="DW31" s="370" t="str">
        <f ca="1">+IF(OFFSET('Hygiene Data'!$F$13,0,10*ROW('Hygiene Data'!F25))="","",OFFSET('Hygiene Data'!$F$13,0,10*ROW('Hygiene Data'!F25)))</f>
        <v/>
      </c>
      <c r="DX31" s="370" t="str">
        <f ca="1">+IF(OFFSET('Hygiene Data'!$G$11,0,10*ROW('Hygiene Data'!G25))="","",OFFSET('Hygiene Data'!$G$11,0,10*ROW('Hygiene Data'!G25)))</f>
        <v/>
      </c>
      <c r="DY31" s="370" t="str">
        <f ca="1">+IF(OFFSET('Hygiene Data'!$G$12,0,10*ROW('Hygiene Data'!G25))="","",OFFSET('Hygiene Data'!$G$12,0,10*ROW('Hygiene Data'!G25)))</f>
        <v/>
      </c>
      <c r="DZ31" s="370" t="str">
        <f ca="1">+IF(OFFSET('Hygiene Data'!$G$13,0,10*ROW('Hygiene Data'!G25))="","",OFFSET('Hygiene Data'!$G$13,0,10*ROW('Hygiene Data'!G25)))</f>
        <v/>
      </c>
      <c r="EA31" s="370" t="str">
        <f ca="1">+IF(OFFSET('Hygiene Data'!$H$11,0,10*ROW('Hygiene Data'!H25))="","",OFFSET('Hygiene Data'!$H$11,0,10*ROW('Hygiene Data'!H25)))</f>
        <v/>
      </c>
      <c r="EB31" s="370" t="str">
        <f ca="1">+IF(OFFSET('Hygiene Data'!$H$12,0,10*ROW('Hygiene Data'!H25))="","",OFFSET('Hygiene Data'!$H$12,0,10*ROW('Hygiene Data'!H25)))</f>
        <v/>
      </c>
      <c r="EC31" s="370" t="str">
        <f ca="1">+IF(OFFSET('Hygiene Data'!$H$13,0,10*ROW('Hygiene Data'!H25))="","",OFFSET('Hygiene Data'!$H$13,0,10*ROW('Hygiene Data'!H25)))</f>
        <v/>
      </c>
      <c r="ED31" s="370" t="str">
        <f ca="1">+IF(OFFSET('Hygiene Data'!$I$11,0,10*ROW('Hygiene Data'!I25))="","",OFFSET('Hygiene Data'!$I$11,0,10*ROW('Hygiene Data'!I25)))</f>
        <v/>
      </c>
      <c r="EE31" s="370" t="str">
        <f ca="1">+IF(OFFSET('Hygiene Data'!$I$12,0,10*ROW('Hygiene Data'!I25))="","",OFFSET('Hygiene Data'!$I$12,0,10*ROW('Hygiene Data'!I25)))</f>
        <v/>
      </c>
      <c r="EF31" s="370" t="str">
        <f ca="1">+IF(OFFSET('Hygiene Data'!$I$13,0,10*ROW('Hygiene Data'!I25))="","",OFFSET('Hygiene Data'!$I$13,0,10*ROW('Hygiene Data'!I25)))</f>
        <v/>
      </c>
    </row>
    <row r="32" spans="1:136" x14ac:dyDescent="0.25">
      <c r="A32" s="479" t="str">
        <f ca="1">+IF(OFFSET('Water Data'!$B$2,0,10*ROW('Water Data'!E26))="","",OFFSET('Water Data'!$B$2,0,10*ROW('Water Data'!E26)))</f>
        <v/>
      </c>
      <c r="B32" s="47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6" t="str">
        <f t="shared" ca="1" si="0"/>
        <v/>
      </c>
      <c r="D32" s="50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0" t="str">
        <f ca="1">+IF(OFFSET('Water Data'!$D$27,0,10*ROW('Water Data'!D26))="","",OFFSET('Water Data'!$D$27,0,10*ROW('Water Data'!D26)))</f>
        <v/>
      </c>
      <c r="BT32" s="370" t="str">
        <f ca="1">+IF(OFFSET('Water Data'!$D$28,0,10*ROW('Water Data'!D26))="","",OFFSET('Water Data'!$D$28,0,10*ROW('Water Data'!D26)))</f>
        <v/>
      </c>
      <c r="BU32" s="370" t="str">
        <f ca="1">+IF(OFFSET('Water Data'!$D$29,0,10*ROW('Water Data'!D26))="","",OFFSET('Water Data'!$D$29,0,10*ROW('Water Data'!D26)))</f>
        <v/>
      </c>
      <c r="BV32" s="370" t="str">
        <f ca="1">+IF(OFFSET('Water Data'!$E$27,0,10*ROW('Water Data'!E26))="","",OFFSET('Water Data'!$E$27,0,10*ROW('Water Data'!E26)))</f>
        <v/>
      </c>
      <c r="BW32" s="370" t="str">
        <f ca="1">+IF(OFFSET('Water Data'!$E$28,0,10*ROW('Water Data'!E26))="","",OFFSET('Water Data'!$E$28,0,10*ROW('Water Data'!E26)))</f>
        <v/>
      </c>
      <c r="BX32" s="370" t="str">
        <f ca="1">+IF(OFFSET('Water Data'!$E$29,0,10*ROW('Water Data'!E26))="","",OFFSET('Water Data'!$E$29,0,10*ROW('Water Data'!E26)))</f>
        <v/>
      </c>
      <c r="BY32" s="370" t="str">
        <f ca="1">+IF(OFFSET('Water Data'!$F$27,0,10*ROW('Water Data'!F26))="","",OFFSET('Water Data'!$F$27,0,10*ROW('Water Data'!F26)))</f>
        <v/>
      </c>
      <c r="BZ32" s="370" t="str">
        <f ca="1">+IF(OFFSET('Water Data'!$F$28,0,10*ROW('Water Data'!F26))="","",OFFSET('Water Data'!$F$28,0,10*ROW('Water Data'!F26)))</f>
        <v/>
      </c>
      <c r="CA32" s="370" t="str">
        <f ca="1">+IF(OFFSET('Water Data'!$F$29,0,10*ROW('Water Data'!F26))="","",OFFSET('Water Data'!$F$29,0,10*ROW('Water Data'!F26)))</f>
        <v/>
      </c>
      <c r="CB32" s="370" t="str">
        <f ca="1">+IF(OFFSET('Water Data'!$G$27,0,10*ROW('Water Data'!G26))="","",OFFSET('Water Data'!$G$27,0,10*ROW('Water Data'!G26)))</f>
        <v/>
      </c>
      <c r="CC32" s="370" t="str">
        <f ca="1">+IF(OFFSET('Water Data'!$G$28,0,10*ROW('Water Data'!G26))="","",OFFSET('Water Data'!$G$28,0,10*ROW('Water Data'!G26)))</f>
        <v/>
      </c>
      <c r="CD32" s="370" t="str">
        <f ca="1">+IF(OFFSET('Water Data'!$G$29,0,10*ROW('Water Data'!G26))="","",OFFSET('Water Data'!$G$29,0,10*ROW('Water Data'!G26)))</f>
        <v/>
      </c>
      <c r="CE32" s="370" t="str">
        <f ca="1">+IF(OFFSET('Water Data'!$H$27,0,10*ROW('Water Data'!H26))="","",OFFSET('Water Data'!$H$27,0,10*ROW('Water Data'!H26)))</f>
        <v/>
      </c>
      <c r="CF32" s="370" t="str">
        <f ca="1">+IF(OFFSET('Water Data'!$H$28,0,10*ROW('Water Data'!H26))="","",OFFSET('Water Data'!$H$28,0,10*ROW('Water Data'!H26)))</f>
        <v/>
      </c>
      <c r="CG32" s="370" t="str">
        <f ca="1">+IF(OFFSET('Water Data'!$H$29,0,10*ROW('Water Data'!H26))="","",OFFSET('Water Data'!$H$29,0,10*ROW('Water Data'!H26)))</f>
        <v/>
      </c>
      <c r="CH32" s="370" t="str">
        <f ca="1">+IF(OFFSET('Water Data'!$I$27,0,10*ROW('Water Data'!I26))="","",OFFSET('Water Data'!$I$27,0,10*ROW('Water Data'!I26)))</f>
        <v/>
      </c>
      <c r="CI32" s="370" t="str">
        <f ca="1">+IF(OFFSET('Water Data'!$I$28,0,10*ROW('Water Data'!I26))="","",OFFSET('Water Data'!$I$28,0,10*ROW('Water Data'!I26)))</f>
        <v/>
      </c>
      <c r="CJ32" s="370" t="str">
        <f ca="1">+IF(OFFSET('Water Data'!$I$29,0,10*ROW('Water Data'!I26))="","",OFFSET('Water Data'!$I$29,0,10*ROW('Water Data'!I26)))</f>
        <v/>
      </c>
      <c r="CK32" s="370" t="str">
        <f ca="1">+IF(OFFSET('Sanitation Data'!$D$28,0,10*ROW('Sanitation Data'!D26))="","",OFFSET('Sanitation Data'!$D$28,0,10*ROW('Sanitation Data'!D26)))</f>
        <v/>
      </c>
      <c r="CL32" s="370" t="str">
        <f ca="1">+IF(OFFSET('Sanitation Data'!$D$29,0,10*ROW('Sanitation Data'!D26))="","",OFFSET('Sanitation Data'!$D$29,0,10*ROW('Sanitation Data'!D26)))</f>
        <v/>
      </c>
      <c r="CM32" s="370" t="str">
        <f ca="1">+IF(OFFSET('Sanitation Data'!$D$30,0,10*ROW('Sanitation Data'!D26))="","",OFFSET('Sanitation Data'!$D$30,0,10*ROW('Sanitation Data'!D26)))</f>
        <v/>
      </c>
      <c r="CN32" s="370" t="str">
        <f ca="1">+IF(OFFSET('Sanitation Data'!$D$31,0,10*ROW('Sanitation Data'!D26))="","",OFFSET('Sanitation Data'!$D$31,0,10*ROW('Sanitation Data'!D26)))</f>
        <v/>
      </c>
      <c r="CO32" s="370" t="str">
        <f ca="1">+IF(OFFSET('Sanitation Data'!$D$32,0,10*ROW('Sanitation Data'!D26))="","",OFFSET('Sanitation Data'!$D$32,0,10*ROW('Sanitation Data'!D26)))</f>
        <v/>
      </c>
      <c r="CP32" s="370" t="str">
        <f ca="1">+IF(OFFSET('Sanitation Data'!$E$28,0,10*ROW('Sanitation Data'!E26))="","",OFFSET('Sanitation Data'!$E$28,0,10*ROW('Sanitation Data'!E26)))</f>
        <v/>
      </c>
      <c r="CQ32" s="370" t="str">
        <f ca="1">+IF(OFFSET('Sanitation Data'!$E$29,0,10*ROW('Sanitation Data'!E26))="","",OFFSET('Sanitation Data'!$E$29,0,10*ROW('Sanitation Data'!E26)))</f>
        <v/>
      </c>
      <c r="CR32" s="370" t="str">
        <f ca="1">+IF(OFFSET('Sanitation Data'!$E$30,0,10*ROW('Sanitation Data'!E26))="","",OFFSET('Sanitation Data'!$E$30,0,10*ROW('Sanitation Data'!E26)))</f>
        <v/>
      </c>
      <c r="CS32" s="370" t="str">
        <f ca="1">+IF(OFFSET('Sanitation Data'!$E$31,0,10*ROW('Sanitation Data'!E26))="","",OFFSET('Sanitation Data'!$E$31,0,10*ROW('Sanitation Data'!E26)))</f>
        <v/>
      </c>
      <c r="CT32" s="370" t="str">
        <f ca="1">+IF(OFFSET('Sanitation Data'!$E$32,0,10*ROW('Sanitation Data'!E26))="","",OFFSET('Sanitation Data'!$E$32,0,10*ROW('Sanitation Data'!E26)))</f>
        <v/>
      </c>
      <c r="CU32" s="370" t="str">
        <f ca="1">+IF(OFFSET('Sanitation Data'!$F$28,0,10*ROW('Sanitation Data'!F26))="","",OFFSET('Sanitation Data'!$F$28,0,10*ROW('Sanitation Data'!F26)))</f>
        <v/>
      </c>
      <c r="CV32" s="370" t="str">
        <f ca="1">+IF(OFFSET('Sanitation Data'!$F$29,0,10*ROW('Sanitation Data'!F26))="","",OFFSET('Sanitation Data'!$F$29,0,10*ROW('Sanitation Data'!F26)))</f>
        <v/>
      </c>
      <c r="CW32" s="370" t="str">
        <f ca="1">+IF(OFFSET('Sanitation Data'!$F$30,0,10*ROW('Sanitation Data'!F26))="","",OFFSET('Sanitation Data'!$F$30,0,10*ROW('Sanitation Data'!F26)))</f>
        <v/>
      </c>
      <c r="CX32" s="370" t="str">
        <f ca="1">+IF(OFFSET('Sanitation Data'!$F$31,0,10*ROW('Sanitation Data'!F26))="","",OFFSET('Sanitation Data'!$F$31,0,10*ROW('Sanitation Data'!F26)))</f>
        <v/>
      </c>
      <c r="CY32" s="370" t="str">
        <f ca="1">+IF(OFFSET('Sanitation Data'!$F$32,0,10*ROW('Sanitation Data'!F26))="","",OFFSET('Sanitation Data'!$F$32,0,10*ROW('Sanitation Data'!F26)))</f>
        <v/>
      </c>
      <c r="CZ32" s="370" t="str">
        <f ca="1">+IF(OFFSET('Sanitation Data'!$G$28,0,10*ROW('Sanitation Data'!G26))="","",OFFSET('Sanitation Data'!$G$28,0,10*ROW('Sanitation Data'!G26)))</f>
        <v/>
      </c>
      <c r="DA32" s="370" t="str">
        <f ca="1">+IF(OFFSET('Sanitation Data'!$G$29,0,10*ROW('Sanitation Data'!G26))="","",OFFSET('Sanitation Data'!$G$29,0,10*ROW('Sanitation Data'!G26)))</f>
        <v/>
      </c>
      <c r="DB32" s="370" t="str">
        <f ca="1">+IF(OFFSET('Sanitation Data'!$G$30,0,10*ROW('Sanitation Data'!G26))="","",OFFSET('Sanitation Data'!$G$30,0,10*ROW('Sanitation Data'!G26)))</f>
        <v/>
      </c>
      <c r="DC32" s="370" t="str">
        <f ca="1">+IF(OFFSET('Sanitation Data'!$G$31,0,10*ROW('Sanitation Data'!G26))="","",OFFSET('Sanitation Data'!$G$31,0,10*ROW('Sanitation Data'!G26)))</f>
        <v/>
      </c>
      <c r="DD32" s="370" t="str">
        <f ca="1">+IF(OFFSET('Sanitation Data'!$G$32,0,10*ROW('Sanitation Data'!G26))="","",OFFSET('Sanitation Data'!$G$32,0,10*ROW('Sanitation Data'!G26)))</f>
        <v/>
      </c>
      <c r="DE32" s="370" t="str">
        <f ca="1">+IF(OFFSET('Sanitation Data'!$H$28,0,10*ROW('Sanitation Data'!H26))="","",OFFSET('Sanitation Data'!$H$28,0,10*ROW('Sanitation Data'!H26)))</f>
        <v/>
      </c>
      <c r="DF32" s="370" t="str">
        <f ca="1">+IF(OFFSET('Sanitation Data'!$H$29,0,10*ROW('Sanitation Data'!H26))="","",OFFSET('Sanitation Data'!$H$29,0,10*ROW('Sanitation Data'!H26)))</f>
        <v/>
      </c>
      <c r="DG32" s="370" t="str">
        <f ca="1">+IF(OFFSET('Sanitation Data'!$H$30,0,10*ROW('Sanitation Data'!H26))="","",OFFSET('Sanitation Data'!$H$30,0,10*ROW('Sanitation Data'!H26)))</f>
        <v/>
      </c>
      <c r="DH32" s="370" t="str">
        <f ca="1">+IF(OFFSET('Sanitation Data'!$H$31,0,10*ROW('Sanitation Data'!H26))="","",OFFSET('Sanitation Data'!$H$31,0,10*ROW('Sanitation Data'!H26)))</f>
        <v/>
      </c>
      <c r="DI32" s="370" t="str">
        <f ca="1">+IF(OFFSET('Sanitation Data'!$H$32,0,10*ROW('Sanitation Data'!H26))="","",OFFSET('Sanitation Data'!$H$32,0,10*ROW('Sanitation Data'!H26)))</f>
        <v/>
      </c>
      <c r="DJ32" s="370" t="str">
        <f ca="1">+IF(OFFSET('Sanitation Data'!$I$28,0,10*ROW('Sanitation Data'!I26))="","",OFFSET('Sanitation Data'!$I$28,0,10*ROW('Sanitation Data'!I26)))</f>
        <v/>
      </c>
      <c r="DK32" s="370" t="str">
        <f ca="1">+IF(OFFSET('Sanitation Data'!$I$29,0,10*ROW('Sanitation Data'!I26))="","",OFFSET('Sanitation Data'!$I$29,0,10*ROW('Sanitation Data'!I26)))</f>
        <v/>
      </c>
      <c r="DL32" s="370" t="str">
        <f ca="1">+IF(OFFSET('Sanitation Data'!$I$30,0,10*ROW('Sanitation Data'!I26))="","",OFFSET('Sanitation Data'!$I$30,0,10*ROW('Sanitation Data'!I26)))</f>
        <v/>
      </c>
      <c r="DM32" s="370" t="str">
        <f ca="1">+IF(OFFSET('Sanitation Data'!$I$31,0,10*ROW('Sanitation Data'!I26))="","",OFFSET('Sanitation Data'!$I$31,0,10*ROW('Sanitation Data'!I26)))</f>
        <v/>
      </c>
      <c r="DN32" s="370" t="str">
        <f ca="1">+IF(OFFSET('Sanitation Data'!$I$32,0,10*ROW('Sanitation Data'!I26))="","",OFFSET('Sanitation Data'!$I$32,0,10*ROW('Sanitation Data'!I26)))</f>
        <v/>
      </c>
      <c r="DO32" s="370" t="str">
        <f ca="1">+IF(OFFSET('Hygiene Data'!$D$11,0,10*ROW('Hygiene Data'!D26))="","",OFFSET('Hygiene Data'!$D$11,0,10*ROW('Hygiene Data'!D26)))</f>
        <v/>
      </c>
      <c r="DP32" s="370" t="str">
        <f ca="1">+IF(OFFSET('Hygiene Data'!$D$12,0,10*ROW('Hygiene Data'!D26))="","",OFFSET('Hygiene Data'!$D$12,0,10*ROW('Hygiene Data'!D26)))</f>
        <v/>
      </c>
      <c r="DQ32" s="370" t="str">
        <f ca="1">+IF(OFFSET('Hygiene Data'!$D$13,0,10*ROW('Hygiene Data'!D26))="","",OFFSET('Hygiene Data'!$D$13,0,10*ROW('Hygiene Data'!D26)))</f>
        <v/>
      </c>
      <c r="DR32" s="370" t="str">
        <f ca="1">+IF(OFFSET('Hygiene Data'!$E$11,0,10*ROW('Hygiene Data'!E26))="","",OFFSET('Hygiene Data'!$E$11,0,10*ROW('Hygiene Data'!E26)))</f>
        <v/>
      </c>
      <c r="DS32" s="370" t="str">
        <f ca="1">+IF(OFFSET('Hygiene Data'!$E$12,0,10*ROW('Hygiene Data'!E26))="","",OFFSET('Hygiene Data'!$E$12,0,10*ROW('Hygiene Data'!E26)))</f>
        <v/>
      </c>
      <c r="DT32" s="370" t="str">
        <f ca="1">+IF(OFFSET('Hygiene Data'!$E$13,0,10*ROW('Hygiene Data'!E26))="","",OFFSET('Hygiene Data'!$E$13,0,10*ROW('Hygiene Data'!E26)))</f>
        <v/>
      </c>
      <c r="DU32" s="370" t="str">
        <f ca="1">+IF(OFFSET('Hygiene Data'!$F$11,0,10*ROW('Hygiene Data'!F26))="","",OFFSET('Hygiene Data'!$F$11,0,10*ROW('Hygiene Data'!F26)))</f>
        <v/>
      </c>
      <c r="DV32" s="370" t="str">
        <f ca="1">+IF(OFFSET('Hygiene Data'!$F$12,0,10*ROW('Hygiene Data'!F26))="","",OFFSET('Hygiene Data'!$F$12,0,10*ROW('Hygiene Data'!F26)))</f>
        <v/>
      </c>
      <c r="DW32" s="370" t="str">
        <f ca="1">+IF(OFFSET('Hygiene Data'!$F$13,0,10*ROW('Hygiene Data'!F26))="","",OFFSET('Hygiene Data'!$F$13,0,10*ROW('Hygiene Data'!F26)))</f>
        <v/>
      </c>
      <c r="DX32" s="370" t="str">
        <f ca="1">+IF(OFFSET('Hygiene Data'!$G$11,0,10*ROW('Hygiene Data'!G26))="","",OFFSET('Hygiene Data'!$G$11,0,10*ROW('Hygiene Data'!G26)))</f>
        <v/>
      </c>
      <c r="DY32" s="370" t="str">
        <f ca="1">+IF(OFFSET('Hygiene Data'!$G$12,0,10*ROW('Hygiene Data'!G26))="","",OFFSET('Hygiene Data'!$G$12,0,10*ROW('Hygiene Data'!G26)))</f>
        <v/>
      </c>
      <c r="DZ32" s="370" t="str">
        <f ca="1">+IF(OFFSET('Hygiene Data'!$G$13,0,10*ROW('Hygiene Data'!G26))="","",OFFSET('Hygiene Data'!$G$13,0,10*ROW('Hygiene Data'!G26)))</f>
        <v/>
      </c>
      <c r="EA32" s="370" t="str">
        <f ca="1">+IF(OFFSET('Hygiene Data'!$H$11,0,10*ROW('Hygiene Data'!H26))="","",OFFSET('Hygiene Data'!$H$11,0,10*ROW('Hygiene Data'!H26)))</f>
        <v/>
      </c>
      <c r="EB32" s="370" t="str">
        <f ca="1">+IF(OFFSET('Hygiene Data'!$H$12,0,10*ROW('Hygiene Data'!H26))="","",OFFSET('Hygiene Data'!$H$12,0,10*ROW('Hygiene Data'!H26)))</f>
        <v/>
      </c>
      <c r="EC32" s="370" t="str">
        <f ca="1">+IF(OFFSET('Hygiene Data'!$H$13,0,10*ROW('Hygiene Data'!H26))="","",OFFSET('Hygiene Data'!$H$13,0,10*ROW('Hygiene Data'!H26)))</f>
        <v/>
      </c>
      <c r="ED32" s="370" t="str">
        <f ca="1">+IF(OFFSET('Hygiene Data'!$I$11,0,10*ROW('Hygiene Data'!I26))="","",OFFSET('Hygiene Data'!$I$11,0,10*ROW('Hygiene Data'!I26)))</f>
        <v/>
      </c>
      <c r="EE32" s="370" t="str">
        <f ca="1">+IF(OFFSET('Hygiene Data'!$I$12,0,10*ROW('Hygiene Data'!I26))="","",OFFSET('Hygiene Data'!$I$12,0,10*ROW('Hygiene Data'!I26)))</f>
        <v/>
      </c>
      <c r="EF32" s="370" t="str">
        <f ca="1">+IF(OFFSET('Hygiene Data'!$I$13,0,10*ROW('Hygiene Data'!I26))="","",OFFSET('Hygiene Data'!$I$13,0,10*ROW('Hygiene Data'!I26)))</f>
        <v/>
      </c>
    </row>
    <row r="33" spans="1:136" x14ac:dyDescent="0.25">
      <c r="A33" s="479" t="str">
        <f ca="1">+IF(OFFSET('Water Data'!$B$2,0,10*ROW('Water Data'!E27))="","",OFFSET('Water Data'!$B$2,0,10*ROW('Water Data'!E27)))</f>
        <v/>
      </c>
      <c r="B33" s="47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6" t="str">
        <f t="shared" ca="1" si="0"/>
        <v/>
      </c>
      <c r="D33" s="50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0" t="str">
        <f ca="1">+IF(OFFSET('Water Data'!$D$27,0,10*ROW('Water Data'!D27))="","",OFFSET('Water Data'!$D$27,0,10*ROW('Water Data'!D27)))</f>
        <v/>
      </c>
      <c r="BT33" s="370" t="str">
        <f ca="1">+IF(OFFSET('Water Data'!$D$28,0,10*ROW('Water Data'!D27))="","",OFFSET('Water Data'!$D$28,0,10*ROW('Water Data'!D27)))</f>
        <v/>
      </c>
      <c r="BU33" s="370" t="str">
        <f ca="1">+IF(OFFSET('Water Data'!$D$29,0,10*ROW('Water Data'!D27))="","",OFFSET('Water Data'!$D$29,0,10*ROW('Water Data'!D27)))</f>
        <v/>
      </c>
      <c r="BV33" s="370" t="str">
        <f ca="1">+IF(OFFSET('Water Data'!$E$27,0,10*ROW('Water Data'!E27))="","",OFFSET('Water Data'!$E$27,0,10*ROW('Water Data'!E27)))</f>
        <v/>
      </c>
      <c r="BW33" s="370" t="str">
        <f ca="1">+IF(OFFSET('Water Data'!$E$28,0,10*ROW('Water Data'!E27))="","",OFFSET('Water Data'!$E$28,0,10*ROW('Water Data'!E27)))</f>
        <v/>
      </c>
      <c r="BX33" s="370" t="str">
        <f ca="1">+IF(OFFSET('Water Data'!$E$29,0,10*ROW('Water Data'!E27))="","",OFFSET('Water Data'!$E$29,0,10*ROW('Water Data'!E27)))</f>
        <v/>
      </c>
      <c r="BY33" s="370" t="str">
        <f ca="1">+IF(OFFSET('Water Data'!$F$27,0,10*ROW('Water Data'!F27))="","",OFFSET('Water Data'!$F$27,0,10*ROW('Water Data'!F27)))</f>
        <v/>
      </c>
      <c r="BZ33" s="370" t="str">
        <f ca="1">+IF(OFFSET('Water Data'!$F$28,0,10*ROW('Water Data'!F27))="","",OFFSET('Water Data'!$F$28,0,10*ROW('Water Data'!F27)))</f>
        <v/>
      </c>
      <c r="CA33" s="370" t="str">
        <f ca="1">+IF(OFFSET('Water Data'!$F$29,0,10*ROW('Water Data'!F27))="","",OFFSET('Water Data'!$F$29,0,10*ROW('Water Data'!F27)))</f>
        <v/>
      </c>
      <c r="CB33" s="370" t="str">
        <f ca="1">+IF(OFFSET('Water Data'!$G$27,0,10*ROW('Water Data'!G27))="","",OFFSET('Water Data'!$G$27,0,10*ROW('Water Data'!G27)))</f>
        <v/>
      </c>
      <c r="CC33" s="370" t="str">
        <f ca="1">+IF(OFFSET('Water Data'!$G$28,0,10*ROW('Water Data'!G27))="","",OFFSET('Water Data'!$G$28,0,10*ROW('Water Data'!G27)))</f>
        <v/>
      </c>
      <c r="CD33" s="370" t="str">
        <f ca="1">+IF(OFFSET('Water Data'!$G$29,0,10*ROW('Water Data'!G27))="","",OFFSET('Water Data'!$G$29,0,10*ROW('Water Data'!G27)))</f>
        <v/>
      </c>
      <c r="CE33" s="370" t="str">
        <f ca="1">+IF(OFFSET('Water Data'!$H$27,0,10*ROW('Water Data'!H27))="","",OFFSET('Water Data'!$H$27,0,10*ROW('Water Data'!H27)))</f>
        <v/>
      </c>
      <c r="CF33" s="370" t="str">
        <f ca="1">+IF(OFFSET('Water Data'!$H$28,0,10*ROW('Water Data'!H27))="","",OFFSET('Water Data'!$H$28,0,10*ROW('Water Data'!H27)))</f>
        <v/>
      </c>
      <c r="CG33" s="370" t="str">
        <f ca="1">+IF(OFFSET('Water Data'!$H$29,0,10*ROW('Water Data'!H27))="","",OFFSET('Water Data'!$H$29,0,10*ROW('Water Data'!H27)))</f>
        <v/>
      </c>
      <c r="CH33" s="370" t="str">
        <f ca="1">+IF(OFFSET('Water Data'!$I$27,0,10*ROW('Water Data'!I27))="","",OFFSET('Water Data'!$I$27,0,10*ROW('Water Data'!I27)))</f>
        <v/>
      </c>
      <c r="CI33" s="370" t="str">
        <f ca="1">+IF(OFFSET('Water Data'!$I$28,0,10*ROW('Water Data'!I27))="","",OFFSET('Water Data'!$I$28,0,10*ROW('Water Data'!I27)))</f>
        <v/>
      </c>
      <c r="CJ33" s="370" t="str">
        <f ca="1">+IF(OFFSET('Water Data'!$I$29,0,10*ROW('Water Data'!I27))="","",OFFSET('Water Data'!$I$29,0,10*ROW('Water Data'!I27)))</f>
        <v/>
      </c>
      <c r="CK33" s="370" t="str">
        <f ca="1">+IF(OFFSET('Sanitation Data'!$D$28,0,10*ROW('Sanitation Data'!D27))="","",OFFSET('Sanitation Data'!$D$28,0,10*ROW('Sanitation Data'!D27)))</f>
        <v/>
      </c>
      <c r="CL33" s="370" t="str">
        <f ca="1">+IF(OFFSET('Sanitation Data'!$D$29,0,10*ROW('Sanitation Data'!D27))="","",OFFSET('Sanitation Data'!$D$29,0,10*ROW('Sanitation Data'!D27)))</f>
        <v/>
      </c>
      <c r="CM33" s="370" t="str">
        <f ca="1">+IF(OFFSET('Sanitation Data'!$D$30,0,10*ROW('Sanitation Data'!D27))="","",OFFSET('Sanitation Data'!$D$30,0,10*ROW('Sanitation Data'!D27)))</f>
        <v/>
      </c>
      <c r="CN33" s="370" t="str">
        <f ca="1">+IF(OFFSET('Sanitation Data'!$D$31,0,10*ROW('Sanitation Data'!D27))="","",OFFSET('Sanitation Data'!$D$31,0,10*ROW('Sanitation Data'!D27)))</f>
        <v/>
      </c>
      <c r="CO33" s="370" t="str">
        <f ca="1">+IF(OFFSET('Sanitation Data'!$D$32,0,10*ROW('Sanitation Data'!D27))="","",OFFSET('Sanitation Data'!$D$32,0,10*ROW('Sanitation Data'!D27)))</f>
        <v/>
      </c>
      <c r="CP33" s="370" t="str">
        <f ca="1">+IF(OFFSET('Sanitation Data'!$E$28,0,10*ROW('Sanitation Data'!E27))="","",OFFSET('Sanitation Data'!$E$28,0,10*ROW('Sanitation Data'!E27)))</f>
        <v/>
      </c>
      <c r="CQ33" s="370" t="str">
        <f ca="1">+IF(OFFSET('Sanitation Data'!$E$29,0,10*ROW('Sanitation Data'!E27))="","",OFFSET('Sanitation Data'!$E$29,0,10*ROW('Sanitation Data'!E27)))</f>
        <v/>
      </c>
      <c r="CR33" s="370" t="str">
        <f ca="1">+IF(OFFSET('Sanitation Data'!$E$30,0,10*ROW('Sanitation Data'!E27))="","",OFFSET('Sanitation Data'!$E$30,0,10*ROW('Sanitation Data'!E27)))</f>
        <v/>
      </c>
      <c r="CS33" s="370" t="str">
        <f ca="1">+IF(OFFSET('Sanitation Data'!$E$31,0,10*ROW('Sanitation Data'!E27))="","",OFFSET('Sanitation Data'!$E$31,0,10*ROW('Sanitation Data'!E27)))</f>
        <v/>
      </c>
      <c r="CT33" s="370" t="str">
        <f ca="1">+IF(OFFSET('Sanitation Data'!$E$32,0,10*ROW('Sanitation Data'!E27))="","",OFFSET('Sanitation Data'!$E$32,0,10*ROW('Sanitation Data'!E27)))</f>
        <v/>
      </c>
      <c r="CU33" s="370" t="str">
        <f ca="1">+IF(OFFSET('Sanitation Data'!$F$28,0,10*ROW('Sanitation Data'!F27))="","",OFFSET('Sanitation Data'!$F$28,0,10*ROW('Sanitation Data'!F27)))</f>
        <v/>
      </c>
      <c r="CV33" s="370" t="str">
        <f ca="1">+IF(OFFSET('Sanitation Data'!$F$29,0,10*ROW('Sanitation Data'!F27))="","",OFFSET('Sanitation Data'!$F$29,0,10*ROW('Sanitation Data'!F27)))</f>
        <v/>
      </c>
      <c r="CW33" s="370" t="str">
        <f ca="1">+IF(OFFSET('Sanitation Data'!$F$30,0,10*ROW('Sanitation Data'!F27))="","",OFFSET('Sanitation Data'!$F$30,0,10*ROW('Sanitation Data'!F27)))</f>
        <v/>
      </c>
      <c r="CX33" s="370" t="str">
        <f ca="1">+IF(OFFSET('Sanitation Data'!$F$31,0,10*ROW('Sanitation Data'!F27))="","",OFFSET('Sanitation Data'!$F$31,0,10*ROW('Sanitation Data'!F27)))</f>
        <v/>
      </c>
      <c r="CY33" s="370" t="str">
        <f ca="1">+IF(OFFSET('Sanitation Data'!$F$32,0,10*ROW('Sanitation Data'!F27))="","",OFFSET('Sanitation Data'!$F$32,0,10*ROW('Sanitation Data'!F27)))</f>
        <v/>
      </c>
      <c r="CZ33" s="370" t="str">
        <f ca="1">+IF(OFFSET('Sanitation Data'!$G$28,0,10*ROW('Sanitation Data'!G27))="","",OFFSET('Sanitation Data'!$G$28,0,10*ROW('Sanitation Data'!G27)))</f>
        <v/>
      </c>
      <c r="DA33" s="370" t="str">
        <f ca="1">+IF(OFFSET('Sanitation Data'!$G$29,0,10*ROW('Sanitation Data'!G27))="","",OFFSET('Sanitation Data'!$G$29,0,10*ROW('Sanitation Data'!G27)))</f>
        <v/>
      </c>
      <c r="DB33" s="370" t="str">
        <f ca="1">+IF(OFFSET('Sanitation Data'!$G$30,0,10*ROW('Sanitation Data'!G27))="","",OFFSET('Sanitation Data'!$G$30,0,10*ROW('Sanitation Data'!G27)))</f>
        <v/>
      </c>
      <c r="DC33" s="370" t="str">
        <f ca="1">+IF(OFFSET('Sanitation Data'!$G$31,0,10*ROW('Sanitation Data'!G27))="","",OFFSET('Sanitation Data'!$G$31,0,10*ROW('Sanitation Data'!G27)))</f>
        <v/>
      </c>
      <c r="DD33" s="370" t="str">
        <f ca="1">+IF(OFFSET('Sanitation Data'!$G$32,0,10*ROW('Sanitation Data'!G27))="","",OFFSET('Sanitation Data'!$G$32,0,10*ROW('Sanitation Data'!G27)))</f>
        <v/>
      </c>
      <c r="DE33" s="370" t="str">
        <f ca="1">+IF(OFFSET('Sanitation Data'!$H$28,0,10*ROW('Sanitation Data'!H27))="","",OFFSET('Sanitation Data'!$H$28,0,10*ROW('Sanitation Data'!H27)))</f>
        <v/>
      </c>
      <c r="DF33" s="370" t="str">
        <f ca="1">+IF(OFFSET('Sanitation Data'!$H$29,0,10*ROW('Sanitation Data'!H27))="","",OFFSET('Sanitation Data'!$H$29,0,10*ROW('Sanitation Data'!H27)))</f>
        <v/>
      </c>
      <c r="DG33" s="370" t="str">
        <f ca="1">+IF(OFFSET('Sanitation Data'!$H$30,0,10*ROW('Sanitation Data'!H27))="","",OFFSET('Sanitation Data'!$H$30,0,10*ROW('Sanitation Data'!H27)))</f>
        <v/>
      </c>
      <c r="DH33" s="370" t="str">
        <f ca="1">+IF(OFFSET('Sanitation Data'!$H$31,0,10*ROW('Sanitation Data'!H27))="","",OFFSET('Sanitation Data'!$H$31,0,10*ROW('Sanitation Data'!H27)))</f>
        <v/>
      </c>
      <c r="DI33" s="370" t="str">
        <f ca="1">+IF(OFFSET('Sanitation Data'!$H$32,0,10*ROW('Sanitation Data'!H27))="","",OFFSET('Sanitation Data'!$H$32,0,10*ROW('Sanitation Data'!H27)))</f>
        <v/>
      </c>
      <c r="DJ33" s="370" t="str">
        <f ca="1">+IF(OFFSET('Sanitation Data'!$I$28,0,10*ROW('Sanitation Data'!I27))="","",OFFSET('Sanitation Data'!$I$28,0,10*ROW('Sanitation Data'!I27)))</f>
        <v/>
      </c>
      <c r="DK33" s="370" t="str">
        <f ca="1">+IF(OFFSET('Sanitation Data'!$I$29,0,10*ROW('Sanitation Data'!I27))="","",OFFSET('Sanitation Data'!$I$29,0,10*ROW('Sanitation Data'!I27)))</f>
        <v/>
      </c>
      <c r="DL33" s="370" t="str">
        <f ca="1">+IF(OFFSET('Sanitation Data'!$I$30,0,10*ROW('Sanitation Data'!I27))="","",OFFSET('Sanitation Data'!$I$30,0,10*ROW('Sanitation Data'!I27)))</f>
        <v/>
      </c>
      <c r="DM33" s="370" t="str">
        <f ca="1">+IF(OFFSET('Sanitation Data'!$I$31,0,10*ROW('Sanitation Data'!I27))="","",OFFSET('Sanitation Data'!$I$31,0,10*ROW('Sanitation Data'!I27)))</f>
        <v/>
      </c>
      <c r="DN33" s="370" t="str">
        <f ca="1">+IF(OFFSET('Sanitation Data'!$I$32,0,10*ROW('Sanitation Data'!I27))="","",OFFSET('Sanitation Data'!$I$32,0,10*ROW('Sanitation Data'!I27)))</f>
        <v/>
      </c>
      <c r="DO33" s="370" t="str">
        <f ca="1">+IF(OFFSET('Hygiene Data'!$D$11,0,10*ROW('Hygiene Data'!D27))="","",OFFSET('Hygiene Data'!$D$11,0,10*ROW('Hygiene Data'!D27)))</f>
        <v/>
      </c>
      <c r="DP33" s="370" t="str">
        <f ca="1">+IF(OFFSET('Hygiene Data'!$D$12,0,10*ROW('Hygiene Data'!D27))="","",OFFSET('Hygiene Data'!$D$12,0,10*ROW('Hygiene Data'!D27)))</f>
        <v/>
      </c>
      <c r="DQ33" s="370" t="str">
        <f ca="1">+IF(OFFSET('Hygiene Data'!$D$13,0,10*ROW('Hygiene Data'!D27))="","",OFFSET('Hygiene Data'!$D$13,0,10*ROW('Hygiene Data'!D27)))</f>
        <v/>
      </c>
      <c r="DR33" s="370" t="str">
        <f ca="1">+IF(OFFSET('Hygiene Data'!$E$11,0,10*ROW('Hygiene Data'!E27))="","",OFFSET('Hygiene Data'!$E$11,0,10*ROW('Hygiene Data'!E27)))</f>
        <v/>
      </c>
      <c r="DS33" s="370" t="str">
        <f ca="1">+IF(OFFSET('Hygiene Data'!$E$12,0,10*ROW('Hygiene Data'!E27))="","",OFFSET('Hygiene Data'!$E$12,0,10*ROW('Hygiene Data'!E27)))</f>
        <v/>
      </c>
      <c r="DT33" s="370" t="str">
        <f ca="1">+IF(OFFSET('Hygiene Data'!$E$13,0,10*ROW('Hygiene Data'!E27))="","",OFFSET('Hygiene Data'!$E$13,0,10*ROW('Hygiene Data'!E27)))</f>
        <v/>
      </c>
      <c r="DU33" s="370" t="str">
        <f ca="1">+IF(OFFSET('Hygiene Data'!$F$11,0,10*ROW('Hygiene Data'!F27))="","",OFFSET('Hygiene Data'!$F$11,0,10*ROW('Hygiene Data'!F27)))</f>
        <v/>
      </c>
      <c r="DV33" s="370" t="str">
        <f ca="1">+IF(OFFSET('Hygiene Data'!$F$12,0,10*ROW('Hygiene Data'!F27))="","",OFFSET('Hygiene Data'!$F$12,0,10*ROW('Hygiene Data'!F27)))</f>
        <v/>
      </c>
      <c r="DW33" s="370" t="str">
        <f ca="1">+IF(OFFSET('Hygiene Data'!$F$13,0,10*ROW('Hygiene Data'!F27))="","",OFFSET('Hygiene Data'!$F$13,0,10*ROW('Hygiene Data'!F27)))</f>
        <v/>
      </c>
      <c r="DX33" s="370" t="str">
        <f ca="1">+IF(OFFSET('Hygiene Data'!$G$11,0,10*ROW('Hygiene Data'!G27))="","",OFFSET('Hygiene Data'!$G$11,0,10*ROW('Hygiene Data'!G27)))</f>
        <v/>
      </c>
      <c r="DY33" s="370" t="str">
        <f ca="1">+IF(OFFSET('Hygiene Data'!$G$12,0,10*ROW('Hygiene Data'!G27))="","",OFFSET('Hygiene Data'!$G$12,0,10*ROW('Hygiene Data'!G27)))</f>
        <v/>
      </c>
      <c r="DZ33" s="370" t="str">
        <f ca="1">+IF(OFFSET('Hygiene Data'!$G$13,0,10*ROW('Hygiene Data'!G27))="","",OFFSET('Hygiene Data'!$G$13,0,10*ROW('Hygiene Data'!G27)))</f>
        <v/>
      </c>
      <c r="EA33" s="370" t="str">
        <f ca="1">+IF(OFFSET('Hygiene Data'!$H$11,0,10*ROW('Hygiene Data'!H27))="","",OFFSET('Hygiene Data'!$H$11,0,10*ROW('Hygiene Data'!H27)))</f>
        <v/>
      </c>
      <c r="EB33" s="370" t="str">
        <f ca="1">+IF(OFFSET('Hygiene Data'!$H$12,0,10*ROW('Hygiene Data'!H27))="","",OFFSET('Hygiene Data'!$H$12,0,10*ROW('Hygiene Data'!H27)))</f>
        <v/>
      </c>
      <c r="EC33" s="370" t="str">
        <f ca="1">+IF(OFFSET('Hygiene Data'!$H$13,0,10*ROW('Hygiene Data'!H27))="","",OFFSET('Hygiene Data'!$H$13,0,10*ROW('Hygiene Data'!H27)))</f>
        <v/>
      </c>
      <c r="ED33" s="370" t="str">
        <f ca="1">+IF(OFFSET('Hygiene Data'!$I$11,0,10*ROW('Hygiene Data'!I27))="","",OFFSET('Hygiene Data'!$I$11,0,10*ROW('Hygiene Data'!I27)))</f>
        <v/>
      </c>
      <c r="EE33" s="370" t="str">
        <f ca="1">+IF(OFFSET('Hygiene Data'!$I$12,0,10*ROW('Hygiene Data'!I27))="","",OFFSET('Hygiene Data'!$I$12,0,10*ROW('Hygiene Data'!I27)))</f>
        <v/>
      </c>
      <c r="EF33" s="370" t="str">
        <f ca="1">+IF(OFFSET('Hygiene Data'!$I$13,0,10*ROW('Hygiene Data'!I27))="","",OFFSET('Hygiene Data'!$I$13,0,10*ROW('Hygiene Data'!I27)))</f>
        <v/>
      </c>
    </row>
    <row r="34" spans="1:136" x14ac:dyDescent="0.25">
      <c r="A34" s="479" t="str">
        <f ca="1">+IF(OFFSET('Water Data'!$B$2,0,10*ROW('Water Data'!E28))="","",OFFSET('Water Data'!$B$2,0,10*ROW('Water Data'!E28)))</f>
        <v/>
      </c>
      <c r="B34" s="47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6" t="str">
        <f t="shared" ca="1" si="0"/>
        <v/>
      </c>
      <c r="D34" s="50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0" t="str">
        <f ca="1">+IF(OFFSET('Water Data'!$D$27,0,10*ROW('Water Data'!D28))="","",OFFSET('Water Data'!$D$27,0,10*ROW('Water Data'!D28)))</f>
        <v/>
      </c>
      <c r="BT34" s="370" t="str">
        <f ca="1">+IF(OFFSET('Water Data'!$D$28,0,10*ROW('Water Data'!D28))="","",OFFSET('Water Data'!$D$28,0,10*ROW('Water Data'!D28)))</f>
        <v/>
      </c>
      <c r="BU34" s="370" t="str">
        <f ca="1">+IF(OFFSET('Water Data'!$D$29,0,10*ROW('Water Data'!D28))="","",OFFSET('Water Data'!$D$29,0,10*ROW('Water Data'!D28)))</f>
        <v/>
      </c>
      <c r="BV34" s="370" t="str">
        <f ca="1">+IF(OFFSET('Water Data'!$E$27,0,10*ROW('Water Data'!E28))="","",OFFSET('Water Data'!$E$27,0,10*ROW('Water Data'!E28)))</f>
        <v/>
      </c>
      <c r="BW34" s="370" t="str">
        <f ca="1">+IF(OFFSET('Water Data'!$E$28,0,10*ROW('Water Data'!E28))="","",OFFSET('Water Data'!$E$28,0,10*ROW('Water Data'!E28)))</f>
        <v/>
      </c>
      <c r="BX34" s="370" t="str">
        <f ca="1">+IF(OFFSET('Water Data'!$E$29,0,10*ROW('Water Data'!E28))="","",OFFSET('Water Data'!$E$29,0,10*ROW('Water Data'!E28)))</f>
        <v/>
      </c>
      <c r="BY34" s="370" t="str">
        <f ca="1">+IF(OFFSET('Water Data'!$F$27,0,10*ROW('Water Data'!F28))="","",OFFSET('Water Data'!$F$27,0,10*ROW('Water Data'!F28)))</f>
        <v/>
      </c>
      <c r="BZ34" s="370" t="str">
        <f ca="1">+IF(OFFSET('Water Data'!$F$28,0,10*ROW('Water Data'!F28))="","",OFFSET('Water Data'!$F$28,0,10*ROW('Water Data'!F28)))</f>
        <v/>
      </c>
      <c r="CA34" s="370" t="str">
        <f ca="1">+IF(OFFSET('Water Data'!$F$29,0,10*ROW('Water Data'!F28))="","",OFFSET('Water Data'!$F$29,0,10*ROW('Water Data'!F28)))</f>
        <v/>
      </c>
      <c r="CB34" s="370" t="str">
        <f ca="1">+IF(OFFSET('Water Data'!$G$27,0,10*ROW('Water Data'!G28))="","",OFFSET('Water Data'!$G$27,0,10*ROW('Water Data'!G28)))</f>
        <v/>
      </c>
      <c r="CC34" s="370" t="str">
        <f ca="1">+IF(OFFSET('Water Data'!$G$28,0,10*ROW('Water Data'!G28))="","",OFFSET('Water Data'!$G$28,0,10*ROW('Water Data'!G28)))</f>
        <v/>
      </c>
      <c r="CD34" s="370" t="str">
        <f ca="1">+IF(OFFSET('Water Data'!$G$29,0,10*ROW('Water Data'!G28))="","",OFFSET('Water Data'!$G$29,0,10*ROW('Water Data'!G28)))</f>
        <v/>
      </c>
      <c r="CE34" s="370" t="str">
        <f ca="1">+IF(OFFSET('Water Data'!$H$27,0,10*ROW('Water Data'!H28))="","",OFFSET('Water Data'!$H$27,0,10*ROW('Water Data'!H28)))</f>
        <v/>
      </c>
      <c r="CF34" s="370" t="str">
        <f ca="1">+IF(OFFSET('Water Data'!$H$28,0,10*ROW('Water Data'!H28))="","",OFFSET('Water Data'!$H$28,0,10*ROW('Water Data'!H28)))</f>
        <v/>
      </c>
      <c r="CG34" s="370" t="str">
        <f ca="1">+IF(OFFSET('Water Data'!$H$29,0,10*ROW('Water Data'!H28))="","",OFFSET('Water Data'!$H$29,0,10*ROW('Water Data'!H28)))</f>
        <v/>
      </c>
      <c r="CH34" s="370" t="str">
        <f ca="1">+IF(OFFSET('Water Data'!$I$27,0,10*ROW('Water Data'!I28))="","",OFFSET('Water Data'!$I$27,0,10*ROW('Water Data'!I28)))</f>
        <v/>
      </c>
      <c r="CI34" s="370" t="str">
        <f ca="1">+IF(OFFSET('Water Data'!$I$28,0,10*ROW('Water Data'!I28))="","",OFFSET('Water Data'!$I$28,0,10*ROW('Water Data'!I28)))</f>
        <v/>
      </c>
      <c r="CJ34" s="370" t="str">
        <f ca="1">+IF(OFFSET('Water Data'!$I$29,0,10*ROW('Water Data'!I28))="","",OFFSET('Water Data'!$I$29,0,10*ROW('Water Data'!I28)))</f>
        <v/>
      </c>
      <c r="CK34" s="370" t="str">
        <f ca="1">+IF(OFFSET('Sanitation Data'!$D$28,0,10*ROW('Sanitation Data'!D28))="","",OFFSET('Sanitation Data'!$D$28,0,10*ROW('Sanitation Data'!D28)))</f>
        <v/>
      </c>
      <c r="CL34" s="370" t="str">
        <f ca="1">+IF(OFFSET('Sanitation Data'!$D$29,0,10*ROW('Sanitation Data'!D28))="","",OFFSET('Sanitation Data'!$D$29,0,10*ROW('Sanitation Data'!D28)))</f>
        <v/>
      </c>
      <c r="CM34" s="370" t="str">
        <f ca="1">+IF(OFFSET('Sanitation Data'!$D$30,0,10*ROW('Sanitation Data'!D28))="","",OFFSET('Sanitation Data'!$D$30,0,10*ROW('Sanitation Data'!D28)))</f>
        <v/>
      </c>
      <c r="CN34" s="370" t="str">
        <f ca="1">+IF(OFFSET('Sanitation Data'!$D$31,0,10*ROW('Sanitation Data'!D28))="","",OFFSET('Sanitation Data'!$D$31,0,10*ROW('Sanitation Data'!D28)))</f>
        <v/>
      </c>
      <c r="CO34" s="370" t="str">
        <f ca="1">+IF(OFFSET('Sanitation Data'!$D$32,0,10*ROW('Sanitation Data'!D28))="","",OFFSET('Sanitation Data'!$D$32,0,10*ROW('Sanitation Data'!D28)))</f>
        <v/>
      </c>
      <c r="CP34" s="370" t="str">
        <f ca="1">+IF(OFFSET('Sanitation Data'!$E$28,0,10*ROW('Sanitation Data'!E28))="","",OFFSET('Sanitation Data'!$E$28,0,10*ROW('Sanitation Data'!E28)))</f>
        <v/>
      </c>
      <c r="CQ34" s="370" t="str">
        <f ca="1">+IF(OFFSET('Sanitation Data'!$E$29,0,10*ROW('Sanitation Data'!E28))="","",OFFSET('Sanitation Data'!$E$29,0,10*ROW('Sanitation Data'!E28)))</f>
        <v/>
      </c>
      <c r="CR34" s="370" t="str">
        <f ca="1">+IF(OFFSET('Sanitation Data'!$E$30,0,10*ROW('Sanitation Data'!E28))="","",OFFSET('Sanitation Data'!$E$30,0,10*ROW('Sanitation Data'!E28)))</f>
        <v/>
      </c>
      <c r="CS34" s="370" t="str">
        <f ca="1">+IF(OFFSET('Sanitation Data'!$E$31,0,10*ROW('Sanitation Data'!E28))="","",OFFSET('Sanitation Data'!$E$31,0,10*ROW('Sanitation Data'!E28)))</f>
        <v/>
      </c>
      <c r="CT34" s="370" t="str">
        <f ca="1">+IF(OFFSET('Sanitation Data'!$E$32,0,10*ROW('Sanitation Data'!E28))="","",OFFSET('Sanitation Data'!$E$32,0,10*ROW('Sanitation Data'!E28)))</f>
        <v/>
      </c>
      <c r="CU34" s="370" t="str">
        <f ca="1">+IF(OFFSET('Sanitation Data'!$F$28,0,10*ROW('Sanitation Data'!F28))="","",OFFSET('Sanitation Data'!$F$28,0,10*ROW('Sanitation Data'!F28)))</f>
        <v/>
      </c>
      <c r="CV34" s="370" t="str">
        <f ca="1">+IF(OFFSET('Sanitation Data'!$F$29,0,10*ROW('Sanitation Data'!F28))="","",OFFSET('Sanitation Data'!$F$29,0,10*ROW('Sanitation Data'!F28)))</f>
        <v/>
      </c>
      <c r="CW34" s="370" t="str">
        <f ca="1">+IF(OFFSET('Sanitation Data'!$F$30,0,10*ROW('Sanitation Data'!F28))="","",OFFSET('Sanitation Data'!$F$30,0,10*ROW('Sanitation Data'!F28)))</f>
        <v/>
      </c>
      <c r="CX34" s="370" t="str">
        <f ca="1">+IF(OFFSET('Sanitation Data'!$F$31,0,10*ROW('Sanitation Data'!F28))="","",OFFSET('Sanitation Data'!$F$31,0,10*ROW('Sanitation Data'!F28)))</f>
        <v/>
      </c>
      <c r="CY34" s="370" t="str">
        <f ca="1">+IF(OFFSET('Sanitation Data'!$F$32,0,10*ROW('Sanitation Data'!F28))="","",OFFSET('Sanitation Data'!$F$32,0,10*ROW('Sanitation Data'!F28)))</f>
        <v/>
      </c>
      <c r="CZ34" s="370" t="str">
        <f ca="1">+IF(OFFSET('Sanitation Data'!$G$28,0,10*ROW('Sanitation Data'!G28))="","",OFFSET('Sanitation Data'!$G$28,0,10*ROW('Sanitation Data'!G28)))</f>
        <v/>
      </c>
      <c r="DA34" s="370" t="str">
        <f ca="1">+IF(OFFSET('Sanitation Data'!$G$29,0,10*ROW('Sanitation Data'!G28))="","",OFFSET('Sanitation Data'!$G$29,0,10*ROW('Sanitation Data'!G28)))</f>
        <v/>
      </c>
      <c r="DB34" s="370" t="str">
        <f ca="1">+IF(OFFSET('Sanitation Data'!$G$30,0,10*ROW('Sanitation Data'!G28))="","",OFFSET('Sanitation Data'!$G$30,0,10*ROW('Sanitation Data'!G28)))</f>
        <v/>
      </c>
      <c r="DC34" s="370" t="str">
        <f ca="1">+IF(OFFSET('Sanitation Data'!$G$31,0,10*ROW('Sanitation Data'!G28))="","",OFFSET('Sanitation Data'!$G$31,0,10*ROW('Sanitation Data'!G28)))</f>
        <v/>
      </c>
      <c r="DD34" s="370" t="str">
        <f ca="1">+IF(OFFSET('Sanitation Data'!$G$32,0,10*ROW('Sanitation Data'!G28))="","",OFFSET('Sanitation Data'!$G$32,0,10*ROW('Sanitation Data'!G28)))</f>
        <v/>
      </c>
      <c r="DE34" s="370" t="str">
        <f ca="1">+IF(OFFSET('Sanitation Data'!$H$28,0,10*ROW('Sanitation Data'!H28))="","",OFFSET('Sanitation Data'!$H$28,0,10*ROW('Sanitation Data'!H28)))</f>
        <v/>
      </c>
      <c r="DF34" s="370" t="str">
        <f ca="1">+IF(OFFSET('Sanitation Data'!$H$29,0,10*ROW('Sanitation Data'!H28))="","",OFFSET('Sanitation Data'!$H$29,0,10*ROW('Sanitation Data'!H28)))</f>
        <v/>
      </c>
      <c r="DG34" s="370" t="str">
        <f ca="1">+IF(OFFSET('Sanitation Data'!$H$30,0,10*ROW('Sanitation Data'!H28))="","",OFFSET('Sanitation Data'!$H$30,0,10*ROW('Sanitation Data'!H28)))</f>
        <v/>
      </c>
      <c r="DH34" s="370" t="str">
        <f ca="1">+IF(OFFSET('Sanitation Data'!$H$31,0,10*ROW('Sanitation Data'!H28))="","",OFFSET('Sanitation Data'!$H$31,0,10*ROW('Sanitation Data'!H28)))</f>
        <v/>
      </c>
      <c r="DI34" s="370" t="str">
        <f ca="1">+IF(OFFSET('Sanitation Data'!$H$32,0,10*ROW('Sanitation Data'!H28))="","",OFFSET('Sanitation Data'!$H$32,0,10*ROW('Sanitation Data'!H28)))</f>
        <v/>
      </c>
      <c r="DJ34" s="370" t="str">
        <f ca="1">+IF(OFFSET('Sanitation Data'!$I$28,0,10*ROW('Sanitation Data'!I28))="","",OFFSET('Sanitation Data'!$I$28,0,10*ROW('Sanitation Data'!I28)))</f>
        <v/>
      </c>
      <c r="DK34" s="370" t="str">
        <f ca="1">+IF(OFFSET('Sanitation Data'!$I$29,0,10*ROW('Sanitation Data'!I28))="","",OFFSET('Sanitation Data'!$I$29,0,10*ROW('Sanitation Data'!I28)))</f>
        <v/>
      </c>
      <c r="DL34" s="370" t="str">
        <f ca="1">+IF(OFFSET('Sanitation Data'!$I$30,0,10*ROW('Sanitation Data'!I28))="","",OFFSET('Sanitation Data'!$I$30,0,10*ROW('Sanitation Data'!I28)))</f>
        <v/>
      </c>
      <c r="DM34" s="370" t="str">
        <f ca="1">+IF(OFFSET('Sanitation Data'!$I$31,0,10*ROW('Sanitation Data'!I28))="","",OFFSET('Sanitation Data'!$I$31,0,10*ROW('Sanitation Data'!I28)))</f>
        <v/>
      </c>
      <c r="DN34" s="370" t="str">
        <f ca="1">+IF(OFFSET('Sanitation Data'!$I$32,0,10*ROW('Sanitation Data'!I28))="","",OFFSET('Sanitation Data'!$I$32,0,10*ROW('Sanitation Data'!I28)))</f>
        <v/>
      </c>
      <c r="DO34" s="370" t="str">
        <f ca="1">+IF(OFFSET('Hygiene Data'!$D$11,0,10*ROW('Hygiene Data'!D28))="","",OFFSET('Hygiene Data'!$D$11,0,10*ROW('Hygiene Data'!D28)))</f>
        <v/>
      </c>
      <c r="DP34" s="370" t="str">
        <f ca="1">+IF(OFFSET('Hygiene Data'!$D$12,0,10*ROW('Hygiene Data'!D28))="","",OFFSET('Hygiene Data'!$D$12,0,10*ROW('Hygiene Data'!D28)))</f>
        <v/>
      </c>
      <c r="DQ34" s="370" t="str">
        <f ca="1">+IF(OFFSET('Hygiene Data'!$D$13,0,10*ROW('Hygiene Data'!D28))="","",OFFSET('Hygiene Data'!$D$13,0,10*ROW('Hygiene Data'!D28)))</f>
        <v/>
      </c>
      <c r="DR34" s="370" t="str">
        <f ca="1">+IF(OFFSET('Hygiene Data'!$E$11,0,10*ROW('Hygiene Data'!E28))="","",OFFSET('Hygiene Data'!$E$11,0,10*ROW('Hygiene Data'!E28)))</f>
        <v/>
      </c>
      <c r="DS34" s="370" t="str">
        <f ca="1">+IF(OFFSET('Hygiene Data'!$E$12,0,10*ROW('Hygiene Data'!E28))="","",OFFSET('Hygiene Data'!$E$12,0,10*ROW('Hygiene Data'!E28)))</f>
        <v/>
      </c>
      <c r="DT34" s="370" t="str">
        <f ca="1">+IF(OFFSET('Hygiene Data'!$E$13,0,10*ROW('Hygiene Data'!E28))="","",OFFSET('Hygiene Data'!$E$13,0,10*ROW('Hygiene Data'!E28)))</f>
        <v/>
      </c>
      <c r="DU34" s="370" t="str">
        <f ca="1">+IF(OFFSET('Hygiene Data'!$F$11,0,10*ROW('Hygiene Data'!F28))="","",OFFSET('Hygiene Data'!$F$11,0,10*ROW('Hygiene Data'!F28)))</f>
        <v/>
      </c>
      <c r="DV34" s="370" t="str">
        <f ca="1">+IF(OFFSET('Hygiene Data'!$F$12,0,10*ROW('Hygiene Data'!F28))="","",OFFSET('Hygiene Data'!$F$12,0,10*ROW('Hygiene Data'!F28)))</f>
        <v/>
      </c>
      <c r="DW34" s="370" t="str">
        <f ca="1">+IF(OFFSET('Hygiene Data'!$F$13,0,10*ROW('Hygiene Data'!F28))="","",OFFSET('Hygiene Data'!$F$13,0,10*ROW('Hygiene Data'!F28)))</f>
        <v/>
      </c>
      <c r="DX34" s="370" t="str">
        <f ca="1">+IF(OFFSET('Hygiene Data'!$G$11,0,10*ROW('Hygiene Data'!G28))="","",OFFSET('Hygiene Data'!$G$11,0,10*ROW('Hygiene Data'!G28)))</f>
        <v/>
      </c>
      <c r="DY34" s="370" t="str">
        <f ca="1">+IF(OFFSET('Hygiene Data'!$G$12,0,10*ROW('Hygiene Data'!G28))="","",OFFSET('Hygiene Data'!$G$12,0,10*ROW('Hygiene Data'!G28)))</f>
        <v/>
      </c>
      <c r="DZ34" s="370" t="str">
        <f ca="1">+IF(OFFSET('Hygiene Data'!$G$13,0,10*ROW('Hygiene Data'!G28))="","",OFFSET('Hygiene Data'!$G$13,0,10*ROW('Hygiene Data'!G28)))</f>
        <v/>
      </c>
      <c r="EA34" s="370" t="str">
        <f ca="1">+IF(OFFSET('Hygiene Data'!$H$11,0,10*ROW('Hygiene Data'!H28))="","",OFFSET('Hygiene Data'!$H$11,0,10*ROW('Hygiene Data'!H28)))</f>
        <v/>
      </c>
      <c r="EB34" s="370" t="str">
        <f ca="1">+IF(OFFSET('Hygiene Data'!$H$12,0,10*ROW('Hygiene Data'!H28))="","",OFFSET('Hygiene Data'!$H$12,0,10*ROW('Hygiene Data'!H28)))</f>
        <v/>
      </c>
      <c r="EC34" s="370" t="str">
        <f ca="1">+IF(OFFSET('Hygiene Data'!$H$13,0,10*ROW('Hygiene Data'!H28))="","",OFFSET('Hygiene Data'!$H$13,0,10*ROW('Hygiene Data'!H28)))</f>
        <v/>
      </c>
      <c r="ED34" s="370" t="str">
        <f ca="1">+IF(OFFSET('Hygiene Data'!$I$11,0,10*ROW('Hygiene Data'!I28))="","",OFFSET('Hygiene Data'!$I$11,0,10*ROW('Hygiene Data'!I28)))</f>
        <v/>
      </c>
      <c r="EE34" s="370" t="str">
        <f ca="1">+IF(OFFSET('Hygiene Data'!$I$12,0,10*ROW('Hygiene Data'!I28))="","",OFFSET('Hygiene Data'!$I$12,0,10*ROW('Hygiene Data'!I28)))</f>
        <v/>
      </c>
      <c r="EF34" s="370" t="str">
        <f ca="1">+IF(OFFSET('Hygiene Data'!$I$13,0,10*ROW('Hygiene Data'!I28))="","",OFFSET('Hygiene Data'!$I$13,0,10*ROW('Hygiene Data'!I28)))</f>
        <v/>
      </c>
    </row>
    <row r="35" spans="1:136" x14ac:dyDescent="0.25">
      <c r="A35" s="479" t="str">
        <f ca="1">+IF(OFFSET('Water Data'!$B$2,0,10*ROW('Water Data'!E29))="","",OFFSET('Water Data'!$B$2,0,10*ROW('Water Data'!E29)))</f>
        <v/>
      </c>
      <c r="B35" s="47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6" t="str">
        <f t="shared" ca="1" si="0"/>
        <v/>
      </c>
      <c r="D35" s="50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0" t="str">
        <f ca="1">+IF(OFFSET('Water Data'!$D$27,0,10*ROW('Water Data'!D29))="","",OFFSET('Water Data'!$D$27,0,10*ROW('Water Data'!D29)))</f>
        <v/>
      </c>
      <c r="BT35" s="370" t="str">
        <f ca="1">+IF(OFFSET('Water Data'!$D$28,0,10*ROW('Water Data'!D29))="","",OFFSET('Water Data'!$D$28,0,10*ROW('Water Data'!D29)))</f>
        <v/>
      </c>
      <c r="BU35" s="370" t="str">
        <f ca="1">+IF(OFFSET('Water Data'!$D$29,0,10*ROW('Water Data'!D29))="","",OFFSET('Water Data'!$D$29,0,10*ROW('Water Data'!D29)))</f>
        <v/>
      </c>
      <c r="BV35" s="370" t="str">
        <f ca="1">+IF(OFFSET('Water Data'!$E$27,0,10*ROW('Water Data'!E29))="","",OFFSET('Water Data'!$E$27,0,10*ROW('Water Data'!E29)))</f>
        <v/>
      </c>
      <c r="BW35" s="370" t="str">
        <f ca="1">+IF(OFFSET('Water Data'!$E$28,0,10*ROW('Water Data'!E29))="","",OFFSET('Water Data'!$E$28,0,10*ROW('Water Data'!E29)))</f>
        <v/>
      </c>
      <c r="BX35" s="370" t="str">
        <f ca="1">+IF(OFFSET('Water Data'!$E$29,0,10*ROW('Water Data'!E29))="","",OFFSET('Water Data'!$E$29,0,10*ROW('Water Data'!E29)))</f>
        <v/>
      </c>
      <c r="BY35" s="370" t="str">
        <f ca="1">+IF(OFFSET('Water Data'!$F$27,0,10*ROW('Water Data'!F29))="","",OFFSET('Water Data'!$F$27,0,10*ROW('Water Data'!F29)))</f>
        <v/>
      </c>
      <c r="BZ35" s="370" t="str">
        <f ca="1">+IF(OFFSET('Water Data'!$F$28,0,10*ROW('Water Data'!F29))="","",OFFSET('Water Data'!$F$28,0,10*ROW('Water Data'!F29)))</f>
        <v/>
      </c>
      <c r="CA35" s="370" t="str">
        <f ca="1">+IF(OFFSET('Water Data'!$F$29,0,10*ROW('Water Data'!F29))="","",OFFSET('Water Data'!$F$29,0,10*ROW('Water Data'!F29)))</f>
        <v/>
      </c>
      <c r="CB35" s="370" t="str">
        <f ca="1">+IF(OFFSET('Water Data'!$G$27,0,10*ROW('Water Data'!G29))="","",OFFSET('Water Data'!$G$27,0,10*ROW('Water Data'!G29)))</f>
        <v/>
      </c>
      <c r="CC35" s="370" t="str">
        <f ca="1">+IF(OFFSET('Water Data'!$G$28,0,10*ROW('Water Data'!G29))="","",OFFSET('Water Data'!$G$28,0,10*ROW('Water Data'!G29)))</f>
        <v/>
      </c>
      <c r="CD35" s="370" t="str">
        <f ca="1">+IF(OFFSET('Water Data'!$G$29,0,10*ROW('Water Data'!G29))="","",OFFSET('Water Data'!$G$29,0,10*ROW('Water Data'!G29)))</f>
        <v/>
      </c>
      <c r="CE35" s="370" t="str">
        <f ca="1">+IF(OFFSET('Water Data'!$H$27,0,10*ROW('Water Data'!H29))="","",OFFSET('Water Data'!$H$27,0,10*ROW('Water Data'!H29)))</f>
        <v/>
      </c>
      <c r="CF35" s="370" t="str">
        <f ca="1">+IF(OFFSET('Water Data'!$H$28,0,10*ROW('Water Data'!H29))="","",OFFSET('Water Data'!$H$28,0,10*ROW('Water Data'!H29)))</f>
        <v/>
      </c>
      <c r="CG35" s="370" t="str">
        <f ca="1">+IF(OFFSET('Water Data'!$H$29,0,10*ROW('Water Data'!H29))="","",OFFSET('Water Data'!$H$29,0,10*ROW('Water Data'!H29)))</f>
        <v/>
      </c>
      <c r="CH35" s="370" t="str">
        <f ca="1">+IF(OFFSET('Water Data'!$I$27,0,10*ROW('Water Data'!I29))="","",OFFSET('Water Data'!$I$27,0,10*ROW('Water Data'!I29)))</f>
        <v/>
      </c>
      <c r="CI35" s="370" t="str">
        <f ca="1">+IF(OFFSET('Water Data'!$I$28,0,10*ROW('Water Data'!I29))="","",OFFSET('Water Data'!$I$28,0,10*ROW('Water Data'!I29)))</f>
        <v/>
      </c>
      <c r="CJ35" s="370" t="str">
        <f ca="1">+IF(OFFSET('Water Data'!$I$29,0,10*ROW('Water Data'!I29))="","",OFFSET('Water Data'!$I$29,0,10*ROW('Water Data'!I29)))</f>
        <v/>
      </c>
      <c r="CK35" s="370" t="str">
        <f ca="1">+IF(OFFSET('Sanitation Data'!$D$28,0,10*ROW('Sanitation Data'!D29))="","",OFFSET('Sanitation Data'!$D$28,0,10*ROW('Sanitation Data'!D29)))</f>
        <v/>
      </c>
      <c r="CL35" s="370" t="str">
        <f ca="1">+IF(OFFSET('Sanitation Data'!$D$29,0,10*ROW('Sanitation Data'!D29))="","",OFFSET('Sanitation Data'!$D$29,0,10*ROW('Sanitation Data'!D29)))</f>
        <v/>
      </c>
      <c r="CM35" s="370" t="str">
        <f ca="1">+IF(OFFSET('Sanitation Data'!$D$30,0,10*ROW('Sanitation Data'!D29))="","",OFFSET('Sanitation Data'!$D$30,0,10*ROW('Sanitation Data'!D29)))</f>
        <v/>
      </c>
      <c r="CN35" s="370" t="str">
        <f ca="1">+IF(OFFSET('Sanitation Data'!$D$31,0,10*ROW('Sanitation Data'!D29))="","",OFFSET('Sanitation Data'!$D$31,0,10*ROW('Sanitation Data'!D29)))</f>
        <v/>
      </c>
      <c r="CO35" s="370" t="str">
        <f ca="1">+IF(OFFSET('Sanitation Data'!$D$32,0,10*ROW('Sanitation Data'!D29))="","",OFFSET('Sanitation Data'!$D$32,0,10*ROW('Sanitation Data'!D29)))</f>
        <v/>
      </c>
      <c r="CP35" s="370" t="str">
        <f ca="1">+IF(OFFSET('Sanitation Data'!$E$28,0,10*ROW('Sanitation Data'!E29))="","",OFFSET('Sanitation Data'!$E$28,0,10*ROW('Sanitation Data'!E29)))</f>
        <v/>
      </c>
      <c r="CQ35" s="370" t="str">
        <f ca="1">+IF(OFFSET('Sanitation Data'!$E$29,0,10*ROW('Sanitation Data'!E29))="","",OFFSET('Sanitation Data'!$E$29,0,10*ROW('Sanitation Data'!E29)))</f>
        <v/>
      </c>
      <c r="CR35" s="370" t="str">
        <f ca="1">+IF(OFFSET('Sanitation Data'!$E$30,0,10*ROW('Sanitation Data'!E29))="","",OFFSET('Sanitation Data'!$E$30,0,10*ROW('Sanitation Data'!E29)))</f>
        <v/>
      </c>
      <c r="CS35" s="370" t="str">
        <f ca="1">+IF(OFFSET('Sanitation Data'!$E$31,0,10*ROW('Sanitation Data'!E29))="","",OFFSET('Sanitation Data'!$E$31,0,10*ROW('Sanitation Data'!E29)))</f>
        <v/>
      </c>
      <c r="CT35" s="370" t="str">
        <f ca="1">+IF(OFFSET('Sanitation Data'!$E$32,0,10*ROW('Sanitation Data'!E29))="","",OFFSET('Sanitation Data'!$E$32,0,10*ROW('Sanitation Data'!E29)))</f>
        <v/>
      </c>
      <c r="CU35" s="370" t="str">
        <f ca="1">+IF(OFFSET('Sanitation Data'!$F$28,0,10*ROW('Sanitation Data'!F29))="","",OFFSET('Sanitation Data'!$F$28,0,10*ROW('Sanitation Data'!F29)))</f>
        <v/>
      </c>
      <c r="CV35" s="370" t="str">
        <f ca="1">+IF(OFFSET('Sanitation Data'!$F$29,0,10*ROW('Sanitation Data'!F29))="","",OFFSET('Sanitation Data'!$F$29,0,10*ROW('Sanitation Data'!F29)))</f>
        <v/>
      </c>
      <c r="CW35" s="370" t="str">
        <f ca="1">+IF(OFFSET('Sanitation Data'!$F$30,0,10*ROW('Sanitation Data'!F29))="","",OFFSET('Sanitation Data'!$F$30,0,10*ROW('Sanitation Data'!F29)))</f>
        <v/>
      </c>
      <c r="CX35" s="370" t="str">
        <f ca="1">+IF(OFFSET('Sanitation Data'!$F$31,0,10*ROW('Sanitation Data'!F29))="","",OFFSET('Sanitation Data'!$F$31,0,10*ROW('Sanitation Data'!F29)))</f>
        <v/>
      </c>
      <c r="CY35" s="370" t="str">
        <f ca="1">+IF(OFFSET('Sanitation Data'!$F$32,0,10*ROW('Sanitation Data'!F29))="","",OFFSET('Sanitation Data'!$F$32,0,10*ROW('Sanitation Data'!F29)))</f>
        <v/>
      </c>
      <c r="CZ35" s="370" t="str">
        <f ca="1">+IF(OFFSET('Sanitation Data'!$G$28,0,10*ROW('Sanitation Data'!G29))="","",OFFSET('Sanitation Data'!$G$28,0,10*ROW('Sanitation Data'!G29)))</f>
        <v/>
      </c>
      <c r="DA35" s="370" t="str">
        <f ca="1">+IF(OFFSET('Sanitation Data'!$G$29,0,10*ROW('Sanitation Data'!G29))="","",OFFSET('Sanitation Data'!$G$29,0,10*ROW('Sanitation Data'!G29)))</f>
        <v/>
      </c>
      <c r="DB35" s="370" t="str">
        <f ca="1">+IF(OFFSET('Sanitation Data'!$G$30,0,10*ROW('Sanitation Data'!G29))="","",OFFSET('Sanitation Data'!$G$30,0,10*ROW('Sanitation Data'!G29)))</f>
        <v/>
      </c>
      <c r="DC35" s="370" t="str">
        <f ca="1">+IF(OFFSET('Sanitation Data'!$G$31,0,10*ROW('Sanitation Data'!G29))="","",OFFSET('Sanitation Data'!$G$31,0,10*ROW('Sanitation Data'!G29)))</f>
        <v/>
      </c>
      <c r="DD35" s="370" t="str">
        <f ca="1">+IF(OFFSET('Sanitation Data'!$G$32,0,10*ROW('Sanitation Data'!G29))="","",OFFSET('Sanitation Data'!$G$32,0,10*ROW('Sanitation Data'!G29)))</f>
        <v/>
      </c>
      <c r="DE35" s="370" t="str">
        <f ca="1">+IF(OFFSET('Sanitation Data'!$H$28,0,10*ROW('Sanitation Data'!H29))="","",OFFSET('Sanitation Data'!$H$28,0,10*ROW('Sanitation Data'!H29)))</f>
        <v/>
      </c>
      <c r="DF35" s="370" t="str">
        <f ca="1">+IF(OFFSET('Sanitation Data'!$H$29,0,10*ROW('Sanitation Data'!H29))="","",OFFSET('Sanitation Data'!$H$29,0,10*ROW('Sanitation Data'!H29)))</f>
        <v/>
      </c>
      <c r="DG35" s="370" t="str">
        <f ca="1">+IF(OFFSET('Sanitation Data'!$H$30,0,10*ROW('Sanitation Data'!H29))="","",OFFSET('Sanitation Data'!$H$30,0,10*ROW('Sanitation Data'!H29)))</f>
        <v/>
      </c>
      <c r="DH35" s="370" t="str">
        <f ca="1">+IF(OFFSET('Sanitation Data'!$H$31,0,10*ROW('Sanitation Data'!H29))="","",OFFSET('Sanitation Data'!$H$31,0,10*ROW('Sanitation Data'!H29)))</f>
        <v/>
      </c>
      <c r="DI35" s="370" t="str">
        <f ca="1">+IF(OFFSET('Sanitation Data'!$H$32,0,10*ROW('Sanitation Data'!H29))="","",OFFSET('Sanitation Data'!$H$32,0,10*ROW('Sanitation Data'!H29)))</f>
        <v/>
      </c>
      <c r="DJ35" s="370" t="str">
        <f ca="1">+IF(OFFSET('Sanitation Data'!$I$28,0,10*ROW('Sanitation Data'!I29))="","",OFFSET('Sanitation Data'!$I$28,0,10*ROW('Sanitation Data'!I29)))</f>
        <v/>
      </c>
      <c r="DK35" s="370" t="str">
        <f ca="1">+IF(OFFSET('Sanitation Data'!$I$29,0,10*ROW('Sanitation Data'!I29))="","",OFFSET('Sanitation Data'!$I$29,0,10*ROW('Sanitation Data'!I29)))</f>
        <v/>
      </c>
      <c r="DL35" s="370" t="str">
        <f ca="1">+IF(OFFSET('Sanitation Data'!$I$30,0,10*ROW('Sanitation Data'!I29))="","",OFFSET('Sanitation Data'!$I$30,0,10*ROW('Sanitation Data'!I29)))</f>
        <v/>
      </c>
      <c r="DM35" s="370" t="str">
        <f ca="1">+IF(OFFSET('Sanitation Data'!$I$31,0,10*ROW('Sanitation Data'!I29))="","",OFFSET('Sanitation Data'!$I$31,0,10*ROW('Sanitation Data'!I29)))</f>
        <v/>
      </c>
      <c r="DN35" s="370" t="str">
        <f ca="1">+IF(OFFSET('Sanitation Data'!$I$32,0,10*ROW('Sanitation Data'!I29))="","",OFFSET('Sanitation Data'!$I$32,0,10*ROW('Sanitation Data'!I29)))</f>
        <v/>
      </c>
      <c r="DO35" s="370" t="str">
        <f ca="1">+IF(OFFSET('Hygiene Data'!$D$11,0,10*ROW('Hygiene Data'!D29))="","",OFFSET('Hygiene Data'!$D$11,0,10*ROW('Hygiene Data'!D29)))</f>
        <v/>
      </c>
      <c r="DP35" s="370" t="str">
        <f ca="1">+IF(OFFSET('Hygiene Data'!$D$12,0,10*ROW('Hygiene Data'!D29))="","",OFFSET('Hygiene Data'!$D$12,0,10*ROW('Hygiene Data'!D29)))</f>
        <v/>
      </c>
      <c r="DQ35" s="370" t="str">
        <f ca="1">+IF(OFFSET('Hygiene Data'!$D$13,0,10*ROW('Hygiene Data'!D29))="","",OFFSET('Hygiene Data'!$D$13,0,10*ROW('Hygiene Data'!D29)))</f>
        <v/>
      </c>
      <c r="DR35" s="370" t="str">
        <f ca="1">+IF(OFFSET('Hygiene Data'!$E$11,0,10*ROW('Hygiene Data'!E29))="","",OFFSET('Hygiene Data'!$E$11,0,10*ROW('Hygiene Data'!E29)))</f>
        <v/>
      </c>
      <c r="DS35" s="370" t="str">
        <f ca="1">+IF(OFFSET('Hygiene Data'!$E$12,0,10*ROW('Hygiene Data'!E29))="","",OFFSET('Hygiene Data'!$E$12,0,10*ROW('Hygiene Data'!E29)))</f>
        <v/>
      </c>
      <c r="DT35" s="370" t="str">
        <f ca="1">+IF(OFFSET('Hygiene Data'!$E$13,0,10*ROW('Hygiene Data'!E29))="","",OFFSET('Hygiene Data'!$E$13,0,10*ROW('Hygiene Data'!E29)))</f>
        <v/>
      </c>
      <c r="DU35" s="370" t="str">
        <f ca="1">+IF(OFFSET('Hygiene Data'!$F$11,0,10*ROW('Hygiene Data'!F29))="","",OFFSET('Hygiene Data'!$F$11,0,10*ROW('Hygiene Data'!F29)))</f>
        <v/>
      </c>
      <c r="DV35" s="370" t="str">
        <f ca="1">+IF(OFFSET('Hygiene Data'!$F$12,0,10*ROW('Hygiene Data'!F29))="","",OFFSET('Hygiene Data'!$F$12,0,10*ROW('Hygiene Data'!F29)))</f>
        <v/>
      </c>
      <c r="DW35" s="370" t="str">
        <f ca="1">+IF(OFFSET('Hygiene Data'!$F$13,0,10*ROW('Hygiene Data'!F29))="","",OFFSET('Hygiene Data'!$F$13,0,10*ROW('Hygiene Data'!F29)))</f>
        <v/>
      </c>
      <c r="DX35" s="370" t="str">
        <f ca="1">+IF(OFFSET('Hygiene Data'!$G$11,0,10*ROW('Hygiene Data'!G29))="","",OFFSET('Hygiene Data'!$G$11,0,10*ROW('Hygiene Data'!G29)))</f>
        <v/>
      </c>
      <c r="DY35" s="370" t="str">
        <f ca="1">+IF(OFFSET('Hygiene Data'!$G$12,0,10*ROW('Hygiene Data'!G29))="","",OFFSET('Hygiene Data'!$G$12,0,10*ROW('Hygiene Data'!G29)))</f>
        <v/>
      </c>
      <c r="DZ35" s="370" t="str">
        <f ca="1">+IF(OFFSET('Hygiene Data'!$G$13,0,10*ROW('Hygiene Data'!G29))="","",OFFSET('Hygiene Data'!$G$13,0,10*ROW('Hygiene Data'!G29)))</f>
        <v/>
      </c>
      <c r="EA35" s="370" t="str">
        <f ca="1">+IF(OFFSET('Hygiene Data'!$H$11,0,10*ROW('Hygiene Data'!H29))="","",OFFSET('Hygiene Data'!$H$11,0,10*ROW('Hygiene Data'!H29)))</f>
        <v/>
      </c>
      <c r="EB35" s="370" t="str">
        <f ca="1">+IF(OFFSET('Hygiene Data'!$H$12,0,10*ROW('Hygiene Data'!H29))="","",OFFSET('Hygiene Data'!$H$12,0,10*ROW('Hygiene Data'!H29)))</f>
        <v/>
      </c>
      <c r="EC35" s="370" t="str">
        <f ca="1">+IF(OFFSET('Hygiene Data'!$H$13,0,10*ROW('Hygiene Data'!H29))="","",OFFSET('Hygiene Data'!$H$13,0,10*ROW('Hygiene Data'!H29)))</f>
        <v/>
      </c>
      <c r="ED35" s="370" t="str">
        <f ca="1">+IF(OFFSET('Hygiene Data'!$I$11,0,10*ROW('Hygiene Data'!I29))="","",OFFSET('Hygiene Data'!$I$11,0,10*ROW('Hygiene Data'!I29)))</f>
        <v/>
      </c>
      <c r="EE35" s="370" t="str">
        <f ca="1">+IF(OFFSET('Hygiene Data'!$I$12,0,10*ROW('Hygiene Data'!I29))="","",OFFSET('Hygiene Data'!$I$12,0,10*ROW('Hygiene Data'!I29)))</f>
        <v/>
      </c>
      <c r="EF35" s="370" t="str">
        <f ca="1">+IF(OFFSET('Hygiene Data'!$I$13,0,10*ROW('Hygiene Data'!I29))="","",OFFSET('Hygiene Data'!$I$13,0,10*ROW('Hygiene Data'!I29)))</f>
        <v/>
      </c>
    </row>
    <row r="36" spans="1:136" x14ac:dyDescent="0.25">
      <c r="A36" s="479" t="str">
        <f ca="1">+IF(OFFSET('Water Data'!$B$2,0,10*ROW('Water Data'!E30))="","",OFFSET('Water Data'!$B$2,0,10*ROW('Water Data'!E30)))</f>
        <v/>
      </c>
      <c r="B36" s="47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6" t="str">
        <f t="shared" ca="1" si="0"/>
        <v/>
      </c>
      <c r="D36" s="50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0" t="str">
        <f ca="1">+IF(OFFSET('Water Data'!$D$27,0,10*ROW('Water Data'!D30))="","",OFFSET('Water Data'!$D$27,0,10*ROW('Water Data'!D30)))</f>
        <v/>
      </c>
      <c r="BT36" s="370" t="str">
        <f ca="1">+IF(OFFSET('Water Data'!$D$28,0,10*ROW('Water Data'!D30))="","",OFFSET('Water Data'!$D$28,0,10*ROW('Water Data'!D30)))</f>
        <v/>
      </c>
      <c r="BU36" s="370" t="str">
        <f ca="1">+IF(OFFSET('Water Data'!$D$29,0,10*ROW('Water Data'!D30))="","",OFFSET('Water Data'!$D$29,0,10*ROW('Water Data'!D30)))</f>
        <v/>
      </c>
      <c r="BV36" s="370" t="str">
        <f ca="1">+IF(OFFSET('Water Data'!$E$27,0,10*ROW('Water Data'!E30))="","",OFFSET('Water Data'!$E$27,0,10*ROW('Water Data'!E30)))</f>
        <v/>
      </c>
      <c r="BW36" s="370" t="str">
        <f ca="1">+IF(OFFSET('Water Data'!$E$28,0,10*ROW('Water Data'!E30))="","",OFFSET('Water Data'!$E$28,0,10*ROW('Water Data'!E30)))</f>
        <v/>
      </c>
      <c r="BX36" s="370" t="str">
        <f ca="1">+IF(OFFSET('Water Data'!$E$29,0,10*ROW('Water Data'!E30))="","",OFFSET('Water Data'!$E$29,0,10*ROW('Water Data'!E30)))</f>
        <v/>
      </c>
      <c r="BY36" s="370" t="str">
        <f ca="1">+IF(OFFSET('Water Data'!$F$27,0,10*ROW('Water Data'!F30))="","",OFFSET('Water Data'!$F$27,0,10*ROW('Water Data'!F30)))</f>
        <v/>
      </c>
      <c r="BZ36" s="370" t="str">
        <f ca="1">+IF(OFFSET('Water Data'!$F$28,0,10*ROW('Water Data'!F30))="","",OFFSET('Water Data'!$F$28,0,10*ROW('Water Data'!F30)))</f>
        <v/>
      </c>
      <c r="CA36" s="370" t="str">
        <f ca="1">+IF(OFFSET('Water Data'!$F$29,0,10*ROW('Water Data'!F30))="","",OFFSET('Water Data'!$F$29,0,10*ROW('Water Data'!F30)))</f>
        <v/>
      </c>
      <c r="CB36" s="370" t="str">
        <f ca="1">+IF(OFFSET('Water Data'!$G$27,0,10*ROW('Water Data'!G30))="","",OFFSET('Water Data'!$G$27,0,10*ROW('Water Data'!G30)))</f>
        <v/>
      </c>
      <c r="CC36" s="370" t="str">
        <f ca="1">+IF(OFFSET('Water Data'!$G$28,0,10*ROW('Water Data'!G30))="","",OFFSET('Water Data'!$G$28,0,10*ROW('Water Data'!G30)))</f>
        <v/>
      </c>
      <c r="CD36" s="370" t="str">
        <f ca="1">+IF(OFFSET('Water Data'!$G$29,0,10*ROW('Water Data'!G30))="","",OFFSET('Water Data'!$G$29,0,10*ROW('Water Data'!G30)))</f>
        <v/>
      </c>
      <c r="CE36" s="370" t="str">
        <f ca="1">+IF(OFFSET('Water Data'!$H$27,0,10*ROW('Water Data'!H30))="","",OFFSET('Water Data'!$H$27,0,10*ROW('Water Data'!H30)))</f>
        <v/>
      </c>
      <c r="CF36" s="370" t="str">
        <f ca="1">+IF(OFFSET('Water Data'!$H$28,0,10*ROW('Water Data'!H30))="","",OFFSET('Water Data'!$H$28,0,10*ROW('Water Data'!H30)))</f>
        <v/>
      </c>
      <c r="CG36" s="370" t="str">
        <f ca="1">+IF(OFFSET('Water Data'!$H$29,0,10*ROW('Water Data'!H30))="","",OFFSET('Water Data'!$H$29,0,10*ROW('Water Data'!H30)))</f>
        <v/>
      </c>
      <c r="CH36" s="370" t="str">
        <f ca="1">+IF(OFFSET('Water Data'!$I$27,0,10*ROW('Water Data'!I30))="","",OFFSET('Water Data'!$I$27,0,10*ROW('Water Data'!I30)))</f>
        <v/>
      </c>
      <c r="CI36" s="370" t="str">
        <f ca="1">+IF(OFFSET('Water Data'!$I$28,0,10*ROW('Water Data'!I30))="","",OFFSET('Water Data'!$I$28,0,10*ROW('Water Data'!I30)))</f>
        <v/>
      </c>
      <c r="CJ36" s="370" t="str">
        <f ca="1">+IF(OFFSET('Water Data'!$I$29,0,10*ROW('Water Data'!I30))="","",OFFSET('Water Data'!$I$29,0,10*ROW('Water Data'!I30)))</f>
        <v/>
      </c>
      <c r="CK36" s="370" t="str">
        <f ca="1">+IF(OFFSET('Sanitation Data'!$D$28,0,10*ROW('Sanitation Data'!D30))="","",OFFSET('Sanitation Data'!$D$28,0,10*ROW('Sanitation Data'!D30)))</f>
        <v/>
      </c>
      <c r="CL36" s="370" t="str">
        <f ca="1">+IF(OFFSET('Sanitation Data'!$D$29,0,10*ROW('Sanitation Data'!D30))="","",OFFSET('Sanitation Data'!$D$29,0,10*ROW('Sanitation Data'!D30)))</f>
        <v/>
      </c>
      <c r="CM36" s="370" t="str">
        <f ca="1">+IF(OFFSET('Sanitation Data'!$D$30,0,10*ROW('Sanitation Data'!D30))="","",OFFSET('Sanitation Data'!$D$30,0,10*ROW('Sanitation Data'!D30)))</f>
        <v/>
      </c>
      <c r="CN36" s="370" t="str">
        <f ca="1">+IF(OFFSET('Sanitation Data'!$D$31,0,10*ROW('Sanitation Data'!D30))="","",OFFSET('Sanitation Data'!$D$31,0,10*ROW('Sanitation Data'!D30)))</f>
        <v/>
      </c>
      <c r="CO36" s="370" t="str">
        <f ca="1">+IF(OFFSET('Sanitation Data'!$D$32,0,10*ROW('Sanitation Data'!D30))="","",OFFSET('Sanitation Data'!$D$32,0,10*ROW('Sanitation Data'!D30)))</f>
        <v/>
      </c>
      <c r="CP36" s="370" t="str">
        <f ca="1">+IF(OFFSET('Sanitation Data'!$E$28,0,10*ROW('Sanitation Data'!E30))="","",OFFSET('Sanitation Data'!$E$28,0,10*ROW('Sanitation Data'!E30)))</f>
        <v/>
      </c>
      <c r="CQ36" s="370" t="str">
        <f ca="1">+IF(OFFSET('Sanitation Data'!$E$29,0,10*ROW('Sanitation Data'!E30))="","",OFFSET('Sanitation Data'!$E$29,0,10*ROW('Sanitation Data'!E30)))</f>
        <v/>
      </c>
      <c r="CR36" s="370" t="str">
        <f ca="1">+IF(OFFSET('Sanitation Data'!$E$30,0,10*ROW('Sanitation Data'!E30))="","",OFFSET('Sanitation Data'!$E$30,0,10*ROW('Sanitation Data'!E30)))</f>
        <v/>
      </c>
      <c r="CS36" s="370" t="str">
        <f ca="1">+IF(OFFSET('Sanitation Data'!$E$31,0,10*ROW('Sanitation Data'!E30))="","",OFFSET('Sanitation Data'!$E$31,0,10*ROW('Sanitation Data'!E30)))</f>
        <v/>
      </c>
      <c r="CT36" s="370" t="str">
        <f ca="1">+IF(OFFSET('Sanitation Data'!$E$32,0,10*ROW('Sanitation Data'!E30))="","",OFFSET('Sanitation Data'!$E$32,0,10*ROW('Sanitation Data'!E30)))</f>
        <v/>
      </c>
      <c r="CU36" s="370" t="str">
        <f ca="1">+IF(OFFSET('Sanitation Data'!$F$28,0,10*ROW('Sanitation Data'!F30))="","",OFFSET('Sanitation Data'!$F$28,0,10*ROW('Sanitation Data'!F30)))</f>
        <v/>
      </c>
      <c r="CV36" s="370" t="str">
        <f ca="1">+IF(OFFSET('Sanitation Data'!$F$29,0,10*ROW('Sanitation Data'!F30))="","",OFFSET('Sanitation Data'!$F$29,0,10*ROW('Sanitation Data'!F30)))</f>
        <v/>
      </c>
      <c r="CW36" s="370" t="str">
        <f ca="1">+IF(OFFSET('Sanitation Data'!$F$30,0,10*ROW('Sanitation Data'!F30))="","",OFFSET('Sanitation Data'!$F$30,0,10*ROW('Sanitation Data'!F30)))</f>
        <v/>
      </c>
      <c r="CX36" s="370" t="str">
        <f ca="1">+IF(OFFSET('Sanitation Data'!$F$31,0,10*ROW('Sanitation Data'!F30))="","",OFFSET('Sanitation Data'!$F$31,0,10*ROW('Sanitation Data'!F30)))</f>
        <v/>
      </c>
      <c r="CY36" s="370" t="str">
        <f ca="1">+IF(OFFSET('Sanitation Data'!$F$32,0,10*ROW('Sanitation Data'!F30))="","",OFFSET('Sanitation Data'!$F$32,0,10*ROW('Sanitation Data'!F30)))</f>
        <v/>
      </c>
      <c r="CZ36" s="370" t="str">
        <f ca="1">+IF(OFFSET('Sanitation Data'!$G$28,0,10*ROW('Sanitation Data'!G30))="","",OFFSET('Sanitation Data'!$G$28,0,10*ROW('Sanitation Data'!G30)))</f>
        <v/>
      </c>
      <c r="DA36" s="370" t="str">
        <f ca="1">+IF(OFFSET('Sanitation Data'!$G$29,0,10*ROW('Sanitation Data'!G30))="","",OFFSET('Sanitation Data'!$G$29,0,10*ROW('Sanitation Data'!G30)))</f>
        <v/>
      </c>
      <c r="DB36" s="370" t="str">
        <f ca="1">+IF(OFFSET('Sanitation Data'!$G$30,0,10*ROW('Sanitation Data'!G30))="","",OFFSET('Sanitation Data'!$G$30,0,10*ROW('Sanitation Data'!G30)))</f>
        <v/>
      </c>
      <c r="DC36" s="370" t="str">
        <f ca="1">+IF(OFFSET('Sanitation Data'!$G$31,0,10*ROW('Sanitation Data'!G30))="","",OFFSET('Sanitation Data'!$G$31,0,10*ROW('Sanitation Data'!G30)))</f>
        <v/>
      </c>
      <c r="DD36" s="370" t="str">
        <f ca="1">+IF(OFFSET('Sanitation Data'!$G$32,0,10*ROW('Sanitation Data'!G30))="","",OFFSET('Sanitation Data'!$G$32,0,10*ROW('Sanitation Data'!G30)))</f>
        <v/>
      </c>
      <c r="DE36" s="370" t="str">
        <f ca="1">+IF(OFFSET('Sanitation Data'!$H$28,0,10*ROW('Sanitation Data'!H30))="","",OFFSET('Sanitation Data'!$H$28,0,10*ROW('Sanitation Data'!H30)))</f>
        <v/>
      </c>
      <c r="DF36" s="370" t="str">
        <f ca="1">+IF(OFFSET('Sanitation Data'!$H$29,0,10*ROW('Sanitation Data'!H30))="","",OFFSET('Sanitation Data'!$H$29,0,10*ROW('Sanitation Data'!H30)))</f>
        <v/>
      </c>
      <c r="DG36" s="370" t="str">
        <f ca="1">+IF(OFFSET('Sanitation Data'!$H$30,0,10*ROW('Sanitation Data'!H30))="","",OFFSET('Sanitation Data'!$H$30,0,10*ROW('Sanitation Data'!H30)))</f>
        <v/>
      </c>
      <c r="DH36" s="370" t="str">
        <f ca="1">+IF(OFFSET('Sanitation Data'!$H$31,0,10*ROW('Sanitation Data'!H30))="","",OFFSET('Sanitation Data'!$H$31,0,10*ROW('Sanitation Data'!H30)))</f>
        <v/>
      </c>
      <c r="DI36" s="370" t="str">
        <f ca="1">+IF(OFFSET('Sanitation Data'!$H$32,0,10*ROW('Sanitation Data'!H30))="","",OFFSET('Sanitation Data'!$H$32,0,10*ROW('Sanitation Data'!H30)))</f>
        <v/>
      </c>
      <c r="DJ36" s="370" t="str">
        <f ca="1">+IF(OFFSET('Sanitation Data'!$I$28,0,10*ROW('Sanitation Data'!I30))="","",OFFSET('Sanitation Data'!$I$28,0,10*ROW('Sanitation Data'!I30)))</f>
        <v/>
      </c>
      <c r="DK36" s="370" t="str">
        <f ca="1">+IF(OFFSET('Sanitation Data'!$I$29,0,10*ROW('Sanitation Data'!I30))="","",OFFSET('Sanitation Data'!$I$29,0,10*ROW('Sanitation Data'!I30)))</f>
        <v/>
      </c>
      <c r="DL36" s="370" t="str">
        <f ca="1">+IF(OFFSET('Sanitation Data'!$I$30,0,10*ROW('Sanitation Data'!I30))="","",OFFSET('Sanitation Data'!$I$30,0,10*ROW('Sanitation Data'!I30)))</f>
        <v/>
      </c>
      <c r="DM36" s="370" t="str">
        <f ca="1">+IF(OFFSET('Sanitation Data'!$I$31,0,10*ROW('Sanitation Data'!I30))="","",OFFSET('Sanitation Data'!$I$31,0,10*ROW('Sanitation Data'!I30)))</f>
        <v/>
      </c>
      <c r="DN36" s="370" t="str">
        <f ca="1">+IF(OFFSET('Sanitation Data'!$I$32,0,10*ROW('Sanitation Data'!I30))="","",OFFSET('Sanitation Data'!$I$32,0,10*ROW('Sanitation Data'!I30)))</f>
        <v/>
      </c>
      <c r="DO36" s="370" t="str">
        <f ca="1">+IF(OFFSET('Hygiene Data'!$D$11,0,10*ROW('Hygiene Data'!D30))="","",OFFSET('Hygiene Data'!$D$11,0,10*ROW('Hygiene Data'!D30)))</f>
        <v/>
      </c>
      <c r="DP36" s="370" t="str">
        <f ca="1">+IF(OFFSET('Hygiene Data'!$D$12,0,10*ROW('Hygiene Data'!D30))="","",OFFSET('Hygiene Data'!$D$12,0,10*ROW('Hygiene Data'!D30)))</f>
        <v/>
      </c>
      <c r="DQ36" s="370" t="str">
        <f ca="1">+IF(OFFSET('Hygiene Data'!$D$13,0,10*ROW('Hygiene Data'!D30))="","",OFFSET('Hygiene Data'!$D$13,0,10*ROW('Hygiene Data'!D30)))</f>
        <v/>
      </c>
      <c r="DR36" s="370" t="str">
        <f ca="1">+IF(OFFSET('Hygiene Data'!$E$11,0,10*ROW('Hygiene Data'!E30))="","",OFFSET('Hygiene Data'!$E$11,0,10*ROW('Hygiene Data'!E30)))</f>
        <v/>
      </c>
      <c r="DS36" s="370" t="str">
        <f ca="1">+IF(OFFSET('Hygiene Data'!$E$12,0,10*ROW('Hygiene Data'!E30))="","",OFFSET('Hygiene Data'!$E$12,0,10*ROW('Hygiene Data'!E30)))</f>
        <v/>
      </c>
      <c r="DT36" s="370" t="str">
        <f ca="1">+IF(OFFSET('Hygiene Data'!$E$13,0,10*ROW('Hygiene Data'!E30))="","",OFFSET('Hygiene Data'!$E$13,0,10*ROW('Hygiene Data'!E30)))</f>
        <v/>
      </c>
      <c r="DU36" s="370" t="str">
        <f ca="1">+IF(OFFSET('Hygiene Data'!$F$11,0,10*ROW('Hygiene Data'!F30))="","",OFFSET('Hygiene Data'!$F$11,0,10*ROW('Hygiene Data'!F30)))</f>
        <v/>
      </c>
      <c r="DV36" s="370" t="str">
        <f ca="1">+IF(OFFSET('Hygiene Data'!$F$12,0,10*ROW('Hygiene Data'!F30))="","",OFFSET('Hygiene Data'!$F$12,0,10*ROW('Hygiene Data'!F30)))</f>
        <v/>
      </c>
      <c r="DW36" s="370" t="str">
        <f ca="1">+IF(OFFSET('Hygiene Data'!$F$13,0,10*ROW('Hygiene Data'!F30))="","",OFFSET('Hygiene Data'!$F$13,0,10*ROW('Hygiene Data'!F30)))</f>
        <v/>
      </c>
      <c r="DX36" s="370" t="str">
        <f ca="1">+IF(OFFSET('Hygiene Data'!$G$11,0,10*ROW('Hygiene Data'!G30))="","",OFFSET('Hygiene Data'!$G$11,0,10*ROW('Hygiene Data'!G30)))</f>
        <v/>
      </c>
      <c r="DY36" s="370" t="str">
        <f ca="1">+IF(OFFSET('Hygiene Data'!$G$12,0,10*ROW('Hygiene Data'!G30))="","",OFFSET('Hygiene Data'!$G$12,0,10*ROW('Hygiene Data'!G30)))</f>
        <v/>
      </c>
      <c r="DZ36" s="370" t="str">
        <f ca="1">+IF(OFFSET('Hygiene Data'!$G$13,0,10*ROW('Hygiene Data'!G30))="","",OFFSET('Hygiene Data'!$G$13,0,10*ROW('Hygiene Data'!G30)))</f>
        <v/>
      </c>
      <c r="EA36" s="370" t="str">
        <f ca="1">+IF(OFFSET('Hygiene Data'!$H$11,0,10*ROW('Hygiene Data'!H30))="","",OFFSET('Hygiene Data'!$H$11,0,10*ROW('Hygiene Data'!H30)))</f>
        <v/>
      </c>
      <c r="EB36" s="370" t="str">
        <f ca="1">+IF(OFFSET('Hygiene Data'!$H$12,0,10*ROW('Hygiene Data'!H30))="","",OFFSET('Hygiene Data'!$H$12,0,10*ROW('Hygiene Data'!H30)))</f>
        <v/>
      </c>
      <c r="EC36" s="370" t="str">
        <f ca="1">+IF(OFFSET('Hygiene Data'!$H$13,0,10*ROW('Hygiene Data'!H30))="","",OFFSET('Hygiene Data'!$H$13,0,10*ROW('Hygiene Data'!H30)))</f>
        <v/>
      </c>
      <c r="ED36" s="370" t="str">
        <f ca="1">+IF(OFFSET('Hygiene Data'!$I$11,0,10*ROW('Hygiene Data'!I30))="","",OFFSET('Hygiene Data'!$I$11,0,10*ROW('Hygiene Data'!I30)))</f>
        <v/>
      </c>
      <c r="EE36" s="370" t="str">
        <f ca="1">+IF(OFFSET('Hygiene Data'!$I$12,0,10*ROW('Hygiene Data'!I30))="","",OFFSET('Hygiene Data'!$I$12,0,10*ROW('Hygiene Data'!I30)))</f>
        <v/>
      </c>
      <c r="EF36" s="370" t="str">
        <f ca="1">+IF(OFFSET('Hygiene Data'!$I$13,0,10*ROW('Hygiene Data'!I30))="","",OFFSET('Hygiene Data'!$I$13,0,10*ROW('Hygiene Data'!I30)))</f>
        <v/>
      </c>
    </row>
    <row r="37" spans="1:136" x14ac:dyDescent="0.25">
      <c r="A37" s="479" t="str">
        <f ca="1">+IF(OFFSET('Water Data'!$B$2,0,10*ROW('Water Data'!E31))="","",OFFSET('Water Data'!$B$2,0,10*ROW('Water Data'!E31)))</f>
        <v/>
      </c>
      <c r="B37" s="47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6" t="str">
        <f t="shared" ca="1" si="0"/>
        <v/>
      </c>
      <c r="D37" s="50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0" t="str">
        <f ca="1">+IF(OFFSET('Water Data'!$D$27,0,10*ROW('Water Data'!D31))="","",OFFSET('Water Data'!$D$27,0,10*ROW('Water Data'!D31)))</f>
        <v/>
      </c>
      <c r="BT37" s="370" t="str">
        <f ca="1">+IF(OFFSET('Water Data'!$D$28,0,10*ROW('Water Data'!D31))="","",OFFSET('Water Data'!$D$28,0,10*ROW('Water Data'!D31)))</f>
        <v/>
      </c>
      <c r="BU37" s="370" t="str">
        <f ca="1">+IF(OFFSET('Water Data'!$D$29,0,10*ROW('Water Data'!D31))="","",OFFSET('Water Data'!$D$29,0,10*ROW('Water Data'!D31)))</f>
        <v/>
      </c>
      <c r="BV37" s="370" t="str">
        <f ca="1">+IF(OFFSET('Water Data'!$E$27,0,10*ROW('Water Data'!E31))="","",OFFSET('Water Data'!$E$27,0,10*ROW('Water Data'!E31)))</f>
        <v/>
      </c>
      <c r="BW37" s="370" t="str">
        <f ca="1">+IF(OFFSET('Water Data'!$E$28,0,10*ROW('Water Data'!E31))="","",OFFSET('Water Data'!$E$28,0,10*ROW('Water Data'!E31)))</f>
        <v/>
      </c>
      <c r="BX37" s="370" t="str">
        <f ca="1">+IF(OFFSET('Water Data'!$E$29,0,10*ROW('Water Data'!E31))="","",OFFSET('Water Data'!$E$29,0,10*ROW('Water Data'!E31)))</f>
        <v/>
      </c>
      <c r="BY37" s="370" t="str">
        <f ca="1">+IF(OFFSET('Water Data'!$F$27,0,10*ROW('Water Data'!F31))="","",OFFSET('Water Data'!$F$27,0,10*ROW('Water Data'!F31)))</f>
        <v/>
      </c>
      <c r="BZ37" s="370" t="str">
        <f ca="1">+IF(OFFSET('Water Data'!$F$28,0,10*ROW('Water Data'!F31))="","",OFFSET('Water Data'!$F$28,0,10*ROW('Water Data'!F31)))</f>
        <v/>
      </c>
      <c r="CA37" s="370" t="str">
        <f ca="1">+IF(OFFSET('Water Data'!$F$29,0,10*ROW('Water Data'!F31))="","",OFFSET('Water Data'!$F$29,0,10*ROW('Water Data'!F31)))</f>
        <v/>
      </c>
      <c r="CB37" s="370" t="str">
        <f ca="1">+IF(OFFSET('Water Data'!$G$27,0,10*ROW('Water Data'!G31))="","",OFFSET('Water Data'!$G$27,0,10*ROW('Water Data'!G31)))</f>
        <v/>
      </c>
      <c r="CC37" s="370" t="str">
        <f ca="1">+IF(OFFSET('Water Data'!$G$28,0,10*ROW('Water Data'!G31))="","",OFFSET('Water Data'!$G$28,0,10*ROW('Water Data'!G31)))</f>
        <v/>
      </c>
      <c r="CD37" s="370" t="str">
        <f ca="1">+IF(OFFSET('Water Data'!$G$29,0,10*ROW('Water Data'!G31))="","",OFFSET('Water Data'!$G$29,0,10*ROW('Water Data'!G31)))</f>
        <v/>
      </c>
      <c r="CE37" s="370" t="str">
        <f ca="1">+IF(OFFSET('Water Data'!$H$27,0,10*ROW('Water Data'!H31))="","",OFFSET('Water Data'!$H$27,0,10*ROW('Water Data'!H31)))</f>
        <v/>
      </c>
      <c r="CF37" s="370" t="str">
        <f ca="1">+IF(OFFSET('Water Data'!$H$28,0,10*ROW('Water Data'!H31))="","",OFFSET('Water Data'!$H$28,0,10*ROW('Water Data'!H31)))</f>
        <v/>
      </c>
      <c r="CG37" s="370" t="str">
        <f ca="1">+IF(OFFSET('Water Data'!$H$29,0,10*ROW('Water Data'!H31))="","",OFFSET('Water Data'!$H$29,0,10*ROW('Water Data'!H31)))</f>
        <v/>
      </c>
      <c r="CH37" s="370" t="str">
        <f ca="1">+IF(OFFSET('Water Data'!$I$27,0,10*ROW('Water Data'!I31))="","",OFFSET('Water Data'!$I$27,0,10*ROW('Water Data'!I31)))</f>
        <v/>
      </c>
      <c r="CI37" s="370" t="str">
        <f ca="1">+IF(OFFSET('Water Data'!$I$28,0,10*ROW('Water Data'!I31))="","",OFFSET('Water Data'!$I$28,0,10*ROW('Water Data'!I31)))</f>
        <v/>
      </c>
      <c r="CJ37" s="370" t="str">
        <f ca="1">+IF(OFFSET('Water Data'!$I$29,0,10*ROW('Water Data'!I31))="","",OFFSET('Water Data'!$I$29,0,10*ROW('Water Data'!I31)))</f>
        <v/>
      </c>
      <c r="CK37" s="370" t="str">
        <f ca="1">+IF(OFFSET('Sanitation Data'!$D$28,0,10*ROW('Sanitation Data'!D31))="","",OFFSET('Sanitation Data'!$D$28,0,10*ROW('Sanitation Data'!D31)))</f>
        <v/>
      </c>
      <c r="CL37" s="370" t="str">
        <f ca="1">+IF(OFFSET('Sanitation Data'!$D$29,0,10*ROW('Sanitation Data'!D31))="","",OFFSET('Sanitation Data'!$D$29,0,10*ROW('Sanitation Data'!D31)))</f>
        <v/>
      </c>
      <c r="CM37" s="370" t="str">
        <f ca="1">+IF(OFFSET('Sanitation Data'!$D$30,0,10*ROW('Sanitation Data'!D31))="","",OFFSET('Sanitation Data'!$D$30,0,10*ROW('Sanitation Data'!D31)))</f>
        <v/>
      </c>
      <c r="CN37" s="370" t="str">
        <f ca="1">+IF(OFFSET('Sanitation Data'!$D$31,0,10*ROW('Sanitation Data'!D31))="","",OFFSET('Sanitation Data'!$D$31,0,10*ROW('Sanitation Data'!D31)))</f>
        <v/>
      </c>
      <c r="CO37" s="370" t="str">
        <f ca="1">+IF(OFFSET('Sanitation Data'!$D$32,0,10*ROW('Sanitation Data'!D31))="","",OFFSET('Sanitation Data'!$D$32,0,10*ROW('Sanitation Data'!D31)))</f>
        <v/>
      </c>
      <c r="CP37" s="370" t="str">
        <f ca="1">+IF(OFFSET('Sanitation Data'!$E$28,0,10*ROW('Sanitation Data'!E31))="","",OFFSET('Sanitation Data'!$E$28,0,10*ROW('Sanitation Data'!E31)))</f>
        <v/>
      </c>
      <c r="CQ37" s="370" t="str">
        <f ca="1">+IF(OFFSET('Sanitation Data'!$E$29,0,10*ROW('Sanitation Data'!E31))="","",OFFSET('Sanitation Data'!$E$29,0,10*ROW('Sanitation Data'!E31)))</f>
        <v/>
      </c>
      <c r="CR37" s="370" t="str">
        <f ca="1">+IF(OFFSET('Sanitation Data'!$E$30,0,10*ROW('Sanitation Data'!E31))="","",OFFSET('Sanitation Data'!$E$30,0,10*ROW('Sanitation Data'!E31)))</f>
        <v/>
      </c>
      <c r="CS37" s="370" t="str">
        <f ca="1">+IF(OFFSET('Sanitation Data'!$E$31,0,10*ROW('Sanitation Data'!E31))="","",OFFSET('Sanitation Data'!$E$31,0,10*ROW('Sanitation Data'!E31)))</f>
        <v/>
      </c>
      <c r="CT37" s="370" t="str">
        <f ca="1">+IF(OFFSET('Sanitation Data'!$E$32,0,10*ROW('Sanitation Data'!E31))="","",OFFSET('Sanitation Data'!$E$32,0,10*ROW('Sanitation Data'!E31)))</f>
        <v/>
      </c>
      <c r="CU37" s="370" t="str">
        <f ca="1">+IF(OFFSET('Sanitation Data'!$F$28,0,10*ROW('Sanitation Data'!F31))="","",OFFSET('Sanitation Data'!$F$28,0,10*ROW('Sanitation Data'!F31)))</f>
        <v/>
      </c>
      <c r="CV37" s="370" t="str">
        <f ca="1">+IF(OFFSET('Sanitation Data'!$F$29,0,10*ROW('Sanitation Data'!F31))="","",OFFSET('Sanitation Data'!$F$29,0,10*ROW('Sanitation Data'!F31)))</f>
        <v/>
      </c>
      <c r="CW37" s="370" t="str">
        <f ca="1">+IF(OFFSET('Sanitation Data'!$F$30,0,10*ROW('Sanitation Data'!F31))="","",OFFSET('Sanitation Data'!$F$30,0,10*ROW('Sanitation Data'!F31)))</f>
        <v/>
      </c>
      <c r="CX37" s="370" t="str">
        <f ca="1">+IF(OFFSET('Sanitation Data'!$F$31,0,10*ROW('Sanitation Data'!F31))="","",OFFSET('Sanitation Data'!$F$31,0,10*ROW('Sanitation Data'!F31)))</f>
        <v/>
      </c>
      <c r="CY37" s="370" t="str">
        <f ca="1">+IF(OFFSET('Sanitation Data'!$F$32,0,10*ROW('Sanitation Data'!F31))="","",OFFSET('Sanitation Data'!$F$32,0,10*ROW('Sanitation Data'!F31)))</f>
        <v/>
      </c>
      <c r="CZ37" s="370" t="str">
        <f ca="1">+IF(OFFSET('Sanitation Data'!$G$28,0,10*ROW('Sanitation Data'!G31))="","",OFFSET('Sanitation Data'!$G$28,0,10*ROW('Sanitation Data'!G31)))</f>
        <v/>
      </c>
      <c r="DA37" s="370" t="str">
        <f ca="1">+IF(OFFSET('Sanitation Data'!$G$29,0,10*ROW('Sanitation Data'!G31))="","",OFFSET('Sanitation Data'!$G$29,0,10*ROW('Sanitation Data'!G31)))</f>
        <v/>
      </c>
      <c r="DB37" s="370" t="str">
        <f ca="1">+IF(OFFSET('Sanitation Data'!$G$30,0,10*ROW('Sanitation Data'!G31))="","",OFFSET('Sanitation Data'!$G$30,0,10*ROW('Sanitation Data'!G31)))</f>
        <v/>
      </c>
      <c r="DC37" s="370" t="str">
        <f ca="1">+IF(OFFSET('Sanitation Data'!$G$31,0,10*ROW('Sanitation Data'!G31))="","",OFFSET('Sanitation Data'!$G$31,0,10*ROW('Sanitation Data'!G31)))</f>
        <v/>
      </c>
      <c r="DD37" s="370" t="str">
        <f ca="1">+IF(OFFSET('Sanitation Data'!$G$32,0,10*ROW('Sanitation Data'!G31))="","",OFFSET('Sanitation Data'!$G$32,0,10*ROW('Sanitation Data'!G31)))</f>
        <v/>
      </c>
      <c r="DE37" s="370" t="str">
        <f ca="1">+IF(OFFSET('Sanitation Data'!$H$28,0,10*ROW('Sanitation Data'!H31))="","",OFFSET('Sanitation Data'!$H$28,0,10*ROW('Sanitation Data'!H31)))</f>
        <v/>
      </c>
      <c r="DF37" s="370" t="str">
        <f ca="1">+IF(OFFSET('Sanitation Data'!$H$29,0,10*ROW('Sanitation Data'!H31))="","",OFFSET('Sanitation Data'!$H$29,0,10*ROW('Sanitation Data'!H31)))</f>
        <v/>
      </c>
      <c r="DG37" s="370" t="str">
        <f ca="1">+IF(OFFSET('Sanitation Data'!$H$30,0,10*ROW('Sanitation Data'!H31))="","",OFFSET('Sanitation Data'!$H$30,0,10*ROW('Sanitation Data'!H31)))</f>
        <v/>
      </c>
      <c r="DH37" s="370" t="str">
        <f ca="1">+IF(OFFSET('Sanitation Data'!$H$31,0,10*ROW('Sanitation Data'!H31))="","",OFFSET('Sanitation Data'!$H$31,0,10*ROW('Sanitation Data'!H31)))</f>
        <v/>
      </c>
      <c r="DI37" s="370" t="str">
        <f ca="1">+IF(OFFSET('Sanitation Data'!$H$32,0,10*ROW('Sanitation Data'!H31))="","",OFFSET('Sanitation Data'!$H$32,0,10*ROW('Sanitation Data'!H31)))</f>
        <v/>
      </c>
      <c r="DJ37" s="370" t="str">
        <f ca="1">+IF(OFFSET('Sanitation Data'!$I$28,0,10*ROW('Sanitation Data'!I31))="","",OFFSET('Sanitation Data'!$I$28,0,10*ROW('Sanitation Data'!I31)))</f>
        <v/>
      </c>
      <c r="DK37" s="370" t="str">
        <f ca="1">+IF(OFFSET('Sanitation Data'!$I$29,0,10*ROW('Sanitation Data'!I31))="","",OFFSET('Sanitation Data'!$I$29,0,10*ROW('Sanitation Data'!I31)))</f>
        <v/>
      </c>
      <c r="DL37" s="370" t="str">
        <f ca="1">+IF(OFFSET('Sanitation Data'!$I$30,0,10*ROW('Sanitation Data'!I31))="","",OFFSET('Sanitation Data'!$I$30,0,10*ROW('Sanitation Data'!I31)))</f>
        <v/>
      </c>
      <c r="DM37" s="370" t="str">
        <f ca="1">+IF(OFFSET('Sanitation Data'!$I$31,0,10*ROW('Sanitation Data'!I31))="","",OFFSET('Sanitation Data'!$I$31,0,10*ROW('Sanitation Data'!I31)))</f>
        <v/>
      </c>
      <c r="DN37" s="370" t="str">
        <f ca="1">+IF(OFFSET('Sanitation Data'!$I$32,0,10*ROW('Sanitation Data'!I31))="","",OFFSET('Sanitation Data'!$I$32,0,10*ROW('Sanitation Data'!I31)))</f>
        <v/>
      </c>
      <c r="DO37" s="370" t="str">
        <f ca="1">+IF(OFFSET('Hygiene Data'!$D$11,0,10*ROW('Hygiene Data'!D31))="","",OFFSET('Hygiene Data'!$D$11,0,10*ROW('Hygiene Data'!D31)))</f>
        <v/>
      </c>
      <c r="DP37" s="370" t="str">
        <f ca="1">+IF(OFFSET('Hygiene Data'!$D$12,0,10*ROW('Hygiene Data'!D31))="","",OFFSET('Hygiene Data'!$D$12,0,10*ROW('Hygiene Data'!D31)))</f>
        <v/>
      </c>
      <c r="DQ37" s="370" t="str">
        <f ca="1">+IF(OFFSET('Hygiene Data'!$D$13,0,10*ROW('Hygiene Data'!D31))="","",OFFSET('Hygiene Data'!$D$13,0,10*ROW('Hygiene Data'!D31)))</f>
        <v/>
      </c>
      <c r="DR37" s="370" t="str">
        <f ca="1">+IF(OFFSET('Hygiene Data'!$E$11,0,10*ROW('Hygiene Data'!E31))="","",OFFSET('Hygiene Data'!$E$11,0,10*ROW('Hygiene Data'!E31)))</f>
        <v/>
      </c>
      <c r="DS37" s="370" t="str">
        <f ca="1">+IF(OFFSET('Hygiene Data'!$E$12,0,10*ROW('Hygiene Data'!E31))="","",OFFSET('Hygiene Data'!$E$12,0,10*ROW('Hygiene Data'!E31)))</f>
        <v/>
      </c>
      <c r="DT37" s="370" t="str">
        <f ca="1">+IF(OFFSET('Hygiene Data'!$E$13,0,10*ROW('Hygiene Data'!E31))="","",OFFSET('Hygiene Data'!$E$13,0,10*ROW('Hygiene Data'!E31)))</f>
        <v/>
      </c>
      <c r="DU37" s="370" t="str">
        <f ca="1">+IF(OFFSET('Hygiene Data'!$F$11,0,10*ROW('Hygiene Data'!F31))="","",OFFSET('Hygiene Data'!$F$11,0,10*ROW('Hygiene Data'!F31)))</f>
        <v/>
      </c>
      <c r="DV37" s="370" t="str">
        <f ca="1">+IF(OFFSET('Hygiene Data'!$F$12,0,10*ROW('Hygiene Data'!F31))="","",OFFSET('Hygiene Data'!$F$12,0,10*ROW('Hygiene Data'!F31)))</f>
        <v/>
      </c>
      <c r="DW37" s="370" t="str">
        <f ca="1">+IF(OFFSET('Hygiene Data'!$F$13,0,10*ROW('Hygiene Data'!F31))="","",OFFSET('Hygiene Data'!$F$13,0,10*ROW('Hygiene Data'!F31)))</f>
        <v/>
      </c>
      <c r="DX37" s="370" t="str">
        <f ca="1">+IF(OFFSET('Hygiene Data'!$G$11,0,10*ROW('Hygiene Data'!G31))="","",OFFSET('Hygiene Data'!$G$11,0,10*ROW('Hygiene Data'!G31)))</f>
        <v/>
      </c>
      <c r="DY37" s="370" t="str">
        <f ca="1">+IF(OFFSET('Hygiene Data'!$G$12,0,10*ROW('Hygiene Data'!G31))="","",OFFSET('Hygiene Data'!$G$12,0,10*ROW('Hygiene Data'!G31)))</f>
        <v/>
      </c>
      <c r="DZ37" s="370" t="str">
        <f ca="1">+IF(OFFSET('Hygiene Data'!$G$13,0,10*ROW('Hygiene Data'!G31))="","",OFFSET('Hygiene Data'!$G$13,0,10*ROW('Hygiene Data'!G31)))</f>
        <v/>
      </c>
      <c r="EA37" s="370" t="str">
        <f ca="1">+IF(OFFSET('Hygiene Data'!$H$11,0,10*ROW('Hygiene Data'!H31))="","",OFFSET('Hygiene Data'!$H$11,0,10*ROW('Hygiene Data'!H31)))</f>
        <v/>
      </c>
      <c r="EB37" s="370" t="str">
        <f ca="1">+IF(OFFSET('Hygiene Data'!$H$12,0,10*ROW('Hygiene Data'!H31))="","",OFFSET('Hygiene Data'!$H$12,0,10*ROW('Hygiene Data'!H31)))</f>
        <v/>
      </c>
      <c r="EC37" s="370" t="str">
        <f ca="1">+IF(OFFSET('Hygiene Data'!$H$13,0,10*ROW('Hygiene Data'!H31))="","",OFFSET('Hygiene Data'!$H$13,0,10*ROW('Hygiene Data'!H31)))</f>
        <v/>
      </c>
      <c r="ED37" s="370" t="str">
        <f ca="1">+IF(OFFSET('Hygiene Data'!$I$11,0,10*ROW('Hygiene Data'!I31))="","",OFFSET('Hygiene Data'!$I$11,0,10*ROW('Hygiene Data'!I31)))</f>
        <v/>
      </c>
      <c r="EE37" s="370" t="str">
        <f ca="1">+IF(OFFSET('Hygiene Data'!$I$12,0,10*ROW('Hygiene Data'!I31))="","",OFFSET('Hygiene Data'!$I$12,0,10*ROW('Hygiene Data'!I31)))</f>
        <v/>
      </c>
      <c r="EF37" s="370" t="str">
        <f ca="1">+IF(OFFSET('Hygiene Data'!$I$13,0,10*ROW('Hygiene Data'!I31))="","",OFFSET('Hygiene Data'!$I$13,0,10*ROW('Hygiene Data'!I31)))</f>
        <v/>
      </c>
    </row>
    <row r="38" spans="1:136" x14ac:dyDescent="0.25">
      <c r="A38" s="479" t="str">
        <f ca="1">+IF(OFFSET('Water Data'!$B$2,0,10*ROW('Water Data'!E32))="","",OFFSET('Water Data'!$B$2,0,10*ROW('Water Data'!E32)))</f>
        <v/>
      </c>
      <c r="B38" s="47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6" t="str">
        <f t="shared" ca="1" si="0"/>
        <v/>
      </c>
      <c r="D38" s="50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0" t="str">
        <f ca="1">+IF(OFFSET('Water Data'!$D$27,0,10*ROW('Water Data'!D32))="","",OFFSET('Water Data'!$D$27,0,10*ROW('Water Data'!D32)))</f>
        <v/>
      </c>
      <c r="BT38" s="370" t="str">
        <f ca="1">+IF(OFFSET('Water Data'!$D$28,0,10*ROW('Water Data'!D32))="","",OFFSET('Water Data'!$D$28,0,10*ROW('Water Data'!D32)))</f>
        <v/>
      </c>
      <c r="BU38" s="370" t="str">
        <f ca="1">+IF(OFFSET('Water Data'!$D$29,0,10*ROW('Water Data'!D32))="","",OFFSET('Water Data'!$D$29,0,10*ROW('Water Data'!D32)))</f>
        <v/>
      </c>
      <c r="BV38" s="370" t="str">
        <f ca="1">+IF(OFFSET('Water Data'!$E$27,0,10*ROW('Water Data'!E32))="","",OFFSET('Water Data'!$E$27,0,10*ROW('Water Data'!E32)))</f>
        <v/>
      </c>
      <c r="BW38" s="370" t="str">
        <f ca="1">+IF(OFFSET('Water Data'!$E$28,0,10*ROW('Water Data'!E32))="","",OFFSET('Water Data'!$E$28,0,10*ROW('Water Data'!E32)))</f>
        <v/>
      </c>
      <c r="BX38" s="370" t="str">
        <f ca="1">+IF(OFFSET('Water Data'!$E$29,0,10*ROW('Water Data'!E32))="","",OFFSET('Water Data'!$E$29,0,10*ROW('Water Data'!E32)))</f>
        <v/>
      </c>
      <c r="BY38" s="370" t="str">
        <f ca="1">+IF(OFFSET('Water Data'!$F$27,0,10*ROW('Water Data'!F32))="","",OFFSET('Water Data'!$F$27,0,10*ROW('Water Data'!F32)))</f>
        <v/>
      </c>
      <c r="BZ38" s="370" t="str">
        <f ca="1">+IF(OFFSET('Water Data'!$F$28,0,10*ROW('Water Data'!F32))="","",OFFSET('Water Data'!$F$28,0,10*ROW('Water Data'!F32)))</f>
        <v/>
      </c>
      <c r="CA38" s="370" t="str">
        <f ca="1">+IF(OFFSET('Water Data'!$F$29,0,10*ROW('Water Data'!F32))="","",OFFSET('Water Data'!$F$29,0,10*ROW('Water Data'!F32)))</f>
        <v/>
      </c>
      <c r="CB38" s="370" t="str">
        <f ca="1">+IF(OFFSET('Water Data'!$G$27,0,10*ROW('Water Data'!G32))="","",OFFSET('Water Data'!$G$27,0,10*ROW('Water Data'!G32)))</f>
        <v/>
      </c>
      <c r="CC38" s="370" t="str">
        <f ca="1">+IF(OFFSET('Water Data'!$G$28,0,10*ROW('Water Data'!G32))="","",OFFSET('Water Data'!$G$28,0,10*ROW('Water Data'!G32)))</f>
        <v/>
      </c>
      <c r="CD38" s="370" t="str">
        <f ca="1">+IF(OFFSET('Water Data'!$G$29,0,10*ROW('Water Data'!G32))="","",OFFSET('Water Data'!$G$29,0,10*ROW('Water Data'!G32)))</f>
        <v/>
      </c>
      <c r="CE38" s="370" t="str">
        <f ca="1">+IF(OFFSET('Water Data'!$H$27,0,10*ROW('Water Data'!H32))="","",OFFSET('Water Data'!$H$27,0,10*ROW('Water Data'!H32)))</f>
        <v/>
      </c>
      <c r="CF38" s="370" t="str">
        <f ca="1">+IF(OFFSET('Water Data'!$H$28,0,10*ROW('Water Data'!H32))="","",OFFSET('Water Data'!$H$28,0,10*ROW('Water Data'!H32)))</f>
        <v/>
      </c>
      <c r="CG38" s="370" t="str">
        <f ca="1">+IF(OFFSET('Water Data'!$H$29,0,10*ROW('Water Data'!H32))="","",OFFSET('Water Data'!$H$29,0,10*ROW('Water Data'!H32)))</f>
        <v/>
      </c>
      <c r="CH38" s="370" t="str">
        <f ca="1">+IF(OFFSET('Water Data'!$I$27,0,10*ROW('Water Data'!I32))="","",OFFSET('Water Data'!$I$27,0,10*ROW('Water Data'!I32)))</f>
        <v/>
      </c>
      <c r="CI38" s="370" t="str">
        <f ca="1">+IF(OFFSET('Water Data'!$I$28,0,10*ROW('Water Data'!I32))="","",OFFSET('Water Data'!$I$28,0,10*ROW('Water Data'!I32)))</f>
        <v/>
      </c>
      <c r="CJ38" s="370" t="str">
        <f ca="1">+IF(OFFSET('Water Data'!$I$29,0,10*ROW('Water Data'!I32))="","",OFFSET('Water Data'!$I$29,0,10*ROW('Water Data'!I32)))</f>
        <v/>
      </c>
      <c r="CK38" s="370" t="str">
        <f ca="1">+IF(OFFSET('Sanitation Data'!$D$28,0,10*ROW('Sanitation Data'!D32))="","",OFFSET('Sanitation Data'!$D$28,0,10*ROW('Sanitation Data'!D32)))</f>
        <v/>
      </c>
      <c r="CL38" s="370" t="str">
        <f ca="1">+IF(OFFSET('Sanitation Data'!$D$29,0,10*ROW('Sanitation Data'!D32))="","",OFFSET('Sanitation Data'!$D$29,0,10*ROW('Sanitation Data'!D32)))</f>
        <v/>
      </c>
      <c r="CM38" s="370" t="str">
        <f ca="1">+IF(OFFSET('Sanitation Data'!$D$30,0,10*ROW('Sanitation Data'!D32))="","",OFFSET('Sanitation Data'!$D$30,0,10*ROW('Sanitation Data'!D32)))</f>
        <v/>
      </c>
      <c r="CN38" s="370" t="str">
        <f ca="1">+IF(OFFSET('Sanitation Data'!$D$31,0,10*ROW('Sanitation Data'!D32))="","",OFFSET('Sanitation Data'!$D$31,0,10*ROW('Sanitation Data'!D32)))</f>
        <v/>
      </c>
      <c r="CO38" s="370" t="str">
        <f ca="1">+IF(OFFSET('Sanitation Data'!$D$32,0,10*ROW('Sanitation Data'!D32))="","",OFFSET('Sanitation Data'!$D$32,0,10*ROW('Sanitation Data'!D32)))</f>
        <v/>
      </c>
      <c r="CP38" s="370" t="str">
        <f ca="1">+IF(OFFSET('Sanitation Data'!$E$28,0,10*ROW('Sanitation Data'!E32))="","",OFFSET('Sanitation Data'!$E$28,0,10*ROW('Sanitation Data'!E32)))</f>
        <v/>
      </c>
      <c r="CQ38" s="370" t="str">
        <f ca="1">+IF(OFFSET('Sanitation Data'!$E$29,0,10*ROW('Sanitation Data'!E32))="","",OFFSET('Sanitation Data'!$E$29,0,10*ROW('Sanitation Data'!E32)))</f>
        <v/>
      </c>
      <c r="CR38" s="370" t="str">
        <f ca="1">+IF(OFFSET('Sanitation Data'!$E$30,0,10*ROW('Sanitation Data'!E32))="","",OFFSET('Sanitation Data'!$E$30,0,10*ROW('Sanitation Data'!E32)))</f>
        <v/>
      </c>
      <c r="CS38" s="370" t="str">
        <f ca="1">+IF(OFFSET('Sanitation Data'!$E$31,0,10*ROW('Sanitation Data'!E32))="","",OFFSET('Sanitation Data'!$E$31,0,10*ROW('Sanitation Data'!E32)))</f>
        <v/>
      </c>
      <c r="CT38" s="370" t="str">
        <f ca="1">+IF(OFFSET('Sanitation Data'!$E$32,0,10*ROW('Sanitation Data'!E32))="","",OFFSET('Sanitation Data'!$E$32,0,10*ROW('Sanitation Data'!E32)))</f>
        <v/>
      </c>
      <c r="CU38" s="370" t="str">
        <f ca="1">+IF(OFFSET('Sanitation Data'!$F$28,0,10*ROW('Sanitation Data'!F32))="","",OFFSET('Sanitation Data'!$F$28,0,10*ROW('Sanitation Data'!F32)))</f>
        <v/>
      </c>
      <c r="CV38" s="370" t="str">
        <f ca="1">+IF(OFFSET('Sanitation Data'!$F$29,0,10*ROW('Sanitation Data'!F32))="","",OFFSET('Sanitation Data'!$F$29,0,10*ROW('Sanitation Data'!F32)))</f>
        <v/>
      </c>
      <c r="CW38" s="370" t="str">
        <f ca="1">+IF(OFFSET('Sanitation Data'!$F$30,0,10*ROW('Sanitation Data'!F32))="","",OFFSET('Sanitation Data'!$F$30,0,10*ROW('Sanitation Data'!F32)))</f>
        <v/>
      </c>
      <c r="CX38" s="370" t="str">
        <f ca="1">+IF(OFFSET('Sanitation Data'!$F$31,0,10*ROW('Sanitation Data'!F32))="","",OFFSET('Sanitation Data'!$F$31,0,10*ROW('Sanitation Data'!F32)))</f>
        <v/>
      </c>
      <c r="CY38" s="370" t="str">
        <f ca="1">+IF(OFFSET('Sanitation Data'!$F$32,0,10*ROW('Sanitation Data'!F32))="","",OFFSET('Sanitation Data'!$F$32,0,10*ROW('Sanitation Data'!F32)))</f>
        <v/>
      </c>
      <c r="CZ38" s="370" t="str">
        <f ca="1">+IF(OFFSET('Sanitation Data'!$G$28,0,10*ROW('Sanitation Data'!G32))="","",OFFSET('Sanitation Data'!$G$28,0,10*ROW('Sanitation Data'!G32)))</f>
        <v/>
      </c>
      <c r="DA38" s="370" t="str">
        <f ca="1">+IF(OFFSET('Sanitation Data'!$G$29,0,10*ROW('Sanitation Data'!G32))="","",OFFSET('Sanitation Data'!$G$29,0,10*ROW('Sanitation Data'!G32)))</f>
        <v/>
      </c>
      <c r="DB38" s="370" t="str">
        <f ca="1">+IF(OFFSET('Sanitation Data'!$G$30,0,10*ROW('Sanitation Data'!G32))="","",OFFSET('Sanitation Data'!$G$30,0,10*ROW('Sanitation Data'!G32)))</f>
        <v/>
      </c>
      <c r="DC38" s="370" t="str">
        <f ca="1">+IF(OFFSET('Sanitation Data'!$G$31,0,10*ROW('Sanitation Data'!G32))="","",OFFSET('Sanitation Data'!$G$31,0,10*ROW('Sanitation Data'!G32)))</f>
        <v/>
      </c>
      <c r="DD38" s="370" t="str">
        <f ca="1">+IF(OFFSET('Sanitation Data'!$G$32,0,10*ROW('Sanitation Data'!G32))="","",OFFSET('Sanitation Data'!$G$32,0,10*ROW('Sanitation Data'!G32)))</f>
        <v/>
      </c>
      <c r="DE38" s="370" t="str">
        <f ca="1">+IF(OFFSET('Sanitation Data'!$H$28,0,10*ROW('Sanitation Data'!H32))="","",OFFSET('Sanitation Data'!$H$28,0,10*ROW('Sanitation Data'!H32)))</f>
        <v/>
      </c>
      <c r="DF38" s="370" t="str">
        <f ca="1">+IF(OFFSET('Sanitation Data'!$H$29,0,10*ROW('Sanitation Data'!H32))="","",OFFSET('Sanitation Data'!$H$29,0,10*ROW('Sanitation Data'!H32)))</f>
        <v/>
      </c>
      <c r="DG38" s="370" t="str">
        <f ca="1">+IF(OFFSET('Sanitation Data'!$H$30,0,10*ROW('Sanitation Data'!H32))="","",OFFSET('Sanitation Data'!$H$30,0,10*ROW('Sanitation Data'!H32)))</f>
        <v/>
      </c>
      <c r="DH38" s="370" t="str">
        <f ca="1">+IF(OFFSET('Sanitation Data'!$H$31,0,10*ROW('Sanitation Data'!H32))="","",OFFSET('Sanitation Data'!$H$31,0,10*ROW('Sanitation Data'!H32)))</f>
        <v/>
      </c>
      <c r="DI38" s="370" t="str">
        <f ca="1">+IF(OFFSET('Sanitation Data'!$H$32,0,10*ROW('Sanitation Data'!H32))="","",OFFSET('Sanitation Data'!$H$32,0,10*ROW('Sanitation Data'!H32)))</f>
        <v/>
      </c>
      <c r="DJ38" s="370" t="str">
        <f ca="1">+IF(OFFSET('Sanitation Data'!$I$28,0,10*ROW('Sanitation Data'!I32))="","",OFFSET('Sanitation Data'!$I$28,0,10*ROW('Sanitation Data'!I32)))</f>
        <v/>
      </c>
      <c r="DK38" s="370" t="str">
        <f ca="1">+IF(OFFSET('Sanitation Data'!$I$29,0,10*ROW('Sanitation Data'!I32))="","",OFFSET('Sanitation Data'!$I$29,0,10*ROW('Sanitation Data'!I32)))</f>
        <v/>
      </c>
      <c r="DL38" s="370" t="str">
        <f ca="1">+IF(OFFSET('Sanitation Data'!$I$30,0,10*ROW('Sanitation Data'!I32))="","",OFFSET('Sanitation Data'!$I$30,0,10*ROW('Sanitation Data'!I32)))</f>
        <v/>
      </c>
      <c r="DM38" s="370" t="str">
        <f ca="1">+IF(OFFSET('Sanitation Data'!$I$31,0,10*ROW('Sanitation Data'!I32))="","",OFFSET('Sanitation Data'!$I$31,0,10*ROW('Sanitation Data'!I32)))</f>
        <v/>
      </c>
      <c r="DN38" s="370" t="str">
        <f ca="1">+IF(OFFSET('Sanitation Data'!$I$32,0,10*ROW('Sanitation Data'!I32))="","",OFFSET('Sanitation Data'!$I$32,0,10*ROW('Sanitation Data'!I32)))</f>
        <v/>
      </c>
      <c r="DO38" s="370" t="str">
        <f ca="1">+IF(OFFSET('Hygiene Data'!$D$11,0,10*ROW('Hygiene Data'!D32))="","",OFFSET('Hygiene Data'!$D$11,0,10*ROW('Hygiene Data'!D32)))</f>
        <v/>
      </c>
      <c r="DP38" s="370" t="str">
        <f ca="1">+IF(OFFSET('Hygiene Data'!$D$12,0,10*ROW('Hygiene Data'!D32))="","",OFFSET('Hygiene Data'!$D$12,0,10*ROW('Hygiene Data'!D32)))</f>
        <v/>
      </c>
      <c r="DQ38" s="370" t="str">
        <f ca="1">+IF(OFFSET('Hygiene Data'!$D$13,0,10*ROW('Hygiene Data'!D32))="","",OFFSET('Hygiene Data'!$D$13,0,10*ROW('Hygiene Data'!D32)))</f>
        <v/>
      </c>
      <c r="DR38" s="370" t="str">
        <f ca="1">+IF(OFFSET('Hygiene Data'!$E$11,0,10*ROW('Hygiene Data'!E32))="","",OFFSET('Hygiene Data'!$E$11,0,10*ROW('Hygiene Data'!E32)))</f>
        <v/>
      </c>
      <c r="DS38" s="370" t="str">
        <f ca="1">+IF(OFFSET('Hygiene Data'!$E$12,0,10*ROW('Hygiene Data'!E32))="","",OFFSET('Hygiene Data'!$E$12,0,10*ROW('Hygiene Data'!E32)))</f>
        <v/>
      </c>
      <c r="DT38" s="370" t="str">
        <f ca="1">+IF(OFFSET('Hygiene Data'!$E$13,0,10*ROW('Hygiene Data'!E32))="","",OFFSET('Hygiene Data'!$E$13,0,10*ROW('Hygiene Data'!E32)))</f>
        <v/>
      </c>
      <c r="DU38" s="370" t="str">
        <f ca="1">+IF(OFFSET('Hygiene Data'!$F$11,0,10*ROW('Hygiene Data'!F32))="","",OFFSET('Hygiene Data'!$F$11,0,10*ROW('Hygiene Data'!F32)))</f>
        <v/>
      </c>
      <c r="DV38" s="370" t="str">
        <f ca="1">+IF(OFFSET('Hygiene Data'!$F$12,0,10*ROW('Hygiene Data'!F32))="","",OFFSET('Hygiene Data'!$F$12,0,10*ROW('Hygiene Data'!F32)))</f>
        <v/>
      </c>
      <c r="DW38" s="370" t="str">
        <f ca="1">+IF(OFFSET('Hygiene Data'!$F$13,0,10*ROW('Hygiene Data'!F32))="","",OFFSET('Hygiene Data'!$F$13,0,10*ROW('Hygiene Data'!F32)))</f>
        <v/>
      </c>
      <c r="DX38" s="370" t="str">
        <f ca="1">+IF(OFFSET('Hygiene Data'!$G$11,0,10*ROW('Hygiene Data'!G32))="","",OFFSET('Hygiene Data'!$G$11,0,10*ROW('Hygiene Data'!G32)))</f>
        <v/>
      </c>
      <c r="DY38" s="370" t="str">
        <f ca="1">+IF(OFFSET('Hygiene Data'!$G$12,0,10*ROW('Hygiene Data'!G32))="","",OFFSET('Hygiene Data'!$G$12,0,10*ROW('Hygiene Data'!G32)))</f>
        <v/>
      </c>
      <c r="DZ38" s="370" t="str">
        <f ca="1">+IF(OFFSET('Hygiene Data'!$G$13,0,10*ROW('Hygiene Data'!G32))="","",OFFSET('Hygiene Data'!$G$13,0,10*ROW('Hygiene Data'!G32)))</f>
        <v/>
      </c>
      <c r="EA38" s="370" t="str">
        <f ca="1">+IF(OFFSET('Hygiene Data'!$H$11,0,10*ROW('Hygiene Data'!H32))="","",OFFSET('Hygiene Data'!$H$11,0,10*ROW('Hygiene Data'!H32)))</f>
        <v/>
      </c>
      <c r="EB38" s="370" t="str">
        <f ca="1">+IF(OFFSET('Hygiene Data'!$H$12,0,10*ROW('Hygiene Data'!H32))="","",OFFSET('Hygiene Data'!$H$12,0,10*ROW('Hygiene Data'!H32)))</f>
        <v/>
      </c>
      <c r="EC38" s="370" t="str">
        <f ca="1">+IF(OFFSET('Hygiene Data'!$H$13,0,10*ROW('Hygiene Data'!H32))="","",OFFSET('Hygiene Data'!$H$13,0,10*ROW('Hygiene Data'!H32)))</f>
        <v/>
      </c>
      <c r="ED38" s="370" t="str">
        <f ca="1">+IF(OFFSET('Hygiene Data'!$I$11,0,10*ROW('Hygiene Data'!I32))="","",OFFSET('Hygiene Data'!$I$11,0,10*ROW('Hygiene Data'!I32)))</f>
        <v/>
      </c>
      <c r="EE38" s="370" t="str">
        <f ca="1">+IF(OFFSET('Hygiene Data'!$I$12,0,10*ROW('Hygiene Data'!I32))="","",OFFSET('Hygiene Data'!$I$12,0,10*ROW('Hygiene Data'!I32)))</f>
        <v/>
      </c>
      <c r="EF38" s="370" t="str">
        <f ca="1">+IF(OFFSET('Hygiene Data'!$I$13,0,10*ROW('Hygiene Data'!I32))="","",OFFSET('Hygiene Data'!$I$13,0,10*ROW('Hygiene Data'!I32)))</f>
        <v/>
      </c>
    </row>
    <row r="39" spans="1:136" x14ac:dyDescent="0.25">
      <c r="A39" s="479" t="str">
        <f ca="1">+IF(OFFSET('Water Data'!$B$2,0,10*ROW('Water Data'!E33))="","",OFFSET('Water Data'!$B$2,0,10*ROW('Water Data'!E33)))</f>
        <v/>
      </c>
      <c r="B39" s="47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6" t="str">
        <f t="shared" ca="1" si="0"/>
        <v/>
      </c>
      <c r="D39" s="50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0" t="str">
        <f ca="1">+IF(OFFSET('Water Data'!$D$27,0,10*ROW('Water Data'!D33))="","",OFFSET('Water Data'!$D$27,0,10*ROW('Water Data'!D33)))</f>
        <v/>
      </c>
      <c r="BT39" s="370" t="str">
        <f ca="1">+IF(OFFSET('Water Data'!$D$28,0,10*ROW('Water Data'!D33))="","",OFFSET('Water Data'!$D$28,0,10*ROW('Water Data'!D33)))</f>
        <v/>
      </c>
      <c r="BU39" s="370" t="str">
        <f ca="1">+IF(OFFSET('Water Data'!$D$29,0,10*ROW('Water Data'!D33))="","",OFFSET('Water Data'!$D$29,0,10*ROW('Water Data'!D33)))</f>
        <v/>
      </c>
      <c r="BV39" s="370" t="str">
        <f ca="1">+IF(OFFSET('Water Data'!$E$27,0,10*ROW('Water Data'!E33))="","",OFFSET('Water Data'!$E$27,0,10*ROW('Water Data'!E33)))</f>
        <v/>
      </c>
      <c r="BW39" s="370" t="str">
        <f ca="1">+IF(OFFSET('Water Data'!$E$28,0,10*ROW('Water Data'!E33))="","",OFFSET('Water Data'!$E$28,0,10*ROW('Water Data'!E33)))</f>
        <v/>
      </c>
      <c r="BX39" s="370" t="str">
        <f ca="1">+IF(OFFSET('Water Data'!$E$29,0,10*ROW('Water Data'!E33))="","",OFFSET('Water Data'!$E$29,0,10*ROW('Water Data'!E33)))</f>
        <v/>
      </c>
      <c r="BY39" s="370" t="str">
        <f ca="1">+IF(OFFSET('Water Data'!$F$27,0,10*ROW('Water Data'!F33))="","",OFFSET('Water Data'!$F$27,0,10*ROW('Water Data'!F33)))</f>
        <v/>
      </c>
      <c r="BZ39" s="370" t="str">
        <f ca="1">+IF(OFFSET('Water Data'!$F$28,0,10*ROW('Water Data'!F33))="","",OFFSET('Water Data'!$F$28,0,10*ROW('Water Data'!F33)))</f>
        <v/>
      </c>
      <c r="CA39" s="370" t="str">
        <f ca="1">+IF(OFFSET('Water Data'!$F$29,0,10*ROW('Water Data'!F33))="","",OFFSET('Water Data'!$F$29,0,10*ROW('Water Data'!F33)))</f>
        <v/>
      </c>
      <c r="CB39" s="370" t="str">
        <f ca="1">+IF(OFFSET('Water Data'!$G$27,0,10*ROW('Water Data'!G33))="","",OFFSET('Water Data'!$G$27,0,10*ROW('Water Data'!G33)))</f>
        <v/>
      </c>
      <c r="CC39" s="370" t="str">
        <f ca="1">+IF(OFFSET('Water Data'!$G$28,0,10*ROW('Water Data'!G33))="","",OFFSET('Water Data'!$G$28,0,10*ROW('Water Data'!G33)))</f>
        <v/>
      </c>
      <c r="CD39" s="370" t="str">
        <f ca="1">+IF(OFFSET('Water Data'!$G$29,0,10*ROW('Water Data'!G33))="","",OFFSET('Water Data'!$G$29,0,10*ROW('Water Data'!G33)))</f>
        <v/>
      </c>
      <c r="CE39" s="370" t="str">
        <f ca="1">+IF(OFFSET('Water Data'!$H$27,0,10*ROW('Water Data'!H33))="","",OFFSET('Water Data'!$H$27,0,10*ROW('Water Data'!H33)))</f>
        <v/>
      </c>
      <c r="CF39" s="370" t="str">
        <f ca="1">+IF(OFFSET('Water Data'!$H$28,0,10*ROW('Water Data'!H33))="","",OFFSET('Water Data'!$H$28,0,10*ROW('Water Data'!H33)))</f>
        <v/>
      </c>
      <c r="CG39" s="370" t="str">
        <f ca="1">+IF(OFFSET('Water Data'!$H$29,0,10*ROW('Water Data'!H33))="","",OFFSET('Water Data'!$H$29,0,10*ROW('Water Data'!H33)))</f>
        <v/>
      </c>
      <c r="CH39" s="370" t="str">
        <f ca="1">+IF(OFFSET('Water Data'!$I$27,0,10*ROW('Water Data'!I33))="","",OFFSET('Water Data'!$I$27,0,10*ROW('Water Data'!I33)))</f>
        <v/>
      </c>
      <c r="CI39" s="370" t="str">
        <f ca="1">+IF(OFFSET('Water Data'!$I$28,0,10*ROW('Water Data'!I33))="","",OFFSET('Water Data'!$I$28,0,10*ROW('Water Data'!I33)))</f>
        <v/>
      </c>
      <c r="CJ39" s="370" t="str">
        <f ca="1">+IF(OFFSET('Water Data'!$I$29,0,10*ROW('Water Data'!I33))="","",OFFSET('Water Data'!$I$29,0,10*ROW('Water Data'!I33)))</f>
        <v/>
      </c>
      <c r="CK39" s="370" t="str">
        <f ca="1">+IF(OFFSET('Sanitation Data'!$D$28,0,10*ROW('Sanitation Data'!D33))="","",OFFSET('Sanitation Data'!$D$28,0,10*ROW('Sanitation Data'!D33)))</f>
        <v/>
      </c>
      <c r="CL39" s="370" t="str">
        <f ca="1">+IF(OFFSET('Sanitation Data'!$D$29,0,10*ROW('Sanitation Data'!D33))="","",OFFSET('Sanitation Data'!$D$29,0,10*ROW('Sanitation Data'!D33)))</f>
        <v/>
      </c>
      <c r="CM39" s="370" t="str">
        <f ca="1">+IF(OFFSET('Sanitation Data'!$D$30,0,10*ROW('Sanitation Data'!D33))="","",OFFSET('Sanitation Data'!$D$30,0,10*ROW('Sanitation Data'!D33)))</f>
        <v/>
      </c>
      <c r="CN39" s="370" t="str">
        <f ca="1">+IF(OFFSET('Sanitation Data'!$D$31,0,10*ROW('Sanitation Data'!D33))="","",OFFSET('Sanitation Data'!$D$31,0,10*ROW('Sanitation Data'!D33)))</f>
        <v/>
      </c>
      <c r="CO39" s="370" t="str">
        <f ca="1">+IF(OFFSET('Sanitation Data'!$D$32,0,10*ROW('Sanitation Data'!D33))="","",OFFSET('Sanitation Data'!$D$32,0,10*ROW('Sanitation Data'!D33)))</f>
        <v/>
      </c>
      <c r="CP39" s="370" t="str">
        <f ca="1">+IF(OFFSET('Sanitation Data'!$E$28,0,10*ROW('Sanitation Data'!E33))="","",OFFSET('Sanitation Data'!$E$28,0,10*ROW('Sanitation Data'!E33)))</f>
        <v/>
      </c>
      <c r="CQ39" s="370" t="str">
        <f ca="1">+IF(OFFSET('Sanitation Data'!$E$29,0,10*ROW('Sanitation Data'!E33))="","",OFFSET('Sanitation Data'!$E$29,0,10*ROW('Sanitation Data'!E33)))</f>
        <v/>
      </c>
      <c r="CR39" s="370" t="str">
        <f ca="1">+IF(OFFSET('Sanitation Data'!$E$30,0,10*ROW('Sanitation Data'!E33))="","",OFFSET('Sanitation Data'!$E$30,0,10*ROW('Sanitation Data'!E33)))</f>
        <v/>
      </c>
      <c r="CS39" s="370" t="str">
        <f ca="1">+IF(OFFSET('Sanitation Data'!$E$31,0,10*ROW('Sanitation Data'!E33))="","",OFFSET('Sanitation Data'!$E$31,0,10*ROW('Sanitation Data'!E33)))</f>
        <v/>
      </c>
      <c r="CT39" s="370" t="str">
        <f ca="1">+IF(OFFSET('Sanitation Data'!$E$32,0,10*ROW('Sanitation Data'!E33))="","",OFFSET('Sanitation Data'!$E$32,0,10*ROW('Sanitation Data'!E33)))</f>
        <v/>
      </c>
      <c r="CU39" s="370" t="str">
        <f ca="1">+IF(OFFSET('Sanitation Data'!$F$28,0,10*ROW('Sanitation Data'!F33))="","",OFFSET('Sanitation Data'!$F$28,0,10*ROW('Sanitation Data'!F33)))</f>
        <v/>
      </c>
      <c r="CV39" s="370" t="str">
        <f ca="1">+IF(OFFSET('Sanitation Data'!$F$29,0,10*ROW('Sanitation Data'!F33))="","",OFFSET('Sanitation Data'!$F$29,0,10*ROW('Sanitation Data'!F33)))</f>
        <v/>
      </c>
      <c r="CW39" s="370" t="str">
        <f ca="1">+IF(OFFSET('Sanitation Data'!$F$30,0,10*ROW('Sanitation Data'!F33))="","",OFFSET('Sanitation Data'!$F$30,0,10*ROW('Sanitation Data'!F33)))</f>
        <v/>
      </c>
      <c r="CX39" s="370" t="str">
        <f ca="1">+IF(OFFSET('Sanitation Data'!$F$31,0,10*ROW('Sanitation Data'!F33))="","",OFFSET('Sanitation Data'!$F$31,0,10*ROW('Sanitation Data'!F33)))</f>
        <v/>
      </c>
      <c r="CY39" s="370" t="str">
        <f ca="1">+IF(OFFSET('Sanitation Data'!$F$32,0,10*ROW('Sanitation Data'!F33))="","",OFFSET('Sanitation Data'!$F$32,0,10*ROW('Sanitation Data'!F33)))</f>
        <v/>
      </c>
      <c r="CZ39" s="370" t="str">
        <f ca="1">+IF(OFFSET('Sanitation Data'!$G$28,0,10*ROW('Sanitation Data'!G33))="","",OFFSET('Sanitation Data'!$G$28,0,10*ROW('Sanitation Data'!G33)))</f>
        <v/>
      </c>
      <c r="DA39" s="370" t="str">
        <f ca="1">+IF(OFFSET('Sanitation Data'!$G$29,0,10*ROW('Sanitation Data'!G33))="","",OFFSET('Sanitation Data'!$G$29,0,10*ROW('Sanitation Data'!G33)))</f>
        <v/>
      </c>
      <c r="DB39" s="370" t="str">
        <f ca="1">+IF(OFFSET('Sanitation Data'!$G$30,0,10*ROW('Sanitation Data'!G33))="","",OFFSET('Sanitation Data'!$G$30,0,10*ROW('Sanitation Data'!G33)))</f>
        <v/>
      </c>
      <c r="DC39" s="370" t="str">
        <f ca="1">+IF(OFFSET('Sanitation Data'!$G$31,0,10*ROW('Sanitation Data'!G33))="","",OFFSET('Sanitation Data'!$G$31,0,10*ROW('Sanitation Data'!G33)))</f>
        <v/>
      </c>
      <c r="DD39" s="370" t="str">
        <f ca="1">+IF(OFFSET('Sanitation Data'!$G$32,0,10*ROW('Sanitation Data'!G33))="","",OFFSET('Sanitation Data'!$G$32,0,10*ROW('Sanitation Data'!G33)))</f>
        <v/>
      </c>
      <c r="DE39" s="370" t="str">
        <f ca="1">+IF(OFFSET('Sanitation Data'!$H$28,0,10*ROW('Sanitation Data'!H33))="","",OFFSET('Sanitation Data'!$H$28,0,10*ROW('Sanitation Data'!H33)))</f>
        <v/>
      </c>
      <c r="DF39" s="370" t="str">
        <f ca="1">+IF(OFFSET('Sanitation Data'!$H$29,0,10*ROW('Sanitation Data'!H33))="","",OFFSET('Sanitation Data'!$H$29,0,10*ROW('Sanitation Data'!H33)))</f>
        <v/>
      </c>
      <c r="DG39" s="370" t="str">
        <f ca="1">+IF(OFFSET('Sanitation Data'!$H$30,0,10*ROW('Sanitation Data'!H33))="","",OFFSET('Sanitation Data'!$H$30,0,10*ROW('Sanitation Data'!H33)))</f>
        <v/>
      </c>
      <c r="DH39" s="370" t="str">
        <f ca="1">+IF(OFFSET('Sanitation Data'!$H$31,0,10*ROW('Sanitation Data'!H33))="","",OFFSET('Sanitation Data'!$H$31,0,10*ROW('Sanitation Data'!H33)))</f>
        <v/>
      </c>
      <c r="DI39" s="370" t="str">
        <f ca="1">+IF(OFFSET('Sanitation Data'!$H$32,0,10*ROW('Sanitation Data'!H33))="","",OFFSET('Sanitation Data'!$H$32,0,10*ROW('Sanitation Data'!H33)))</f>
        <v/>
      </c>
      <c r="DJ39" s="370" t="str">
        <f ca="1">+IF(OFFSET('Sanitation Data'!$I$28,0,10*ROW('Sanitation Data'!I33))="","",OFFSET('Sanitation Data'!$I$28,0,10*ROW('Sanitation Data'!I33)))</f>
        <v/>
      </c>
      <c r="DK39" s="370" t="str">
        <f ca="1">+IF(OFFSET('Sanitation Data'!$I$29,0,10*ROW('Sanitation Data'!I33))="","",OFFSET('Sanitation Data'!$I$29,0,10*ROW('Sanitation Data'!I33)))</f>
        <v/>
      </c>
      <c r="DL39" s="370" t="str">
        <f ca="1">+IF(OFFSET('Sanitation Data'!$I$30,0,10*ROW('Sanitation Data'!I33))="","",OFFSET('Sanitation Data'!$I$30,0,10*ROW('Sanitation Data'!I33)))</f>
        <v/>
      </c>
      <c r="DM39" s="370" t="str">
        <f ca="1">+IF(OFFSET('Sanitation Data'!$I$31,0,10*ROW('Sanitation Data'!I33))="","",OFFSET('Sanitation Data'!$I$31,0,10*ROW('Sanitation Data'!I33)))</f>
        <v/>
      </c>
      <c r="DN39" s="370" t="str">
        <f ca="1">+IF(OFFSET('Sanitation Data'!$I$32,0,10*ROW('Sanitation Data'!I33))="","",OFFSET('Sanitation Data'!$I$32,0,10*ROW('Sanitation Data'!I33)))</f>
        <v/>
      </c>
      <c r="DO39" s="370" t="str">
        <f ca="1">+IF(OFFSET('Hygiene Data'!$D$11,0,10*ROW('Hygiene Data'!D33))="","",OFFSET('Hygiene Data'!$D$11,0,10*ROW('Hygiene Data'!D33)))</f>
        <v/>
      </c>
      <c r="DP39" s="370" t="str">
        <f ca="1">+IF(OFFSET('Hygiene Data'!$D$12,0,10*ROW('Hygiene Data'!D33))="","",OFFSET('Hygiene Data'!$D$12,0,10*ROW('Hygiene Data'!D33)))</f>
        <v/>
      </c>
      <c r="DQ39" s="370" t="str">
        <f ca="1">+IF(OFFSET('Hygiene Data'!$D$13,0,10*ROW('Hygiene Data'!D33))="","",OFFSET('Hygiene Data'!$D$13,0,10*ROW('Hygiene Data'!D33)))</f>
        <v/>
      </c>
      <c r="DR39" s="370" t="str">
        <f ca="1">+IF(OFFSET('Hygiene Data'!$E$11,0,10*ROW('Hygiene Data'!E33))="","",OFFSET('Hygiene Data'!$E$11,0,10*ROW('Hygiene Data'!E33)))</f>
        <v/>
      </c>
      <c r="DS39" s="370" t="str">
        <f ca="1">+IF(OFFSET('Hygiene Data'!$E$12,0,10*ROW('Hygiene Data'!E33))="","",OFFSET('Hygiene Data'!$E$12,0,10*ROW('Hygiene Data'!E33)))</f>
        <v/>
      </c>
      <c r="DT39" s="370" t="str">
        <f ca="1">+IF(OFFSET('Hygiene Data'!$E$13,0,10*ROW('Hygiene Data'!E33))="","",OFFSET('Hygiene Data'!$E$13,0,10*ROW('Hygiene Data'!E33)))</f>
        <v/>
      </c>
      <c r="DU39" s="370" t="str">
        <f ca="1">+IF(OFFSET('Hygiene Data'!$F$11,0,10*ROW('Hygiene Data'!F33))="","",OFFSET('Hygiene Data'!$F$11,0,10*ROW('Hygiene Data'!F33)))</f>
        <v/>
      </c>
      <c r="DV39" s="370" t="str">
        <f ca="1">+IF(OFFSET('Hygiene Data'!$F$12,0,10*ROW('Hygiene Data'!F33))="","",OFFSET('Hygiene Data'!$F$12,0,10*ROW('Hygiene Data'!F33)))</f>
        <v/>
      </c>
      <c r="DW39" s="370" t="str">
        <f ca="1">+IF(OFFSET('Hygiene Data'!$F$13,0,10*ROW('Hygiene Data'!F33))="","",OFFSET('Hygiene Data'!$F$13,0,10*ROW('Hygiene Data'!F33)))</f>
        <v/>
      </c>
      <c r="DX39" s="370" t="str">
        <f ca="1">+IF(OFFSET('Hygiene Data'!$G$11,0,10*ROW('Hygiene Data'!G33))="","",OFFSET('Hygiene Data'!$G$11,0,10*ROW('Hygiene Data'!G33)))</f>
        <v/>
      </c>
      <c r="DY39" s="370" t="str">
        <f ca="1">+IF(OFFSET('Hygiene Data'!$G$12,0,10*ROW('Hygiene Data'!G33))="","",OFFSET('Hygiene Data'!$G$12,0,10*ROW('Hygiene Data'!G33)))</f>
        <v/>
      </c>
      <c r="DZ39" s="370" t="str">
        <f ca="1">+IF(OFFSET('Hygiene Data'!$G$13,0,10*ROW('Hygiene Data'!G33))="","",OFFSET('Hygiene Data'!$G$13,0,10*ROW('Hygiene Data'!G33)))</f>
        <v/>
      </c>
      <c r="EA39" s="370" t="str">
        <f ca="1">+IF(OFFSET('Hygiene Data'!$H$11,0,10*ROW('Hygiene Data'!H33))="","",OFFSET('Hygiene Data'!$H$11,0,10*ROW('Hygiene Data'!H33)))</f>
        <v/>
      </c>
      <c r="EB39" s="370" t="str">
        <f ca="1">+IF(OFFSET('Hygiene Data'!$H$12,0,10*ROW('Hygiene Data'!H33))="","",OFFSET('Hygiene Data'!$H$12,0,10*ROW('Hygiene Data'!H33)))</f>
        <v/>
      </c>
      <c r="EC39" s="370" t="str">
        <f ca="1">+IF(OFFSET('Hygiene Data'!$H$13,0,10*ROW('Hygiene Data'!H33))="","",OFFSET('Hygiene Data'!$H$13,0,10*ROW('Hygiene Data'!H33)))</f>
        <v/>
      </c>
      <c r="ED39" s="370" t="str">
        <f ca="1">+IF(OFFSET('Hygiene Data'!$I$11,0,10*ROW('Hygiene Data'!I33))="","",OFFSET('Hygiene Data'!$I$11,0,10*ROW('Hygiene Data'!I33)))</f>
        <v/>
      </c>
      <c r="EE39" s="370" t="str">
        <f ca="1">+IF(OFFSET('Hygiene Data'!$I$12,0,10*ROW('Hygiene Data'!I33))="","",OFFSET('Hygiene Data'!$I$12,0,10*ROW('Hygiene Data'!I33)))</f>
        <v/>
      </c>
      <c r="EF39" s="370" t="str">
        <f ca="1">+IF(OFFSET('Hygiene Data'!$I$13,0,10*ROW('Hygiene Data'!I33))="","",OFFSET('Hygiene Data'!$I$13,0,10*ROW('Hygiene Data'!I33)))</f>
        <v/>
      </c>
    </row>
    <row r="40" spans="1:136" x14ac:dyDescent="0.25">
      <c r="A40" s="479" t="str">
        <f ca="1">+IF(OFFSET('Water Data'!$B$2,0,10*ROW('Water Data'!E34))="","",OFFSET('Water Data'!$B$2,0,10*ROW('Water Data'!E34)))</f>
        <v/>
      </c>
      <c r="B40" s="47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6" t="str">
        <f t="shared" ca="1" si="0"/>
        <v/>
      </c>
      <c r="D40" s="50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0" t="str">
        <f ca="1">+IF(OFFSET('Water Data'!$D$27,0,10*ROW('Water Data'!D34))="","",OFFSET('Water Data'!$D$27,0,10*ROW('Water Data'!D34)))</f>
        <v/>
      </c>
      <c r="BT40" s="370" t="str">
        <f ca="1">+IF(OFFSET('Water Data'!$D$28,0,10*ROW('Water Data'!D34))="","",OFFSET('Water Data'!$D$28,0,10*ROW('Water Data'!D34)))</f>
        <v/>
      </c>
      <c r="BU40" s="370" t="str">
        <f ca="1">+IF(OFFSET('Water Data'!$D$29,0,10*ROW('Water Data'!D34))="","",OFFSET('Water Data'!$D$29,0,10*ROW('Water Data'!D34)))</f>
        <v/>
      </c>
      <c r="BV40" s="370" t="str">
        <f ca="1">+IF(OFFSET('Water Data'!$E$27,0,10*ROW('Water Data'!E34))="","",OFFSET('Water Data'!$E$27,0,10*ROW('Water Data'!E34)))</f>
        <v/>
      </c>
      <c r="BW40" s="370" t="str">
        <f ca="1">+IF(OFFSET('Water Data'!$E$28,0,10*ROW('Water Data'!E34))="","",OFFSET('Water Data'!$E$28,0,10*ROW('Water Data'!E34)))</f>
        <v/>
      </c>
      <c r="BX40" s="370" t="str">
        <f ca="1">+IF(OFFSET('Water Data'!$E$29,0,10*ROW('Water Data'!E34))="","",OFFSET('Water Data'!$E$29,0,10*ROW('Water Data'!E34)))</f>
        <v/>
      </c>
      <c r="BY40" s="370" t="str">
        <f ca="1">+IF(OFFSET('Water Data'!$F$27,0,10*ROW('Water Data'!F34))="","",OFFSET('Water Data'!$F$27,0,10*ROW('Water Data'!F34)))</f>
        <v/>
      </c>
      <c r="BZ40" s="370" t="str">
        <f ca="1">+IF(OFFSET('Water Data'!$F$28,0,10*ROW('Water Data'!F34))="","",OFFSET('Water Data'!$F$28,0,10*ROW('Water Data'!F34)))</f>
        <v/>
      </c>
      <c r="CA40" s="370" t="str">
        <f ca="1">+IF(OFFSET('Water Data'!$F$29,0,10*ROW('Water Data'!F34))="","",OFFSET('Water Data'!$F$29,0,10*ROW('Water Data'!F34)))</f>
        <v/>
      </c>
      <c r="CB40" s="370" t="str">
        <f ca="1">+IF(OFFSET('Water Data'!$G$27,0,10*ROW('Water Data'!G34))="","",OFFSET('Water Data'!$G$27,0,10*ROW('Water Data'!G34)))</f>
        <v/>
      </c>
      <c r="CC40" s="370" t="str">
        <f ca="1">+IF(OFFSET('Water Data'!$G$28,0,10*ROW('Water Data'!G34))="","",OFFSET('Water Data'!$G$28,0,10*ROW('Water Data'!G34)))</f>
        <v/>
      </c>
      <c r="CD40" s="370" t="str">
        <f ca="1">+IF(OFFSET('Water Data'!$G$29,0,10*ROW('Water Data'!G34))="","",OFFSET('Water Data'!$G$29,0,10*ROW('Water Data'!G34)))</f>
        <v/>
      </c>
      <c r="CE40" s="370" t="str">
        <f ca="1">+IF(OFFSET('Water Data'!$H$27,0,10*ROW('Water Data'!H34))="","",OFFSET('Water Data'!$H$27,0,10*ROW('Water Data'!H34)))</f>
        <v/>
      </c>
      <c r="CF40" s="370" t="str">
        <f ca="1">+IF(OFFSET('Water Data'!$H$28,0,10*ROW('Water Data'!H34))="","",OFFSET('Water Data'!$H$28,0,10*ROW('Water Data'!H34)))</f>
        <v/>
      </c>
      <c r="CG40" s="370" t="str">
        <f ca="1">+IF(OFFSET('Water Data'!$H$29,0,10*ROW('Water Data'!H34))="","",OFFSET('Water Data'!$H$29,0,10*ROW('Water Data'!H34)))</f>
        <v/>
      </c>
      <c r="CH40" s="370" t="str">
        <f ca="1">+IF(OFFSET('Water Data'!$I$27,0,10*ROW('Water Data'!I34))="","",OFFSET('Water Data'!$I$27,0,10*ROW('Water Data'!I34)))</f>
        <v/>
      </c>
      <c r="CI40" s="370" t="str">
        <f ca="1">+IF(OFFSET('Water Data'!$I$28,0,10*ROW('Water Data'!I34))="","",OFFSET('Water Data'!$I$28,0,10*ROW('Water Data'!I34)))</f>
        <v/>
      </c>
      <c r="CJ40" s="370" t="str">
        <f ca="1">+IF(OFFSET('Water Data'!$I$29,0,10*ROW('Water Data'!I34))="","",OFFSET('Water Data'!$I$29,0,10*ROW('Water Data'!I34)))</f>
        <v/>
      </c>
      <c r="CK40" s="370" t="str">
        <f ca="1">+IF(OFFSET('Sanitation Data'!$D$28,0,10*ROW('Sanitation Data'!D34))="","",OFFSET('Sanitation Data'!$D$28,0,10*ROW('Sanitation Data'!D34)))</f>
        <v/>
      </c>
      <c r="CL40" s="370" t="str">
        <f ca="1">+IF(OFFSET('Sanitation Data'!$D$29,0,10*ROW('Sanitation Data'!D34))="","",OFFSET('Sanitation Data'!$D$29,0,10*ROW('Sanitation Data'!D34)))</f>
        <v/>
      </c>
      <c r="CM40" s="370" t="str">
        <f ca="1">+IF(OFFSET('Sanitation Data'!$D$30,0,10*ROW('Sanitation Data'!D34))="","",OFFSET('Sanitation Data'!$D$30,0,10*ROW('Sanitation Data'!D34)))</f>
        <v/>
      </c>
      <c r="CN40" s="370" t="str">
        <f ca="1">+IF(OFFSET('Sanitation Data'!$D$31,0,10*ROW('Sanitation Data'!D34))="","",OFFSET('Sanitation Data'!$D$31,0,10*ROW('Sanitation Data'!D34)))</f>
        <v/>
      </c>
      <c r="CO40" s="370" t="str">
        <f ca="1">+IF(OFFSET('Sanitation Data'!$D$32,0,10*ROW('Sanitation Data'!D34))="","",OFFSET('Sanitation Data'!$D$32,0,10*ROW('Sanitation Data'!D34)))</f>
        <v/>
      </c>
      <c r="CP40" s="370" t="str">
        <f ca="1">+IF(OFFSET('Sanitation Data'!$E$28,0,10*ROW('Sanitation Data'!E34))="","",OFFSET('Sanitation Data'!$E$28,0,10*ROW('Sanitation Data'!E34)))</f>
        <v/>
      </c>
      <c r="CQ40" s="370" t="str">
        <f ca="1">+IF(OFFSET('Sanitation Data'!$E$29,0,10*ROW('Sanitation Data'!E34))="","",OFFSET('Sanitation Data'!$E$29,0,10*ROW('Sanitation Data'!E34)))</f>
        <v/>
      </c>
      <c r="CR40" s="370" t="str">
        <f ca="1">+IF(OFFSET('Sanitation Data'!$E$30,0,10*ROW('Sanitation Data'!E34))="","",OFFSET('Sanitation Data'!$E$30,0,10*ROW('Sanitation Data'!E34)))</f>
        <v/>
      </c>
      <c r="CS40" s="370" t="str">
        <f ca="1">+IF(OFFSET('Sanitation Data'!$E$31,0,10*ROW('Sanitation Data'!E34))="","",OFFSET('Sanitation Data'!$E$31,0,10*ROW('Sanitation Data'!E34)))</f>
        <v/>
      </c>
      <c r="CT40" s="370" t="str">
        <f ca="1">+IF(OFFSET('Sanitation Data'!$E$32,0,10*ROW('Sanitation Data'!E34))="","",OFFSET('Sanitation Data'!$E$32,0,10*ROW('Sanitation Data'!E34)))</f>
        <v/>
      </c>
      <c r="CU40" s="370" t="str">
        <f ca="1">+IF(OFFSET('Sanitation Data'!$F$28,0,10*ROW('Sanitation Data'!F34))="","",OFFSET('Sanitation Data'!$F$28,0,10*ROW('Sanitation Data'!F34)))</f>
        <v/>
      </c>
      <c r="CV40" s="370" t="str">
        <f ca="1">+IF(OFFSET('Sanitation Data'!$F$29,0,10*ROW('Sanitation Data'!F34))="","",OFFSET('Sanitation Data'!$F$29,0,10*ROW('Sanitation Data'!F34)))</f>
        <v/>
      </c>
      <c r="CW40" s="370" t="str">
        <f ca="1">+IF(OFFSET('Sanitation Data'!$F$30,0,10*ROW('Sanitation Data'!F34))="","",OFFSET('Sanitation Data'!$F$30,0,10*ROW('Sanitation Data'!F34)))</f>
        <v/>
      </c>
      <c r="CX40" s="370" t="str">
        <f ca="1">+IF(OFFSET('Sanitation Data'!$F$31,0,10*ROW('Sanitation Data'!F34))="","",OFFSET('Sanitation Data'!$F$31,0,10*ROW('Sanitation Data'!F34)))</f>
        <v/>
      </c>
      <c r="CY40" s="370" t="str">
        <f ca="1">+IF(OFFSET('Sanitation Data'!$F$32,0,10*ROW('Sanitation Data'!F34))="","",OFFSET('Sanitation Data'!$F$32,0,10*ROW('Sanitation Data'!F34)))</f>
        <v/>
      </c>
      <c r="CZ40" s="370" t="str">
        <f ca="1">+IF(OFFSET('Sanitation Data'!$G$28,0,10*ROW('Sanitation Data'!G34))="","",OFFSET('Sanitation Data'!$G$28,0,10*ROW('Sanitation Data'!G34)))</f>
        <v/>
      </c>
      <c r="DA40" s="370" t="str">
        <f ca="1">+IF(OFFSET('Sanitation Data'!$G$29,0,10*ROW('Sanitation Data'!G34))="","",OFFSET('Sanitation Data'!$G$29,0,10*ROW('Sanitation Data'!G34)))</f>
        <v/>
      </c>
      <c r="DB40" s="370" t="str">
        <f ca="1">+IF(OFFSET('Sanitation Data'!$G$30,0,10*ROW('Sanitation Data'!G34))="","",OFFSET('Sanitation Data'!$G$30,0,10*ROW('Sanitation Data'!G34)))</f>
        <v/>
      </c>
      <c r="DC40" s="370" t="str">
        <f ca="1">+IF(OFFSET('Sanitation Data'!$G$31,0,10*ROW('Sanitation Data'!G34))="","",OFFSET('Sanitation Data'!$G$31,0,10*ROW('Sanitation Data'!G34)))</f>
        <v/>
      </c>
      <c r="DD40" s="370" t="str">
        <f ca="1">+IF(OFFSET('Sanitation Data'!$G$32,0,10*ROW('Sanitation Data'!G34))="","",OFFSET('Sanitation Data'!$G$32,0,10*ROW('Sanitation Data'!G34)))</f>
        <v/>
      </c>
      <c r="DE40" s="370" t="str">
        <f ca="1">+IF(OFFSET('Sanitation Data'!$H$28,0,10*ROW('Sanitation Data'!H34))="","",OFFSET('Sanitation Data'!$H$28,0,10*ROW('Sanitation Data'!H34)))</f>
        <v/>
      </c>
      <c r="DF40" s="370" t="str">
        <f ca="1">+IF(OFFSET('Sanitation Data'!$H$29,0,10*ROW('Sanitation Data'!H34))="","",OFFSET('Sanitation Data'!$H$29,0,10*ROW('Sanitation Data'!H34)))</f>
        <v/>
      </c>
      <c r="DG40" s="370" t="str">
        <f ca="1">+IF(OFFSET('Sanitation Data'!$H$30,0,10*ROW('Sanitation Data'!H34))="","",OFFSET('Sanitation Data'!$H$30,0,10*ROW('Sanitation Data'!H34)))</f>
        <v/>
      </c>
      <c r="DH40" s="370" t="str">
        <f ca="1">+IF(OFFSET('Sanitation Data'!$H$31,0,10*ROW('Sanitation Data'!H34))="","",OFFSET('Sanitation Data'!$H$31,0,10*ROW('Sanitation Data'!H34)))</f>
        <v/>
      </c>
      <c r="DI40" s="370" t="str">
        <f ca="1">+IF(OFFSET('Sanitation Data'!$H$32,0,10*ROW('Sanitation Data'!H34))="","",OFFSET('Sanitation Data'!$H$32,0,10*ROW('Sanitation Data'!H34)))</f>
        <v/>
      </c>
      <c r="DJ40" s="370" t="str">
        <f ca="1">+IF(OFFSET('Sanitation Data'!$I$28,0,10*ROW('Sanitation Data'!I34))="","",OFFSET('Sanitation Data'!$I$28,0,10*ROW('Sanitation Data'!I34)))</f>
        <v/>
      </c>
      <c r="DK40" s="370" t="str">
        <f ca="1">+IF(OFFSET('Sanitation Data'!$I$29,0,10*ROW('Sanitation Data'!I34))="","",OFFSET('Sanitation Data'!$I$29,0,10*ROW('Sanitation Data'!I34)))</f>
        <v/>
      </c>
      <c r="DL40" s="370" t="str">
        <f ca="1">+IF(OFFSET('Sanitation Data'!$I$30,0,10*ROW('Sanitation Data'!I34))="","",OFFSET('Sanitation Data'!$I$30,0,10*ROW('Sanitation Data'!I34)))</f>
        <v/>
      </c>
      <c r="DM40" s="370" t="str">
        <f ca="1">+IF(OFFSET('Sanitation Data'!$I$31,0,10*ROW('Sanitation Data'!I34))="","",OFFSET('Sanitation Data'!$I$31,0,10*ROW('Sanitation Data'!I34)))</f>
        <v/>
      </c>
      <c r="DN40" s="370" t="str">
        <f ca="1">+IF(OFFSET('Sanitation Data'!$I$32,0,10*ROW('Sanitation Data'!I34))="","",OFFSET('Sanitation Data'!$I$32,0,10*ROW('Sanitation Data'!I34)))</f>
        <v/>
      </c>
      <c r="DO40" s="370" t="str">
        <f ca="1">+IF(OFFSET('Hygiene Data'!$D$11,0,10*ROW('Hygiene Data'!D34))="","",OFFSET('Hygiene Data'!$D$11,0,10*ROW('Hygiene Data'!D34)))</f>
        <v/>
      </c>
      <c r="DP40" s="370" t="str">
        <f ca="1">+IF(OFFSET('Hygiene Data'!$D$12,0,10*ROW('Hygiene Data'!D34))="","",OFFSET('Hygiene Data'!$D$12,0,10*ROW('Hygiene Data'!D34)))</f>
        <v/>
      </c>
      <c r="DQ40" s="370" t="str">
        <f ca="1">+IF(OFFSET('Hygiene Data'!$D$13,0,10*ROW('Hygiene Data'!D34))="","",OFFSET('Hygiene Data'!$D$13,0,10*ROW('Hygiene Data'!D34)))</f>
        <v/>
      </c>
      <c r="DR40" s="370" t="str">
        <f ca="1">+IF(OFFSET('Hygiene Data'!$E$11,0,10*ROW('Hygiene Data'!E34))="","",OFFSET('Hygiene Data'!$E$11,0,10*ROW('Hygiene Data'!E34)))</f>
        <v/>
      </c>
      <c r="DS40" s="370" t="str">
        <f ca="1">+IF(OFFSET('Hygiene Data'!$E$12,0,10*ROW('Hygiene Data'!E34))="","",OFFSET('Hygiene Data'!$E$12,0,10*ROW('Hygiene Data'!E34)))</f>
        <v/>
      </c>
      <c r="DT40" s="370" t="str">
        <f ca="1">+IF(OFFSET('Hygiene Data'!$E$13,0,10*ROW('Hygiene Data'!E34))="","",OFFSET('Hygiene Data'!$E$13,0,10*ROW('Hygiene Data'!E34)))</f>
        <v/>
      </c>
      <c r="DU40" s="370" t="str">
        <f ca="1">+IF(OFFSET('Hygiene Data'!$F$11,0,10*ROW('Hygiene Data'!F34))="","",OFFSET('Hygiene Data'!$F$11,0,10*ROW('Hygiene Data'!F34)))</f>
        <v/>
      </c>
      <c r="DV40" s="370" t="str">
        <f ca="1">+IF(OFFSET('Hygiene Data'!$F$12,0,10*ROW('Hygiene Data'!F34))="","",OFFSET('Hygiene Data'!$F$12,0,10*ROW('Hygiene Data'!F34)))</f>
        <v/>
      </c>
      <c r="DW40" s="370" t="str">
        <f ca="1">+IF(OFFSET('Hygiene Data'!$F$13,0,10*ROW('Hygiene Data'!F34))="","",OFFSET('Hygiene Data'!$F$13,0,10*ROW('Hygiene Data'!F34)))</f>
        <v/>
      </c>
      <c r="DX40" s="370" t="str">
        <f ca="1">+IF(OFFSET('Hygiene Data'!$G$11,0,10*ROW('Hygiene Data'!G34))="","",OFFSET('Hygiene Data'!$G$11,0,10*ROW('Hygiene Data'!G34)))</f>
        <v/>
      </c>
      <c r="DY40" s="370" t="str">
        <f ca="1">+IF(OFFSET('Hygiene Data'!$G$12,0,10*ROW('Hygiene Data'!G34))="","",OFFSET('Hygiene Data'!$G$12,0,10*ROW('Hygiene Data'!G34)))</f>
        <v/>
      </c>
      <c r="DZ40" s="370" t="str">
        <f ca="1">+IF(OFFSET('Hygiene Data'!$G$13,0,10*ROW('Hygiene Data'!G34))="","",OFFSET('Hygiene Data'!$G$13,0,10*ROW('Hygiene Data'!G34)))</f>
        <v/>
      </c>
      <c r="EA40" s="370" t="str">
        <f ca="1">+IF(OFFSET('Hygiene Data'!$H$11,0,10*ROW('Hygiene Data'!H34))="","",OFFSET('Hygiene Data'!$H$11,0,10*ROW('Hygiene Data'!H34)))</f>
        <v/>
      </c>
      <c r="EB40" s="370" t="str">
        <f ca="1">+IF(OFFSET('Hygiene Data'!$H$12,0,10*ROW('Hygiene Data'!H34))="","",OFFSET('Hygiene Data'!$H$12,0,10*ROW('Hygiene Data'!H34)))</f>
        <v/>
      </c>
      <c r="EC40" s="370" t="str">
        <f ca="1">+IF(OFFSET('Hygiene Data'!$H$13,0,10*ROW('Hygiene Data'!H34))="","",OFFSET('Hygiene Data'!$H$13,0,10*ROW('Hygiene Data'!H34)))</f>
        <v/>
      </c>
      <c r="ED40" s="370" t="str">
        <f ca="1">+IF(OFFSET('Hygiene Data'!$I$11,0,10*ROW('Hygiene Data'!I34))="","",OFFSET('Hygiene Data'!$I$11,0,10*ROW('Hygiene Data'!I34)))</f>
        <v/>
      </c>
      <c r="EE40" s="370" t="str">
        <f ca="1">+IF(OFFSET('Hygiene Data'!$I$12,0,10*ROW('Hygiene Data'!I34))="","",OFFSET('Hygiene Data'!$I$12,0,10*ROW('Hygiene Data'!I34)))</f>
        <v/>
      </c>
      <c r="EF40" s="370" t="str">
        <f ca="1">+IF(OFFSET('Hygiene Data'!$I$13,0,10*ROW('Hygiene Data'!I34))="","",OFFSET('Hygiene Data'!$I$13,0,10*ROW('Hygiene Data'!I34)))</f>
        <v/>
      </c>
    </row>
    <row r="41" spans="1:136" x14ac:dyDescent="0.25">
      <c r="A41" s="479" t="str">
        <f ca="1">+IF(OFFSET('Water Data'!$B$2,0,10*ROW('Water Data'!E35))="","",OFFSET('Water Data'!$B$2,0,10*ROW('Water Data'!E35)))</f>
        <v/>
      </c>
      <c r="B41" s="47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6" t="str">
        <f t="shared" ca="1" si="0"/>
        <v/>
      </c>
      <c r="D41" s="50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0" t="str">
        <f ca="1">+IF(OFFSET('Water Data'!$D$27,0,10*ROW('Water Data'!D35))="","",OFFSET('Water Data'!$D$27,0,10*ROW('Water Data'!D35)))</f>
        <v/>
      </c>
      <c r="BT41" s="370" t="str">
        <f ca="1">+IF(OFFSET('Water Data'!$D$28,0,10*ROW('Water Data'!D35))="","",OFFSET('Water Data'!$D$28,0,10*ROW('Water Data'!D35)))</f>
        <v/>
      </c>
      <c r="BU41" s="370" t="str">
        <f ca="1">+IF(OFFSET('Water Data'!$D$29,0,10*ROW('Water Data'!D35))="","",OFFSET('Water Data'!$D$29,0,10*ROW('Water Data'!D35)))</f>
        <v/>
      </c>
      <c r="BV41" s="370" t="str">
        <f ca="1">+IF(OFFSET('Water Data'!$E$27,0,10*ROW('Water Data'!E35))="","",OFFSET('Water Data'!$E$27,0,10*ROW('Water Data'!E35)))</f>
        <v/>
      </c>
      <c r="BW41" s="370" t="str">
        <f ca="1">+IF(OFFSET('Water Data'!$E$28,0,10*ROW('Water Data'!E35))="","",OFFSET('Water Data'!$E$28,0,10*ROW('Water Data'!E35)))</f>
        <v/>
      </c>
      <c r="BX41" s="370" t="str">
        <f ca="1">+IF(OFFSET('Water Data'!$E$29,0,10*ROW('Water Data'!E35))="","",OFFSET('Water Data'!$E$29,0,10*ROW('Water Data'!E35)))</f>
        <v/>
      </c>
      <c r="BY41" s="370" t="str">
        <f ca="1">+IF(OFFSET('Water Data'!$F$27,0,10*ROW('Water Data'!F35))="","",OFFSET('Water Data'!$F$27,0,10*ROW('Water Data'!F35)))</f>
        <v/>
      </c>
      <c r="BZ41" s="370" t="str">
        <f ca="1">+IF(OFFSET('Water Data'!$F$28,0,10*ROW('Water Data'!F35))="","",OFFSET('Water Data'!$F$28,0,10*ROW('Water Data'!F35)))</f>
        <v/>
      </c>
      <c r="CA41" s="370" t="str">
        <f ca="1">+IF(OFFSET('Water Data'!$F$29,0,10*ROW('Water Data'!F35))="","",OFFSET('Water Data'!$F$29,0,10*ROW('Water Data'!F35)))</f>
        <v/>
      </c>
      <c r="CB41" s="370" t="str">
        <f ca="1">+IF(OFFSET('Water Data'!$G$27,0,10*ROW('Water Data'!G35))="","",OFFSET('Water Data'!$G$27,0,10*ROW('Water Data'!G35)))</f>
        <v/>
      </c>
      <c r="CC41" s="370" t="str">
        <f ca="1">+IF(OFFSET('Water Data'!$G$28,0,10*ROW('Water Data'!G35))="","",OFFSET('Water Data'!$G$28,0,10*ROW('Water Data'!G35)))</f>
        <v/>
      </c>
      <c r="CD41" s="370" t="str">
        <f ca="1">+IF(OFFSET('Water Data'!$G$29,0,10*ROW('Water Data'!G35))="","",OFFSET('Water Data'!$G$29,0,10*ROW('Water Data'!G35)))</f>
        <v/>
      </c>
      <c r="CE41" s="370" t="str">
        <f ca="1">+IF(OFFSET('Water Data'!$H$27,0,10*ROW('Water Data'!H35))="","",OFFSET('Water Data'!$H$27,0,10*ROW('Water Data'!H35)))</f>
        <v/>
      </c>
      <c r="CF41" s="370" t="str">
        <f ca="1">+IF(OFFSET('Water Data'!$H$28,0,10*ROW('Water Data'!H35))="","",OFFSET('Water Data'!$H$28,0,10*ROW('Water Data'!H35)))</f>
        <v/>
      </c>
      <c r="CG41" s="370" t="str">
        <f ca="1">+IF(OFFSET('Water Data'!$H$29,0,10*ROW('Water Data'!H35))="","",OFFSET('Water Data'!$H$29,0,10*ROW('Water Data'!H35)))</f>
        <v/>
      </c>
      <c r="CH41" s="370" t="str">
        <f ca="1">+IF(OFFSET('Water Data'!$I$27,0,10*ROW('Water Data'!I35))="","",OFFSET('Water Data'!$I$27,0,10*ROW('Water Data'!I35)))</f>
        <v/>
      </c>
      <c r="CI41" s="370" t="str">
        <f ca="1">+IF(OFFSET('Water Data'!$I$28,0,10*ROW('Water Data'!I35))="","",OFFSET('Water Data'!$I$28,0,10*ROW('Water Data'!I35)))</f>
        <v/>
      </c>
      <c r="CJ41" s="370" t="str">
        <f ca="1">+IF(OFFSET('Water Data'!$I$29,0,10*ROW('Water Data'!I35))="","",OFFSET('Water Data'!$I$29,0,10*ROW('Water Data'!I35)))</f>
        <v/>
      </c>
      <c r="CK41" s="370" t="str">
        <f ca="1">+IF(OFFSET('Sanitation Data'!$D$28,0,10*ROW('Sanitation Data'!D35))="","",OFFSET('Sanitation Data'!$D$28,0,10*ROW('Sanitation Data'!D35)))</f>
        <v/>
      </c>
      <c r="CL41" s="370" t="str">
        <f ca="1">+IF(OFFSET('Sanitation Data'!$D$29,0,10*ROW('Sanitation Data'!D35))="","",OFFSET('Sanitation Data'!$D$29,0,10*ROW('Sanitation Data'!D35)))</f>
        <v/>
      </c>
      <c r="CM41" s="370" t="str">
        <f ca="1">+IF(OFFSET('Sanitation Data'!$D$30,0,10*ROW('Sanitation Data'!D35))="","",OFFSET('Sanitation Data'!$D$30,0,10*ROW('Sanitation Data'!D35)))</f>
        <v/>
      </c>
      <c r="CN41" s="370" t="str">
        <f ca="1">+IF(OFFSET('Sanitation Data'!$D$31,0,10*ROW('Sanitation Data'!D35))="","",OFFSET('Sanitation Data'!$D$31,0,10*ROW('Sanitation Data'!D35)))</f>
        <v/>
      </c>
      <c r="CO41" s="370" t="str">
        <f ca="1">+IF(OFFSET('Sanitation Data'!$D$32,0,10*ROW('Sanitation Data'!D35))="","",OFFSET('Sanitation Data'!$D$32,0,10*ROW('Sanitation Data'!D35)))</f>
        <v/>
      </c>
      <c r="CP41" s="370" t="str">
        <f ca="1">+IF(OFFSET('Sanitation Data'!$E$28,0,10*ROW('Sanitation Data'!E35))="","",OFFSET('Sanitation Data'!$E$28,0,10*ROW('Sanitation Data'!E35)))</f>
        <v/>
      </c>
      <c r="CQ41" s="370" t="str">
        <f ca="1">+IF(OFFSET('Sanitation Data'!$E$29,0,10*ROW('Sanitation Data'!E35))="","",OFFSET('Sanitation Data'!$E$29,0,10*ROW('Sanitation Data'!E35)))</f>
        <v/>
      </c>
      <c r="CR41" s="370" t="str">
        <f ca="1">+IF(OFFSET('Sanitation Data'!$E$30,0,10*ROW('Sanitation Data'!E35))="","",OFFSET('Sanitation Data'!$E$30,0,10*ROW('Sanitation Data'!E35)))</f>
        <v/>
      </c>
      <c r="CS41" s="370" t="str">
        <f ca="1">+IF(OFFSET('Sanitation Data'!$E$31,0,10*ROW('Sanitation Data'!E35))="","",OFFSET('Sanitation Data'!$E$31,0,10*ROW('Sanitation Data'!E35)))</f>
        <v/>
      </c>
      <c r="CT41" s="370" t="str">
        <f ca="1">+IF(OFFSET('Sanitation Data'!$E$32,0,10*ROW('Sanitation Data'!E35))="","",OFFSET('Sanitation Data'!$E$32,0,10*ROW('Sanitation Data'!E35)))</f>
        <v/>
      </c>
      <c r="CU41" s="370" t="str">
        <f ca="1">+IF(OFFSET('Sanitation Data'!$F$28,0,10*ROW('Sanitation Data'!F35))="","",OFFSET('Sanitation Data'!$F$28,0,10*ROW('Sanitation Data'!F35)))</f>
        <v/>
      </c>
      <c r="CV41" s="370" t="str">
        <f ca="1">+IF(OFFSET('Sanitation Data'!$F$29,0,10*ROW('Sanitation Data'!F35))="","",OFFSET('Sanitation Data'!$F$29,0,10*ROW('Sanitation Data'!F35)))</f>
        <v/>
      </c>
      <c r="CW41" s="370" t="str">
        <f ca="1">+IF(OFFSET('Sanitation Data'!$F$30,0,10*ROW('Sanitation Data'!F35))="","",OFFSET('Sanitation Data'!$F$30,0,10*ROW('Sanitation Data'!F35)))</f>
        <v/>
      </c>
      <c r="CX41" s="370" t="str">
        <f ca="1">+IF(OFFSET('Sanitation Data'!$F$31,0,10*ROW('Sanitation Data'!F35))="","",OFFSET('Sanitation Data'!$F$31,0,10*ROW('Sanitation Data'!F35)))</f>
        <v/>
      </c>
      <c r="CY41" s="370" t="str">
        <f ca="1">+IF(OFFSET('Sanitation Data'!$F$32,0,10*ROW('Sanitation Data'!F35))="","",OFFSET('Sanitation Data'!$F$32,0,10*ROW('Sanitation Data'!F35)))</f>
        <v/>
      </c>
      <c r="CZ41" s="370" t="str">
        <f ca="1">+IF(OFFSET('Sanitation Data'!$G$28,0,10*ROW('Sanitation Data'!G35))="","",OFFSET('Sanitation Data'!$G$28,0,10*ROW('Sanitation Data'!G35)))</f>
        <v/>
      </c>
      <c r="DA41" s="370" t="str">
        <f ca="1">+IF(OFFSET('Sanitation Data'!$G$29,0,10*ROW('Sanitation Data'!G35))="","",OFFSET('Sanitation Data'!$G$29,0,10*ROW('Sanitation Data'!G35)))</f>
        <v/>
      </c>
      <c r="DB41" s="370" t="str">
        <f ca="1">+IF(OFFSET('Sanitation Data'!$G$30,0,10*ROW('Sanitation Data'!G35))="","",OFFSET('Sanitation Data'!$G$30,0,10*ROW('Sanitation Data'!G35)))</f>
        <v/>
      </c>
      <c r="DC41" s="370" t="str">
        <f ca="1">+IF(OFFSET('Sanitation Data'!$G$31,0,10*ROW('Sanitation Data'!G35))="","",OFFSET('Sanitation Data'!$G$31,0,10*ROW('Sanitation Data'!G35)))</f>
        <v/>
      </c>
      <c r="DD41" s="370" t="str">
        <f ca="1">+IF(OFFSET('Sanitation Data'!$G$32,0,10*ROW('Sanitation Data'!G35))="","",OFFSET('Sanitation Data'!$G$32,0,10*ROW('Sanitation Data'!G35)))</f>
        <v/>
      </c>
      <c r="DE41" s="370" t="str">
        <f ca="1">+IF(OFFSET('Sanitation Data'!$H$28,0,10*ROW('Sanitation Data'!H35))="","",OFFSET('Sanitation Data'!$H$28,0,10*ROW('Sanitation Data'!H35)))</f>
        <v/>
      </c>
      <c r="DF41" s="370" t="str">
        <f ca="1">+IF(OFFSET('Sanitation Data'!$H$29,0,10*ROW('Sanitation Data'!H35))="","",OFFSET('Sanitation Data'!$H$29,0,10*ROW('Sanitation Data'!H35)))</f>
        <v/>
      </c>
      <c r="DG41" s="370" t="str">
        <f ca="1">+IF(OFFSET('Sanitation Data'!$H$30,0,10*ROW('Sanitation Data'!H35))="","",OFFSET('Sanitation Data'!$H$30,0,10*ROW('Sanitation Data'!H35)))</f>
        <v/>
      </c>
      <c r="DH41" s="370" t="str">
        <f ca="1">+IF(OFFSET('Sanitation Data'!$H$31,0,10*ROW('Sanitation Data'!H35))="","",OFFSET('Sanitation Data'!$H$31,0,10*ROW('Sanitation Data'!H35)))</f>
        <v/>
      </c>
      <c r="DI41" s="370" t="str">
        <f ca="1">+IF(OFFSET('Sanitation Data'!$H$32,0,10*ROW('Sanitation Data'!H35))="","",OFFSET('Sanitation Data'!$H$32,0,10*ROW('Sanitation Data'!H35)))</f>
        <v/>
      </c>
      <c r="DJ41" s="370" t="str">
        <f ca="1">+IF(OFFSET('Sanitation Data'!$I$28,0,10*ROW('Sanitation Data'!I35))="","",OFFSET('Sanitation Data'!$I$28,0,10*ROW('Sanitation Data'!I35)))</f>
        <v/>
      </c>
      <c r="DK41" s="370" t="str">
        <f ca="1">+IF(OFFSET('Sanitation Data'!$I$29,0,10*ROW('Sanitation Data'!I35))="","",OFFSET('Sanitation Data'!$I$29,0,10*ROW('Sanitation Data'!I35)))</f>
        <v/>
      </c>
      <c r="DL41" s="370" t="str">
        <f ca="1">+IF(OFFSET('Sanitation Data'!$I$30,0,10*ROW('Sanitation Data'!I35))="","",OFFSET('Sanitation Data'!$I$30,0,10*ROW('Sanitation Data'!I35)))</f>
        <v/>
      </c>
      <c r="DM41" s="370" t="str">
        <f ca="1">+IF(OFFSET('Sanitation Data'!$I$31,0,10*ROW('Sanitation Data'!I35))="","",OFFSET('Sanitation Data'!$I$31,0,10*ROW('Sanitation Data'!I35)))</f>
        <v/>
      </c>
      <c r="DN41" s="370" t="str">
        <f ca="1">+IF(OFFSET('Sanitation Data'!$I$32,0,10*ROW('Sanitation Data'!I35))="","",OFFSET('Sanitation Data'!$I$32,0,10*ROW('Sanitation Data'!I35)))</f>
        <v/>
      </c>
      <c r="DO41" s="370" t="str">
        <f ca="1">+IF(OFFSET('Hygiene Data'!$D$11,0,10*ROW('Hygiene Data'!D35))="","",OFFSET('Hygiene Data'!$D$11,0,10*ROW('Hygiene Data'!D35)))</f>
        <v/>
      </c>
      <c r="DP41" s="370" t="str">
        <f ca="1">+IF(OFFSET('Hygiene Data'!$D$12,0,10*ROW('Hygiene Data'!D35))="","",OFFSET('Hygiene Data'!$D$12,0,10*ROW('Hygiene Data'!D35)))</f>
        <v/>
      </c>
      <c r="DQ41" s="370" t="str">
        <f ca="1">+IF(OFFSET('Hygiene Data'!$D$13,0,10*ROW('Hygiene Data'!D35))="","",OFFSET('Hygiene Data'!$D$13,0,10*ROW('Hygiene Data'!D35)))</f>
        <v/>
      </c>
      <c r="DR41" s="370" t="str">
        <f ca="1">+IF(OFFSET('Hygiene Data'!$E$11,0,10*ROW('Hygiene Data'!E35))="","",OFFSET('Hygiene Data'!$E$11,0,10*ROW('Hygiene Data'!E35)))</f>
        <v/>
      </c>
      <c r="DS41" s="370" t="str">
        <f ca="1">+IF(OFFSET('Hygiene Data'!$E$12,0,10*ROW('Hygiene Data'!E35))="","",OFFSET('Hygiene Data'!$E$12,0,10*ROW('Hygiene Data'!E35)))</f>
        <v/>
      </c>
      <c r="DT41" s="370" t="str">
        <f ca="1">+IF(OFFSET('Hygiene Data'!$E$13,0,10*ROW('Hygiene Data'!E35))="","",OFFSET('Hygiene Data'!$E$13,0,10*ROW('Hygiene Data'!E35)))</f>
        <v/>
      </c>
      <c r="DU41" s="370" t="str">
        <f ca="1">+IF(OFFSET('Hygiene Data'!$F$11,0,10*ROW('Hygiene Data'!F35))="","",OFFSET('Hygiene Data'!$F$11,0,10*ROW('Hygiene Data'!F35)))</f>
        <v/>
      </c>
      <c r="DV41" s="370" t="str">
        <f ca="1">+IF(OFFSET('Hygiene Data'!$F$12,0,10*ROW('Hygiene Data'!F35))="","",OFFSET('Hygiene Data'!$F$12,0,10*ROW('Hygiene Data'!F35)))</f>
        <v/>
      </c>
      <c r="DW41" s="370" t="str">
        <f ca="1">+IF(OFFSET('Hygiene Data'!$F$13,0,10*ROW('Hygiene Data'!F35))="","",OFFSET('Hygiene Data'!$F$13,0,10*ROW('Hygiene Data'!F35)))</f>
        <v/>
      </c>
      <c r="DX41" s="370" t="str">
        <f ca="1">+IF(OFFSET('Hygiene Data'!$G$11,0,10*ROW('Hygiene Data'!G35))="","",OFFSET('Hygiene Data'!$G$11,0,10*ROW('Hygiene Data'!G35)))</f>
        <v/>
      </c>
      <c r="DY41" s="370" t="str">
        <f ca="1">+IF(OFFSET('Hygiene Data'!$G$12,0,10*ROW('Hygiene Data'!G35))="","",OFFSET('Hygiene Data'!$G$12,0,10*ROW('Hygiene Data'!G35)))</f>
        <v/>
      </c>
      <c r="DZ41" s="370" t="str">
        <f ca="1">+IF(OFFSET('Hygiene Data'!$G$13,0,10*ROW('Hygiene Data'!G35))="","",OFFSET('Hygiene Data'!$G$13,0,10*ROW('Hygiene Data'!G35)))</f>
        <v/>
      </c>
      <c r="EA41" s="370" t="str">
        <f ca="1">+IF(OFFSET('Hygiene Data'!$H$11,0,10*ROW('Hygiene Data'!H35))="","",OFFSET('Hygiene Data'!$H$11,0,10*ROW('Hygiene Data'!H35)))</f>
        <v/>
      </c>
      <c r="EB41" s="370" t="str">
        <f ca="1">+IF(OFFSET('Hygiene Data'!$H$12,0,10*ROW('Hygiene Data'!H35))="","",OFFSET('Hygiene Data'!$H$12,0,10*ROW('Hygiene Data'!H35)))</f>
        <v/>
      </c>
      <c r="EC41" s="370" t="str">
        <f ca="1">+IF(OFFSET('Hygiene Data'!$H$13,0,10*ROW('Hygiene Data'!H35))="","",OFFSET('Hygiene Data'!$H$13,0,10*ROW('Hygiene Data'!H35)))</f>
        <v/>
      </c>
      <c r="ED41" s="370" t="str">
        <f ca="1">+IF(OFFSET('Hygiene Data'!$I$11,0,10*ROW('Hygiene Data'!I35))="","",OFFSET('Hygiene Data'!$I$11,0,10*ROW('Hygiene Data'!I35)))</f>
        <v/>
      </c>
      <c r="EE41" s="370" t="str">
        <f ca="1">+IF(OFFSET('Hygiene Data'!$I$12,0,10*ROW('Hygiene Data'!I35))="","",OFFSET('Hygiene Data'!$I$12,0,10*ROW('Hygiene Data'!I35)))</f>
        <v/>
      </c>
      <c r="EF41" s="370" t="str">
        <f ca="1">+IF(OFFSET('Hygiene Data'!$I$13,0,10*ROW('Hygiene Data'!I35))="","",OFFSET('Hygiene Data'!$I$13,0,10*ROW('Hygiene Data'!I35)))</f>
        <v/>
      </c>
    </row>
    <row r="42" spans="1:136" x14ac:dyDescent="0.25">
      <c r="A42" s="479" t="str">
        <f ca="1">+IF(OFFSET('Water Data'!$B$2,0,10*ROW('Water Data'!E36))="","",OFFSET('Water Data'!$B$2,0,10*ROW('Water Data'!E36)))</f>
        <v/>
      </c>
      <c r="B42" s="47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6" t="str">
        <f t="shared" ca="1" si="0"/>
        <v/>
      </c>
      <c r="D42" s="50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0" t="str">
        <f ca="1">+IF(OFFSET('Water Data'!$D$27,0,10*ROW('Water Data'!D36))="","",OFFSET('Water Data'!$D$27,0,10*ROW('Water Data'!D36)))</f>
        <v/>
      </c>
      <c r="BT42" s="370" t="str">
        <f ca="1">+IF(OFFSET('Water Data'!$D$28,0,10*ROW('Water Data'!D36))="","",OFFSET('Water Data'!$D$28,0,10*ROW('Water Data'!D36)))</f>
        <v/>
      </c>
      <c r="BU42" s="370" t="str">
        <f ca="1">+IF(OFFSET('Water Data'!$D$29,0,10*ROW('Water Data'!D36))="","",OFFSET('Water Data'!$D$29,0,10*ROW('Water Data'!D36)))</f>
        <v/>
      </c>
      <c r="BV42" s="370" t="str">
        <f ca="1">+IF(OFFSET('Water Data'!$E$27,0,10*ROW('Water Data'!E36))="","",OFFSET('Water Data'!$E$27,0,10*ROW('Water Data'!E36)))</f>
        <v/>
      </c>
      <c r="BW42" s="370" t="str">
        <f ca="1">+IF(OFFSET('Water Data'!$E$28,0,10*ROW('Water Data'!E36))="","",OFFSET('Water Data'!$E$28,0,10*ROW('Water Data'!E36)))</f>
        <v/>
      </c>
      <c r="BX42" s="370" t="str">
        <f ca="1">+IF(OFFSET('Water Data'!$E$29,0,10*ROW('Water Data'!E36))="","",OFFSET('Water Data'!$E$29,0,10*ROW('Water Data'!E36)))</f>
        <v/>
      </c>
      <c r="BY42" s="370" t="str">
        <f ca="1">+IF(OFFSET('Water Data'!$F$27,0,10*ROW('Water Data'!F36))="","",OFFSET('Water Data'!$F$27,0,10*ROW('Water Data'!F36)))</f>
        <v/>
      </c>
      <c r="BZ42" s="370" t="str">
        <f ca="1">+IF(OFFSET('Water Data'!$F$28,0,10*ROW('Water Data'!F36))="","",OFFSET('Water Data'!$F$28,0,10*ROW('Water Data'!F36)))</f>
        <v/>
      </c>
      <c r="CA42" s="370" t="str">
        <f ca="1">+IF(OFFSET('Water Data'!$F$29,0,10*ROW('Water Data'!F36))="","",OFFSET('Water Data'!$F$29,0,10*ROW('Water Data'!F36)))</f>
        <v/>
      </c>
      <c r="CB42" s="370" t="str">
        <f ca="1">+IF(OFFSET('Water Data'!$G$27,0,10*ROW('Water Data'!G36))="","",OFFSET('Water Data'!$G$27,0,10*ROW('Water Data'!G36)))</f>
        <v/>
      </c>
      <c r="CC42" s="370" t="str">
        <f ca="1">+IF(OFFSET('Water Data'!$G$28,0,10*ROW('Water Data'!G36))="","",OFFSET('Water Data'!$G$28,0,10*ROW('Water Data'!G36)))</f>
        <v/>
      </c>
      <c r="CD42" s="370" t="str">
        <f ca="1">+IF(OFFSET('Water Data'!$G$29,0,10*ROW('Water Data'!G36))="","",OFFSET('Water Data'!$G$29,0,10*ROW('Water Data'!G36)))</f>
        <v/>
      </c>
      <c r="CE42" s="370" t="str">
        <f ca="1">+IF(OFFSET('Water Data'!$H$27,0,10*ROW('Water Data'!H36))="","",OFFSET('Water Data'!$H$27,0,10*ROW('Water Data'!H36)))</f>
        <v/>
      </c>
      <c r="CF42" s="370" t="str">
        <f ca="1">+IF(OFFSET('Water Data'!$H$28,0,10*ROW('Water Data'!H36))="","",OFFSET('Water Data'!$H$28,0,10*ROW('Water Data'!H36)))</f>
        <v/>
      </c>
      <c r="CG42" s="370" t="str">
        <f ca="1">+IF(OFFSET('Water Data'!$H$29,0,10*ROW('Water Data'!H36))="","",OFFSET('Water Data'!$H$29,0,10*ROW('Water Data'!H36)))</f>
        <v/>
      </c>
      <c r="CH42" s="370" t="str">
        <f ca="1">+IF(OFFSET('Water Data'!$I$27,0,10*ROW('Water Data'!I36))="","",OFFSET('Water Data'!$I$27,0,10*ROW('Water Data'!I36)))</f>
        <v/>
      </c>
      <c r="CI42" s="370" t="str">
        <f ca="1">+IF(OFFSET('Water Data'!$I$28,0,10*ROW('Water Data'!I36))="","",OFFSET('Water Data'!$I$28,0,10*ROW('Water Data'!I36)))</f>
        <v/>
      </c>
      <c r="CJ42" s="370" t="str">
        <f ca="1">+IF(OFFSET('Water Data'!$I$29,0,10*ROW('Water Data'!I36))="","",OFFSET('Water Data'!$I$29,0,10*ROW('Water Data'!I36)))</f>
        <v/>
      </c>
      <c r="CK42" s="370" t="str">
        <f ca="1">+IF(OFFSET('Sanitation Data'!$D$28,0,10*ROW('Sanitation Data'!D36))="","",OFFSET('Sanitation Data'!$D$28,0,10*ROW('Sanitation Data'!D36)))</f>
        <v/>
      </c>
      <c r="CL42" s="370" t="str">
        <f ca="1">+IF(OFFSET('Sanitation Data'!$D$29,0,10*ROW('Sanitation Data'!D36))="","",OFFSET('Sanitation Data'!$D$29,0,10*ROW('Sanitation Data'!D36)))</f>
        <v/>
      </c>
      <c r="CM42" s="370" t="str">
        <f ca="1">+IF(OFFSET('Sanitation Data'!$D$30,0,10*ROW('Sanitation Data'!D36))="","",OFFSET('Sanitation Data'!$D$30,0,10*ROW('Sanitation Data'!D36)))</f>
        <v/>
      </c>
      <c r="CN42" s="370" t="str">
        <f ca="1">+IF(OFFSET('Sanitation Data'!$D$31,0,10*ROW('Sanitation Data'!D36))="","",OFFSET('Sanitation Data'!$D$31,0,10*ROW('Sanitation Data'!D36)))</f>
        <v/>
      </c>
      <c r="CO42" s="370" t="str">
        <f ca="1">+IF(OFFSET('Sanitation Data'!$D$32,0,10*ROW('Sanitation Data'!D36))="","",OFFSET('Sanitation Data'!$D$32,0,10*ROW('Sanitation Data'!D36)))</f>
        <v/>
      </c>
      <c r="CP42" s="370" t="str">
        <f ca="1">+IF(OFFSET('Sanitation Data'!$E$28,0,10*ROW('Sanitation Data'!E36))="","",OFFSET('Sanitation Data'!$E$28,0,10*ROW('Sanitation Data'!E36)))</f>
        <v/>
      </c>
      <c r="CQ42" s="370" t="str">
        <f ca="1">+IF(OFFSET('Sanitation Data'!$E$29,0,10*ROW('Sanitation Data'!E36))="","",OFFSET('Sanitation Data'!$E$29,0,10*ROW('Sanitation Data'!E36)))</f>
        <v/>
      </c>
      <c r="CR42" s="370" t="str">
        <f ca="1">+IF(OFFSET('Sanitation Data'!$E$30,0,10*ROW('Sanitation Data'!E36))="","",OFFSET('Sanitation Data'!$E$30,0,10*ROW('Sanitation Data'!E36)))</f>
        <v/>
      </c>
      <c r="CS42" s="370" t="str">
        <f ca="1">+IF(OFFSET('Sanitation Data'!$E$31,0,10*ROW('Sanitation Data'!E36))="","",OFFSET('Sanitation Data'!$E$31,0,10*ROW('Sanitation Data'!E36)))</f>
        <v/>
      </c>
      <c r="CT42" s="370" t="str">
        <f ca="1">+IF(OFFSET('Sanitation Data'!$E$32,0,10*ROW('Sanitation Data'!E36))="","",OFFSET('Sanitation Data'!$E$32,0,10*ROW('Sanitation Data'!E36)))</f>
        <v/>
      </c>
      <c r="CU42" s="370" t="str">
        <f ca="1">+IF(OFFSET('Sanitation Data'!$F$28,0,10*ROW('Sanitation Data'!F36))="","",OFFSET('Sanitation Data'!$F$28,0,10*ROW('Sanitation Data'!F36)))</f>
        <v/>
      </c>
      <c r="CV42" s="370" t="str">
        <f ca="1">+IF(OFFSET('Sanitation Data'!$F$29,0,10*ROW('Sanitation Data'!F36))="","",OFFSET('Sanitation Data'!$F$29,0,10*ROW('Sanitation Data'!F36)))</f>
        <v/>
      </c>
      <c r="CW42" s="370" t="str">
        <f ca="1">+IF(OFFSET('Sanitation Data'!$F$30,0,10*ROW('Sanitation Data'!F36))="","",OFFSET('Sanitation Data'!$F$30,0,10*ROW('Sanitation Data'!F36)))</f>
        <v/>
      </c>
      <c r="CX42" s="370" t="str">
        <f ca="1">+IF(OFFSET('Sanitation Data'!$F$31,0,10*ROW('Sanitation Data'!F36))="","",OFFSET('Sanitation Data'!$F$31,0,10*ROW('Sanitation Data'!F36)))</f>
        <v/>
      </c>
      <c r="CY42" s="370" t="str">
        <f ca="1">+IF(OFFSET('Sanitation Data'!$F$32,0,10*ROW('Sanitation Data'!F36))="","",OFFSET('Sanitation Data'!$F$32,0,10*ROW('Sanitation Data'!F36)))</f>
        <v/>
      </c>
      <c r="CZ42" s="370" t="str">
        <f ca="1">+IF(OFFSET('Sanitation Data'!$G$28,0,10*ROW('Sanitation Data'!G36))="","",OFFSET('Sanitation Data'!$G$28,0,10*ROW('Sanitation Data'!G36)))</f>
        <v/>
      </c>
      <c r="DA42" s="370" t="str">
        <f ca="1">+IF(OFFSET('Sanitation Data'!$G$29,0,10*ROW('Sanitation Data'!G36))="","",OFFSET('Sanitation Data'!$G$29,0,10*ROW('Sanitation Data'!G36)))</f>
        <v/>
      </c>
      <c r="DB42" s="370" t="str">
        <f ca="1">+IF(OFFSET('Sanitation Data'!$G$30,0,10*ROW('Sanitation Data'!G36))="","",OFFSET('Sanitation Data'!$G$30,0,10*ROW('Sanitation Data'!G36)))</f>
        <v/>
      </c>
      <c r="DC42" s="370" t="str">
        <f ca="1">+IF(OFFSET('Sanitation Data'!$G$31,0,10*ROW('Sanitation Data'!G36))="","",OFFSET('Sanitation Data'!$G$31,0,10*ROW('Sanitation Data'!G36)))</f>
        <v/>
      </c>
      <c r="DD42" s="370" t="str">
        <f ca="1">+IF(OFFSET('Sanitation Data'!$G$32,0,10*ROW('Sanitation Data'!G36))="","",OFFSET('Sanitation Data'!$G$32,0,10*ROW('Sanitation Data'!G36)))</f>
        <v/>
      </c>
      <c r="DE42" s="370" t="str">
        <f ca="1">+IF(OFFSET('Sanitation Data'!$H$28,0,10*ROW('Sanitation Data'!H36))="","",OFFSET('Sanitation Data'!$H$28,0,10*ROW('Sanitation Data'!H36)))</f>
        <v/>
      </c>
      <c r="DF42" s="370" t="str">
        <f ca="1">+IF(OFFSET('Sanitation Data'!$H$29,0,10*ROW('Sanitation Data'!H36))="","",OFFSET('Sanitation Data'!$H$29,0,10*ROW('Sanitation Data'!H36)))</f>
        <v/>
      </c>
      <c r="DG42" s="370" t="str">
        <f ca="1">+IF(OFFSET('Sanitation Data'!$H$30,0,10*ROW('Sanitation Data'!H36))="","",OFFSET('Sanitation Data'!$H$30,0,10*ROW('Sanitation Data'!H36)))</f>
        <v/>
      </c>
      <c r="DH42" s="370" t="str">
        <f ca="1">+IF(OFFSET('Sanitation Data'!$H$31,0,10*ROW('Sanitation Data'!H36))="","",OFFSET('Sanitation Data'!$H$31,0,10*ROW('Sanitation Data'!H36)))</f>
        <v/>
      </c>
      <c r="DI42" s="370" t="str">
        <f ca="1">+IF(OFFSET('Sanitation Data'!$H$32,0,10*ROW('Sanitation Data'!H36))="","",OFFSET('Sanitation Data'!$H$32,0,10*ROW('Sanitation Data'!H36)))</f>
        <v/>
      </c>
      <c r="DJ42" s="370" t="str">
        <f ca="1">+IF(OFFSET('Sanitation Data'!$I$28,0,10*ROW('Sanitation Data'!I36))="","",OFFSET('Sanitation Data'!$I$28,0,10*ROW('Sanitation Data'!I36)))</f>
        <v/>
      </c>
      <c r="DK42" s="370" t="str">
        <f ca="1">+IF(OFFSET('Sanitation Data'!$I$29,0,10*ROW('Sanitation Data'!I36))="","",OFFSET('Sanitation Data'!$I$29,0,10*ROW('Sanitation Data'!I36)))</f>
        <v/>
      </c>
      <c r="DL42" s="370" t="str">
        <f ca="1">+IF(OFFSET('Sanitation Data'!$I$30,0,10*ROW('Sanitation Data'!I36))="","",OFFSET('Sanitation Data'!$I$30,0,10*ROW('Sanitation Data'!I36)))</f>
        <v/>
      </c>
      <c r="DM42" s="370" t="str">
        <f ca="1">+IF(OFFSET('Sanitation Data'!$I$31,0,10*ROW('Sanitation Data'!I36))="","",OFFSET('Sanitation Data'!$I$31,0,10*ROW('Sanitation Data'!I36)))</f>
        <v/>
      </c>
      <c r="DN42" s="370" t="str">
        <f ca="1">+IF(OFFSET('Sanitation Data'!$I$32,0,10*ROW('Sanitation Data'!I36))="","",OFFSET('Sanitation Data'!$I$32,0,10*ROW('Sanitation Data'!I36)))</f>
        <v/>
      </c>
      <c r="DO42" s="370" t="str">
        <f ca="1">+IF(OFFSET('Hygiene Data'!$D$11,0,10*ROW('Hygiene Data'!D36))="","",OFFSET('Hygiene Data'!$D$11,0,10*ROW('Hygiene Data'!D36)))</f>
        <v/>
      </c>
      <c r="DP42" s="370" t="str">
        <f ca="1">+IF(OFFSET('Hygiene Data'!$D$12,0,10*ROW('Hygiene Data'!D36))="","",OFFSET('Hygiene Data'!$D$12,0,10*ROW('Hygiene Data'!D36)))</f>
        <v/>
      </c>
      <c r="DQ42" s="370" t="str">
        <f ca="1">+IF(OFFSET('Hygiene Data'!$D$13,0,10*ROW('Hygiene Data'!D36))="","",OFFSET('Hygiene Data'!$D$13,0,10*ROW('Hygiene Data'!D36)))</f>
        <v/>
      </c>
      <c r="DR42" s="370" t="str">
        <f ca="1">+IF(OFFSET('Hygiene Data'!$E$11,0,10*ROW('Hygiene Data'!E36))="","",OFFSET('Hygiene Data'!$E$11,0,10*ROW('Hygiene Data'!E36)))</f>
        <v/>
      </c>
      <c r="DS42" s="370" t="str">
        <f ca="1">+IF(OFFSET('Hygiene Data'!$E$12,0,10*ROW('Hygiene Data'!E36))="","",OFFSET('Hygiene Data'!$E$12,0,10*ROW('Hygiene Data'!E36)))</f>
        <v/>
      </c>
      <c r="DT42" s="370" t="str">
        <f ca="1">+IF(OFFSET('Hygiene Data'!$E$13,0,10*ROW('Hygiene Data'!E36))="","",OFFSET('Hygiene Data'!$E$13,0,10*ROW('Hygiene Data'!E36)))</f>
        <v/>
      </c>
      <c r="DU42" s="370" t="str">
        <f ca="1">+IF(OFFSET('Hygiene Data'!$F$11,0,10*ROW('Hygiene Data'!F36))="","",OFFSET('Hygiene Data'!$F$11,0,10*ROW('Hygiene Data'!F36)))</f>
        <v/>
      </c>
      <c r="DV42" s="370" t="str">
        <f ca="1">+IF(OFFSET('Hygiene Data'!$F$12,0,10*ROW('Hygiene Data'!F36))="","",OFFSET('Hygiene Data'!$F$12,0,10*ROW('Hygiene Data'!F36)))</f>
        <v/>
      </c>
      <c r="DW42" s="370" t="str">
        <f ca="1">+IF(OFFSET('Hygiene Data'!$F$13,0,10*ROW('Hygiene Data'!F36))="","",OFFSET('Hygiene Data'!$F$13,0,10*ROW('Hygiene Data'!F36)))</f>
        <v/>
      </c>
      <c r="DX42" s="370" t="str">
        <f ca="1">+IF(OFFSET('Hygiene Data'!$G$11,0,10*ROW('Hygiene Data'!G36))="","",OFFSET('Hygiene Data'!$G$11,0,10*ROW('Hygiene Data'!G36)))</f>
        <v/>
      </c>
      <c r="DY42" s="370" t="str">
        <f ca="1">+IF(OFFSET('Hygiene Data'!$G$12,0,10*ROW('Hygiene Data'!G36))="","",OFFSET('Hygiene Data'!$G$12,0,10*ROW('Hygiene Data'!G36)))</f>
        <v/>
      </c>
      <c r="DZ42" s="370" t="str">
        <f ca="1">+IF(OFFSET('Hygiene Data'!$G$13,0,10*ROW('Hygiene Data'!G36))="","",OFFSET('Hygiene Data'!$G$13,0,10*ROW('Hygiene Data'!G36)))</f>
        <v/>
      </c>
      <c r="EA42" s="370" t="str">
        <f ca="1">+IF(OFFSET('Hygiene Data'!$H$11,0,10*ROW('Hygiene Data'!H36))="","",OFFSET('Hygiene Data'!$H$11,0,10*ROW('Hygiene Data'!H36)))</f>
        <v/>
      </c>
      <c r="EB42" s="370" t="str">
        <f ca="1">+IF(OFFSET('Hygiene Data'!$H$12,0,10*ROW('Hygiene Data'!H36))="","",OFFSET('Hygiene Data'!$H$12,0,10*ROW('Hygiene Data'!H36)))</f>
        <v/>
      </c>
      <c r="EC42" s="370" t="str">
        <f ca="1">+IF(OFFSET('Hygiene Data'!$H$13,0,10*ROW('Hygiene Data'!H36))="","",OFFSET('Hygiene Data'!$H$13,0,10*ROW('Hygiene Data'!H36)))</f>
        <v/>
      </c>
      <c r="ED42" s="370" t="str">
        <f ca="1">+IF(OFFSET('Hygiene Data'!$I$11,0,10*ROW('Hygiene Data'!I36))="","",OFFSET('Hygiene Data'!$I$11,0,10*ROW('Hygiene Data'!I36)))</f>
        <v/>
      </c>
      <c r="EE42" s="370" t="str">
        <f ca="1">+IF(OFFSET('Hygiene Data'!$I$12,0,10*ROW('Hygiene Data'!I36))="","",OFFSET('Hygiene Data'!$I$12,0,10*ROW('Hygiene Data'!I36)))</f>
        <v/>
      </c>
      <c r="EF42" s="370" t="str">
        <f ca="1">+IF(OFFSET('Hygiene Data'!$I$13,0,10*ROW('Hygiene Data'!I36))="","",OFFSET('Hygiene Data'!$I$13,0,10*ROW('Hygiene Data'!I36)))</f>
        <v/>
      </c>
    </row>
    <row r="43" spans="1:136" x14ac:dyDescent="0.25">
      <c r="A43" s="479" t="str">
        <f ca="1">+IF(OFFSET('Water Data'!$B$2,0,10*ROW('Water Data'!E37))="","",OFFSET('Water Data'!$B$2,0,10*ROW('Water Data'!E37)))</f>
        <v/>
      </c>
      <c r="B43" s="47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6" t="str">
        <f t="shared" ca="1" si="0"/>
        <v/>
      </c>
      <c r="D43" s="50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0" t="str">
        <f ca="1">+IF(OFFSET('Water Data'!$D$27,0,10*ROW('Water Data'!D37))="","",OFFSET('Water Data'!$D$27,0,10*ROW('Water Data'!D37)))</f>
        <v/>
      </c>
      <c r="BT43" s="370" t="str">
        <f ca="1">+IF(OFFSET('Water Data'!$D$28,0,10*ROW('Water Data'!D37))="","",OFFSET('Water Data'!$D$28,0,10*ROW('Water Data'!D37)))</f>
        <v/>
      </c>
      <c r="BU43" s="370" t="str">
        <f ca="1">+IF(OFFSET('Water Data'!$D$29,0,10*ROW('Water Data'!D37))="","",OFFSET('Water Data'!$D$29,0,10*ROW('Water Data'!D37)))</f>
        <v/>
      </c>
      <c r="BV43" s="370" t="str">
        <f ca="1">+IF(OFFSET('Water Data'!$E$27,0,10*ROW('Water Data'!E37))="","",OFFSET('Water Data'!$E$27,0,10*ROW('Water Data'!E37)))</f>
        <v/>
      </c>
      <c r="BW43" s="370" t="str">
        <f ca="1">+IF(OFFSET('Water Data'!$E$28,0,10*ROW('Water Data'!E37))="","",OFFSET('Water Data'!$E$28,0,10*ROW('Water Data'!E37)))</f>
        <v/>
      </c>
      <c r="BX43" s="370" t="str">
        <f ca="1">+IF(OFFSET('Water Data'!$E$29,0,10*ROW('Water Data'!E37))="","",OFFSET('Water Data'!$E$29,0,10*ROW('Water Data'!E37)))</f>
        <v/>
      </c>
      <c r="BY43" s="370" t="str">
        <f ca="1">+IF(OFFSET('Water Data'!$F$27,0,10*ROW('Water Data'!F37))="","",OFFSET('Water Data'!$F$27,0,10*ROW('Water Data'!F37)))</f>
        <v/>
      </c>
      <c r="BZ43" s="370" t="str">
        <f ca="1">+IF(OFFSET('Water Data'!$F$28,0,10*ROW('Water Data'!F37))="","",OFFSET('Water Data'!$F$28,0,10*ROW('Water Data'!F37)))</f>
        <v/>
      </c>
      <c r="CA43" s="370" t="str">
        <f ca="1">+IF(OFFSET('Water Data'!$F$29,0,10*ROW('Water Data'!F37))="","",OFFSET('Water Data'!$F$29,0,10*ROW('Water Data'!F37)))</f>
        <v/>
      </c>
      <c r="CB43" s="370" t="str">
        <f ca="1">+IF(OFFSET('Water Data'!$G$27,0,10*ROW('Water Data'!G37))="","",OFFSET('Water Data'!$G$27,0,10*ROW('Water Data'!G37)))</f>
        <v/>
      </c>
      <c r="CC43" s="370" t="str">
        <f ca="1">+IF(OFFSET('Water Data'!$G$28,0,10*ROW('Water Data'!G37))="","",OFFSET('Water Data'!$G$28,0,10*ROW('Water Data'!G37)))</f>
        <v/>
      </c>
      <c r="CD43" s="370" t="str">
        <f ca="1">+IF(OFFSET('Water Data'!$G$29,0,10*ROW('Water Data'!G37))="","",OFFSET('Water Data'!$G$29,0,10*ROW('Water Data'!G37)))</f>
        <v/>
      </c>
      <c r="CE43" s="370" t="str">
        <f ca="1">+IF(OFFSET('Water Data'!$H$27,0,10*ROW('Water Data'!H37))="","",OFFSET('Water Data'!$H$27,0,10*ROW('Water Data'!H37)))</f>
        <v/>
      </c>
      <c r="CF43" s="370" t="str">
        <f ca="1">+IF(OFFSET('Water Data'!$H$28,0,10*ROW('Water Data'!H37))="","",OFFSET('Water Data'!$H$28,0,10*ROW('Water Data'!H37)))</f>
        <v/>
      </c>
      <c r="CG43" s="370" t="str">
        <f ca="1">+IF(OFFSET('Water Data'!$H$29,0,10*ROW('Water Data'!H37))="","",OFFSET('Water Data'!$H$29,0,10*ROW('Water Data'!H37)))</f>
        <v/>
      </c>
      <c r="CH43" s="370" t="str">
        <f ca="1">+IF(OFFSET('Water Data'!$I$27,0,10*ROW('Water Data'!I37))="","",OFFSET('Water Data'!$I$27,0,10*ROW('Water Data'!I37)))</f>
        <v/>
      </c>
      <c r="CI43" s="370" t="str">
        <f ca="1">+IF(OFFSET('Water Data'!$I$28,0,10*ROW('Water Data'!I37))="","",OFFSET('Water Data'!$I$28,0,10*ROW('Water Data'!I37)))</f>
        <v/>
      </c>
      <c r="CJ43" s="370" t="str">
        <f ca="1">+IF(OFFSET('Water Data'!$I$29,0,10*ROW('Water Data'!I37))="","",OFFSET('Water Data'!$I$29,0,10*ROW('Water Data'!I37)))</f>
        <v/>
      </c>
      <c r="CK43" s="370" t="str">
        <f ca="1">+IF(OFFSET('Sanitation Data'!$D$28,0,10*ROW('Sanitation Data'!D37))="","",OFFSET('Sanitation Data'!$D$28,0,10*ROW('Sanitation Data'!D37)))</f>
        <v/>
      </c>
      <c r="CL43" s="370" t="str">
        <f ca="1">+IF(OFFSET('Sanitation Data'!$D$29,0,10*ROW('Sanitation Data'!D37))="","",OFFSET('Sanitation Data'!$D$29,0,10*ROW('Sanitation Data'!D37)))</f>
        <v/>
      </c>
      <c r="CM43" s="370" t="str">
        <f ca="1">+IF(OFFSET('Sanitation Data'!$D$30,0,10*ROW('Sanitation Data'!D37))="","",OFFSET('Sanitation Data'!$D$30,0,10*ROW('Sanitation Data'!D37)))</f>
        <v/>
      </c>
      <c r="CN43" s="370" t="str">
        <f ca="1">+IF(OFFSET('Sanitation Data'!$D$31,0,10*ROW('Sanitation Data'!D37))="","",OFFSET('Sanitation Data'!$D$31,0,10*ROW('Sanitation Data'!D37)))</f>
        <v/>
      </c>
      <c r="CO43" s="370" t="str">
        <f ca="1">+IF(OFFSET('Sanitation Data'!$D$32,0,10*ROW('Sanitation Data'!D37))="","",OFFSET('Sanitation Data'!$D$32,0,10*ROW('Sanitation Data'!D37)))</f>
        <v/>
      </c>
      <c r="CP43" s="370" t="str">
        <f ca="1">+IF(OFFSET('Sanitation Data'!$E$28,0,10*ROW('Sanitation Data'!E37))="","",OFFSET('Sanitation Data'!$E$28,0,10*ROW('Sanitation Data'!E37)))</f>
        <v/>
      </c>
      <c r="CQ43" s="370" t="str">
        <f ca="1">+IF(OFFSET('Sanitation Data'!$E$29,0,10*ROW('Sanitation Data'!E37))="","",OFFSET('Sanitation Data'!$E$29,0,10*ROW('Sanitation Data'!E37)))</f>
        <v/>
      </c>
      <c r="CR43" s="370" t="str">
        <f ca="1">+IF(OFFSET('Sanitation Data'!$E$30,0,10*ROW('Sanitation Data'!E37))="","",OFFSET('Sanitation Data'!$E$30,0,10*ROW('Sanitation Data'!E37)))</f>
        <v/>
      </c>
      <c r="CS43" s="370" t="str">
        <f ca="1">+IF(OFFSET('Sanitation Data'!$E$31,0,10*ROW('Sanitation Data'!E37))="","",OFFSET('Sanitation Data'!$E$31,0,10*ROW('Sanitation Data'!E37)))</f>
        <v/>
      </c>
      <c r="CT43" s="370" t="str">
        <f ca="1">+IF(OFFSET('Sanitation Data'!$E$32,0,10*ROW('Sanitation Data'!E37))="","",OFFSET('Sanitation Data'!$E$32,0,10*ROW('Sanitation Data'!E37)))</f>
        <v/>
      </c>
      <c r="CU43" s="370" t="str">
        <f ca="1">+IF(OFFSET('Sanitation Data'!$F$28,0,10*ROW('Sanitation Data'!F37))="","",OFFSET('Sanitation Data'!$F$28,0,10*ROW('Sanitation Data'!F37)))</f>
        <v/>
      </c>
      <c r="CV43" s="370" t="str">
        <f ca="1">+IF(OFFSET('Sanitation Data'!$F$29,0,10*ROW('Sanitation Data'!F37))="","",OFFSET('Sanitation Data'!$F$29,0,10*ROW('Sanitation Data'!F37)))</f>
        <v/>
      </c>
      <c r="CW43" s="370" t="str">
        <f ca="1">+IF(OFFSET('Sanitation Data'!$F$30,0,10*ROW('Sanitation Data'!F37))="","",OFFSET('Sanitation Data'!$F$30,0,10*ROW('Sanitation Data'!F37)))</f>
        <v/>
      </c>
      <c r="CX43" s="370" t="str">
        <f ca="1">+IF(OFFSET('Sanitation Data'!$F$31,0,10*ROW('Sanitation Data'!F37))="","",OFFSET('Sanitation Data'!$F$31,0,10*ROW('Sanitation Data'!F37)))</f>
        <v/>
      </c>
      <c r="CY43" s="370" t="str">
        <f ca="1">+IF(OFFSET('Sanitation Data'!$F$32,0,10*ROW('Sanitation Data'!F37))="","",OFFSET('Sanitation Data'!$F$32,0,10*ROW('Sanitation Data'!F37)))</f>
        <v/>
      </c>
      <c r="CZ43" s="370" t="str">
        <f ca="1">+IF(OFFSET('Sanitation Data'!$G$28,0,10*ROW('Sanitation Data'!G37))="","",OFFSET('Sanitation Data'!$G$28,0,10*ROW('Sanitation Data'!G37)))</f>
        <v/>
      </c>
      <c r="DA43" s="370" t="str">
        <f ca="1">+IF(OFFSET('Sanitation Data'!$G$29,0,10*ROW('Sanitation Data'!G37))="","",OFFSET('Sanitation Data'!$G$29,0,10*ROW('Sanitation Data'!G37)))</f>
        <v/>
      </c>
      <c r="DB43" s="370" t="str">
        <f ca="1">+IF(OFFSET('Sanitation Data'!$G$30,0,10*ROW('Sanitation Data'!G37))="","",OFFSET('Sanitation Data'!$G$30,0,10*ROW('Sanitation Data'!G37)))</f>
        <v/>
      </c>
      <c r="DC43" s="370" t="str">
        <f ca="1">+IF(OFFSET('Sanitation Data'!$G$31,0,10*ROW('Sanitation Data'!G37))="","",OFFSET('Sanitation Data'!$G$31,0,10*ROW('Sanitation Data'!G37)))</f>
        <v/>
      </c>
      <c r="DD43" s="370" t="str">
        <f ca="1">+IF(OFFSET('Sanitation Data'!$G$32,0,10*ROW('Sanitation Data'!G37))="","",OFFSET('Sanitation Data'!$G$32,0,10*ROW('Sanitation Data'!G37)))</f>
        <v/>
      </c>
      <c r="DE43" s="370" t="str">
        <f ca="1">+IF(OFFSET('Sanitation Data'!$H$28,0,10*ROW('Sanitation Data'!H37))="","",OFFSET('Sanitation Data'!$H$28,0,10*ROW('Sanitation Data'!H37)))</f>
        <v/>
      </c>
      <c r="DF43" s="370" t="str">
        <f ca="1">+IF(OFFSET('Sanitation Data'!$H$29,0,10*ROW('Sanitation Data'!H37))="","",OFFSET('Sanitation Data'!$H$29,0,10*ROW('Sanitation Data'!H37)))</f>
        <v/>
      </c>
      <c r="DG43" s="370" t="str">
        <f ca="1">+IF(OFFSET('Sanitation Data'!$H$30,0,10*ROW('Sanitation Data'!H37))="","",OFFSET('Sanitation Data'!$H$30,0,10*ROW('Sanitation Data'!H37)))</f>
        <v/>
      </c>
      <c r="DH43" s="370" t="str">
        <f ca="1">+IF(OFFSET('Sanitation Data'!$H$31,0,10*ROW('Sanitation Data'!H37))="","",OFFSET('Sanitation Data'!$H$31,0,10*ROW('Sanitation Data'!H37)))</f>
        <v/>
      </c>
      <c r="DI43" s="370" t="str">
        <f ca="1">+IF(OFFSET('Sanitation Data'!$H$32,0,10*ROW('Sanitation Data'!H37))="","",OFFSET('Sanitation Data'!$H$32,0,10*ROW('Sanitation Data'!H37)))</f>
        <v/>
      </c>
      <c r="DJ43" s="370" t="str">
        <f ca="1">+IF(OFFSET('Sanitation Data'!$I$28,0,10*ROW('Sanitation Data'!I37))="","",OFFSET('Sanitation Data'!$I$28,0,10*ROW('Sanitation Data'!I37)))</f>
        <v/>
      </c>
      <c r="DK43" s="370" t="str">
        <f ca="1">+IF(OFFSET('Sanitation Data'!$I$29,0,10*ROW('Sanitation Data'!I37))="","",OFFSET('Sanitation Data'!$I$29,0,10*ROW('Sanitation Data'!I37)))</f>
        <v/>
      </c>
      <c r="DL43" s="370" t="str">
        <f ca="1">+IF(OFFSET('Sanitation Data'!$I$30,0,10*ROW('Sanitation Data'!I37))="","",OFFSET('Sanitation Data'!$I$30,0,10*ROW('Sanitation Data'!I37)))</f>
        <v/>
      </c>
      <c r="DM43" s="370" t="str">
        <f ca="1">+IF(OFFSET('Sanitation Data'!$I$31,0,10*ROW('Sanitation Data'!I37))="","",OFFSET('Sanitation Data'!$I$31,0,10*ROW('Sanitation Data'!I37)))</f>
        <v/>
      </c>
      <c r="DN43" s="370" t="str">
        <f ca="1">+IF(OFFSET('Sanitation Data'!$I$32,0,10*ROW('Sanitation Data'!I37))="","",OFFSET('Sanitation Data'!$I$32,0,10*ROW('Sanitation Data'!I37)))</f>
        <v/>
      </c>
      <c r="DO43" s="370" t="str">
        <f ca="1">+IF(OFFSET('Hygiene Data'!$D$11,0,10*ROW('Hygiene Data'!D37))="","",OFFSET('Hygiene Data'!$D$11,0,10*ROW('Hygiene Data'!D37)))</f>
        <v/>
      </c>
      <c r="DP43" s="370" t="str">
        <f ca="1">+IF(OFFSET('Hygiene Data'!$D$12,0,10*ROW('Hygiene Data'!D37))="","",OFFSET('Hygiene Data'!$D$12,0,10*ROW('Hygiene Data'!D37)))</f>
        <v/>
      </c>
      <c r="DQ43" s="370" t="str">
        <f ca="1">+IF(OFFSET('Hygiene Data'!$D$13,0,10*ROW('Hygiene Data'!D37))="","",OFFSET('Hygiene Data'!$D$13,0,10*ROW('Hygiene Data'!D37)))</f>
        <v/>
      </c>
      <c r="DR43" s="370" t="str">
        <f ca="1">+IF(OFFSET('Hygiene Data'!$E$11,0,10*ROW('Hygiene Data'!E37))="","",OFFSET('Hygiene Data'!$E$11,0,10*ROW('Hygiene Data'!E37)))</f>
        <v/>
      </c>
      <c r="DS43" s="370" t="str">
        <f ca="1">+IF(OFFSET('Hygiene Data'!$E$12,0,10*ROW('Hygiene Data'!E37))="","",OFFSET('Hygiene Data'!$E$12,0,10*ROW('Hygiene Data'!E37)))</f>
        <v/>
      </c>
      <c r="DT43" s="370" t="str">
        <f ca="1">+IF(OFFSET('Hygiene Data'!$E$13,0,10*ROW('Hygiene Data'!E37))="","",OFFSET('Hygiene Data'!$E$13,0,10*ROW('Hygiene Data'!E37)))</f>
        <v/>
      </c>
      <c r="DU43" s="370" t="str">
        <f ca="1">+IF(OFFSET('Hygiene Data'!$F$11,0,10*ROW('Hygiene Data'!F37))="","",OFFSET('Hygiene Data'!$F$11,0,10*ROW('Hygiene Data'!F37)))</f>
        <v/>
      </c>
      <c r="DV43" s="370" t="str">
        <f ca="1">+IF(OFFSET('Hygiene Data'!$F$12,0,10*ROW('Hygiene Data'!F37))="","",OFFSET('Hygiene Data'!$F$12,0,10*ROW('Hygiene Data'!F37)))</f>
        <v/>
      </c>
      <c r="DW43" s="370" t="str">
        <f ca="1">+IF(OFFSET('Hygiene Data'!$F$13,0,10*ROW('Hygiene Data'!F37))="","",OFFSET('Hygiene Data'!$F$13,0,10*ROW('Hygiene Data'!F37)))</f>
        <v/>
      </c>
      <c r="DX43" s="370" t="str">
        <f ca="1">+IF(OFFSET('Hygiene Data'!$G$11,0,10*ROW('Hygiene Data'!G37))="","",OFFSET('Hygiene Data'!$G$11,0,10*ROW('Hygiene Data'!G37)))</f>
        <v/>
      </c>
      <c r="DY43" s="370" t="str">
        <f ca="1">+IF(OFFSET('Hygiene Data'!$G$12,0,10*ROW('Hygiene Data'!G37))="","",OFFSET('Hygiene Data'!$G$12,0,10*ROW('Hygiene Data'!G37)))</f>
        <v/>
      </c>
      <c r="DZ43" s="370" t="str">
        <f ca="1">+IF(OFFSET('Hygiene Data'!$G$13,0,10*ROW('Hygiene Data'!G37))="","",OFFSET('Hygiene Data'!$G$13,0,10*ROW('Hygiene Data'!G37)))</f>
        <v/>
      </c>
      <c r="EA43" s="370" t="str">
        <f ca="1">+IF(OFFSET('Hygiene Data'!$H$11,0,10*ROW('Hygiene Data'!H37))="","",OFFSET('Hygiene Data'!$H$11,0,10*ROW('Hygiene Data'!H37)))</f>
        <v/>
      </c>
      <c r="EB43" s="370" t="str">
        <f ca="1">+IF(OFFSET('Hygiene Data'!$H$12,0,10*ROW('Hygiene Data'!H37))="","",OFFSET('Hygiene Data'!$H$12,0,10*ROW('Hygiene Data'!H37)))</f>
        <v/>
      </c>
      <c r="EC43" s="370" t="str">
        <f ca="1">+IF(OFFSET('Hygiene Data'!$H$13,0,10*ROW('Hygiene Data'!H37))="","",OFFSET('Hygiene Data'!$H$13,0,10*ROW('Hygiene Data'!H37)))</f>
        <v/>
      </c>
      <c r="ED43" s="370" t="str">
        <f ca="1">+IF(OFFSET('Hygiene Data'!$I$11,0,10*ROW('Hygiene Data'!I37))="","",OFFSET('Hygiene Data'!$I$11,0,10*ROW('Hygiene Data'!I37)))</f>
        <v/>
      </c>
      <c r="EE43" s="370" t="str">
        <f ca="1">+IF(OFFSET('Hygiene Data'!$I$12,0,10*ROW('Hygiene Data'!I37))="","",OFFSET('Hygiene Data'!$I$12,0,10*ROW('Hygiene Data'!I37)))</f>
        <v/>
      </c>
      <c r="EF43" s="370" t="str">
        <f ca="1">+IF(OFFSET('Hygiene Data'!$I$13,0,10*ROW('Hygiene Data'!I37))="","",OFFSET('Hygiene Data'!$I$13,0,10*ROW('Hygiene Data'!I37)))</f>
        <v/>
      </c>
    </row>
    <row r="44" spans="1:136" x14ac:dyDescent="0.25">
      <c r="A44" s="479" t="str">
        <f ca="1">+IF(OFFSET('Water Data'!$B$2,0,10*ROW('Water Data'!E38))="","",OFFSET('Water Data'!$B$2,0,10*ROW('Water Data'!E38)))</f>
        <v/>
      </c>
      <c r="B44" s="47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6" t="str">
        <f t="shared" ca="1" si="0"/>
        <v/>
      </c>
      <c r="D44" s="50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0" t="str">
        <f ca="1">+IF(OFFSET('Water Data'!$D$27,0,10*ROW('Water Data'!D38))="","",OFFSET('Water Data'!$D$27,0,10*ROW('Water Data'!D38)))</f>
        <v/>
      </c>
      <c r="BT44" s="370" t="str">
        <f ca="1">+IF(OFFSET('Water Data'!$D$28,0,10*ROW('Water Data'!D38))="","",OFFSET('Water Data'!$D$28,0,10*ROW('Water Data'!D38)))</f>
        <v/>
      </c>
      <c r="BU44" s="370" t="str">
        <f ca="1">+IF(OFFSET('Water Data'!$D$29,0,10*ROW('Water Data'!D38))="","",OFFSET('Water Data'!$D$29,0,10*ROW('Water Data'!D38)))</f>
        <v/>
      </c>
      <c r="BV44" s="370" t="str">
        <f ca="1">+IF(OFFSET('Water Data'!$E$27,0,10*ROW('Water Data'!E38))="","",OFFSET('Water Data'!$E$27,0,10*ROW('Water Data'!E38)))</f>
        <v/>
      </c>
      <c r="BW44" s="370" t="str">
        <f ca="1">+IF(OFFSET('Water Data'!$E$28,0,10*ROW('Water Data'!E38))="","",OFFSET('Water Data'!$E$28,0,10*ROW('Water Data'!E38)))</f>
        <v/>
      </c>
      <c r="BX44" s="370" t="str">
        <f ca="1">+IF(OFFSET('Water Data'!$E$29,0,10*ROW('Water Data'!E38))="","",OFFSET('Water Data'!$E$29,0,10*ROW('Water Data'!E38)))</f>
        <v/>
      </c>
      <c r="BY44" s="370" t="str">
        <f ca="1">+IF(OFFSET('Water Data'!$F$27,0,10*ROW('Water Data'!F38))="","",OFFSET('Water Data'!$F$27,0,10*ROW('Water Data'!F38)))</f>
        <v/>
      </c>
      <c r="BZ44" s="370" t="str">
        <f ca="1">+IF(OFFSET('Water Data'!$F$28,0,10*ROW('Water Data'!F38))="","",OFFSET('Water Data'!$F$28,0,10*ROW('Water Data'!F38)))</f>
        <v/>
      </c>
      <c r="CA44" s="370" t="str">
        <f ca="1">+IF(OFFSET('Water Data'!$F$29,0,10*ROW('Water Data'!F38))="","",OFFSET('Water Data'!$F$29,0,10*ROW('Water Data'!F38)))</f>
        <v/>
      </c>
      <c r="CB44" s="370" t="str">
        <f ca="1">+IF(OFFSET('Water Data'!$G$27,0,10*ROW('Water Data'!G38))="","",OFFSET('Water Data'!$G$27,0,10*ROW('Water Data'!G38)))</f>
        <v/>
      </c>
      <c r="CC44" s="370" t="str">
        <f ca="1">+IF(OFFSET('Water Data'!$G$28,0,10*ROW('Water Data'!G38))="","",OFFSET('Water Data'!$G$28,0,10*ROW('Water Data'!G38)))</f>
        <v/>
      </c>
      <c r="CD44" s="370" t="str">
        <f ca="1">+IF(OFFSET('Water Data'!$G$29,0,10*ROW('Water Data'!G38))="","",OFFSET('Water Data'!$G$29,0,10*ROW('Water Data'!G38)))</f>
        <v/>
      </c>
      <c r="CE44" s="370" t="str">
        <f ca="1">+IF(OFFSET('Water Data'!$H$27,0,10*ROW('Water Data'!H38))="","",OFFSET('Water Data'!$H$27,0,10*ROW('Water Data'!H38)))</f>
        <v/>
      </c>
      <c r="CF44" s="370" t="str">
        <f ca="1">+IF(OFFSET('Water Data'!$H$28,0,10*ROW('Water Data'!H38))="","",OFFSET('Water Data'!$H$28,0,10*ROW('Water Data'!H38)))</f>
        <v/>
      </c>
      <c r="CG44" s="370" t="str">
        <f ca="1">+IF(OFFSET('Water Data'!$H$29,0,10*ROW('Water Data'!H38))="","",OFFSET('Water Data'!$H$29,0,10*ROW('Water Data'!H38)))</f>
        <v/>
      </c>
      <c r="CH44" s="370" t="str">
        <f ca="1">+IF(OFFSET('Water Data'!$I$27,0,10*ROW('Water Data'!I38))="","",OFFSET('Water Data'!$I$27,0,10*ROW('Water Data'!I38)))</f>
        <v/>
      </c>
      <c r="CI44" s="370" t="str">
        <f ca="1">+IF(OFFSET('Water Data'!$I$28,0,10*ROW('Water Data'!I38))="","",OFFSET('Water Data'!$I$28,0,10*ROW('Water Data'!I38)))</f>
        <v/>
      </c>
      <c r="CJ44" s="370" t="str">
        <f ca="1">+IF(OFFSET('Water Data'!$I$29,0,10*ROW('Water Data'!I38))="","",OFFSET('Water Data'!$I$29,0,10*ROW('Water Data'!I38)))</f>
        <v/>
      </c>
      <c r="CK44" s="370" t="str">
        <f ca="1">+IF(OFFSET('Sanitation Data'!$D$28,0,10*ROW('Sanitation Data'!D38))="","",OFFSET('Sanitation Data'!$D$28,0,10*ROW('Sanitation Data'!D38)))</f>
        <v/>
      </c>
      <c r="CL44" s="370" t="str">
        <f ca="1">+IF(OFFSET('Sanitation Data'!$D$29,0,10*ROW('Sanitation Data'!D38))="","",OFFSET('Sanitation Data'!$D$29,0,10*ROW('Sanitation Data'!D38)))</f>
        <v/>
      </c>
      <c r="CM44" s="370" t="str">
        <f ca="1">+IF(OFFSET('Sanitation Data'!$D$30,0,10*ROW('Sanitation Data'!D38))="","",OFFSET('Sanitation Data'!$D$30,0,10*ROW('Sanitation Data'!D38)))</f>
        <v/>
      </c>
      <c r="CN44" s="370" t="str">
        <f ca="1">+IF(OFFSET('Sanitation Data'!$D$31,0,10*ROW('Sanitation Data'!D38))="","",OFFSET('Sanitation Data'!$D$31,0,10*ROW('Sanitation Data'!D38)))</f>
        <v/>
      </c>
      <c r="CO44" s="370" t="str">
        <f ca="1">+IF(OFFSET('Sanitation Data'!$D$32,0,10*ROW('Sanitation Data'!D38))="","",OFFSET('Sanitation Data'!$D$32,0,10*ROW('Sanitation Data'!D38)))</f>
        <v/>
      </c>
      <c r="CP44" s="370" t="str">
        <f ca="1">+IF(OFFSET('Sanitation Data'!$E$28,0,10*ROW('Sanitation Data'!E38))="","",OFFSET('Sanitation Data'!$E$28,0,10*ROW('Sanitation Data'!E38)))</f>
        <v/>
      </c>
      <c r="CQ44" s="370" t="str">
        <f ca="1">+IF(OFFSET('Sanitation Data'!$E$29,0,10*ROW('Sanitation Data'!E38))="","",OFFSET('Sanitation Data'!$E$29,0,10*ROW('Sanitation Data'!E38)))</f>
        <v/>
      </c>
      <c r="CR44" s="370" t="str">
        <f ca="1">+IF(OFFSET('Sanitation Data'!$E$30,0,10*ROW('Sanitation Data'!E38))="","",OFFSET('Sanitation Data'!$E$30,0,10*ROW('Sanitation Data'!E38)))</f>
        <v/>
      </c>
      <c r="CS44" s="370" t="str">
        <f ca="1">+IF(OFFSET('Sanitation Data'!$E$31,0,10*ROW('Sanitation Data'!E38))="","",OFFSET('Sanitation Data'!$E$31,0,10*ROW('Sanitation Data'!E38)))</f>
        <v/>
      </c>
      <c r="CT44" s="370" t="str">
        <f ca="1">+IF(OFFSET('Sanitation Data'!$E$32,0,10*ROW('Sanitation Data'!E38))="","",OFFSET('Sanitation Data'!$E$32,0,10*ROW('Sanitation Data'!E38)))</f>
        <v/>
      </c>
      <c r="CU44" s="370" t="str">
        <f ca="1">+IF(OFFSET('Sanitation Data'!$F$28,0,10*ROW('Sanitation Data'!F38))="","",OFFSET('Sanitation Data'!$F$28,0,10*ROW('Sanitation Data'!F38)))</f>
        <v/>
      </c>
      <c r="CV44" s="370" t="str">
        <f ca="1">+IF(OFFSET('Sanitation Data'!$F$29,0,10*ROW('Sanitation Data'!F38))="","",OFFSET('Sanitation Data'!$F$29,0,10*ROW('Sanitation Data'!F38)))</f>
        <v/>
      </c>
      <c r="CW44" s="370" t="str">
        <f ca="1">+IF(OFFSET('Sanitation Data'!$F$30,0,10*ROW('Sanitation Data'!F38))="","",OFFSET('Sanitation Data'!$F$30,0,10*ROW('Sanitation Data'!F38)))</f>
        <v/>
      </c>
      <c r="CX44" s="370" t="str">
        <f ca="1">+IF(OFFSET('Sanitation Data'!$F$31,0,10*ROW('Sanitation Data'!F38))="","",OFFSET('Sanitation Data'!$F$31,0,10*ROW('Sanitation Data'!F38)))</f>
        <v/>
      </c>
      <c r="CY44" s="370" t="str">
        <f ca="1">+IF(OFFSET('Sanitation Data'!$F$32,0,10*ROW('Sanitation Data'!F38))="","",OFFSET('Sanitation Data'!$F$32,0,10*ROW('Sanitation Data'!F38)))</f>
        <v/>
      </c>
      <c r="CZ44" s="370" t="str">
        <f ca="1">+IF(OFFSET('Sanitation Data'!$G$28,0,10*ROW('Sanitation Data'!G38))="","",OFFSET('Sanitation Data'!$G$28,0,10*ROW('Sanitation Data'!G38)))</f>
        <v/>
      </c>
      <c r="DA44" s="370" t="str">
        <f ca="1">+IF(OFFSET('Sanitation Data'!$G$29,0,10*ROW('Sanitation Data'!G38))="","",OFFSET('Sanitation Data'!$G$29,0,10*ROW('Sanitation Data'!G38)))</f>
        <v/>
      </c>
      <c r="DB44" s="370" t="str">
        <f ca="1">+IF(OFFSET('Sanitation Data'!$G$30,0,10*ROW('Sanitation Data'!G38))="","",OFFSET('Sanitation Data'!$G$30,0,10*ROW('Sanitation Data'!G38)))</f>
        <v/>
      </c>
      <c r="DC44" s="370" t="str">
        <f ca="1">+IF(OFFSET('Sanitation Data'!$G$31,0,10*ROW('Sanitation Data'!G38))="","",OFFSET('Sanitation Data'!$G$31,0,10*ROW('Sanitation Data'!G38)))</f>
        <v/>
      </c>
      <c r="DD44" s="370" t="str">
        <f ca="1">+IF(OFFSET('Sanitation Data'!$G$32,0,10*ROW('Sanitation Data'!G38))="","",OFFSET('Sanitation Data'!$G$32,0,10*ROW('Sanitation Data'!G38)))</f>
        <v/>
      </c>
      <c r="DE44" s="370" t="str">
        <f ca="1">+IF(OFFSET('Sanitation Data'!$H$28,0,10*ROW('Sanitation Data'!H38))="","",OFFSET('Sanitation Data'!$H$28,0,10*ROW('Sanitation Data'!H38)))</f>
        <v/>
      </c>
      <c r="DF44" s="370" t="str">
        <f ca="1">+IF(OFFSET('Sanitation Data'!$H$29,0,10*ROW('Sanitation Data'!H38))="","",OFFSET('Sanitation Data'!$H$29,0,10*ROW('Sanitation Data'!H38)))</f>
        <v/>
      </c>
      <c r="DG44" s="370" t="str">
        <f ca="1">+IF(OFFSET('Sanitation Data'!$H$30,0,10*ROW('Sanitation Data'!H38))="","",OFFSET('Sanitation Data'!$H$30,0,10*ROW('Sanitation Data'!H38)))</f>
        <v/>
      </c>
      <c r="DH44" s="370" t="str">
        <f ca="1">+IF(OFFSET('Sanitation Data'!$H$31,0,10*ROW('Sanitation Data'!H38))="","",OFFSET('Sanitation Data'!$H$31,0,10*ROW('Sanitation Data'!H38)))</f>
        <v/>
      </c>
      <c r="DI44" s="370" t="str">
        <f ca="1">+IF(OFFSET('Sanitation Data'!$H$32,0,10*ROW('Sanitation Data'!H38))="","",OFFSET('Sanitation Data'!$H$32,0,10*ROW('Sanitation Data'!H38)))</f>
        <v/>
      </c>
      <c r="DJ44" s="370" t="str">
        <f ca="1">+IF(OFFSET('Sanitation Data'!$I$28,0,10*ROW('Sanitation Data'!I38))="","",OFFSET('Sanitation Data'!$I$28,0,10*ROW('Sanitation Data'!I38)))</f>
        <v/>
      </c>
      <c r="DK44" s="370" t="str">
        <f ca="1">+IF(OFFSET('Sanitation Data'!$I$29,0,10*ROW('Sanitation Data'!I38))="","",OFFSET('Sanitation Data'!$I$29,0,10*ROW('Sanitation Data'!I38)))</f>
        <v/>
      </c>
      <c r="DL44" s="370" t="str">
        <f ca="1">+IF(OFFSET('Sanitation Data'!$I$30,0,10*ROW('Sanitation Data'!I38))="","",OFFSET('Sanitation Data'!$I$30,0,10*ROW('Sanitation Data'!I38)))</f>
        <v/>
      </c>
      <c r="DM44" s="370" t="str">
        <f ca="1">+IF(OFFSET('Sanitation Data'!$I$31,0,10*ROW('Sanitation Data'!I38))="","",OFFSET('Sanitation Data'!$I$31,0,10*ROW('Sanitation Data'!I38)))</f>
        <v/>
      </c>
      <c r="DN44" s="370" t="str">
        <f ca="1">+IF(OFFSET('Sanitation Data'!$I$32,0,10*ROW('Sanitation Data'!I38))="","",OFFSET('Sanitation Data'!$I$32,0,10*ROW('Sanitation Data'!I38)))</f>
        <v/>
      </c>
      <c r="DO44" s="370" t="str">
        <f ca="1">+IF(OFFSET('Hygiene Data'!$D$11,0,10*ROW('Hygiene Data'!D38))="","",OFFSET('Hygiene Data'!$D$11,0,10*ROW('Hygiene Data'!D38)))</f>
        <v/>
      </c>
      <c r="DP44" s="370" t="str">
        <f ca="1">+IF(OFFSET('Hygiene Data'!$D$12,0,10*ROW('Hygiene Data'!D38))="","",OFFSET('Hygiene Data'!$D$12,0,10*ROW('Hygiene Data'!D38)))</f>
        <v/>
      </c>
      <c r="DQ44" s="370" t="str">
        <f ca="1">+IF(OFFSET('Hygiene Data'!$D$13,0,10*ROW('Hygiene Data'!D38))="","",OFFSET('Hygiene Data'!$D$13,0,10*ROW('Hygiene Data'!D38)))</f>
        <v/>
      </c>
      <c r="DR44" s="370" t="str">
        <f ca="1">+IF(OFFSET('Hygiene Data'!$E$11,0,10*ROW('Hygiene Data'!E38))="","",OFFSET('Hygiene Data'!$E$11,0,10*ROW('Hygiene Data'!E38)))</f>
        <v/>
      </c>
      <c r="DS44" s="370" t="str">
        <f ca="1">+IF(OFFSET('Hygiene Data'!$E$12,0,10*ROW('Hygiene Data'!E38))="","",OFFSET('Hygiene Data'!$E$12,0,10*ROW('Hygiene Data'!E38)))</f>
        <v/>
      </c>
      <c r="DT44" s="370" t="str">
        <f ca="1">+IF(OFFSET('Hygiene Data'!$E$13,0,10*ROW('Hygiene Data'!E38))="","",OFFSET('Hygiene Data'!$E$13,0,10*ROW('Hygiene Data'!E38)))</f>
        <v/>
      </c>
      <c r="DU44" s="370" t="str">
        <f ca="1">+IF(OFFSET('Hygiene Data'!$F$11,0,10*ROW('Hygiene Data'!F38))="","",OFFSET('Hygiene Data'!$F$11,0,10*ROW('Hygiene Data'!F38)))</f>
        <v/>
      </c>
      <c r="DV44" s="370" t="str">
        <f ca="1">+IF(OFFSET('Hygiene Data'!$F$12,0,10*ROW('Hygiene Data'!F38))="","",OFFSET('Hygiene Data'!$F$12,0,10*ROW('Hygiene Data'!F38)))</f>
        <v/>
      </c>
      <c r="DW44" s="370" t="str">
        <f ca="1">+IF(OFFSET('Hygiene Data'!$F$13,0,10*ROW('Hygiene Data'!F38))="","",OFFSET('Hygiene Data'!$F$13,0,10*ROW('Hygiene Data'!F38)))</f>
        <v/>
      </c>
      <c r="DX44" s="370" t="str">
        <f ca="1">+IF(OFFSET('Hygiene Data'!$G$11,0,10*ROW('Hygiene Data'!G38))="","",OFFSET('Hygiene Data'!$G$11,0,10*ROW('Hygiene Data'!G38)))</f>
        <v/>
      </c>
      <c r="DY44" s="370" t="str">
        <f ca="1">+IF(OFFSET('Hygiene Data'!$G$12,0,10*ROW('Hygiene Data'!G38))="","",OFFSET('Hygiene Data'!$G$12,0,10*ROW('Hygiene Data'!G38)))</f>
        <v/>
      </c>
      <c r="DZ44" s="370" t="str">
        <f ca="1">+IF(OFFSET('Hygiene Data'!$G$13,0,10*ROW('Hygiene Data'!G38))="","",OFFSET('Hygiene Data'!$G$13,0,10*ROW('Hygiene Data'!G38)))</f>
        <v/>
      </c>
      <c r="EA44" s="370" t="str">
        <f ca="1">+IF(OFFSET('Hygiene Data'!$H$11,0,10*ROW('Hygiene Data'!H38))="","",OFFSET('Hygiene Data'!$H$11,0,10*ROW('Hygiene Data'!H38)))</f>
        <v/>
      </c>
      <c r="EB44" s="370" t="str">
        <f ca="1">+IF(OFFSET('Hygiene Data'!$H$12,0,10*ROW('Hygiene Data'!H38))="","",OFFSET('Hygiene Data'!$H$12,0,10*ROW('Hygiene Data'!H38)))</f>
        <v/>
      </c>
      <c r="EC44" s="370" t="str">
        <f ca="1">+IF(OFFSET('Hygiene Data'!$H$13,0,10*ROW('Hygiene Data'!H38))="","",OFFSET('Hygiene Data'!$H$13,0,10*ROW('Hygiene Data'!H38)))</f>
        <v/>
      </c>
      <c r="ED44" s="370" t="str">
        <f ca="1">+IF(OFFSET('Hygiene Data'!$I$11,0,10*ROW('Hygiene Data'!I38))="","",OFFSET('Hygiene Data'!$I$11,0,10*ROW('Hygiene Data'!I38)))</f>
        <v/>
      </c>
      <c r="EE44" s="370" t="str">
        <f ca="1">+IF(OFFSET('Hygiene Data'!$I$12,0,10*ROW('Hygiene Data'!I38))="","",OFFSET('Hygiene Data'!$I$12,0,10*ROW('Hygiene Data'!I38)))</f>
        <v/>
      </c>
      <c r="EF44" s="370" t="str">
        <f ca="1">+IF(OFFSET('Hygiene Data'!$I$13,0,10*ROW('Hygiene Data'!I38))="","",OFFSET('Hygiene Data'!$I$13,0,10*ROW('Hygiene Data'!I38)))</f>
        <v/>
      </c>
    </row>
    <row r="45" spans="1:136" x14ac:dyDescent="0.25">
      <c r="A45" s="479" t="str">
        <f ca="1">+IF(OFFSET('Water Data'!$B$2,0,10*ROW('Water Data'!E39))="","",OFFSET('Water Data'!$B$2,0,10*ROW('Water Data'!E39)))</f>
        <v/>
      </c>
      <c r="B45" s="47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6" t="str">
        <f t="shared" ca="1" si="0"/>
        <v/>
      </c>
      <c r="D45" s="50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0" t="str">
        <f ca="1">+IF(OFFSET('Water Data'!$D$27,0,10*ROW('Water Data'!D39))="","",OFFSET('Water Data'!$D$27,0,10*ROW('Water Data'!D39)))</f>
        <v/>
      </c>
      <c r="BT45" s="370" t="str">
        <f ca="1">+IF(OFFSET('Water Data'!$D$28,0,10*ROW('Water Data'!D39))="","",OFFSET('Water Data'!$D$28,0,10*ROW('Water Data'!D39)))</f>
        <v/>
      </c>
      <c r="BU45" s="370" t="str">
        <f ca="1">+IF(OFFSET('Water Data'!$D$29,0,10*ROW('Water Data'!D39))="","",OFFSET('Water Data'!$D$29,0,10*ROW('Water Data'!D39)))</f>
        <v/>
      </c>
      <c r="BV45" s="370" t="str">
        <f ca="1">+IF(OFFSET('Water Data'!$E$27,0,10*ROW('Water Data'!E39))="","",OFFSET('Water Data'!$E$27,0,10*ROW('Water Data'!E39)))</f>
        <v/>
      </c>
      <c r="BW45" s="370" t="str">
        <f ca="1">+IF(OFFSET('Water Data'!$E$28,0,10*ROW('Water Data'!E39))="","",OFFSET('Water Data'!$E$28,0,10*ROW('Water Data'!E39)))</f>
        <v/>
      </c>
      <c r="BX45" s="370" t="str">
        <f ca="1">+IF(OFFSET('Water Data'!$E$29,0,10*ROW('Water Data'!E39))="","",OFFSET('Water Data'!$E$29,0,10*ROW('Water Data'!E39)))</f>
        <v/>
      </c>
      <c r="BY45" s="370" t="str">
        <f ca="1">+IF(OFFSET('Water Data'!$F$27,0,10*ROW('Water Data'!F39))="","",OFFSET('Water Data'!$F$27,0,10*ROW('Water Data'!F39)))</f>
        <v/>
      </c>
      <c r="BZ45" s="370" t="str">
        <f ca="1">+IF(OFFSET('Water Data'!$F$28,0,10*ROW('Water Data'!F39))="","",OFFSET('Water Data'!$F$28,0,10*ROW('Water Data'!F39)))</f>
        <v/>
      </c>
      <c r="CA45" s="370" t="str">
        <f ca="1">+IF(OFFSET('Water Data'!$F$29,0,10*ROW('Water Data'!F39))="","",OFFSET('Water Data'!$F$29,0,10*ROW('Water Data'!F39)))</f>
        <v/>
      </c>
      <c r="CB45" s="370" t="str">
        <f ca="1">+IF(OFFSET('Water Data'!$G$27,0,10*ROW('Water Data'!G39))="","",OFFSET('Water Data'!$G$27,0,10*ROW('Water Data'!G39)))</f>
        <v/>
      </c>
      <c r="CC45" s="370" t="str">
        <f ca="1">+IF(OFFSET('Water Data'!$G$28,0,10*ROW('Water Data'!G39))="","",OFFSET('Water Data'!$G$28,0,10*ROW('Water Data'!G39)))</f>
        <v/>
      </c>
      <c r="CD45" s="370" t="str">
        <f ca="1">+IF(OFFSET('Water Data'!$G$29,0,10*ROW('Water Data'!G39))="","",OFFSET('Water Data'!$G$29,0,10*ROW('Water Data'!G39)))</f>
        <v/>
      </c>
      <c r="CE45" s="370" t="str">
        <f ca="1">+IF(OFFSET('Water Data'!$H$27,0,10*ROW('Water Data'!H39))="","",OFFSET('Water Data'!$H$27,0,10*ROW('Water Data'!H39)))</f>
        <v/>
      </c>
      <c r="CF45" s="370" t="str">
        <f ca="1">+IF(OFFSET('Water Data'!$H$28,0,10*ROW('Water Data'!H39))="","",OFFSET('Water Data'!$H$28,0,10*ROW('Water Data'!H39)))</f>
        <v/>
      </c>
      <c r="CG45" s="370" t="str">
        <f ca="1">+IF(OFFSET('Water Data'!$H$29,0,10*ROW('Water Data'!H39))="","",OFFSET('Water Data'!$H$29,0,10*ROW('Water Data'!H39)))</f>
        <v/>
      </c>
      <c r="CH45" s="370" t="str">
        <f ca="1">+IF(OFFSET('Water Data'!$I$27,0,10*ROW('Water Data'!I39))="","",OFFSET('Water Data'!$I$27,0,10*ROW('Water Data'!I39)))</f>
        <v/>
      </c>
      <c r="CI45" s="370" t="str">
        <f ca="1">+IF(OFFSET('Water Data'!$I$28,0,10*ROW('Water Data'!I39))="","",OFFSET('Water Data'!$I$28,0,10*ROW('Water Data'!I39)))</f>
        <v/>
      </c>
      <c r="CJ45" s="370" t="str">
        <f ca="1">+IF(OFFSET('Water Data'!$I$29,0,10*ROW('Water Data'!I39))="","",OFFSET('Water Data'!$I$29,0,10*ROW('Water Data'!I39)))</f>
        <v/>
      </c>
      <c r="CK45" s="370" t="str">
        <f ca="1">+IF(OFFSET('Sanitation Data'!$D$28,0,10*ROW('Sanitation Data'!D39))="","",OFFSET('Sanitation Data'!$D$28,0,10*ROW('Sanitation Data'!D39)))</f>
        <v/>
      </c>
      <c r="CL45" s="370" t="str">
        <f ca="1">+IF(OFFSET('Sanitation Data'!$D$29,0,10*ROW('Sanitation Data'!D39))="","",OFFSET('Sanitation Data'!$D$29,0,10*ROW('Sanitation Data'!D39)))</f>
        <v/>
      </c>
      <c r="CM45" s="370" t="str">
        <f ca="1">+IF(OFFSET('Sanitation Data'!$D$30,0,10*ROW('Sanitation Data'!D39))="","",OFFSET('Sanitation Data'!$D$30,0,10*ROW('Sanitation Data'!D39)))</f>
        <v/>
      </c>
      <c r="CN45" s="370" t="str">
        <f ca="1">+IF(OFFSET('Sanitation Data'!$D$31,0,10*ROW('Sanitation Data'!D39))="","",OFFSET('Sanitation Data'!$D$31,0,10*ROW('Sanitation Data'!D39)))</f>
        <v/>
      </c>
      <c r="CO45" s="370" t="str">
        <f ca="1">+IF(OFFSET('Sanitation Data'!$D$32,0,10*ROW('Sanitation Data'!D39))="","",OFFSET('Sanitation Data'!$D$32,0,10*ROW('Sanitation Data'!D39)))</f>
        <v/>
      </c>
      <c r="CP45" s="370" t="str">
        <f ca="1">+IF(OFFSET('Sanitation Data'!$E$28,0,10*ROW('Sanitation Data'!E39))="","",OFFSET('Sanitation Data'!$E$28,0,10*ROW('Sanitation Data'!E39)))</f>
        <v/>
      </c>
      <c r="CQ45" s="370" t="str">
        <f ca="1">+IF(OFFSET('Sanitation Data'!$E$29,0,10*ROW('Sanitation Data'!E39))="","",OFFSET('Sanitation Data'!$E$29,0,10*ROW('Sanitation Data'!E39)))</f>
        <v/>
      </c>
      <c r="CR45" s="370" t="str">
        <f ca="1">+IF(OFFSET('Sanitation Data'!$E$30,0,10*ROW('Sanitation Data'!E39))="","",OFFSET('Sanitation Data'!$E$30,0,10*ROW('Sanitation Data'!E39)))</f>
        <v/>
      </c>
      <c r="CS45" s="370" t="str">
        <f ca="1">+IF(OFFSET('Sanitation Data'!$E$31,0,10*ROW('Sanitation Data'!E39))="","",OFFSET('Sanitation Data'!$E$31,0,10*ROW('Sanitation Data'!E39)))</f>
        <v/>
      </c>
      <c r="CT45" s="370" t="str">
        <f ca="1">+IF(OFFSET('Sanitation Data'!$E$32,0,10*ROW('Sanitation Data'!E39))="","",OFFSET('Sanitation Data'!$E$32,0,10*ROW('Sanitation Data'!E39)))</f>
        <v/>
      </c>
      <c r="CU45" s="370" t="str">
        <f ca="1">+IF(OFFSET('Sanitation Data'!$F$28,0,10*ROW('Sanitation Data'!F39))="","",OFFSET('Sanitation Data'!$F$28,0,10*ROW('Sanitation Data'!F39)))</f>
        <v/>
      </c>
      <c r="CV45" s="370" t="str">
        <f ca="1">+IF(OFFSET('Sanitation Data'!$F$29,0,10*ROW('Sanitation Data'!F39))="","",OFFSET('Sanitation Data'!$F$29,0,10*ROW('Sanitation Data'!F39)))</f>
        <v/>
      </c>
      <c r="CW45" s="370" t="str">
        <f ca="1">+IF(OFFSET('Sanitation Data'!$F$30,0,10*ROW('Sanitation Data'!F39))="","",OFFSET('Sanitation Data'!$F$30,0,10*ROW('Sanitation Data'!F39)))</f>
        <v/>
      </c>
      <c r="CX45" s="370" t="str">
        <f ca="1">+IF(OFFSET('Sanitation Data'!$F$31,0,10*ROW('Sanitation Data'!F39))="","",OFFSET('Sanitation Data'!$F$31,0,10*ROW('Sanitation Data'!F39)))</f>
        <v/>
      </c>
      <c r="CY45" s="370" t="str">
        <f ca="1">+IF(OFFSET('Sanitation Data'!$F$32,0,10*ROW('Sanitation Data'!F39))="","",OFFSET('Sanitation Data'!$F$32,0,10*ROW('Sanitation Data'!F39)))</f>
        <v/>
      </c>
      <c r="CZ45" s="370" t="str">
        <f ca="1">+IF(OFFSET('Sanitation Data'!$G$28,0,10*ROW('Sanitation Data'!G39))="","",OFFSET('Sanitation Data'!$G$28,0,10*ROW('Sanitation Data'!G39)))</f>
        <v/>
      </c>
      <c r="DA45" s="370" t="str">
        <f ca="1">+IF(OFFSET('Sanitation Data'!$G$29,0,10*ROW('Sanitation Data'!G39))="","",OFFSET('Sanitation Data'!$G$29,0,10*ROW('Sanitation Data'!G39)))</f>
        <v/>
      </c>
      <c r="DB45" s="370" t="str">
        <f ca="1">+IF(OFFSET('Sanitation Data'!$G$30,0,10*ROW('Sanitation Data'!G39))="","",OFFSET('Sanitation Data'!$G$30,0,10*ROW('Sanitation Data'!G39)))</f>
        <v/>
      </c>
      <c r="DC45" s="370" t="str">
        <f ca="1">+IF(OFFSET('Sanitation Data'!$G$31,0,10*ROW('Sanitation Data'!G39))="","",OFFSET('Sanitation Data'!$G$31,0,10*ROW('Sanitation Data'!G39)))</f>
        <v/>
      </c>
      <c r="DD45" s="370" t="str">
        <f ca="1">+IF(OFFSET('Sanitation Data'!$G$32,0,10*ROW('Sanitation Data'!G39))="","",OFFSET('Sanitation Data'!$G$32,0,10*ROW('Sanitation Data'!G39)))</f>
        <v/>
      </c>
      <c r="DE45" s="370" t="str">
        <f ca="1">+IF(OFFSET('Sanitation Data'!$H$28,0,10*ROW('Sanitation Data'!H39))="","",OFFSET('Sanitation Data'!$H$28,0,10*ROW('Sanitation Data'!H39)))</f>
        <v/>
      </c>
      <c r="DF45" s="370" t="str">
        <f ca="1">+IF(OFFSET('Sanitation Data'!$H$29,0,10*ROW('Sanitation Data'!H39))="","",OFFSET('Sanitation Data'!$H$29,0,10*ROW('Sanitation Data'!H39)))</f>
        <v/>
      </c>
      <c r="DG45" s="370" t="str">
        <f ca="1">+IF(OFFSET('Sanitation Data'!$H$30,0,10*ROW('Sanitation Data'!H39))="","",OFFSET('Sanitation Data'!$H$30,0,10*ROW('Sanitation Data'!H39)))</f>
        <v/>
      </c>
      <c r="DH45" s="370" t="str">
        <f ca="1">+IF(OFFSET('Sanitation Data'!$H$31,0,10*ROW('Sanitation Data'!H39))="","",OFFSET('Sanitation Data'!$H$31,0,10*ROW('Sanitation Data'!H39)))</f>
        <v/>
      </c>
      <c r="DI45" s="370" t="str">
        <f ca="1">+IF(OFFSET('Sanitation Data'!$H$32,0,10*ROW('Sanitation Data'!H39))="","",OFFSET('Sanitation Data'!$H$32,0,10*ROW('Sanitation Data'!H39)))</f>
        <v/>
      </c>
      <c r="DJ45" s="370" t="str">
        <f ca="1">+IF(OFFSET('Sanitation Data'!$I$28,0,10*ROW('Sanitation Data'!I39))="","",OFFSET('Sanitation Data'!$I$28,0,10*ROW('Sanitation Data'!I39)))</f>
        <v/>
      </c>
      <c r="DK45" s="370" t="str">
        <f ca="1">+IF(OFFSET('Sanitation Data'!$I$29,0,10*ROW('Sanitation Data'!I39))="","",OFFSET('Sanitation Data'!$I$29,0,10*ROW('Sanitation Data'!I39)))</f>
        <v/>
      </c>
      <c r="DL45" s="370" t="str">
        <f ca="1">+IF(OFFSET('Sanitation Data'!$I$30,0,10*ROW('Sanitation Data'!I39))="","",OFFSET('Sanitation Data'!$I$30,0,10*ROW('Sanitation Data'!I39)))</f>
        <v/>
      </c>
      <c r="DM45" s="370" t="str">
        <f ca="1">+IF(OFFSET('Sanitation Data'!$I$31,0,10*ROW('Sanitation Data'!I39))="","",OFFSET('Sanitation Data'!$I$31,0,10*ROW('Sanitation Data'!I39)))</f>
        <v/>
      </c>
      <c r="DN45" s="370" t="str">
        <f ca="1">+IF(OFFSET('Sanitation Data'!$I$32,0,10*ROW('Sanitation Data'!I39))="","",OFFSET('Sanitation Data'!$I$32,0,10*ROW('Sanitation Data'!I39)))</f>
        <v/>
      </c>
      <c r="DO45" s="370" t="str">
        <f ca="1">+IF(OFFSET('Hygiene Data'!$D$11,0,10*ROW('Hygiene Data'!D39))="","",OFFSET('Hygiene Data'!$D$11,0,10*ROW('Hygiene Data'!D39)))</f>
        <v/>
      </c>
      <c r="DP45" s="370" t="str">
        <f ca="1">+IF(OFFSET('Hygiene Data'!$D$12,0,10*ROW('Hygiene Data'!D39))="","",OFFSET('Hygiene Data'!$D$12,0,10*ROW('Hygiene Data'!D39)))</f>
        <v/>
      </c>
      <c r="DQ45" s="370" t="str">
        <f ca="1">+IF(OFFSET('Hygiene Data'!$D$13,0,10*ROW('Hygiene Data'!D39))="","",OFFSET('Hygiene Data'!$D$13,0,10*ROW('Hygiene Data'!D39)))</f>
        <v/>
      </c>
      <c r="DR45" s="370" t="str">
        <f ca="1">+IF(OFFSET('Hygiene Data'!$E$11,0,10*ROW('Hygiene Data'!E39))="","",OFFSET('Hygiene Data'!$E$11,0,10*ROW('Hygiene Data'!E39)))</f>
        <v/>
      </c>
      <c r="DS45" s="370" t="str">
        <f ca="1">+IF(OFFSET('Hygiene Data'!$E$12,0,10*ROW('Hygiene Data'!E39))="","",OFFSET('Hygiene Data'!$E$12,0,10*ROW('Hygiene Data'!E39)))</f>
        <v/>
      </c>
      <c r="DT45" s="370" t="str">
        <f ca="1">+IF(OFFSET('Hygiene Data'!$E$13,0,10*ROW('Hygiene Data'!E39))="","",OFFSET('Hygiene Data'!$E$13,0,10*ROW('Hygiene Data'!E39)))</f>
        <v/>
      </c>
      <c r="DU45" s="370" t="str">
        <f ca="1">+IF(OFFSET('Hygiene Data'!$F$11,0,10*ROW('Hygiene Data'!F39))="","",OFFSET('Hygiene Data'!$F$11,0,10*ROW('Hygiene Data'!F39)))</f>
        <v/>
      </c>
      <c r="DV45" s="370" t="str">
        <f ca="1">+IF(OFFSET('Hygiene Data'!$F$12,0,10*ROW('Hygiene Data'!F39))="","",OFFSET('Hygiene Data'!$F$12,0,10*ROW('Hygiene Data'!F39)))</f>
        <v/>
      </c>
      <c r="DW45" s="370" t="str">
        <f ca="1">+IF(OFFSET('Hygiene Data'!$F$13,0,10*ROW('Hygiene Data'!F39))="","",OFFSET('Hygiene Data'!$F$13,0,10*ROW('Hygiene Data'!F39)))</f>
        <v/>
      </c>
      <c r="DX45" s="370" t="str">
        <f ca="1">+IF(OFFSET('Hygiene Data'!$G$11,0,10*ROW('Hygiene Data'!G39))="","",OFFSET('Hygiene Data'!$G$11,0,10*ROW('Hygiene Data'!G39)))</f>
        <v/>
      </c>
      <c r="DY45" s="370" t="str">
        <f ca="1">+IF(OFFSET('Hygiene Data'!$G$12,0,10*ROW('Hygiene Data'!G39))="","",OFFSET('Hygiene Data'!$G$12,0,10*ROW('Hygiene Data'!G39)))</f>
        <v/>
      </c>
      <c r="DZ45" s="370" t="str">
        <f ca="1">+IF(OFFSET('Hygiene Data'!$G$13,0,10*ROW('Hygiene Data'!G39))="","",OFFSET('Hygiene Data'!$G$13,0,10*ROW('Hygiene Data'!G39)))</f>
        <v/>
      </c>
      <c r="EA45" s="370" t="str">
        <f ca="1">+IF(OFFSET('Hygiene Data'!$H$11,0,10*ROW('Hygiene Data'!H39))="","",OFFSET('Hygiene Data'!$H$11,0,10*ROW('Hygiene Data'!H39)))</f>
        <v/>
      </c>
      <c r="EB45" s="370" t="str">
        <f ca="1">+IF(OFFSET('Hygiene Data'!$H$12,0,10*ROW('Hygiene Data'!H39))="","",OFFSET('Hygiene Data'!$H$12,0,10*ROW('Hygiene Data'!H39)))</f>
        <v/>
      </c>
      <c r="EC45" s="370" t="str">
        <f ca="1">+IF(OFFSET('Hygiene Data'!$H$13,0,10*ROW('Hygiene Data'!H39))="","",OFFSET('Hygiene Data'!$H$13,0,10*ROW('Hygiene Data'!H39)))</f>
        <v/>
      </c>
      <c r="ED45" s="370" t="str">
        <f ca="1">+IF(OFFSET('Hygiene Data'!$I$11,0,10*ROW('Hygiene Data'!I39))="","",OFFSET('Hygiene Data'!$I$11,0,10*ROW('Hygiene Data'!I39)))</f>
        <v/>
      </c>
      <c r="EE45" s="370" t="str">
        <f ca="1">+IF(OFFSET('Hygiene Data'!$I$12,0,10*ROW('Hygiene Data'!I39))="","",OFFSET('Hygiene Data'!$I$12,0,10*ROW('Hygiene Data'!I39)))</f>
        <v/>
      </c>
      <c r="EF45" s="370" t="str">
        <f ca="1">+IF(OFFSET('Hygiene Data'!$I$13,0,10*ROW('Hygiene Data'!I39))="","",OFFSET('Hygiene Data'!$I$13,0,10*ROW('Hygiene Data'!I39)))</f>
        <v/>
      </c>
    </row>
    <row r="46" spans="1:136" x14ac:dyDescent="0.25">
      <c r="A46" s="479" t="str">
        <f ca="1">+IF(OFFSET('Water Data'!$B$2,0,10*ROW('Water Data'!E40))="","",OFFSET('Water Data'!$B$2,0,10*ROW('Water Data'!E40)))</f>
        <v/>
      </c>
      <c r="B46" s="47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6" t="str">
        <f t="shared" ca="1" si="0"/>
        <v/>
      </c>
      <c r="D46" s="50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0" t="str">
        <f ca="1">+IF(OFFSET('Water Data'!$D$27,0,10*ROW('Water Data'!D40))="","",OFFSET('Water Data'!$D$27,0,10*ROW('Water Data'!D40)))</f>
        <v/>
      </c>
      <c r="BT46" s="370" t="str">
        <f ca="1">+IF(OFFSET('Water Data'!$D$28,0,10*ROW('Water Data'!D40))="","",OFFSET('Water Data'!$D$28,0,10*ROW('Water Data'!D40)))</f>
        <v/>
      </c>
      <c r="BU46" s="370" t="str">
        <f ca="1">+IF(OFFSET('Water Data'!$D$29,0,10*ROW('Water Data'!D40))="","",OFFSET('Water Data'!$D$29,0,10*ROW('Water Data'!D40)))</f>
        <v/>
      </c>
      <c r="BV46" s="370" t="str">
        <f ca="1">+IF(OFFSET('Water Data'!$E$27,0,10*ROW('Water Data'!E40))="","",OFFSET('Water Data'!$E$27,0,10*ROW('Water Data'!E40)))</f>
        <v/>
      </c>
      <c r="BW46" s="370" t="str">
        <f ca="1">+IF(OFFSET('Water Data'!$E$28,0,10*ROW('Water Data'!E40))="","",OFFSET('Water Data'!$E$28,0,10*ROW('Water Data'!E40)))</f>
        <v/>
      </c>
      <c r="BX46" s="370" t="str">
        <f ca="1">+IF(OFFSET('Water Data'!$E$29,0,10*ROW('Water Data'!E40))="","",OFFSET('Water Data'!$E$29,0,10*ROW('Water Data'!E40)))</f>
        <v/>
      </c>
      <c r="BY46" s="370" t="str">
        <f ca="1">+IF(OFFSET('Water Data'!$F$27,0,10*ROW('Water Data'!F40))="","",OFFSET('Water Data'!$F$27,0,10*ROW('Water Data'!F40)))</f>
        <v/>
      </c>
      <c r="BZ46" s="370" t="str">
        <f ca="1">+IF(OFFSET('Water Data'!$F$28,0,10*ROW('Water Data'!F40))="","",OFFSET('Water Data'!$F$28,0,10*ROW('Water Data'!F40)))</f>
        <v/>
      </c>
      <c r="CA46" s="370" t="str">
        <f ca="1">+IF(OFFSET('Water Data'!$F$29,0,10*ROW('Water Data'!F40))="","",OFFSET('Water Data'!$F$29,0,10*ROW('Water Data'!F40)))</f>
        <v/>
      </c>
      <c r="CB46" s="370" t="str">
        <f ca="1">+IF(OFFSET('Water Data'!$G$27,0,10*ROW('Water Data'!G40))="","",OFFSET('Water Data'!$G$27,0,10*ROW('Water Data'!G40)))</f>
        <v/>
      </c>
      <c r="CC46" s="370" t="str">
        <f ca="1">+IF(OFFSET('Water Data'!$G$28,0,10*ROW('Water Data'!G40))="","",OFFSET('Water Data'!$G$28,0,10*ROW('Water Data'!G40)))</f>
        <v/>
      </c>
      <c r="CD46" s="370" t="str">
        <f ca="1">+IF(OFFSET('Water Data'!$G$29,0,10*ROW('Water Data'!G40))="","",OFFSET('Water Data'!$G$29,0,10*ROW('Water Data'!G40)))</f>
        <v/>
      </c>
      <c r="CE46" s="370" t="str">
        <f ca="1">+IF(OFFSET('Water Data'!$H$27,0,10*ROW('Water Data'!H40))="","",OFFSET('Water Data'!$H$27,0,10*ROW('Water Data'!H40)))</f>
        <v/>
      </c>
      <c r="CF46" s="370" t="str">
        <f ca="1">+IF(OFFSET('Water Data'!$H$28,0,10*ROW('Water Data'!H40))="","",OFFSET('Water Data'!$H$28,0,10*ROW('Water Data'!H40)))</f>
        <v/>
      </c>
      <c r="CG46" s="370" t="str">
        <f ca="1">+IF(OFFSET('Water Data'!$H$29,0,10*ROW('Water Data'!H40))="","",OFFSET('Water Data'!$H$29,0,10*ROW('Water Data'!H40)))</f>
        <v/>
      </c>
      <c r="CH46" s="370" t="str">
        <f ca="1">+IF(OFFSET('Water Data'!$I$27,0,10*ROW('Water Data'!I40))="","",OFFSET('Water Data'!$I$27,0,10*ROW('Water Data'!I40)))</f>
        <v/>
      </c>
      <c r="CI46" s="370" t="str">
        <f ca="1">+IF(OFFSET('Water Data'!$I$28,0,10*ROW('Water Data'!I40))="","",OFFSET('Water Data'!$I$28,0,10*ROW('Water Data'!I40)))</f>
        <v/>
      </c>
      <c r="CJ46" s="370" t="str">
        <f ca="1">+IF(OFFSET('Water Data'!$I$29,0,10*ROW('Water Data'!I40))="","",OFFSET('Water Data'!$I$29,0,10*ROW('Water Data'!I40)))</f>
        <v/>
      </c>
      <c r="CK46" s="370" t="str">
        <f ca="1">+IF(OFFSET('Sanitation Data'!$D$28,0,10*ROW('Sanitation Data'!D40))="","",OFFSET('Sanitation Data'!$D$28,0,10*ROW('Sanitation Data'!D40)))</f>
        <v/>
      </c>
      <c r="CL46" s="370" t="str">
        <f ca="1">+IF(OFFSET('Sanitation Data'!$D$29,0,10*ROW('Sanitation Data'!D40))="","",OFFSET('Sanitation Data'!$D$29,0,10*ROW('Sanitation Data'!D40)))</f>
        <v/>
      </c>
      <c r="CM46" s="370" t="str">
        <f ca="1">+IF(OFFSET('Sanitation Data'!$D$30,0,10*ROW('Sanitation Data'!D40))="","",OFFSET('Sanitation Data'!$D$30,0,10*ROW('Sanitation Data'!D40)))</f>
        <v/>
      </c>
      <c r="CN46" s="370" t="str">
        <f ca="1">+IF(OFFSET('Sanitation Data'!$D$31,0,10*ROW('Sanitation Data'!D40))="","",OFFSET('Sanitation Data'!$D$31,0,10*ROW('Sanitation Data'!D40)))</f>
        <v/>
      </c>
      <c r="CO46" s="370" t="str">
        <f ca="1">+IF(OFFSET('Sanitation Data'!$D$32,0,10*ROW('Sanitation Data'!D40))="","",OFFSET('Sanitation Data'!$D$32,0,10*ROW('Sanitation Data'!D40)))</f>
        <v/>
      </c>
      <c r="CP46" s="370" t="str">
        <f ca="1">+IF(OFFSET('Sanitation Data'!$E$28,0,10*ROW('Sanitation Data'!E40))="","",OFFSET('Sanitation Data'!$E$28,0,10*ROW('Sanitation Data'!E40)))</f>
        <v/>
      </c>
      <c r="CQ46" s="370" t="str">
        <f ca="1">+IF(OFFSET('Sanitation Data'!$E$29,0,10*ROW('Sanitation Data'!E40))="","",OFFSET('Sanitation Data'!$E$29,0,10*ROW('Sanitation Data'!E40)))</f>
        <v/>
      </c>
      <c r="CR46" s="370" t="str">
        <f ca="1">+IF(OFFSET('Sanitation Data'!$E$30,0,10*ROW('Sanitation Data'!E40))="","",OFFSET('Sanitation Data'!$E$30,0,10*ROW('Sanitation Data'!E40)))</f>
        <v/>
      </c>
      <c r="CS46" s="370" t="str">
        <f ca="1">+IF(OFFSET('Sanitation Data'!$E$31,0,10*ROW('Sanitation Data'!E40))="","",OFFSET('Sanitation Data'!$E$31,0,10*ROW('Sanitation Data'!E40)))</f>
        <v/>
      </c>
      <c r="CT46" s="370" t="str">
        <f ca="1">+IF(OFFSET('Sanitation Data'!$E$32,0,10*ROW('Sanitation Data'!E40))="","",OFFSET('Sanitation Data'!$E$32,0,10*ROW('Sanitation Data'!E40)))</f>
        <v/>
      </c>
      <c r="CU46" s="370" t="str">
        <f ca="1">+IF(OFFSET('Sanitation Data'!$F$28,0,10*ROW('Sanitation Data'!F40))="","",OFFSET('Sanitation Data'!$F$28,0,10*ROW('Sanitation Data'!F40)))</f>
        <v/>
      </c>
      <c r="CV46" s="370" t="str">
        <f ca="1">+IF(OFFSET('Sanitation Data'!$F$29,0,10*ROW('Sanitation Data'!F40))="","",OFFSET('Sanitation Data'!$F$29,0,10*ROW('Sanitation Data'!F40)))</f>
        <v/>
      </c>
      <c r="CW46" s="370" t="str">
        <f ca="1">+IF(OFFSET('Sanitation Data'!$F$30,0,10*ROW('Sanitation Data'!F40))="","",OFFSET('Sanitation Data'!$F$30,0,10*ROW('Sanitation Data'!F40)))</f>
        <v/>
      </c>
      <c r="CX46" s="370" t="str">
        <f ca="1">+IF(OFFSET('Sanitation Data'!$F$31,0,10*ROW('Sanitation Data'!F40))="","",OFFSET('Sanitation Data'!$F$31,0,10*ROW('Sanitation Data'!F40)))</f>
        <v/>
      </c>
      <c r="CY46" s="370" t="str">
        <f ca="1">+IF(OFFSET('Sanitation Data'!$F$32,0,10*ROW('Sanitation Data'!F40))="","",OFFSET('Sanitation Data'!$F$32,0,10*ROW('Sanitation Data'!F40)))</f>
        <v/>
      </c>
      <c r="CZ46" s="370" t="str">
        <f ca="1">+IF(OFFSET('Sanitation Data'!$G$28,0,10*ROW('Sanitation Data'!G40))="","",OFFSET('Sanitation Data'!$G$28,0,10*ROW('Sanitation Data'!G40)))</f>
        <v/>
      </c>
      <c r="DA46" s="370" t="str">
        <f ca="1">+IF(OFFSET('Sanitation Data'!$G$29,0,10*ROW('Sanitation Data'!G40))="","",OFFSET('Sanitation Data'!$G$29,0,10*ROW('Sanitation Data'!G40)))</f>
        <v/>
      </c>
      <c r="DB46" s="370" t="str">
        <f ca="1">+IF(OFFSET('Sanitation Data'!$G$30,0,10*ROW('Sanitation Data'!G40))="","",OFFSET('Sanitation Data'!$G$30,0,10*ROW('Sanitation Data'!G40)))</f>
        <v/>
      </c>
      <c r="DC46" s="370" t="str">
        <f ca="1">+IF(OFFSET('Sanitation Data'!$G$31,0,10*ROW('Sanitation Data'!G40))="","",OFFSET('Sanitation Data'!$G$31,0,10*ROW('Sanitation Data'!G40)))</f>
        <v/>
      </c>
      <c r="DD46" s="370" t="str">
        <f ca="1">+IF(OFFSET('Sanitation Data'!$G$32,0,10*ROW('Sanitation Data'!G40))="","",OFFSET('Sanitation Data'!$G$32,0,10*ROW('Sanitation Data'!G40)))</f>
        <v/>
      </c>
      <c r="DE46" s="370" t="str">
        <f ca="1">+IF(OFFSET('Sanitation Data'!$H$28,0,10*ROW('Sanitation Data'!H40))="","",OFFSET('Sanitation Data'!$H$28,0,10*ROW('Sanitation Data'!H40)))</f>
        <v/>
      </c>
      <c r="DF46" s="370" t="str">
        <f ca="1">+IF(OFFSET('Sanitation Data'!$H$29,0,10*ROW('Sanitation Data'!H40))="","",OFFSET('Sanitation Data'!$H$29,0,10*ROW('Sanitation Data'!H40)))</f>
        <v/>
      </c>
      <c r="DG46" s="370" t="str">
        <f ca="1">+IF(OFFSET('Sanitation Data'!$H$30,0,10*ROW('Sanitation Data'!H40))="","",OFFSET('Sanitation Data'!$H$30,0,10*ROW('Sanitation Data'!H40)))</f>
        <v/>
      </c>
      <c r="DH46" s="370" t="str">
        <f ca="1">+IF(OFFSET('Sanitation Data'!$H$31,0,10*ROW('Sanitation Data'!H40))="","",OFFSET('Sanitation Data'!$H$31,0,10*ROW('Sanitation Data'!H40)))</f>
        <v/>
      </c>
      <c r="DI46" s="370" t="str">
        <f ca="1">+IF(OFFSET('Sanitation Data'!$H$32,0,10*ROW('Sanitation Data'!H40))="","",OFFSET('Sanitation Data'!$H$32,0,10*ROW('Sanitation Data'!H40)))</f>
        <v/>
      </c>
      <c r="DJ46" s="370" t="str">
        <f ca="1">+IF(OFFSET('Sanitation Data'!$I$28,0,10*ROW('Sanitation Data'!I40))="","",OFFSET('Sanitation Data'!$I$28,0,10*ROW('Sanitation Data'!I40)))</f>
        <v/>
      </c>
      <c r="DK46" s="370" t="str">
        <f ca="1">+IF(OFFSET('Sanitation Data'!$I$29,0,10*ROW('Sanitation Data'!I40))="","",OFFSET('Sanitation Data'!$I$29,0,10*ROW('Sanitation Data'!I40)))</f>
        <v/>
      </c>
      <c r="DL46" s="370" t="str">
        <f ca="1">+IF(OFFSET('Sanitation Data'!$I$30,0,10*ROW('Sanitation Data'!I40))="","",OFFSET('Sanitation Data'!$I$30,0,10*ROW('Sanitation Data'!I40)))</f>
        <v/>
      </c>
      <c r="DM46" s="370" t="str">
        <f ca="1">+IF(OFFSET('Sanitation Data'!$I$31,0,10*ROW('Sanitation Data'!I40))="","",OFFSET('Sanitation Data'!$I$31,0,10*ROW('Sanitation Data'!I40)))</f>
        <v/>
      </c>
      <c r="DN46" s="370" t="str">
        <f ca="1">+IF(OFFSET('Sanitation Data'!$I$32,0,10*ROW('Sanitation Data'!I40))="","",OFFSET('Sanitation Data'!$I$32,0,10*ROW('Sanitation Data'!I40)))</f>
        <v/>
      </c>
      <c r="DO46" s="370" t="str">
        <f ca="1">+IF(OFFSET('Hygiene Data'!$D$11,0,10*ROW('Hygiene Data'!D40))="","",OFFSET('Hygiene Data'!$D$11,0,10*ROW('Hygiene Data'!D40)))</f>
        <v/>
      </c>
      <c r="DP46" s="370" t="str">
        <f ca="1">+IF(OFFSET('Hygiene Data'!$D$12,0,10*ROW('Hygiene Data'!D40))="","",OFFSET('Hygiene Data'!$D$12,0,10*ROW('Hygiene Data'!D40)))</f>
        <v/>
      </c>
      <c r="DQ46" s="370" t="str">
        <f ca="1">+IF(OFFSET('Hygiene Data'!$D$13,0,10*ROW('Hygiene Data'!D40))="","",OFFSET('Hygiene Data'!$D$13,0,10*ROW('Hygiene Data'!D40)))</f>
        <v/>
      </c>
      <c r="DR46" s="370" t="str">
        <f ca="1">+IF(OFFSET('Hygiene Data'!$E$11,0,10*ROW('Hygiene Data'!E40))="","",OFFSET('Hygiene Data'!$E$11,0,10*ROW('Hygiene Data'!E40)))</f>
        <v/>
      </c>
      <c r="DS46" s="370" t="str">
        <f ca="1">+IF(OFFSET('Hygiene Data'!$E$12,0,10*ROW('Hygiene Data'!E40))="","",OFFSET('Hygiene Data'!$E$12,0,10*ROW('Hygiene Data'!E40)))</f>
        <v/>
      </c>
      <c r="DT46" s="370" t="str">
        <f ca="1">+IF(OFFSET('Hygiene Data'!$E$13,0,10*ROW('Hygiene Data'!E40))="","",OFFSET('Hygiene Data'!$E$13,0,10*ROW('Hygiene Data'!E40)))</f>
        <v/>
      </c>
      <c r="DU46" s="370" t="str">
        <f ca="1">+IF(OFFSET('Hygiene Data'!$F$11,0,10*ROW('Hygiene Data'!F40))="","",OFFSET('Hygiene Data'!$F$11,0,10*ROW('Hygiene Data'!F40)))</f>
        <v/>
      </c>
      <c r="DV46" s="370" t="str">
        <f ca="1">+IF(OFFSET('Hygiene Data'!$F$12,0,10*ROW('Hygiene Data'!F40))="","",OFFSET('Hygiene Data'!$F$12,0,10*ROW('Hygiene Data'!F40)))</f>
        <v/>
      </c>
      <c r="DW46" s="370" t="str">
        <f ca="1">+IF(OFFSET('Hygiene Data'!$F$13,0,10*ROW('Hygiene Data'!F40))="","",OFFSET('Hygiene Data'!$F$13,0,10*ROW('Hygiene Data'!F40)))</f>
        <v/>
      </c>
      <c r="DX46" s="370" t="str">
        <f ca="1">+IF(OFFSET('Hygiene Data'!$G$11,0,10*ROW('Hygiene Data'!G40))="","",OFFSET('Hygiene Data'!$G$11,0,10*ROW('Hygiene Data'!G40)))</f>
        <v/>
      </c>
      <c r="DY46" s="370" t="str">
        <f ca="1">+IF(OFFSET('Hygiene Data'!$G$12,0,10*ROW('Hygiene Data'!G40))="","",OFFSET('Hygiene Data'!$G$12,0,10*ROW('Hygiene Data'!G40)))</f>
        <v/>
      </c>
      <c r="DZ46" s="370" t="str">
        <f ca="1">+IF(OFFSET('Hygiene Data'!$G$13,0,10*ROW('Hygiene Data'!G40))="","",OFFSET('Hygiene Data'!$G$13,0,10*ROW('Hygiene Data'!G40)))</f>
        <v/>
      </c>
      <c r="EA46" s="370" t="str">
        <f ca="1">+IF(OFFSET('Hygiene Data'!$H$11,0,10*ROW('Hygiene Data'!H40))="","",OFFSET('Hygiene Data'!$H$11,0,10*ROW('Hygiene Data'!H40)))</f>
        <v/>
      </c>
      <c r="EB46" s="370" t="str">
        <f ca="1">+IF(OFFSET('Hygiene Data'!$H$12,0,10*ROW('Hygiene Data'!H40))="","",OFFSET('Hygiene Data'!$H$12,0,10*ROW('Hygiene Data'!H40)))</f>
        <v/>
      </c>
      <c r="EC46" s="370" t="str">
        <f ca="1">+IF(OFFSET('Hygiene Data'!$H$13,0,10*ROW('Hygiene Data'!H40))="","",OFFSET('Hygiene Data'!$H$13,0,10*ROW('Hygiene Data'!H40)))</f>
        <v/>
      </c>
      <c r="ED46" s="370" t="str">
        <f ca="1">+IF(OFFSET('Hygiene Data'!$I$11,0,10*ROW('Hygiene Data'!I40))="","",OFFSET('Hygiene Data'!$I$11,0,10*ROW('Hygiene Data'!I40)))</f>
        <v/>
      </c>
      <c r="EE46" s="370" t="str">
        <f ca="1">+IF(OFFSET('Hygiene Data'!$I$12,0,10*ROW('Hygiene Data'!I40))="","",OFFSET('Hygiene Data'!$I$12,0,10*ROW('Hygiene Data'!I40)))</f>
        <v/>
      </c>
      <c r="EF46" s="370" t="str">
        <f ca="1">+IF(OFFSET('Hygiene Data'!$I$13,0,10*ROW('Hygiene Data'!I40))="","",OFFSET('Hygiene Data'!$I$13,0,10*ROW('Hygiene Data'!I40)))</f>
        <v/>
      </c>
    </row>
    <row r="47" spans="1:136" x14ac:dyDescent="0.25">
      <c r="A47" s="479" t="str">
        <f ca="1">+IF(OFFSET('Water Data'!$B$2,0,10*ROW('Water Data'!E41))="","",OFFSET('Water Data'!$B$2,0,10*ROW('Water Data'!E41)))</f>
        <v/>
      </c>
      <c r="B47" s="47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6" t="str">
        <f t="shared" ca="1" si="0"/>
        <v/>
      </c>
      <c r="D47" s="50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0" t="str">
        <f ca="1">+IF(OFFSET('Water Data'!$D$27,0,10*ROW('Water Data'!D41))="","",OFFSET('Water Data'!$D$27,0,10*ROW('Water Data'!D41)))</f>
        <v/>
      </c>
      <c r="BT47" s="370" t="str">
        <f ca="1">+IF(OFFSET('Water Data'!$D$28,0,10*ROW('Water Data'!D41))="","",OFFSET('Water Data'!$D$28,0,10*ROW('Water Data'!D41)))</f>
        <v/>
      </c>
      <c r="BU47" s="370" t="str">
        <f ca="1">+IF(OFFSET('Water Data'!$D$29,0,10*ROW('Water Data'!D41))="","",OFFSET('Water Data'!$D$29,0,10*ROW('Water Data'!D41)))</f>
        <v/>
      </c>
      <c r="BV47" s="370" t="str">
        <f ca="1">+IF(OFFSET('Water Data'!$E$27,0,10*ROW('Water Data'!E41))="","",OFFSET('Water Data'!$E$27,0,10*ROW('Water Data'!E41)))</f>
        <v/>
      </c>
      <c r="BW47" s="370" t="str">
        <f ca="1">+IF(OFFSET('Water Data'!$E$28,0,10*ROW('Water Data'!E41))="","",OFFSET('Water Data'!$E$28,0,10*ROW('Water Data'!E41)))</f>
        <v/>
      </c>
      <c r="BX47" s="370" t="str">
        <f ca="1">+IF(OFFSET('Water Data'!$E$29,0,10*ROW('Water Data'!E41))="","",OFFSET('Water Data'!$E$29,0,10*ROW('Water Data'!E41)))</f>
        <v/>
      </c>
      <c r="BY47" s="370" t="str">
        <f ca="1">+IF(OFFSET('Water Data'!$F$27,0,10*ROW('Water Data'!F41))="","",OFFSET('Water Data'!$F$27,0,10*ROW('Water Data'!F41)))</f>
        <v/>
      </c>
      <c r="BZ47" s="370" t="str">
        <f ca="1">+IF(OFFSET('Water Data'!$F$28,0,10*ROW('Water Data'!F41))="","",OFFSET('Water Data'!$F$28,0,10*ROW('Water Data'!F41)))</f>
        <v/>
      </c>
      <c r="CA47" s="370" t="str">
        <f ca="1">+IF(OFFSET('Water Data'!$F$29,0,10*ROW('Water Data'!F41))="","",OFFSET('Water Data'!$F$29,0,10*ROW('Water Data'!F41)))</f>
        <v/>
      </c>
      <c r="CB47" s="370" t="str">
        <f ca="1">+IF(OFFSET('Water Data'!$G$27,0,10*ROW('Water Data'!G41))="","",OFFSET('Water Data'!$G$27,0,10*ROW('Water Data'!G41)))</f>
        <v/>
      </c>
      <c r="CC47" s="370" t="str">
        <f ca="1">+IF(OFFSET('Water Data'!$G$28,0,10*ROW('Water Data'!G41))="","",OFFSET('Water Data'!$G$28,0,10*ROW('Water Data'!G41)))</f>
        <v/>
      </c>
      <c r="CD47" s="370" t="str">
        <f ca="1">+IF(OFFSET('Water Data'!$G$29,0,10*ROW('Water Data'!G41))="","",OFFSET('Water Data'!$G$29,0,10*ROW('Water Data'!G41)))</f>
        <v/>
      </c>
      <c r="CE47" s="370" t="str">
        <f ca="1">+IF(OFFSET('Water Data'!$H$27,0,10*ROW('Water Data'!H41))="","",OFFSET('Water Data'!$H$27,0,10*ROW('Water Data'!H41)))</f>
        <v/>
      </c>
      <c r="CF47" s="370" t="str">
        <f ca="1">+IF(OFFSET('Water Data'!$H$28,0,10*ROW('Water Data'!H41))="","",OFFSET('Water Data'!$H$28,0,10*ROW('Water Data'!H41)))</f>
        <v/>
      </c>
      <c r="CG47" s="370" t="str">
        <f ca="1">+IF(OFFSET('Water Data'!$H$29,0,10*ROW('Water Data'!H41))="","",OFFSET('Water Data'!$H$29,0,10*ROW('Water Data'!H41)))</f>
        <v/>
      </c>
      <c r="CH47" s="370" t="str">
        <f ca="1">+IF(OFFSET('Water Data'!$I$27,0,10*ROW('Water Data'!I41))="","",OFFSET('Water Data'!$I$27,0,10*ROW('Water Data'!I41)))</f>
        <v/>
      </c>
      <c r="CI47" s="370" t="str">
        <f ca="1">+IF(OFFSET('Water Data'!$I$28,0,10*ROW('Water Data'!I41))="","",OFFSET('Water Data'!$I$28,0,10*ROW('Water Data'!I41)))</f>
        <v/>
      </c>
      <c r="CJ47" s="370" t="str">
        <f ca="1">+IF(OFFSET('Water Data'!$I$29,0,10*ROW('Water Data'!I41))="","",OFFSET('Water Data'!$I$29,0,10*ROW('Water Data'!I41)))</f>
        <v/>
      </c>
      <c r="CK47" s="370" t="str">
        <f ca="1">+IF(OFFSET('Sanitation Data'!$D$28,0,10*ROW('Sanitation Data'!D41))="","",OFFSET('Sanitation Data'!$D$28,0,10*ROW('Sanitation Data'!D41)))</f>
        <v/>
      </c>
      <c r="CL47" s="370" t="str">
        <f ca="1">+IF(OFFSET('Sanitation Data'!$D$29,0,10*ROW('Sanitation Data'!D41))="","",OFFSET('Sanitation Data'!$D$29,0,10*ROW('Sanitation Data'!D41)))</f>
        <v/>
      </c>
      <c r="CM47" s="370" t="str">
        <f ca="1">+IF(OFFSET('Sanitation Data'!$D$30,0,10*ROW('Sanitation Data'!D41))="","",OFFSET('Sanitation Data'!$D$30,0,10*ROW('Sanitation Data'!D41)))</f>
        <v/>
      </c>
      <c r="CN47" s="370" t="str">
        <f ca="1">+IF(OFFSET('Sanitation Data'!$D$31,0,10*ROW('Sanitation Data'!D41))="","",OFFSET('Sanitation Data'!$D$31,0,10*ROW('Sanitation Data'!D41)))</f>
        <v/>
      </c>
      <c r="CO47" s="370" t="str">
        <f ca="1">+IF(OFFSET('Sanitation Data'!$D$32,0,10*ROW('Sanitation Data'!D41))="","",OFFSET('Sanitation Data'!$D$32,0,10*ROW('Sanitation Data'!D41)))</f>
        <v/>
      </c>
      <c r="CP47" s="370" t="str">
        <f ca="1">+IF(OFFSET('Sanitation Data'!$E$28,0,10*ROW('Sanitation Data'!E41))="","",OFFSET('Sanitation Data'!$E$28,0,10*ROW('Sanitation Data'!E41)))</f>
        <v/>
      </c>
      <c r="CQ47" s="370" t="str">
        <f ca="1">+IF(OFFSET('Sanitation Data'!$E$29,0,10*ROW('Sanitation Data'!E41))="","",OFFSET('Sanitation Data'!$E$29,0,10*ROW('Sanitation Data'!E41)))</f>
        <v/>
      </c>
      <c r="CR47" s="370" t="str">
        <f ca="1">+IF(OFFSET('Sanitation Data'!$E$30,0,10*ROW('Sanitation Data'!E41))="","",OFFSET('Sanitation Data'!$E$30,0,10*ROW('Sanitation Data'!E41)))</f>
        <v/>
      </c>
      <c r="CS47" s="370" t="str">
        <f ca="1">+IF(OFFSET('Sanitation Data'!$E$31,0,10*ROW('Sanitation Data'!E41))="","",OFFSET('Sanitation Data'!$E$31,0,10*ROW('Sanitation Data'!E41)))</f>
        <v/>
      </c>
      <c r="CT47" s="370" t="str">
        <f ca="1">+IF(OFFSET('Sanitation Data'!$E$32,0,10*ROW('Sanitation Data'!E41))="","",OFFSET('Sanitation Data'!$E$32,0,10*ROW('Sanitation Data'!E41)))</f>
        <v/>
      </c>
      <c r="CU47" s="370" t="str">
        <f ca="1">+IF(OFFSET('Sanitation Data'!$F$28,0,10*ROW('Sanitation Data'!F41))="","",OFFSET('Sanitation Data'!$F$28,0,10*ROW('Sanitation Data'!F41)))</f>
        <v/>
      </c>
      <c r="CV47" s="370" t="str">
        <f ca="1">+IF(OFFSET('Sanitation Data'!$F$29,0,10*ROW('Sanitation Data'!F41))="","",OFFSET('Sanitation Data'!$F$29,0,10*ROW('Sanitation Data'!F41)))</f>
        <v/>
      </c>
      <c r="CW47" s="370" t="str">
        <f ca="1">+IF(OFFSET('Sanitation Data'!$F$30,0,10*ROW('Sanitation Data'!F41))="","",OFFSET('Sanitation Data'!$F$30,0,10*ROW('Sanitation Data'!F41)))</f>
        <v/>
      </c>
      <c r="CX47" s="370" t="str">
        <f ca="1">+IF(OFFSET('Sanitation Data'!$F$31,0,10*ROW('Sanitation Data'!F41))="","",OFFSET('Sanitation Data'!$F$31,0,10*ROW('Sanitation Data'!F41)))</f>
        <v/>
      </c>
      <c r="CY47" s="370" t="str">
        <f ca="1">+IF(OFFSET('Sanitation Data'!$F$32,0,10*ROW('Sanitation Data'!F41))="","",OFFSET('Sanitation Data'!$F$32,0,10*ROW('Sanitation Data'!F41)))</f>
        <v/>
      </c>
      <c r="CZ47" s="370" t="str">
        <f ca="1">+IF(OFFSET('Sanitation Data'!$G$28,0,10*ROW('Sanitation Data'!G41))="","",OFFSET('Sanitation Data'!$G$28,0,10*ROW('Sanitation Data'!G41)))</f>
        <v/>
      </c>
      <c r="DA47" s="370" t="str">
        <f ca="1">+IF(OFFSET('Sanitation Data'!$G$29,0,10*ROW('Sanitation Data'!G41))="","",OFFSET('Sanitation Data'!$G$29,0,10*ROW('Sanitation Data'!G41)))</f>
        <v/>
      </c>
      <c r="DB47" s="370" t="str">
        <f ca="1">+IF(OFFSET('Sanitation Data'!$G$30,0,10*ROW('Sanitation Data'!G41))="","",OFFSET('Sanitation Data'!$G$30,0,10*ROW('Sanitation Data'!G41)))</f>
        <v/>
      </c>
      <c r="DC47" s="370" t="str">
        <f ca="1">+IF(OFFSET('Sanitation Data'!$G$31,0,10*ROW('Sanitation Data'!G41))="","",OFFSET('Sanitation Data'!$G$31,0,10*ROW('Sanitation Data'!G41)))</f>
        <v/>
      </c>
      <c r="DD47" s="370" t="str">
        <f ca="1">+IF(OFFSET('Sanitation Data'!$G$32,0,10*ROW('Sanitation Data'!G41))="","",OFFSET('Sanitation Data'!$G$32,0,10*ROW('Sanitation Data'!G41)))</f>
        <v/>
      </c>
      <c r="DE47" s="370" t="str">
        <f ca="1">+IF(OFFSET('Sanitation Data'!$H$28,0,10*ROW('Sanitation Data'!H41))="","",OFFSET('Sanitation Data'!$H$28,0,10*ROW('Sanitation Data'!H41)))</f>
        <v/>
      </c>
      <c r="DF47" s="370" t="str">
        <f ca="1">+IF(OFFSET('Sanitation Data'!$H$29,0,10*ROW('Sanitation Data'!H41))="","",OFFSET('Sanitation Data'!$H$29,0,10*ROW('Sanitation Data'!H41)))</f>
        <v/>
      </c>
      <c r="DG47" s="370" t="str">
        <f ca="1">+IF(OFFSET('Sanitation Data'!$H$30,0,10*ROW('Sanitation Data'!H41))="","",OFFSET('Sanitation Data'!$H$30,0,10*ROW('Sanitation Data'!H41)))</f>
        <v/>
      </c>
      <c r="DH47" s="370" t="str">
        <f ca="1">+IF(OFFSET('Sanitation Data'!$H$31,0,10*ROW('Sanitation Data'!H41))="","",OFFSET('Sanitation Data'!$H$31,0,10*ROW('Sanitation Data'!H41)))</f>
        <v/>
      </c>
      <c r="DI47" s="370" t="str">
        <f ca="1">+IF(OFFSET('Sanitation Data'!$H$32,0,10*ROW('Sanitation Data'!H41))="","",OFFSET('Sanitation Data'!$H$32,0,10*ROW('Sanitation Data'!H41)))</f>
        <v/>
      </c>
      <c r="DJ47" s="370" t="str">
        <f ca="1">+IF(OFFSET('Sanitation Data'!$I$28,0,10*ROW('Sanitation Data'!I41))="","",OFFSET('Sanitation Data'!$I$28,0,10*ROW('Sanitation Data'!I41)))</f>
        <v/>
      </c>
      <c r="DK47" s="370" t="str">
        <f ca="1">+IF(OFFSET('Sanitation Data'!$I$29,0,10*ROW('Sanitation Data'!I41))="","",OFFSET('Sanitation Data'!$I$29,0,10*ROW('Sanitation Data'!I41)))</f>
        <v/>
      </c>
      <c r="DL47" s="370" t="str">
        <f ca="1">+IF(OFFSET('Sanitation Data'!$I$30,0,10*ROW('Sanitation Data'!I41))="","",OFFSET('Sanitation Data'!$I$30,0,10*ROW('Sanitation Data'!I41)))</f>
        <v/>
      </c>
      <c r="DM47" s="370" t="str">
        <f ca="1">+IF(OFFSET('Sanitation Data'!$I$31,0,10*ROW('Sanitation Data'!I41))="","",OFFSET('Sanitation Data'!$I$31,0,10*ROW('Sanitation Data'!I41)))</f>
        <v/>
      </c>
      <c r="DN47" s="370" t="str">
        <f ca="1">+IF(OFFSET('Sanitation Data'!$I$32,0,10*ROW('Sanitation Data'!I41))="","",OFFSET('Sanitation Data'!$I$32,0,10*ROW('Sanitation Data'!I41)))</f>
        <v/>
      </c>
      <c r="DO47" s="370" t="str">
        <f ca="1">+IF(OFFSET('Hygiene Data'!$D$11,0,10*ROW('Hygiene Data'!D41))="","",OFFSET('Hygiene Data'!$D$11,0,10*ROW('Hygiene Data'!D41)))</f>
        <v/>
      </c>
      <c r="DP47" s="370" t="str">
        <f ca="1">+IF(OFFSET('Hygiene Data'!$D$12,0,10*ROW('Hygiene Data'!D41))="","",OFFSET('Hygiene Data'!$D$12,0,10*ROW('Hygiene Data'!D41)))</f>
        <v/>
      </c>
      <c r="DQ47" s="370" t="str">
        <f ca="1">+IF(OFFSET('Hygiene Data'!$D$13,0,10*ROW('Hygiene Data'!D41))="","",OFFSET('Hygiene Data'!$D$13,0,10*ROW('Hygiene Data'!D41)))</f>
        <v/>
      </c>
      <c r="DR47" s="370" t="str">
        <f ca="1">+IF(OFFSET('Hygiene Data'!$E$11,0,10*ROW('Hygiene Data'!E41))="","",OFFSET('Hygiene Data'!$E$11,0,10*ROW('Hygiene Data'!E41)))</f>
        <v/>
      </c>
      <c r="DS47" s="370" t="str">
        <f ca="1">+IF(OFFSET('Hygiene Data'!$E$12,0,10*ROW('Hygiene Data'!E41))="","",OFFSET('Hygiene Data'!$E$12,0,10*ROW('Hygiene Data'!E41)))</f>
        <v/>
      </c>
      <c r="DT47" s="370" t="str">
        <f ca="1">+IF(OFFSET('Hygiene Data'!$E$13,0,10*ROW('Hygiene Data'!E41))="","",OFFSET('Hygiene Data'!$E$13,0,10*ROW('Hygiene Data'!E41)))</f>
        <v/>
      </c>
      <c r="DU47" s="370" t="str">
        <f ca="1">+IF(OFFSET('Hygiene Data'!$F$11,0,10*ROW('Hygiene Data'!F41))="","",OFFSET('Hygiene Data'!$F$11,0,10*ROW('Hygiene Data'!F41)))</f>
        <v/>
      </c>
      <c r="DV47" s="370" t="str">
        <f ca="1">+IF(OFFSET('Hygiene Data'!$F$12,0,10*ROW('Hygiene Data'!F41))="","",OFFSET('Hygiene Data'!$F$12,0,10*ROW('Hygiene Data'!F41)))</f>
        <v/>
      </c>
      <c r="DW47" s="370" t="str">
        <f ca="1">+IF(OFFSET('Hygiene Data'!$F$13,0,10*ROW('Hygiene Data'!F41))="","",OFFSET('Hygiene Data'!$F$13,0,10*ROW('Hygiene Data'!F41)))</f>
        <v/>
      </c>
      <c r="DX47" s="370" t="str">
        <f ca="1">+IF(OFFSET('Hygiene Data'!$G$11,0,10*ROW('Hygiene Data'!G41))="","",OFFSET('Hygiene Data'!$G$11,0,10*ROW('Hygiene Data'!G41)))</f>
        <v/>
      </c>
      <c r="DY47" s="370" t="str">
        <f ca="1">+IF(OFFSET('Hygiene Data'!$G$12,0,10*ROW('Hygiene Data'!G41))="","",OFFSET('Hygiene Data'!$G$12,0,10*ROW('Hygiene Data'!G41)))</f>
        <v/>
      </c>
      <c r="DZ47" s="370" t="str">
        <f ca="1">+IF(OFFSET('Hygiene Data'!$G$13,0,10*ROW('Hygiene Data'!G41))="","",OFFSET('Hygiene Data'!$G$13,0,10*ROW('Hygiene Data'!G41)))</f>
        <v/>
      </c>
      <c r="EA47" s="370" t="str">
        <f ca="1">+IF(OFFSET('Hygiene Data'!$H$11,0,10*ROW('Hygiene Data'!H41))="","",OFFSET('Hygiene Data'!$H$11,0,10*ROW('Hygiene Data'!H41)))</f>
        <v/>
      </c>
      <c r="EB47" s="370" t="str">
        <f ca="1">+IF(OFFSET('Hygiene Data'!$H$12,0,10*ROW('Hygiene Data'!H41))="","",OFFSET('Hygiene Data'!$H$12,0,10*ROW('Hygiene Data'!H41)))</f>
        <v/>
      </c>
      <c r="EC47" s="370" t="str">
        <f ca="1">+IF(OFFSET('Hygiene Data'!$H$13,0,10*ROW('Hygiene Data'!H41))="","",OFFSET('Hygiene Data'!$H$13,0,10*ROW('Hygiene Data'!H41)))</f>
        <v/>
      </c>
      <c r="ED47" s="370" t="str">
        <f ca="1">+IF(OFFSET('Hygiene Data'!$I$11,0,10*ROW('Hygiene Data'!I41))="","",OFFSET('Hygiene Data'!$I$11,0,10*ROW('Hygiene Data'!I41)))</f>
        <v/>
      </c>
      <c r="EE47" s="370" t="str">
        <f ca="1">+IF(OFFSET('Hygiene Data'!$I$12,0,10*ROW('Hygiene Data'!I41))="","",OFFSET('Hygiene Data'!$I$12,0,10*ROW('Hygiene Data'!I41)))</f>
        <v/>
      </c>
      <c r="EF47" s="370" t="str">
        <f ca="1">+IF(OFFSET('Hygiene Data'!$I$13,0,10*ROW('Hygiene Data'!I41))="","",OFFSET('Hygiene Data'!$I$13,0,10*ROW('Hygiene Data'!I41)))</f>
        <v/>
      </c>
    </row>
    <row r="48" spans="1:136" x14ac:dyDescent="0.25">
      <c r="A48" s="479" t="str">
        <f ca="1">+IF(OFFSET('Water Data'!$B$2,0,10*ROW('Water Data'!E42))="","",OFFSET('Water Data'!$B$2,0,10*ROW('Water Data'!E42)))</f>
        <v/>
      </c>
      <c r="B48" s="47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6" t="str">
        <f t="shared" ca="1" si="0"/>
        <v/>
      </c>
      <c r="D48" s="50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0" t="str">
        <f ca="1">+IF(OFFSET('Water Data'!$D$27,0,10*ROW('Water Data'!D42))="","",OFFSET('Water Data'!$D$27,0,10*ROW('Water Data'!D42)))</f>
        <v/>
      </c>
      <c r="BT48" s="370" t="str">
        <f ca="1">+IF(OFFSET('Water Data'!$D$28,0,10*ROW('Water Data'!D42))="","",OFFSET('Water Data'!$D$28,0,10*ROW('Water Data'!D42)))</f>
        <v/>
      </c>
      <c r="BU48" s="370" t="str">
        <f ca="1">+IF(OFFSET('Water Data'!$D$29,0,10*ROW('Water Data'!D42))="","",OFFSET('Water Data'!$D$29,0,10*ROW('Water Data'!D42)))</f>
        <v/>
      </c>
      <c r="BV48" s="370" t="str">
        <f ca="1">+IF(OFFSET('Water Data'!$E$27,0,10*ROW('Water Data'!E42))="","",OFFSET('Water Data'!$E$27,0,10*ROW('Water Data'!E42)))</f>
        <v/>
      </c>
      <c r="BW48" s="370" t="str">
        <f ca="1">+IF(OFFSET('Water Data'!$E$28,0,10*ROW('Water Data'!E42))="","",OFFSET('Water Data'!$E$28,0,10*ROW('Water Data'!E42)))</f>
        <v/>
      </c>
      <c r="BX48" s="370" t="str">
        <f ca="1">+IF(OFFSET('Water Data'!$E$29,0,10*ROW('Water Data'!E42))="","",OFFSET('Water Data'!$E$29,0,10*ROW('Water Data'!E42)))</f>
        <v/>
      </c>
      <c r="BY48" s="370" t="str">
        <f ca="1">+IF(OFFSET('Water Data'!$F$27,0,10*ROW('Water Data'!F42))="","",OFFSET('Water Data'!$F$27,0,10*ROW('Water Data'!F42)))</f>
        <v/>
      </c>
      <c r="BZ48" s="370" t="str">
        <f ca="1">+IF(OFFSET('Water Data'!$F$28,0,10*ROW('Water Data'!F42))="","",OFFSET('Water Data'!$F$28,0,10*ROW('Water Data'!F42)))</f>
        <v/>
      </c>
      <c r="CA48" s="370" t="str">
        <f ca="1">+IF(OFFSET('Water Data'!$F$29,0,10*ROW('Water Data'!F42))="","",OFFSET('Water Data'!$F$29,0,10*ROW('Water Data'!F42)))</f>
        <v/>
      </c>
      <c r="CB48" s="370" t="str">
        <f ca="1">+IF(OFFSET('Water Data'!$G$27,0,10*ROW('Water Data'!G42))="","",OFFSET('Water Data'!$G$27,0,10*ROW('Water Data'!G42)))</f>
        <v/>
      </c>
      <c r="CC48" s="370" t="str">
        <f ca="1">+IF(OFFSET('Water Data'!$G$28,0,10*ROW('Water Data'!G42))="","",OFFSET('Water Data'!$G$28,0,10*ROW('Water Data'!G42)))</f>
        <v/>
      </c>
      <c r="CD48" s="370" t="str">
        <f ca="1">+IF(OFFSET('Water Data'!$G$29,0,10*ROW('Water Data'!G42))="","",OFFSET('Water Data'!$G$29,0,10*ROW('Water Data'!G42)))</f>
        <v/>
      </c>
      <c r="CE48" s="370" t="str">
        <f ca="1">+IF(OFFSET('Water Data'!$H$27,0,10*ROW('Water Data'!H42))="","",OFFSET('Water Data'!$H$27,0,10*ROW('Water Data'!H42)))</f>
        <v/>
      </c>
      <c r="CF48" s="370" t="str">
        <f ca="1">+IF(OFFSET('Water Data'!$H$28,0,10*ROW('Water Data'!H42))="","",OFFSET('Water Data'!$H$28,0,10*ROW('Water Data'!H42)))</f>
        <v/>
      </c>
      <c r="CG48" s="370" t="str">
        <f ca="1">+IF(OFFSET('Water Data'!$H$29,0,10*ROW('Water Data'!H42))="","",OFFSET('Water Data'!$H$29,0,10*ROW('Water Data'!H42)))</f>
        <v/>
      </c>
      <c r="CH48" s="370" t="str">
        <f ca="1">+IF(OFFSET('Water Data'!$I$27,0,10*ROW('Water Data'!I42))="","",OFFSET('Water Data'!$I$27,0,10*ROW('Water Data'!I42)))</f>
        <v/>
      </c>
      <c r="CI48" s="370" t="str">
        <f ca="1">+IF(OFFSET('Water Data'!$I$28,0,10*ROW('Water Data'!I42))="","",OFFSET('Water Data'!$I$28,0,10*ROW('Water Data'!I42)))</f>
        <v/>
      </c>
      <c r="CJ48" s="370" t="str">
        <f ca="1">+IF(OFFSET('Water Data'!$I$29,0,10*ROW('Water Data'!I42))="","",OFFSET('Water Data'!$I$29,0,10*ROW('Water Data'!I42)))</f>
        <v/>
      </c>
      <c r="CK48" s="370" t="str">
        <f ca="1">+IF(OFFSET('Sanitation Data'!$D$28,0,10*ROW('Sanitation Data'!D42))="","",OFFSET('Sanitation Data'!$D$28,0,10*ROW('Sanitation Data'!D42)))</f>
        <v/>
      </c>
      <c r="CL48" s="370" t="str">
        <f ca="1">+IF(OFFSET('Sanitation Data'!$D$29,0,10*ROW('Sanitation Data'!D42))="","",OFFSET('Sanitation Data'!$D$29,0,10*ROW('Sanitation Data'!D42)))</f>
        <v/>
      </c>
      <c r="CM48" s="370" t="str">
        <f ca="1">+IF(OFFSET('Sanitation Data'!$D$30,0,10*ROW('Sanitation Data'!D42))="","",OFFSET('Sanitation Data'!$D$30,0,10*ROW('Sanitation Data'!D42)))</f>
        <v/>
      </c>
      <c r="CN48" s="370" t="str">
        <f ca="1">+IF(OFFSET('Sanitation Data'!$D$31,0,10*ROW('Sanitation Data'!D42))="","",OFFSET('Sanitation Data'!$D$31,0,10*ROW('Sanitation Data'!D42)))</f>
        <v/>
      </c>
      <c r="CO48" s="370" t="str">
        <f ca="1">+IF(OFFSET('Sanitation Data'!$D$32,0,10*ROW('Sanitation Data'!D42))="","",OFFSET('Sanitation Data'!$D$32,0,10*ROW('Sanitation Data'!D42)))</f>
        <v/>
      </c>
      <c r="CP48" s="370" t="str">
        <f ca="1">+IF(OFFSET('Sanitation Data'!$E$28,0,10*ROW('Sanitation Data'!E42))="","",OFFSET('Sanitation Data'!$E$28,0,10*ROW('Sanitation Data'!E42)))</f>
        <v/>
      </c>
      <c r="CQ48" s="370" t="str">
        <f ca="1">+IF(OFFSET('Sanitation Data'!$E$29,0,10*ROW('Sanitation Data'!E42))="","",OFFSET('Sanitation Data'!$E$29,0,10*ROW('Sanitation Data'!E42)))</f>
        <v/>
      </c>
      <c r="CR48" s="370" t="str">
        <f ca="1">+IF(OFFSET('Sanitation Data'!$E$30,0,10*ROW('Sanitation Data'!E42))="","",OFFSET('Sanitation Data'!$E$30,0,10*ROW('Sanitation Data'!E42)))</f>
        <v/>
      </c>
      <c r="CS48" s="370" t="str">
        <f ca="1">+IF(OFFSET('Sanitation Data'!$E$31,0,10*ROW('Sanitation Data'!E42))="","",OFFSET('Sanitation Data'!$E$31,0,10*ROW('Sanitation Data'!E42)))</f>
        <v/>
      </c>
      <c r="CT48" s="370" t="str">
        <f ca="1">+IF(OFFSET('Sanitation Data'!$E$32,0,10*ROW('Sanitation Data'!E42))="","",OFFSET('Sanitation Data'!$E$32,0,10*ROW('Sanitation Data'!E42)))</f>
        <v/>
      </c>
      <c r="CU48" s="370" t="str">
        <f ca="1">+IF(OFFSET('Sanitation Data'!$F$28,0,10*ROW('Sanitation Data'!F42))="","",OFFSET('Sanitation Data'!$F$28,0,10*ROW('Sanitation Data'!F42)))</f>
        <v/>
      </c>
      <c r="CV48" s="370" t="str">
        <f ca="1">+IF(OFFSET('Sanitation Data'!$F$29,0,10*ROW('Sanitation Data'!F42))="","",OFFSET('Sanitation Data'!$F$29,0,10*ROW('Sanitation Data'!F42)))</f>
        <v/>
      </c>
      <c r="CW48" s="370" t="str">
        <f ca="1">+IF(OFFSET('Sanitation Data'!$F$30,0,10*ROW('Sanitation Data'!F42))="","",OFFSET('Sanitation Data'!$F$30,0,10*ROW('Sanitation Data'!F42)))</f>
        <v/>
      </c>
      <c r="CX48" s="370" t="str">
        <f ca="1">+IF(OFFSET('Sanitation Data'!$F$31,0,10*ROW('Sanitation Data'!F42))="","",OFFSET('Sanitation Data'!$F$31,0,10*ROW('Sanitation Data'!F42)))</f>
        <v/>
      </c>
      <c r="CY48" s="370" t="str">
        <f ca="1">+IF(OFFSET('Sanitation Data'!$F$32,0,10*ROW('Sanitation Data'!F42))="","",OFFSET('Sanitation Data'!$F$32,0,10*ROW('Sanitation Data'!F42)))</f>
        <v/>
      </c>
      <c r="CZ48" s="370" t="str">
        <f ca="1">+IF(OFFSET('Sanitation Data'!$G$28,0,10*ROW('Sanitation Data'!G42))="","",OFFSET('Sanitation Data'!$G$28,0,10*ROW('Sanitation Data'!G42)))</f>
        <v/>
      </c>
      <c r="DA48" s="370" t="str">
        <f ca="1">+IF(OFFSET('Sanitation Data'!$G$29,0,10*ROW('Sanitation Data'!G42))="","",OFFSET('Sanitation Data'!$G$29,0,10*ROW('Sanitation Data'!G42)))</f>
        <v/>
      </c>
      <c r="DB48" s="370" t="str">
        <f ca="1">+IF(OFFSET('Sanitation Data'!$G$30,0,10*ROW('Sanitation Data'!G42))="","",OFFSET('Sanitation Data'!$G$30,0,10*ROW('Sanitation Data'!G42)))</f>
        <v/>
      </c>
      <c r="DC48" s="370" t="str">
        <f ca="1">+IF(OFFSET('Sanitation Data'!$G$31,0,10*ROW('Sanitation Data'!G42))="","",OFFSET('Sanitation Data'!$G$31,0,10*ROW('Sanitation Data'!G42)))</f>
        <v/>
      </c>
      <c r="DD48" s="370" t="str">
        <f ca="1">+IF(OFFSET('Sanitation Data'!$G$32,0,10*ROW('Sanitation Data'!G42))="","",OFFSET('Sanitation Data'!$G$32,0,10*ROW('Sanitation Data'!G42)))</f>
        <v/>
      </c>
      <c r="DE48" s="370" t="str">
        <f ca="1">+IF(OFFSET('Sanitation Data'!$H$28,0,10*ROW('Sanitation Data'!H42))="","",OFFSET('Sanitation Data'!$H$28,0,10*ROW('Sanitation Data'!H42)))</f>
        <v/>
      </c>
      <c r="DF48" s="370" t="str">
        <f ca="1">+IF(OFFSET('Sanitation Data'!$H$29,0,10*ROW('Sanitation Data'!H42))="","",OFFSET('Sanitation Data'!$H$29,0,10*ROW('Sanitation Data'!H42)))</f>
        <v/>
      </c>
      <c r="DG48" s="370" t="str">
        <f ca="1">+IF(OFFSET('Sanitation Data'!$H$30,0,10*ROW('Sanitation Data'!H42))="","",OFFSET('Sanitation Data'!$H$30,0,10*ROW('Sanitation Data'!H42)))</f>
        <v/>
      </c>
      <c r="DH48" s="370" t="str">
        <f ca="1">+IF(OFFSET('Sanitation Data'!$H$31,0,10*ROW('Sanitation Data'!H42))="","",OFFSET('Sanitation Data'!$H$31,0,10*ROW('Sanitation Data'!H42)))</f>
        <v/>
      </c>
      <c r="DI48" s="370" t="str">
        <f ca="1">+IF(OFFSET('Sanitation Data'!$H$32,0,10*ROW('Sanitation Data'!H42))="","",OFFSET('Sanitation Data'!$H$32,0,10*ROW('Sanitation Data'!H42)))</f>
        <v/>
      </c>
      <c r="DJ48" s="370" t="str">
        <f ca="1">+IF(OFFSET('Sanitation Data'!$I$28,0,10*ROW('Sanitation Data'!I42))="","",OFFSET('Sanitation Data'!$I$28,0,10*ROW('Sanitation Data'!I42)))</f>
        <v/>
      </c>
      <c r="DK48" s="370" t="str">
        <f ca="1">+IF(OFFSET('Sanitation Data'!$I$29,0,10*ROW('Sanitation Data'!I42))="","",OFFSET('Sanitation Data'!$I$29,0,10*ROW('Sanitation Data'!I42)))</f>
        <v/>
      </c>
      <c r="DL48" s="370" t="str">
        <f ca="1">+IF(OFFSET('Sanitation Data'!$I$30,0,10*ROW('Sanitation Data'!I42))="","",OFFSET('Sanitation Data'!$I$30,0,10*ROW('Sanitation Data'!I42)))</f>
        <v/>
      </c>
      <c r="DM48" s="370" t="str">
        <f ca="1">+IF(OFFSET('Sanitation Data'!$I$31,0,10*ROW('Sanitation Data'!I42))="","",OFFSET('Sanitation Data'!$I$31,0,10*ROW('Sanitation Data'!I42)))</f>
        <v/>
      </c>
      <c r="DN48" s="370" t="str">
        <f ca="1">+IF(OFFSET('Sanitation Data'!$I$32,0,10*ROW('Sanitation Data'!I42))="","",OFFSET('Sanitation Data'!$I$32,0,10*ROW('Sanitation Data'!I42)))</f>
        <v/>
      </c>
      <c r="DO48" s="370" t="str">
        <f ca="1">+IF(OFFSET('Hygiene Data'!$D$11,0,10*ROW('Hygiene Data'!D42))="","",OFFSET('Hygiene Data'!$D$11,0,10*ROW('Hygiene Data'!D42)))</f>
        <v/>
      </c>
      <c r="DP48" s="370" t="str">
        <f ca="1">+IF(OFFSET('Hygiene Data'!$D$12,0,10*ROW('Hygiene Data'!D42))="","",OFFSET('Hygiene Data'!$D$12,0,10*ROW('Hygiene Data'!D42)))</f>
        <v/>
      </c>
      <c r="DQ48" s="370" t="str">
        <f ca="1">+IF(OFFSET('Hygiene Data'!$D$13,0,10*ROW('Hygiene Data'!D42))="","",OFFSET('Hygiene Data'!$D$13,0,10*ROW('Hygiene Data'!D42)))</f>
        <v/>
      </c>
      <c r="DR48" s="370" t="str">
        <f ca="1">+IF(OFFSET('Hygiene Data'!$E$11,0,10*ROW('Hygiene Data'!E42))="","",OFFSET('Hygiene Data'!$E$11,0,10*ROW('Hygiene Data'!E42)))</f>
        <v/>
      </c>
      <c r="DS48" s="370" t="str">
        <f ca="1">+IF(OFFSET('Hygiene Data'!$E$12,0,10*ROW('Hygiene Data'!E42))="","",OFFSET('Hygiene Data'!$E$12,0,10*ROW('Hygiene Data'!E42)))</f>
        <v/>
      </c>
      <c r="DT48" s="370" t="str">
        <f ca="1">+IF(OFFSET('Hygiene Data'!$E$13,0,10*ROW('Hygiene Data'!E42))="","",OFFSET('Hygiene Data'!$E$13,0,10*ROW('Hygiene Data'!E42)))</f>
        <v/>
      </c>
      <c r="DU48" s="370" t="str">
        <f ca="1">+IF(OFFSET('Hygiene Data'!$F$11,0,10*ROW('Hygiene Data'!F42))="","",OFFSET('Hygiene Data'!$F$11,0,10*ROW('Hygiene Data'!F42)))</f>
        <v/>
      </c>
      <c r="DV48" s="370" t="str">
        <f ca="1">+IF(OFFSET('Hygiene Data'!$F$12,0,10*ROW('Hygiene Data'!F42))="","",OFFSET('Hygiene Data'!$F$12,0,10*ROW('Hygiene Data'!F42)))</f>
        <v/>
      </c>
      <c r="DW48" s="370" t="str">
        <f ca="1">+IF(OFFSET('Hygiene Data'!$F$13,0,10*ROW('Hygiene Data'!F42))="","",OFFSET('Hygiene Data'!$F$13,0,10*ROW('Hygiene Data'!F42)))</f>
        <v/>
      </c>
      <c r="DX48" s="370" t="str">
        <f ca="1">+IF(OFFSET('Hygiene Data'!$G$11,0,10*ROW('Hygiene Data'!G42))="","",OFFSET('Hygiene Data'!$G$11,0,10*ROW('Hygiene Data'!G42)))</f>
        <v/>
      </c>
      <c r="DY48" s="370" t="str">
        <f ca="1">+IF(OFFSET('Hygiene Data'!$G$12,0,10*ROW('Hygiene Data'!G42))="","",OFFSET('Hygiene Data'!$G$12,0,10*ROW('Hygiene Data'!G42)))</f>
        <v/>
      </c>
      <c r="DZ48" s="370" t="str">
        <f ca="1">+IF(OFFSET('Hygiene Data'!$G$13,0,10*ROW('Hygiene Data'!G42))="","",OFFSET('Hygiene Data'!$G$13,0,10*ROW('Hygiene Data'!G42)))</f>
        <v/>
      </c>
      <c r="EA48" s="370" t="str">
        <f ca="1">+IF(OFFSET('Hygiene Data'!$H$11,0,10*ROW('Hygiene Data'!H42))="","",OFFSET('Hygiene Data'!$H$11,0,10*ROW('Hygiene Data'!H42)))</f>
        <v/>
      </c>
      <c r="EB48" s="370" t="str">
        <f ca="1">+IF(OFFSET('Hygiene Data'!$H$12,0,10*ROW('Hygiene Data'!H42))="","",OFFSET('Hygiene Data'!$H$12,0,10*ROW('Hygiene Data'!H42)))</f>
        <v/>
      </c>
      <c r="EC48" s="370" t="str">
        <f ca="1">+IF(OFFSET('Hygiene Data'!$H$13,0,10*ROW('Hygiene Data'!H42))="","",OFFSET('Hygiene Data'!$H$13,0,10*ROW('Hygiene Data'!H42)))</f>
        <v/>
      </c>
      <c r="ED48" s="370" t="str">
        <f ca="1">+IF(OFFSET('Hygiene Data'!$I$11,0,10*ROW('Hygiene Data'!I42))="","",OFFSET('Hygiene Data'!$I$11,0,10*ROW('Hygiene Data'!I42)))</f>
        <v/>
      </c>
      <c r="EE48" s="370" t="str">
        <f ca="1">+IF(OFFSET('Hygiene Data'!$I$12,0,10*ROW('Hygiene Data'!I42))="","",OFFSET('Hygiene Data'!$I$12,0,10*ROW('Hygiene Data'!I42)))</f>
        <v/>
      </c>
      <c r="EF48" s="370" t="str">
        <f ca="1">+IF(OFFSET('Hygiene Data'!$I$13,0,10*ROW('Hygiene Data'!I42))="","",OFFSET('Hygiene Data'!$I$13,0,10*ROW('Hygiene Data'!I42)))</f>
        <v/>
      </c>
    </row>
    <row r="49" spans="1:136" x14ac:dyDescent="0.25">
      <c r="A49" s="479" t="str">
        <f ca="1">+IF(OFFSET('Water Data'!$B$2,0,10*ROW('Water Data'!E43))="","",OFFSET('Water Data'!$B$2,0,10*ROW('Water Data'!E43)))</f>
        <v/>
      </c>
      <c r="B49" s="47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6" t="str">
        <f t="shared" ca="1" si="0"/>
        <v/>
      </c>
      <c r="D49" s="50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0" t="str">
        <f ca="1">+IF(OFFSET('Water Data'!$D$27,0,10*ROW('Water Data'!D43))="","",OFFSET('Water Data'!$D$27,0,10*ROW('Water Data'!D43)))</f>
        <v/>
      </c>
      <c r="BT49" s="370" t="str">
        <f ca="1">+IF(OFFSET('Water Data'!$D$28,0,10*ROW('Water Data'!D43))="","",OFFSET('Water Data'!$D$28,0,10*ROW('Water Data'!D43)))</f>
        <v/>
      </c>
      <c r="BU49" s="370" t="str">
        <f ca="1">+IF(OFFSET('Water Data'!$D$29,0,10*ROW('Water Data'!D43))="","",OFFSET('Water Data'!$D$29,0,10*ROW('Water Data'!D43)))</f>
        <v/>
      </c>
      <c r="BV49" s="370" t="str">
        <f ca="1">+IF(OFFSET('Water Data'!$E$27,0,10*ROW('Water Data'!E43))="","",OFFSET('Water Data'!$E$27,0,10*ROW('Water Data'!E43)))</f>
        <v/>
      </c>
      <c r="BW49" s="370" t="str">
        <f ca="1">+IF(OFFSET('Water Data'!$E$28,0,10*ROW('Water Data'!E43))="","",OFFSET('Water Data'!$E$28,0,10*ROW('Water Data'!E43)))</f>
        <v/>
      </c>
      <c r="BX49" s="370" t="str">
        <f ca="1">+IF(OFFSET('Water Data'!$E$29,0,10*ROW('Water Data'!E43))="","",OFFSET('Water Data'!$E$29,0,10*ROW('Water Data'!E43)))</f>
        <v/>
      </c>
      <c r="BY49" s="370" t="str">
        <f ca="1">+IF(OFFSET('Water Data'!$F$27,0,10*ROW('Water Data'!F43))="","",OFFSET('Water Data'!$F$27,0,10*ROW('Water Data'!F43)))</f>
        <v/>
      </c>
      <c r="BZ49" s="370" t="str">
        <f ca="1">+IF(OFFSET('Water Data'!$F$28,0,10*ROW('Water Data'!F43))="","",OFFSET('Water Data'!$F$28,0,10*ROW('Water Data'!F43)))</f>
        <v/>
      </c>
      <c r="CA49" s="370" t="str">
        <f ca="1">+IF(OFFSET('Water Data'!$F$29,0,10*ROW('Water Data'!F43))="","",OFFSET('Water Data'!$F$29,0,10*ROW('Water Data'!F43)))</f>
        <v/>
      </c>
      <c r="CB49" s="370" t="str">
        <f ca="1">+IF(OFFSET('Water Data'!$G$27,0,10*ROW('Water Data'!G43))="","",OFFSET('Water Data'!$G$27,0,10*ROW('Water Data'!G43)))</f>
        <v/>
      </c>
      <c r="CC49" s="370" t="str">
        <f ca="1">+IF(OFFSET('Water Data'!$G$28,0,10*ROW('Water Data'!G43))="","",OFFSET('Water Data'!$G$28,0,10*ROW('Water Data'!G43)))</f>
        <v/>
      </c>
      <c r="CD49" s="370" t="str">
        <f ca="1">+IF(OFFSET('Water Data'!$G$29,0,10*ROW('Water Data'!G43))="","",OFFSET('Water Data'!$G$29,0,10*ROW('Water Data'!G43)))</f>
        <v/>
      </c>
      <c r="CE49" s="370" t="str">
        <f ca="1">+IF(OFFSET('Water Data'!$H$27,0,10*ROW('Water Data'!H43))="","",OFFSET('Water Data'!$H$27,0,10*ROW('Water Data'!H43)))</f>
        <v/>
      </c>
      <c r="CF49" s="370" t="str">
        <f ca="1">+IF(OFFSET('Water Data'!$H$28,0,10*ROW('Water Data'!H43))="","",OFFSET('Water Data'!$H$28,0,10*ROW('Water Data'!H43)))</f>
        <v/>
      </c>
      <c r="CG49" s="370" t="str">
        <f ca="1">+IF(OFFSET('Water Data'!$H$29,0,10*ROW('Water Data'!H43))="","",OFFSET('Water Data'!$H$29,0,10*ROW('Water Data'!H43)))</f>
        <v/>
      </c>
      <c r="CH49" s="370" t="str">
        <f ca="1">+IF(OFFSET('Water Data'!$I$27,0,10*ROW('Water Data'!I43))="","",OFFSET('Water Data'!$I$27,0,10*ROW('Water Data'!I43)))</f>
        <v/>
      </c>
      <c r="CI49" s="370" t="str">
        <f ca="1">+IF(OFFSET('Water Data'!$I$28,0,10*ROW('Water Data'!I43))="","",OFFSET('Water Data'!$I$28,0,10*ROW('Water Data'!I43)))</f>
        <v/>
      </c>
      <c r="CJ49" s="370" t="str">
        <f ca="1">+IF(OFFSET('Water Data'!$I$29,0,10*ROW('Water Data'!I43))="","",OFFSET('Water Data'!$I$29,0,10*ROW('Water Data'!I43)))</f>
        <v/>
      </c>
      <c r="CK49" s="370" t="str">
        <f ca="1">+IF(OFFSET('Sanitation Data'!$D$28,0,10*ROW('Sanitation Data'!D43))="","",OFFSET('Sanitation Data'!$D$28,0,10*ROW('Sanitation Data'!D43)))</f>
        <v/>
      </c>
      <c r="CL49" s="370" t="str">
        <f ca="1">+IF(OFFSET('Sanitation Data'!$D$29,0,10*ROW('Sanitation Data'!D43))="","",OFFSET('Sanitation Data'!$D$29,0,10*ROW('Sanitation Data'!D43)))</f>
        <v/>
      </c>
      <c r="CM49" s="370" t="str">
        <f ca="1">+IF(OFFSET('Sanitation Data'!$D$30,0,10*ROW('Sanitation Data'!D43))="","",OFFSET('Sanitation Data'!$D$30,0,10*ROW('Sanitation Data'!D43)))</f>
        <v/>
      </c>
      <c r="CN49" s="370" t="str">
        <f ca="1">+IF(OFFSET('Sanitation Data'!$D$31,0,10*ROW('Sanitation Data'!D43))="","",OFFSET('Sanitation Data'!$D$31,0,10*ROW('Sanitation Data'!D43)))</f>
        <v/>
      </c>
      <c r="CO49" s="370" t="str">
        <f ca="1">+IF(OFFSET('Sanitation Data'!$D$32,0,10*ROW('Sanitation Data'!D43))="","",OFFSET('Sanitation Data'!$D$32,0,10*ROW('Sanitation Data'!D43)))</f>
        <v/>
      </c>
      <c r="CP49" s="370" t="str">
        <f ca="1">+IF(OFFSET('Sanitation Data'!$E$28,0,10*ROW('Sanitation Data'!E43))="","",OFFSET('Sanitation Data'!$E$28,0,10*ROW('Sanitation Data'!E43)))</f>
        <v/>
      </c>
      <c r="CQ49" s="370" t="str">
        <f ca="1">+IF(OFFSET('Sanitation Data'!$E$29,0,10*ROW('Sanitation Data'!E43))="","",OFFSET('Sanitation Data'!$E$29,0,10*ROW('Sanitation Data'!E43)))</f>
        <v/>
      </c>
      <c r="CR49" s="370" t="str">
        <f ca="1">+IF(OFFSET('Sanitation Data'!$E$30,0,10*ROW('Sanitation Data'!E43))="","",OFFSET('Sanitation Data'!$E$30,0,10*ROW('Sanitation Data'!E43)))</f>
        <v/>
      </c>
      <c r="CS49" s="370" t="str">
        <f ca="1">+IF(OFFSET('Sanitation Data'!$E$31,0,10*ROW('Sanitation Data'!E43))="","",OFFSET('Sanitation Data'!$E$31,0,10*ROW('Sanitation Data'!E43)))</f>
        <v/>
      </c>
      <c r="CT49" s="370" t="str">
        <f ca="1">+IF(OFFSET('Sanitation Data'!$E$32,0,10*ROW('Sanitation Data'!E43))="","",OFFSET('Sanitation Data'!$E$32,0,10*ROW('Sanitation Data'!E43)))</f>
        <v/>
      </c>
      <c r="CU49" s="370" t="str">
        <f ca="1">+IF(OFFSET('Sanitation Data'!$F$28,0,10*ROW('Sanitation Data'!F43))="","",OFFSET('Sanitation Data'!$F$28,0,10*ROW('Sanitation Data'!F43)))</f>
        <v/>
      </c>
      <c r="CV49" s="370" t="str">
        <f ca="1">+IF(OFFSET('Sanitation Data'!$F$29,0,10*ROW('Sanitation Data'!F43))="","",OFFSET('Sanitation Data'!$F$29,0,10*ROW('Sanitation Data'!F43)))</f>
        <v/>
      </c>
      <c r="CW49" s="370" t="str">
        <f ca="1">+IF(OFFSET('Sanitation Data'!$F$30,0,10*ROW('Sanitation Data'!F43))="","",OFFSET('Sanitation Data'!$F$30,0,10*ROW('Sanitation Data'!F43)))</f>
        <v/>
      </c>
      <c r="CX49" s="370" t="str">
        <f ca="1">+IF(OFFSET('Sanitation Data'!$F$31,0,10*ROW('Sanitation Data'!F43))="","",OFFSET('Sanitation Data'!$F$31,0,10*ROW('Sanitation Data'!F43)))</f>
        <v/>
      </c>
      <c r="CY49" s="370" t="str">
        <f ca="1">+IF(OFFSET('Sanitation Data'!$F$32,0,10*ROW('Sanitation Data'!F43))="","",OFFSET('Sanitation Data'!$F$32,0,10*ROW('Sanitation Data'!F43)))</f>
        <v/>
      </c>
      <c r="CZ49" s="370" t="str">
        <f ca="1">+IF(OFFSET('Sanitation Data'!$G$28,0,10*ROW('Sanitation Data'!G43))="","",OFFSET('Sanitation Data'!$G$28,0,10*ROW('Sanitation Data'!G43)))</f>
        <v/>
      </c>
      <c r="DA49" s="370" t="str">
        <f ca="1">+IF(OFFSET('Sanitation Data'!$G$29,0,10*ROW('Sanitation Data'!G43))="","",OFFSET('Sanitation Data'!$G$29,0,10*ROW('Sanitation Data'!G43)))</f>
        <v/>
      </c>
      <c r="DB49" s="370" t="str">
        <f ca="1">+IF(OFFSET('Sanitation Data'!$G$30,0,10*ROW('Sanitation Data'!G43))="","",OFFSET('Sanitation Data'!$G$30,0,10*ROW('Sanitation Data'!G43)))</f>
        <v/>
      </c>
      <c r="DC49" s="370" t="str">
        <f ca="1">+IF(OFFSET('Sanitation Data'!$G$31,0,10*ROW('Sanitation Data'!G43))="","",OFFSET('Sanitation Data'!$G$31,0,10*ROW('Sanitation Data'!G43)))</f>
        <v/>
      </c>
      <c r="DD49" s="370" t="str">
        <f ca="1">+IF(OFFSET('Sanitation Data'!$G$32,0,10*ROW('Sanitation Data'!G43))="","",OFFSET('Sanitation Data'!$G$32,0,10*ROW('Sanitation Data'!G43)))</f>
        <v/>
      </c>
      <c r="DE49" s="370" t="str">
        <f ca="1">+IF(OFFSET('Sanitation Data'!$H$28,0,10*ROW('Sanitation Data'!H43))="","",OFFSET('Sanitation Data'!$H$28,0,10*ROW('Sanitation Data'!H43)))</f>
        <v/>
      </c>
      <c r="DF49" s="370" t="str">
        <f ca="1">+IF(OFFSET('Sanitation Data'!$H$29,0,10*ROW('Sanitation Data'!H43))="","",OFFSET('Sanitation Data'!$H$29,0,10*ROW('Sanitation Data'!H43)))</f>
        <v/>
      </c>
      <c r="DG49" s="370" t="str">
        <f ca="1">+IF(OFFSET('Sanitation Data'!$H$30,0,10*ROW('Sanitation Data'!H43))="","",OFFSET('Sanitation Data'!$H$30,0,10*ROW('Sanitation Data'!H43)))</f>
        <v/>
      </c>
      <c r="DH49" s="370" t="str">
        <f ca="1">+IF(OFFSET('Sanitation Data'!$H$31,0,10*ROW('Sanitation Data'!H43))="","",OFFSET('Sanitation Data'!$H$31,0,10*ROW('Sanitation Data'!H43)))</f>
        <v/>
      </c>
      <c r="DI49" s="370" t="str">
        <f ca="1">+IF(OFFSET('Sanitation Data'!$H$32,0,10*ROW('Sanitation Data'!H43))="","",OFFSET('Sanitation Data'!$H$32,0,10*ROW('Sanitation Data'!H43)))</f>
        <v/>
      </c>
      <c r="DJ49" s="370" t="str">
        <f ca="1">+IF(OFFSET('Sanitation Data'!$I$28,0,10*ROW('Sanitation Data'!I43))="","",OFFSET('Sanitation Data'!$I$28,0,10*ROW('Sanitation Data'!I43)))</f>
        <v/>
      </c>
      <c r="DK49" s="370" t="str">
        <f ca="1">+IF(OFFSET('Sanitation Data'!$I$29,0,10*ROW('Sanitation Data'!I43))="","",OFFSET('Sanitation Data'!$I$29,0,10*ROW('Sanitation Data'!I43)))</f>
        <v/>
      </c>
      <c r="DL49" s="370" t="str">
        <f ca="1">+IF(OFFSET('Sanitation Data'!$I$30,0,10*ROW('Sanitation Data'!I43))="","",OFFSET('Sanitation Data'!$I$30,0,10*ROW('Sanitation Data'!I43)))</f>
        <v/>
      </c>
      <c r="DM49" s="370" t="str">
        <f ca="1">+IF(OFFSET('Sanitation Data'!$I$31,0,10*ROW('Sanitation Data'!I43))="","",OFFSET('Sanitation Data'!$I$31,0,10*ROW('Sanitation Data'!I43)))</f>
        <v/>
      </c>
      <c r="DN49" s="370" t="str">
        <f ca="1">+IF(OFFSET('Sanitation Data'!$I$32,0,10*ROW('Sanitation Data'!I43))="","",OFFSET('Sanitation Data'!$I$32,0,10*ROW('Sanitation Data'!I43)))</f>
        <v/>
      </c>
      <c r="DO49" s="370" t="str">
        <f ca="1">+IF(OFFSET('Hygiene Data'!$D$11,0,10*ROW('Hygiene Data'!D43))="","",OFFSET('Hygiene Data'!$D$11,0,10*ROW('Hygiene Data'!D43)))</f>
        <v/>
      </c>
      <c r="DP49" s="370" t="str">
        <f ca="1">+IF(OFFSET('Hygiene Data'!$D$12,0,10*ROW('Hygiene Data'!D43))="","",OFFSET('Hygiene Data'!$D$12,0,10*ROW('Hygiene Data'!D43)))</f>
        <v/>
      </c>
      <c r="DQ49" s="370" t="str">
        <f ca="1">+IF(OFFSET('Hygiene Data'!$D$13,0,10*ROW('Hygiene Data'!D43))="","",OFFSET('Hygiene Data'!$D$13,0,10*ROW('Hygiene Data'!D43)))</f>
        <v/>
      </c>
      <c r="DR49" s="370" t="str">
        <f ca="1">+IF(OFFSET('Hygiene Data'!$E$11,0,10*ROW('Hygiene Data'!E43))="","",OFFSET('Hygiene Data'!$E$11,0,10*ROW('Hygiene Data'!E43)))</f>
        <v/>
      </c>
      <c r="DS49" s="370" t="str">
        <f ca="1">+IF(OFFSET('Hygiene Data'!$E$12,0,10*ROW('Hygiene Data'!E43))="","",OFFSET('Hygiene Data'!$E$12,0,10*ROW('Hygiene Data'!E43)))</f>
        <v/>
      </c>
      <c r="DT49" s="370" t="str">
        <f ca="1">+IF(OFFSET('Hygiene Data'!$E$13,0,10*ROW('Hygiene Data'!E43))="","",OFFSET('Hygiene Data'!$E$13,0,10*ROW('Hygiene Data'!E43)))</f>
        <v/>
      </c>
      <c r="DU49" s="370" t="str">
        <f ca="1">+IF(OFFSET('Hygiene Data'!$F$11,0,10*ROW('Hygiene Data'!F43))="","",OFFSET('Hygiene Data'!$F$11,0,10*ROW('Hygiene Data'!F43)))</f>
        <v/>
      </c>
      <c r="DV49" s="370" t="str">
        <f ca="1">+IF(OFFSET('Hygiene Data'!$F$12,0,10*ROW('Hygiene Data'!F43))="","",OFFSET('Hygiene Data'!$F$12,0,10*ROW('Hygiene Data'!F43)))</f>
        <v/>
      </c>
      <c r="DW49" s="370" t="str">
        <f ca="1">+IF(OFFSET('Hygiene Data'!$F$13,0,10*ROW('Hygiene Data'!F43))="","",OFFSET('Hygiene Data'!$F$13,0,10*ROW('Hygiene Data'!F43)))</f>
        <v/>
      </c>
      <c r="DX49" s="370" t="str">
        <f ca="1">+IF(OFFSET('Hygiene Data'!$G$11,0,10*ROW('Hygiene Data'!G43))="","",OFFSET('Hygiene Data'!$G$11,0,10*ROW('Hygiene Data'!G43)))</f>
        <v/>
      </c>
      <c r="DY49" s="370" t="str">
        <f ca="1">+IF(OFFSET('Hygiene Data'!$G$12,0,10*ROW('Hygiene Data'!G43))="","",OFFSET('Hygiene Data'!$G$12,0,10*ROW('Hygiene Data'!G43)))</f>
        <v/>
      </c>
      <c r="DZ49" s="370" t="str">
        <f ca="1">+IF(OFFSET('Hygiene Data'!$G$13,0,10*ROW('Hygiene Data'!G43))="","",OFFSET('Hygiene Data'!$G$13,0,10*ROW('Hygiene Data'!G43)))</f>
        <v/>
      </c>
      <c r="EA49" s="370" t="str">
        <f ca="1">+IF(OFFSET('Hygiene Data'!$H$11,0,10*ROW('Hygiene Data'!H43))="","",OFFSET('Hygiene Data'!$H$11,0,10*ROW('Hygiene Data'!H43)))</f>
        <v/>
      </c>
      <c r="EB49" s="370" t="str">
        <f ca="1">+IF(OFFSET('Hygiene Data'!$H$12,0,10*ROW('Hygiene Data'!H43))="","",OFFSET('Hygiene Data'!$H$12,0,10*ROW('Hygiene Data'!H43)))</f>
        <v/>
      </c>
      <c r="EC49" s="370" t="str">
        <f ca="1">+IF(OFFSET('Hygiene Data'!$H$13,0,10*ROW('Hygiene Data'!H43))="","",OFFSET('Hygiene Data'!$H$13,0,10*ROW('Hygiene Data'!H43)))</f>
        <v/>
      </c>
      <c r="ED49" s="370" t="str">
        <f ca="1">+IF(OFFSET('Hygiene Data'!$I$11,0,10*ROW('Hygiene Data'!I43))="","",OFFSET('Hygiene Data'!$I$11,0,10*ROW('Hygiene Data'!I43)))</f>
        <v/>
      </c>
      <c r="EE49" s="370" t="str">
        <f ca="1">+IF(OFFSET('Hygiene Data'!$I$12,0,10*ROW('Hygiene Data'!I43))="","",OFFSET('Hygiene Data'!$I$12,0,10*ROW('Hygiene Data'!I43)))</f>
        <v/>
      </c>
      <c r="EF49" s="370" t="str">
        <f ca="1">+IF(OFFSET('Hygiene Data'!$I$13,0,10*ROW('Hygiene Data'!I43))="","",OFFSET('Hygiene Data'!$I$13,0,10*ROW('Hygiene Data'!I43)))</f>
        <v/>
      </c>
    </row>
    <row r="50" spans="1:136" x14ac:dyDescent="0.25">
      <c r="A50" s="479" t="str">
        <f ca="1">+IF(OFFSET('Water Data'!$B$2,0,10*ROW('Water Data'!E44))="","",OFFSET('Water Data'!$B$2,0,10*ROW('Water Data'!E44)))</f>
        <v/>
      </c>
      <c r="B50" s="47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6" t="str">
        <f t="shared" ca="1" si="0"/>
        <v/>
      </c>
      <c r="D50" s="50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0" t="str">
        <f ca="1">+IF(OFFSET('Water Data'!$D$27,0,10*ROW('Water Data'!D44))="","",OFFSET('Water Data'!$D$27,0,10*ROW('Water Data'!D44)))</f>
        <v/>
      </c>
      <c r="BT50" s="370" t="str">
        <f ca="1">+IF(OFFSET('Water Data'!$D$28,0,10*ROW('Water Data'!D44))="","",OFFSET('Water Data'!$D$28,0,10*ROW('Water Data'!D44)))</f>
        <v/>
      </c>
      <c r="BU50" s="370" t="str">
        <f ca="1">+IF(OFFSET('Water Data'!$D$29,0,10*ROW('Water Data'!D44))="","",OFFSET('Water Data'!$D$29,0,10*ROW('Water Data'!D44)))</f>
        <v/>
      </c>
      <c r="BV50" s="370" t="str">
        <f ca="1">+IF(OFFSET('Water Data'!$E$27,0,10*ROW('Water Data'!E44))="","",OFFSET('Water Data'!$E$27,0,10*ROW('Water Data'!E44)))</f>
        <v/>
      </c>
      <c r="BW50" s="370" t="str">
        <f ca="1">+IF(OFFSET('Water Data'!$E$28,0,10*ROW('Water Data'!E44))="","",OFFSET('Water Data'!$E$28,0,10*ROW('Water Data'!E44)))</f>
        <v/>
      </c>
      <c r="BX50" s="370" t="str">
        <f ca="1">+IF(OFFSET('Water Data'!$E$29,0,10*ROW('Water Data'!E44))="","",OFFSET('Water Data'!$E$29,0,10*ROW('Water Data'!E44)))</f>
        <v/>
      </c>
      <c r="BY50" s="370" t="str">
        <f ca="1">+IF(OFFSET('Water Data'!$F$27,0,10*ROW('Water Data'!F44))="","",OFFSET('Water Data'!$F$27,0,10*ROW('Water Data'!F44)))</f>
        <v/>
      </c>
      <c r="BZ50" s="370" t="str">
        <f ca="1">+IF(OFFSET('Water Data'!$F$28,0,10*ROW('Water Data'!F44))="","",OFFSET('Water Data'!$F$28,0,10*ROW('Water Data'!F44)))</f>
        <v/>
      </c>
      <c r="CA50" s="370" t="str">
        <f ca="1">+IF(OFFSET('Water Data'!$F$29,0,10*ROW('Water Data'!F44))="","",OFFSET('Water Data'!$F$29,0,10*ROW('Water Data'!F44)))</f>
        <v/>
      </c>
      <c r="CB50" s="370" t="str">
        <f ca="1">+IF(OFFSET('Water Data'!$G$27,0,10*ROW('Water Data'!G44))="","",OFFSET('Water Data'!$G$27,0,10*ROW('Water Data'!G44)))</f>
        <v/>
      </c>
      <c r="CC50" s="370" t="str">
        <f ca="1">+IF(OFFSET('Water Data'!$G$28,0,10*ROW('Water Data'!G44))="","",OFFSET('Water Data'!$G$28,0,10*ROW('Water Data'!G44)))</f>
        <v/>
      </c>
      <c r="CD50" s="370" t="str">
        <f ca="1">+IF(OFFSET('Water Data'!$G$29,0,10*ROW('Water Data'!G44))="","",OFFSET('Water Data'!$G$29,0,10*ROW('Water Data'!G44)))</f>
        <v/>
      </c>
      <c r="CE50" s="370" t="str">
        <f ca="1">+IF(OFFSET('Water Data'!$H$27,0,10*ROW('Water Data'!H44))="","",OFFSET('Water Data'!$H$27,0,10*ROW('Water Data'!H44)))</f>
        <v/>
      </c>
      <c r="CF50" s="370" t="str">
        <f ca="1">+IF(OFFSET('Water Data'!$H$28,0,10*ROW('Water Data'!H44))="","",OFFSET('Water Data'!$H$28,0,10*ROW('Water Data'!H44)))</f>
        <v/>
      </c>
      <c r="CG50" s="370" t="str">
        <f ca="1">+IF(OFFSET('Water Data'!$H$29,0,10*ROW('Water Data'!H44))="","",OFFSET('Water Data'!$H$29,0,10*ROW('Water Data'!H44)))</f>
        <v/>
      </c>
      <c r="CH50" s="370" t="str">
        <f ca="1">+IF(OFFSET('Water Data'!$I$27,0,10*ROW('Water Data'!I44))="","",OFFSET('Water Data'!$I$27,0,10*ROW('Water Data'!I44)))</f>
        <v/>
      </c>
      <c r="CI50" s="370" t="str">
        <f ca="1">+IF(OFFSET('Water Data'!$I$28,0,10*ROW('Water Data'!I44))="","",OFFSET('Water Data'!$I$28,0,10*ROW('Water Data'!I44)))</f>
        <v/>
      </c>
      <c r="CJ50" s="370" t="str">
        <f ca="1">+IF(OFFSET('Water Data'!$I$29,0,10*ROW('Water Data'!I44))="","",OFFSET('Water Data'!$I$29,0,10*ROW('Water Data'!I44)))</f>
        <v/>
      </c>
      <c r="CK50" s="370" t="str">
        <f ca="1">+IF(OFFSET('Sanitation Data'!$D$28,0,10*ROW('Sanitation Data'!D44))="","",OFFSET('Sanitation Data'!$D$28,0,10*ROW('Sanitation Data'!D44)))</f>
        <v/>
      </c>
      <c r="CL50" s="370" t="str">
        <f ca="1">+IF(OFFSET('Sanitation Data'!$D$29,0,10*ROW('Sanitation Data'!D44))="","",OFFSET('Sanitation Data'!$D$29,0,10*ROW('Sanitation Data'!D44)))</f>
        <v/>
      </c>
      <c r="CM50" s="370" t="str">
        <f ca="1">+IF(OFFSET('Sanitation Data'!$D$30,0,10*ROW('Sanitation Data'!D44))="","",OFFSET('Sanitation Data'!$D$30,0,10*ROW('Sanitation Data'!D44)))</f>
        <v/>
      </c>
      <c r="CN50" s="370" t="str">
        <f ca="1">+IF(OFFSET('Sanitation Data'!$D$31,0,10*ROW('Sanitation Data'!D44))="","",OFFSET('Sanitation Data'!$D$31,0,10*ROW('Sanitation Data'!D44)))</f>
        <v/>
      </c>
      <c r="CO50" s="370" t="str">
        <f ca="1">+IF(OFFSET('Sanitation Data'!$D$32,0,10*ROW('Sanitation Data'!D44))="","",OFFSET('Sanitation Data'!$D$32,0,10*ROW('Sanitation Data'!D44)))</f>
        <v/>
      </c>
      <c r="CP50" s="370" t="str">
        <f ca="1">+IF(OFFSET('Sanitation Data'!$E$28,0,10*ROW('Sanitation Data'!E44))="","",OFFSET('Sanitation Data'!$E$28,0,10*ROW('Sanitation Data'!E44)))</f>
        <v/>
      </c>
      <c r="CQ50" s="370" t="str">
        <f ca="1">+IF(OFFSET('Sanitation Data'!$E$29,0,10*ROW('Sanitation Data'!E44))="","",OFFSET('Sanitation Data'!$E$29,0,10*ROW('Sanitation Data'!E44)))</f>
        <v/>
      </c>
      <c r="CR50" s="370" t="str">
        <f ca="1">+IF(OFFSET('Sanitation Data'!$E$30,0,10*ROW('Sanitation Data'!E44))="","",OFFSET('Sanitation Data'!$E$30,0,10*ROW('Sanitation Data'!E44)))</f>
        <v/>
      </c>
      <c r="CS50" s="370" t="str">
        <f ca="1">+IF(OFFSET('Sanitation Data'!$E$31,0,10*ROW('Sanitation Data'!E44))="","",OFFSET('Sanitation Data'!$E$31,0,10*ROW('Sanitation Data'!E44)))</f>
        <v/>
      </c>
      <c r="CT50" s="370" t="str">
        <f ca="1">+IF(OFFSET('Sanitation Data'!$E$32,0,10*ROW('Sanitation Data'!E44))="","",OFFSET('Sanitation Data'!$E$32,0,10*ROW('Sanitation Data'!E44)))</f>
        <v/>
      </c>
      <c r="CU50" s="370" t="str">
        <f ca="1">+IF(OFFSET('Sanitation Data'!$F$28,0,10*ROW('Sanitation Data'!F44))="","",OFFSET('Sanitation Data'!$F$28,0,10*ROW('Sanitation Data'!F44)))</f>
        <v/>
      </c>
      <c r="CV50" s="370" t="str">
        <f ca="1">+IF(OFFSET('Sanitation Data'!$F$29,0,10*ROW('Sanitation Data'!F44))="","",OFFSET('Sanitation Data'!$F$29,0,10*ROW('Sanitation Data'!F44)))</f>
        <v/>
      </c>
      <c r="CW50" s="370" t="str">
        <f ca="1">+IF(OFFSET('Sanitation Data'!$F$30,0,10*ROW('Sanitation Data'!F44))="","",OFFSET('Sanitation Data'!$F$30,0,10*ROW('Sanitation Data'!F44)))</f>
        <v/>
      </c>
      <c r="CX50" s="370" t="str">
        <f ca="1">+IF(OFFSET('Sanitation Data'!$F$31,0,10*ROW('Sanitation Data'!F44))="","",OFFSET('Sanitation Data'!$F$31,0,10*ROW('Sanitation Data'!F44)))</f>
        <v/>
      </c>
      <c r="CY50" s="370" t="str">
        <f ca="1">+IF(OFFSET('Sanitation Data'!$F$32,0,10*ROW('Sanitation Data'!F44))="","",OFFSET('Sanitation Data'!$F$32,0,10*ROW('Sanitation Data'!F44)))</f>
        <v/>
      </c>
      <c r="CZ50" s="370" t="str">
        <f ca="1">+IF(OFFSET('Sanitation Data'!$G$28,0,10*ROW('Sanitation Data'!G44))="","",OFFSET('Sanitation Data'!$G$28,0,10*ROW('Sanitation Data'!G44)))</f>
        <v/>
      </c>
      <c r="DA50" s="370" t="str">
        <f ca="1">+IF(OFFSET('Sanitation Data'!$G$29,0,10*ROW('Sanitation Data'!G44))="","",OFFSET('Sanitation Data'!$G$29,0,10*ROW('Sanitation Data'!G44)))</f>
        <v/>
      </c>
      <c r="DB50" s="370" t="str">
        <f ca="1">+IF(OFFSET('Sanitation Data'!$G$30,0,10*ROW('Sanitation Data'!G44))="","",OFFSET('Sanitation Data'!$G$30,0,10*ROW('Sanitation Data'!G44)))</f>
        <v/>
      </c>
      <c r="DC50" s="370" t="str">
        <f ca="1">+IF(OFFSET('Sanitation Data'!$G$31,0,10*ROW('Sanitation Data'!G44))="","",OFFSET('Sanitation Data'!$G$31,0,10*ROW('Sanitation Data'!G44)))</f>
        <v/>
      </c>
      <c r="DD50" s="370" t="str">
        <f ca="1">+IF(OFFSET('Sanitation Data'!$G$32,0,10*ROW('Sanitation Data'!G44))="","",OFFSET('Sanitation Data'!$G$32,0,10*ROW('Sanitation Data'!G44)))</f>
        <v/>
      </c>
      <c r="DE50" s="370" t="str">
        <f ca="1">+IF(OFFSET('Sanitation Data'!$H$28,0,10*ROW('Sanitation Data'!H44))="","",OFFSET('Sanitation Data'!$H$28,0,10*ROW('Sanitation Data'!H44)))</f>
        <v/>
      </c>
      <c r="DF50" s="370" t="str">
        <f ca="1">+IF(OFFSET('Sanitation Data'!$H$29,0,10*ROW('Sanitation Data'!H44))="","",OFFSET('Sanitation Data'!$H$29,0,10*ROW('Sanitation Data'!H44)))</f>
        <v/>
      </c>
      <c r="DG50" s="370" t="str">
        <f ca="1">+IF(OFFSET('Sanitation Data'!$H$30,0,10*ROW('Sanitation Data'!H44))="","",OFFSET('Sanitation Data'!$H$30,0,10*ROW('Sanitation Data'!H44)))</f>
        <v/>
      </c>
      <c r="DH50" s="370" t="str">
        <f ca="1">+IF(OFFSET('Sanitation Data'!$H$31,0,10*ROW('Sanitation Data'!H44))="","",OFFSET('Sanitation Data'!$H$31,0,10*ROW('Sanitation Data'!H44)))</f>
        <v/>
      </c>
      <c r="DI50" s="370" t="str">
        <f ca="1">+IF(OFFSET('Sanitation Data'!$H$32,0,10*ROW('Sanitation Data'!H44))="","",OFFSET('Sanitation Data'!$H$32,0,10*ROW('Sanitation Data'!H44)))</f>
        <v/>
      </c>
      <c r="DJ50" s="370" t="str">
        <f ca="1">+IF(OFFSET('Sanitation Data'!$I$28,0,10*ROW('Sanitation Data'!I44))="","",OFFSET('Sanitation Data'!$I$28,0,10*ROW('Sanitation Data'!I44)))</f>
        <v/>
      </c>
      <c r="DK50" s="370" t="str">
        <f ca="1">+IF(OFFSET('Sanitation Data'!$I$29,0,10*ROW('Sanitation Data'!I44))="","",OFFSET('Sanitation Data'!$I$29,0,10*ROW('Sanitation Data'!I44)))</f>
        <v/>
      </c>
      <c r="DL50" s="370" t="str">
        <f ca="1">+IF(OFFSET('Sanitation Data'!$I$30,0,10*ROW('Sanitation Data'!I44))="","",OFFSET('Sanitation Data'!$I$30,0,10*ROW('Sanitation Data'!I44)))</f>
        <v/>
      </c>
      <c r="DM50" s="370" t="str">
        <f ca="1">+IF(OFFSET('Sanitation Data'!$I$31,0,10*ROW('Sanitation Data'!I44))="","",OFFSET('Sanitation Data'!$I$31,0,10*ROW('Sanitation Data'!I44)))</f>
        <v/>
      </c>
      <c r="DN50" s="370" t="str">
        <f ca="1">+IF(OFFSET('Sanitation Data'!$I$32,0,10*ROW('Sanitation Data'!I44))="","",OFFSET('Sanitation Data'!$I$32,0,10*ROW('Sanitation Data'!I44)))</f>
        <v/>
      </c>
      <c r="DO50" s="370" t="str">
        <f ca="1">+IF(OFFSET('Hygiene Data'!$D$11,0,10*ROW('Hygiene Data'!D44))="","",OFFSET('Hygiene Data'!$D$11,0,10*ROW('Hygiene Data'!D44)))</f>
        <v/>
      </c>
      <c r="DP50" s="370" t="str">
        <f ca="1">+IF(OFFSET('Hygiene Data'!$D$12,0,10*ROW('Hygiene Data'!D44))="","",OFFSET('Hygiene Data'!$D$12,0,10*ROW('Hygiene Data'!D44)))</f>
        <v/>
      </c>
      <c r="DQ50" s="370" t="str">
        <f ca="1">+IF(OFFSET('Hygiene Data'!$D$13,0,10*ROW('Hygiene Data'!D44))="","",OFFSET('Hygiene Data'!$D$13,0,10*ROW('Hygiene Data'!D44)))</f>
        <v/>
      </c>
      <c r="DR50" s="370" t="str">
        <f ca="1">+IF(OFFSET('Hygiene Data'!$E$11,0,10*ROW('Hygiene Data'!E44))="","",OFFSET('Hygiene Data'!$E$11,0,10*ROW('Hygiene Data'!E44)))</f>
        <v/>
      </c>
      <c r="DS50" s="370" t="str">
        <f ca="1">+IF(OFFSET('Hygiene Data'!$E$12,0,10*ROW('Hygiene Data'!E44))="","",OFFSET('Hygiene Data'!$E$12,0,10*ROW('Hygiene Data'!E44)))</f>
        <v/>
      </c>
      <c r="DT50" s="370" t="str">
        <f ca="1">+IF(OFFSET('Hygiene Data'!$E$13,0,10*ROW('Hygiene Data'!E44))="","",OFFSET('Hygiene Data'!$E$13,0,10*ROW('Hygiene Data'!E44)))</f>
        <v/>
      </c>
      <c r="DU50" s="370" t="str">
        <f ca="1">+IF(OFFSET('Hygiene Data'!$F$11,0,10*ROW('Hygiene Data'!F44))="","",OFFSET('Hygiene Data'!$F$11,0,10*ROW('Hygiene Data'!F44)))</f>
        <v/>
      </c>
      <c r="DV50" s="370" t="str">
        <f ca="1">+IF(OFFSET('Hygiene Data'!$F$12,0,10*ROW('Hygiene Data'!F44))="","",OFFSET('Hygiene Data'!$F$12,0,10*ROW('Hygiene Data'!F44)))</f>
        <v/>
      </c>
      <c r="DW50" s="370" t="str">
        <f ca="1">+IF(OFFSET('Hygiene Data'!$F$13,0,10*ROW('Hygiene Data'!F44))="","",OFFSET('Hygiene Data'!$F$13,0,10*ROW('Hygiene Data'!F44)))</f>
        <v/>
      </c>
      <c r="DX50" s="370" t="str">
        <f ca="1">+IF(OFFSET('Hygiene Data'!$G$11,0,10*ROW('Hygiene Data'!G44))="","",OFFSET('Hygiene Data'!$G$11,0,10*ROW('Hygiene Data'!G44)))</f>
        <v/>
      </c>
      <c r="DY50" s="370" t="str">
        <f ca="1">+IF(OFFSET('Hygiene Data'!$G$12,0,10*ROW('Hygiene Data'!G44))="","",OFFSET('Hygiene Data'!$G$12,0,10*ROW('Hygiene Data'!G44)))</f>
        <v/>
      </c>
      <c r="DZ50" s="370" t="str">
        <f ca="1">+IF(OFFSET('Hygiene Data'!$G$13,0,10*ROW('Hygiene Data'!G44))="","",OFFSET('Hygiene Data'!$G$13,0,10*ROW('Hygiene Data'!G44)))</f>
        <v/>
      </c>
      <c r="EA50" s="370" t="str">
        <f ca="1">+IF(OFFSET('Hygiene Data'!$H$11,0,10*ROW('Hygiene Data'!H44))="","",OFFSET('Hygiene Data'!$H$11,0,10*ROW('Hygiene Data'!H44)))</f>
        <v/>
      </c>
      <c r="EB50" s="370" t="str">
        <f ca="1">+IF(OFFSET('Hygiene Data'!$H$12,0,10*ROW('Hygiene Data'!H44))="","",OFFSET('Hygiene Data'!$H$12,0,10*ROW('Hygiene Data'!H44)))</f>
        <v/>
      </c>
      <c r="EC50" s="370" t="str">
        <f ca="1">+IF(OFFSET('Hygiene Data'!$H$13,0,10*ROW('Hygiene Data'!H44))="","",OFFSET('Hygiene Data'!$H$13,0,10*ROW('Hygiene Data'!H44)))</f>
        <v/>
      </c>
      <c r="ED50" s="370" t="str">
        <f ca="1">+IF(OFFSET('Hygiene Data'!$I$11,0,10*ROW('Hygiene Data'!I44))="","",OFFSET('Hygiene Data'!$I$11,0,10*ROW('Hygiene Data'!I44)))</f>
        <v/>
      </c>
      <c r="EE50" s="370" t="str">
        <f ca="1">+IF(OFFSET('Hygiene Data'!$I$12,0,10*ROW('Hygiene Data'!I44))="","",OFFSET('Hygiene Data'!$I$12,0,10*ROW('Hygiene Data'!I44)))</f>
        <v/>
      </c>
      <c r="EF50" s="370" t="str">
        <f ca="1">+IF(OFFSET('Hygiene Data'!$I$13,0,10*ROW('Hygiene Data'!I44))="","",OFFSET('Hygiene Data'!$I$13,0,10*ROW('Hygiene Data'!I44)))</f>
        <v/>
      </c>
    </row>
    <row r="51" spans="1:136" x14ac:dyDescent="0.25">
      <c r="A51" s="479" t="str">
        <f ca="1">+IF(OFFSET('Water Data'!$B$2,0,10*ROW('Water Data'!E45))="","",OFFSET('Water Data'!$B$2,0,10*ROW('Water Data'!E45)))</f>
        <v/>
      </c>
      <c r="B51" s="47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6" t="str">
        <f t="shared" ca="1" si="0"/>
        <v/>
      </c>
      <c r="D51" s="50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0" t="str">
        <f ca="1">+IF(OFFSET('Water Data'!$D$27,0,10*ROW('Water Data'!D45))="","",OFFSET('Water Data'!$D$27,0,10*ROW('Water Data'!D45)))</f>
        <v/>
      </c>
      <c r="BT51" s="370" t="str">
        <f ca="1">+IF(OFFSET('Water Data'!$D$28,0,10*ROW('Water Data'!D45))="","",OFFSET('Water Data'!$D$28,0,10*ROW('Water Data'!D45)))</f>
        <v/>
      </c>
      <c r="BU51" s="370" t="str">
        <f ca="1">+IF(OFFSET('Water Data'!$D$29,0,10*ROW('Water Data'!D45))="","",OFFSET('Water Data'!$D$29,0,10*ROW('Water Data'!D45)))</f>
        <v/>
      </c>
      <c r="BV51" s="370" t="str">
        <f ca="1">+IF(OFFSET('Water Data'!$E$27,0,10*ROW('Water Data'!E45))="","",OFFSET('Water Data'!$E$27,0,10*ROW('Water Data'!E45)))</f>
        <v/>
      </c>
      <c r="BW51" s="370" t="str">
        <f ca="1">+IF(OFFSET('Water Data'!$E$28,0,10*ROW('Water Data'!E45))="","",OFFSET('Water Data'!$E$28,0,10*ROW('Water Data'!E45)))</f>
        <v/>
      </c>
      <c r="BX51" s="370" t="str">
        <f ca="1">+IF(OFFSET('Water Data'!$E$29,0,10*ROW('Water Data'!E45))="","",OFFSET('Water Data'!$E$29,0,10*ROW('Water Data'!E45)))</f>
        <v/>
      </c>
      <c r="BY51" s="370" t="str">
        <f ca="1">+IF(OFFSET('Water Data'!$F$27,0,10*ROW('Water Data'!F45))="","",OFFSET('Water Data'!$F$27,0,10*ROW('Water Data'!F45)))</f>
        <v/>
      </c>
      <c r="BZ51" s="370" t="str">
        <f ca="1">+IF(OFFSET('Water Data'!$F$28,0,10*ROW('Water Data'!F45))="","",OFFSET('Water Data'!$F$28,0,10*ROW('Water Data'!F45)))</f>
        <v/>
      </c>
      <c r="CA51" s="370" t="str">
        <f ca="1">+IF(OFFSET('Water Data'!$F$29,0,10*ROW('Water Data'!F45))="","",OFFSET('Water Data'!$F$29,0,10*ROW('Water Data'!F45)))</f>
        <v/>
      </c>
      <c r="CB51" s="370" t="str">
        <f ca="1">+IF(OFFSET('Water Data'!$G$27,0,10*ROW('Water Data'!G45))="","",OFFSET('Water Data'!$G$27,0,10*ROW('Water Data'!G45)))</f>
        <v/>
      </c>
      <c r="CC51" s="370" t="str">
        <f ca="1">+IF(OFFSET('Water Data'!$G$28,0,10*ROW('Water Data'!G45))="","",OFFSET('Water Data'!$G$28,0,10*ROW('Water Data'!G45)))</f>
        <v/>
      </c>
      <c r="CD51" s="370" t="str">
        <f ca="1">+IF(OFFSET('Water Data'!$G$29,0,10*ROW('Water Data'!G45))="","",OFFSET('Water Data'!$G$29,0,10*ROW('Water Data'!G45)))</f>
        <v/>
      </c>
      <c r="CE51" s="370" t="str">
        <f ca="1">+IF(OFFSET('Water Data'!$H$27,0,10*ROW('Water Data'!H45))="","",OFFSET('Water Data'!$H$27,0,10*ROW('Water Data'!H45)))</f>
        <v/>
      </c>
      <c r="CF51" s="370" t="str">
        <f ca="1">+IF(OFFSET('Water Data'!$H$28,0,10*ROW('Water Data'!H45))="","",OFFSET('Water Data'!$H$28,0,10*ROW('Water Data'!H45)))</f>
        <v/>
      </c>
      <c r="CG51" s="370" t="str">
        <f ca="1">+IF(OFFSET('Water Data'!$H$29,0,10*ROW('Water Data'!H45))="","",OFFSET('Water Data'!$H$29,0,10*ROW('Water Data'!H45)))</f>
        <v/>
      </c>
      <c r="CH51" s="370" t="str">
        <f ca="1">+IF(OFFSET('Water Data'!$I$27,0,10*ROW('Water Data'!I45))="","",OFFSET('Water Data'!$I$27,0,10*ROW('Water Data'!I45)))</f>
        <v/>
      </c>
      <c r="CI51" s="370" t="str">
        <f ca="1">+IF(OFFSET('Water Data'!$I$28,0,10*ROW('Water Data'!I45))="","",OFFSET('Water Data'!$I$28,0,10*ROW('Water Data'!I45)))</f>
        <v/>
      </c>
      <c r="CJ51" s="370" t="str">
        <f ca="1">+IF(OFFSET('Water Data'!$I$29,0,10*ROW('Water Data'!I45))="","",OFFSET('Water Data'!$I$29,0,10*ROW('Water Data'!I45)))</f>
        <v/>
      </c>
      <c r="CK51" s="370" t="str">
        <f ca="1">+IF(OFFSET('Sanitation Data'!$D$28,0,10*ROW('Sanitation Data'!D45))="","",OFFSET('Sanitation Data'!$D$28,0,10*ROW('Sanitation Data'!D45)))</f>
        <v/>
      </c>
      <c r="CL51" s="370" t="str">
        <f ca="1">+IF(OFFSET('Sanitation Data'!$D$29,0,10*ROW('Sanitation Data'!D45))="","",OFFSET('Sanitation Data'!$D$29,0,10*ROW('Sanitation Data'!D45)))</f>
        <v/>
      </c>
      <c r="CM51" s="370" t="str">
        <f ca="1">+IF(OFFSET('Sanitation Data'!$D$30,0,10*ROW('Sanitation Data'!D45))="","",OFFSET('Sanitation Data'!$D$30,0,10*ROW('Sanitation Data'!D45)))</f>
        <v/>
      </c>
      <c r="CN51" s="370" t="str">
        <f ca="1">+IF(OFFSET('Sanitation Data'!$D$31,0,10*ROW('Sanitation Data'!D45))="","",OFFSET('Sanitation Data'!$D$31,0,10*ROW('Sanitation Data'!D45)))</f>
        <v/>
      </c>
      <c r="CO51" s="370" t="str">
        <f ca="1">+IF(OFFSET('Sanitation Data'!$D$32,0,10*ROW('Sanitation Data'!D45))="","",OFFSET('Sanitation Data'!$D$32,0,10*ROW('Sanitation Data'!D45)))</f>
        <v/>
      </c>
      <c r="CP51" s="370" t="str">
        <f ca="1">+IF(OFFSET('Sanitation Data'!$E$28,0,10*ROW('Sanitation Data'!E45))="","",OFFSET('Sanitation Data'!$E$28,0,10*ROW('Sanitation Data'!E45)))</f>
        <v/>
      </c>
      <c r="CQ51" s="370" t="str">
        <f ca="1">+IF(OFFSET('Sanitation Data'!$E$29,0,10*ROW('Sanitation Data'!E45))="","",OFFSET('Sanitation Data'!$E$29,0,10*ROW('Sanitation Data'!E45)))</f>
        <v/>
      </c>
      <c r="CR51" s="370" t="str">
        <f ca="1">+IF(OFFSET('Sanitation Data'!$E$30,0,10*ROW('Sanitation Data'!E45))="","",OFFSET('Sanitation Data'!$E$30,0,10*ROW('Sanitation Data'!E45)))</f>
        <v/>
      </c>
      <c r="CS51" s="370" t="str">
        <f ca="1">+IF(OFFSET('Sanitation Data'!$E$31,0,10*ROW('Sanitation Data'!E45))="","",OFFSET('Sanitation Data'!$E$31,0,10*ROW('Sanitation Data'!E45)))</f>
        <v/>
      </c>
      <c r="CT51" s="370" t="str">
        <f ca="1">+IF(OFFSET('Sanitation Data'!$E$32,0,10*ROW('Sanitation Data'!E45))="","",OFFSET('Sanitation Data'!$E$32,0,10*ROW('Sanitation Data'!E45)))</f>
        <v/>
      </c>
      <c r="CU51" s="370" t="str">
        <f ca="1">+IF(OFFSET('Sanitation Data'!$F$28,0,10*ROW('Sanitation Data'!F45))="","",OFFSET('Sanitation Data'!$F$28,0,10*ROW('Sanitation Data'!F45)))</f>
        <v/>
      </c>
      <c r="CV51" s="370" t="str">
        <f ca="1">+IF(OFFSET('Sanitation Data'!$F$29,0,10*ROW('Sanitation Data'!F45))="","",OFFSET('Sanitation Data'!$F$29,0,10*ROW('Sanitation Data'!F45)))</f>
        <v/>
      </c>
      <c r="CW51" s="370" t="str">
        <f ca="1">+IF(OFFSET('Sanitation Data'!$F$30,0,10*ROW('Sanitation Data'!F45))="","",OFFSET('Sanitation Data'!$F$30,0,10*ROW('Sanitation Data'!F45)))</f>
        <v/>
      </c>
      <c r="CX51" s="370" t="str">
        <f ca="1">+IF(OFFSET('Sanitation Data'!$F$31,0,10*ROW('Sanitation Data'!F45))="","",OFFSET('Sanitation Data'!$F$31,0,10*ROW('Sanitation Data'!F45)))</f>
        <v/>
      </c>
      <c r="CY51" s="370" t="str">
        <f ca="1">+IF(OFFSET('Sanitation Data'!$F$32,0,10*ROW('Sanitation Data'!F45))="","",OFFSET('Sanitation Data'!$F$32,0,10*ROW('Sanitation Data'!F45)))</f>
        <v/>
      </c>
      <c r="CZ51" s="370" t="str">
        <f ca="1">+IF(OFFSET('Sanitation Data'!$G$28,0,10*ROW('Sanitation Data'!G45))="","",OFFSET('Sanitation Data'!$G$28,0,10*ROW('Sanitation Data'!G45)))</f>
        <v/>
      </c>
      <c r="DA51" s="370" t="str">
        <f ca="1">+IF(OFFSET('Sanitation Data'!$G$29,0,10*ROW('Sanitation Data'!G45))="","",OFFSET('Sanitation Data'!$G$29,0,10*ROW('Sanitation Data'!G45)))</f>
        <v/>
      </c>
      <c r="DB51" s="370" t="str">
        <f ca="1">+IF(OFFSET('Sanitation Data'!$G$30,0,10*ROW('Sanitation Data'!G45))="","",OFFSET('Sanitation Data'!$G$30,0,10*ROW('Sanitation Data'!G45)))</f>
        <v/>
      </c>
      <c r="DC51" s="370" t="str">
        <f ca="1">+IF(OFFSET('Sanitation Data'!$G$31,0,10*ROW('Sanitation Data'!G45))="","",OFFSET('Sanitation Data'!$G$31,0,10*ROW('Sanitation Data'!G45)))</f>
        <v/>
      </c>
      <c r="DD51" s="370" t="str">
        <f ca="1">+IF(OFFSET('Sanitation Data'!$G$32,0,10*ROW('Sanitation Data'!G45))="","",OFFSET('Sanitation Data'!$G$32,0,10*ROW('Sanitation Data'!G45)))</f>
        <v/>
      </c>
      <c r="DE51" s="370" t="str">
        <f ca="1">+IF(OFFSET('Sanitation Data'!$H$28,0,10*ROW('Sanitation Data'!H45))="","",OFFSET('Sanitation Data'!$H$28,0,10*ROW('Sanitation Data'!H45)))</f>
        <v/>
      </c>
      <c r="DF51" s="370" t="str">
        <f ca="1">+IF(OFFSET('Sanitation Data'!$H$29,0,10*ROW('Sanitation Data'!H45))="","",OFFSET('Sanitation Data'!$H$29,0,10*ROW('Sanitation Data'!H45)))</f>
        <v/>
      </c>
      <c r="DG51" s="370" t="str">
        <f ca="1">+IF(OFFSET('Sanitation Data'!$H$30,0,10*ROW('Sanitation Data'!H45))="","",OFFSET('Sanitation Data'!$H$30,0,10*ROW('Sanitation Data'!H45)))</f>
        <v/>
      </c>
      <c r="DH51" s="370" t="str">
        <f ca="1">+IF(OFFSET('Sanitation Data'!$H$31,0,10*ROW('Sanitation Data'!H45))="","",OFFSET('Sanitation Data'!$H$31,0,10*ROW('Sanitation Data'!H45)))</f>
        <v/>
      </c>
      <c r="DI51" s="370" t="str">
        <f ca="1">+IF(OFFSET('Sanitation Data'!$H$32,0,10*ROW('Sanitation Data'!H45))="","",OFFSET('Sanitation Data'!$H$32,0,10*ROW('Sanitation Data'!H45)))</f>
        <v/>
      </c>
      <c r="DJ51" s="370" t="str">
        <f ca="1">+IF(OFFSET('Sanitation Data'!$I$28,0,10*ROW('Sanitation Data'!I45))="","",OFFSET('Sanitation Data'!$I$28,0,10*ROW('Sanitation Data'!I45)))</f>
        <v/>
      </c>
      <c r="DK51" s="370" t="str">
        <f ca="1">+IF(OFFSET('Sanitation Data'!$I$29,0,10*ROW('Sanitation Data'!I45))="","",OFFSET('Sanitation Data'!$I$29,0,10*ROW('Sanitation Data'!I45)))</f>
        <v/>
      </c>
      <c r="DL51" s="370" t="str">
        <f ca="1">+IF(OFFSET('Sanitation Data'!$I$30,0,10*ROW('Sanitation Data'!I45))="","",OFFSET('Sanitation Data'!$I$30,0,10*ROW('Sanitation Data'!I45)))</f>
        <v/>
      </c>
      <c r="DM51" s="370" t="str">
        <f ca="1">+IF(OFFSET('Sanitation Data'!$I$31,0,10*ROW('Sanitation Data'!I45))="","",OFFSET('Sanitation Data'!$I$31,0,10*ROW('Sanitation Data'!I45)))</f>
        <v/>
      </c>
      <c r="DN51" s="370" t="str">
        <f ca="1">+IF(OFFSET('Sanitation Data'!$I$32,0,10*ROW('Sanitation Data'!I45))="","",OFFSET('Sanitation Data'!$I$32,0,10*ROW('Sanitation Data'!I45)))</f>
        <v/>
      </c>
      <c r="DO51" s="370" t="str">
        <f ca="1">+IF(OFFSET('Hygiene Data'!$D$11,0,10*ROW('Hygiene Data'!D45))="","",OFFSET('Hygiene Data'!$D$11,0,10*ROW('Hygiene Data'!D45)))</f>
        <v/>
      </c>
      <c r="DP51" s="370" t="str">
        <f ca="1">+IF(OFFSET('Hygiene Data'!$D$12,0,10*ROW('Hygiene Data'!D45))="","",OFFSET('Hygiene Data'!$D$12,0,10*ROW('Hygiene Data'!D45)))</f>
        <v/>
      </c>
      <c r="DQ51" s="370" t="str">
        <f ca="1">+IF(OFFSET('Hygiene Data'!$D$13,0,10*ROW('Hygiene Data'!D45))="","",OFFSET('Hygiene Data'!$D$13,0,10*ROW('Hygiene Data'!D45)))</f>
        <v/>
      </c>
      <c r="DR51" s="370" t="str">
        <f ca="1">+IF(OFFSET('Hygiene Data'!$E$11,0,10*ROW('Hygiene Data'!E45))="","",OFFSET('Hygiene Data'!$E$11,0,10*ROW('Hygiene Data'!E45)))</f>
        <v/>
      </c>
      <c r="DS51" s="370" t="str">
        <f ca="1">+IF(OFFSET('Hygiene Data'!$E$12,0,10*ROW('Hygiene Data'!E45))="","",OFFSET('Hygiene Data'!$E$12,0,10*ROW('Hygiene Data'!E45)))</f>
        <v/>
      </c>
      <c r="DT51" s="370" t="str">
        <f ca="1">+IF(OFFSET('Hygiene Data'!$E$13,0,10*ROW('Hygiene Data'!E45))="","",OFFSET('Hygiene Data'!$E$13,0,10*ROW('Hygiene Data'!E45)))</f>
        <v/>
      </c>
      <c r="DU51" s="370" t="str">
        <f ca="1">+IF(OFFSET('Hygiene Data'!$F$11,0,10*ROW('Hygiene Data'!F45))="","",OFFSET('Hygiene Data'!$F$11,0,10*ROW('Hygiene Data'!F45)))</f>
        <v/>
      </c>
      <c r="DV51" s="370" t="str">
        <f ca="1">+IF(OFFSET('Hygiene Data'!$F$12,0,10*ROW('Hygiene Data'!F45))="","",OFFSET('Hygiene Data'!$F$12,0,10*ROW('Hygiene Data'!F45)))</f>
        <v/>
      </c>
      <c r="DW51" s="370" t="str">
        <f ca="1">+IF(OFFSET('Hygiene Data'!$F$13,0,10*ROW('Hygiene Data'!F45))="","",OFFSET('Hygiene Data'!$F$13,0,10*ROW('Hygiene Data'!F45)))</f>
        <v/>
      </c>
      <c r="DX51" s="370" t="str">
        <f ca="1">+IF(OFFSET('Hygiene Data'!$G$11,0,10*ROW('Hygiene Data'!G45))="","",OFFSET('Hygiene Data'!$G$11,0,10*ROW('Hygiene Data'!G45)))</f>
        <v/>
      </c>
      <c r="DY51" s="370" t="str">
        <f ca="1">+IF(OFFSET('Hygiene Data'!$G$12,0,10*ROW('Hygiene Data'!G45))="","",OFFSET('Hygiene Data'!$G$12,0,10*ROW('Hygiene Data'!G45)))</f>
        <v/>
      </c>
      <c r="DZ51" s="370" t="str">
        <f ca="1">+IF(OFFSET('Hygiene Data'!$G$13,0,10*ROW('Hygiene Data'!G45))="","",OFFSET('Hygiene Data'!$G$13,0,10*ROW('Hygiene Data'!G45)))</f>
        <v/>
      </c>
      <c r="EA51" s="370" t="str">
        <f ca="1">+IF(OFFSET('Hygiene Data'!$H$11,0,10*ROW('Hygiene Data'!H45))="","",OFFSET('Hygiene Data'!$H$11,0,10*ROW('Hygiene Data'!H45)))</f>
        <v/>
      </c>
      <c r="EB51" s="370" t="str">
        <f ca="1">+IF(OFFSET('Hygiene Data'!$H$12,0,10*ROW('Hygiene Data'!H45))="","",OFFSET('Hygiene Data'!$H$12,0,10*ROW('Hygiene Data'!H45)))</f>
        <v/>
      </c>
      <c r="EC51" s="370" t="str">
        <f ca="1">+IF(OFFSET('Hygiene Data'!$H$13,0,10*ROW('Hygiene Data'!H45))="","",OFFSET('Hygiene Data'!$H$13,0,10*ROW('Hygiene Data'!H45)))</f>
        <v/>
      </c>
      <c r="ED51" s="370" t="str">
        <f ca="1">+IF(OFFSET('Hygiene Data'!$I$11,0,10*ROW('Hygiene Data'!I45))="","",OFFSET('Hygiene Data'!$I$11,0,10*ROW('Hygiene Data'!I45)))</f>
        <v/>
      </c>
      <c r="EE51" s="370" t="str">
        <f ca="1">+IF(OFFSET('Hygiene Data'!$I$12,0,10*ROW('Hygiene Data'!I45))="","",OFFSET('Hygiene Data'!$I$12,0,10*ROW('Hygiene Data'!I45)))</f>
        <v/>
      </c>
      <c r="EF51" s="370" t="str">
        <f ca="1">+IF(OFFSET('Hygiene Data'!$I$13,0,10*ROW('Hygiene Data'!I45))="","",OFFSET('Hygiene Data'!$I$13,0,10*ROW('Hygiene Data'!I45)))</f>
        <v/>
      </c>
    </row>
    <row r="52" spans="1:136" x14ac:dyDescent="0.25">
      <c r="A52" s="479" t="str">
        <f ca="1">+IF(OFFSET('Water Data'!$B$2,0,10*ROW('Water Data'!E46))="","",OFFSET('Water Data'!$B$2,0,10*ROW('Water Data'!E46)))</f>
        <v/>
      </c>
      <c r="B52" s="47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6" t="str">
        <f t="shared" ca="1" si="0"/>
        <v/>
      </c>
      <c r="D52" s="50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0" t="str">
        <f ca="1">+IF(OFFSET('Water Data'!$D$27,0,10*ROW('Water Data'!D46))="","",OFFSET('Water Data'!$D$27,0,10*ROW('Water Data'!D46)))</f>
        <v/>
      </c>
      <c r="BT52" s="370" t="str">
        <f ca="1">+IF(OFFSET('Water Data'!$D$28,0,10*ROW('Water Data'!D46))="","",OFFSET('Water Data'!$D$28,0,10*ROW('Water Data'!D46)))</f>
        <v/>
      </c>
      <c r="BU52" s="370" t="str">
        <f ca="1">+IF(OFFSET('Water Data'!$D$29,0,10*ROW('Water Data'!D46))="","",OFFSET('Water Data'!$D$29,0,10*ROW('Water Data'!D46)))</f>
        <v/>
      </c>
      <c r="BV52" s="370" t="str">
        <f ca="1">+IF(OFFSET('Water Data'!$E$27,0,10*ROW('Water Data'!E46))="","",OFFSET('Water Data'!$E$27,0,10*ROW('Water Data'!E46)))</f>
        <v/>
      </c>
      <c r="BW52" s="370" t="str">
        <f ca="1">+IF(OFFSET('Water Data'!$E$28,0,10*ROW('Water Data'!E46))="","",OFFSET('Water Data'!$E$28,0,10*ROW('Water Data'!E46)))</f>
        <v/>
      </c>
      <c r="BX52" s="370" t="str">
        <f ca="1">+IF(OFFSET('Water Data'!$E$29,0,10*ROW('Water Data'!E46))="","",OFFSET('Water Data'!$E$29,0,10*ROW('Water Data'!E46)))</f>
        <v/>
      </c>
      <c r="BY52" s="370" t="str">
        <f ca="1">+IF(OFFSET('Water Data'!$F$27,0,10*ROW('Water Data'!F46))="","",OFFSET('Water Data'!$F$27,0,10*ROW('Water Data'!F46)))</f>
        <v/>
      </c>
      <c r="BZ52" s="370" t="str">
        <f ca="1">+IF(OFFSET('Water Data'!$F$28,0,10*ROW('Water Data'!F46))="","",OFFSET('Water Data'!$F$28,0,10*ROW('Water Data'!F46)))</f>
        <v/>
      </c>
      <c r="CA52" s="370" t="str">
        <f ca="1">+IF(OFFSET('Water Data'!$F$29,0,10*ROW('Water Data'!F46))="","",OFFSET('Water Data'!$F$29,0,10*ROW('Water Data'!F46)))</f>
        <v/>
      </c>
      <c r="CB52" s="370" t="str">
        <f ca="1">+IF(OFFSET('Water Data'!$G$27,0,10*ROW('Water Data'!G46))="","",OFFSET('Water Data'!$G$27,0,10*ROW('Water Data'!G46)))</f>
        <v/>
      </c>
      <c r="CC52" s="370" t="str">
        <f ca="1">+IF(OFFSET('Water Data'!$G$28,0,10*ROW('Water Data'!G46))="","",OFFSET('Water Data'!$G$28,0,10*ROW('Water Data'!G46)))</f>
        <v/>
      </c>
      <c r="CD52" s="370" t="str">
        <f ca="1">+IF(OFFSET('Water Data'!$G$29,0,10*ROW('Water Data'!G46))="","",OFFSET('Water Data'!$G$29,0,10*ROW('Water Data'!G46)))</f>
        <v/>
      </c>
      <c r="CE52" s="370" t="str">
        <f ca="1">+IF(OFFSET('Water Data'!$H$27,0,10*ROW('Water Data'!H46))="","",OFFSET('Water Data'!$H$27,0,10*ROW('Water Data'!H46)))</f>
        <v/>
      </c>
      <c r="CF52" s="370" t="str">
        <f ca="1">+IF(OFFSET('Water Data'!$H$28,0,10*ROW('Water Data'!H46))="","",OFFSET('Water Data'!$H$28,0,10*ROW('Water Data'!H46)))</f>
        <v/>
      </c>
      <c r="CG52" s="370" t="str">
        <f ca="1">+IF(OFFSET('Water Data'!$H$29,0,10*ROW('Water Data'!H46))="","",OFFSET('Water Data'!$H$29,0,10*ROW('Water Data'!H46)))</f>
        <v/>
      </c>
      <c r="CH52" s="370" t="str">
        <f ca="1">+IF(OFFSET('Water Data'!$I$27,0,10*ROW('Water Data'!I46))="","",OFFSET('Water Data'!$I$27,0,10*ROW('Water Data'!I46)))</f>
        <v/>
      </c>
      <c r="CI52" s="370" t="str">
        <f ca="1">+IF(OFFSET('Water Data'!$I$28,0,10*ROW('Water Data'!I46))="","",OFFSET('Water Data'!$I$28,0,10*ROW('Water Data'!I46)))</f>
        <v/>
      </c>
      <c r="CJ52" s="370" t="str">
        <f ca="1">+IF(OFFSET('Water Data'!$I$29,0,10*ROW('Water Data'!I46))="","",OFFSET('Water Data'!$I$29,0,10*ROW('Water Data'!I46)))</f>
        <v/>
      </c>
      <c r="CK52" s="370" t="str">
        <f ca="1">+IF(OFFSET('Sanitation Data'!$D$28,0,10*ROW('Sanitation Data'!D46))="","",OFFSET('Sanitation Data'!$D$28,0,10*ROW('Sanitation Data'!D46)))</f>
        <v/>
      </c>
      <c r="CL52" s="370" t="str">
        <f ca="1">+IF(OFFSET('Sanitation Data'!$D$29,0,10*ROW('Sanitation Data'!D46))="","",OFFSET('Sanitation Data'!$D$29,0,10*ROW('Sanitation Data'!D46)))</f>
        <v/>
      </c>
      <c r="CM52" s="370" t="str">
        <f ca="1">+IF(OFFSET('Sanitation Data'!$D$30,0,10*ROW('Sanitation Data'!D46))="","",OFFSET('Sanitation Data'!$D$30,0,10*ROW('Sanitation Data'!D46)))</f>
        <v/>
      </c>
      <c r="CN52" s="370" t="str">
        <f ca="1">+IF(OFFSET('Sanitation Data'!$D$31,0,10*ROW('Sanitation Data'!D46))="","",OFFSET('Sanitation Data'!$D$31,0,10*ROW('Sanitation Data'!D46)))</f>
        <v/>
      </c>
      <c r="CO52" s="370" t="str">
        <f ca="1">+IF(OFFSET('Sanitation Data'!$D$32,0,10*ROW('Sanitation Data'!D46))="","",OFFSET('Sanitation Data'!$D$32,0,10*ROW('Sanitation Data'!D46)))</f>
        <v/>
      </c>
      <c r="CP52" s="370" t="str">
        <f ca="1">+IF(OFFSET('Sanitation Data'!$E$28,0,10*ROW('Sanitation Data'!E46))="","",OFFSET('Sanitation Data'!$E$28,0,10*ROW('Sanitation Data'!E46)))</f>
        <v/>
      </c>
      <c r="CQ52" s="370" t="str">
        <f ca="1">+IF(OFFSET('Sanitation Data'!$E$29,0,10*ROW('Sanitation Data'!E46))="","",OFFSET('Sanitation Data'!$E$29,0,10*ROW('Sanitation Data'!E46)))</f>
        <v/>
      </c>
      <c r="CR52" s="370" t="str">
        <f ca="1">+IF(OFFSET('Sanitation Data'!$E$30,0,10*ROW('Sanitation Data'!E46))="","",OFFSET('Sanitation Data'!$E$30,0,10*ROW('Sanitation Data'!E46)))</f>
        <v/>
      </c>
      <c r="CS52" s="370" t="str">
        <f ca="1">+IF(OFFSET('Sanitation Data'!$E$31,0,10*ROW('Sanitation Data'!E46))="","",OFFSET('Sanitation Data'!$E$31,0,10*ROW('Sanitation Data'!E46)))</f>
        <v/>
      </c>
      <c r="CT52" s="370" t="str">
        <f ca="1">+IF(OFFSET('Sanitation Data'!$E$32,0,10*ROW('Sanitation Data'!E46))="","",OFFSET('Sanitation Data'!$E$32,0,10*ROW('Sanitation Data'!E46)))</f>
        <v/>
      </c>
      <c r="CU52" s="370" t="str">
        <f ca="1">+IF(OFFSET('Sanitation Data'!$F$28,0,10*ROW('Sanitation Data'!F46))="","",OFFSET('Sanitation Data'!$F$28,0,10*ROW('Sanitation Data'!F46)))</f>
        <v/>
      </c>
      <c r="CV52" s="370" t="str">
        <f ca="1">+IF(OFFSET('Sanitation Data'!$F$29,0,10*ROW('Sanitation Data'!F46))="","",OFFSET('Sanitation Data'!$F$29,0,10*ROW('Sanitation Data'!F46)))</f>
        <v/>
      </c>
      <c r="CW52" s="370" t="str">
        <f ca="1">+IF(OFFSET('Sanitation Data'!$F$30,0,10*ROW('Sanitation Data'!F46))="","",OFFSET('Sanitation Data'!$F$30,0,10*ROW('Sanitation Data'!F46)))</f>
        <v/>
      </c>
      <c r="CX52" s="370" t="str">
        <f ca="1">+IF(OFFSET('Sanitation Data'!$F$31,0,10*ROW('Sanitation Data'!F46))="","",OFFSET('Sanitation Data'!$F$31,0,10*ROW('Sanitation Data'!F46)))</f>
        <v/>
      </c>
      <c r="CY52" s="370" t="str">
        <f ca="1">+IF(OFFSET('Sanitation Data'!$F$32,0,10*ROW('Sanitation Data'!F46))="","",OFFSET('Sanitation Data'!$F$32,0,10*ROW('Sanitation Data'!F46)))</f>
        <v/>
      </c>
      <c r="CZ52" s="370" t="str">
        <f ca="1">+IF(OFFSET('Sanitation Data'!$G$28,0,10*ROW('Sanitation Data'!G46))="","",OFFSET('Sanitation Data'!$G$28,0,10*ROW('Sanitation Data'!G46)))</f>
        <v/>
      </c>
      <c r="DA52" s="370" t="str">
        <f ca="1">+IF(OFFSET('Sanitation Data'!$G$29,0,10*ROW('Sanitation Data'!G46))="","",OFFSET('Sanitation Data'!$G$29,0,10*ROW('Sanitation Data'!G46)))</f>
        <v/>
      </c>
      <c r="DB52" s="370" t="str">
        <f ca="1">+IF(OFFSET('Sanitation Data'!$G$30,0,10*ROW('Sanitation Data'!G46))="","",OFFSET('Sanitation Data'!$G$30,0,10*ROW('Sanitation Data'!G46)))</f>
        <v/>
      </c>
      <c r="DC52" s="370" t="str">
        <f ca="1">+IF(OFFSET('Sanitation Data'!$G$31,0,10*ROW('Sanitation Data'!G46))="","",OFFSET('Sanitation Data'!$G$31,0,10*ROW('Sanitation Data'!G46)))</f>
        <v/>
      </c>
      <c r="DD52" s="370" t="str">
        <f ca="1">+IF(OFFSET('Sanitation Data'!$G$32,0,10*ROW('Sanitation Data'!G46))="","",OFFSET('Sanitation Data'!$G$32,0,10*ROW('Sanitation Data'!G46)))</f>
        <v/>
      </c>
      <c r="DE52" s="370" t="str">
        <f ca="1">+IF(OFFSET('Sanitation Data'!$H$28,0,10*ROW('Sanitation Data'!H46))="","",OFFSET('Sanitation Data'!$H$28,0,10*ROW('Sanitation Data'!H46)))</f>
        <v/>
      </c>
      <c r="DF52" s="370" t="str">
        <f ca="1">+IF(OFFSET('Sanitation Data'!$H$29,0,10*ROW('Sanitation Data'!H46))="","",OFFSET('Sanitation Data'!$H$29,0,10*ROW('Sanitation Data'!H46)))</f>
        <v/>
      </c>
      <c r="DG52" s="370" t="str">
        <f ca="1">+IF(OFFSET('Sanitation Data'!$H$30,0,10*ROW('Sanitation Data'!H46))="","",OFFSET('Sanitation Data'!$H$30,0,10*ROW('Sanitation Data'!H46)))</f>
        <v/>
      </c>
      <c r="DH52" s="370" t="str">
        <f ca="1">+IF(OFFSET('Sanitation Data'!$H$31,0,10*ROW('Sanitation Data'!H46))="","",OFFSET('Sanitation Data'!$H$31,0,10*ROW('Sanitation Data'!H46)))</f>
        <v/>
      </c>
      <c r="DI52" s="370" t="str">
        <f ca="1">+IF(OFFSET('Sanitation Data'!$H$32,0,10*ROW('Sanitation Data'!H46))="","",OFFSET('Sanitation Data'!$H$32,0,10*ROW('Sanitation Data'!H46)))</f>
        <v/>
      </c>
      <c r="DJ52" s="370" t="str">
        <f ca="1">+IF(OFFSET('Sanitation Data'!$I$28,0,10*ROW('Sanitation Data'!I46))="","",OFFSET('Sanitation Data'!$I$28,0,10*ROW('Sanitation Data'!I46)))</f>
        <v/>
      </c>
      <c r="DK52" s="370" t="str">
        <f ca="1">+IF(OFFSET('Sanitation Data'!$I$29,0,10*ROW('Sanitation Data'!I46))="","",OFFSET('Sanitation Data'!$I$29,0,10*ROW('Sanitation Data'!I46)))</f>
        <v/>
      </c>
      <c r="DL52" s="370" t="str">
        <f ca="1">+IF(OFFSET('Sanitation Data'!$I$30,0,10*ROW('Sanitation Data'!I46))="","",OFFSET('Sanitation Data'!$I$30,0,10*ROW('Sanitation Data'!I46)))</f>
        <v/>
      </c>
      <c r="DM52" s="370" t="str">
        <f ca="1">+IF(OFFSET('Sanitation Data'!$I$31,0,10*ROW('Sanitation Data'!I46))="","",OFFSET('Sanitation Data'!$I$31,0,10*ROW('Sanitation Data'!I46)))</f>
        <v/>
      </c>
      <c r="DN52" s="370" t="str">
        <f ca="1">+IF(OFFSET('Sanitation Data'!$I$32,0,10*ROW('Sanitation Data'!I46))="","",OFFSET('Sanitation Data'!$I$32,0,10*ROW('Sanitation Data'!I46)))</f>
        <v/>
      </c>
      <c r="DO52" s="370" t="str">
        <f ca="1">+IF(OFFSET('Hygiene Data'!$D$11,0,10*ROW('Hygiene Data'!D46))="","",OFFSET('Hygiene Data'!$D$11,0,10*ROW('Hygiene Data'!D46)))</f>
        <v/>
      </c>
      <c r="DP52" s="370" t="str">
        <f ca="1">+IF(OFFSET('Hygiene Data'!$D$12,0,10*ROW('Hygiene Data'!D46))="","",OFFSET('Hygiene Data'!$D$12,0,10*ROW('Hygiene Data'!D46)))</f>
        <v/>
      </c>
      <c r="DQ52" s="370" t="str">
        <f ca="1">+IF(OFFSET('Hygiene Data'!$D$13,0,10*ROW('Hygiene Data'!D46))="","",OFFSET('Hygiene Data'!$D$13,0,10*ROW('Hygiene Data'!D46)))</f>
        <v/>
      </c>
      <c r="DR52" s="370" t="str">
        <f ca="1">+IF(OFFSET('Hygiene Data'!$E$11,0,10*ROW('Hygiene Data'!E46))="","",OFFSET('Hygiene Data'!$E$11,0,10*ROW('Hygiene Data'!E46)))</f>
        <v/>
      </c>
      <c r="DS52" s="370" t="str">
        <f ca="1">+IF(OFFSET('Hygiene Data'!$E$12,0,10*ROW('Hygiene Data'!E46))="","",OFFSET('Hygiene Data'!$E$12,0,10*ROW('Hygiene Data'!E46)))</f>
        <v/>
      </c>
      <c r="DT52" s="370" t="str">
        <f ca="1">+IF(OFFSET('Hygiene Data'!$E$13,0,10*ROW('Hygiene Data'!E46))="","",OFFSET('Hygiene Data'!$E$13,0,10*ROW('Hygiene Data'!E46)))</f>
        <v/>
      </c>
      <c r="DU52" s="370" t="str">
        <f ca="1">+IF(OFFSET('Hygiene Data'!$F$11,0,10*ROW('Hygiene Data'!F46))="","",OFFSET('Hygiene Data'!$F$11,0,10*ROW('Hygiene Data'!F46)))</f>
        <v/>
      </c>
      <c r="DV52" s="370" t="str">
        <f ca="1">+IF(OFFSET('Hygiene Data'!$F$12,0,10*ROW('Hygiene Data'!F46))="","",OFFSET('Hygiene Data'!$F$12,0,10*ROW('Hygiene Data'!F46)))</f>
        <v/>
      </c>
      <c r="DW52" s="370" t="str">
        <f ca="1">+IF(OFFSET('Hygiene Data'!$F$13,0,10*ROW('Hygiene Data'!F46))="","",OFFSET('Hygiene Data'!$F$13,0,10*ROW('Hygiene Data'!F46)))</f>
        <v/>
      </c>
      <c r="DX52" s="370" t="str">
        <f ca="1">+IF(OFFSET('Hygiene Data'!$G$11,0,10*ROW('Hygiene Data'!G46))="","",OFFSET('Hygiene Data'!$G$11,0,10*ROW('Hygiene Data'!G46)))</f>
        <v/>
      </c>
      <c r="DY52" s="370" t="str">
        <f ca="1">+IF(OFFSET('Hygiene Data'!$G$12,0,10*ROW('Hygiene Data'!G46))="","",OFFSET('Hygiene Data'!$G$12,0,10*ROW('Hygiene Data'!G46)))</f>
        <v/>
      </c>
      <c r="DZ52" s="370" t="str">
        <f ca="1">+IF(OFFSET('Hygiene Data'!$G$13,0,10*ROW('Hygiene Data'!G46))="","",OFFSET('Hygiene Data'!$G$13,0,10*ROW('Hygiene Data'!G46)))</f>
        <v/>
      </c>
      <c r="EA52" s="370" t="str">
        <f ca="1">+IF(OFFSET('Hygiene Data'!$H$11,0,10*ROW('Hygiene Data'!H46))="","",OFFSET('Hygiene Data'!$H$11,0,10*ROW('Hygiene Data'!H46)))</f>
        <v/>
      </c>
      <c r="EB52" s="370" t="str">
        <f ca="1">+IF(OFFSET('Hygiene Data'!$H$12,0,10*ROW('Hygiene Data'!H46))="","",OFFSET('Hygiene Data'!$H$12,0,10*ROW('Hygiene Data'!H46)))</f>
        <v/>
      </c>
      <c r="EC52" s="370" t="str">
        <f ca="1">+IF(OFFSET('Hygiene Data'!$H$13,0,10*ROW('Hygiene Data'!H46))="","",OFFSET('Hygiene Data'!$H$13,0,10*ROW('Hygiene Data'!H46)))</f>
        <v/>
      </c>
      <c r="ED52" s="370" t="str">
        <f ca="1">+IF(OFFSET('Hygiene Data'!$I$11,0,10*ROW('Hygiene Data'!I46))="","",OFFSET('Hygiene Data'!$I$11,0,10*ROW('Hygiene Data'!I46)))</f>
        <v/>
      </c>
      <c r="EE52" s="370" t="str">
        <f ca="1">+IF(OFFSET('Hygiene Data'!$I$12,0,10*ROW('Hygiene Data'!I46))="","",OFFSET('Hygiene Data'!$I$12,0,10*ROW('Hygiene Data'!I46)))</f>
        <v/>
      </c>
      <c r="EF52" s="370" t="str">
        <f ca="1">+IF(OFFSET('Hygiene Data'!$I$13,0,10*ROW('Hygiene Data'!I46))="","",OFFSET('Hygiene Data'!$I$13,0,10*ROW('Hygiene Data'!I46)))</f>
        <v/>
      </c>
    </row>
    <row r="53" spans="1:136" x14ac:dyDescent="0.25">
      <c r="A53" s="479" t="str">
        <f ca="1">+IF(OFFSET('Water Data'!$B$2,0,10*ROW('Water Data'!E47))="","",OFFSET('Water Data'!$B$2,0,10*ROW('Water Data'!E47)))</f>
        <v/>
      </c>
      <c r="B53" s="47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6" t="str">
        <f t="shared" ca="1" si="0"/>
        <v/>
      </c>
      <c r="D53" s="50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0" t="str">
        <f ca="1">+IF(OFFSET('Water Data'!$D$27,0,10*ROW('Water Data'!D47))="","",OFFSET('Water Data'!$D$27,0,10*ROW('Water Data'!D47)))</f>
        <v/>
      </c>
      <c r="BT53" s="370" t="str">
        <f ca="1">+IF(OFFSET('Water Data'!$D$28,0,10*ROW('Water Data'!D47))="","",OFFSET('Water Data'!$D$28,0,10*ROW('Water Data'!D47)))</f>
        <v/>
      </c>
      <c r="BU53" s="370" t="str">
        <f ca="1">+IF(OFFSET('Water Data'!$D$29,0,10*ROW('Water Data'!D47))="","",OFFSET('Water Data'!$D$29,0,10*ROW('Water Data'!D47)))</f>
        <v/>
      </c>
      <c r="BV53" s="370" t="str">
        <f ca="1">+IF(OFFSET('Water Data'!$E$27,0,10*ROW('Water Data'!E47))="","",OFFSET('Water Data'!$E$27,0,10*ROW('Water Data'!E47)))</f>
        <v/>
      </c>
      <c r="BW53" s="370" t="str">
        <f ca="1">+IF(OFFSET('Water Data'!$E$28,0,10*ROW('Water Data'!E47))="","",OFFSET('Water Data'!$E$28,0,10*ROW('Water Data'!E47)))</f>
        <v/>
      </c>
      <c r="BX53" s="370" t="str">
        <f ca="1">+IF(OFFSET('Water Data'!$E$29,0,10*ROW('Water Data'!E47))="","",OFFSET('Water Data'!$E$29,0,10*ROW('Water Data'!E47)))</f>
        <v/>
      </c>
      <c r="BY53" s="370" t="str">
        <f ca="1">+IF(OFFSET('Water Data'!$F$27,0,10*ROW('Water Data'!F47))="","",OFFSET('Water Data'!$F$27,0,10*ROW('Water Data'!F47)))</f>
        <v/>
      </c>
      <c r="BZ53" s="370" t="str">
        <f ca="1">+IF(OFFSET('Water Data'!$F$28,0,10*ROW('Water Data'!F47))="","",OFFSET('Water Data'!$F$28,0,10*ROW('Water Data'!F47)))</f>
        <v/>
      </c>
      <c r="CA53" s="370" t="str">
        <f ca="1">+IF(OFFSET('Water Data'!$F$29,0,10*ROW('Water Data'!F47))="","",OFFSET('Water Data'!$F$29,0,10*ROW('Water Data'!F47)))</f>
        <v/>
      </c>
      <c r="CB53" s="370" t="str">
        <f ca="1">+IF(OFFSET('Water Data'!$G$27,0,10*ROW('Water Data'!G47))="","",OFFSET('Water Data'!$G$27,0,10*ROW('Water Data'!G47)))</f>
        <v/>
      </c>
      <c r="CC53" s="370" t="str">
        <f ca="1">+IF(OFFSET('Water Data'!$G$28,0,10*ROW('Water Data'!G47))="","",OFFSET('Water Data'!$G$28,0,10*ROW('Water Data'!G47)))</f>
        <v/>
      </c>
      <c r="CD53" s="370" t="str">
        <f ca="1">+IF(OFFSET('Water Data'!$G$29,0,10*ROW('Water Data'!G47))="","",OFFSET('Water Data'!$G$29,0,10*ROW('Water Data'!G47)))</f>
        <v/>
      </c>
      <c r="CE53" s="370" t="str">
        <f ca="1">+IF(OFFSET('Water Data'!$H$27,0,10*ROW('Water Data'!H47))="","",OFFSET('Water Data'!$H$27,0,10*ROW('Water Data'!H47)))</f>
        <v/>
      </c>
      <c r="CF53" s="370" t="str">
        <f ca="1">+IF(OFFSET('Water Data'!$H$28,0,10*ROW('Water Data'!H47))="","",OFFSET('Water Data'!$H$28,0,10*ROW('Water Data'!H47)))</f>
        <v/>
      </c>
      <c r="CG53" s="370" t="str">
        <f ca="1">+IF(OFFSET('Water Data'!$H$29,0,10*ROW('Water Data'!H47))="","",OFFSET('Water Data'!$H$29,0,10*ROW('Water Data'!H47)))</f>
        <v/>
      </c>
      <c r="CH53" s="370" t="str">
        <f ca="1">+IF(OFFSET('Water Data'!$I$27,0,10*ROW('Water Data'!I47))="","",OFFSET('Water Data'!$I$27,0,10*ROW('Water Data'!I47)))</f>
        <v/>
      </c>
      <c r="CI53" s="370" t="str">
        <f ca="1">+IF(OFFSET('Water Data'!$I$28,0,10*ROW('Water Data'!I47))="","",OFFSET('Water Data'!$I$28,0,10*ROW('Water Data'!I47)))</f>
        <v/>
      </c>
      <c r="CJ53" s="370" t="str">
        <f ca="1">+IF(OFFSET('Water Data'!$I$29,0,10*ROW('Water Data'!I47))="","",OFFSET('Water Data'!$I$29,0,10*ROW('Water Data'!I47)))</f>
        <v/>
      </c>
      <c r="CK53" s="370" t="str">
        <f ca="1">+IF(OFFSET('Sanitation Data'!$D$28,0,10*ROW('Sanitation Data'!D47))="","",OFFSET('Sanitation Data'!$D$28,0,10*ROW('Sanitation Data'!D47)))</f>
        <v/>
      </c>
      <c r="CL53" s="370" t="str">
        <f ca="1">+IF(OFFSET('Sanitation Data'!$D$29,0,10*ROW('Sanitation Data'!D47))="","",OFFSET('Sanitation Data'!$D$29,0,10*ROW('Sanitation Data'!D47)))</f>
        <v/>
      </c>
      <c r="CM53" s="370" t="str">
        <f ca="1">+IF(OFFSET('Sanitation Data'!$D$30,0,10*ROW('Sanitation Data'!D47))="","",OFFSET('Sanitation Data'!$D$30,0,10*ROW('Sanitation Data'!D47)))</f>
        <v/>
      </c>
      <c r="CN53" s="370" t="str">
        <f ca="1">+IF(OFFSET('Sanitation Data'!$D$31,0,10*ROW('Sanitation Data'!D47))="","",OFFSET('Sanitation Data'!$D$31,0,10*ROW('Sanitation Data'!D47)))</f>
        <v/>
      </c>
      <c r="CO53" s="370" t="str">
        <f ca="1">+IF(OFFSET('Sanitation Data'!$D$32,0,10*ROW('Sanitation Data'!D47))="","",OFFSET('Sanitation Data'!$D$32,0,10*ROW('Sanitation Data'!D47)))</f>
        <v/>
      </c>
      <c r="CP53" s="370" t="str">
        <f ca="1">+IF(OFFSET('Sanitation Data'!$E$28,0,10*ROW('Sanitation Data'!E47))="","",OFFSET('Sanitation Data'!$E$28,0,10*ROW('Sanitation Data'!E47)))</f>
        <v/>
      </c>
      <c r="CQ53" s="370" t="str">
        <f ca="1">+IF(OFFSET('Sanitation Data'!$E$29,0,10*ROW('Sanitation Data'!E47))="","",OFFSET('Sanitation Data'!$E$29,0,10*ROW('Sanitation Data'!E47)))</f>
        <v/>
      </c>
      <c r="CR53" s="370" t="str">
        <f ca="1">+IF(OFFSET('Sanitation Data'!$E$30,0,10*ROW('Sanitation Data'!E47))="","",OFFSET('Sanitation Data'!$E$30,0,10*ROW('Sanitation Data'!E47)))</f>
        <v/>
      </c>
      <c r="CS53" s="370" t="str">
        <f ca="1">+IF(OFFSET('Sanitation Data'!$E$31,0,10*ROW('Sanitation Data'!E47))="","",OFFSET('Sanitation Data'!$E$31,0,10*ROW('Sanitation Data'!E47)))</f>
        <v/>
      </c>
      <c r="CT53" s="370" t="str">
        <f ca="1">+IF(OFFSET('Sanitation Data'!$E$32,0,10*ROW('Sanitation Data'!E47))="","",OFFSET('Sanitation Data'!$E$32,0,10*ROW('Sanitation Data'!E47)))</f>
        <v/>
      </c>
      <c r="CU53" s="370" t="str">
        <f ca="1">+IF(OFFSET('Sanitation Data'!$F$28,0,10*ROW('Sanitation Data'!F47))="","",OFFSET('Sanitation Data'!$F$28,0,10*ROW('Sanitation Data'!F47)))</f>
        <v/>
      </c>
      <c r="CV53" s="370" t="str">
        <f ca="1">+IF(OFFSET('Sanitation Data'!$F$29,0,10*ROW('Sanitation Data'!F47))="","",OFFSET('Sanitation Data'!$F$29,0,10*ROW('Sanitation Data'!F47)))</f>
        <v/>
      </c>
      <c r="CW53" s="370" t="str">
        <f ca="1">+IF(OFFSET('Sanitation Data'!$F$30,0,10*ROW('Sanitation Data'!F47))="","",OFFSET('Sanitation Data'!$F$30,0,10*ROW('Sanitation Data'!F47)))</f>
        <v/>
      </c>
      <c r="CX53" s="370" t="str">
        <f ca="1">+IF(OFFSET('Sanitation Data'!$F$31,0,10*ROW('Sanitation Data'!F47))="","",OFFSET('Sanitation Data'!$F$31,0,10*ROW('Sanitation Data'!F47)))</f>
        <v/>
      </c>
      <c r="CY53" s="370" t="str">
        <f ca="1">+IF(OFFSET('Sanitation Data'!$F$32,0,10*ROW('Sanitation Data'!F47))="","",OFFSET('Sanitation Data'!$F$32,0,10*ROW('Sanitation Data'!F47)))</f>
        <v/>
      </c>
      <c r="CZ53" s="370" t="str">
        <f ca="1">+IF(OFFSET('Sanitation Data'!$G$28,0,10*ROW('Sanitation Data'!G47))="","",OFFSET('Sanitation Data'!$G$28,0,10*ROW('Sanitation Data'!G47)))</f>
        <v/>
      </c>
      <c r="DA53" s="370" t="str">
        <f ca="1">+IF(OFFSET('Sanitation Data'!$G$29,0,10*ROW('Sanitation Data'!G47))="","",OFFSET('Sanitation Data'!$G$29,0,10*ROW('Sanitation Data'!G47)))</f>
        <v/>
      </c>
      <c r="DB53" s="370" t="str">
        <f ca="1">+IF(OFFSET('Sanitation Data'!$G$30,0,10*ROW('Sanitation Data'!G47))="","",OFFSET('Sanitation Data'!$G$30,0,10*ROW('Sanitation Data'!G47)))</f>
        <v/>
      </c>
      <c r="DC53" s="370" t="str">
        <f ca="1">+IF(OFFSET('Sanitation Data'!$G$31,0,10*ROW('Sanitation Data'!G47))="","",OFFSET('Sanitation Data'!$G$31,0,10*ROW('Sanitation Data'!G47)))</f>
        <v/>
      </c>
      <c r="DD53" s="370" t="str">
        <f ca="1">+IF(OFFSET('Sanitation Data'!$G$32,0,10*ROW('Sanitation Data'!G47))="","",OFFSET('Sanitation Data'!$G$32,0,10*ROW('Sanitation Data'!G47)))</f>
        <v/>
      </c>
      <c r="DE53" s="370" t="str">
        <f ca="1">+IF(OFFSET('Sanitation Data'!$H$28,0,10*ROW('Sanitation Data'!H47))="","",OFFSET('Sanitation Data'!$H$28,0,10*ROW('Sanitation Data'!H47)))</f>
        <v/>
      </c>
      <c r="DF53" s="370" t="str">
        <f ca="1">+IF(OFFSET('Sanitation Data'!$H$29,0,10*ROW('Sanitation Data'!H47))="","",OFFSET('Sanitation Data'!$H$29,0,10*ROW('Sanitation Data'!H47)))</f>
        <v/>
      </c>
      <c r="DG53" s="370" t="str">
        <f ca="1">+IF(OFFSET('Sanitation Data'!$H$30,0,10*ROW('Sanitation Data'!H47))="","",OFFSET('Sanitation Data'!$H$30,0,10*ROW('Sanitation Data'!H47)))</f>
        <v/>
      </c>
      <c r="DH53" s="370" t="str">
        <f ca="1">+IF(OFFSET('Sanitation Data'!$H$31,0,10*ROW('Sanitation Data'!H47))="","",OFFSET('Sanitation Data'!$H$31,0,10*ROW('Sanitation Data'!H47)))</f>
        <v/>
      </c>
      <c r="DI53" s="370" t="str">
        <f ca="1">+IF(OFFSET('Sanitation Data'!$H$32,0,10*ROW('Sanitation Data'!H47))="","",OFFSET('Sanitation Data'!$H$32,0,10*ROW('Sanitation Data'!H47)))</f>
        <v/>
      </c>
      <c r="DJ53" s="370" t="str">
        <f ca="1">+IF(OFFSET('Sanitation Data'!$I$28,0,10*ROW('Sanitation Data'!I47))="","",OFFSET('Sanitation Data'!$I$28,0,10*ROW('Sanitation Data'!I47)))</f>
        <v/>
      </c>
      <c r="DK53" s="370" t="str">
        <f ca="1">+IF(OFFSET('Sanitation Data'!$I$29,0,10*ROW('Sanitation Data'!I47))="","",OFFSET('Sanitation Data'!$I$29,0,10*ROW('Sanitation Data'!I47)))</f>
        <v/>
      </c>
      <c r="DL53" s="370" t="str">
        <f ca="1">+IF(OFFSET('Sanitation Data'!$I$30,0,10*ROW('Sanitation Data'!I47))="","",OFFSET('Sanitation Data'!$I$30,0,10*ROW('Sanitation Data'!I47)))</f>
        <v/>
      </c>
      <c r="DM53" s="370" t="str">
        <f ca="1">+IF(OFFSET('Sanitation Data'!$I$31,0,10*ROW('Sanitation Data'!I47))="","",OFFSET('Sanitation Data'!$I$31,0,10*ROW('Sanitation Data'!I47)))</f>
        <v/>
      </c>
      <c r="DN53" s="370" t="str">
        <f ca="1">+IF(OFFSET('Sanitation Data'!$I$32,0,10*ROW('Sanitation Data'!I47))="","",OFFSET('Sanitation Data'!$I$32,0,10*ROW('Sanitation Data'!I47)))</f>
        <v/>
      </c>
      <c r="DO53" s="370" t="str">
        <f ca="1">+IF(OFFSET('Hygiene Data'!$D$11,0,10*ROW('Hygiene Data'!D47))="","",OFFSET('Hygiene Data'!$D$11,0,10*ROW('Hygiene Data'!D47)))</f>
        <v/>
      </c>
      <c r="DP53" s="370" t="str">
        <f ca="1">+IF(OFFSET('Hygiene Data'!$D$12,0,10*ROW('Hygiene Data'!D47))="","",OFFSET('Hygiene Data'!$D$12,0,10*ROW('Hygiene Data'!D47)))</f>
        <v/>
      </c>
      <c r="DQ53" s="370" t="str">
        <f ca="1">+IF(OFFSET('Hygiene Data'!$D$13,0,10*ROW('Hygiene Data'!D47))="","",OFFSET('Hygiene Data'!$D$13,0,10*ROW('Hygiene Data'!D47)))</f>
        <v/>
      </c>
      <c r="DR53" s="370" t="str">
        <f ca="1">+IF(OFFSET('Hygiene Data'!$E$11,0,10*ROW('Hygiene Data'!E47))="","",OFFSET('Hygiene Data'!$E$11,0,10*ROW('Hygiene Data'!E47)))</f>
        <v/>
      </c>
      <c r="DS53" s="370" t="str">
        <f ca="1">+IF(OFFSET('Hygiene Data'!$E$12,0,10*ROW('Hygiene Data'!E47))="","",OFFSET('Hygiene Data'!$E$12,0,10*ROW('Hygiene Data'!E47)))</f>
        <v/>
      </c>
      <c r="DT53" s="370" t="str">
        <f ca="1">+IF(OFFSET('Hygiene Data'!$E$13,0,10*ROW('Hygiene Data'!E47))="","",OFFSET('Hygiene Data'!$E$13,0,10*ROW('Hygiene Data'!E47)))</f>
        <v/>
      </c>
      <c r="DU53" s="370" t="str">
        <f ca="1">+IF(OFFSET('Hygiene Data'!$F$11,0,10*ROW('Hygiene Data'!F47))="","",OFFSET('Hygiene Data'!$F$11,0,10*ROW('Hygiene Data'!F47)))</f>
        <v/>
      </c>
      <c r="DV53" s="370" t="str">
        <f ca="1">+IF(OFFSET('Hygiene Data'!$F$12,0,10*ROW('Hygiene Data'!F47))="","",OFFSET('Hygiene Data'!$F$12,0,10*ROW('Hygiene Data'!F47)))</f>
        <v/>
      </c>
      <c r="DW53" s="370" t="str">
        <f ca="1">+IF(OFFSET('Hygiene Data'!$F$13,0,10*ROW('Hygiene Data'!F47))="","",OFFSET('Hygiene Data'!$F$13,0,10*ROW('Hygiene Data'!F47)))</f>
        <v/>
      </c>
      <c r="DX53" s="370" t="str">
        <f ca="1">+IF(OFFSET('Hygiene Data'!$G$11,0,10*ROW('Hygiene Data'!G47))="","",OFFSET('Hygiene Data'!$G$11,0,10*ROW('Hygiene Data'!G47)))</f>
        <v/>
      </c>
      <c r="DY53" s="370" t="str">
        <f ca="1">+IF(OFFSET('Hygiene Data'!$G$12,0,10*ROW('Hygiene Data'!G47))="","",OFFSET('Hygiene Data'!$G$12,0,10*ROW('Hygiene Data'!G47)))</f>
        <v/>
      </c>
      <c r="DZ53" s="370" t="str">
        <f ca="1">+IF(OFFSET('Hygiene Data'!$G$13,0,10*ROW('Hygiene Data'!G47))="","",OFFSET('Hygiene Data'!$G$13,0,10*ROW('Hygiene Data'!G47)))</f>
        <v/>
      </c>
      <c r="EA53" s="370" t="str">
        <f ca="1">+IF(OFFSET('Hygiene Data'!$H$11,0,10*ROW('Hygiene Data'!H47))="","",OFFSET('Hygiene Data'!$H$11,0,10*ROW('Hygiene Data'!H47)))</f>
        <v/>
      </c>
      <c r="EB53" s="370" t="str">
        <f ca="1">+IF(OFFSET('Hygiene Data'!$H$12,0,10*ROW('Hygiene Data'!H47))="","",OFFSET('Hygiene Data'!$H$12,0,10*ROW('Hygiene Data'!H47)))</f>
        <v/>
      </c>
      <c r="EC53" s="370" t="str">
        <f ca="1">+IF(OFFSET('Hygiene Data'!$H$13,0,10*ROW('Hygiene Data'!H47))="","",OFFSET('Hygiene Data'!$H$13,0,10*ROW('Hygiene Data'!H47)))</f>
        <v/>
      </c>
      <c r="ED53" s="370" t="str">
        <f ca="1">+IF(OFFSET('Hygiene Data'!$I$11,0,10*ROW('Hygiene Data'!I47))="","",OFFSET('Hygiene Data'!$I$11,0,10*ROW('Hygiene Data'!I47)))</f>
        <v/>
      </c>
      <c r="EE53" s="370" t="str">
        <f ca="1">+IF(OFFSET('Hygiene Data'!$I$12,0,10*ROW('Hygiene Data'!I47))="","",OFFSET('Hygiene Data'!$I$12,0,10*ROW('Hygiene Data'!I47)))</f>
        <v/>
      </c>
      <c r="EF53" s="370" t="str">
        <f ca="1">+IF(OFFSET('Hygiene Data'!$I$13,0,10*ROW('Hygiene Data'!I47))="","",OFFSET('Hygiene Data'!$I$13,0,10*ROW('Hygiene Data'!I47)))</f>
        <v/>
      </c>
    </row>
    <row r="54" spans="1:136" x14ac:dyDescent="0.25">
      <c r="A54" s="479" t="str">
        <f ca="1">+IF(OFFSET('Water Data'!$B$2,0,10*ROW('Water Data'!E48))="","",OFFSET('Water Data'!$B$2,0,10*ROW('Water Data'!E48)))</f>
        <v/>
      </c>
      <c r="B54" s="47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6" t="str">
        <f t="shared" ca="1" si="0"/>
        <v/>
      </c>
      <c r="D54" s="50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0" t="str">
        <f ca="1">+IF(OFFSET('Water Data'!$D$27,0,10*ROW('Water Data'!D48))="","",OFFSET('Water Data'!$D$27,0,10*ROW('Water Data'!D48)))</f>
        <v/>
      </c>
      <c r="BT54" s="370" t="str">
        <f ca="1">+IF(OFFSET('Water Data'!$D$28,0,10*ROW('Water Data'!D48))="","",OFFSET('Water Data'!$D$28,0,10*ROW('Water Data'!D48)))</f>
        <v/>
      </c>
      <c r="BU54" s="370" t="str">
        <f ca="1">+IF(OFFSET('Water Data'!$D$29,0,10*ROW('Water Data'!D48))="","",OFFSET('Water Data'!$D$29,0,10*ROW('Water Data'!D48)))</f>
        <v/>
      </c>
      <c r="BV54" s="370" t="str">
        <f ca="1">+IF(OFFSET('Water Data'!$E$27,0,10*ROW('Water Data'!E48))="","",OFFSET('Water Data'!$E$27,0,10*ROW('Water Data'!E48)))</f>
        <v/>
      </c>
      <c r="BW54" s="370" t="str">
        <f ca="1">+IF(OFFSET('Water Data'!$E$28,0,10*ROW('Water Data'!E48))="","",OFFSET('Water Data'!$E$28,0,10*ROW('Water Data'!E48)))</f>
        <v/>
      </c>
      <c r="BX54" s="370" t="str">
        <f ca="1">+IF(OFFSET('Water Data'!$E$29,0,10*ROW('Water Data'!E48))="","",OFFSET('Water Data'!$E$29,0,10*ROW('Water Data'!E48)))</f>
        <v/>
      </c>
      <c r="BY54" s="370" t="str">
        <f ca="1">+IF(OFFSET('Water Data'!$F$27,0,10*ROW('Water Data'!F48))="","",OFFSET('Water Data'!$F$27,0,10*ROW('Water Data'!F48)))</f>
        <v/>
      </c>
      <c r="BZ54" s="370" t="str">
        <f ca="1">+IF(OFFSET('Water Data'!$F$28,0,10*ROW('Water Data'!F48))="","",OFFSET('Water Data'!$F$28,0,10*ROW('Water Data'!F48)))</f>
        <v/>
      </c>
      <c r="CA54" s="370" t="str">
        <f ca="1">+IF(OFFSET('Water Data'!$F$29,0,10*ROW('Water Data'!F48))="","",OFFSET('Water Data'!$F$29,0,10*ROW('Water Data'!F48)))</f>
        <v/>
      </c>
      <c r="CB54" s="370" t="str">
        <f ca="1">+IF(OFFSET('Water Data'!$G$27,0,10*ROW('Water Data'!G48))="","",OFFSET('Water Data'!$G$27,0,10*ROW('Water Data'!G48)))</f>
        <v/>
      </c>
      <c r="CC54" s="370" t="str">
        <f ca="1">+IF(OFFSET('Water Data'!$G$28,0,10*ROW('Water Data'!G48))="","",OFFSET('Water Data'!$G$28,0,10*ROW('Water Data'!G48)))</f>
        <v/>
      </c>
      <c r="CD54" s="370" t="str">
        <f ca="1">+IF(OFFSET('Water Data'!$G$29,0,10*ROW('Water Data'!G48))="","",OFFSET('Water Data'!$G$29,0,10*ROW('Water Data'!G48)))</f>
        <v/>
      </c>
      <c r="CE54" s="370" t="str">
        <f ca="1">+IF(OFFSET('Water Data'!$H$27,0,10*ROW('Water Data'!H48))="","",OFFSET('Water Data'!$H$27,0,10*ROW('Water Data'!H48)))</f>
        <v/>
      </c>
      <c r="CF54" s="370" t="str">
        <f ca="1">+IF(OFFSET('Water Data'!$H$28,0,10*ROW('Water Data'!H48))="","",OFFSET('Water Data'!$H$28,0,10*ROW('Water Data'!H48)))</f>
        <v/>
      </c>
      <c r="CG54" s="370" t="str">
        <f ca="1">+IF(OFFSET('Water Data'!$H$29,0,10*ROW('Water Data'!H48))="","",OFFSET('Water Data'!$H$29,0,10*ROW('Water Data'!H48)))</f>
        <v/>
      </c>
      <c r="CH54" s="370" t="str">
        <f ca="1">+IF(OFFSET('Water Data'!$I$27,0,10*ROW('Water Data'!I48))="","",OFFSET('Water Data'!$I$27,0,10*ROW('Water Data'!I48)))</f>
        <v/>
      </c>
      <c r="CI54" s="370" t="str">
        <f ca="1">+IF(OFFSET('Water Data'!$I$28,0,10*ROW('Water Data'!I48))="","",OFFSET('Water Data'!$I$28,0,10*ROW('Water Data'!I48)))</f>
        <v/>
      </c>
      <c r="CJ54" s="370" t="str">
        <f ca="1">+IF(OFFSET('Water Data'!$I$29,0,10*ROW('Water Data'!I48))="","",OFFSET('Water Data'!$I$29,0,10*ROW('Water Data'!I48)))</f>
        <v/>
      </c>
      <c r="CK54" s="370" t="str">
        <f ca="1">+IF(OFFSET('Sanitation Data'!$D$28,0,10*ROW('Sanitation Data'!D48))="","",OFFSET('Sanitation Data'!$D$28,0,10*ROW('Sanitation Data'!D48)))</f>
        <v/>
      </c>
      <c r="CL54" s="370" t="str">
        <f ca="1">+IF(OFFSET('Sanitation Data'!$D$29,0,10*ROW('Sanitation Data'!D48))="","",OFFSET('Sanitation Data'!$D$29,0,10*ROW('Sanitation Data'!D48)))</f>
        <v/>
      </c>
      <c r="CM54" s="370" t="str">
        <f ca="1">+IF(OFFSET('Sanitation Data'!$D$30,0,10*ROW('Sanitation Data'!D48))="","",OFFSET('Sanitation Data'!$D$30,0,10*ROW('Sanitation Data'!D48)))</f>
        <v/>
      </c>
      <c r="CN54" s="370" t="str">
        <f ca="1">+IF(OFFSET('Sanitation Data'!$D$31,0,10*ROW('Sanitation Data'!D48))="","",OFFSET('Sanitation Data'!$D$31,0,10*ROW('Sanitation Data'!D48)))</f>
        <v/>
      </c>
      <c r="CO54" s="370" t="str">
        <f ca="1">+IF(OFFSET('Sanitation Data'!$D$32,0,10*ROW('Sanitation Data'!D48))="","",OFFSET('Sanitation Data'!$D$32,0,10*ROW('Sanitation Data'!D48)))</f>
        <v/>
      </c>
      <c r="CP54" s="370" t="str">
        <f ca="1">+IF(OFFSET('Sanitation Data'!$E$28,0,10*ROW('Sanitation Data'!E48))="","",OFFSET('Sanitation Data'!$E$28,0,10*ROW('Sanitation Data'!E48)))</f>
        <v/>
      </c>
      <c r="CQ54" s="370" t="str">
        <f ca="1">+IF(OFFSET('Sanitation Data'!$E$29,0,10*ROW('Sanitation Data'!E48))="","",OFFSET('Sanitation Data'!$E$29,0,10*ROW('Sanitation Data'!E48)))</f>
        <v/>
      </c>
      <c r="CR54" s="370" t="str">
        <f ca="1">+IF(OFFSET('Sanitation Data'!$E$30,0,10*ROW('Sanitation Data'!E48))="","",OFFSET('Sanitation Data'!$E$30,0,10*ROW('Sanitation Data'!E48)))</f>
        <v/>
      </c>
      <c r="CS54" s="370" t="str">
        <f ca="1">+IF(OFFSET('Sanitation Data'!$E$31,0,10*ROW('Sanitation Data'!E48))="","",OFFSET('Sanitation Data'!$E$31,0,10*ROW('Sanitation Data'!E48)))</f>
        <v/>
      </c>
      <c r="CT54" s="370" t="str">
        <f ca="1">+IF(OFFSET('Sanitation Data'!$E$32,0,10*ROW('Sanitation Data'!E48))="","",OFFSET('Sanitation Data'!$E$32,0,10*ROW('Sanitation Data'!E48)))</f>
        <v/>
      </c>
      <c r="CU54" s="370" t="str">
        <f ca="1">+IF(OFFSET('Sanitation Data'!$F$28,0,10*ROW('Sanitation Data'!F48))="","",OFFSET('Sanitation Data'!$F$28,0,10*ROW('Sanitation Data'!F48)))</f>
        <v/>
      </c>
      <c r="CV54" s="370" t="str">
        <f ca="1">+IF(OFFSET('Sanitation Data'!$F$29,0,10*ROW('Sanitation Data'!F48))="","",OFFSET('Sanitation Data'!$F$29,0,10*ROW('Sanitation Data'!F48)))</f>
        <v/>
      </c>
      <c r="CW54" s="370" t="str">
        <f ca="1">+IF(OFFSET('Sanitation Data'!$F$30,0,10*ROW('Sanitation Data'!F48))="","",OFFSET('Sanitation Data'!$F$30,0,10*ROW('Sanitation Data'!F48)))</f>
        <v/>
      </c>
      <c r="CX54" s="370" t="str">
        <f ca="1">+IF(OFFSET('Sanitation Data'!$F$31,0,10*ROW('Sanitation Data'!F48))="","",OFFSET('Sanitation Data'!$F$31,0,10*ROW('Sanitation Data'!F48)))</f>
        <v/>
      </c>
      <c r="CY54" s="370" t="str">
        <f ca="1">+IF(OFFSET('Sanitation Data'!$F$32,0,10*ROW('Sanitation Data'!F48))="","",OFFSET('Sanitation Data'!$F$32,0,10*ROW('Sanitation Data'!F48)))</f>
        <v/>
      </c>
      <c r="CZ54" s="370" t="str">
        <f ca="1">+IF(OFFSET('Sanitation Data'!$G$28,0,10*ROW('Sanitation Data'!G48))="","",OFFSET('Sanitation Data'!$G$28,0,10*ROW('Sanitation Data'!G48)))</f>
        <v/>
      </c>
      <c r="DA54" s="370" t="str">
        <f ca="1">+IF(OFFSET('Sanitation Data'!$G$29,0,10*ROW('Sanitation Data'!G48))="","",OFFSET('Sanitation Data'!$G$29,0,10*ROW('Sanitation Data'!G48)))</f>
        <v/>
      </c>
      <c r="DB54" s="370" t="str">
        <f ca="1">+IF(OFFSET('Sanitation Data'!$G$30,0,10*ROW('Sanitation Data'!G48))="","",OFFSET('Sanitation Data'!$G$30,0,10*ROW('Sanitation Data'!G48)))</f>
        <v/>
      </c>
      <c r="DC54" s="370" t="str">
        <f ca="1">+IF(OFFSET('Sanitation Data'!$G$31,0,10*ROW('Sanitation Data'!G48))="","",OFFSET('Sanitation Data'!$G$31,0,10*ROW('Sanitation Data'!G48)))</f>
        <v/>
      </c>
      <c r="DD54" s="370" t="str">
        <f ca="1">+IF(OFFSET('Sanitation Data'!$G$32,0,10*ROW('Sanitation Data'!G48))="","",OFFSET('Sanitation Data'!$G$32,0,10*ROW('Sanitation Data'!G48)))</f>
        <v/>
      </c>
      <c r="DE54" s="370" t="str">
        <f ca="1">+IF(OFFSET('Sanitation Data'!$H$28,0,10*ROW('Sanitation Data'!H48))="","",OFFSET('Sanitation Data'!$H$28,0,10*ROW('Sanitation Data'!H48)))</f>
        <v/>
      </c>
      <c r="DF54" s="370" t="str">
        <f ca="1">+IF(OFFSET('Sanitation Data'!$H$29,0,10*ROW('Sanitation Data'!H48))="","",OFFSET('Sanitation Data'!$H$29,0,10*ROW('Sanitation Data'!H48)))</f>
        <v/>
      </c>
      <c r="DG54" s="370" t="str">
        <f ca="1">+IF(OFFSET('Sanitation Data'!$H$30,0,10*ROW('Sanitation Data'!H48))="","",OFFSET('Sanitation Data'!$H$30,0,10*ROW('Sanitation Data'!H48)))</f>
        <v/>
      </c>
      <c r="DH54" s="370" t="str">
        <f ca="1">+IF(OFFSET('Sanitation Data'!$H$31,0,10*ROW('Sanitation Data'!H48))="","",OFFSET('Sanitation Data'!$H$31,0,10*ROW('Sanitation Data'!H48)))</f>
        <v/>
      </c>
      <c r="DI54" s="370" t="str">
        <f ca="1">+IF(OFFSET('Sanitation Data'!$H$32,0,10*ROW('Sanitation Data'!H48))="","",OFFSET('Sanitation Data'!$H$32,0,10*ROW('Sanitation Data'!H48)))</f>
        <v/>
      </c>
      <c r="DJ54" s="370" t="str">
        <f ca="1">+IF(OFFSET('Sanitation Data'!$I$28,0,10*ROW('Sanitation Data'!I48))="","",OFFSET('Sanitation Data'!$I$28,0,10*ROW('Sanitation Data'!I48)))</f>
        <v/>
      </c>
      <c r="DK54" s="370" t="str">
        <f ca="1">+IF(OFFSET('Sanitation Data'!$I$29,0,10*ROW('Sanitation Data'!I48))="","",OFFSET('Sanitation Data'!$I$29,0,10*ROW('Sanitation Data'!I48)))</f>
        <v/>
      </c>
      <c r="DL54" s="370" t="str">
        <f ca="1">+IF(OFFSET('Sanitation Data'!$I$30,0,10*ROW('Sanitation Data'!I48))="","",OFFSET('Sanitation Data'!$I$30,0,10*ROW('Sanitation Data'!I48)))</f>
        <v/>
      </c>
      <c r="DM54" s="370" t="str">
        <f ca="1">+IF(OFFSET('Sanitation Data'!$I$31,0,10*ROW('Sanitation Data'!I48))="","",OFFSET('Sanitation Data'!$I$31,0,10*ROW('Sanitation Data'!I48)))</f>
        <v/>
      </c>
      <c r="DN54" s="370" t="str">
        <f ca="1">+IF(OFFSET('Sanitation Data'!$I$32,0,10*ROW('Sanitation Data'!I48))="","",OFFSET('Sanitation Data'!$I$32,0,10*ROW('Sanitation Data'!I48)))</f>
        <v/>
      </c>
      <c r="DO54" s="370" t="str">
        <f ca="1">+IF(OFFSET('Hygiene Data'!$D$11,0,10*ROW('Hygiene Data'!D48))="","",OFFSET('Hygiene Data'!$D$11,0,10*ROW('Hygiene Data'!D48)))</f>
        <v/>
      </c>
      <c r="DP54" s="370" t="str">
        <f ca="1">+IF(OFFSET('Hygiene Data'!$D$12,0,10*ROW('Hygiene Data'!D48))="","",OFFSET('Hygiene Data'!$D$12,0,10*ROW('Hygiene Data'!D48)))</f>
        <v/>
      </c>
      <c r="DQ54" s="370" t="str">
        <f ca="1">+IF(OFFSET('Hygiene Data'!$D$13,0,10*ROW('Hygiene Data'!D48))="","",OFFSET('Hygiene Data'!$D$13,0,10*ROW('Hygiene Data'!D48)))</f>
        <v/>
      </c>
      <c r="DR54" s="370" t="str">
        <f ca="1">+IF(OFFSET('Hygiene Data'!$E$11,0,10*ROW('Hygiene Data'!E48))="","",OFFSET('Hygiene Data'!$E$11,0,10*ROW('Hygiene Data'!E48)))</f>
        <v/>
      </c>
      <c r="DS54" s="370" t="str">
        <f ca="1">+IF(OFFSET('Hygiene Data'!$E$12,0,10*ROW('Hygiene Data'!E48))="","",OFFSET('Hygiene Data'!$E$12,0,10*ROW('Hygiene Data'!E48)))</f>
        <v/>
      </c>
      <c r="DT54" s="370" t="str">
        <f ca="1">+IF(OFFSET('Hygiene Data'!$E$13,0,10*ROW('Hygiene Data'!E48))="","",OFFSET('Hygiene Data'!$E$13,0,10*ROW('Hygiene Data'!E48)))</f>
        <v/>
      </c>
      <c r="DU54" s="370" t="str">
        <f ca="1">+IF(OFFSET('Hygiene Data'!$F$11,0,10*ROW('Hygiene Data'!F48))="","",OFFSET('Hygiene Data'!$F$11,0,10*ROW('Hygiene Data'!F48)))</f>
        <v/>
      </c>
      <c r="DV54" s="370" t="str">
        <f ca="1">+IF(OFFSET('Hygiene Data'!$F$12,0,10*ROW('Hygiene Data'!F48))="","",OFFSET('Hygiene Data'!$F$12,0,10*ROW('Hygiene Data'!F48)))</f>
        <v/>
      </c>
      <c r="DW54" s="370" t="str">
        <f ca="1">+IF(OFFSET('Hygiene Data'!$F$13,0,10*ROW('Hygiene Data'!F48))="","",OFFSET('Hygiene Data'!$F$13,0,10*ROW('Hygiene Data'!F48)))</f>
        <v/>
      </c>
      <c r="DX54" s="370" t="str">
        <f ca="1">+IF(OFFSET('Hygiene Data'!$G$11,0,10*ROW('Hygiene Data'!G48))="","",OFFSET('Hygiene Data'!$G$11,0,10*ROW('Hygiene Data'!G48)))</f>
        <v/>
      </c>
      <c r="DY54" s="370" t="str">
        <f ca="1">+IF(OFFSET('Hygiene Data'!$G$12,0,10*ROW('Hygiene Data'!G48))="","",OFFSET('Hygiene Data'!$G$12,0,10*ROW('Hygiene Data'!G48)))</f>
        <v/>
      </c>
      <c r="DZ54" s="370" t="str">
        <f ca="1">+IF(OFFSET('Hygiene Data'!$G$13,0,10*ROW('Hygiene Data'!G48))="","",OFFSET('Hygiene Data'!$G$13,0,10*ROW('Hygiene Data'!G48)))</f>
        <v/>
      </c>
      <c r="EA54" s="370" t="str">
        <f ca="1">+IF(OFFSET('Hygiene Data'!$H$11,0,10*ROW('Hygiene Data'!H48))="","",OFFSET('Hygiene Data'!$H$11,0,10*ROW('Hygiene Data'!H48)))</f>
        <v/>
      </c>
      <c r="EB54" s="370" t="str">
        <f ca="1">+IF(OFFSET('Hygiene Data'!$H$12,0,10*ROW('Hygiene Data'!H48))="","",OFFSET('Hygiene Data'!$H$12,0,10*ROW('Hygiene Data'!H48)))</f>
        <v/>
      </c>
      <c r="EC54" s="370" t="str">
        <f ca="1">+IF(OFFSET('Hygiene Data'!$H$13,0,10*ROW('Hygiene Data'!H48))="","",OFFSET('Hygiene Data'!$H$13,0,10*ROW('Hygiene Data'!H48)))</f>
        <v/>
      </c>
      <c r="ED54" s="370" t="str">
        <f ca="1">+IF(OFFSET('Hygiene Data'!$I$11,0,10*ROW('Hygiene Data'!I48))="","",OFFSET('Hygiene Data'!$I$11,0,10*ROW('Hygiene Data'!I48)))</f>
        <v/>
      </c>
      <c r="EE54" s="370" t="str">
        <f ca="1">+IF(OFFSET('Hygiene Data'!$I$12,0,10*ROW('Hygiene Data'!I48))="","",OFFSET('Hygiene Data'!$I$12,0,10*ROW('Hygiene Data'!I48)))</f>
        <v/>
      </c>
      <c r="EF54" s="370" t="str">
        <f ca="1">+IF(OFFSET('Hygiene Data'!$I$13,0,10*ROW('Hygiene Data'!I48))="","",OFFSET('Hygiene Data'!$I$13,0,10*ROW('Hygiene Data'!I48)))</f>
        <v/>
      </c>
    </row>
    <row r="55" spans="1:136" x14ac:dyDescent="0.25">
      <c r="A55" s="479" t="str">
        <f ca="1">+IF(OFFSET('Water Data'!$B$2,0,10*ROW('Water Data'!E49))="","",OFFSET('Water Data'!$B$2,0,10*ROW('Water Data'!E49)))</f>
        <v/>
      </c>
      <c r="B55" s="47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6" t="str">
        <f t="shared" ca="1" si="0"/>
        <v/>
      </c>
      <c r="D55" s="50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0" t="str">
        <f ca="1">+IF(OFFSET('Water Data'!$D$27,0,10*ROW('Water Data'!D49))="","",OFFSET('Water Data'!$D$27,0,10*ROW('Water Data'!D49)))</f>
        <v/>
      </c>
      <c r="BT55" s="370" t="str">
        <f ca="1">+IF(OFFSET('Water Data'!$D$28,0,10*ROW('Water Data'!D49))="","",OFFSET('Water Data'!$D$28,0,10*ROW('Water Data'!D49)))</f>
        <v/>
      </c>
      <c r="BU55" s="370" t="str">
        <f ca="1">+IF(OFFSET('Water Data'!$D$29,0,10*ROW('Water Data'!D49))="","",OFFSET('Water Data'!$D$29,0,10*ROW('Water Data'!D49)))</f>
        <v/>
      </c>
      <c r="BV55" s="370" t="str">
        <f ca="1">+IF(OFFSET('Water Data'!$E$27,0,10*ROW('Water Data'!E49))="","",OFFSET('Water Data'!$E$27,0,10*ROW('Water Data'!E49)))</f>
        <v/>
      </c>
      <c r="BW55" s="370" t="str">
        <f ca="1">+IF(OFFSET('Water Data'!$E$28,0,10*ROW('Water Data'!E49))="","",OFFSET('Water Data'!$E$28,0,10*ROW('Water Data'!E49)))</f>
        <v/>
      </c>
      <c r="BX55" s="370" t="str">
        <f ca="1">+IF(OFFSET('Water Data'!$E$29,0,10*ROW('Water Data'!E49))="","",OFFSET('Water Data'!$E$29,0,10*ROW('Water Data'!E49)))</f>
        <v/>
      </c>
      <c r="BY55" s="370" t="str">
        <f ca="1">+IF(OFFSET('Water Data'!$F$27,0,10*ROW('Water Data'!F49))="","",OFFSET('Water Data'!$F$27,0,10*ROW('Water Data'!F49)))</f>
        <v/>
      </c>
      <c r="BZ55" s="370" t="str">
        <f ca="1">+IF(OFFSET('Water Data'!$F$28,0,10*ROW('Water Data'!F49))="","",OFFSET('Water Data'!$F$28,0,10*ROW('Water Data'!F49)))</f>
        <v/>
      </c>
      <c r="CA55" s="370" t="str">
        <f ca="1">+IF(OFFSET('Water Data'!$F$29,0,10*ROW('Water Data'!F49))="","",OFFSET('Water Data'!$F$29,0,10*ROW('Water Data'!F49)))</f>
        <v/>
      </c>
      <c r="CB55" s="370" t="str">
        <f ca="1">+IF(OFFSET('Water Data'!$G$27,0,10*ROW('Water Data'!G49))="","",OFFSET('Water Data'!$G$27,0,10*ROW('Water Data'!G49)))</f>
        <v/>
      </c>
      <c r="CC55" s="370" t="str">
        <f ca="1">+IF(OFFSET('Water Data'!$G$28,0,10*ROW('Water Data'!G49))="","",OFFSET('Water Data'!$G$28,0,10*ROW('Water Data'!G49)))</f>
        <v/>
      </c>
      <c r="CD55" s="370" t="str">
        <f ca="1">+IF(OFFSET('Water Data'!$G$29,0,10*ROW('Water Data'!G49))="","",OFFSET('Water Data'!$G$29,0,10*ROW('Water Data'!G49)))</f>
        <v/>
      </c>
      <c r="CE55" s="370" t="str">
        <f ca="1">+IF(OFFSET('Water Data'!$H$27,0,10*ROW('Water Data'!H49))="","",OFFSET('Water Data'!$H$27,0,10*ROW('Water Data'!H49)))</f>
        <v/>
      </c>
      <c r="CF55" s="370" t="str">
        <f ca="1">+IF(OFFSET('Water Data'!$H$28,0,10*ROW('Water Data'!H49))="","",OFFSET('Water Data'!$H$28,0,10*ROW('Water Data'!H49)))</f>
        <v/>
      </c>
      <c r="CG55" s="370" t="str">
        <f ca="1">+IF(OFFSET('Water Data'!$H$29,0,10*ROW('Water Data'!H49))="","",OFFSET('Water Data'!$H$29,0,10*ROW('Water Data'!H49)))</f>
        <v/>
      </c>
      <c r="CH55" s="370" t="str">
        <f ca="1">+IF(OFFSET('Water Data'!$I$27,0,10*ROW('Water Data'!I49))="","",OFFSET('Water Data'!$I$27,0,10*ROW('Water Data'!I49)))</f>
        <v/>
      </c>
      <c r="CI55" s="370" t="str">
        <f ca="1">+IF(OFFSET('Water Data'!$I$28,0,10*ROW('Water Data'!I49))="","",OFFSET('Water Data'!$I$28,0,10*ROW('Water Data'!I49)))</f>
        <v/>
      </c>
      <c r="CJ55" s="370" t="str">
        <f ca="1">+IF(OFFSET('Water Data'!$I$29,0,10*ROW('Water Data'!I49))="","",OFFSET('Water Data'!$I$29,0,10*ROW('Water Data'!I49)))</f>
        <v/>
      </c>
      <c r="CK55" s="370" t="str">
        <f ca="1">+IF(OFFSET('Sanitation Data'!$D$28,0,10*ROW('Sanitation Data'!D49))="","",OFFSET('Sanitation Data'!$D$28,0,10*ROW('Sanitation Data'!D49)))</f>
        <v/>
      </c>
      <c r="CL55" s="370" t="str">
        <f ca="1">+IF(OFFSET('Sanitation Data'!$D$29,0,10*ROW('Sanitation Data'!D49))="","",OFFSET('Sanitation Data'!$D$29,0,10*ROW('Sanitation Data'!D49)))</f>
        <v/>
      </c>
      <c r="CM55" s="370" t="str">
        <f ca="1">+IF(OFFSET('Sanitation Data'!$D$30,0,10*ROW('Sanitation Data'!D49))="","",OFFSET('Sanitation Data'!$D$30,0,10*ROW('Sanitation Data'!D49)))</f>
        <v/>
      </c>
      <c r="CN55" s="370" t="str">
        <f ca="1">+IF(OFFSET('Sanitation Data'!$D$31,0,10*ROW('Sanitation Data'!D49))="","",OFFSET('Sanitation Data'!$D$31,0,10*ROW('Sanitation Data'!D49)))</f>
        <v/>
      </c>
      <c r="CO55" s="370" t="str">
        <f ca="1">+IF(OFFSET('Sanitation Data'!$D$32,0,10*ROW('Sanitation Data'!D49))="","",OFFSET('Sanitation Data'!$D$32,0,10*ROW('Sanitation Data'!D49)))</f>
        <v/>
      </c>
      <c r="CP55" s="370" t="str">
        <f ca="1">+IF(OFFSET('Sanitation Data'!$E$28,0,10*ROW('Sanitation Data'!E49))="","",OFFSET('Sanitation Data'!$E$28,0,10*ROW('Sanitation Data'!E49)))</f>
        <v/>
      </c>
      <c r="CQ55" s="370" t="str">
        <f ca="1">+IF(OFFSET('Sanitation Data'!$E$29,0,10*ROW('Sanitation Data'!E49))="","",OFFSET('Sanitation Data'!$E$29,0,10*ROW('Sanitation Data'!E49)))</f>
        <v/>
      </c>
      <c r="CR55" s="370" t="str">
        <f ca="1">+IF(OFFSET('Sanitation Data'!$E$30,0,10*ROW('Sanitation Data'!E49))="","",OFFSET('Sanitation Data'!$E$30,0,10*ROW('Sanitation Data'!E49)))</f>
        <v/>
      </c>
      <c r="CS55" s="370" t="str">
        <f ca="1">+IF(OFFSET('Sanitation Data'!$E$31,0,10*ROW('Sanitation Data'!E49))="","",OFFSET('Sanitation Data'!$E$31,0,10*ROW('Sanitation Data'!E49)))</f>
        <v/>
      </c>
      <c r="CT55" s="370" t="str">
        <f ca="1">+IF(OFFSET('Sanitation Data'!$E$32,0,10*ROW('Sanitation Data'!E49))="","",OFFSET('Sanitation Data'!$E$32,0,10*ROW('Sanitation Data'!E49)))</f>
        <v/>
      </c>
      <c r="CU55" s="370" t="str">
        <f ca="1">+IF(OFFSET('Sanitation Data'!$F$28,0,10*ROW('Sanitation Data'!F49))="","",OFFSET('Sanitation Data'!$F$28,0,10*ROW('Sanitation Data'!F49)))</f>
        <v/>
      </c>
      <c r="CV55" s="370" t="str">
        <f ca="1">+IF(OFFSET('Sanitation Data'!$F$29,0,10*ROW('Sanitation Data'!F49))="","",OFFSET('Sanitation Data'!$F$29,0,10*ROW('Sanitation Data'!F49)))</f>
        <v/>
      </c>
      <c r="CW55" s="370" t="str">
        <f ca="1">+IF(OFFSET('Sanitation Data'!$F$30,0,10*ROW('Sanitation Data'!F49))="","",OFFSET('Sanitation Data'!$F$30,0,10*ROW('Sanitation Data'!F49)))</f>
        <v/>
      </c>
      <c r="CX55" s="370" t="str">
        <f ca="1">+IF(OFFSET('Sanitation Data'!$F$31,0,10*ROW('Sanitation Data'!F49))="","",OFFSET('Sanitation Data'!$F$31,0,10*ROW('Sanitation Data'!F49)))</f>
        <v/>
      </c>
      <c r="CY55" s="370" t="str">
        <f ca="1">+IF(OFFSET('Sanitation Data'!$F$32,0,10*ROW('Sanitation Data'!F49))="","",OFFSET('Sanitation Data'!$F$32,0,10*ROW('Sanitation Data'!F49)))</f>
        <v/>
      </c>
      <c r="CZ55" s="370" t="str">
        <f ca="1">+IF(OFFSET('Sanitation Data'!$G$28,0,10*ROW('Sanitation Data'!G49))="","",OFFSET('Sanitation Data'!$G$28,0,10*ROW('Sanitation Data'!G49)))</f>
        <v/>
      </c>
      <c r="DA55" s="370" t="str">
        <f ca="1">+IF(OFFSET('Sanitation Data'!$G$29,0,10*ROW('Sanitation Data'!G49))="","",OFFSET('Sanitation Data'!$G$29,0,10*ROW('Sanitation Data'!G49)))</f>
        <v/>
      </c>
      <c r="DB55" s="370" t="str">
        <f ca="1">+IF(OFFSET('Sanitation Data'!$G$30,0,10*ROW('Sanitation Data'!G49))="","",OFFSET('Sanitation Data'!$G$30,0,10*ROW('Sanitation Data'!G49)))</f>
        <v/>
      </c>
      <c r="DC55" s="370" t="str">
        <f ca="1">+IF(OFFSET('Sanitation Data'!$G$31,0,10*ROW('Sanitation Data'!G49))="","",OFFSET('Sanitation Data'!$G$31,0,10*ROW('Sanitation Data'!G49)))</f>
        <v/>
      </c>
      <c r="DD55" s="370" t="str">
        <f ca="1">+IF(OFFSET('Sanitation Data'!$G$32,0,10*ROW('Sanitation Data'!G49))="","",OFFSET('Sanitation Data'!$G$32,0,10*ROW('Sanitation Data'!G49)))</f>
        <v/>
      </c>
      <c r="DE55" s="370" t="str">
        <f ca="1">+IF(OFFSET('Sanitation Data'!$H$28,0,10*ROW('Sanitation Data'!H49))="","",OFFSET('Sanitation Data'!$H$28,0,10*ROW('Sanitation Data'!H49)))</f>
        <v/>
      </c>
      <c r="DF55" s="370" t="str">
        <f ca="1">+IF(OFFSET('Sanitation Data'!$H$29,0,10*ROW('Sanitation Data'!H49))="","",OFFSET('Sanitation Data'!$H$29,0,10*ROW('Sanitation Data'!H49)))</f>
        <v/>
      </c>
      <c r="DG55" s="370" t="str">
        <f ca="1">+IF(OFFSET('Sanitation Data'!$H$30,0,10*ROW('Sanitation Data'!H49))="","",OFFSET('Sanitation Data'!$H$30,0,10*ROW('Sanitation Data'!H49)))</f>
        <v/>
      </c>
      <c r="DH55" s="370" t="str">
        <f ca="1">+IF(OFFSET('Sanitation Data'!$H$31,0,10*ROW('Sanitation Data'!H49))="","",OFFSET('Sanitation Data'!$H$31,0,10*ROW('Sanitation Data'!H49)))</f>
        <v/>
      </c>
      <c r="DI55" s="370" t="str">
        <f ca="1">+IF(OFFSET('Sanitation Data'!$H$32,0,10*ROW('Sanitation Data'!H49))="","",OFFSET('Sanitation Data'!$H$32,0,10*ROW('Sanitation Data'!H49)))</f>
        <v/>
      </c>
      <c r="DJ55" s="370" t="str">
        <f ca="1">+IF(OFFSET('Sanitation Data'!$I$28,0,10*ROW('Sanitation Data'!I49))="","",OFFSET('Sanitation Data'!$I$28,0,10*ROW('Sanitation Data'!I49)))</f>
        <v/>
      </c>
      <c r="DK55" s="370" t="str">
        <f ca="1">+IF(OFFSET('Sanitation Data'!$I$29,0,10*ROW('Sanitation Data'!I49))="","",OFFSET('Sanitation Data'!$I$29,0,10*ROW('Sanitation Data'!I49)))</f>
        <v/>
      </c>
      <c r="DL55" s="370" t="str">
        <f ca="1">+IF(OFFSET('Sanitation Data'!$I$30,0,10*ROW('Sanitation Data'!I49))="","",OFFSET('Sanitation Data'!$I$30,0,10*ROW('Sanitation Data'!I49)))</f>
        <v/>
      </c>
      <c r="DM55" s="370" t="str">
        <f ca="1">+IF(OFFSET('Sanitation Data'!$I$31,0,10*ROW('Sanitation Data'!I49))="","",OFFSET('Sanitation Data'!$I$31,0,10*ROW('Sanitation Data'!I49)))</f>
        <v/>
      </c>
      <c r="DN55" s="370" t="str">
        <f ca="1">+IF(OFFSET('Sanitation Data'!$I$32,0,10*ROW('Sanitation Data'!I49))="","",OFFSET('Sanitation Data'!$I$32,0,10*ROW('Sanitation Data'!I49)))</f>
        <v/>
      </c>
      <c r="DO55" s="370" t="str">
        <f ca="1">+IF(OFFSET('Hygiene Data'!$D$11,0,10*ROW('Hygiene Data'!D49))="","",OFFSET('Hygiene Data'!$D$11,0,10*ROW('Hygiene Data'!D49)))</f>
        <v/>
      </c>
      <c r="DP55" s="370" t="str">
        <f ca="1">+IF(OFFSET('Hygiene Data'!$D$12,0,10*ROW('Hygiene Data'!D49))="","",OFFSET('Hygiene Data'!$D$12,0,10*ROW('Hygiene Data'!D49)))</f>
        <v/>
      </c>
      <c r="DQ55" s="370" t="str">
        <f ca="1">+IF(OFFSET('Hygiene Data'!$D$13,0,10*ROW('Hygiene Data'!D49))="","",OFFSET('Hygiene Data'!$D$13,0,10*ROW('Hygiene Data'!D49)))</f>
        <v/>
      </c>
      <c r="DR55" s="370" t="str">
        <f ca="1">+IF(OFFSET('Hygiene Data'!$E$11,0,10*ROW('Hygiene Data'!E49))="","",OFFSET('Hygiene Data'!$E$11,0,10*ROW('Hygiene Data'!E49)))</f>
        <v/>
      </c>
      <c r="DS55" s="370" t="str">
        <f ca="1">+IF(OFFSET('Hygiene Data'!$E$12,0,10*ROW('Hygiene Data'!E49))="","",OFFSET('Hygiene Data'!$E$12,0,10*ROW('Hygiene Data'!E49)))</f>
        <v/>
      </c>
      <c r="DT55" s="370" t="str">
        <f ca="1">+IF(OFFSET('Hygiene Data'!$E$13,0,10*ROW('Hygiene Data'!E49))="","",OFFSET('Hygiene Data'!$E$13,0,10*ROW('Hygiene Data'!E49)))</f>
        <v/>
      </c>
      <c r="DU55" s="370" t="str">
        <f ca="1">+IF(OFFSET('Hygiene Data'!$F$11,0,10*ROW('Hygiene Data'!F49))="","",OFFSET('Hygiene Data'!$F$11,0,10*ROW('Hygiene Data'!F49)))</f>
        <v/>
      </c>
      <c r="DV55" s="370" t="str">
        <f ca="1">+IF(OFFSET('Hygiene Data'!$F$12,0,10*ROW('Hygiene Data'!F49))="","",OFFSET('Hygiene Data'!$F$12,0,10*ROW('Hygiene Data'!F49)))</f>
        <v/>
      </c>
      <c r="DW55" s="370" t="str">
        <f ca="1">+IF(OFFSET('Hygiene Data'!$F$13,0,10*ROW('Hygiene Data'!F49))="","",OFFSET('Hygiene Data'!$F$13,0,10*ROW('Hygiene Data'!F49)))</f>
        <v/>
      </c>
      <c r="DX55" s="370" t="str">
        <f ca="1">+IF(OFFSET('Hygiene Data'!$G$11,0,10*ROW('Hygiene Data'!G49))="","",OFFSET('Hygiene Data'!$G$11,0,10*ROW('Hygiene Data'!G49)))</f>
        <v/>
      </c>
      <c r="DY55" s="370" t="str">
        <f ca="1">+IF(OFFSET('Hygiene Data'!$G$12,0,10*ROW('Hygiene Data'!G49))="","",OFFSET('Hygiene Data'!$G$12,0,10*ROW('Hygiene Data'!G49)))</f>
        <v/>
      </c>
      <c r="DZ55" s="370" t="str">
        <f ca="1">+IF(OFFSET('Hygiene Data'!$G$13,0,10*ROW('Hygiene Data'!G49))="","",OFFSET('Hygiene Data'!$G$13,0,10*ROW('Hygiene Data'!G49)))</f>
        <v/>
      </c>
      <c r="EA55" s="370" t="str">
        <f ca="1">+IF(OFFSET('Hygiene Data'!$H$11,0,10*ROW('Hygiene Data'!H49))="","",OFFSET('Hygiene Data'!$H$11,0,10*ROW('Hygiene Data'!H49)))</f>
        <v/>
      </c>
      <c r="EB55" s="370" t="str">
        <f ca="1">+IF(OFFSET('Hygiene Data'!$H$12,0,10*ROW('Hygiene Data'!H49))="","",OFFSET('Hygiene Data'!$H$12,0,10*ROW('Hygiene Data'!H49)))</f>
        <v/>
      </c>
      <c r="EC55" s="370" t="str">
        <f ca="1">+IF(OFFSET('Hygiene Data'!$H$13,0,10*ROW('Hygiene Data'!H49))="","",OFFSET('Hygiene Data'!$H$13,0,10*ROW('Hygiene Data'!H49)))</f>
        <v/>
      </c>
      <c r="ED55" s="370" t="str">
        <f ca="1">+IF(OFFSET('Hygiene Data'!$I$11,0,10*ROW('Hygiene Data'!I49))="","",OFFSET('Hygiene Data'!$I$11,0,10*ROW('Hygiene Data'!I49)))</f>
        <v/>
      </c>
      <c r="EE55" s="370" t="str">
        <f ca="1">+IF(OFFSET('Hygiene Data'!$I$12,0,10*ROW('Hygiene Data'!I49))="","",OFFSET('Hygiene Data'!$I$12,0,10*ROW('Hygiene Data'!I49)))</f>
        <v/>
      </c>
      <c r="EF55" s="370" t="str">
        <f ca="1">+IF(OFFSET('Hygiene Data'!$I$13,0,10*ROW('Hygiene Data'!I49))="","",OFFSET('Hygiene Data'!$I$13,0,10*ROW('Hygiene Data'!I49)))</f>
        <v/>
      </c>
    </row>
    <row r="56" spans="1:136" x14ac:dyDescent="0.25">
      <c r="A56" s="479" t="str">
        <f ca="1">+IF(OFFSET('Water Data'!$B$2,0,10*ROW('Water Data'!E50))="","",OFFSET('Water Data'!$B$2,0,10*ROW('Water Data'!E50)))</f>
        <v/>
      </c>
      <c r="B56" s="47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6" t="str">
        <f t="shared" ca="1" si="0"/>
        <v/>
      </c>
      <c r="D56" s="50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0" t="str">
        <f ca="1">+IF(OFFSET('Water Data'!$D$27,0,10*ROW('Water Data'!D50))="","",OFFSET('Water Data'!$D$27,0,10*ROW('Water Data'!D50)))</f>
        <v/>
      </c>
      <c r="BT56" s="370" t="str">
        <f ca="1">+IF(OFFSET('Water Data'!$D$28,0,10*ROW('Water Data'!D50))="","",OFFSET('Water Data'!$D$28,0,10*ROW('Water Data'!D50)))</f>
        <v/>
      </c>
      <c r="BU56" s="370" t="str">
        <f ca="1">+IF(OFFSET('Water Data'!$D$29,0,10*ROW('Water Data'!D50))="","",OFFSET('Water Data'!$D$29,0,10*ROW('Water Data'!D50)))</f>
        <v/>
      </c>
      <c r="BV56" s="370" t="str">
        <f ca="1">+IF(OFFSET('Water Data'!$E$27,0,10*ROW('Water Data'!E50))="","",OFFSET('Water Data'!$E$27,0,10*ROW('Water Data'!E50)))</f>
        <v/>
      </c>
      <c r="BW56" s="370" t="str">
        <f ca="1">+IF(OFFSET('Water Data'!$E$28,0,10*ROW('Water Data'!E50))="","",OFFSET('Water Data'!$E$28,0,10*ROW('Water Data'!E50)))</f>
        <v/>
      </c>
      <c r="BX56" s="370" t="str">
        <f ca="1">+IF(OFFSET('Water Data'!$E$29,0,10*ROW('Water Data'!E50))="","",OFFSET('Water Data'!$E$29,0,10*ROW('Water Data'!E50)))</f>
        <v/>
      </c>
      <c r="BY56" s="370" t="str">
        <f ca="1">+IF(OFFSET('Water Data'!$F$27,0,10*ROW('Water Data'!F50))="","",OFFSET('Water Data'!$F$27,0,10*ROW('Water Data'!F50)))</f>
        <v/>
      </c>
      <c r="BZ56" s="370" t="str">
        <f ca="1">+IF(OFFSET('Water Data'!$F$28,0,10*ROW('Water Data'!F50))="","",OFFSET('Water Data'!$F$28,0,10*ROW('Water Data'!F50)))</f>
        <v/>
      </c>
      <c r="CA56" s="370" t="str">
        <f ca="1">+IF(OFFSET('Water Data'!$F$29,0,10*ROW('Water Data'!F50))="","",OFFSET('Water Data'!$F$29,0,10*ROW('Water Data'!F50)))</f>
        <v/>
      </c>
      <c r="CB56" s="370" t="str">
        <f ca="1">+IF(OFFSET('Water Data'!$G$27,0,10*ROW('Water Data'!G50))="","",OFFSET('Water Data'!$G$27,0,10*ROW('Water Data'!G50)))</f>
        <v/>
      </c>
      <c r="CC56" s="370" t="str">
        <f ca="1">+IF(OFFSET('Water Data'!$G$28,0,10*ROW('Water Data'!G50))="","",OFFSET('Water Data'!$G$28,0,10*ROW('Water Data'!G50)))</f>
        <v/>
      </c>
      <c r="CD56" s="370" t="str">
        <f ca="1">+IF(OFFSET('Water Data'!$G$29,0,10*ROW('Water Data'!G50))="","",OFFSET('Water Data'!$G$29,0,10*ROW('Water Data'!G50)))</f>
        <v/>
      </c>
      <c r="CE56" s="370" t="str">
        <f ca="1">+IF(OFFSET('Water Data'!$H$27,0,10*ROW('Water Data'!H50))="","",OFFSET('Water Data'!$H$27,0,10*ROW('Water Data'!H50)))</f>
        <v/>
      </c>
      <c r="CF56" s="370" t="str">
        <f ca="1">+IF(OFFSET('Water Data'!$H$28,0,10*ROW('Water Data'!H50))="","",OFFSET('Water Data'!$H$28,0,10*ROW('Water Data'!H50)))</f>
        <v/>
      </c>
      <c r="CG56" s="370" t="str">
        <f ca="1">+IF(OFFSET('Water Data'!$H$29,0,10*ROW('Water Data'!H50))="","",OFFSET('Water Data'!$H$29,0,10*ROW('Water Data'!H50)))</f>
        <v/>
      </c>
      <c r="CH56" s="370" t="str">
        <f ca="1">+IF(OFFSET('Water Data'!$I$27,0,10*ROW('Water Data'!I50))="","",OFFSET('Water Data'!$I$27,0,10*ROW('Water Data'!I50)))</f>
        <v/>
      </c>
      <c r="CI56" s="370" t="str">
        <f ca="1">+IF(OFFSET('Water Data'!$I$28,0,10*ROW('Water Data'!I50))="","",OFFSET('Water Data'!$I$28,0,10*ROW('Water Data'!I50)))</f>
        <v/>
      </c>
      <c r="CJ56" s="370" t="str">
        <f ca="1">+IF(OFFSET('Water Data'!$I$29,0,10*ROW('Water Data'!I50))="","",OFFSET('Water Data'!$I$29,0,10*ROW('Water Data'!I50)))</f>
        <v/>
      </c>
      <c r="CK56" s="370" t="str">
        <f ca="1">+IF(OFFSET('Sanitation Data'!$D$28,0,10*ROW('Sanitation Data'!D50))="","",OFFSET('Sanitation Data'!$D$28,0,10*ROW('Sanitation Data'!D50)))</f>
        <v/>
      </c>
      <c r="CL56" s="370" t="str">
        <f ca="1">+IF(OFFSET('Sanitation Data'!$D$29,0,10*ROW('Sanitation Data'!D50))="","",OFFSET('Sanitation Data'!$D$29,0,10*ROW('Sanitation Data'!D50)))</f>
        <v/>
      </c>
      <c r="CM56" s="370" t="str">
        <f ca="1">+IF(OFFSET('Sanitation Data'!$D$30,0,10*ROW('Sanitation Data'!D50))="","",OFFSET('Sanitation Data'!$D$30,0,10*ROW('Sanitation Data'!D50)))</f>
        <v/>
      </c>
      <c r="CN56" s="370" t="str">
        <f ca="1">+IF(OFFSET('Sanitation Data'!$D$31,0,10*ROW('Sanitation Data'!D50))="","",OFFSET('Sanitation Data'!$D$31,0,10*ROW('Sanitation Data'!D50)))</f>
        <v/>
      </c>
      <c r="CO56" s="370" t="str">
        <f ca="1">+IF(OFFSET('Sanitation Data'!$D$32,0,10*ROW('Sanitation Data'!D50))="","",OFFSET('Sanitation Data'!$D$32,0,10*ROW('Sanitation Data'!D50)))</f>
        <v/>
      </c>
      <c r="CP56" s="370" t="str">
        <f ca="1">+IF(OFFSET('Sanitation Data'!$E$28,0,10*ROW('Sanitation Data'!E50))="","",OFFSET('Sanitation Data'!$E$28,0,10*ROW('Sanitation Data'!E50)))</f>
        <v/>
      </c>
      <c r="CQ56" s="370" t="str">
        <f ca="1">+IF(OFFSET('Sanitation Data'!$E$29,0,10*ROW('Sanitation Data'!E50))="","",OFFSET('Sanitation Data'!$E$29,0,10*ROW('Sanitation Data'!E50)))</f>
        <v/>
      </c>
      <c r="CR56" s="370" t="str">
        <f ca="1">+IF(OFFSET('Sanitation Data'!$E$30,0,10*ROW('Sanitation Data'!E50))="","",OFFSET('Sanitation Data'!$E$30,0,10*ROW('Sanitation Data'!E50)))</f>
        <v/>
      </c>
      <c r="CS56" s="370" t="str">
        <f ca="1">+IF(OFFSET('Sanitation Data'!$E$31,0,10*ROW('Sanitation Data'!E50))="","",OFFSET('Sanitation Data'!$E$31,0,10*ROW('Sanitation Data'!E50)))</f>
        <v/>
      </c>
      <c r="CT56" s="370" t="str">
        <f ca="1">+IF(OFFSET('Sanitation Data'!$E$32,0,10*ROW('Sanitation Data'!E50))="","",OFFSET('Sanitation Data'!$E$32,0,10*ROW('Sanitation Data'!E50)))</f>
        <v/>
      </c>
      <c r="CU56" s="370" t="str">
        <f ca="1">+IF(OFFSET('Sanitation Data'!$F$28,0,10*ROW('Sanitation Data'!F50))="","",OFFSET('Sanitation Data'!$F$28,0,10*ROW('Sanitation Data'!F50)))</f>
        <v/>
      </c>
      <c r="CV56" s="370" t="str">
        <f ca="1">+IF(OFFSET('Sanitation Data'!$F$29,0,10*ROW('Sanitation Data'!F50))="","",OFFSET('Sanitation Data'!$F$29,0,10*ROW('Sanitation Data'!F50)))</f>
        <v/>
      </c>
      <c r="CW56" s="370" t="str">
        <f ca="1">+IF(OFFSET('Sanitation Data'!$F$30,0,10*ROW('Sanitation Data'!F50))="","",OFFSET('Sanitation Data'!$F$30,0,10*ROW('Sanitation Data'!F50)))</f>
        <v/>
      </c>
      <c r="CX56" s="370" t="str">
        <f ca="1">+IF(OFFSET('Sanitation Data'!$F$31,0,10*ROW('Sanitation Data'!F50))="","",OFFSET('Sanitation Data'!$F$31,0,10*ROW('Sanitation Data'!F50)))</f>
        <v/>
      </c>
      <c r="CY56" s="370" t="str">
        <f ca="1">+IF(OFFSET('Sanitation Data'!$F$32,0,10*ROW('Sanitation Data'!F50))="","",OFFSET('Sanitation Data'!$F$32,0,10*ROW('Sanitation Data'!F50)))</f>
        <v/>
      </c>
      <c r="CZ56" s="370" t="str">
        <f ca="1">+IF(OFFSET('Sanitation Data'!$G$28,0,10*ROW('Sanitation Data'!G50))="","",OFFSET('Sanitation Data'!$G$28,0,10*ROW('Sanitation Data'!G50)))</f>
        <v/>
      </c>
      <c r="DA56" s="370" t="str">
        <f ca="1">+IF(OFFSET('Sanitation Data'!$G$29,0,10*ROW('Sanitation Data'!G50))="","",OFFSET('Sanitation Data'!$G$29,0,10*ROW('Sanitation Data'!G50)))</f>
        <v/>
      </c>
      <c r="DB56" s="370" t="str">
        <f ca="1">+IF(OFFSET('Sanitation Data'!$G$30,0,10*ROW('Sanitation Data'!G50))="","",OFFSET('Sanitation Data'!$G$30,0,10*ROW('Sanitation Data'!G50)))</f>
        <v/>
      </c>
      <c r="DC56" s="370" t="str">
        <f ca="1">+IF(OFFSET('Sanitation Data'!$G$31,0,10*ROW('Sanitation Data'!G50))="","",OFFSET('Sanitation Data'!$G$31,0,10*ROW('Sanitation Data'!G50)))</f>
        <v/>
      </c>
      <c r="DD56" s="370" t="str">
        <f ca="1">+IF(OFFSET('Sanitation Data'!$G$32,0,10*ROW('Sanitation Data'!G50))="","",OFFSET('Sanitation Data'!$G$32,0,10*ROW('Sanitation Data'!G50)))</f>
        <v/>
      </c>
      <c r="DE56" s="370" t="str">
        <f ca="1">+IF(OFFSET('Sanitation Data'!$H$28,0,10*ROW('Sanitation Data'!H50))="","",OFFSET('Sanitation Data'!$H$28,0,10*ROW('Sanitation Data'!H50)))</f>
        <v/>
      </c>
      <c r="DF56" s="370" t="str">
        <f ca="1">+IF(OFFSET('Sanitation Data'!$H$29,0,10*ROW('Sanitation Data'!H50))="","",OFFSET('Sanitation Data'!$H$29,0,10*ROW('Sanitation Data'!H50)))</f>
        <v/>
      </c>
      <c r="DG56" s="370" t="str">
        <f ca="1">+IF(OFFSET('Sanitation Data'!$H$30,0,10*ROW('Sanitation Data'!H50))="","",OFFSET('Sanitation Data'!$H$30,0,10*ROW('Sanitation Data'!H50)))</f>
        <v/>
      </c>
      <c r="DH56" s="370" t="str">
        <f ca="1">+IF(OFFSET('Sanitation Data'!$H$31,0,10*ROW('Sanitation Data'!H50))="","",OFFSET('Sanitation Data'!$H$31,0,10*ROW('Sanitation Data'!H50)))</f>
        <v/>
      </c>
      <c r="DI56" s="370" t="str">
        <f ca="1">+IF(OFFSET('Sanitation Data'!$H$32,0,10*ROW('Sanitation Data'!H50))="","",OFFSET('Sanitation Data'!$H$32,0,10*ROW('Sanitation Data'!H50)))</f>
        <v/>
      </c>
      <c r="DJ56" s="370" t="str">
        <f ca="1">+IF(OFFSET('Sanitation Data'!$I$28,0,10*ROW('Sanitation Data'!I50))="","",OFFSET('Sanitation Data'!$I$28,0,10*ROW('Sanitation Data'!I50)))</f>
        <v/>
      </c>
      <c r="DK56" s="370" t="str">
        <f ca="1">+IF(OFFSET('Sanitation Data'!$I$29,0,10*ROW('Sanitation Data'!I50))="","",OFFSET('Sanitation Data'!$I$29,0,10*ROW('Sanitation Data'!I50)))</f>
        <v/>
      </c>
      <c r="DL56" s="370" t="str">
        <f ca="1">+IF(OFFSET('Sanitation Data'!$I$30,0,10*ROW('Sanitation Data'!I50))="","",OFFSET('Sanitation Data'!$I$30,0,10*ROW('Sanitation Data'!I50)))</f>
        <v/>
      </c>
      <c r="DM56" s="370" t="str">
        <f ca="1">+IF(OFFSET('Sanitation Data'!$I$31,0,10*ROW('Sanitation Data'!I50))="","",OFFSET('Sanitation Data'!$I$31,0,10*ROW('Sanitation Data'!I50)))</f>
        <v/>
      </c>
      <c r="DN56" s="370" t="str">
        <f ca="1">+IF(OFFSET('Sanitation Data'!$I$32,0,10*ROW('Sanitation Data'!I50))="","",OFFSET('Sanitation Data'!$I$32,0,10*ROW('Sanitation Data'!I50)))</f>
        <v/>
      </c>
      <c r="DO56" s="370" t="str">
        <f ca="1">+IF(OFFSET('Hygiene Data'!$D$11,0,10*ROW('Hygiene Data'!D50))="","",OFFSET('Hygiene Data'!$D$11,0,10*ROW('Hygiene Data'!D50)))</f>
        <v/>
      </c>
      <c r="DP56" s="370" t="str">
        <f ca="1">+IF(OFFSET('Hygiene Data'!$D$12,0,10*ROW('Hygiene Data'!D50))="","",OFFSET('Hygiene Data'!$D$12,0,10*ROW('Hygiene Data'!D50)))</f>
        <v/>
      </c>
      <c r="DQ56" s="370" t="str">
        <f ca="1">+IF(OFFSET('Hygiene Data'!$D$13,0,10*ROW('Hygiene Data'!D50))="","",OFFSET('Hygiene Data'!$D$13,0,10*ROW('Hygiene Data'!D50)))</f>
        <v/>
      </c>
      <c r="DR56" s="370" t="str">
        <f ca="1">+IF(OFFSET('Hygiene Data'!$E$11,0,10*ROW('Hygiene Data'!E50))="","",OFFSET('Hygiene Data'!$E$11,0,10*ROW('Hygiene Data'!E50)))</f>
        <v/>
      </c>
      <c r="DS56" s="370" t="str">
        <f ca="1">+IF(OFFSET('Hygiene Data'!$E$12,0,10*ROW('Hygiene Data'!E50))="","",OFFSET('Hygiene Data'!$E$12,0,10*ROW('Hygiene Data'!E50)))</f>
        <v/>
      </c>
      <c r="DT56" s="370" t="str">
        <f ca="1">+IF(OFFSET('Hygiene Data'!$E$13,0,10*ROW('Hygiene Data'!E50))="","",OFFSET('Hygiene Data'!$E$13,0,10*ROW('Hygiene Data'!E50)))</f>
        <v/>
      </c>
      <c r="DU56" s="370" t="str">
        <f ca="1">+IF(OFFSET('Hygiene Data'!$F$11,0,10*ROW('Hygiene Data'!F50))="","",OFFSET('Hygiene Data'!$F$11,0,10*ROW('Hygiene Data'!F50)))</f>
        <v/>
      </c>
      <c r="DV56" s="370" t="str">
        <f ca="1">+IF(OFFSET('Hygiene Data'!$F$12,0,10*ROW('Hygiene Data'!F50))="","",OFFSET('Hygiene Data'!$F$12,0,10*ROW('Hygiene Data'!F50)))</f>
        <v/>
      </c>
      <c r="DW56" s="370" t="str">
        <f ca="1">+IF(OFFSET('Hygiene Data'!$F$13,0,10*ROW('Hygiene Data'!F50))="","",OFFSET('Hygiene Data'!$F$13,0,10*ROW('Hygiene Data'!F50)))</f>
        <v/>
      </c>
      <c r="DX56" s="370" t="str">
        <f ca="1">+IF(OFFSET('Hygiene Data'!$G$11,0,10*ROW('Hygiene Data'!G50))="","",OFFSET('Hygiene Data'!$G$11,0,10*ROW('Hygiene Data'!G50)))</f>
        <v/>
      </c>
      <c r="DY56" s="370" t="str">
        <f ca="1">+IF(OFFSET('Hygiene Data'!$G$12,0,10*ROW('Hygiene Data'!G50))="","",OFFSET('Hygiene Data'!$G$12,0,10*ROW('Hygiene Data'!G50)))</f>
        <v/>
      </c>
      <c r="DZ56" s="370" t="str">
        <f ca="1">+IF(OFFSET('Hygiene Data'!$G$13,0,10*ROW('Hygiene Data'!G50))="","",OFFSET('Hygiene Data'!$G$13,0,10*ROW('Hygiene Data'!G50)))</f>
        <v/>
      </c>
      <c r="EA56" s="370" t="str">
        <f ca="1">+IF(OFFSET('Hygiene Data'!$H$11,0,10*ROW('Hygiene Data'!H50))="","",OFFSET('Hygiene Data'!$H$11,0,10*ROW('Hygiene Data'!H50)))</f>
        <v/>
      </c>
      <c r="EB56" s="370" t="str">
        <f ca="1">+IF(OFFSET('Hygiene Data'!$H$12,0,10*ROW('Hygiene Data'!H50))="","",OFFSET('Hygiene Data'!$H$12,0,10*ROW('Hygiene Data'!H50)))</f>
        <v/>
      </c>
      <c r="EC56" s="370" t="str">
        <f ca="1">+IF(OFFSET('Hygiene Data'!$H$13,0,10*ROW('Hygiene Data'!H50))="","",OFFSET('Hygiene Data'!$H$13,0,10*ROW('Hygiene Data'!H50)))</f>
        <v/>
      </c>
      <c r="ED56" s="370" t="str">
        <f ca="1">+IF(OFFSET('Hygiene Data'!$I$11,0,10*ROW('Hygiene Data'!I50))="","",OFFSET('Hygiene Data'!$I$11,0,10*ROW('Hygiene Data'!I50)))</f>
        <v/>
      </c>
      <c r="EE56" s="370" t="str">
        <f ca="1">+IF(OFFSET('Hygiene Data'!$I$12,0,10*ROW('Hygiene Data'!I50))="","",OFFSET('Hygiene Data'!$I$12,0,10*ROW('Hygiene Data'!I50)))</f>
        <v/>
      </c>
      <c r="EF56" s="370" t="str">
        <f ca="1">+IF(OFFSET('Hygiene Data'!$I$13,0,10*ROW('Hygiene Data'!I50))="","",OFFSET('Hygiene Data'!$I$13,0,10*ROW('Hygiene Data'!I50)))</f>
        <v/>
      </c>
    </row>
    <row r="57" spans="1:136" x14ac:dyDescent="0.25">
      <c r="A57" s="479" t="str">
        <f ca="1">+IF(OFFSET('Water Data'!$B$2,0,10*ROW('Water Data'!E51))="","",OFFSET('Water Data'!$B$2,0,10*ROW('Water Data'!E51)))</f>
        <v/>
      </c>
      <c r="B57" s="47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6" t="str">
        <f t="shared" ca="1" si="0"/>
        <v/>
      </c>
      <c r="D57" s="50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0" t="str">
        <f ca="1">+IF(OFFSET('Water Data'!$D$27,0,10*ROW('Water Data'!D51))="","",OFFSET('Water Data'!$D$27,0,10*ROW('Water Data'!D51)))</f>
        <v/>
      </c>
      <c r="BT57" s="370" t="str">
        <f ca="1">+IF(OFFSET('Water Data'!$D$28,0,10*ROW('Water Data'!D51))="","",OFFSET('Water Data'!$D$28,0,10*ROW('Water Data'!D51)))</f>
        <v/>
      </c>
      <c r="BU57" s="370" t="str">
        <f ca="1">+IF(OFFSET('Water Data'!$D$29,0,10*ROW('Water Data'!D51))="","",OFFSET('Water Data'!$D$29,0,10*ROW('Water Data'!D51)))</f>
        <v/>
      </c>
      <c r="BV57" s="370" t="str">
        <f ca="1">+IF(OFFSET('Water Data'!$E$27,0,10*ROW('Water Data'!E51))="","",OFFSET('Water Data'!$E$27,0,10*ROW('Water Data'!E51)))</f>
        <v/>
      </c>
      <c r="BW57" s="370" t="str">
        <f ca="1">+IF(OFFSET('Water Data'!$E$28,0,10*ROW('Water Data'!E51))="","",OFFSET('Water Data'!$E$28,0,10*ROW('Water Data'!E51)))</f>
        <v/>
      </c>
      <c r="BX57" s="370" t="str">
        <f ca="1">+IF(OFFSET('Water Data'!$E$29,0,10*ROW('Water Data'!E51))="","",OFFSET('Water Data'!$E$29,0,10*ROW('Water Data'!E51)))</f>
        <v/>
      </c>
      <c r="BY57" s="370" t="str">
        <f ca="1">+IF(OFFSET('Water Data'!$F$27,0,10*ROW('Water Data'!F51))="","",OFFSET('Water Data'!$F$27,0,10*ROW('Water Data'!F51)))</f>
        <v/>
      </c>
      <c r="BZ57" s="370" t="str">
        <f ca="1">+IF(OFFSET('Water Data'!$F$28,0,10*ROW('Water Data'!F51))="","",OFFSET('Water Data'!$F$28,0,10*ROW('Water Data'!F51)))</f>
        <v/>
      </c>
      <c r="CA57" s="370" t="str">
        <f ca="1">+IF(OFFSET('Water Data'!$F$29,0,10*ROW('Water Data'!F51))="","",OFFSET('Water Data'!$F$29,0,10*ROW('Water Data'!F51)))</f>
        <v/>
      </c>
      <c r="CB57" s="370" t="str">
        <f ca="1">+IF(OFFSET('Water Data'!$G$27,0,10*ROW('Water Data'!G51))="","",OFFSET('Water Data'!$G$27,0,10*ROW('Water Data'!G51)))</f>
        <v/>
      </c>
      <c r="CC57" s="370" t="str">
        <f ca="1">+IF(OFFSET('Water Data'!$G$28,0,10*ROW('Water Data'!G51))="","",OFFSET('Water Data'!$G$28,0,10*ROW('Water Data'!G51)))</f>
        <v/>
      </c>
      <c r="CD57" s="370" t="str">
        <f ca="1">+IF(OFFSET('Water Data'!$G$29,0,10*ROW('Water Data'!G51))="","",OFFSET('Water Data'!$G$29,0,10*ROW('Water Data'!G51)))</f>
        <v/>
      </c>
      <c r="CE57" s="370" t="str">
        <f ca="1">+IF(OFFSET('Water Data'!$H$27,0,10*ROW('Water Data'!H51))="","",OFFSET('Water Data'!$H$27,0,10*ROW('Water Data'!H51)))</f>
        <v/>
      </c>
      <c r="CF57" s="370" t="str">
        <f ca="1">+IF(OFFSET('Water Data'!$H$28,0,10*ROW('Water Data'!H51))="","",OFFSET('Water Data'!$H$28,0,10*ROW('Water Data'!H51)))</f>
        <v/>
      </c>
      <c r="CG57" s="370" t="str">
        <f ca="1">+IF(OFFSET('Water Data'!$H$29,0,10*ROW('Water Data'!H51))="","",OFFSET('Water Data'!$H$29,0,10*ROW('Water Data'!H51)))</f>
        <v/>
      </c>
      <c r="CH57" s="370" t="str">
        <f ca="1">+IF(OFFSET('Water Data'!$I$27,0,10*ROW('Water Data'!I51))="","",OFFSET('Water Data'!$I$27,0,10*ROW('Water Data'!I51)))</f>
        <v/>
      </c>
      <c r="CI57" s="370" t="str">
        <f ca="1">+IF(OFFSET('Water Data'!$I$28,0,10*ROW('Water Data'!I51))="","",OFFSET('Water Data'!$I$28,0,10*ROW('Water Data'!I51)))</f>
        <v/>
      </c>
      <c r="CJ57" s="370" t="str">
        <f ca="1">+IF(OFFSET('Water Data'!$I$29,0,10*ROW('Water Data'!I51))="","",OFFSET('Water Data'!$I$29,0,10*ROW('Water Data'!I51)))</f>
        <v/>
      </c>
      <c r="CK57" s="370" t="str">
        <f ca="1">+IF(OFFSET('Sanitation Data'!$D$28,0,10*ROW('Sanitation Data'!D51))="","",OFFSET('Sanitation Data'!$D$28,0,10*ROW('Sanitation Data'!D51)))</f>
        <v/>
      </c>
      <c r="CL57" s="370" t="str">
        <f ca="1">+IF(OFFSET('Sanitation Data'!$D$29,0,10*ROW('Sanitation Data'!D51))="","",OFFSET('Sanitation Data'!$D$29,0,10*ROW('Sanitation Data'!D51)))</f>
        <v/>
      </c>
      <c r="CM57" s="370" t="str">
        <f ca="1">+IF(OFFSET('Sanitation Data'!$D$30,0,10*ROW('Sanitation Data'!D51))="","",OFFSET('Sanitation Data'!$D$30,0,10*ROW('Sanitation Data'!D51)))</f>
        <v/>
      </c>
      <c r="CN57" s="370" t="str">
        <f ca="1">+IF(OFFSET('Sanitation Data'!$D$31,0,10*ROW('Sanitation Data'!D51))="","",OFFSET('Sanitation Data'!$D$31,0,10*ROW('Sanitation Data'!D51)))</f>
        <v/>
      </c>
      <c r="CO57" s="370" t="str">
        <f ca="1">+IF(OFFSET('Sanitation Data'!$D$32,0,10*ROW('Sanitation Data'!D51))="","",OFFSET('Sanitation Data'!$D$32,0,10*ROW('Sanitation Data'!D51)))</f>
        <v/>
      </c>
      <c r="CP57" s="370" t="str">
        <f ca="1">+IF(OFFSET('Sanitation Data'!$E$28,0,10*ROW('Sanitation Data'!E51))="","",OFFSET('Sanitation Data'!$E$28,0,10*ROW('Sanitation Data'!E51)))</f>
        <v/>
      </c>
      <c r="CQ57" s="370" t="str">
        <f ca="1">+IF(OFFSET('Sanitation Data'!$E$29,0,10*ROW('Sanitation Data'!E51))="","",OFFSET('Sanitation Data'!$E$29,0,10*ROW('Sanitation Data'!E51)))</f>
        <v/>
      </c>
      <c r="CR57" s="370" t="str">
        <f ca="1">+IF(OFFSET('Sanitation Data'!$E$30,0,10*ROW('Sanitation Data'!E51))="","",OFFSET('Sanitation Data'!$E$30,0,10*ROW('Sanitation Data'!E51)))</f>
        <v/>
      </c>
      <c r="CS57" s="370" t="str">
        <f ca="1">+IF(OFFSET('Sanitation Data'!$E$31,0,10*ROW('Sanitation Data'!E51))="","",OFFSET('Sanitation Data'!$E$31,0,10*ROW('Sanitation Data'!E51)))</f>
        <v/>
      </c>
      <c r="CT57" s="370" t="str">
        <f ca="1">+IF(OFFSET('Sanitation Data'!$E$32,0,10*ROW('Sanitation Data'!E51))="","",OFFSET('Sanitation Data'!$E$32,0,10*ROW('Sanitation Data'!E51)))</f>
        <v/>
      </c>
      <c r="CU57" s="370" t="str">
        <f ca="1">+IF(OFFSET('Sanitation Data'!$F$28,0,10*ROW('Sanitation Data'!F51))="","",OFFSET('Sanitation Data'!$F$28,0,10*ROW('Sanitation Data'!F51)))</f>
        <v/>
      </c>
      <c r="CV57" s="370" t="str">
        <f ca="1">+IF(OFFSET('Sanitation Data'!$F$29,0,10*ROW('Sanitation Data'!F51))="","",OFFSET('Sanitation Data'!$F$29,0,10*ROW('Sanitation Data'!F51)))</f>
        <v/>
      </c>
      <c r="CW57" s="370" t="str">
        <f ca="1">+IF(OFFSET('Sanitation Data'!$F$30,0,10*ROW('Sanitation Data'!F51))="","",OFFSET('Sanitation Data'!$F$30,0,10*ROW('Sanitation Data'!F51)))</f>
        <v/>
      </c>
      <c r="CX57" s="370" t="str">
        <f ca="1">+IF(OFFSET('Sanitation Data'!$F$31,0,10*ROW('Sanitation Data'!F51))="","",OFFSET('Sanitation Data'!$F$31,0,10*ROW('Sanitation Data'!F51)))</f>
        <v/>
      </c>
      <c r="CY57" s="370" t="str">
        <f ca="1">+IF(OFFSET('Sanitation Data'!$F$32,0,10*ROW('Sanitation Data'!F51))="","",OFFSET('Sanitation Data'!$F$32,0,10*ROW('Sanitation Data'!F51)))</f>
        <v/>
      </c>
      <c r="CZ57" s="370" t="str">
        <f ca="1">+IF(OFFSET('Sanitation Data'!$G$28,0,10*ROW('Sanitation Data'!G51))="","",OFFSET('Sanitation Data'!$G$28,0,10*ROW('Sanitation Data'!G51)))</f>
        <v/>
      </c>
      <c r="DA57" s="370" t="str">
        <f ca="1">+IF(OFFSET('Sanitation Data'!$G$29,0,10*ROW('Sanitation Data'!G51))="","",OFFSET('Sanitation Data'!$G$29,0,10*ROW('Sanitation Data'!G51)))</f>
        <v/>
      </c>
      <c r="DB57" s="370" t="str">
        <f ca="1">+IF(OFFSET('Sanitation Data'!$G$30,0,10*ROW('Sanitation Data'!G51))="","",OFFSET('Sanitation Data'!$G$30,0,10*ROW('Sanitation Data'!G51)))</f>
        <v/>
      </c>
      <c r="DC57" s="370" t="str">
        <f ca="1">+IF(OFFSET('Sanitation Data'!$G$31,0,10*ROW('Sanitation Data'!G51))="","",OFFSET('Sanitation Data'!$G$31,0,10*ROW('Sanitation Data'!G51)))</f>
        <v/>
      </c>
      <c r="DD57" s="370" t="str">
        <f ca="1">+IF(OFFSET('Sanitation Data'!$G$32,0,10*ROW('Sanitation Data'!G51))="","",OFFSET('Sanitation Data'!$G$32,0,10*ROW('Sanitation Data'!G51)))</f>
        <v/>
      </c>
      <c r="DE57" s="370" t="str">
        <f ca="1">+IF(OFFSET('Sanitation Data'!$H$28,0,10*ROW('Sanitation Data'!H51))="","",OFFSET('Sanitation Data'!$H$28,0,10*ROW('Sanitation Data'!H51)))</f>
        <v/>
      </c>
      <c r="DF57" s="370" t="str">
        <f ca="1">+IF(OFFSET('Sanitation Data'!$H$29,0,10*ROW('Sanitation Data'!H51))="","",OFFSET('Sanitation Data'!$H$29,0,10*ROW('Sanitation Data'!H51)))</f>
        <v/>
      </c>
      <c r="DG57" s="370" t="str">
        <f ca="1">+IF(OFFSET('Sanitation Data'!$H$30,0,10*ROW('Sanitation Data'!H51))="","",OFFSET('Sanitation Data'!$H$30,0,10*ROW('Sanitation Data'!H51)))</f>
        <v/>
      </c>
      <c r="DH57" s="370" t="str">
        <f ca="1">+IF(OFFSET('Sanitation Data'!$H$31,0,10*ROW('Sanitation Data'!H51))="","",OFFSET('Sanitation Data'!$H$31,0,10*ROW('Sanitation Data'!H51)))</f>
        <v/>
      </c>
      <c r="DI57" s="370" t="str">
        <f ca="1">+IF(OFFSET('Sanitation Data'!$H$32,0,10*ROW('Sanitation Data'!H51))="","",OFFSET('Sanitation Data'!$H$32,0,10*ROW('Sanitation Data'!H51)))</f>
        <v/>
      </c>
      <c r="DJ57" s="370" t="str">
        <f ca="1">+IF(OFFSET('Sanitation Data'!$I$28,0,10*ROW('Sanitation Data'!I51))="","",OFFSET('Sanitation Data'!$I$28,0,10*ROW('Sanitation Data'!I51)))</f>
        <v/>
      </c>
      <c r="DK57" s="370" t="str">
        <f ca="1">+IF(OFFSET('Sanitation Data'!$I$29,0,10*ROW('Sanitation Data'!I51))="","",OFFSET('Sanitation Data'!$I$29,0,10*ROW('Sanitation Data'!I51)))</f>
        <v/>
      </c>
      <c r="DL57" s="370" t="str">
        <f ca="1">+IF(OFFSET('Sanitation Data'!$I$30,0,10*ROW('Sanitation Data'!I51))="","",OFFSET('Sanitation Data'!$I$30,0,10*ROW('Sanitation Data'!I51)))</f>
        <v/>
      </c>
      <c r="DM57" s="370" t="str">
        <f ca="1">+IF(OFFSET('Sanitation Data'!$I$31,0,10*ROW('Sanitation Data'!I51))="","",OFFSET('Sanitation Data'!$I$31,0,10*ROW('Sanitation Data'!I51)))</f>
        <v/>
      </c>
      <c r="DN57" s="370" t="str">
        <f ca="1">+IF(OFFSET('Sanitation Data'!$I$32,0,10*ROW('Sanitation Data'!I51))="","",OFFSET('Sanitation Data'!$I$32,0,10*ROW('Sanitation Data'!I51)))</f>
        <v/>
      </c>
      <c r="DO57" s="370" t="str">
        <f ca="1">+IF(OFFSET('Hygiene Data'!$D$11,0,10*ROW('Hygiene Data'!D51))="","",OFFSET('Hygiene Data'!$D$11,0,10*ROW('Hygiene Data'!D51)))</f>
        <v/>
      </c>
      <c r="DP57" s="370" t="str">
        <f ca="1">+IF(OFFSET('Hygiene Data'!$D$12,0,10*ROW('Hygiene Data'!D51))="","",OFFSET('Hygiene Data'!$D$12,0,10*ROW('Hygiene Data'!D51)))</f>
        <v/>
      </c>
      <c r="DQ57" s="370" t="str">
        <f ca="1">+IF(OFFSET('Hygiene Data'!$D$13,0,10*ROW('Hygiene Data'!D51))="","",OFFSET('Hygiene Data'!$D$13,0,10*ROW('Hygiene Data'!D51)))</f>
        <v/>
      </c>
      <c r="DR57" s="370" t="str">
        <f ca="1">+IF(OFFSET('Hygiene Data'!$E$11,0,10*ROW('Hygiene Data'!E51))="","",OFFSET('Hygiene Data'!$E$11,0,10*ROW('Hygiene Data'!E51)))</f>
        <v/>
      </c>
      <c r="DS57" s="370" t="str">
        <f ca="1">+IF(OFFSET('Hygiene Data'!$E$12,0,10*ROW('Hygiene Data'!E51))="","",OFFSET('Hygiene Data'!$E$12,0,10*ROW('Hygiene Data'!E51)))</f>
        <v/>
      </c>
      <c r="DT57" s="370" t="str">
        <f ca="1">+IF(OFFSET('Hygiene Data'!$E$13,0,10*ROW('Hygiene Data'!E51))="","",OFFSET('Hygiene Data'!$E$13,0,10*ROW('Hygiene Data'!E51)))</f>
        <v/>
      </c>
      <c r="DU57" s="370" t="str">
        <f ca="1">+IF(OFFSET('Hygiene Data'!$F$11,0,10*ROW('Hygiene Data'!F51))="","",OFFSET('Hygiene Data'!$F$11,0,10*ROW('Hygiene Data'!F51)))</f>
        <v/>
      </c>
      <c r="DV57" s="370" t="str">
        <f ca="1">+IF(OFFSET('Hygiene Data'!$F$12,0,10*ROW('Hygiene Data'!F51))="","",OFFSET('Hygiene Data'!$F$12,0,10*ROW('Hygiene Data'!F51)))</f>
        <v/>
      </c>
      <c r="DW57" s="370" t="str">
        <f ca="1">+IF(OFFSET('Hygiene Data'!$F$13,0,10*ROW('Hygiene Data'!F51))="","",OFFSET('Hygiene Data'!$F$13,0,10*ROW('Hygiene Data'!F51)))</f>
        <v/>
      </c>
      <c r="DX57" s="370" t="str">
        <f ca="1">+IF(OFFSET('Hygiene Data'!$G$11,0,10*ROW('Hygiene Data'!G51))="","",OFFSET('Hygiene Data'!$G$11,0,10*ROW('Hygiene Data'!G51)))</f>
        <v/>
      </c>
      <c r="DY57" s="370" t="str">
        <f ca="1">+IF(OFFSET('Hygiene Data'!$G$12,0,10*ROW('Hygiene Data'!G51))="","",OFFSET('Hygiene Data'!$G$12,0,10*ROW('Hygiene Data'!G51)))</f>
        <v/>
      </c>
      <c r="DZ57" s="370" t="str">
        <f ca="1">+IF(OFFSET('Hygiene Data'!$G$13,0,10*ROW('Hygiene Data'!G51))="","",OFFSET('Hygiene Data'!$G$13,0,10*ROW('Hygiene Data'!G51)))</f>
        <v/>
      </c>
      <c r="EA57" s="370" t="str">
        <f ca="1">+IF(OFFSET('Hygiene Data'!$H$11,0,10*ROW('Hygiene Data'!H51))="","",OFFSET('Hygiene Data'!$H$11,0,10*ROW('Hygiene Data'!H51)))</f>
        <v/>
      </c>
      <c r="EB57" s="370" t="str">
        <f ca="1">+IF(OFFSET('Hygiene Data'!$H$12,0,10*ROW('Hygiene Data'!H51))="","",OFFSET('Hygiene Data'!$H$12,0,10*ROW('Hygiene Data'!H51)))</f>
        <v/>
      </c>
      <c r="EC57" s="370" t="str">
        <f ca="1">+IF(OFFSET('Hygiene Data'!$H$13,0,10*ROW('Hygiene Data'!H51))="","",OFFSET('Hygiene Data'!$H$13,0,10*ROW('Hygiene Data'!H51)))</f>
        <v/>
      </c>
      <c r="ED57" s="370" t="str">
        <f ca="1">+IF(OFFSET('Hygiene Data'!$I$11,0,10*ROW('Hygiene Data'!I51))="","",OFFSET('Hygiene Data'!$I$11,0,10*ROW('Hygiene Data'!I51)))</f>
        <v/>
      </c>
      <c r="EE57" s="370" t="str">
        <f ca="1">+IF(OFFSET('Hygiene Data'!$I$12,0,10*ROW('Hygiene Data'!I51))="","",OFFSET('Hygiene Data'!$I$12,0,10*ROW('Hygiene Data'!I51)))</f>
        <v/>
      </c>
      <c r="EF57" s="370" t="str">
        <f ca="1">+IF(OFFSET('Hygiene Data'!$I$13,0,10*ROW('Hygiene Data'!I51))="","",OFFSET('Hygiene Data'!$I$13,0,10*ROW('Hygiene Data'!I51)))</f>
        <v/>
      </c>
    </row>
    <row r="58" spans="1:136" x14ac:dyDescent="0.25">
      <c r="A58" s="479" t="str">
        <f ca="1">+IF(OFFSET('Water Data'!$B$2,0,10*ROW('Water Data'!E52))="","",OFFSET('Water Data'!$B$2,0,10*ROW('Water Data'!E52)))</f>
        <v/>
      </c>
      <c r="B58" s="47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6" t="str">
        <f t="shared" ca="1" si="0"/>
        <v/>
      </c>
      <c r="D58" s="50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0" t="str">
        <f ca="1">+IF(OFFSET('Water Data'!$D$27,0,10*ROW('Water Data'!D52))="","",OFFSET('Water Data'!$D$27,0,10*ROW('Water Data'!D52)))</f>
        <v/>
      </c>
      <c r="BT58" s="370" t="str">
        <f ca="1">+IF(OFFSET('Water Data'!$D$28,0,10*ROW('Water Data'!D52))="","",OFFSET('Water Data'!$D$28,0,10*ROW('Water Data'!D52)))</f>
        <v/>
      </c>
      <c r="BU58" s="370" t="str">
        <f ca="1">+IF(OFFSET('Water Data'!$D$29,0,10*ROW('Water Data'!D52))="","",OFFSET('Water Data'!$D$29,0,10*ROW('Water Data'!D52)))</f>
        <v/>
      </c>
      <c r="BV58" s="370" t="str">
        <f ca="1">+IF(OFFSET('Water Data'!$E$27,0,10*ROW('Water Data'!E52))="","",OFFSET('Water Data'!$E$27,0,10*ROW('Water Data'!E52)))</f>
        <v/>
      </c>
      <c r="BW58" s="370" t="str">
        <f ca="1">+IF(OFFSET('Water Data'!$E$28,0,10*ROW('Water Data'!E52))="","",OFFSET('Water Data'!$E$28,0,10*ROW('Water Data'!E52)))</f>
        <v/>
      </c>
      <c r="BX58" s="370" t="str">
        <f ca="1">+IF(OFFSET('Water Data'!$E$29,0,10*ROW('Water Data'!E52))="","",OFFSET('Water Data'!$E$29,0,10*ROW('Water Data'!E52)))</f>
        <v/>
      </c>
      <c r="BY58" s="370" t="str">
        <f ca="1">+IF(OFFSET('Water Data'!$F$27,0,10*ROW('Water Data'!F52))="","",OFFSET('Water Data'!$F$27,0,10*ROW('Water Data'!F52)))</f>
        <v/>
      </c>
      <c r="BZ58" s="370" t="str">
        <f ca="1">+IF(OFFSET('Water Data'!$F$28,0,10*ROW('Water Data'!F52))="","",OFFSET('Water Data'!$F$28,0,10*ROW('Water Data'!F52)))</f>
        <v/>
      </c>
      <c r="CA58" s="370" t="str">
        <f ca="1">+IF(OFFSET('Water Data'!$F$29,0,10*ROW('Water Data'!F52))="","",OFFSET('Water Data'!$F$29,0,10*ROW('Water Data'!F52)))</f>
        <v/>
      </c>
      <c r="CB58" s="370" t="str">
        <f ca="1">+IF(OFFSET('Water Data'!$G$27,0,10*ROW('Water Data'!G52))="","",OFFSET('Water Data'!$G$27,0,10*ROW('Water Data'!G52)))</f>
        <v/>
      </c>
      <c r="CC58" s="370" t="str">
        <f ca="1">+IF(OFFSET('Water Data'!$G$28,0,10*ROW('Water Data'!G52))="","",OFFSET('Water Data'!$G$28,0,10*ROW('Water Data'!G52)))</f>
        <v/>
      </c>
      <c r="CD58" s="370" t="str">
        <f ca="1">+IF(OFFSET('Water Data'!$G$29,0,10*ROW('Water Data'!G52))="","",OFFSET('Water Data'!$G$29,0,10*ROW('Water Data'!G52)))</f>
        <v/>
      </c>
      <c r="CE58" s="370" t="str">
        <f ca="1">+IF(OFFSET('Water Data'!$H$27,0,10*ROW('Water Data'!H52))="","",OFFSET('Water Data'!$H$27,0,10*ROW('Water Data'!H52)))</f>
        <v/>
      </c>
      <c r="CF58" s="370" t="str">
        <f ca="1">+IF(OFFSET('Water Data'!$H$28,0,10*ROW('Water Data'!H52))="","",OFFSET('Water Data'!$H$28,0,10*ROW('Water Data'!H52)))</f>
        <v/>
      </c>
      <c r="CG58" s="370" t="str">
        <f ca="1">+IF(OFFSET('Water Data'!$H$29,0,10*ROW('Water Data'!H52))="","",OFFSET('Water Data'!$H$29,0,10*ROW('Water Data'!H52)))</f>
        <v/>
      </c>
      <c r="CH58" s="370" t="str">
        <f ca="1">+IF(OFFSET('Water Data'!$I$27,0,10*ROW('Water Data'!I52))="","",OFFSET('Water Data'!$I$27,0,10*ROW('Water Data'!I52)))</f>
        <v/>
      </c>
      <c r="CI58" s="370" t="str">
        <f ca="1">+IF(OFFSET('Water Data'!$I$28,0,10*ROW('Water Data'!I52))="","",OFFSET('Water Data'!$I$28,0,10*ROW('Water Data'!I52)))</f>
        <v/>
      </c>
      <c r="CJ58" s="370" t="str">
        <f ca="1">+IF(OFFSET('Water Data'!$I$29,0,10*ROW('Water Data'!I52))="","",OFFSET('Water Data'!$I$29,0,10*ROW('Water Data'!I52)))</f>
        <v/>
      </c>
      <c r="CK58" s="370" t="str">
        <f ca="1">+IF(OFFSET('Sanitation Data'!$D$28,0,10*ROW('Sanitation Data'!D52))="","",OFFSET('Sanitation Data'!$D$28,0,10*ROW('Sanitation Data'!D52)))</f>
        <v/>
      </c>
      <c r="CL58" s="370" t="str">
        <f ca="1">+IF(OFFSET('Sanitation Data'!$D$29,0,10*ROW('Sanitation Data'!D52))="","",OFFSET('Sanitation Data'!$D$29,0,10*ROW('Sanitation Data'!D52)))</f>
        <v/>
      </c>
      <c r="CM58" s="370" t="str">
        <f ca="1">+IF(OFFSET('Sanitation Data'!$D$30,0,10*ROW('Sanitation Data'!D52))="","",OFFSET('Sanitation Data'!$D$30,0,10*ROW('Sanitation Data'!D52)))</f>
        <v/>
      </c>
      <c r="CN58" s="370" t="str">
        <f ca="1">+IF(OFFSET('Sanitation Data'!$D$31,0,10*ROW('Sanitation Data'!D52))="","",OFFSET('Sanitation Data'!$D$31,0,10*ROW('Sanitation Data'!D52)))</f>
        <v/>
      </c>
      <c r="CO58" s="370" t="str">
        <f ca="1">+IF(OFFSET('Sanitation Data'!$D$32,0,10*ROW('Sanitation Data'!D52))="","",OFFSET('Sanitation Data'!$D$32,0,10*ROW('Sanitation Data'!D52)))</f>
        <v/>
      </c>
      <c r="CP58" s="370" t="str">
        <f ca="1">+IF(OFFSET('Sanitation Data'!$E$28,0,10*ROW('Sanitation Data'!E52))="","",OFFSET('Sanitation Data'!$E$28,0,10*ROW('Sanitation Data'!E52)))</f>
        <v/>
      </c>
      <c r="CQ58" s="370" t="str">
        <f ca="1">+IF(OFFSET('Sanitation Data'!$E$29,0,10*ROW('Sanitation Data'!E52))="","",OFFSET('Sanitation Data'!$E$29,0,10*ROW('Sanitation Data'!E52)))</f>
        <v/>
      </c>
      <c r="CR58" s="370" t="str">
        <f ca="1">+IF(OFFSET('Sanitation Data'!$E$30,0,10*ROW('Sanitation Data'!E52))="","",OFFSET('Sanitation Data'!$E$30,0,10*ROW('Sanitation Data'!E52)))</f>
        <v/>
      </c>
      <c r="CS58" s="370" t="str">
        <f ca="1">+IF(OFFSET('Sanitation Data'!$E$31,0,10*ROW('Sanitation Data'!E52))="","",OFFSET('Sanitation Data'!$E$31,0,10*ROW('Sanitation Data'!E52)))</f>
        <v/>
      </c>
      <c r="CT58" s="370" t="str">
        <f ca="1">+IF(OFFSET('Sanitation Data'!$E$32,0,10*ROW('Sanitation Data'!E52))="","",OFFSET('Sanitation Data'!$E$32,0,10*ROW('Sanitation Data'!E52)))</f>
        <v/>
      </c>
      <c r="CU58" s="370" t="str">
        <f ca="1">+IF(OFFSET('Sanitation Data'!$F$28,0,10*ROW('Sanitation Data'!F52))="","",OFFSET('Sanitation Data'!$F$28,0,10*ROW('Sanitation Data'!F52)))</f>
        <v/>
      </c>
      <c r="CV58" s="370" t="str">
        <f ca="1">+IF(OFFSET('Sanitation Data'!$F$29,0,10*ROW('Sanitation Data'!F52))="","",OFFSET('Sanitation Data'!$F$29,0,10*ROW('Sanitation Data'!F52)))</f>
        <v/>
      </c>
      <c r="CW58" s="370" t="str">
        <f ca="1">+IF(OFFSET('Sanitation Data'!$F$30,0,10*ROW('Sanitation Data'!F52))="","",OFFSET('Sanitation Data'!$F$30,0,10*ROW('Sanitation Data'!F52)))</f>
        <v/>
      </c>
      <c r="CX58" s="370" t="str">
        <f ca="1">+IF(OFFSET('Sanitation Data'!$F$31,0,10*ROW('Sanitation Data'!F52))="","",OFFSET('Sanitation Data'!$F$31,0,10*ROW('Sanitation Data'!F52)))</f>
        <v/>
      </c>
      <c r="CY58" s="370" t="str">
        <f ca="1">+IF(OFFSET('Sanitation Data'!$F$32,0,10*ROW('Sanitation Data'!F52))="","",OFFSET('Sanitation Data'!$F$32,0,10*ROW('Sanitation Data'!F52)))</f>
        <v/>
      </c>
      <c r="CZ58" s="370" t="str">
        <f ca="1">+IF(OFFSET('Sanitation Data'!$G$28,0,10*ROW('Sanitation Data'!G52))="","",OFFSET('Sanitation Data'!$G$28,0,10*ROW('Sanitation Data'!G52)))</f>
        <v/>
      </c>
      <c r="DA58" s="370" t="str">
        <f ca="1">+IF(OFFSET('Sanitation Data'!$G$29,0,10*ROW('Sanitation Data'!G52))="","",OFFSET('Sanitation Data'!$G$29,0,10*ROW('Sanitation Data'!G52)))</f>
        <v/>
      </c>
      <c r="DB58" s="370" t="str">
        <f ca="1">+IF(OFFSET('Sanitation Data'!$G$30,0,10*ROW('Sanitation Data'!G52))="","",OFFSET('Sanitation Data'!$G$30,0,10*ROW('Sanitation Data'!G52)))</f>
        <v/>
      </c>
      <c r="DC58" s="370" t="str">
        <f ca="1">+IF(OFFSET('Sanitation Data'!$G$31,0,10*ROW('Sanitation Data'!G52))="","",OFFSET('Sanitation Data'!$G$31,0,10*ROW('Sanitation Data'!G52)))</f>
        <v/>
      </c>
      <c r="DD58" s="370" t="str">
        <f ca="1">+IF(OFFSET('Sanitation Data'!$G$32,0,10*ROW('Sanitation Data'!G52))="","",OFFSET('Sanitation Data'!$G$32,0,10*ROW('Sanitation Data'!G52)))</f>
        <v/>
      </c>
      <c r="DE58" s="370" t="str">
        <f ca="1">+IF(OFFSET('Sanitation Data'!$H$28,0,10*ROW('Sanitation Data'!H52))="","",OFFSET('Sanitation Data'!$H$28,0,10*ROW('Sanitation Data'!H52)))</f>
        <v/>
      </c>
      <c r="DF58" s="370" t="str">
        <f ca="1">+IF(OFFSET('Sanitation Data'!$H$29,0,10*ROW('Sanitation Data'!H52))="","",OFFSET('Sanitation Data'!$H$29,0,10*ROW('Sanitation Data'!H52)))</f>
        <v/>
      </c>
      <c r="DG58" s="370" t="str">
        <f ca="1">+IF(OFFSET('Sanitation Data'!$H$30,0,10*ROW('Sanitation Data'!H52))="","",OFFSET('Sanitation Data'!$H$30,0,10*ROW('Sanitation Data'!H52)))</f>
        <v/>
      </c>
      <c r="DH58" s="370" t="str">
        <f ca="1">+IF(OFFSET('Sanitation Data'!$H$31,0,10*ROW('Sanitation Data'!H52))="","",OFFSET('Sanitation Data'!$H$31,0,10*ROW('Sanitation Data'!H52)))</f>
        <v/>
      </c>
      <c r="DI58" s="370" t="str">
        <f ca="1">+IF(OFFSET('Sanitation Data'!$H$32,0,10*ROW('Sanitation Data'!H52))="","",OFFSET('Sanitation Data'!$H$32,0,10*ROW('Sanitation Data'!H52)))</f>
        <v/>
      </c>
      <c r="DJ58" s="370" t="str">
        <f ca="1">+IF(OFFSET('Sanitation Data'!$I$28,0,10*ROW('Sanitation Data'!I52))="","",OFFSET('Sanitation Data'!$I$28,0,10*ROW('Sanitation Data'!I52)))</f>
        <v/>
      </c>
      <c r="DK58" s="370" t="str">
        <f ca="1">+IF(OFFSET('Sanitation Data'!$I$29,0,10*ROW('Sanitation Data'!I52))="","",OFFSET('Sanitation Data'!$I$29,0,10*ROW('Sanitation Data'!I52)))</f>
        <v/>
      </c>
      <c r="DL58" s="370" t="str">
        <f ca="1">+IF(OFFSET('Sanitation Data'!$I$30,0,10*ROW('Sanitation Data'!I52))="","",OFFSET('Sanitation Data'!$I$30,0,10*ROW('Sanitation Data'!I52)))</f>
        <v/>
      </c>
      <c r="DM58" s="370" t="str">
        <f ca="1">+IF(OFFSET('Sanitation Data'!$I$31,0,10*ROW('Sanitation Data'!I52))="","",OFFSET('Sanitation Data'!$I$31,0,10*ROW('Sanitation Data'!I52)))</f>
        <v/>
      </c>
      <c r="DN58" s="370" t="str">
        <f ca="1">+IF(OFFSET('Sanitation Data'!$I$32,0,10*ROW('Sanitation Data'!I52))="","",OFFSET('Sanitation Data'!$I$32,0,10*ROW('Sanitation Data'!I52)))</f>
        <v/>
      </c>
      <c r="DO58" s="370" t="str">
        <f ca="1">+IF(OFFSET('Hygiene Data'!$D$11,0,10*ROW('Hygiene Data'!D52))="","",OFFSET('Hygiene Data'!$D$11,0,10*ROW('Hygiene Data'!D52)))</f>
        <v/>
      </c>
      <c r="DP58" s="370" t="str">
        <f ca="1">+IF(OFFSET('Hygiene Data'!$D$12,0,10*ROW('Hygiene Data'!D52))="","",OFFSET('Hygiene Data'!$D$12,0,10*ROW('Hygiene Data'!D52)))</f>
        <v/>
      </c>
      <c r="DQ58" s="370" t="str">
        <f ca="1">+IF(OFFSET('Hygiene Data'!$D$13,0,10*ROW('Hygiene Data'!D52))="","",OFFSET('Hygiene Data'!$D$13,0,10*ROW('Hygiene Data'!D52)))</f>
        <v/>
      </c>
      <c r="DR58" s="370" t="str">
        <f ca="1">+IF(OFFSET('Hygiene Data'!$E$11,0,10*ROW('Hygiene Data'!E52))="","",OFFSET('Hygiene Data'!$E$11,0,10*ROW('Hygiene Data'!E52)))</f>
        <v/>
      </c>
      <c r="DS58" s="370" t="str">
        <f ca="1">+IF(OFFSET('Hygiene Data'!$E$12,0,10*ROW('Hygiene Data'!E52))="","",OFFSET('Hygiene Data'!$E$12,0,10*ROW('Hygiene Data'!E52)))</f>
        <v/>
      </c>
      <c r="DT58" s="370" t="str">
        <f ca="1">+IF(OFFSET('Hygiene Data'!$E$13,0,10*ROW('Hygiene Data'!E52))="","",OFFSET('Hygiene Data'!$E$13,0,10*ROW('Hygiene Data'!E52)))</f>
        <v/>
      </c>
      <c r="DU58" s="370" t="str">
        <f ca="1">+IF(OFFSET('Hygiene Data'!$F$11,0,10*ROW('Hygiene Data'!F52))="","",OFFSET('Hygiene Data'!$F$11,0,10*ROW('Hygiene Data'!F52)))</f>
        <v/>
      </c>
      <c r="DV58" s="370" t="str">
        <f ca="1">+IF(OFFSET('Hygiene Data'!$F$12,0,10*ROW('Hygiene Data'!F52))="","",OFFSET('Hygiene Data'!$F$12,0,10*ROW('Hygiene Data'!F52)))</f>
        <v/>
      </c>
      <c r="DW58" s="370" t="str">
        <f ca="1">+IF(OFFSET('Hygiene Data'!$F$13,0,10*ROW('Hygiene Data'!F52))="","",OFFSET('Hygiene Data'!$F$13,0,10*ROW('Hygiene Data'!F52)))</f>
        <v/>
      </c>
      <c r="DX58" s="370" t="str">
        <f ca="1">+IF(OFFSET('Hygiene Data'!$G$11,0,10*ROW('Hygiene Data'!G52))="","",OFFSET('Hygiene Data'!$G$11,0,10*ROW('Hygiene Data'!G52)))</f>
        <v/>
      </c>
      <c r="DY58" s="370" t="str">
        <f ca="1">+IF(OFFSET('Hygiene Data'!$G$12,0,10*ROW('Hygiene Data'!G52))="","",OFFSET('Hygiene Data'!$G$12,0,10*ROW('Hygiene Data'!G52)))</f>
        <v/>
      </c>
      <c r="DZ58" s="370" t="str">
        <f ca="1">+IF(OFFSET('Hygiene Data'!$G$13,0,10*ROW('Hygiene Data'!G52))="","",OFFSET('Hygiene Data'!$G$13,0,10*ROW('Hygiene Data'!G52)))</f>
        <v/>
      </c>
      <c r="EA58" s="370" t="str">
        <f ca="1">+IF(OFFSET('Hygiene Data'!$H$11,0,10*ROW('Hygiene Data'!H52))="","",OFFSET('Hygiene Data'!$H$11,0,10*ROW('Hygiene Data'!H52)))</f>
        <v/>
      </c>
      <c r="EB58" s="370" t="str">
        <f ca="1">+IF(OFFSET('Hygiene Data'!$H$12,0,10*ROW('Hygiene Data'!H52))="","",OFFSET('Hygiene Data'!$H$12,0,10*ROW('Hygiene Data'!H52)))</f>
        <v/>
      </c>
      <c r="EC58" s="370" t="str">
        <f ca="1">+IF(OFFSET('Hygiene Data'!$H$13,0,10*ROW('Hygiene Data'!H52))="","",OFFSET('Hygiene Data'!$H$13,0,10*ROW('Hygiene Data'!H52)))</f>
        <v/>
      </c>
      <c r="ED58" s="370" t="str">
        <f ca="1">+IF(OFFSET('Hygiene Data'!$I$11,0,10*ROW('Hygiene Data'!I52))="","",OFFSET('Hygiene Data'!$I$11,0,10*ROW('Hygiene Data'!I52)))</f>
        <v/>
      </c>
      <c r="EE58" s="370" t="str">
        <f ca="1">+IF(OFFSET('Hygiene Data'!$I$12,0,10*ROW('Hygiene Data'!I52))="","",OFFSET('Hygiene Data'!$I$12,0,10*ROW('Hygiene Data'!I52)))</f>
        <v/>
      </c>
      <c r="EF58" s="370" t="str">
        <f ca="1">+IF(OFFSET('Hygiene Data'!$I$13,0,10*ROW('Hygiene Data'!I52))="","",OFFSET('Hygiene Data'!$I$13,0,10*ROW('Hygiene Data'!I52)))</f>
        <v/>
      </c>
    </row>
    <row r="59" spans="1:136" x14ac:dyDescent="0.25">
      <c r="A59" s="479" t="str">
        <f ca="1">+IF(OFFSET('Water Data'!$B$2,0,10*ROW('Water Data'!E53))="","",OFFSET('Water Data'!$B$2,0,10*ROW('Water Data'!E53)))</f>
        <v/>
      </c>
      <c r="B59" s="47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6" t="str">
        <f t="shared" ca="1" si="0"/>
        <v/>
      </c>
      <c r="D59" s="50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0" t="str">
        <f ca="1">+IF(OFFSET('Water Data'!$D$27,0,10*ROW('Water Data'!D53))="","",OFFSET('Water Data'!$D$27,0,10*ROW('Water Data'!D53)))</f>
        <v/>
      </c>
      <c r="BT59" s="370" t="str">
        <f ca="1">+IF(OFFSET('Water Data'!$D$28,0,10*ROW('Water Data'!D53))="","",OFFSET('Water Data'!$D$28,0,10*ROW('Water Data'!D53)))</f>
        <v/>
      </c>
      <c r="BU59" s="370" t="str">
        <f ca="1">+IF(OFFSET('Water Data'!$D$29,0,10*ROW('Water Data'!D53))="","",OFFSET('Water Data'!$D$29,0,10*ROW('Water Data'!D53)))</f>
        <v/>
      </c>
      <c r="BV59" s="370" t="str">
        <f ca="1">+IF(OFFSET('Water Data'!$E$27,0,10*ROW('Water Data'!E53))="","",OFFSET('Water Data'!$E$27,0,10*ROW('Water Data'!E53)))</f>
        <v/>
      </c>
      <c r="BW59" s="370" t="str">
        <f ca="1">+IF(OFFSET('Water Data'!$E$28,0,10*ROW('Water Data'!E53))="","",OFFSET('Water Data'!$E$28,0,10*ROW('Water Data'!E53)))</f>
        <v/>
      </c>
      <c r="BX59" s="370" t="str">
        <f ca="1">+IF(OFFSET('Water Data'!$E$29,0,10*ROW('Water Data'!E53))="","",OFFSET('Water Data'!$E$29,0,10*ROW('Water Data'!E53)))</f>
        <v/>
      </c>
      <c r="BY59" s="370" t="str">
        <f ca="1">+IF(OFFSET('Water Data'!$F$27,0,10*ROW('Water Data'!F53))="","",OFFSET('Water Data'!$F$27,0,10*ROW('Water Data'!F53)))</f>
        <v/>
      </c>
      <c r="BZ59" s="370" t="str">
        <f ca="1">+IF(OFFSET('Water Data'!$F$28,0,10*ROW('Water Data'!F53))="","",OFFSET('Water Data'!$F$28,0,10*ROW('Water Data'!F53)))</f>
        <v/>
      </c>
      <c r="CA59" s="370" t="str">
        <f ca="1">+IF(OFFSET('Water Data'!$F$29,0,10*ROW('Water Data'!F53))="","",OFFSET('Water Data'!$F$29,0,10*ROW('Water Data'!F53)))</f>
        <v/>
      </c>
      <c r="CB59" s="370" t="str">
        <f ca="1">+IF(OFFSET('Water Data'!$G$27,0,10*ROW('Water Data'!G53))="","",OFFSET('Water Data'!$G$27,0,10*ROW('Water Data'!G53)))</f>
        <v/>
      </c>
      <c r="CC59" s="370" t="str">
        <f ca="1">+IF(OFFSET('Water Data'!$G$28,0,10*ROW('Water Data'!G53))="","",OFFSET('Water Data'!$G$28,0,10*ROW('Water Data'!G53)))</f>
        <v/>
      </c>
      <c r="CD59" s="370" t="str">
        <f ca="1">+IF(OFFSET('Water Data'!$G$29,0,10*ROW('Water Data'!G53))="","",OFFSET('Water Data'!$G$29,0,10*ROW('Water Data'!G53)))</f>
        <v/>
      </c>
      <c r="CE59" s="370" t="str">
        <f ca="1">+IF(OFFSET('Water Data'!$H$27,0,10*ROW('Water Data'!H53))="","",OFFSET('Water Data'!$H$27,0,10*ROW('Water Data'!H53)))</f>
        <v/>
      </c>
      <c r="CF59" s="370" t="str">
        <f ca="1">+IF(OFFSET('Water Data'!$H$28,0,10*ROW('Water Data'!H53))="","",OFFSET('Water Data'!$H$28,0,10*ROW('Water Data'!H53)))</f>
        <v/>
      </c>
      <c r="CG59" s="370" t="str">
        <f ca="1">+IF(OFFSET('Water Data'!$H$29,0,10*ROW('Water Data'!H53))="","",OFFSET('Water Data'!$H$29,0,10*ROW('Water Data'!H53)))</f>
        <v/>
      </c>
      <c r="CH59" s="370" t="str">
        <f ca="1">+IF(OFFSET('Water Data'!$I$27,0,10*ROW('Water Data'!I53))="","",OFFSET('Water Data'!$I$27,0,10*ROW('Water Data'!I53)))</f>
        <v/>
      </c>
      <c r="CI59" s="370" t="str">
        <f ca="1">+IF(OFFSET('Water Data'!$I$28,0,10*ROW('Water Data'!I53))="","",OFFSET('Water Data'!$I$28,0,10*ROW('Water Data'!I53)))</f>
        <v/>
      </c>
      <c r="CJ59" s="370" t="str">
        <f ca="1">+IF(OFFSET('Water Data'!$I$29,0,10*ROW('Water Data'!I53))="","",OFFSET('Water Data'!$I$29,0,10*ROW('Water Data'!I53)))</f>
        <v/>
      </c>
      <c r="CK59" s="370" t="str">
        <f ca="1">+IF(OFFSET('Sanitation Data'!$D$28,0,10*ROW('Sanitation Data'!D53))="","",OFFSET('Sanitation Data'!$D$28,0,10*ROW('Sanitation Data'!D53)))</f>
        <v/>
      </c>
      <c r="CL59" s="370" t="str">
        <f ca="1">+IF(OFFSET('Sanitation Data'!$D$29,0,10*ROW('Sanitation Data'!D53))="","",OFFSET('Sanitation Data'!$D$29,0,10*ROW('Sanitation Data'!D53)))</f>
        <v/>
      </c>
      <c r="CM59" s="370" t="str">
        <f ca="1">+IF(OFFSET('Sanitation Data'!$D$30,0,10*ROW('Sanitation Data'!D53))="","",OFFSET('Sanitation Data'!$D$30,0,10*ROW('Sanitation Data'!D53)))</f>
        <v/>
      </c>
      <c r="CN59" s="370" t="str">
        <f ca="1">+IF(OFFSET('Sanitation Data'!$D$31,0,10*ROW('Sanitation Data'!D53))="","",OFFSET('Sanitation Data'!$D$31,0,10*ROW('Sanitation Data'!D53)))</f>
        <v/>
      </c>
      <c r="CO59" s="370" t="str">
        <f ca="1">+IF(OFFSET('Sanitation Data'!$D$32,0,10*ROW('Sanitation Data'!D53))="","",OFFSET('Sanitation Data'!$D$32,0,10*ROW('Sanitation Data'!D53)))</f>
        <v/>
      </c>
      <c r="CP59" s="370" t="str">
        <f ca="1">+IF(OFFSET('Sanitation Data'!$E$28,0,10*ROW('Sanitation Data'!E53))="","",OFFSET('Sanitation Data'!$E$28,0,10*ROW('Sanitation Data'!E53)))</f>
        <v/>
      </c>
      <c r="CQ59" s="370" t="str">
        <f ca="1">+IF(OFFSET('Sanitation Data'!$E$29,0,10*ROW('Sanitation Data'!E53))="","",OFFSET('Sanitation Data'!$E$29,0,10*ROW('Sanitation Data'!E53)))</f>
        <v/>
      </c>
      <c r="CR59" s="370" t="str">
        <f ca="1">+IF(OFFSET('Sanitation Data'!$E$30,0,10*ROW('Sanitation Data'!E53))="","",OFFSET('Sanitation Data'!$E$30,0,10*ROW('Sanitation Data'!E53)))</f>
        <v/>
      </c>
      <c r="CS59" s="370" t="str">
        <f ca="1">+IF(OFFSET('Sanitation Data'!$E$31,0,10*ROW('Sanitation Data'!E53))="","",OFFSET('Sanitation Data'!$E$31,0,10*ROW('Sanitation Data'!E53)))</f>
        <v/>
      </c>
      <c r="CT59" s="370" t="str">
        <f ca="1">+IF(OFFSET('Sanitation Data'!$E$32,0,10*ROW('Sanitation Data'!E53))="","",OFFSET('Sanitation Data'!$E$32,0,10*ROW('Sanitation Data'!E53)))</f>
        <v/>
      </c>
      <c r="CU59" s="370" t="str">
        <f ca="1">+IF(OFFSET('Sanitation Data'!$F$28,0,10*ROW('Sanitation Data'!F53))="","",OFFSET('Sanitation Data'!$F$28,0,10*ROW('Sanitation Data'!F53)))</f>
        <v/>
      </c>
      <c r="CV59" s="370" t="str">
        <f ca="1">+IF(OFFSET('Sanitation Data'!$F$29,0,10*ROW('Sanitation Data'!F53))="","",OFFSET('Sanitation Data'!$F$29,0,10*ROW('Sanitation Data'!F53)))</f>
        <v/>
      </c>
      <c r="CW59" s="370" t="str">
        <f ca="1">+IF(OFFSET('Sanitation Data'!$F$30,0,10*ROW('Sanitation Data'!F53))="","",OFFSET('Sanitation Data'!$F$30,0,10*ROW('Sanitation Data'!F53)))</f>
        <v/>
      </c>
      <c r="CX59" s="370" t="str">
        <f ca="1">+IF(OFFSET('Sanitation Data'!$F$31,0,10*ROW('Sanitation Data'!F53))="","",OFFSET('Sanitation Data'!$F$31,0,10*ROW('Sanitation Data'!F53)))</f>
        <v/>
      </c>
      <c r="CY59" s="370" t="str">
        <f ca="1">+IF(OFFSET('Sanitation Data'!$F$32,0,10*ROW('Sanitation Data'!F53))="","",OFFSET('Sanitation Data'!$F$32,0,10*ROW('Sanitation Data'!F53)))</f>
        <v/>
      </c>
      <c r="CZ59" s="370" t="str">
        <f ca="1">+IF(OFFSET('Sanitation Data'!$G$28,0,10*ROW('Sanitation Data'!G53))="","",OFFSET('Sanitation Data'!$G$28,0,10*ROW('Sanitation Data'!G53)))</f>
        <v/>
      </c>
      <c r="DA59" s="370" t="str">
        <f ca="1">+IF(OFFSET('Sanitation Data'!$G$29,0,10*ROW('Sanitation Data'!G53))="","",OFFSET('Sanitation Data'!$G$29,0,10*ROW('Sanitation Data'!G53)))</f>
        <v/>
      </c>
      <c r="DB59" s="370" t="str">
        <f ca="1">+IF(OFFSET('Sanitation Data'!$G$30,0,10*ROW('Sanitation Data'!G53))="","",OFFSET('Sanitation Data'!$G$30,0,10*ROW('Sanitation Data'!G53)))</f>
        <v/>
      </c>
      <c r="DC59" s="370" t="str">
        <f ca="1">+IF(OFFSET('Sanitation Data'!$G$31,0,10*ROW('Sanitation Data'!G53))="","",OFFSET('Sanitation Data'!$G$31,0,10*ROW('Sanitation Data'!G53)))</f>
        <v/>
      </c>
      <c r="DD59" s="370" t="str">
        <f ca="1">+IF(OFFSET('Sanitation Data'!$G$32,0,10*ROW('Sanitation Data'!G53))="","",OFFSET('Sanitation Data'!$G$32,0,10*ROW('Sanitation Data'!G53)))</f>
        <v/>
      </c>
      <c r="DE59" s="370" t="str">
        <f ca="1">+IF(OFFSET('Sanitation Data'!$H$28,0,10*ROW('Sanitation Data'!H53))="","",OFFSET('Sanitation Data'!$H$28,0,10*ROW('Sanitation Data'!H53)))</f>
        <v/>
      </c>
      <c r="DF59" s="370" t="str">
        <f ca="1">+IF(OFFSET('Sanitation Data'!$H$29,0,10*ROW('Sanitation Data'!H53))="","",OFFSET('Sanitation Data'!$H$29,0,10*ROW('Sanitation Data'!H53)))</f>
        <v/>
      </c>
      <c r="DG59" s="370" t="str">
        <f ca="1">+IF(OFFSET('Sanitation Data'!$H$30,0,10*ROW('Sanitation Data'!H53))="","",OFFSET('Sanitation Data'!$H$30,0,10*ROW('Sanitation Data'!H53)))</f>
        <v/>
      </c>
      <c r="DH59" s="370" t="str">
        <f ca="1">+IF(OFFSET('Sanitation Data'!$H$31,0,10*ROW('Sanitation Data'!H53))="","",OFFSET('Sanitation Data'!$H$31,0,10*ROW('Sanitation Data'!H53)))</f>
        <v/>
      </c>
      <c r="DI59" s="370" t="str">
        <f ca="1">+IF(OFFSET('Sanitation Data'!$H$32,0,10*ROW('Sanitation Data'!H53))="","",OFFSET('Sanitation Data'!$H$32,0,10*ROW('Sanitation Data'!H53)))</f>
        <v/>
      </c>
      <c r="DJ59" s="370" t="str">
        <f ca="1">+IF(OFFSET('Sanitation Data'!$I$28,0,10*ROW('Sanitation Data'!I53))="","",OFFSET('Sanitation Data'!$I$28,0,10*ROW('Sanitation Data'!I53)))</f>
        <v/>
      </c>
      <c r="DK59" s="370" t="str">
        <f ca="1">+IF(OFFSET('Sanitation Data'!$I$29,0,10*ROW('Sanitation Data'!I53))="","",OFFSET('Sanitation Data'!$I$29,0,10*ROW('Sanitation Data'!I53)))</f>
        <v/>
      </c>
      <c r="DL59" s="370" t="str">
        <f ca="1">+IF(OFFSET('Sanitation Data'!$I$30,0,10*ROW('Sanitation Data'!I53))="","",OFFSET('Sanitation Data'!$I$30,0,10*ROW('Sanitation Data'!I53)))</f>
        <v/>
      </c>
      <c r="DM59" s="370" t="str">
        <f ca="1">+IF(OFFSET('Sanitation Data'!$I$31,0,10*ROW('Sanitation Data'!I53))="","",OFFSET('Sanitation Data'!$I$31,0,10*ROW('Sanitation Data'!I53)))</f>
        <v/>
      </c>
      <c r="DN59" s="370" t="str">
        <f ca="1">+IF(OFFSET('Sanitation Data'!$I$32,0,10*ROW('Sanitation Data'!I53))="","",OFFSET('Sanitation Data'!$I$32,0,10*ROW('Sanitation Data'!I53)))</f>
        <v/>
      </c>
      <c r="DO59" s="370" t="str">
        <f ca="1">+IF(OFFSET('Hygiene Data'!$D$11,0,10*ROW('Hygiene Data'!D53))="","",OFFSET('Hygiene Data'!$D$11,0,10*ROW('Hygiene Data'!D53)))</f>
        <v/>
      </c>
      <c r="DP59" s="370" t="str">
        <f ca="1">+IF(OFFSET('Hygiene Data'!$D$12,0,10*ROW('Hygiene Data'!D53))="","",OFFSET('Hygiene Data'!$D$12,0,10*ROW('Hygiene Data'!D53)))</f>
        <v/>
      </c>
      <c r="DQ59" s="370" t="str">
        <f ca="1">+IF(OFFSET('Hygiene Data'!$D$13,0,10*ROW('Hygiene Data'!D53))="","",OFFSET('Hygiene Data'!$D$13,0,10*ROW('Hygiene Data'!D53)))</f>
        <v/>
      </c>
      <c r="DR59" s="370" t="str">
        <f ca="1">+IF(OFFSET('Hygiene Data'!$E$11,0,10*ROW('Hygiene Data'!E53))="","",OFFSET('Hygiene Data'!$E$11,0,10*ROW('Hygiene Data'!E53)))</f>
        <v/>
      </c>
      <c r="DS59" s="370" t="str">
        <f ca="1">+IF(OFFSET('Hygiene Data'!$E$12,0,10*ROW('Hygiene Data'!E53))="","",OFFSET('Hygiene Data'!$E$12,0,10*ROW('Hygiene Data'!E53)))</f>
        <v/>
      </c>
      <c r="DT59" s="370" t="str">
        <f ca="1">+IF(OFFSET('Hygiene Data'!$E$13,0,10*ROW('Hygiene Data'!E53))="","",OFFSET('Hygiene Data'!$E$13,0,10*ROW('Hygiene Data'!E53)))</f>
        <v/>
      </c>
      <c r="DU59" s="370" t="str">
        <f ca="1">+IF(OFFSET('Hygiene Data'!$F$11,0,10*ROW('Hygiene Data'!F53))="","",OFFSET('Hygiene Data'!$F$11,0,10*ROW('Hygiene Data'!F53)))</f>
        <v/>
      </c>
      <c r="DV59" s="370" t="str">
        <f ca="1">+IF(OFFSET('Hygiene Data'!$F$12,0,10*ROW('Hygiene Data'!F53))="","",OFFSET('Hygiene Data'!$F$12,0,10*ROW('Hygiene Data'!F53)))</f>
        <v/>
      </c>
      <c r="DW59" s="370" t="str">
        <f ca="1">+IF(OFFSET('Hygiene Data'!$F$13,0,10*ROW('Hygiene Data'!F53))="","",OFFSET('Hygiene Data'!$F$13,0,10*ROW('Hygiene Data'!F53)))</f>
        <v/>
      </c>
      <c r="DX59" s="370" t="str">
        <f ca="1">+IF(OFFSET('Hygiene Data'!$G$11,0,10*ROW('Hygiene Data'!G53))="","",OFFSET('Hygiene Data'!$G$11,0,10*ROW('Hygiene Data'!G53)))</f>
        <v/>
      </c>
      <c r="DY59" s="370" t="str">
        <f ca="1">+IF(OFFSET('Hygiene Data'!$G$12,0,10*ROW('Hygiene Data'!G53))="","",OFFSET('Hygiene Data'!$G$12,0,10*ROW('Hygiene Data'!G53)))</f>
        <v/>
      </c>
      <c r="DZ59" s="370" t="str">
        <f ca="1">+IF(OFFSET('Hygiene Data'!$G$13,0,10*ROW('Hygiene Data'!G53))="","",OFFSET('Hygiene Data'!$G$13,0,10*ROW('Hygiene Data'!G53)))</f>
        <v/>
      </c>
      <c r="EA59" s="370" t="str">
        <f ca="1">+IF(OFFSET('Hygiene Data'!$H$11,0,10*ROW('Hygiene Data'!H53))="","",OFFSET('Hygiene Data'!$H$11,0,10*ROW('Hygiene Data'!H53)))</f>
        <v/>
      </c>
      <c r="EB59" s="370" t="str">
        <f ca="1">+IF(OFFSET('Hygiene Data'!$H$12,0,10*ROW('Hygiene Data'!H53))="","",OFFSET('Hygiene Data'!$H$12,0,10*ROW('Hygiene Data'!H53)))</f>
        <v/>
      </c>
      <c r="EC59" s="370" t="str">
        <f ca="1">+IF(OFFSET('Hygiene Data'!$H$13,0,10*ROW('Hygiene Data'!H53))="","",OFFSET('Hygiene Data'!$H$13,0,10*ROW('Hygiene Data'!H53)))</f>
        <v/>
      </c>
      <c r="ED59" s="370" t="str">
        <f ca="1">+IF(OFFSET('Hygiene Data'!$I$11,0,10*ROW('Hygiene Data'!I53))="","",OFFSET('Hygiene Data'!$I$11,0,10*ROW('Hygiene Data'!I53)))</f>
        <v/>
      </c>
      <c r="EE59" s="370" t="str">
        <f ca="1">+IF(OFFSET('Hygiene Data'!$I$12,0,10*ROW('Hygiene Data'!I53))="","",OFFSET('Hygiene Data'!$I$12,0,10*ROW('Hygiene Data'!I53)))</f>
        <v/>
      </c>
      <c r="EF59" s="370" t="str">
        <f ca="1">+IF(OFFSET('Hygiene Data'!$I$13,0,10*ROW('Hygiene Data'!I53))="","",OFFSET('Hygiene Data'!$I$13,0,10*ROW('Hygiene Data'!I53)))</f>
        <v/>
      </c>
    </row>
    <row r="60" spans="1:136" x14ac:dyDescent="0.25">
      <c r="A60" s="479" t="str">
        <f ca="1">+IF(OFFSET('Water Data'!$B$2,0,10*ROW('Water Data'!E54))="","",OFFSET('Water Data'!$B$2,0,10*ROW('Water Data'!E54)))</f>
        <v/>
      </c>
      <c r="B60" s="47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6" t="str">
        <f t="shared" ca="1" si="0"/>
        <v/>
      </c>
      <c r="D60" s="50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0" t="str">
        <f ca="1">+IF(OFFSET('Water Data'!$D$27,0,10*ROW('Water Data'!D54))="","",OFFSET('Water Data'!$D$27,0,10*ROW('Water Data'!D54)))</f>
        <v/>
      </c>
      <c r="BT60" s="370" t="str">
        <f ca="1">+IF(OFFSET('Water Data'!$D$28,0,10*ROW('Water Data'!D54))="","",OFFSET('Water Data'!$D$28,0,10*ROW('Water Data'!D54)))</f>
        <v/>
      </c>
      <c r="BU60" s="370" t="str">
        <f ca="1">+IF(OFFSET('Water Data'!$D$29,0,10*ROW('Water Data'!D54))="","",OFFSET('Water Data'!$D$29,0,10*ROW('Water Data'!D54)))</f>
        <v/>
      </c>
      <c r="BV60" s="370" t="str">
        <f ca="1">+IF(OFFSET('Water Data'!$E$27,0,10*ROW('Water Data'!E54))="","",OFFSET('Water Data'!$E$27,0,10*ROW('Water Data'!E54)))</f>
        <v/>
      </c>
      <c r="BW60" s="370" t="str">
        <f ca="1">+IF(OFFSET('Water Data'!$E$28,0,10*ROW('Water Data'!E54))="","",OFFSET('Water Data'!$E$28,0,10*ROW('Water Data'!E54)))</f>
        <v/>
      </c>
      <c r="BX60" s="370" t="str">
        <f ca="1">+IF(OFFSET('Water Data'!$E$29,0,10*ROW('Water Data'!E54))="","",OFFSET('Water Data'!$E$29,0,10*ROW('Water Data'!E54)))</f>
        <v/>
      </c>
      <c r="BY60" s="370" t="str">
        <f ca="1">+IF(OFFSET('Water Data'!$F$27,0,10*ROW('Water Data'!F54))="","",OFFSET('Water Data'!$F$27,0,10*ROW('Water Data'!F54)))</f>
        <v/>
      </c>
      <c r="BZ60" s="370" t="str">
        <f ca="1">+IF(OFFSET('Water Data'!$F$28,0,10*ROW('Water Data'!F54))="","",OFFSET('Water Data'!$F$28,0,10*ROW('Water Data'!F54)))</f>
        <v/>
      </c>
      <c r="CA60" s="370" t="str">
        <f ca="1">+IF(OFFSET('Water Data'!$F$29,0,10*ROW('Water Data'!F54))="","",OFFSET('Water Data'!$F$29,0,10*ROW('Water Data'!F54)))</f>
        <v/>
      </c>
      <c r="CB60" s="370" t="str">
        <f ca="1">+IF(OFFSET('Water Data'!$G$27,0,10*ROW('Water Data'!G54))="","",OFFSET('Water Data'!$G$27,0,10*ROW('Water Data'!G54)))</f>
        <v/>
      </c>
      <c r="CC60" s="370" t="str">
        <f ca="1">+IF(OFFSET('Water Data'!$G$28,0,10*ROW('Water Data'!G54))="","",OFFSET('Water Data'!$G$28,0,10*ROW('Water Data'!G54)))</f>
        <v/>
      </c>
      <c r="CD60" s="370" t="str">
        <f ca="1">+IF(OFFSET('Water Data'!$G$29,0,10*ROW('Water Data'!G54))="","",OFFSET('Water Data'!$G$29,0,10*ROW('Water Data'!G54)))</f>
        <v/>
      </c>
      <c r="CE60" s="370" t="str">
        <f ca="1">+IF(OFFSET('Water Data'!$H$27,0,10*ROW('Water Data'!H54))="","",OFFSET('Water Data'!$H$27,0,10*ROW('Water Data'!H54)))</f>
        <v/>
      </c>
      <c r="CF60" s="370" t="str">
        <f ca="1">+IF(OFFSET('Water Data'!$H$28,0,10*ROW('Water Data'!H54))="","",OFFSET('Water Data'!$H$28,0,10*ROW('Water Data'!H54)))</f>
        <v/>
      </c>
      <c r="CG60" s="370" t="str">
        <f ca="1">+IF(OFFSET('Water Data'!$H$29,0,10*ROW('Water Data'!H54))="","",OFFSET('Water Data'!$H$29,0,10*ROW('Water Data'!H54)))</f>
        <v/>
      </c>
      <c r="CH60" s="370" t="str">
        <f ca="1">+IF(OFFSET('Water Data'!$I$27,0,10*ROW('Water Data'!I54))="","",OFFSET('Water Data'!$I$27,0,10*ROW('Water Data'!I54)))</f>
        <v/>
      </c>
      <c r="CI60" s="370" t="str">
        <f ca="1">+IF(OFFSET('Water Data'!$I$28,0,10*ROW('Water Data'!I54))="","",OFFSET('Water Data'!$I$28,0,10*ROW('Water Data'!I54)))</f>
        <v/>
      </c>
      <c r="CJ60" s="370" t="str">
        <f ca="1">+IF(OFFSET('Water Data'!$I$29,0,10*ROW('Water Data'!I54))="","",OFFSET('Water Data'!$I$29,0,10*ROW('Water Data'!I54)))</f>
        <v/>
      </c>
      <c r="CK60" s="370" t="str">
        <f ca="1">+IF(OFFSET('Sanitation Data'!$D$28,0,10*ROW('Sanitation Data'!D54))="","",OFFSET('Sanitation Data'!$D$28,0,10*ROW('Sanitation Data'!D54)))</f>
        <v/>
      </c>
      <c r="CL60" s="370" t="str">
        <f ca="1">+IF(OFFSET('Sanitation Data'!$D$29,0,10*ROW('Sanitation Data'!D54))="","",OFFSET('Sanitation Data'!$D$29,0,10*ROW('Sanitation Data'!D54)))</f>
        <v/>
      </c>
      <c r="CM60" s="370" t="str">
        <f ca="1">+IF(OFFSET('Sanitation Data'!$D$30,0,10*ROW('Sanitation Data'!D54))="","",OFFSET('Sanitation Data'!$D$30,0,10*ROW('Sanitation Data'!D54)))</f>
        <v/>
      </c>
      <c r="CN60" s="370" t="str">
        <f ca="1">+IF(OFFSET('Sanitation Data'!$D$31,0,10*ROW('Sanitation Data'!D54))="","",OFFSET('Sanitation Data'!$D$31,0,10*ROW('Sanitation Data'!D54)))</f>
        <v/>
      </c>
      <c r="CO60" s="370" t="str">
        <f ca="1">+IF(OFFSET('Sanitation Data'!$D$32,0,10*ROW('Sanitation Data'!D54))="","",OFFSET('Sanitation Data'!$D$32,0,10*ROW('Sanitation Data'!D54)))</f>
        <v/>
      </c>
      <c r="CP60" s="370" t="str">
        <f ca="1">+IF(OFFSET('Sanitation Data'!$E$28,0,10*ROW('Sanitation Data'!E54))="","",OFFSET('Sanitation Data'!$E$28,0,10*ROW('Sanitation Data'!E54)))</f>
        <v/>
      </c>
      <c r="CQ60" s="370" t="str">
        <f ca="1">+IF(OFFSET('Sanitation Data'!$E$29,0,10*ROW('Sanitation Data'!E54))="","",OFFSET('Sanitation Data'!$E$29,0,10*ROW('Sanitation Data'!E54)))</f>
        <v/>
      </c>
      <c r="CR60" s="370" t="str">
        <f ca="1">+IF(OFFSET('Sanitation Data'!$E$30,0,10*ROW('Sanitation Data'!E54))="","",OFFSET('Sanitation Data'!$E$30,0,10*ROW('Sanitation Data'!E54)))</f>
        <v/>
      </c>
      <c r="CS60" s="370" t="str">
        <f ca="1">+IF(OFFSET('Sanitation Data'!$E$31,0,10*ROW('Sanitation Data'!E54))="","",OFFSET('Sanitation Data'!$E$31,0,10*ROW('Sanitation Data'!E54)))</f>
        <v/>
      </c>
      <c r="CT60" s="370" t="str">
        <f ca="1">+IF(OFFSET('Sanitation Data'!$E$32,0,10*ROW('Sanitation Data'!E54))="","",OFFSET('Sanitation Data'!$E$32,0,10*ROW('Sanitation Data'!E54)))</f>
        <v/>
      </c>
      <c r="CU60" s="370" t="str">
        <f ca="1">+IF(OFFSET('Sanitation Data'!$F$28,0,10*ROW('Sanitation Data'!F54))="","",OFFSET('Sanitation Data'!$F$28,0,10*ROW('Sanitation Data'!F54)))</f>
        <v/>
      </c>
      <c r="CV60" s="370" t="str">
        <f ca="1">+IF(OFFSET('Sanitation Data'!$F$29,0,10*ROW('Sanitation Data'!F54))="","",OFFSET('Sanitation Data'!$F$29,0,10*ROW('Sanitation Data'!F54)))</f>
        <v/>
      </c>
      <c r="CW60" s="370" t="str">
        <f ca="1">+IF(OFFSET('Sanitation Data'!$F$30,0,10*ROW('Sanitation Data'!F54))="","",OFFSET('Sanitation Data'!$F$30,0,10*ROW('Sanitation Data'!F54)))</f>
        <v/>
      </c>
      <c r="CX60" s="370" t="str">
        <f ca="1">+IF(OFFSET('Sanitation Data'!$F$31,0,10*ROW('Sanitation Data'!F54))="","",OFFSET('Sanitation Data'!$F$31,0,10*ROW('Sanitation Data'!F54)))</f>
        <v/>
      </c>
      <c r="CY60" s="370" t="str">
        <f ca="1">+IF(OFFSET('Sanitation Data'!$F$32,0,10*ROW('Sanitation Data'!F54))="","",OFFSET('Sanitation Data'!$F$32,0,10*ROW('Sanitation Data'!F54)))</f>
        <v/>
      </c>
      <c r="CZ60" s="370" t="str">
        <f ca="1">+IF(OFFSET('Sanitation Data'!$G$28,0,10*ROW('Sanitation Data'!G54))="","",OFFSET('Sanitation Data'!$G$28,0,10*ROW('Sanitation Data'!G54)))</f>
        <v/>
      </c>
      <c r="DA60" s="370" t="str">
        <f ca="1">+IF(OFFSET('Sanitation Data'!$G$29,0,10*ROW('Sanitation Data'!G54))="","",OFFSET('Sanitation Data'!$G$29,0,10*ROW('Sanitation Data'!G54)))</f>
        <v/>
      </c>
      <c r="DB60" s="370" t="str">
        <f ca="1">+IF(OFFSET('Sanitation Data'!$G$30,0,10*ROW('Sanitation Data'!G54))="","",OFFSET('Sanitation Data'!$G$30,0,10*ROW('Sanitation Data'!G54)))</f>
        <v/>
      </c>
      <c r="DC60" s="370" t="str">
        <f ca="1">+IF(OFFSET('Sanitation Data'!$G$31,0,10*ROW('Sanitation Data'!G54))="","",OFFSET('Sanitation Data'!$G$31,0,10*ROW('Sanitation Data'!G54)))</f>
        <v/>
      </c>
      <c r="DD60" s="370" t="str">
        <f ca="1">+IF(OFFSET('Sanitation Data'!$G$32,0,10*ROW('Sanitation Data'!G54))="","",OFFSET('Sanitation Data'!$G$32,0,10*ROW('Sanitation Data'!G54)))</f>
        <v/>
      </c>
      <c r="DE60" s="370" t="str">
        <f ca="1">+IF(OFFSET('Sanitation Data'!$H$28,0,10*ROW('Sanitation Data'!H54))="","",OFFSET('Sanitation Data'!$H$28,0,10*ROW('Sanitation Data'!H54)))</f>
        <v/>
      </c>
      <c r="DF60" s="370" t="str">
        <f ca="1">+IF(OFFSET('Sanitation Data'!$H$29,0,10*ROW('Sanitation Data'!H54))="","",OFFSET('Sanitation Data'!$H$29,0,10*ROW('Sanitation Data'!H54)))</f>
        <v/>
      </c>
      <c r="DG60" s="370" t="str">
        <f ca="1">+IF(OFFSET('Sanitation Data'!$H$30,0,10*ROW('Sanitation Data'!H54))="","",OFFSET('Sanitation Data'!$H$30,0,10*ROW('Sanitation Data'!H54)))</f>
        <v/>
      </c>
      <c r="DH60" s="370" t="str">
        <f ca="1">+IF(OFFSET('Sanitation Data'!$H$31,0,10*ROW('Sanitation Data'!H54))="","",OFFSET('Sanitation Data'!$H$31,0,10*ROW('Sanitation Data'!H54)))</f>
        <v/>
      </c>
      <c r="DI60" s="370" t="str">
        <f ca="1">+IF(OFFSET('Sanitation Data'!$H$32,0,10*ROW('Sanitation Data'!H54))="","",OFFSET('Sanitation Data'!$H$32,0,10*ROW('Sanitation Data'!H54)))</f>
        <v/>
      </c>
      <c r="DJ60" s="370" t="str">
        <f ca="1">+IF(OFFSET('Sanitation Data'!$I$28,0,10*ROW('Sanitation Data'!I54))="","",OFFSET('Sanitation Data'!$I$28,0,10*ROW('Sanitation Data'!I54)))</f>
        <v/>
      </c>
      <c r="DK60" s="370" t="str">
        <f ca="1">+IF(OFFSET('Sanitation Data'!$I$29,0,10*ROW('Sanitation Data'!I54))="","",OFFSET('Sanitation Data'!$I$29,0,10*ROW('Sanitation Data'!I54)))</f>
        <v/>
      </c>
      <c r="DL60" s="370" t="str">
        <f ca="1">+IF(OFFSET('Sanitation Data'!$I$30,0,10*ROW('Sanitation Data'!I54))="","",OFFSET('Sanitation Data'!$I$30,0,10*ROW('Sanitation Data'!I54)))</f>
        <v/>
      </c>
      <c r="DM60" s="370" t="str">
        <f ca="1">+IF(OFFSET('Sanitation Data'!$I$31,0,10*ROW('Sanitation Data'!I54))="","",OFFSET('Sanitation Data'!$I$31,0,10*ROW('Sanitation Data'!I54)))</f>
        <v/>
      </c>
      <c r="DN60" s="370" t="str">
        <f ca="1">+IF(OFFSET('Sanitation Data'!$I$32,0,10*ROW('Sanitation Data'!I54))="","",OFFSET('Sanitation Data'!$I$32,0,10*ROW('Sanitation Data'!I54)))</f>
        <v/>
      </c>
      <c r="DO60" s="370" t="str">
        <f ca="1">+IF(OFFSET('Hygiene Data'!$D$11,0,10*ROW('Hygiene Data'!D54))="","",OFFSET('Hygiene Data'!$D$11,0,10*ROW('Hygiene Data'!D54)))</f>
        <v/>
      </c>
      <c r="DP60" s="370" t="str">
        <f ca="1">+IF(OFFSET('Hygiene Data'!$D$12,0,10*ROW('Hygiene Data'!D54))="","",OFFSET('Hygiene Data'!$D$12,0,10*ROW('Hygiene Data'!D54)))</f>
        <v/>
      </c>
      <c r="DQ60" s="370" t="str">
        <f ca="1">+IF(OFFSET('Hygiene Data'!$D$13,0,10*ROW('Hygiene Data'!D54))="","",OFFSET('Hygiene Data'!$D$13,0,10*ROW('Hygiene Data'!D54)))</f>
        <v/>
      </c>
      <c r="DR60" s="370" t="str">
        <f ca="1">+IF(OFFSET('Hygiene Data'!$E$11,0,10*ROW('Hygiene Data'!E54))="","",OFFSET('Hygiene Data'!$E$11,0,10*ROW('Hygiene Data'!E54)))</f>
        <v/>
      </c>
      <c r="DS60" s="370" t="str">
        <f ca="1">+IF(OFFSET('Hygiene Data'!$E$12,0,10*ROW('Hygiene Data'!E54))="","",OFFSET('Hygiene Data'!$E$12,0,10*ROW('Hygiene Data'!E54)))</f>
        <v/>
      </c>
      <c r="DT60" s="370" t="str">
        <f ca="1">+IF(OFFSET('Hygiene Data'!$E$13,0,10*ROW('Hygiene Data'!E54))="","",OFFSET('Hygiene Data'!$E$13,0,10*ROW('Hygiene Data'!E54)))</f>
        <v/>
      </c>
      <c r="DU60" s="370" t="str">
        <f ca="1">+IF(OFFSET('Hygiene Data'!$F$11,0,10*ROW('Hygiene Data'!F54))="","",OFFSET('Hygiene Data'!$F$11,0,10*ROW('Hygiene Data'!F54)))</f>
        <v/>
      </c>
      <c r="DV60" s="370" t="str">
        <f ca="1">+IF(OFFSET('Hygiene Data'!$F$12,0,10*ROW('Hygiene Data'!F54))="","",OFFSET('Hygiene Data'!$F$12,0,10*ROW('Hygiene Data'!F54)))</f>
        <v/>
      </c>
      <c r="DW60" s="370" t="str">
        <f ca="1">+IF(OFFSET('Hygiene Data'!$F$13,0,10*ROW('Hygiene Data'!F54))="","",OFFSET('Hygiene Data'!$F$13,0,10*ROW('Hygiene Data'!F54)))</f>
        <v/>
      </c>
      <c r="DX60" s="370" t="str">
        <f ca="1">+IF(OFFSET('Hygiene Data'!$G$11,0,10*ROW('Hygiene Data'!G54))="","",OFFSET('Hygiene Data'!$G$11,0,10*ROW('Hygiene Data'!G54)))</f>
        <v/>
      </c>
      <c r="DY60" s="370" t="str">
        <f ca="1">+IF(OFFSET('Hygiene Data'!$G$12,0,10*ROW('Hygiene Data'!G54))="","",OFFSET('Hygiene Data'!$G$12,0,10*ROW('Hygiene Data'!G54)))</f>
        <v/>
      </c>
      <c r="DZ60" s="370" t="str">
        <f ca="1">+IF(OFFSET('Hygiene Data'!$G$13,0,10*ROW('Hygiene Data'!G54))="","",OFFSET('Hygiene Data'!$G$13,0,10*ROW('Hygiene Data'!G54)))</f>
        <v/>
      </c>
      <c r="EA60" s="370" t="str">
        <f ca="1">+IF(OFFSET('Hygiene Data'!$H$11,0,10*ROW('Hygiene Data'!H54))="","",OFFSET('Hygiene Data'!$H$11,0,10*ROW('Hygiene Data'!H54)))</f>
        <v/>
      </c>
      <c r="EB60" s="370" t="str">
        <f ca="1">+IF(OFFSET('Hygiene Data'!$H$12,0,10*ROW('Hygiene Data'!H54))="","",OFFSET('Hygiene Data'!$H$12,0,10*ROW('Hygiene Data'!H54)))</f>
        <v/>
      </c>
      <c r="EC60" s="370" t="str">
        <f ca="1">+IF(OFFSET('Hygiene Data'!$H$13,0,10*ROW('Hygiene Data'!H54))="","",OFFSET('Hygiene Data'!$H$13,0,10*ROW('Hygiene Data'!H54)))</f>
        <v/>
      </c>
      <c r="ED60" s="370" t="str">
        <f ca="1">+IF(OFFSET('Hygiene Data'!$I$11,0,10*ROW('Hygiene Data'!I54))="","",OFFSET('Hygiene Data'!$I$11,0,10*ROW('Hygiene Data'!I54)))</f>
        <v/>
      </c>
      <c r="EE60" s="370" t="str">
        <f ca="1">+IF(OFFSET('Hygiene Data'!$I$12,0,10*ROW('Hygiene Data'!I54))="","",OFFSET('Hygiene Data'!$I$12,0,10*ROW('Hygiene Data'!I54)))</f>
        <v/>
      </c>
      <c r="EF60" s="370" t="str">
        <f ca="1">+IF(OFFSET('Hygiene Data'!$I$13,0,10*ROW('Hygiene Data'!I54))="","",OFFSET('Hygiene Data'!$I$13,0,10*ROW('Hygiene Data'!I54)))</f>
        <v/>
      </c>
    </row>
    <row r="61" spans="1:136" x14ac:dyDescent="0.25">
      <c r="A61" s="479" t="str">
        <f ca="1">+IF(OFFSET('Water Data'!$B$2,0,10*ROW('Water Data'!E55))="","",OFFSET('Water Data'!$B$2,0,10*ROW('Water Data'!E55)))</f>
        <v/>
      </c>
      <c r="B61" s="47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6" t="str">
        <f t="shared" ca="1" si="0"/>
        <v/>
      </c>
      <c r="D61" s="50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0" t="str">
        <f ca="1">+IF(OFFSET('Water Data'!$D$27,0,10*ROW('Water Data'!D55))="","",OFFSET('Water Data'!$D$27,0,10*ROW('Water Data'!D55)))</f>
        <v/>
      </c>
      <c r="BT61" s="370" t="str">
        <f ca="1">+IF(OFFSET('Water Data'!$D$28,0,10*ROW('Water Data'!D55))="","",OFFSET('Water Data'!$D$28,0,10*ROW('Water Data'!D55)))</f>
        <v/>
      </c>
      <c r="BU61" s="370" t="str">
        <f ca="1">+IF(OFFSET('Water Data'!$D$29,0,10*ROW('Water Data'!D55))="","",OFFSET('Water Data'!$D$29,0,10*ROW('Water Data'!D55)))</f>
        <v/>
      </c>
      <c r="BV61" s="370" t="str">
        <f ca="1">+IF(OFFSET('Water Data'!$E$27,0,10*ROW('Water Data'!E55))="","",OFFSET('Water Data'!$E$27,0,10*ROW('Water Data'!E55)))</f>
        <v/>
      </c>
      <c r="BW61" s="370" t="str">
        <f ca="1">+IF(OFFSET('Water Data'!$E$28,0,10*ROW('Water Data'!E55))="","",OFFSET('Water Data'!$E$28,0,10*ROW('Water Data'!E55)))</f>
        <v/>
      </c>
      <c r="BX61" s="370" t="str">
        <f ca="1">+IF(OFFSET('Water Data'!$E$29,0,10*ROW('Water Data'!E55))="","",OFFSET('Water Data'!$E$29,0,10*ROW('Water Data'!E55)))</f>
        <v/>
      </c>
      <c r="BY61" s="370" t="str">
        <f ca="1">+IF(OFFSET('Water Data'!$F$27,0,10*ROW('Water Data'!F55))="","",OFFSET('Water Data'!$F$27,0,10*ROW('Water Data'!F55)))</f>
        <v/>
      </c>
      <c r="BZ61" s="370" t="str">
        <f ca="1">+IF(OFFSET('Water Data'!$F$28,0,10*ROW('Water Data'!F55))="","",OFFSET('Water Data'!$F$28,0,10*ROW('Water Data'!F55)))</f>
        <v/>
      </c>
      <c r="CA61" s="370" t="str">
        <f ca="1">+IF(OFFSET('Water Data'!$F$29,0,10*ROW('Water Data'!F55))="","",OFFSET('Water Data'!$F$29,0,10*ROW('Water Data'!F55)))</f>
        <v/>
      </c>
      <c r="CB61" s="370" t="str">
        <f ca="1">+IF(OFFSET('Water Data'!$G$27,0,10*ROW('Water Data'!G55))="","",OFFSET('Water Data'!$G$27,0,10*ROW('Water Data'!G55)))</f>
        <v/>
      </c>
      <c r="CC61" s="370" t="str">
        <f ca="1">+IF(OFFSET('Water Data'!$G$28,0,10*ROW('Water Data'!G55))="","",OFFSET('Water Data'!$G$28,0,10*ROW('Water Data'!G55)))</f>
        <v/>
      </c>
      <c r="CD61" s="370" t="str">
        <f ca="1">+IF(OFFSET('Water Data'!$G$29,0,10*ROW('Water Data'!G55))="","",OFFSET('Water Data'!$G$29,0,10*ROW('Water Data'!G55)))</f>
        <v/>
      </c>
      <c r="CE61" s="370" t="str">
        <f ca="1">+IF(OFFSET('Water Data'!$H$27,0,10*ROW('Water Data'!H55))="","",OFFSET('Water Data'!$H$27,0,10*ROW('Water Data'!H55)))</f>
        <v/>
      </c>
      <c r="CF61" s="370" t="str">
        <f ca="1">+IF(OFFSET('Water Data'!$H$28,0,10*ROW('Water Data'!H55))="","",OFFSET('Water Data'!$H$28,0,10*ROW('Water Data'!H55)))</f>
        <v/>
      </c>
      <c r="CG61" s="370" t="str">
        <f ca="1">+IF(OFFSET('Water Data'!$H$29,0,10*ROW('Water Data'!H55))="","",OFFSET('Water Data'!$H$29,0,10*ROW('Water Data'!H55)))</f>
        <v/>
      </c>
      <c r="CH61" s="370" t="str">
        <f ca="1">+IF(OFFSET('Water Data'!$I$27,0,10*ROW('Water Data'!I55))="","",OFFSET('Water Data'!$I$27,0,10*ROW('Water Data'!I55)))</f>
        <v/>
      </c>
      <c r="CI61" s="370" t="str">
        <f ca="1">+IF(OFFSET('Water Data'!$I$28,0,10*ROW('Water Data'!I55))="","",OFFSET('Water Data'!$I$28,0,10*ROW('Water Data'!I55)))</f>
        <v/>
      </c>
      <c r="CJ61" s="370" t="str">
        <f ca="1">+IF(OFFSET('Water Data'!$I$29,0,10*ROW('Water Data'!I55))="","",OFFSET('Water Data'!$I$29,0,10*ROW('Water Data'!I55)))</f>
        <v/>
      </c>
      <c r="CK61" s="370" t="str">
        <f ca="1">+IF(OFFSET('Sanitation Data'!$D$28,0,10*ROW('Sanitation Data'!D55))="","",OFFSET('Sanitation Data'!$D$28,0,10*ROW('Sanitation Data'!D55)))</f>
        <v/>
      </c>
      <c r="CL61" s="370" t="str">
        <f ca="1">+IF(OFFSET('Sanitation Data'!$D$29,0,10*ROW('Sanitation Data'!D55))="","",OFFSET('Sanitation Data'!$D$29,0,10*ROW('Sanitation Data'!D55)))</f>
        <v/>
      </c>
      <c r="CM61" s="370" t="str">
        <f ca="1">+IF(OFFSET('Sanitation Data'!$D$30,0,10*ROW('Sanitation Data'!D55))="","",OFFSET('Sanitation Data'!$D$30,0,10*ROW('Sanitation Data'!D55)))</f>
        <v/>
      </c>
      <c r="CN61" s="370" t="str">
        <f ca="1">+IF(OFFSET('Sanitation Data'!$D$31,0,10*ROW('Sanitation Data'!D55))="","",OFFSET('Sanitation Data'!$D$31,0,10*ROW('Sanitation Data'!D55)))</f>
        <v/>
      </c>
      <c r="CO61" s="370" t="str">
        <f ca="1">+IF(OFFSET('Sanitation Data'!$D$32,0,10*ROW('Sanitation Data'!D55))="","",OFFSET('Sanitation Data'!$D$32,0,10*ROW('Sanitation Data'!D55)))</f>
        <v/>
      </c>
      <c r="CP61" s="370" t="str">
        <f ca="1">+IF(OFFSET('Sanitation Data'!$E$28,0,10*ROW('Sanitation Data'!E55))="","",OFFSET('Sanitation Data'!$E$28,0,10*ROW('Sanitation Data'!E55)))</f>
        <v/>
      </c>
      <c r="CQ61" s="370" t="str">
        <f ca="1">+IF(OFFSET('Sanitation Data'!$E$29,0,10*ROW('Sanitation Data'!E55))="","",OFFSET('Sanitation Data'!$E$29,0,10*ROW('Sanitation Data'!E55)))</f>
        <v/>
      </c>
      <c r="CR61" s="370" t="str">
        <f ca="1">+IF(OFFSET('Sanitation Data'!$E$30,0,10*ROW('Sanitation Data'!E55))="","",OFFSET('Sanitation Data'!$E$30,0,10*ROW('Sanitation Data'!E55)))</f>
        <v/>
      </c>
      <c r="CS61" s="370" t="str">
        <f ca="1">+IF(OFFSET('Sanitation Data'!$E$31,0,10*ROW('Sanitation Data'!E55))="","",OFFSET('Sanitation Data'!$E$31,0,10*ROW('Sanitation Data'!E55)))</f>
        <v/>
      </c>
      <c r="CT61" s="370" t="str">
        <f ca="1">+IF(OFFSET('Sanitation Data'!$E$32,0,10*ROW('Sanitation Data'!E55))="","",OFFSET('Sanitation Data'!$E$32,0,10*ROW('Sanitation Data'!E55)))</f>
        <v/>
      </c>
      <c r="CU61" s="370" t="str">
        <f ca="1">+IF(OFFSET('Sanitation Data'!$F$28,0,10*ROW('Sanitation Data'!F55))="","",OFFSET('Sanitation Data'!$F$28,0,10*ROW('Sanitation Data'!F55)))</f>
        <v/>
      </c>
      <c r="CV61" s="370" t="str">
        <f ca="1">+IF(OFFSET('Sanitation Data'!$F$29,0,10*ROW('Sanitation Data'!F55))="","",OFFSET('Sanitation Data'!$F$29,0,10*ROW('Sanitation Data'!F55)))</f>
        <v/>
      </c>
      <c r="CW61" s="370" t="str">
        <f ca="1">+IF(OFFSET('Sanitation Data'!$F$30,0,10*ROW('Sanitation Data'!F55))="","",OFFSET('Sanitation Data'!$F$30,0,10*ROW('Sanitation Data'!F55)))</f>
        <v/>
      </c>
      <c r="CX61" s="370" t="str">
        <f ca="1">+IF(OFFSET('Sanitation Data'!$F$31,0,10*ROW('Sanitation Data'!F55))="","",OFFSET('Sanitation Data'!$F$31,0,10*ROW('Sanitation Data'!F55)))</f>
        <v/>
      </c>
      <c r="CY61" s="370" t="str">
        <f ca="1">+IF(OFFSET('Sanitation Data'!$F$32,0,10*ROW('Sanitation Data'!F55))="","",OFFSET('Sanitation Data'!$F$32,0,10*ROW('Sanitation Data'!F55)))</f>
        <v/>
      </c>
      <c r="CZ61" s="370" t="str">
        <f ca="1">+IF(OFFSET('Sanitation Data'!$G$28,0,10*ROW('Sanitation Data'!G55))="","",OFFSET('Sanitation Data'!$G$28,0,10*ROW('Sanitation Data'!G55)))</f>
        <v/>
      </c>
      <c r="DA61" s="370" t="str">
        <f ca="1">+IF(OFFSET('Sanitation Data'!$G$29,0,10*ROW('Sanitation Data'!G55))="","",OFFSET('Sanitation Data'!$G$29,0,10*ROW('Sanitation Data'!G55)))</f>
        <v/>
      </c>
      <c r="DB61" s="370" t="str">
        <f ca="1">+IF(OFFSET('Sanitation Data'!$G$30,0,10*ROW('Sanitation Data'!G55))="","",OFFSET('Sanitation Data'!$G$30,0,10*ROW('Sanitation Data'!G55)))</f>
        <v/>
      </c>
      <c r="DC61" s="370" t="str">
        <f ca="1">+IF(OFFSET('Sanitation Data'!$G$31,0,10*ROW('Sanitation Data'!G55))="","",OFFSET('Sanitation Data'!$G$31,0,10*ROW('Sanitation Data'!G55)))</f>
        <v/>
      </c>
      <c r="DD61" s="370" t="str">
        <f ca="1">+IF(OFFSET('Sanitation Data'!$G$32,0,10*ROW('Sanitation Data'!G55))="","",OFFSET('Sanitation Data'!$G$32,0,10*ROW('Sanitation Data'!G55)))</f>
        <v/>
      </c>
      <c r="DE61" s="370" t="str">
        <f ca="1">+IF(OFFSET('Sanitation Data'!$H$28,0,10*ROW('Sanitation Data'!H55))="","",OFFSET('Sanitation Data'!$H$28,0,10*ROW('Sanitation Data'!H55)))</f>
        <v/>
      </c>
      <c r="DF61" s="370" t="str">
        <f ca="1">+IF(OFFSET('Sanitation Data'!$H$29,0,10*ROW('Sanitation Data'!H55))="","",OFFSET('Sanitation Data'!$H$29,0,10*ROW('Sanitation Data'!H55)))</f>
        <v/>
      </c>
      <c r="DG61" s="370" t="str">
        <f ca="1">+IF(OFFSET('Sanitation Data'!$H$30,0,10*ROW('Sanitation Data'!H55))="","",OFFSET('Sanitation Data'!$H$30,0,10*ROW('Sanitation Data'!H55)))</f>
        <v/>
      </c>
      <c r="DH61" s="370" t="str">
        <f ca="1">+IF(OFFSET('Sanitation Data'!$H$31,0,10*ROW('Sanitation Data'!H55))="","",OFFSET('Sanitation Data'!$H$31,0,10*ROW('Sanitation Data'!H55)))</f>
        <v/>
      </c>
      <c r="DI61" s="370" t="str">
        <f ca="1">+IF(OFFSET('Sanitation Data'!$H$32,0,10*ROW('Sanitation Data'!H55))="","",OFFSET('Sanitation Data'!$H$32,0,10*ROW('Sanitation Data'!H55)))</f>
        <v/>
      </c>
      <c r="DJ61" s="370" t="str">
        <f ca="1">+IF(OFFSET('Sanitation Data'!$I$28,0,10*ROW('Sanitation Data'!I55))="","",OFFSET('Sanitation Data'!$I$28,0,10*ROW('Sanitation Data'!I55)))</f>
        <v/>
      </c>
      <c r="DK61" s="370" t="str">
        <f ca="1">+IF(OFFSET('Sanitation Data'!$I$29,0,10*ROW('Sanitation Data'!I55))="","",OFFSET('Sanitation Data'!$I$29,0,10*ROW('Sanitation Data'!I55)))</f>
        <v/>
      </c>
      <c r="DL61" s="370" t="str">
        <f ca="1">+IF(OFFSET('Sanitation Data'!$I$30,0,10*ROW('Sanitation Data'!I55))="","",OFFSET('Sanitation Data'!$I$30,0,10*ROW('Sanitation Data'!I55)))</f>
        <v/>
      </c>
      <c r="DM61" s="370" t="str">
        <f ca="1">+IF(OFFSET('Sanitation Data'!$I$31,0,10*ROW('Sanitation Data'!I55))="","",OFFSET('Sanitation Data'!$I$31,0,10*ROW('Sanitation Data'!I55)))</f>
        <v/>
      </c>
      <c r="DN61" s="370" t="str">
        <f ca="1">+IF(OFFSET('Sanitation Data'!$I$32,0,10*ROW('Sanitation Data'!I55))="","",OFFSET('Sanitation Data'!$I$32,0,10*ROW('Sanitation Data'!I55)))</f>
        <v/>
      </c>
      <c r="DO61" s="370" t="str">
        <f ca="1">+IF(OFFSET('Hygiene Data'!$D$11,0,10*ROW('Hygiene Data'!D55))="","",OFFSET('Hygiene Data'!$D$11,0,10*ROW('Hygiene Data'!D55)))</f>
        <v/>
      </c>
      <c r="DP61" s="370" t="str">
        <f ca="1">+IF(OFFSET('Hygiene Data'!$D$12,0,10*ROW('Hygiene Data'!D55))="","",OFFSET('Hygiene Data'!$D$12,0,10*ROW('Hygiene Data'!D55)))</f>
        <v/>
      </c>
      <c r="DQ61" s="370" t="str">
        <f ca="1">+IF(OFFSET('Hygiene Data'!$D$13,0,10*ROW('Hygiene Data'!D55))="","",OFFSET('Hygiene Data'!$D$13,0,10*ROW('Hygiene Data'!D55)))</f>
        <v/>
      </c>
      <c r="DR61" s="370" t="str">
        <f ca="1">+IF(OFFSET('Hygiene Data'!$E$11,0,10*ROW('Hygiene Data'!E55))="","",OFFSET('Hygiene Data'!$E$11,0,10*ROW('Hygiene Data'!E55)))</f>
        <v/>
      </c>
      <c r="DS61" s="370" t="str">
        <f ca="1">+IF(OFFSET('Hygiene Data'!$E$12,0,10*ROW('Hygiene Data'!E55))="","",OFFSET('Hygiene Data'!$E$12,0,10*ROW('Hygiene Data'!E55)))</f>
        <v/>
      </c>
      <c r="DT61" s="370" t="str">
        <f ca="1">+IF(OFFSET('Hygiene Data'!$E$13,0,10*ROW('Hygiene Data'!E55))="","",OFFSET('Hygiene Data'!$E$13,0,10*ROW('Hygiene Data'!E55)))</f>
        <v/>
      </c>
      <c r="DU61" s="370" t="str">
        <f ca="1">+IF(OFFSET('Hygiene Data'!$F$11,0,10*ROW('Hygiene Data'!F55))="","",OFFSET('Hygiene Data'!$F$11,0,10*ROW('Hygiene Data'!F55)))</f>
        <v/>
      </c>
      <c r="DV61" s="370" t="str">
        <f ca="1">+IF(OFFSET('Hygiene Data'!$F$12,0,10*ROW('Hygiene Data'!F55))="","",OFFSET('Hygiene Data'!$F$12,0,10*ROW('Hygiene Data'!F55)))</f>
        <v/>
      </c>
      <c r="DW61" s="370" t="str">
        <f ca="1">+IF(OFFSET('Hygiene Data'!$F$13,0,10*ROW('Hygiene Data'!F55))="","",OFFSET('Hygiene Data'!$F$13,0,10*ROW('Hygiene Data'!F55)))</f>
        <v/>
      </c>
      <c r="DX61" s="370" t="str">
        <f ca="1">+IF(OFFSET('Hygiene Data'!$G$11,0,10*ROW('Hygiene Data'!G55))="","",OFFSET('Hygiene Data'!$G$11,0,10*ROW('Hygiene Data'!G55)))</f>
        <v/>
      </c>
      <c r="DY61" s="370" t="str">
        <f ca="1">+IF(OFFSET('Hygiene Data'!$G$12,0,10*ROW('Hygiene Data'!G55))="","",OFFSET('Hygiene Data'!$G$12,0,10*ROW('Hygiene Data'!G55)))</f>
        <v/>
      </c>
      <c r="DZ61" s="370" t="str">
        <f ca="1">+IF(OFFSET('Hygiene Data'!$G$13,0,10*ROW('Hygiene Data'!G55))="","",OFFSET('Hygiene Data'!$G$13,0,10*ROW('Hygiene Data'!G55)))</f>
        <v/>
      </c>
      <c r="EA61" s="370" t="str">
        <f ca="1">+IF(OFFSET('Hygiene Data'!$H$11,0,10*ROW('Hygiene Data'!H55))="","",OFFSET('Hygiene Data'!$H$11,0,10*ROW('Hygiene Data'!H55)))</f>
        <v/>
      </c>
      <c r="EB61" s="370" t="str">
        <f ca="1">+IF(OFFSET('Hygiene Data'!$H$12,0,10*ROW('Hygiene Data'!H55))="","",OFFSET('Hygiene Data'!$H$12,0,10*ROW('Hygiene Data'!H55)))</f>
        <v/>
      </c>
      <c r="EC61" s="370" t="str">
        <f ca="1">+IF(OFFSET('Hygiene Data'!$H$13,0,10*ROW('Hygiene Data'!H55))="","",OFFSET('Hygiene Data'!$H$13,0,10*ROW('Hygiene Data'!H55)))</f>
        <v/>
      </c>
      <c r="ED61" s="370" t="str">
        <f ca="1">+IF(OFFSET('Hygiene Data'!$I$11,0,10*ROW('Hygiene Data'!I55))="","",OFFSET('Hygiene Data'!$I$11,0,10*ROW('Hygiene Data'!I55)))</f>
        <v/>
      </c>
      <c r="EE61" s="370" t="str">
        <f ca="1">+IF(OFFSET('Hygiene Data'!$I$12,0,10*ROW('Hygiene Data'!I55))="","",OFFSET('Hygiene Data'!$I$12,0,10*ROW('Hygiene Data'!I55)))</f>
        <v/>
      </c>
      <c r="EF61" s="370" t="str">
        <f ca="1">+IF(OFFSET('Hygiene Data'!$I$13,0,10*ROW('Hygiene Data'!I55))="","",OFFSET('Hygiene Data'!$I$13,0,10*ROW('Hygiene Data'!I55)))</f>
        <v/>
      </c>
    </row>
    <row r="62" spans="1:136" x14ac:dyDescent="0.25">
      <c r="A62" s="479" t="str">
        <f ca="1">+IF(OFFSET('Water Data'!$B$2,0,10*ROW('Water Data'!E56))="","",OFFSET('Water Data'!$B$2,0,10*ROW('Water Data'!E56)))</f>
        <v/>
      </c>
      <c r="B62" s="47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6" t="str">
        <f t="shared" ca="1" si="0"/>
        <v/>
      </c>
      <c r="D62" s="50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0" t="str">
        <f ca="1">+IF(OFFSET('Water Data'!$D$27,0,10*ROW('Water Data'!D56))="","",OFFSET('Water Data'!$D$27,0,10*ROW('Water Data'!D56)))</f>
        <v/>
      </c>
      <c r="BT62" s="370" t="str">
        <f ca="1">+IF(OFFSET('Water Data'!$D$28,0,10*ROW('Water Data'!D56))="","",OFFSET('Water Data'!$D$28,0,10*ROW('Water Data'!D56)))</f>
        <v/>
      </c>
      <c r="BU62" s="370" t="str">
        <f ca="1">+IF(OFFSET('Water Data'!$D$29,0,10*ROW('Water Data'!D56))="","",OFFSET('Water Data'!$D$29,0,10*ROW('Water Data'!D56)))</f>
        <v/>
      </c>
      <c r="BV62" s="370" t="str">
        <f ca="1">+IF(OFFSET('Water Data'!$E$27,0,10*ROW('Water Data'!E56))="","",OFFSET('Water Data'!$E$27,0,10*ROW('Water Data'!E56)))</f>
        <v/>
      </c>
      <c r="BW62" s="370" t="str">
        <f ca="1">+IF(OFFSET('Water Data'!$E$28,0,10*ROW('Water Data'!E56))="","",OFFSET('Water Data'!$E$28,0,10*ROW('Water Data'!E56)))</f>
        <v/>
      </c>
      <c r="BX62" s="370" t="str">
        <f ca="1">+IF(OFFSET('Water Data'!$E$29,0,10*ROW('Water Data'!E56))="","",OFFSET('Water Data'!$E$29,0,10*ROW('Water Data'!E56)))</f>
        <v/>
      </c>
      <c r="BY62" s="370" t="str">
        <f ca="1">+IF(OFFSET('Water Data'!$F$27,0,10*ROW('Water Data'!F56))="","",OFFSET('Water Data'!$F$27,0,10*ROW('Water Data'!F56)))</f>
        <v/>
      </c>
      <c r="BZ62" s="370" t="str">
        <f ca="1">+IF(OFFSET('Water Data'!$F$28,0,10*ROW('Water Data'!F56))="","",OFFSET('Water Data'!$F$28,0,10*ROW('Water Data'!F56)))</f>
        <v/>
      </c>
      <c r="CA62" s="370" t="str">
        <f ca="1">+IF(OFFSET('Water Data'!$F$29,0,10*ROW('Water Data'!F56))="","",OFFSET('Water Data'!$F$29,0,10*ROW('Water Data'!F56)))</f>
        <v/>
      </c>
      <c r="CB62" s="370" t="str">
        <f ca="1">+IF(OFFSET('Water Data'!$G$27,0,10*ROW('Water Data'!G56))="","",OFFSET('Water Data'!$G$27,0,10*ROW('Water Data'!G56)))</f>
        <v/>
      </c>
      <c r="CC62" s="370" t="str">
        <f ca="1">+IF(OFFSET('Water Data'!$G$28,0,10*ROW('Water Data'!G56))="","",OFFSET('Water Data'!$G$28,0,10*ROW('Water Data'!G56)))</f>
        <v/>
      </c>
      <c r="CD62" s="370" t="str">
        <f ca="1">+IF(OFFSET('Water Data'!$G$29,0,10*ROW('Water Data'!G56))="","",OFFSET('Water Data'!$G$29,0,10*ROW('Water Data'!G56)))</f>
        <v/>
      </c>
      <c r="CE62" s="370" t="str">
        <f ca="1">+IF(OFFSET('Water Data'!$H$27,0,10*ROW('Water Data'!H56))="","",OFFSET('Water Data'!$H$27,0,10*ROW('Water Data'!H56)))</f>
        <v/>
      </c>
      <c r="CF62" s="370" t="str">
        <f ca="1">+IF(OFFSET('Water Data'!$H$28,0,10*ROW('Water Data'!H56))="","",OFFSET('Water Data'!$H$28,0,10*ROW('Water Data'!H56)))</f>
        <v/>
      </c>
      <c r="CG62" s="370" t="str">
        <f ca="1">+IF(OFFSET('Water Data'!$H$29,0,10*ROW('Water Data'!H56))="","",OFFSET('Water Data'!$H$29,0,10*ROW('Water Data'!H56)))</f>
        <v/>
      </c>
      <c r="CH62" s="370" t="str">
        <f ca="1">+IF(OFFSET('Water Data'!$I$27,0,10*ROW('Water Data'!I56))="","",OFFSET('Water Data'!$I$27,0,10*ROW('Water Data'!I56)))</f>
        <v/>
      </c>
      <c r="CI62" s="370" t="str">
        <f ca="1">+IF(OFFSET('Water Data'!$I$28,0,10*ROW('Water Data'!I56))="","",OFFSET('Water Data'!$I$28,0,10*ROW('Water Data'!I56)))</f>
        <v/>
      </c>
      <c r="CJ62" s="370" t="str">
        <f ca="1">+IF(OFFSET('Water Data'!$I$29,0,10*ROW('Water Data'!I56))="","",OFFSET('Water Data'!$I$29,0,10*ROW('Water Data'!I56)))</f>
        <v/>
      </c>
      <c r="CK62" s="370" t="str">
        <f ca="1">+IF(OFFSET('Sanitation Data'!$D$28,0,10*ROW('Sanitation Data'!D56))="","",OFFSET('Sanitation Data'!$D$28,0,10*ROW('Sanitation Data'!D56)))</f>
        <v/>
      </c>
      <c r="CL62" s="370" t="str">
        <f ca="1">+IF(OFFSET('Sanitation Data'!$D$29,0,10*ROW('Sanitation Data'!D56))="","",OFFSET('Sanitation Data'!$D$29,0,10*ROW('Sanitation Data'!D56)))</f>
        <v/>
      </c>
      <c r="CM62" s="370" t="str">
        <f ca="1">+IF(OFFSET('Sanitation Data'!$D$30,0,10*ROW('Sanitation Data'!D56))="","",OFFSET('Sanitation Data'!$D$30,0,10*ROW('Sanitation Data'!D56)))</f>
        <v/>
      </c>
      <c r="CN62" s="370" t="str">
        <f ca="1">+IF(OFFSET('Sanitation Data'!$D$31,0,10*ROW('Sanitation Data'!D56))="","",OFFSET('Sanitation Data'!$D$31,0,10*ROW('Sanitation Data'!D56)))</f>
        <v/>
      </c>
      <c r="CO62" s="370" t="str">
        <f ca="1">+IF(OFFSET('Sanitation Data'!$D$32,0,10*ROW('Sanitation Data'!D56))="","",OFFSET('Sanitation Data'!$D$32,0,10*ROW('Sanitation Data'!D56)))</f>
        <v/>
      </c>
      <c r="CP62" s="370" t="str">
        <f ca="1">+IF(OFFSET('Sanitation Data'!$E$28,0,10*ROW('Sanitation Data'!E56))="","",OFFSET('Sanitation Data'!$E$28,0,10*ROW('Sanitation Data'!E56)))</f>
        <v/>
      </c>
      <c r="CQ62" s="370" t="str">
        <f ca="1">+IF(OFFSET('Sanitation Data'!$E$29,0,10*ROW('Sanitation Data'!E56))="","",OFFSET('Sanitation Data'!$E$29,0,10*ROW('Sanitation Data'!E56)))</f>
        <v/>
      </c>
      <c r="CR62" s="370" t="str">
        <f ca="1">+IF(OFFSET('Sanitation Data'!$E$30,0,10*ROW('Sanitation Data'!E56))="","",OFFSET('Sanitation Data'!$E$30,0,10*ROW('Sanitation Data'!E56)))</f>
        <v/>
      </c>
      <c r="CS62" s="370" t="str">
        <f ca="1">+IF(OFFSET('Sanitation Data'!$E$31,0,10*ROW('Sanitation Data'!E56))="","",OFFSET('Sanitation Data'!$E$31,0,10*ROW('Sanitation Data'!E56)))</f>
        <v/>
      </c>
      <c r="CT62" s="370" t="str">
        <f ca="1">+IF(OFFSET('Sanitation Data'!$E$32,0,10*ROW('Sanitation Data'!E56))="","",OFFSET('Sanitation Data'!$E$32,0,10*ROW('Sanitation Data'!E56)))</f>
        <v/>
      </c>
      <c r="CU62" s="370" t="str">
        <f ca="1">+IF(OFFSET('Sanitation Data'!$F$28,0,10*ROW('Sanitation Data'!F56))="","",OFFSET('Sanitation Data'!$F$28,0,10*ROW('Sanitation Data'!F56)))</f>
        <v/>
      </c>
      <c r="CV62" s="370" t="str">
        <f ca="1">+IF(OFFSET('Sanitation Data'!$F$29,0,10*ROW('Sanitation Data'!F56))="","",OFFSET('Sanitation Data'!$F$29,0,10*ROW('Sanitation Data'!F56)))</f>
        <v/>
      </c>
      <c r="CW62" s="370" t="str">
        <f ca="1">+IF(OFFSET('Sanitation Data'!$F$30,0,10*ROW('Sanitation Data'!F56))="","",OFFSET('Sanitation Data'!$F$30,0,10*ROW('Sanitation Data'!F56)))</f>
        <v/>
      </c>
      <c r="CX62" s="370" t="str">
        <f ca="1">+IF(OFFSET('Sanitation Data'!$F$31,0,10*ROW('Sanitation Data'!F56))="","",OFFSET('Sanitation Data'!$F$31,0,10*ROW('Sanitation Data'!F56)))</f>
        <v/>
      </c>
      <c r="CY62" s="370" t="str">
        <f ca="1">+IF(OFFSET('Sanitation Data'!$F$32,0,10*ROW('Sanitation Data'!F56))="","",OFFSET('Sanitation Data'!$F$32,0,10*ROW('Sanitation Data'!F56)))</f>
        <v/>
      </c>
      <c r="CZ62" s="370" t="str">
        <f ca="1">+IF(OFFSET('Sanitation Data'!$G$28,0,10*ROW('Sanitation Data'!G56))="","",OFFSET('Sanitation Data'!$G$28,0,10*ROW('Sanitation Data'!G56)))</f>
        <v/>
      </c>
      <c r="DA62" s="370" t="str">
        <f ca="1">+IF(OFFSET('Sanitation Data'!$G$29,0,10*ROW('Sanitation Data'!G56))="","",OFFSET('Sanitation Data'!$G$29,0,10*ROW('Sanitation Data'!G56)))</f>
        <v/>
      </c>
      <c r="DB62" s="370" t="str">
        <f ca="1">+IF(OFFSET('Sanitation Data'!$G$30,0,10*ROW('Sanitation Data'!G56))="","",OFFSET('Sanitation Data'!$G$30,0,10*ROW('Sanitation Data'!G56)))</f>
        <v/>
      </c>
      <c r="DC62" s="370" t="str">
        <f ca="1">+IF(OFFSET('Sanitation Data'!$G$31,0,10*ROW('Sanitation Data'!G56))="","",OFFSET('Sanitation Data'!$G$31,0,10*ROW('Sanitation Data'!G56)))</f>
        <v/>
      </c>
      <c r="DD62" s="370" t="str">
        <f ca="1">+IF(OFFSET('Sanitation Data'!$G$32,0,10*ROW('Sanitation Data'!G56))="","",OFFSET('Sanitation Data'!$G$32,0,10*ROW('Sanitation Data'!G56)))</f>
        <v/>
      </c>
      <c r="DE62" s="370" t="str">
        <f ca="1">+IF(OFFSET('Sanitation Data'!$H$28,0,10*ROW('Sanitation Data'!H56))="","",OFFSET('Sanitation Data'!$H$28,0,10*ROW('Sanitation Data'!H56)))</f>
        <v/>
      </c>
      <c r="DF62" s="370" t="str">
        <f ca="1">+IF(OFFSET('Sanitation Data'!$H$29,0,10*ROW('Sanitation Data'!H56))="","",OFFSET('Sanitation Data'!$H$29,0,10*ROW('Sanitation Data'!H56)))</f>
        <v/>
      </c>
      <c r="DG62" s="370" t="str">
        <f ca="1">+IF(OFFSET('Sanitation Data'!$H$30,0,10*ROW('Sanitation Data'!H56))="","",OFFSET('Sanitation Data'!$H$30,0,10*ROW('Sanitation Data'!H56)))</f>
        <v/>
      </c>
      <c r="DH62" s="370" t="str">
        <f ca="1">+IF(OFFSET('Sanitation Data'!$H$31,0,10*ROW('Sanitation Data'!H56))="","",OFFSET('Sanitation Data'!$H$31,0,10*ROW('Sanitation Data'!H56)))</f>
        <v/>
      </c>
      <c r="DI62" s="370" t="str">
        <f ca="1">+IF(OFFSET('Sanitation Data'!$H$32,0,10*ROW('Sanitation Data'!H56))="","",OFFSET('Sanitation Data'!$H$32,0,10*ROW('Sanitation Data'!H56)))</f>
        <v/>
      </c>
      <c r="DJ62" s="370" t="str">
        <f ca="1">+IF(OFFSET('Sanitation Data'!$I$28,0,10*ROW('Sanitation Data'!I56))="","",OFFSET('Sanitation Data'!$I$28,0,10*ROW('Sanitation Data'!I56)))</f>
        <v/>
      </c>
      <c r="DK62" s="370" t="str">
        <f ca="1">+IF(OFFSET('Sanitation Data'!$I$29,0,10*ROW('Sanitation Data'!I56))="","",OFFSET('Sanitation Data'!$I$29,0,10*ROW('Sanitation Data'!I56)))</f>
        <v/>
      </c>
      <c r="DL62" s="370" t="str">
        <f ca="1">+IF(OFFSET('Sanitation Data'!$I$30,0,10*ROW('Sanitation Data'!I56))="","",OFFSET('Sanitation Data'!$I$30,0,10*ROW('Sanitation Data'!I56)))</f>
        <v/>
      </c>
      <c r="DM62" s="370" t="str">
        <f ca="1">+IF(OFFSET('Sanitation Data'!$I$31,0,10*ROW('Sanitation Data'!I56))="","",OFFSET('Sanitation Data'!$I$31,0,10*ROW('Sanitation Data'!I56)))</f>
        <v/>
      </c>
      <c r="DN62" s="370" t="str">
        <f ca="1">+IF(OFFSET('Sanitation Data'!$I$32,0,10*ROW('Sanitation Data'!I56))="","",OFFSET('Sanitation Data'!$I$32,0,10*ROW('Sanitation Data'!I56)))</f>
        <v/>
      </c>
      <c r="DO62" s="370" t="str">
        <f ca="1">+IF(OFFSET('Hygiene Data'!$D$11,0,10*ROW('Hygiene Data'!D56))="","",OFFSET('Hygiene Data'!$D$11,0,10*ROW('Hygiene Data'!D56)))</f>
        <v/>
      </c>
      <c r="DP62" s="370" t="str">
        <f ca="1">+IF(OFFSET('Hygiene Data'!$D$12,0,10*ROW('Hygiene Data'!D56))="","",OFFSET('Hygiene Data'!$D$12,0,10*ROW('Hygiene Data'!D56)))</f>
        <v/>
      </c>
      <c r="DQ62" s="370" t="str">
        <f ca="1">+IF(OFFSET('Hygiene Data'!$D$13,0,10*ROW('Hygiene Data'!D56))="","",OFFSET('Hygiene Data'!$D$13,0,10*ROW('Hygiene Data'!D56)))</f>
        <v/>
      </c>
      <c r="DR62" s="370" t="str">
        <f ca="1">+IF(OFFSET('Hygiene Data'!$E$11,0,10*ROW('Hygiene Data'!E56))="","",OFFSET('Hygiene Data'!$E$11,0,10*ROW('Hygiene Data'!E56)))</f>
        <v/>
      </c>
      <c r="DS62" s="370" t="str">
        <f ca="1">+IF(OFFSET('Hygiene Data'!$E$12,0,10*ROW('Hygiene Data'!E56))="","",OFFSET('Hygiene Data'!$E$12,0,10*ROW('Hygiene Data'!E56)))</f>
        <v/>
      </c>
      <c r="DT62" s="370" t="str">
        <f ca="1">+IF(OFFSET('Hygiene Data'!$E$13,0,10*ROW('Hygiene Data'!E56))="","",OFFSET('Hygiene Data'!$E$13,0,10*ROW('Hygiene Data'!E56)))</f>
        <v/>
      </c>
      <c r="DU62" s="370" t="str">
        <f ca="1">+IF(OFFSET('Hygiene Data'!$F$11,0,10*ROW('Hygiene Data'!F56))="","",OFFSET('Hygiene Data'!$F$11,0,10*ROW('Hygiene Data'!F56)))</f>
        <v/>
      </c>
      <c r="DV62" s="370" t="str">
        <f ca="1">+IF(OFFSET('Hygiene Data'!$F$12,0,10*ROW('Hygiene Data'!F56))="","",OFFSET('Hygiene Data'!$F$12,0,10*ROW('Hygiene Data'!F56)))</f>
        <v/>
      </c>
      <c r="DW62" s="370" t="str">
        <f ca="1">+IF(OFFSET('Hygiene Data'!$F$13,0,10*ROW('Hygiene Data'!F56))="","",OFFSET('Hygiene Data'!$F$13,0,10*ROW('Hygiene Data'!F56)))</f>
        <v/>
      </c>
      <c r="DX62" s="370" t="str">
        <f ca="1">+IF(OFFSET('Hygiene Data'!$G$11,0,10*ROW('Hygiene Data'!G56))="","",OFFSET('Hygiene Data'!$G$11,0,10*ROW('Hygiene Data'!G56)))</f>
        <v/>
      </c>
      <c r="DY62" s="370" t="str">
        <f ca="1">+IF(OFFSET('Hygiene Data'!$G$12,0,10*ROW('Hygiene Data'!G56))="","",OFFSET('Hygiene Data'!$G$12,0,10*ROW('Hygiene Data'!G56)))</f>
        <v/>
      </c>
      <c r="DZ62" s="370" t="str">
        <f ca="1">+IF(OFFSET('Hygiene Data'!$G$13,0,10*ROW('Hygiene Data'!G56))="","",OFFSET('Hygiene Data'!$G$13,0,10*ROW('Hygiene Data'!G56)))</f>
        <v/>
      </c>
      <c r="EA62" s="370" t="str">
        <f ca="1">+IF(OFFSET('Hygiene Data'!$H$11,0,10*ROW('Hygiene Data'!H56))="","",OFFSET('Hygiene Data'!$H$11,0,10*ROW('Hygiene Data'!H56)))</f>
        <v/>
      </c>
      <c r="EB62" s="370" t="str">
        <f ca="1">+IF(OFFSET('Hygiene Data'!$H$12,0,10*ROW('Hygiene Data'!H56))="","",OFFSET('Hygiene Data'!$H$12,0,10*ROW('Hygiene Data'!H56)))</f>
        <v/>
      </c>
      <c r="EC62" s="370" t="str">
        <f ca="1">+IF(OFFSET('Hygiene Data'!$H$13,0,10*ROW('Hygiene Data'!H56))="","",OFFSET('Hygiene Data'!$H$13,0,10*ROW('Hygiene Data'!H56)))</f>
        <v/>
      </c>
      <c r="ED62" s="370" t="str">
        <f ca="1">+IF(OFFSET('Hygiene Data'!$I$11,0,10*ROW('Hygiene Data'!I56))="","",OFFSET('Hygiene Data'!$I$11,0,10*ROW('Hygiene Data'!I56)))</f>
        <v/>
      </c>
      <c r="EE62" s="370" t="str">
        <f ca="1">+IF(OFFSET('Hygiene Data'!$I$12,0,10*ROW('Hygiene Data'!I56))="","",OFFSET('Hygiene Data'!$I$12,0,10*ROW('Hygiene Data'!I56)))</f>
        <v/>
      </c>
      <c r="EF62" s="370" t="str">
        <f ca="1">+IF(OFFSET('Hygiene Data'!$I$13,0,10*ROW('Hygiene Data'!I56))="","",OFFSET('Hygiene Data'!$I$13,0,10*ROW('Hygiene Data'!I56)))</f>
        <v/>
      </c>
    </row>
    <row r="63" spans="1:136" x14ac:dyDescent="0.25">
      <c r="A63" s="479" t="str">
        <f ca="1">+IF(OFFSET('Water Data'!$B$2,0,10*ROW('Water Data'!E57))="","",OFFSET('Water Data'!$B$2,0,10*ROW('Water Data'!E57)))</f>
        <v/>
      </c>
      <c r="B63" s="47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6" t="str">
        <f t="shared" ca="1" si="0"/>
        <v/>
      </c>
      <c r="D63" s="50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0" t="str">
        <f ca="1">+IF(OFFSET('Water Data'!$D$27,0,10*ROW('Water Data'!D57))="","",OFFSET('Water Data'!$D$27,0,10*ROW('Water Data'!D57)))</f>
        <v/>
      </c>
      <c r="BT63" s="370" t="str">
        <f ca="1">+IF(OFFSET('Water Data'!$D$28,0,10*ROW('Water Data'!D57))="","",OFFSET('Water Data'!$D$28,0,10*ROW('Water Data'!D57)))</f>
        <v/>
      </c>
      <c r="BU63" s="370" t="str">
        <f ca="1">+IF(OFFSET('Water Data'!$D$29,0,10*ROW('Water Data'!D57))="","",OFFSET('Water Data'!$D$29,0,10*ROW('Water Data'!D57)))</f>
        <v/>
      </c>
      <c r="BV63" s="370" t="str">
        <f ca="1">+IF(OFFSET('Water Data'!$E$27,0,10*ROW('Water Data'!E57))="","",OFFSET('Water Data'!$E$27,0,10*ROW('Water Data'!E57)))</f>
        <v/>
      </c>
      <c r="BW63" s="370" t="str">
        <f ca="1">+IF(OFFSET('Water Data'!$E$28,0,10*ROW('Water Data'!E57))="","",OFFSET('Water Data'!$E$28,0,10*ROW('Water Data'!E57)))</f>
        <v/>
      </c>
      <c r="BX63" s="370" t="str">
        <f ca="1">+IF(OFFSET('Water Data'!$E$29,0,10*ROW('Water Data'!E57))="","",OFFSET('Water Data'!$E$29,0,10*ROW('Water Data'!E57)))</f>
        <v/>
      </c>
      <c r="BY63" s="370" t="str">
        <f ca="1">+IF(OFFSET('Water Data'!$F$27,0,10*ROW('Water Data'!F57))="","",OFFSET('Water Data'!$F$27,0,10*ROW('Water Data'!F57)))</f>
        <v/>
      </c>
      <c r="BZ63" s="370" t="str">
        <f ca="1">+IF(OFFSET('Water Data'!$F$28,0,10*ROW('Water Data'!F57))="","",OFFSET('Water Data'!$F$28,0,10*ROW('Water Data'!F57)))</f>
        <v/>
      </c>
      <c r="CA63" s="370" t="str">
        <f ca="1">+IF(OFFSET('Water Data'!$F$29,0,10*ROW('Water Data'!F57))="","",OFFSET('Water Data'!$F$29,0,10*ROW('Water Data'!F57)))</f>
        <v/>
      </c>
      <c r="CB63" s="370" t="str">
        <f ca="1">+IF(OFFSET('Water Data'!$G$27,0,10*ROW('Water Data'!G57))="","",OFFSET('Water Data'!$G$27,0,10*ROW('Water Data'!G57)))</f>
        <v/>
      </c>
      <c r="CC63" s="370" t="str">
        <f ca="1">+IF(OFFSET('Water Data'!$G$28,0,10*ROW('Water Data'!G57))="","",OFFSET('Water Data'!$G$28,0,10*ROW('Water Data'!G57)))</f>
        <v/>
      </c>
      <c r="CD63" s="370" t="str">
        <f ca="1">+IF(OFFSET('Water Data'!$G$29,0,10*ROW('Water Data'!G57))="","",OFFSET('Water Data'!$G$29,0,10*ROW('Water Data'!G57)))</f>
        <v/>
      </c>
      <c r="CE63" s="370" t="str">
        <f ca="1">+IF(OFFSET('Water Data'!$H$27,0,10*ROW('Water Data'!H57))="","",OFFSET('Water Data'!$H$27,0,10*ROW('Water Data'!H57)))</f>
        <v/>
      </c>
      <c r="CF63" s="370" t="str">
        <f ca="1">+IF(OFFSET('Water Data'!$H$28,0,10*ROW('Water Data'!H57))="","",OFFSET('Water Data'!$H$28,0,10*ROW('Water Data'!H57)))</f>
        <v/>
      </c>
      <c r="CG63" s="370" t="str">
        <f ca="1">+IF(OFFSET('Water Data'!$H$29,0,10*ROW('Water Data'!H57))="","",OFFSET('Water Data'!$H$29,0,10*ROW('Water Data'!H57)))</f>
        <v/>
      </c>
      <c r="CH63" s="370" t="str">
        <f ca="1">+IF(OFFSET('Water Data'!$I$27,0,10*ROW('Water Data'!I57))="","",OFFSET('Water Data'!$I$27,0,10*ROW('Water Data'!I57)))</f>
        <v/>
      </c>
      <c r="CI63" s="370" t="str">
        <f ca="1">+IF(OFFSET('Water Data'!$I$28,0,10*ROW('Water Data'!I57))="","",OFFSET('Water Data'!$I$28,0,10*ROW('Water Data'!I57)))</f>
        <v/>
      </c>
      <c r="CJ63" s="370" t="str">
        <f ca="1">+IF(OFFSET('Water Data'!$I$29,0,10*ROW('Water Data'!I57))="","",OFFSET('Water Data'!$I$29,0,10*ROW('Water Data'!I57)))</f>
        <v/>
      </c>
      <c r="CK63" s="370" t="str">
        <f ca="1">+IF(OFFSET('Sanitation Data'!$D$28,0,10*ROW('Sanitation Data'!D57))="","",OFFSET('Sanitation Data'!$D$28,0,10*ROW('Sanitation Data'!D57)))</f>
        <v/>
      </c>
      <c r="CL63" s="370" t="str">
        <f ca="1">+IF(OFFSET('Sanitation Data'!$D$29,0,10*ROW('Sanitation Data'!D57))="","",OFFSET('Sanitation Data'!$D$29,0,10*ROW('Sanitation Data'!D57)))</f>
        <v/>
      </c>
      <c r="CM63" s="370" t="str">
        <f ca="1">+IF(OFFSET('Sanitation Data'!$D$30,0,10*ROW('Sanitation Data'!D57))="","",OFFSET('Sanitation Data'!$D$30,0,10*ROW('Sanitation Data'!D57)))</f>
        <v/>
      </c>
      <c r="CN63" s="370" t="str">
        <f ca="1">+IF(OFFSET('Sanitation Data'!$D$31,0,10*ROW('Sanitation Data'!D57))="","",OFFSET('Sanitation Data'!$D$31,0,10*ROW('Sanitation Data'!D57)))</f>
        <v/>
      </c>
      <c r="CO63" s="370" t="str">
        <f ca="1">+IF(OFFSET('Sanitation Data'!$D$32,0,10*ROW('Sanitation Data'!D57))="","",OFFSET('Sanitation Data'!$D$32,0,10*ROW('Sanitation Data'!D57)))</f>
        <v/>
      </c>
      <c r="CP63" s="370" t="str">
        <f ca="1">+IF(OFFSET('Sanitation Data'!$E$28,0,10*ROW('Sanitation Data'!E57))="","",OFFSET('Sanitation Data'!$E$28,0,10*ROW('Sanitation Data'!E57)))</f>
        <v/>
      </c>
      <c r="CQ63" s="370" t="str">
        <f ca="1">+IF(OFFSET('Sanitation Data'!$E$29,0,10*ROW('Sanitation Data'!E57))="","",OFFSET('Sanitation Data'!$E$29,0,10*ROW('Sanitation Data'!E57)))</f>
        <v/>
      </c>
      <c r="CR63" s="370" t="str">
        <f ca="1">+IF(OFFSET('Sanitation Data'!$E$30,0,10*ROW('Sanitation Data'!E57))="","",OFFSET('Sanitation Data'!$E$30,0,10*ROW('Sanitation Data'!E57)))</f>
        <v/>
      </c>
      <c r="CS63" s="370" t="str">
        <f ca="1">+IF(OFFSET('Sanitation Data'!$E$31,0,10*ROW('Sanitation Data'!E57))="","",OFFSET('Sanitation Data'!$E$31,0,10*ROW('Sanitation Data'!E57)))</f>
        <v/>
      </c>
      <c r="CT63" s="370" t="str">
        <f ca="1">+IF(OFFSET('Sanitation Data'!$E$32,0,10*ROW('Sanitation Data'!E57))="","",OFFSET('Sanitation Data'!$E$32,0,10*ROW('Sanitation Data'!E57)))</f>
        <v/>
      </c>
      <c r="CU63" s="370" t="str">
        <f ca="1">+IF(OFFSET('Sanitation Data'!$F$28,0,10*ROW('Sanitation Data'!F57))="","",OFFSET('Sanitation Data'!$F$28,0,10*ROW('Sanitation Data'!F57)))</f>
        <v/>
      </c>
      <c r="CV63" s="370" t="str">
        <f ca="1">+IF(OFFSET('Sanitation Data'!$F$29,0,10*ROW('Sanitation Data'!F57))="","",OFFSET('Sanitation Data'!$F$29,0,10*ROW('Sanitation Data'!F57)))</f>
        <v/>
      </c>
      <c r="CW63" s="370" t="str">
        <f ca="1">+IF(OFFSET('Sanitation Data'!$F$30,0,10*ROW('Sanitation Data'!F57))="","",OFFSET('Sanitation Data'!$F$30,0,10*ROW('Sanitation Data'!F57)))</f>
        <v/>
      </c>
      <c r="CX63" s="370" t="str">
        <f ca="1">+IF(OFFSET('Sanitation Data'!$F$31,0,10*ROW('Sanitation Data'!F57))="","",OFFSET('Sanitation Data'!$F$31,0,10*ROW('Sanitation Data'!F57)))</f>
        <v/>
      </c>
      <c r="CY63" s="370" t="str">
        <f ca="1">+IF(OFFSET('Sanitation Data'!$F$32,0,10*ROW('Sanitation Data'!F57))="","",OFFSET('Sanitation Data'!$F$32,0,10*ROW('Sanitation Data'!F57)))</f>
        <v/>
      </c>
      <c r="CZ63" s="370" t="str">
        <f ca="1">+IF(OFFSET('Sanitation Data'!$G$28,0,10*ROW('Sanitation Data'!G57))="","",OFFSET('Sanitation Data'!$G$28,0,10*ROW('Sanitation Data'!G57)))</f>
        <v/>
      </c>
      <c r="DA63" s="370" t="str">
        <f ca="1">+IF(OFFSET('Sanitation Data'!$G$29,0,10*ROW('Sanitation Data'!G57))="","",OFFSET('Sanitation Data'!$G$29,0,10*ROW('Sanitation Data'!G57)))</f>
        <v/>
      </c>
      <c r="DB63" s="370" t="str">
        <f ca="1">+IF(OFFSET('Sanitation Data'!$G$30,0,10*ROW('Sanitation Data'!G57))="","",OFFSET('Sanitation Data'!$G$30,0,10*ROW('Sanitation Data'!G57)))</f>
        <v/>
      </c>
      <c r="DC63" s="370" t="str">
        <f ca="1">+IF(OFFSET('Sanitation Data'!$G$31,0,10*ROW('Sanitation Data'!G57))="","",OFFSET('Sanitation Data'!$G$31,0,10*ROW('Sanitation Data'!G57)))</f>
        <v/>
      </c>
      <c r="DD63" s="370" t="str">
        <f ca="1">+IF(OFFSET('Sanitation Data'!$G$32,0,10*ROW('Sanitation Data'!G57))="","",OFFSET('Sanitation Data'!$G$32,0,10*ROW('Sanitation Data'!G57)))</f>
        <v/>
      </c>
      <c r="DE63" s="370" t="str">
        <f ca="1">+IF(OFFSET('Sanitation Data'!$H$28,0,10*ROW('Sanitation Data'!H57))="","",OFFSET('Sanitation Data'!$H$28,0,10*ROW('Sanitation Data'!H57)))</f>
        <v/>
      </c>
      <c r="DF63" s="370" t="str">
        <f ca="1">+IF(OFFSET('Sanitation Data'!$H$29,0,10*ROW('Sanitation Data'!H57))="","",OFFSET('Sanitation Data'!$H$29,0,10*ROW('Sanitation Data'!H57)))</f>
        <v/>
      </c>
      <c r="DG63" s="370" t="str">
        <f ca="1">+IF(OFFSET('Sanitation Data'!$H$30,0,10*ROW('Sanitation Data'!H57))="","",OFFSET('Sanitation Data'!$H$30,0,10*ROW('Sanitation Data'!H57)))</f>
        <v/>
      </c>
      <c r="DH63" s="370" t="str">
        <f ca="1">+IF(OFFSET('Sanitation Data'!$H$31,0,10*ROW('Sanitation Data'!H57))="","",OFFSET('Sanitation Data'!$H$31,0,10*ROW('Sanitation Data'!H57)))</f>
        <v/>
      </c>
      <c r="DI63" s="370" t="str">
        <f ca="1">+IF(OFFSET('Sanitation Data'!$H$32,0,10*ROW('Sanitation Data'!H57))="","",OFFSET('Sanitation Data'!$H$32,0,10*ROW('Sanitation Data'!H57)))</f>
        <v/>
      </c>
      <c r="DJ63" s="370" t="str">
        <f ca="1">+IF(OFFSET('Sanitation Data'!$I$28,0,10*ROW('Sanitation Data'!I57))="","",OFFSET('Sanitation Data'!$I$28,0,10*ROW('Sanitation Data'!I57)))</f>
        <v/>
      </c>
      <c r="DK63" s="370" t="str">
        <f ca="1">+IF(OFFSET('Sanitation Data'!$I$29,0,10*ROW('Sanitation Data'!I57))="","",OFFSET('Sanitation Data'!$I$29,0,10*ROW('Sanitation Data'!I57)))</f>
        <v/>
      </c>
      <c r="DL63" s="370" t="str">
        <f ca="1">+IF(OFFSET('Sanitation Data'!$I$30,0,10*ROW('Sanitation Data'!I57))="","",OFFSET('Sanitation Data'!$I$30,0,10*ROW('Sanitation Data'!I57)))</f>
        <v/>
      </c>
      <c r="DM63" s="370" t="str">
        <f ca="1">+IF(OFFSET('Sanitation Data'!$I$31,0,10*ROW('Sanitation Data'!I57))="","",OFFSET('Sanitation Data'!$I$31,0,10*ROW('Sanitation Data'!I57)))</f>
        <v/>
      </c>
      <c r="DN63" s="370" t="str">
        <f ca="1">+IF(OFFSET('Sanitation Data'!$I$32,0,10*ROW('Sanitation Data'!I57))="","",OFFSET('Sanitation Data'!$I$32,0,10*ROW('Sanitation Data'!I57)))</f>
        <v/>
      </c>
      <c r="DO63" s="370" t="str">
        <f ca="1">+IF(OFFSET('Hygiene Data'!$D$11,0,10*ROW('Hygiene Data'!D57))="","",OFFSET('Hygiene Data'!$D$11,0,10*ROW('Hygiene Data'!D57)))</f>
        <v/>
      </c>
      <c r="DP63" s="370" t="str">
        <f ca="1">+IF(OFFSET('Hygiene Data'!$D$12,0,10*ROW('Hygiene Data'!D57))="","",OFFSET('Hygiene Data'!$D$12,0,10*ROW('Hygiene Data'!D57)))</f>
        <v/>
      </c>
      <c r="DQ63" s="370" t="str">
        <f ca="1">+IF(OFFSET('Hygiene Data'!$D$13,0,10*ROW('Hygiene Data'!D57))="","",OFFSET('Hygiene Data'!$D$13,0,10*ROW('Hygiene Data'!D57)))</f>
        <v/>
      </c>
      <c r="DR63" s="370" t="str">
        <f ca="1">+IF(OFFSET('Hygiene Data'!$E$11,0,10*ROW('Hygiene Data'!E57))="","",OFFSET('Hygiene Data'!$E$11,0,10*ROW('Hygiene Data'!E57)))</f>
        <v/>
      </c>
      <c r="DS63" s="370" t="str">
        <f ca="1">+IF(OFFSET('Hygiene Data'!$E$12,0,10*ROW('Hygiene Data'!E57))="","",OFFSET('Hygiene Data'!$E$12,0,10*ROW('Hygiene Data'!E57)))</f>
        <v/>
      </c>
      <c r="DT63" s="370" t="str">
        <f ca="1">+IF(OFFSET('Hygiene Data'!$E$13,0,10*ROW('Hygiene Data'!E57))="","",OFFSET('Hygiene Data'!$E$13,0,10*ROW('Hygiene Data'!E57)))</f>
        <v/>
      </c>
      <c r="DU63" s="370" t="str">
        <f ca="1">+IF(OFFSET('Hygiene Data'!$F$11,0,10*ROW('Hygiene Data'!F57))="","",OFFSET('Hygiene Data'!$F$11,0,10*ROW('Hygiene Data'!F57)))</f>
        <v/>
      </c>
      <c r="DV63" s="370" t="str">
        <f ca="1">+IF(OFFSET('Hygiene Data'!$F$12,0,10*ROW('Hygiene Data'!F57))="","",OFFSET('Hygiene Data'!$F$12,0,10*ROW('Hygiene Data'!F57)))</f>
        <v/>
      </c>
      <c r="DW63" s="370" t="str">
        <f ca="1">+IF(OFFSET('Hygiene Data'!$F$13,0,10*ROW('Hygiene Data'!F57))="","",OFFSET('Hygiene Data'!$F$13,0,10*ROW('Hygiene Data'!F57)))</f>
        <v/>
      </c>
      <c r="DX63" s="370" t="str">
        <f ca="1">+IF(OFFSET('Hygiene Data'!$G$11,0,10*ROW('Hygiene Data'!G57))="","",OFFSET('Hygiene Data'!$G$11,0,10*ROW('Hygiene Data'!G57)))</f>
        <v/>
      </c>
      <c r="DY63" s="370" t="str">
        <f ca="1">+IF(OFFSET('Hygiene Data'!$G$12,0,10*ROW('Hygiene Data'!G57))="","",OFFSET('Hygiene Data'!$G$12,0,10*ROW('Hygiene Data'!G57)))</f>
        <v/>
      </c>
      <c r="DZ63" s="370" t="str">
        <f ca="1">+IF(OFFSET('Hygiene Data'!$G$13,0,10*ROW('Hygiene Data'!G57))="","",OFFSET('Hygiene Data'!$G$13,0,10*ROW('Hygiene Data'!G57)))</f>
        <v/>
      </c>
      <c r="EA63" s="370" t="str">
        <f ca="1">+IF(OFFSET('Hygiene Data'!$H$11,0,10*ROW('Hygiene Data'!H57))="","",OFFSET('Hygiene Data'!$H$11,0,10*ROW('Hygiene Data'!H57)))</f>
        <v/>
      </c>
      <c r="EB63" s="370" t="str">
        <f ca="1">+IF(OFFSET('Hygiene Data'!$H$12,0,10*ROW('Hygiene Data'!H57))="","",OFFSET('Hygiene Data'!$H$12,0,10*ROW('Hygiene Data'!H57)))</f>
        <v/>
      </c>
      <c r="EC63" s="370" t="str">
        <f ca="1">+IF(OFFSET('Hygiene Data'!$H$13,0,10*ROW('Hygiene Data'!H57))="","",OFFSET('Hygiene Data'!$H$13,0,10*ROW('Hygiene Data'!H57)))</f>
        <v/>
      </c>
      <c r="ED63" s="370" t="str">
        <f ca="1">+IF(OFFSET('Hygiene Data'!$I$11,0,10*ROW('Hygiene Data'!I57))="","",OFFSET('Hygiene Data'!$I$11,0,10*ROW('Hygiene Data'!I57)))</f>
        <v/>
      </c>
      <c r="EE63" s="370" t="str">
        <f ca="1">+IF(OFFSET('Hygiene Data'!$I$12,0,10*ROW('Hygiene Data'!I57))="","",OFFSET('Hygiene Data'!$I$12,0,10*ROW('Hygiene Data'!I57)))</f>
        <v/>
      </c>
      <c r="EF63" s="370" t="str">
        <f ca="1">+IF(OFFSET('Hygiene Data'!$I$13,0,10*ROW('Hygiene Data'!I57))="","",OFFSET('Hygiene Data'!$I$13,0,10*ROW('Hygiene Data'!I57)))</f>
        <v/>
      </c>
    </row>
    <row r="64" spans="1:136" x14ac:dyDescent="0.25">
      <c r="A64" s="479" t="str">
        <f ca="1">+IF(OFFSET('Water Data'!$B$2,0,10*ROW('Water Data'!E58))="","",OFFSET('Water Data'!$B$2,0,10*ROW('Water Data'!E58)))</f>
        <v/>
      </c>
      <c r="B64" s="47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6" t="str">
        <f t="shared" ca="1" si="0"/>
        <v/>
      </c>
      <c r="D64" s="50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0" t="str">
        <f ca="1">+IF(OFFSET('Water Data'!$D$27,0,10*ROW('Water Data'!D58))="","",OFFSET('Water Data'!$D$27,0,10*ROW('Water Data'!D58)))</f>
        <v/>
      </c>
      <c r="BT64" s="370" t="str">
        <f ca="1">+IF(OFFSET('Water Data'!$D$28,0,10*ROW('Water Data'!D58))="","",OFFSET('Water Data'!$D$28,0,10*ROW('Water Data'!D58)))</f>
        <v/>
      </c>
      <c r="BU64" s="370" t="str">
        <f ca="1">+IF(OFFSET('Water Data'!$D$29,0,10*ROW('Water Data'!D58))="","",OFFSET('Water Data'!$D$29,0,10*ROW('Water Data'!D58)))</f>
        <v/>
      </c>
      <c r="BV64" s="370" t="str">
        <f ca="1">+IF(OFFSET('Water Data'!$E$27,0,10*ROW('Water Data'!E58))="","",OFFSET('Water Data'!$E$27,0,10*ROW('Water Data'!E58)))</f>
        <v/>
      </c>
      <c r="BW64" s="370" t="str">
        <f ca="1">+IF(OFFSET('Water Data'!$E$28,0,10*ROW('Water Data'!E58))="","",OFFSET('Water Data'!$E$28,0,10*ROW('Water Data'!E58)))</f>
        <v/>
      </c>
      <c r="BX64" s="370" t="str">
        <f ca="1">+IF(OFFSET('Water Data'!$E$29,0,10*ROW('Water Data'!E58))="","",OFFSET('Water Data'!$E$29,0,10*ROW('Water Data'!E58)))</f>
        <v/>
      </c>
      <c r="BY64" s="370" t="str">
        <f ca="1">+IF(OFFSET('Water Data'!$F$27,0,10*ROW('Water Data'!F58))="","",OFFSET('Water Data'!$F$27,0,10*ROW('Water Data'!F58)))</f>
        <v/>
      </c>
      <c r="BZ64" s="370" t="str">
        <f ca="1">+IF(OFFSET('Water Data'!$F$28,0,10*ROW('Water Data'!F58))="","",OFFSET('Water Data'!$F$28,0,10*ROW('Water Data'!F58)))</f>
        <v/>
      </c>
      <c r="CA64" s="370" t="str">
        <f ca="1">+IF(OFFSET('Water Data'!$F$29,0,10*ROW('Water Data'!F58))="","",OFFSET('Water Data'!$F$29,0,10*ROW('Water Data'!F58)))</f>
        <v/>
      </c>
      <c r="CB64" s="370" t="str">
        <f ca="1">+IF(OFFSET('Water Data'!$G$27,0,10*ROW('Water Data'!G58))="","",OFFSET('Water Data'!$G$27,0,10*ROW('Water Data'!G58)))</f>
        <v/>
      </c>
      <c r="CC64" s="370" t="str">
        <f ca="1">+IF(OFFSET('Water Data'!$G$28,0,10*ROW('Water Data'!G58))="","",OFFSET('Water Data'!$G$28,0,10*ROW('Water Data'!G58)))</f>
        <v/>
      </c>
      <c r="CD64" s="370" t="str">
        <f ca="1">+IF(OFFSET('Water Data'!$G$29,0,10*ROW('Water Data'!G58))="","",OFFSET('Water Data'!$G$29,0,10*ROW('Water Data'!G58)))</f>
        <v/>
      </c>
      <c r="CE64" s="370" t="str">
        <f ca="1">+IF(OFFSET('Water Data'!$H$27,0,10*ROW('Water Data'!H58))="","",OFFSET('Water Data'!$H$27,0,10*ROW('Water Data'!H58)))</f>
        <v/>
      </c>
      <c r="CF64" s="370" t="str">
        <f ca="1">+IF(OFFSET('Water Data'!$H$28,0,10*ROW('Water Data'!H58))="","",OFFSET('Water Data'!$H$28,0,10*ROW('Water Data'!H58)))</f>
        <v/>
      </c>
      <c r="CG64" s="370" t="str">
        <f ca="1">+IF(OFFSET('Water Data'!$H$29,0,10*ROW('Water Data'!H58))="","",OFFSET('Water Data'!$H$29,0,10*ROW('Water Data'!H58)))</f>
        <v/>
      </c>
      <c r="CH64" s="370" t="str">
        <f ca="1">+IF(OFFSET('Water Data'!$I$27,0,10*ROW('Water Data'!I58))="","",OFFSET('Water Data'!$I$27,0,10*ROW('Water Data'!I58)))</f>
        <v/>
      </c>
      <c r="CI64" s="370" t="str">
        <f ca="1">+IF(OFFSET('Water Data'!$I$28,0,10*ROW('Water Data'!I58))="","",OFFSET('Water Data'!$I$28,0,10*ROW('Water Data'!I58)))</f>
        <v/>
      </c>
      <c r="CJ64" s="370" t="str">
        <f ca="1">+IF(OFFSET('Water Data'!$I$29,0,10*ROW('Water Data'!I58))="","",OFFSET('Water Data'!$I$29,0,10*ROW('Water Data'!I58)))</f>
        <v/>
      </c>
      <c r="CK64" s="370" t="str">
        <f ca="1">+IF(OFFSET('Sanitation Data'!$D$28,0,10*ROW('Sanitation Data'!D58))="","",OFFSET('Sanitation Data'!$D$28,0,10*ROW('Sanitation Data'!D58)))</f>
        <v/>
      </c>
      <c r="CL64" s="370" t="str">
        <f ca="1">+IF(OFFSET('Sanitation Data'!$D$29,0,10*ROW('Sanitation Data'!D58))="","",OFFSET('Sanitation Data'!$D$29,0,10*ROW('Sanitation Data'!D58)))</f>
        <v/>
      </c>
      <c r="CM64" s="370" t="str">
        <f ca="1">+IF(OFFSET('Sanitation Data'!$D$30,0,10*ROW('Sanitation Data'!D58))="","",OFFSET('Sanitation Data'!$D$30,0,10*ROW('Sanitation Data'!D58)))</f>
        <v/>
      </c>
      <c r="CN64" s="370" t="str">
        <f ca="1">+IF(OFFSET('Sanitation Data'!$D$31,0,10*ROW('Sanitation Data'!D58))="","",OFFSET('Sanitation Data'!$D$31,0,10*ROW('Sanitation Data'!D58)))</f>
        <v/>
      </c>
      <c r="CO64" s="370" t="str">
        <f ca="1">+IF(OFFSET('Sanitation Data'!$D$32,0,10*ROW('Sanitation Data'!D58))="","",OFFSET('Sanitation Data'!$D$32,0,10*ROW('Sanitation Data'!D58)))</f>
        <v/>
      </c>
      <c r="CP64" s="370" t="str">
        <f ca="1">+IF(OFFSET('Sanitation Data'!$E$28,0,10*ROW('Sanitation Data'!E58))="","",OFFSET('Sanitation Data'!$E$28,0,10*ROW('Sanitation Data'!E58)))</f>
        <v/>
      </c>
      <c r="CQ64" s="370" t="str">
        <f ca="1">+IF(OFFSET('Sanitation Data'!$E$29,0,10*ROW('Sanitation Data'!E58))="","",OFFSET('Sanitation Data'!$E$29,0,10*ROW('Sanitation Data'!E58)))</f>
        <v/>
      </c>
      <c r="CR64" s="370" t="str">
        <f ca="1">+IF(OFFSET('Sanitation Data'!$E$30,0,10*ROW('Sanitation Data'!E58))="","",OFFSET('Sanitation Data'!$E$30,0,10*ROW('Sanitation Data'!E58)))</f>
        <v/>
      </c>
      <c r="CS64" s="370" t="str">
        <f ca="1">+IF(OFFSET('Sanitation Data'!$E$31,0,10*ROW('Sanitation Data'!E58))="","",OFFSET('Sanitation Data'!$E$31,0,10*ROW('Sanitation Data'!E58)))</f>
        <v/>
      </c>
      <c r="CT64" s="370" t="str">
        <f ca="1">+IF(OFFSET('Sanitation Data'!$E$32,0,10*ROW('Sanitation Data'!E58))="","",OFFSET('Sanitation Data'!$E$32,0,10*ROW('Sanitation Data'!E58)))</f>
        <v/>
      </c>
      <c r="CU64" s="370" t="str">
        <f ca="1">+IF(OFFSET('Sanitation Data'!$F$28,0,10*ROW('Sanitation Data'!F58))="","",OFFSET('Sanitation Data'!$F$28,0,10*ROW('Sanitation Data'!F58)))</f>
        <v/>
      </c>
      <c r="CV64" s="370" t="str">
        <f ca="1">+IF(OFFSET('Sanitation Data'!$F$29,0,10*ROW('Sanitation Data'!F58))="","",OFFSET('Sanitation Data'!$F$29,0,10*ROW('Sanitation Data'!F58)))</f>
        <v/>
      </c>
      <c r="CW64" s="370" t="str">
        <f ca="1">+IF(OFFSET('Sanitation Data'!$F$30,0,10*ROW('Sanitation Data'!F58))="","",OFFSET('Sanitation Data'!$F$30,0,10*ROW('Sanitation Data'!F58)))</f>
        <v/>
      </c>
      <c r="CX64" s="370" t="str">
        <f ca="1">+IF(OFFSET('Sanitation Data'!$F$31,0,10*ROW('Sanitation Data'!F58))="","",OFFSET('Sanitation Data'!$F$31,0,10*ROW('Sanitation Data'!F58)))</f>
        <v/>
      </c>
      <c r="CY64" s="370" t="str">
        <f ca="1">+IF(OFFSET('Sanitation Data'!$F$32,0,10*ROW('Sanitation Data'!F58))="","",OFFSET('Sanitation Data'!$F$32,0,10*ROW('Sanitation Data'!F58)))</f>
        <v/>
      </c>
      <c r="CZ64" s="370" t="str">
        <f ca="1">+IF(OFFSET('Sanitation Data'!$G$28,0,10*ROW('Sanitation Data'!G58))="","",OFFSET('Sanitation Data'!$G$28,0,10*ROW('Sanitation Data'!G58)))</f>
        <v/>
      </c>
      <c r="DA64" s="370" t="str">
        <f ca="1">+IF(OFFSET('Sanitation Data'!$G$29,0,10*ROW('Sanitation Data'!G58))="","",OFFSET('Sanitation Data'!$G$29,0,10*ROW('Sanitation Data'!G58)))</f>
        <v/>
      </c>
      <c r="DB64" s="370" t="str">
        <f ca="1">+IF(OFFSET('Sanitation Data'!$G$30,0,10*ROW('Sanitation Data'!G58))="","",OFFSET('Sanitation Data'!$G$30,0,10*ROW('Sanitation Data'!G58)))</f>
        <v/>
      </c>
      <c r="DC64" s="370" t="str">
        <f ca="1">+IF(OFFSET('Sanitation Data'!$G$31,0,10*ROW('Sanitation Data'!G58))="","",OFFSET('Sanitation Data'!$G$31,0,10*ROW('Sanitation Data'!G58)))</f>
        <v/>
      </c>
      <c r="DD64" s="370" t="str">
        <f ca="1">+IF(OFFSET('Sanitation Data'!$G$32,0,10*ROW('Sanitation Data'!G58))="","",OFFSET('Sanitation Data'!$G$32,0,10*ROW('Sanitation Data'!G58)))</f>
        <v/>
      </c>
      <c r="DE64" s="370" t="str">
        <f ca="1">+IF(OFFSET('Sanitation Data'!$H$28,0,10*ROW('Sanitation Data'!H58))="","",OFFSET('Sanitation Data'!$H$28,0,10*ROW('Sanitation Data'!H58)))</f>
        <v/>
      </c>
      <c r="DF64" s="370" t="str">
        <f ca="1">+IF(OFFSET('Sanitation Data'!$H$29,0,10*ROW('Sanitation Data'!H58))="","",OFFSET('Sanitation Data'!$H$29,0,10*ROW('Sanitation Data'!H58)))</f>
        <v/>
      </c>
      <c r="DG64" s="370" t="str">
        <f ca="1">+IF(OFFSET('Sanitation Data'!$H$30,0,10*ROW('Sanitation Data'!H58))="","",OFFSET('Sanitation Data'!$H$30,0,10*ROW('Sanitation Data'!H58)))</f>
        <v/>
      </c>
      <c r="DH64" s="370" t="str">
        <f ca="1">+IF(OFFSET('Sanitation Data'!$H$31,0,10*ROW('Sanitation Data'!H58))="","",OFFSET('Sanitation Data'!$H$31,0,10*ROW('Sanitation Data'!H58)))</f>
        <v/>
      </c>
      <c r="DI64" s="370" t="str">
        <f ca="1">+IF(OFFSET('Sanitation Data'!$H$32,0,10*ROW('Sanitation Data'!H58))="","",OFFSET('Sanitation Data'!$H$32,0,10*ROW('Sanitation Data'!H58)))</f>
        <v/>
      </c>
      <c r="DJ64" s="370" t="str">
        <f ca="1">+IF(OFFSET('Sanitation Data'!$I$28,0,10*ROW('Sanitation Data'!I58))="","",OFFSET('Sanitation Data'!$I$28,0,10*ROW('Sanitation Data'!I58)))</f>
        <v/>
      </c>
      <c r="DK64" s="370" t="str">
        <f ca="1">+IF(OFFSET('Sanitation Data'!$I$29,0,10*ROW('Sanitation Data'!I58))="","",OFFSET('Sanitation Data'!$I$29,0,10*ROW('Sanitation Data'!I58)))</f>
        <v/>
      </c>
      <c r="DL64" s="370" t="str">
        <f ca="1">+IF(OFFSET('Sanitation Data'!$I$30,0,10*ROW('Sanitation Data'!I58))="","",OFFSET('Sanitation Data'!$I$30,0,10*ROW('Sanitation Data'!I58)))</f>
        <v/>
      </c>
      <c r="DM64" s="370" t="str">
        <f ca="1">+IF(OFFSET('Sanitation Data'!$I$31,0,10*ROW('Sanitation Data'!I58))="","",OFFSET('Sanitation Data'!$I$31,0,10*ROW('Sanitation Data'!I58)))</f>
        <v/>
      </c>
      <c r="DN64" s="370" t="str">
        <f ca="1">+IF(OFFSET('Sanitation Data'!$I$32,0,10*ROW('Sanitation Data'!I58))="","",OFFSET('Sanitation Data'!$I$32,0,10*ROW('Sanitation Data'!I58)))</f>
        <v/>
      </c>
      <c r="DO64" s="370" t="str">
        <f ca="1">+IF(OFFSET('Hygiene Data'!$D$11,0,10*ROW('Hygiene Data'!D58))="","",OFFSET('Hygiene Data'!$D$11,0,10*ROW('Hygiene Data'!D58)))</f>
        <v/>
      </c>
      <c r="DP64" s="370" t="str">
        <f ca="1">+IF(OFFSET('Hygiene Data'!$D$12,0,10*ROW('Hygiene Data'!D58))="","",OFFSET('Hygiene Data'!$D$12,0,10*ROW('Hygiene Data'!D58)))</f>
        <v/>
      </c>
      <c r="DQ64" s="370" t="str">
        <f ca="1">+IF(OFFSET('Hygiene Data'!$D$13,0,10*ROW('Hygiene Data'!D58))="","",OFFSET('Hygiene Data'!$D$13,0,10*ROW('Hygiene Data'!D58)))</f>
        <v/>
      </c>
      <c r="DR64" s="370" t="str">
        <f ca="1">+IF(OFFSET('Hygiene Data'!$E$11,0,10*ROW('Hygiene Data'!E58))="","",OFFSET('Hygiene Data'!$E$11,0,10*ROW('Hygiene Data'!E58)))</f>
        <v/>
      </c>
      <c r="DS64" s="370" t="str">
        <f ca="1">+IF(OFFSET('Hygiene Data'!$E$12,0,10*ROW('Hygiene Data'!E58))="","",OFFSET('Hygiene Data'!$E$12,0,10*ROW('Hygiene Data'!E58)))</f>
        <v/>
      </c>
      <c r="DT64" s="370" t="str">
        <f ca="1">+IF(OFFSET('Hygiene Data'!$E$13,0,10*ROW('Hygiene Data'!E58))="","",OFFSET('Hygiene Data'!$E$13,0,10*ROW('Hygiene Data'!E58)))</f>
        <v/>
      </c>
      <c r="DU64" s="370" t="str">
        <f ca="1">+IF(OFFSET('Hygiene Data'!$F$11,0,10*ROW('Hygiene Data'!F58))="","",OFFSET('Hygiene Data'!$F$11,0,10*ROW('Hygiene Data'!F58)))</f>
        <v/>
      </c>
      <c r="DV64" s="370" t="str">
        <f ca="1">+IF(OFFSET('Hygiene Data'!$F$12,0,10*ROW('Hygiene Data'!F58))="","",OFFSET('Hygiene Data'!$F$12,0,10*ROW('Hygiene Data'!F58)))</f>
        <v/>
      </c>
      <c r="DW64" s="370" t="str">
        <f ca="1">+IF(OFFSET('Hygiene Data'!$F$13,0,10*ROW('Hygiene Data'!F58))="","",OFFSET('Hygiene Data'!$F$13,0,10*ROW('Hygiene Data'!F58)))</f>
        <v/>
      </c>
      <c r="DX64" s="370" t="str">
        <f ca="1">+IF(OFFSET('Hygiene Data'!$G$11,0,10*ROW('Hygiene Data'!G58))="","",OFFSET('Hygiene Data'!$G$11,0,10*ROW('Hygiene Data'!G58)))</f>
        <v/>
      </c>
      <c r="DY64" s="370" t="str">
        <f ca="1">+IF(OFFSET('Hygiene Data'!$G$12,0,10*ROW('Hygiene Data'!G58))="","",OFFSET('Hygiene Data'!$G$12,0,10*ROW('Hygiene Data'!G58)))</f>
        <v/>
      </c>
      <c r="DZ64" s="370" t="str">
        <f ca="1">+IF(OFFSET('Hygiene Data'!$G$13,0,10*ROW('Hygiene Data'!G58))="","",OFFSET('Hygiene Data'!$G$13,0,10*ROW('Hygiene Data'!G58)))</f>
        <v/>
      </c>
      <c r="EA64" s="370" t="str">
        <f ca="1">+IF(OFFSET('Hygiene Data'!$H$11,0,10*ROW('Hygiene Data'!H58))="","",OFFSET('Hygiene Data'!$H$11,0,10*ROW('Hygiene Data'!H58)))</f>
        <v/>
      </c>
      <c r="EB64" s="370" t="str">
        <f ca="1">+IF(OFFSET('Hygiene Data'!$H$12,0,10*ROW('Hygiene Data'!H58))="","",OFFSET('Hygiene Data'!$H$12,0,10*ROW('Hygiene Data'!H58)))</f>
        <v/>
      </c>
      <c r="EC64" s="370" t="str">
        <f ca="1">+IF(OFFSET('Hygiene Data'!$H$13,0,10*ROW('Hygiene Data'!H58))="","",OFFSET('Hygiene Data'!$H$13,0,10*ROW('Hygiene Data'!H58)))</f>
        <v/>
      </c>
      <c r="ED64" s="370" t="str">
        <f ca="1">+IF(OFFSET('Hygiene Data'!$I$11,0,10*ROW('Hygiene Data'!I58))="","",OFFSET('Hygiene Data'!$I$11,0,10*ROW('Hygiene Data'!I58)))</f>
        <v/>
      </c>
      <c r="EE64" s="370" t="str">
        <f ca="1">+IF(OFFSET('Hygiene Data'!$I$12,0,10*ROW('Hygiene Data'!I58))="","",OFFSET('Hygiene Data'!$I$12,0,10*ROW('Hygiene Data'!I58)))</f>
        <v/>
      </c>
      <c r="EF64" s="370" t="str">
        <f ca="1">+IF(OFFSET('Hygiene Data'!$I$13,0,10*ROW('Hygiene Data'!I58))="","",OFFSET('Hygiene Data'!$I$13,0,10*ROW('Hygiene Data'!I58)))</f>
        <v/>
      </c>
    </row>
    <row r="65" spans="1:136" x14ac:dyDescent="0.25">
      <c r="A65" s="479" t="str">
        <f ca="1">+IF(OFFSET('Water Data'!$B$2,0,10*ROW('Water Data'!E59))="","",OFFSET('Water Data'!$B$2,0,10*ROW('Water Data'!E59)))</f>
        <v/>
      </c>
      <c r="B65" s="47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6" t="str">
        <f t="shared" ca="1" si="0"/>
        <v/>
      </c>
      <c r="D65" s="50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0" t="str">
        <f ca="1">+IF(OFFSET('Water Data'!$D$27,0,10*ROW('Water Data'!D59))="","",OFFSET('Water Data'!$D$27,0,10*ROW('Water Data'!D59)))</f>
        <v/>
      </c>
      <c r="BT65" s="370" t="str">
        <f ca="1">+IF(OFFSET('Water Data'!$D$28,0,10*ROW('Water Data'!D59))="","",OFFSET('Water Data'!$D$28,0,10*ROW('Water Data'!D59)))</f>
        <v/>
      </c>
      <c r="BU65" s="370" t="str">
        <f ca="1">+IF(OFFSET('Water Data'!$D$29,0,10*ROW('Water Data'!D59))="","",OFFSET('Water Data'!$D$29,0,10*ROW('Water Data'!D59)))</f>
        <v/>
      </c>
      <c r="BV65" s="370" t="str">
        <f ca="1">+IF(OFFSET('Water Data'!$E$27,0,10*ROW('Water Data'!E59))="","",OFFSET('Water Data'!$E$27,0,10*ROW('Water Data'!E59)))</f>
        <v/>
      </c>
      <c r="BW65" s="370" t="str">
        <f ca="1">+IF(OFFSET('Water Data'!$E$28,0,10*ROW('Water Data'!E59))="","",OFFSET('Water Data'!$E$28,0,10*ROW('Water Data'!E59)))</f>
        <v/>
      </c>
      <c r="BX65" s="370" t="str">
        <f ca="1">+IF(OFFSET('Water Data'!$E$29,0,10*ROW('Water Data'!E59))="","",OFFSET('Water Data'!$E$29,0,10*ROW('Water Data'!E59)))</f>
        <v/>
      </c>
      <c r="BY65" s="370" t="str">
        <f ca="1">+IF(OFFSET('Water Data'!$F$27,0,10*ROW('Water Data'!F59))="","",OFFSET('Water Data'!$F$27,0,10*ROW('Water Data'!F59)))</f>
        <v/>
      </c>
      <c r="BZ65" s="370" t="str">
        <f ca="1">+IF(OFFSET('Water Data'!$F$28,0,10*ROW('Water Data'!F59))="","",OFFSET('Water Data'!$F$28,0,10*ROW('Water Data'!F59)))</f>
        <v/>
      </c>
      <c r="CA65" s="370" t="str">
        <f ca="1">+IF(OFFSET('Water Data'!$F$29,0,10*ROW('Water Data'!F59))="","",OFFSET('Water Data'!$F$29,0,10*ROW('Water Data'!F59)))</f>
        <v/>
      </c>
      <c r="CB65" s="370" t="str">
        <f ca="1">+IF(OFFSET('Water Data'!$G$27,0,10*ROW('Water Data'!G59))="","",OFFSET('Water Data'!$G$27,0,10*ROW('Water Data'!G59)))</f>
        <v/>
      </c>
      <c r="CC65" s="370" t="str">
        <f ca="1">+IF(OFFSET('Water Data'!$G$28,0,10*ROW('Water Data'!G59))="","",OFFSET('Water Data'!$G$28,0,10*ROW('Water Data'!G59)))</f>
        <v/>
      </c>
      <c r="CD65" s="370" t="str">
        <f ca="1">+IF(OFFSET('Water Data'!$G$29,0,10*ROW('Water Data'!G59))="","",OFFSET('Water Data'!$G$29,0,10*ROW('Water Data'!G59)))</f>
        <v/>
      </c>
      <c r="CE65" s="370" t="str">
        <f ca="1">+IF(OFFSET('Water Data'!$H$27,0,10*ROW('Water Data'!H59))="","",OFFSET('Water Data'!$H$27,0,10*ROW('Water Data'!H59)))</f>
        <v/>
      </c>
      <c r="CF65" s="370" t="str">
        <f ca="1">+IF(OFFSET('Water Data'!$H$28,0,10*ROW('Water Data'!H59))="","",OFFSET('Water Data'!$H$28,0,10*ROW('Water Data'!H59)))</f>
        <v/>
      </c>
      <c r="CG65" s="370" t="str">
        <f ca="1">+IF(OFFSET('Water Data'!$H$29,0,10*ROW('Water Data'!H59))="","",OFFSET('Water Data'!$H$29,0,10*ROW('Water Data'!H59)))</f>
        <v/>
      </c>
      <c r="CH65" s="370" t="str">
        <f ca="1">+IF(OFFSET('Water Data'!$I$27,0,10*ROW('Water Data'!I59))="","",OFFSET('Water Data'!$I$27,0,10*ROW('Water Data'!I59)))</f>
        <v/>
      </c>
      <c r="CI65" s="370" t="str">
        <f ca="1">+IF(OFFSET('Water Data'!$I$28,0,10*ROW('Water Data'!I59))="","",OFFSET('Water Data'!$I$28,0,10*ROW('Water Data'!I59)))</f>
        <v/>
      </c>
      <c r="CJ65" s="370" t="str">
        <f ca="1">+IF(OFFSET('Water Data'!$I$29,0,10*ROW('Water Data'!I59))="","",OFFSET('Water Data'!$I$29,0,10*ROW('Water Data'!I59)))</f>
        <v/>
      </c>
      <c r="CK65" s="370" t="str">
        <f ca="1">+IF(OFFSET('Sanitation Data'!$D$28,0,10*ROW('Sanitation Data'!D59))="","",OFFSET('Sanitation Data'!$D$28,0,10*ROW('Sanitation Data'!D59)))</f>
        <v/>
      </c>
      <c r="CL65" s="370" t="str">
        <f ca="1">+IF(OFFSET('Sanitation Data'!$D$29,0,10*ROW('Sanitation Data'!D59))="","",OFFSET('Sanitation Data'!$D$29,0,10*ROW('Sanitation Data'!D59)))</f>
        <v/>
      </c>
      <c r="CM65" s="370" t="str">
        <f ca="1">+IF(OFFSET('Sanitation Data'!$D$30,0,10*ROW('Sanitation Data'!D59))="","",OFFSET('Sanitation Data'!$D$30,0,10*ROW('Sanitation Data'!D59)))</f>
        <v/>
      </c>
      <c r="CN65" s="370" t="str">
        <f ca="1">+IF(OFFSET('Sanitation Data'!$D$31,0,10*ROW('Sanitation Data'!D59))="","",OFFSET('Sanitation Data'!$D$31,0,10*ROW('Sanitation Data'!D59)))</f>
        <v/>
      </c>
      <c r="CO65" s="370" t="str">
        <f ca="1">+IF(OFFSET('Sanitation Data'!$D$32,0,10*ROW('Sanitation Data'!D59))="","",OFFSET('Sanitation Data'!$D$32,0,10*ROW('Sanitation Data'!D59)))</f>
        <v/>
      </c>
      <c r="CP65" s="370" t="str">
        <f ca="1">+IF(OFFSET('Sanitation Data'!$E$28,0,10*ROW('Sanitation Data'!E59))="","",OFFSET('Sanitation Data'!$E$28,0,10*ROW('Sanitation Data'!E59)))</f>
        <v/>
      </c>
      <c r="CQ65" s="370" t="str">
        <f ca="1">+IF(OFFSET('Sanitation Data'!$E$29,0,10*ROW('Sanitation Data'!E59))="","",OFFSET('Sanitation Data'!$E$29,0,10*ROW('Sanitation Data'!E59)))</f>
        <v/>
      </c>
      <c r="CR65" s="370" t="str">
        <f ca="1">+IF(OFFSET('Sanitation Data'!$E$30,0,10*ROW('Sanitation Data'!E59))="","",OFFSET('Sanitation Data'!$E$30,0,10*ROW('Sanitation Data'!E59)))</f>
        <v/>
      </c>
      <c r="CS65" s="370" t="str">
        <f ca="1">+IF(OFFSET('Sanitation Data'!$E$31,0,10*ROW('Sanitation Data'!E59))="","",OFFSET('Sanitation Data'!$E$31,0,10*ROW('Sanitation Data'!E59)))</f>
        <v/>
      </c>
      <c r="CT65" s="370" t="str">
        <f ca="1">+IF(OFFSET('Sanitation Data'!$E$32,0,10*ROW('Sanitation Data'!E59))="","",OFFSET('Sanitation Data'!$E$32,0,10*ROW('Sanitation Data'!E59)))</f>
        <v/>
      </c>
      <c r="CU65" s="370" t="str">
        <f ca="1">+IF(OFFSET('Sanitation Data'!$F$28,0,10*ROW('Sanitation Data'!F59))="","",OFFSET('Sanitation Data'!$F$28,0,10*ROW('Sanitation Data'!F59)))</f>
        <v/>
      </c>
      <c r="CV65" s="370" t="str">
        <f ca="1">+IF(OFFSET('Sanitation Data'!$F$29,0,10*ROW('Sanitation Data'!F59))="","",OFFSET('Sanitation Data'!$F$29,0,10*ROW('Sanitation Data'!F59)))</f>
        <v/>
      </c>
      <c r="CW65" s="370" t="str">
        <f ca="1">+IF(OFFSET('Sanitation Data'!$F$30,0,10*ROW('Sanitation Data'!F59))="","",OFFSET('Sanitation Data'!$F$30,0,10*ROW('Sanitation Data'!F59)))</f>
        <v/>
      </c>
      <c r="CX65" s="370" t="str">
        <f ca="1">+IF(OFFSET('Sanitation Data'!$F$31,0,10*ROW('Sanitation Data'!F59))="","",OFFSET('Sanitation Data'!$F$31,0,10*ROW('Sanitation Data'!F59)))</f>
        <v/>
      </c>
      <c r="CY65" s="370" t="str">
        <f ca="1">+IF(OFFSET('Sanitation Data'!$F$32,0,10*ROW('Sanitation Data'!F59))="","",OFFSET('Sanitation Data'!$F$32,0,10*ROW('Sanitation Data'!F59)))</f>
        <v/>
      </c>
      <c r="CZ65" s="370" t="str">
        <f ca="1">+IF(OFFSET('Sanitation Data'!$G$28,0,10*ROW('Sanitation Data'!G59))="","",OFFSET('Sanitation Data'!$G$28,0,10*ROW('Sanitation Data'!G59)))</f>
        <v/>
      </c>
      <c r="DA65" s="370" t="str">
        <f ca="1">+IF(OFFSET('Sanitation Data'!$G$29,0,10*ROW('Sanitation Data'!G59))="","",OFFSET('Sanitation Data'!$G$29,0,10*ROW('Sanitation Data'!G59)))</f>
        <v/>
      </c>
      <c r="DB65" s="370" t="str">
        <f ca="1">+IF(OFFSET('Sanitation Data'!$G$30,0,10*ROW('Sanitation Data'!G59))="","",OFFSET('Sanitation Data'!$G$30,0,10*ROW('Sanitation Data'!G59)))</f>
        <v/>
      </c>
      <c r="DC65" s="370" t="str">
        <f ca="1">+IF(OFFSET('Sanitation Data'!$G$31,0,10*ROW('Sanitation Data'!G59))="","",OFFSET('Sanitation Data'!$G$31,0,10*ROW('Sanitation Data'!G59)))</f>
        <v/>
      </c>
      <c r="DD65" s="370" t="str">
        <f ca="1">+IF(OFFSET('Sanitation Data'!$G$32,0,10*ROW('Sanitation Data'!G59))="","",OFFSET('Sanitation Data'!$G$32,0,10*ROW('Sanitation Data'!G59)))</f>
        <v/>
      </c>
      <c r="DE65" s="370" t="str">
        <f ca="1">+IF(OFFSET('Sanitation Data'!$H$28,0,10*ROW('Sanitation Data'!H59))="","",OFFSET('Sanitation Data'!$H$28,0,10*ROW('Sanitation Data'!H59)))</f>
        <v/>
      </c>
      <c r="DF65" s="370" t="str">
        <f ca="1">+IF(OFFSET('Sanitation Data'!$H$29,0,10*ROW('Sanitation Data'!H59))="","",OFFSET('Sanitation Data'!$H$29,0,10*ROW('Sanitation Data'!H59)))</f>
        <v/>
      </c>
      <c r="DG65" s="370" t="str">
        <f ca="1">+IF(OFFSET('Sanitation Data'!$H$30,0,10*ROW('Sanitation Data'!H59))="","",OFFSET('Sanitation Data'!$H$30,0,10*ROW('Sanitation Data'!H59)))</f>
        <v/>
      </c>
      <c r="DH65" s="370" t="str">
        <f ca="1">+IF(OFFSET('Sanitation Data'!$H$31,0,10*ROW('Sanitation Data'!H59))="","",OFFSET('Sanitation Data'!$H$31,0,10*ROW('Sanitation Data'!H59)))</f>
        <v/>
      </c>
      <c r="DI65" s="370" t="str">
        <f ca="1">+IF(OFFSET('Sanitation Data'!$H$32,0,10*ROW('Sanitation Data'!H59))="","",OFFSET('Sanitation Data'!$H$32,0,10*ROW('Sanitation Data'!H59)))</f>
        <v/>
      </c>
      <c r="DJ65" s="370" t="str">
        <f ca="1">+IF(OFFSET('Sanitation Data'!$I$28,0,10*ROW('Sanitation Data'!I59))="","",OFFSET('Sanitation Data'!$I$28,0,10*ROW('Sanitation Data'!I59)))</f>
        <v/>
      </c>
      <c r="DK65" s="370" t="str">
        <f ca="1">+IF(OFFSET('Sanitation Data'!$I$29,0,10*ROW('Sanitation Data'!I59))="","",OFFSET('Sanitation Data'!$I$29,0,10*ROW('Sanitation Data'!I59)))</f>
        <v/>
      </c>
      <c r="DL65" s="370" t="str">
        <f ca="1">+IF(OFFSET('Sanitation Data'!$I$30,0,10*ROW('Sanitation Data'!I59))="","",OFFSET('Sanitation Data'!$I$30,0,10*ROW('Sanitation Data'!I59)))</f>
        <v/>
      </c>
      <c r="DM65" s="370" t="str">
        <f ca="1">+IF(OFFSET('Sanitation Data'!$I$31,0,10*ROW('Sanitation Data'!I59))="","",OFFSET('Sanitation Data'!$I$31,0,10*ROW('Sanitation Data'!I59)))</f>
        <v/>
      </c>
      <c r="DN65" s="370" t="str">
        <f ca="1">+IF(OFFSET('Sanitation Data'!$I$32,0,10*ROW('Sanitation Data'!I59))="","",OFFSET('Sanitation Data'!$I$32,0,10*ROW('Sanitation Data'!I59)))</f>
        <v/>
      </c>
      <c r="DO65" s="370" t="str">
        <f ca="1">+IF(OFFSET('Hygiene Data'!$D$11,0,10*ROW('Hygiene Data'!D59))="","",OFFSET('Hygiene Data'!$D$11,0,10*ROW('Hygiene Data'!D59)))</f>
        <v/>
      </c>
      <c r="DP65" s="370" t="str">
        <f ca="1">+IF(OFFSET('Hygiene Data'!$D$12,0,10*ROW('Hygiene Data'!D59))="","",OFFSET('Hygiene Data'!$D$12,0,10*ROW('Hygiene Data'!D59)))</f>
        <v/>
      </c>
      <c r="DQ65" s="370" t="str">
        <f ca="1">+IF(OFFSET('Hygiene Data'!$D$13,0,10*ROW('Hygiene Data'!D59))="","",OFFSET('Hygiene Data'!$D$13,0,10*ROW('Hygiene Data'!D59)))</f>
        <v/>
      </c>
      <c r="DR65" s="370" t="str">
        <f ca="1">+IF(OFFSET('Hygiene Data'!$E$11,0,10*ROW('Hygiene Data'!E59))="","",OFFSET('Hygiene Data'!$E$11,0,10*ROW('Hygiene Data'!E59)))</f>
        <v/>
      </c>
      <c r="DS65" s="370" t="str">
        <f ca="1">+IF(OFFSET('Hygiene Data'!$E$12,0,10*ROW('Hygiene Data'!E59))="","",OFFSET('Hygiene Data'!$E$12,0,10*ROW('Hygiene Data'!E59)))</f>
        <v/>
      </c>
      <c r="DT65" s="370" t="str">
        <f ca="1">+IF(OFFSET('Hygiene Data'!$E$13,0,10*ROW('Hygiene Data'!E59))="","",OFFSET('Hygiene Data'!$E$13,0,10*ROW('Hygiene Data'!E59)))</f>
        <v/>
      </c>
      <c r="DU65" s="370" t="str">
        <f ca="1">+IF(OFFSET('Hygiene Data'!$F$11,0,10*ROW('Hygiene Data'!F59))="","",OFFSET('Hygiene Data'!$F$11,0,10*ROW('Hygiene Data'!F59)))</f>
        <v/>
      </c>
      <c r="DV65" s="370" t="str">
        <f ca="1">+IF(OFFSET('Hygiene Data'!$F$12,0,10*ROW('Hygiene Data'!F59))="","",OFFSET('Hygiene Data'!$F$12,0,10*ROW('Hygiene Data'!F59)))</f>
        <v/>
      </c>
      <c r="DW65" s="370" t="str">
        <f ca="1">+IF(OFFSET('Hygiene Data'!$F$13,0,10*ROW('Hygiene Data'!F59))="","",OFFSET('Hygiene Data'!$F$13,0,10*ROW('Hygiene Data'!F59)))</f>
        <v/>
      </c>
      <c r="DX65" s="370" t="str">
        <f ca="1">+IF(OFFSET('Hygiene Data'!$G$11,0,10*ROW('Hygiene Data'!G59))="","",OFFSET('Hygiene Data'!$G$11,0,10*ROW('Hygiene Data'!G59)))</f>
        <v/>
      </c>
      <c r="DY65" s="370" t="str">
        <f ca="1">+IF(OFFSET('Hygiene Data'!$G$12,0,10*ROW('Hygiene Data'!G59))="","",OFFSET('Hygiene Data'!$G$12,0,10*ROW('Hygiene Data'!G59)))</f>
        <v/>
      </c>
      <c r="DZ65" s="370" t="str">
        <f ca="1">+IF(OFFSET('Hygiene Data'!$G$13,0,10*ROW('Hygiene Data'!G59))="","",OFFSET('Hygiene Data'!$G$13,0,10*ROW('Hygiene Data'!G59)))</f>
        <v/>
      </c>
      <c r="EA65" s="370" t="str">
        <f ca="1">+IF(OFFSET('Hygiene Data'!$H$11,0,10*ROW('Hygiene Data'!H59))="","",OFFSET('Hygiene Data'!$H$11,0,10*ROW('Hygiene Data'!H59)))</f>
        <v/>
      </c>
      <c r="EB65" s="370" t="str">
        <f ca="1">+IF(OFFSET('Hygiene Data'!$H$12,0,10*ROW('Hygiene Data'!H59))="","",OFFSET('Hygiene Data'!$H$12,0,10*ROW('Hygiene Data'!H59)))</f>
        <v/>
      </c>
      <c r="EC65" s="370" t="str">
        <f ca="1">+IF(OFFSET('Hygiene Data'!$H$13,0,10*ROW('Hygiene Data'!H59))="","",OFFSET('Hygiene Data'!$H$13,0,10*ROW('Hygiene Data'!H59)))</f>
        <v/>
      </c>
      <c r="ED65" s="370" t="str">
        <f ca="1">+IF(OFFSET('Hygiene Data'!$I$11,0,10*ROW('Hygiene Data'!I59))="","",OFFSET('Hygiene Data'!$I$11,0,10*ROW('Hygiene Data'!I59)))</f>
        <v/>
      </c>
      <c r="EE65" s="370" t="str">
        <f ca="1">+IF(OFFSET('Hygiene Data'!$I$12,0,10*ROW('Hygiene Data'!I59))="","",OFFSET('Hygiene Data'!$I$12,0,10*ROW('Hygiene Data'!I59)))</f>
        <v/>
      </c>
      <c r="EF65" s="370" t="str">
        <f ca="1">+IF(OFFSET('Hygiene Data'!$I$13,0,10*ROW('Hygiene Data'!I59))="","",OFFSET('Hygiene Data'!$I$13,0,10*ROW('Hygiene Data'!I59)))</f>
        <v/>
      </c>
    </row>
    <row r="66" spans="1:136" x14ac:dyDescent="0.25">
      <c r="A66" s="479" t="str">
        <f ca="1">+IF(OFFSET('Water Data'!$B$2,0,10*ROW('Water Data'!E60))="","",OFFSET('Water Data'!$B$2,0,10*ROW('Water Data'!E60)))</f>
        <v/>
      </c>
      <c r="B66" s="47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6" t="str">
        <f t="shared" ca="1" si="0"/>
        <v/>
      </c>
      <c r="D66" s="50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0" t="str">
        <f ca="1">+IF(OFFSET('Water Data'!$D$27,0,10*ROW('Water Data'!D60))="","",OFFSET('Water Data'!$D$27,0,10*ROW('Water Data'!D60)))</f>
        <v/>
      </c>
      <c r="BT66" s="370" t="str">
        <f ca="1">+IF(OFFSET('Water Data'!$D$28,0,10*ROW('Water Data'!D60))="","",OFFSET('Water Data'!$D$28,0,10*ROW('Water Data'!D60)))</f>
        <v/>
      </c>
      <c r="BU66" s="370" t="str">
        <f ca="1">+IF(OFFSET('Water Data'!$D$29,0,10*ROW('Water Data'!D60))="","",OFFSET('Water Data'!$D$29,0,10*ROW('Water Data'!D60)))</f>
        <v/>
      </c>
      <c r="BV66" s="370" t="str">
        <f ca="1">+IF(OFFSET('Water Data'!$E$27,0,10*ROW('Water Data'!E60))="","",OFFSET('Water Data'!$E$27,0,10*ROW('Water Data'!E60)))</f>
        <v/>
      </c>
      <c r="BW66" s="370" t="str">
        <f ca="1">+IF(OFFSET('Water Data'!$E$28,0,10*ROW('Water Data'!E60))="","",OFFSET('Water Data'!$E$28,0,10*ROW('Water Data'!E60)))</f>
        <v/>
      </c>
      <c r="BX66" s="370" t="str">
        <f ca="1">+IF(OFFSET('Water Data'!$E$29,0,10*ROW('Water Data'!E60))="","",OFFSET('Water Data'!$E$29,0,10*ROW('Water Data'!E60)))</f>
        <v/>
      </c>
      <c r="BY66" s="370" t="str">
        <f ca="1">+IF(OFFSET('Water Data'!$F$27,0,10*ROW('Water Data'!F60))="","",OFFSET('Water Data'!$F$27,0,10*ROW('Water Data'!F60)))</f>
        <v/>
      </c>
      <c r="BZ66" s="370" t="str">
        <f ca="1">+IF(OFFSET('Water Data'!$F$28,0,10*ROW('Water Data'!F60))="","",OFFSET('Water Data'!$F$28,0,10*ROW('Water Data'!F60)))</f>
        <v/>
      </c>
      <c r="CA66" s="370" t="str">
        <f ca="1">+IF(OFFSET('Water Data'!$F$29,0,10*ROW('Water Data'!F60))="","",OFFSET('Water Data'!$F$29,0,10*ROW('Water Data'!F60)))</f>
        <v/>
      </c>
      <c r="CB66" s="370" t="str">
        <f ca="1">+IF(OFFSET('Water Data'!$G$27,0,10*ROW('Water Data'!G60))="","",OFFSET('Water Data'!$G$27,0,10*ROW('Water Data'!G60)))</f>
        <v/>
      </c>
      <c r="CC66" s="370" t="str">
        <f ca="1">+IF(OFFSET('Water Data'!$G$28,0,10*ROW('Water Data'!G60))="","",OFFSET('Water Data'!$G$28,0,10*ROW('Water Data'!G60)))</f>
        <v/>
      </c>
      <c r="CD66" s="370" t="str">
        <f ca="1">+IF(OFFSET('Water Data'!$G$29,0,10*ROW('Water Data'!G60))="","",OFFSET('Water Data'!$G$29,0,10*ROW('Water Data'!G60)))</f>
        <v/>
      </c>
      <c r="CE66" s="370" t="str">
        <f ca="1">+IF(OFFSET('Water Data'!$H$27,0,10*ROW('Water Data'!H60))="","",OFFSET('Water Data'!$H$27,0,10*ROW('Water Data'!H60)))</f>
        <v/>
      </c>
      <c r="CF66" s="370" t="str">
        <f ca="1">+IF(OFFSET('Water Data'!$H$28,0,10*ROW('Water Data'!H60))="","",OFFSET('Water Data'!$H$28,0,10*ROW('Water Data'!H60)))</f>
        <v/>
      </c>
      <c r="CG66" s="370" t="str">
        <f ca="1">+IF(OFFSET('Water Data'!$H$29,0,10*ROW('Water Data'!H60))="","",OFFSET('Water Data'!$H$29,0,10*ROW('Water Data'!H60)))</f>
        <v/>
      </c>
      <c r="CH66" s="370" t="str">
        <f ca="1">+IF(OFFSET('Water Data'!$I$27,0,10*ROW('Water Data'!I60))="","",OFFSET('Water Data'!$I$27,0,10*ROW('Water Data'!I60)))</f>
        <v/>
      </c>
      <c r="CI66" s="370" t="str">
        <f ca="1">+IF(OFFSET('Water Data'!$I$28,0,10*ROW('Water Data'!I60))="","",OFFSET('Water Data'!$I$28,0,10*ROW('Water Data'!I60)))</f>
        <v/>
      </c>
      <c r="CJ66" s="370" t="str">
        <f ca="1">+IF(OFFSET('Water Data'!$I$29,0,10*ROW('Water Data'!I60))="","",OFFSET('Water Data'!$I$29,0,10*ROW('Water Data'!I60)))</f>
        <v/>
      </c>
      <c r="CK66" s="370" t="str">
        <f ca="1">+IF(OFFSET('Sanitation Data'!$D$28,0,10*ROW('Sanitation Data'!D60))="","",OFFSET('Sanitation Data'!$D$28,0,10*ROW('Sanitation Data'!D60)))</f>
        <v/>
      </c>
      <c r="CL66" s="370" t="str">
        <f ca="1">+IF(OFFSET('Sanitation Data'!$D$29,0,10*ROW('Sanitation Data'!D60))="","",OFFSET('Sanitation Data'!$D$29,0,10*ROW('Sanitation Data'!D60)))</f>
        <v/>
      </c>
      <c r="CM66" s="370" t="str">
        <f ca="1">+IF(OFFSET('Sanitation Data'!$D$30,0,10*ROW('Sanitation Data'!D60))="","",OFFSET('Sanitation Data'!$D$30,0,10*ROW('Sanitation Data'!D60)))</f>
        <v/>
      </c>
      <c r="CN66" s="370" t="str">
        <f ca="1">+IF(OFFSET('Sanitation Data'!$D$31,0,10*ROW('Sanitation Data'!D60))="","",OFFSET('Sanitation Data'!$D$31,0,10*ROW('Sanitation Data'!D60)))</f>
        <v/>
      </c>
      <c r="CO66" s="370" t="str">
        <f ca="1">+IF(OFFSET('Sanitation Data'!$D$32,0,10*ROW('Sanitation Data'!D60))="","",OFFSET('Sanitation Data'!$D$32,0,10*ROW('Sanitation Data'!D60)))</f>
        <v/>
      </c>
      <c r="CP66" s="370" t="str">
        <f ca="1">+IF(OFFSET('Sanitation Data'!$E$28,0,10*ROW('Sanitation Data'!E60))="","",OFFSET('Sanitation Data'!$E$28,0,10*ROW('Sanitation Data'!E60)))</f>
        <v/>
      </c>
      <c r="CQ66" s="370" t="str">
        <f ca="1">+IF(OFFSET('Sanitation Data'!$E$29,0,10*ROW('Sanitation Data'!E60))="","",OFFSET('Sanitation Data'!$E$29,0,10*ROW('Sanitation Data'!E60)))</f>
        <v/>
      </c>
      <c r="CR66" s="370" t="str">
        <f ca="1">+IF(OFFSET('Sanitation Data'!$E$30,0,10*ROW('Sanitation Data'!E60))="","",OFFSET('Sanitation Data'!$E$30,0,10*ROW('Sanitation Data'!E60)))</f>
        <v/>
      </c>
      <c r="CS66" s="370" t="str">
        <f ca="1">+IF(OFFSET('Sanitation Data'!$E$31,0,10*ROW('Sanitation Data'!E60))="","",OFFSET('Sanitation Data'!$E$31,0,10*ROW('Sanitation Data'!E60)))</f>
        <v/>
      </c>
      <c r="CT66" s="370" t="str">
        <f ca="1">+IF(OFFSET('Sanitation Data'!$E$32,0,10*ROW('Sanitation Data'!E60))="","",OFFSET('Sanitation Data'!$E$32,0,10*ROW('Sanitation Data'!E60)))</f>
        <v/>
      </c>
      <c r="CU66" s="370" t="str">
        <f ca="1">+IF(OFFSET('Sanitation Data'!$F$28,0,10*ROW('Sanitation Data'!F60))="","",OFFSET('Sanitation Data'!$F$28,0,10*ROW('Sanitation Data'!F60)))</f>
        <v/>
      </c>
      <c r="CV66" s="370" t="str">
        <f ca="1">+IF(OFFSET('Sanitation Data'!$F$29,0,10*ROW('Sanitation Data'!F60))="","",OFFSET('Sanitation Data'!$F$29,0,10*ROW('Sanitation Data'!F60)))</f>
        <v/>
      </c>
      <c r="CW66" s="370" t="str">
        <f ca="1">+IF(OFFSET('Sanitation Data'!$F$30,0,10*ROW('Sanitation Data'!F60))="","",OFFSET('Sanitation Data'!$F$30,0,10*ROW('Sanitation Data'!F60)))</f>
        <v/>
      </c>
      <c r="CX66" s="370" t="str">
        <f ca="1">+IF(OFFSET('Sanitation Data'!$F$31,0,10*ROW('Sanitation Data'!F60))="","",OFFSET('Sanitation Data'!$F$31,0,10*ROW('Sanitation Data'!F60)))</f>
        <v/>
      </c>
      <c r="CY66" s="370" t="str">
        <f ca="1">+IF(OFFSET('Sanitation Data'!$F$32,0,10*ROW('Sanitation Data'!F60))="","",OFFSET('Sanitation Data'!$F$32,0,10*ROW('Sanitation Data'!F60)))</f>
        <v/>
      </c>
      <c r="CZ66" s="370" t="str">
        <f ca="1">+IF(OFFSET('Sanitation Data'!$G$28,0,10*ROW('Sanitation Data'!G60))="","",OFFSET('Sanitation Data'!$G$28,0,10*ROW('Sanitation Data'!G60)))</f>
        <v/>
      </c>
      <c r="DA66" s="370" t="str">
        <f ca="1">+IF(OFFSET('Sanitation Data'!$G$29,0,10*ROW('Sanitation Data'!G60))="","",OFFSET('Sanitation Data'!$G$29,0,10*ROW('Sanitation Data'!G60)))</f>
        <v/>
      </c>
      <c r="DB66" s="370" t="str">
        <f ca="1">+IF(OFFSET('Sanitation Data'!$G$30,0,10*ROW('Sanitation Data'!G60))="","",OFFSET('Sanitation Data'!$G$30,0,10*ROW('Sanitation Data'!G60)))</f>
        <v/>
      </c>
      <c r="DC66" s="370" t="str">
        <f ca="1">+IF(OFFSET('Sanitation Data'!$G$31,0,10*ROW('Sanitation Data'!G60))="","",OFFSET('Sanitation Data'!$G$31,0,10*ROW('Sanitation Data'!G60)))</f>
        <v/>
      </c>
      <c r="DD66" s="370" t="str">
        <f ca="1">+IF(OFFSET('Sanitation Data'!$G$32,0,10*ROW('Sanitation Data'!G60))="","",OFFSET('Sanitation Data'!$G$32,0,10*ROW('Sanitation Data'!G60)))</f>
        <v/>
      </c>
      <c r="DE66" s="370" t="str">
        <f ca="1">+IF(OFFSET('Sanitation Data'!$H$28,0,10*ROW('Sanitation Data'!H60))="","",OFFSET('Sanitation Data'!$H$28,0,10*ROW('Sanitation Data'!H60)))</f>
        <v/>
      </c>
      <c r="DF66" s="370" t="str">
        <f ca="1">+IF(OFFSET('Sanitation Data'!$H$29,0,10*ROW('Sanitation Data'!H60))="","",OFFSET('Sanitation Data'!$H$29,0,10*ROW('Sanitation Data'!H60)))</f>
        <v/>
      </c>
      <c r="DG66" s="370" t="str">
        <f ca="1">+IF(OFFSET('Sanitation Data'!$H$30,0,10*ROW('Sanitation Data'!H60))="","",OFFSET('Sanitation Data'!$H$30,0,10*ROW('Sanitation Data'!H60)))</f>
        <v/>
      </c>
      <c r="DH66" s="370" t="str">
        <f ca="1">+IF(OFFSET('Sanitation Data'!$H$31,0,10*ROW('Sanitation Data'!H60))="","",OFFSET('Sanitation Data'!$H$31,0,10*ROW('Sanitation Data'!H60)))</f>
        <v/>
      </c>
      <c r="DI66" s="370" t="str">
        <f ca="1">+IF(OFFSET('Sanitation Data'!$H$32,0,10*ROW('Sanitation Data'!H60))="","",OFFSET('Sanitation Data'!$H$32,0,10*ROW('Sanitation Data'!H60)))</f>
        <v/>
      </c>
      <c r="DJ66" s="370" t="str">
        <f ca="1">+IF(OFFSET('Sanitation Data'!$I$28,0,10*ROW('Sanitation Data'!I60))="","",OFFSET('Sanitation Data'!$I$28,0,10*ROW('Sanitation Data'!I60)))</f>
        <v/>
      </c>
      <c r="DK66" s="370" t="str">
        <f ca="1">+IF(OFFSET('Sanitation Data'!$I$29,0,10*ROW('Sanitation Data'!I60))="","",OFFSET('Sanitation Data'!$I$29,0,10*ROW('Sanitation Data'!I60)))</f>
        <v/>
      </c>
      <c r="DL66" s="370" t="str">
        <f ca="1">+IF(OFFSET('Sanitation Data'!$I$30,0,10*ROW('Sanitation Data'!I60))="","",OFFSET('Sanitation Data'!$I$30,0,10*ROW('Sanitation Data'!I60)))</f>
        <v/>
      </c>
      <c r="DM66" s="370" t="str">
        <f ca="1">+IF(OFFSET('Sanitation Data'!$I$31,0,10*ROW('Sanitation Data'!I60))="","",OFFSET('Sanitation Data'!$I$31,0,10*ROW('Sanitation Data'!I60)))</f>
        <v/>
      </c>
      <c r="DN66" s="370" t="str">
        <f ca="1">+IF(OFFSET('Sanitation Data'!$I$32,0,10*ROW('Sanitation Data'!I60))="","",OFFSET('Sanitation Data'!$I$32,0,10*ROW('Sanitation Data'!I60)))</f>
        <v/>
      </c>
      <c r="DO66" s="370" t="str">
        <f ca="1">+IF(OFFSET('Hygiene Data'!$D$11,0,10*ROW('Hygiene Data'!D60))="","",OFFSET('Hygiene Data'!$D$11,0,10*ROW('Hygiene Data'!D60)))</f>
        <v/>
      </c>
      <c r="DP66" s="370" t="str">
        <f ca="1">+IF(OFFSET('Hygiene Data'!$D$12,0,10*ROW('Hygiene Data'!D60))="","",OFFSET('Hygiene Data'!$D$12,0,10*ROW('Hygiene Data'!D60)))</f>
        <v/>
      </c>
      <c r="DQ66" s="370" t="str">
        <f ca="1">+IF(OFFSET('Hygiene Data'!$D$13,0,10*ROW('Hygiene Data'!D60))="","",OFFSET('Hygiene Data'!$D$13,0,10*ROW('Hygiene Data'!D60)))</f>
        <v/>
      </c>
      <c r="DR66" s="370" t="str">
        <f ca="1">+IF(OFFSET('Hygiene Data'!$E$11,0,10*ROW('Hygiene Data'!E60))="","",OFFSET('Hygiene Data'!$E$11,0,10*ROW('Hygiene Data'!E60)))</f>
        <v/>
      </c>
      <c r="DS66" s="370" t="str">
        <f ca="1">+IF(OFFSET('Hygiene Data'!$E$12,0,10*ROW('Hygiene Data'!E60))="","",OFFSET('Hygiene Data'!$E$12,0,10*ROW('Hygiene Data'!E60)))</f>
        <v/>
      </c>
      <c r="DT66" s="370" t="str">
        <f ca="1">+IF(OFFSET('Hygiene Data'!$E$13,0,10*ROW('Hygiene Data'!E60))="","",OFFSET('Hygiene Data'!$E$13,0,10*ROW('Hygiene Data'!E60)))</f>
        <v/>
      </c>
      <c r="DU66" s="370" t="str">
        <f ca="1">+IF(OFFSET('Hygiene Data'!$F$11,0,10*ROW('Hygiene Data'!F60))="","",OFFSET('Hygiene Data'!$F$11,0,10*ROW('Hygiene Data'!F60)))</f>
        <v/>
      </c>
      <c r="DV66" s="370" t="str">
        <f ca="1">+IF(OFFSET('Hygiene Data'!$F$12,0,10*ROW('Hygiene Data'!F60))="","",OFFSET('Hygiene Data'!$F$12,0,10*ROW('Hygiene Data'!F60)))</f>
        <v/>
      </c>
      <c r="DW66" s="370" t="str">
        <f ca="1">+IF(OFFSET('Hygiene Data'!$F$13,0,10*ROW('Hygiene Data'!F60))="","",OFFSET('Hygiene Data'!$F$13,0,10*ROW('Hygiene Data'!F60)))</f>
        <v/>
      </c>
      <c r="DX66" s="370" t="str">
        <f ca="1">+IF(OFFSET('Hygiene Data'!$G$11,0,10*ROW('Hygiene Data'!G60))="","",OFFSET('Hygiene Data'!$G$11,0,10*ROW('Hygiene Data'!G60)))</f>
        <v/>
      </c>
      <c r="DY66" s="370" t="str">
        <f ca="1">+IF(OFFSET('Hygiene Data'!$G$12,0,10*ROW('Hygiene Data'!G60))="","",OFFSET('Hygiene Data'!$G$12,0,10*ROW('Hygiene Data'!G60)))</f>
        <v/>
      </c>
      <c r="DZ66" s="370" t="str">
        <f ca="1">+IF(OFFSET('Hygiene Data'!$G$13,0,10*ROW('Hygiene Data'!G60))="","",OFFSET('Hygiene Data'!$G$13,0,10*ROW('Hygiene Data'!G60)))</f>
        <v/>
      </c>
      <c r="EA66" s="370" t="str">
        <f ca="1">+IF(OFFSET('Hygiene Data'!$H$11,0,10*ROW('Hygiene Data'!H60))="","",OFFSET('Hygiene Data'!$H$11,0,10*ROW('Hygiene Data'!H60)))</f>
        <v/>
      </c>
      <c r="EB66" s="370" t="str">
        <f ca="1">+IF(OFFSET('Hygiene Data'!$H$12,0,10*ROW('Hygiene Data'!H60))="","",OFFSET('Hygiene Data'!$H$12,0,10*ROW('Hygiene Data'!H60)))</f>
        <v/>
      </c>
      <c r="EC66" s="370" t="str">
        <f ca="1">+IF(OFFSET('Hygiene Data'!$H$13,0,10*ROW('Hygiene Data'!H60))="","",OFFSET('Hygiene Data'!$H$13,0,10*ROW('Hygiene Data'!H60)))</f>
        <v/>
      </c>
      <c r="ED66" s="370" t="str">
        <f ca="1">+IF(OFFSET('Hygiene Data'!$I$11,0,10*ROW('Hygiene Data'!I60))="","",OFFSET('Hygiene Data'!$I$11,0,10*ROW('Hygiene Data'!I60)))</f>
        <v/>
      </c>
      <c r="EE66" s="370" t="str">
        <f ca="1">+IF(OFFSET('Hygiene Data'!$I$12,0,10*ROW('Hygiene Data'!I60))="","",OFFSET('Hygiene Data'!$I$12,0,10*ROW('Hygiene Data'!I60)))</f>
        <v/>
      </c>
      <c r="EF66" s="370" t="str">
        <f ca="1">+IF(OFFSET('Hygiene Data'!$I$13,0,10*ROW('Hygiene Data'!I60))="","",OFFSET('Hygiene Data'!$I$13,0,10*ROW('Hygiene Data'!I60)))</f>
        <v/>
      </c>
    </row>
    <row r="67" spans="1:136" x14ac:dyDescent="0.25">
      <c r="A67" s="479" t="str">
        <f ca="1">+IF(OFFSET('Water Data'!$B$2,0,10*ROW('Water Data'!E61))="","",OFFSET('Water Data'!$B$2,0,10*ROW('Water Data'!E61)))</f>
        <v/>
      </c>
      <c r="B67" s="47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6" t="str">
        <f t="shared" ca="1" si="0"/>
        <v/>
      </c>
      <c r="D67" s="50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0" t="str">
        <f ca="1">+IF(OFFSET('Water Data'!$D$27,0,10*ROW('Water Data'!D61))="","",OFFSET('Water Data'!$D$27,0,10*ROW('Water Data'!D61)))</f>
        <v/>
      </c>
      <c r="BT67" s="370" t="str">
        <f ca="1">+IF(OFFSET('Water Data'!$D$28,0,10*ROW('Water Data'!D61))="","",OFFSET('Water Data'!$D$28,0,10*ROW('Water Data'!D61)))</f>
        <v/>
      </c>
      <c r="BU67" s="370" t="str">
        <f ca="1">+IF(OFFSET('Water Data'!$D$29,0,10*ROW('Water Data'!D61))="","",OFFSET('Water Data'!$D$29,0,10*ROW('Water Data'!D61)))</f>
        <v/>
      </c>
      <c r="BV67" s="370" t="str">
        <f ca="1">+IF(OFFSET('Water Data'!$E$27,0,10*ROW('Water Data'!E61))="","",OFFSET('Water Data'!$E$27,0,10*ROW('Water Data'!E61)))</f>
        <v/>
      </c>
      <c r="BW67" s="370" t="str">
        <f ca="1">+IF(OFFSET('Water Data'!$E$28,0,10*ROW('Water Data'!E61))="","",OFFSET('Water Data'!$E$28,0,10*ROW('Water Data'!E61)))</f>
        <v/>
      </c>
      <c r="BX67" s="370" t="str">
        <f ca="1">+IF(OFFSET('Water Data'!$E$29,0,10*ROW('Water Data'!E61))="","",OFFSET('Water Data'!$E$29,0,10*ROW('Water Data'!E61)))</f>
        <v/>
      </c>
      <c r="BY67" s="370" t="str">
        <f ca="1">+IF(OFFSET('Water Data'!$F$27,0,10*ROW('Water Data'!F61))="","",OFFSET('Water Data'!$F$27,0,10*ROW('Water Data'!F61)))</f>
        <v/>
      </c>
      <c r="BZ67" s="370" t="str">
        <f ca="1">+IF(OFFSET('Water Data'!$F$28,0,10*ROW('Water Data'!F61))="","",OFFSET('Water Data'!$F$28,0,10*ROW('Water Data'!F61)))</f>
        <v/>
      </c>
      <c r="CA67" s="370" t="str">
        <f ca="1">+IF(OFFSET('Water Data'!$F$29,0,10*ROW('Water Data'!F61))="","",OFFSET('Water Data'!$F$29,0,10*ROW('Water Data'!F61)))</f>
        <v/>
      </c>
      <c r="CB67" s="370" t="str">
        <f ca="1">+IF(OFFSET('Water Data'!$G$27,0,10*ROW('Water Data'!G61))="","",OFFSET('Water Data'!$G$27,0,10*ROW('Water Data'!G61)))</f>
        <v/>
      </c>
      <c r="CC67" s="370" t="str">
        <f ca="1">+IF(OFFSET('Water Data'!$G$28,0,10*ROW('Water Data'!G61))="","",OFFSET('Water Data'!$G$28,0,10*ROW('Water Data'!G61)))</f>
        <v/>
      </c>
      <c r="CD67" s="370" t="str">
        <f ca="1">+IF(OFFSET('Water Data'!$G$29,0,10*ROW('Water Data'!G61))="","",OFFSET('Water Data'!$G$29,0,10*ROW('Water Data'!G61)))</f>
        <v/>
      </c>
      <c r="CE67" s="370" t="str">
        <f ca="1">+IF(OFFSET('Water Data'!$H$27,0,10*ROW('Water Data'!H61))="","",OFFSET('Water Data'!$H$27,0,10*ROW('Water Data'!H61)))</f>
        <v/>
      </c>
      <c r="CF67" s="370" t="str">
        <f ca="1">+IF(OFFSET('Water Data'!$H$28,0,10*ROW('Water Data'!H61))="","",OFFSET('Water Data'!$H$28,0,10*ROW('Water Data'!H61)))</f>
        <v/>
      </c>
      <c r="CG67" s="370" t="str">
        <f ca="1">+IF(OFFSET('Water Data'!$H$29,0,10*ROW('Water Data'!H61))="","",OFFSET('Water Data'!$H$29,0,10*ROW('Water Data'!H61)))</f>
        <v/>
      </c>
      <c r="CH67" s="370" t="str">
        <f ca="1">+IF(OFFSET('Water Data'!$I$27,0,10*ROW('Water Data'!I61))="","",OFFSET('Water Data'!$I$27,0,10*ROW('Water Data'!I61)))</f>
        <v/>
      </c>
      <c r="CI67" s="370" t="str">
        <f ca="1">+IF(OFFSET('Water Data'!$I$28,0,10*ROW('Water Data'!I61))="","",OFFSET('Water Data'!$I$28,0,10*ROW('Water Data'!I61)))</f>
        <v/>
      </c>
      <c r="CJ67" s="370" t="str">
        <f ca="1">+IF(OFFSET('Water Data'!$I$29,0,10*ROW('Water Data'!I61))="","",OFFSET('Water Data'!$I$29,0,10*ROW('Water Data'!I61)))</f>
        <v/>
      </c>
      <c r="CK67" s="370" t="str">
        <f ca="1">+IF(OFFSET('Sanitation Data'!$D$28,0,10*ROW('Sanitation Data'!D61))="","",OFFSET('Sanitation Data'!$D$28,0,10*ROW('Sanitation Data'!D61)))</f>
        <v/>
      </c>
      <c r="CL67" s="370" t="str">
        <f ca="1">+IF(OFFSET('Sanitation Data'!$D$29,0,10*ROW('Sanitation Data'!D61))="","",OFFSET('Sanitation Data'!$D$29,0,10*ROW('Sanitation Data'!D61)))</f>
        <v/>
      </c>
      <c r="CM67" s="370" t="str">
        <f ca="1">+IF(OFFSET('Sanitation Data'!$D$30,0,10*ROW('Sanitation Data'!D61))="","",OFFSET('Sanitation Data'!$D$30,0,10*ROW('Sanitation Data'!D61)))</f>
        <v/>
      </c>
      <c r="CN67" s="370" t="str">
        <f ca="1">+IF(OFFSET('Sanitation Data'!$D$31,0,10*ROW('Sanitation Data'!D61))="","",OFFSET('Sanitation Data'!$D$31,0,10*ROW('Sanitation Data'!D61)))</f>
        <v/>
      </c>
      <c r="CO67" s="370" t="str">
        <f ca="1">+IF(OFFSET('Sanitation Data'!$D$32,0,10*ROW('Sanitation Data'!D61))="","",OFFSET('Sanitation Data'!$D$32,0,10*ROW('Sanitation Data'!D61)))</f>
        <v/>
      </c>
      <c r="CP67" s="370" t="str">
        <f ca="1">+IF(OFFSET('Sanitation Data'!$E$28,0,10*ROW('Sanitation Data'!E61))="","",OFFSET('Sanitation Data'!$E$28,0,10*ROW('Sanitation Data'!E61)))</f>
        <v/>
      </c>
      <c r="CQ67" s="370" t="str">
        <f ca="1">+IF(OFFSET('Sanitation Data'!$E$29,0,10*ROW('Sanitation Data'!E61))="","",OFFSET('Sanitation Data'!$E$29,0,10*ROW('Sanitation Data'!E61)))</f>
        <v/>
      </c>
      <c r="CR67" s="370" t="str">
        <f ca="1">+IF(OFFSET('Sanitation Data'!$E$30,0,10*ROW('Sanitation Data'!E61))="","",OFFSET('Sanitation Data'!$E$30,0,10*ROW('Sanitation Data'!E61)))</f>
        <v/>
      </c>
      <c r="CS67" s="370" t="str">
        <f ca="1">+IF(OFFSET('Sanitation Data'!$E$31,0,10*ROW('Sanitation Data'!E61))="","",OFFSET('Sanitation Data'!$E$31,0,10*ROW('Sanitation Data'!E61)))</f>
        <v/>
      </c>
      <c r="CT67" s="370" t="str">
        <f ca="1">+IF(OFFSET('Sanitation Data'!$E$32,0,10*ROW('Sanitation Data'!E61))="","",OFFSET('Sanitation Data'!$E$32,0,10*ROW('Sanitation Data'!E61)))</f>
        <v/>
      </c>
      <c r="CU67" s="370" t="str">
        <f ca="1">+IF(OFFSET('Sanitation Data'!$F$28,0,10*ROW('Sanitation Data'!F61))="","",OFFSET('Sanitation Data'!$F$28,0,10*ROW('Sanitation Data'!F61)))</f>
        <v/>
      </c>
      <c r="CV67" s="370" t="str">
        <f ca="1">+IF(OFFSET('Sanitation Data'!$F$29,0,10*ROW('Sanitation Data'!F61))="","",OFFSET('Sanitation Data'!$F$29,0,10*ROW('Sanitation Data'!F61)))</f>
        <v/>
      </c>
      <c r="CW67" s="370" t="str">
        <f ca="1">+IF(OFFSET('Sanitation Data'!$F$30,0,10*ROW('Sanitation Data'!F61))="","",OFFSET('Sanitation Data'!$F$30,0,10*ROW('Sanitation Data'!F61)))</f>
        <v/>
      </c>
      <c r="CX67" s="370" t="str">
        <f ca="1">+IF(OFFSET('Sanitation Data'!$F$31,0,10*ROW('Sanitation Data'!F61))="","",OFFSET('Sanitation Data'!$F$31,0,10*ROW('Sanitation Data'!F61)))</f>
        <v/>
      </c>
      <c r="CY67" s="370" t="str">
        <f ca="1">+IF(OFFSET('Sanitation Data'!$F$32,0,10*ROW('Sanitation Data'!F61))="","",OFFSET('Sanitation Data'!$F$32,0,10*ROW('Sanitation Data'!F61)))</f>
        <v/>
      </c>
      <c r="CZ67" s="370" t="str">
        <f ca="1">+IF(OFFSET('Sanitation Data'!$G$28,0,10*ROW('Sanitation Data'!G61))="","",OFFSET('Sanitation Data'!$G$28,0,10*ROW('Sanitation Data'!G61)))</f>
        <v/>
      </c>
      <c r="DA67" s="370" t="str">
        <f ca="1">+IF(OFFSET('Sanitation Data'!$G$29,0,10*ROW('Sanitation Data'!G61))="","",OFFSET('Sanitation Data'!$G$29,0,10*ROW('Sanitation Data'!G61)))</f>
        <v/>
      </c>
      <c r="DB67" s="370" t="str">
        <f ca="1">+IF(OFFSET('Sanitation Data'!$G$30,0,10*ROW('Sanitation Data'!G61))="","",OFFSET('Sanitation Data'!$G$30,0,10*ROW('Sanitation Data'!G61)))</f>
        <v/>
      </c>
      <c r="DC67" s="370" t="str">
        <f ca="1">+IF(OFFSET('Sanitation Data'!$G$31,0,10*ROW('Sanitation Data'!G61))="","",OFFSET('Sanitation Data'!$G$31,0,10*ROW('Sanitation Data'!G61)))</f>
        <v/>
      </c>
      <c r="DD67" s="370" t="str">
        <f ca="1">+IF(OFFSET('Sanitation Data'!$G$32,0,10*ROW('Sanitation Data'!G61))="","",OFFSET('Sanitation Data'!$G$32,0,10*ROW('Sanitation Data'!G61)))</f>
        <v/>
      </c>
      <c r="DE67" s="370" t="str">
        <f ca="1">+IF(OFFSET('Sanitation Data'!$H$28,0,10*ROW('Sanitation Data'!H61))="","",OFFSET('Sanitation Data'!$H$28,0,10*ROW('Sanitation Data'!H61)))</f>
        <v/>
      </c>
      <c r="DF67" s="370" t="str">
        <f ca="1">+IF(OFFSET('Sanitation Data'!$H$29,0,10*ROW('Sanitation Data'!H61))="","",OFFSET('Sanitation Data'!$H$29,0,10*ROW('Sanitation Data'!H61)))</f>
        <v/>
      </c>
      <c r="DG67" s="370" t="str">
        <f ca="1">+IF(OFFSET('Sanitation Data'!$H$30,0,10*ROW('Sanitation Data'!H61))="","",OFFSET('Sanitation Data'!$H$30,0,10*ROW('Sanitation Data'!H61)))</f>
        <v/>
      </c>
      <c r="DH67" s="370" t="str">
        <f ca="1">+IF(OFFSET('Sanitation Data'!$H$31,0,10*ROW('Sanitation Data'!H61))="","",OFFSET('Sanitation Data'!$H$31,0,10*ROW('Sanitation Data'!H61)))</f>
        <v/>
      </c>
      <c r="DI67" s="370" t="str">
        <f ca="1">+IF(OFFSET('Sanitation Data'!$H$32,0,10*ROW('Sanitation Data'!H61))="","",OFFSET('Sanitation Data'!$H$32,0,10*ROW('Sanitation Data'!H61)))</f>
        <v/>
      </c>
      <c r="DJ67" s="370" t="str">
        <f ca="1">+IF(OFFSET('Sanitation Data'!$I$28,0,10*ROW('Sanitation Data'!I61))="","",OFFSET('Sanitation Data'!$I$28,0,10*ROW('Sanitation Data'!I61)))</f>
        <v/>
      </c>
      <c r="DK67" s="370" t="str">
        <f ca="1">+IF(OFFSET('Sanitation Data'!$I$29,0,10*ROW('Sanitation Data'!I61))="","",OFFSET('Sanitation Data'!$I$29,0,10*ROW('Sanitation Data'!I61)))</f>
        <v/>
      </c>
      <c r="DL67" s="370" t="str">
        <f ca="1">+IF(OFFSET('Sanitation Data'!$I$30,0,10*ROW('Sanitation Data'!I61))="","",OFFSET('Sanitation Data'!$I$30,0,10*ROW('Sanitation Data'!I61)))</f>
        <v/>
      </c>
      <c r="DM67" s="370" t="str">
        <f ca="1">+IF(OFFSET('Sanitation Data'!$I$31,0,10*ROW('Sanitation Data'!I61))="","",OFFSET('Sanitation Data'!$I$31,0,10*ROW('Sanitation Data'!I61)))</f>
        <v/>
      </c>
      <c r="DN67" s="370" t="str">
        <f ca="1">+IF(OFFSET('Sanitation Data'!$I$32,0,10*ROW('Sanitation Data'!I61))="","",OFFSET('Sanitation Data'!$I$32,0,10*ROW('Sanitation Data'!I61)))</f>
        <v/>
      </c>
      <c r="DO67" s="370" t="str">
        <f ca="1">+IF(OFFSET('Hygiene Data'!$D$11,0,10*ROW('Hygiene Data'!D61))="","",OFFSET('Hygiene Data'!$D$11,0,10*ROW('Hygiene Data'!D61)))</f>
        <v/>
      </c>
      <c r="DP67" s="370" t="str">
        <f ca="1">+IF(OFFSET('Hygiene Data'!$D$12,0,10*ROW('Hygiene Data'!D61))="","",OFFSET('Hygiene Data'!$D$12,0,10*ROW('Hygiene Data'!D61)))</f>
        <v/>
      </c>
      <c r="DQ67" s="370" t="str">
        <f ca="1">+IF(OFFSET('Hygiene Data'!$D$13,0,10*ROW('Hygiene Data'!D61))="","",OFFSET('Hygiene Data'!$D$13,0,10*ROW('Hygiene Data'!D61)))</f>
        <v/>
      </c>
      <c r="DR67" s="370" t="str">
        <f ca="1">+IF(OFFSET('Hygiene Data'!$E$11,0,10*ROW('Hygiene Data'!E61))="","",OFFSET('Hygiene Data'!$E$11,0,10*ROW('Hygiene Data'!E61)))</f>
        <v/>
      </c>
      <c r="DS67" s="370" t="str">
        <f ca="1">+IF(OFFSET('Hygiene Data'!$E$12,0,10*ROW('Hygiene Data'!E61))="","",OFFSET('Hygiene Data'!$E$12,0,10*ROW('Hygiene Data'!E61)))</f>
        <v/>
      </c>
      <c r="DT67" s="370" t="str">
        <f ca="1">+IF(OFFSET('Hygiene Data'!$E$13,0,10*ROW('Hygiene Data'!E61))="","",OFFSET('Hygiene Data'!$E$13,0,10*ROW('Hygiene Data'!E61)))</f>
        <v/>
      </c>
      <c r="DU67" s="370" t="str">
        <f ca="1">+IF(OFFSET('Hygiene Data'!$F$11,0,10*ROW('Hygiene Data'!F61))="","",OFFSET('Hygiene Data'!$F$11,0,10*ROW('Hygiene Data'!F61)))</f>
        <v/>
      </c>
      <c r="DV67" s="370" t="str">
        <f ca="1">+IF(OFFSET('Hygiene Data'!$F$12,0,10*ROW('Hygiene Data'!F61))="","",OFFSET('Hygiene Data'!$F$12,0,10*ROW('Hygiene Data'!F61)))</f>
        <v/>
      </c>
      <c r="DW67" s="370" t="str">
        <f ca="1">+IF(OFFSET('Hygiene Data'!$F$13,0,10*ROW('Hygiene Data'!F61))="","",OFFSET('Hygiene Data'!$F$13,0,10*ROW('Hygiene Data'!F61)))</f>
        <v/>
      </c>
      <c r="DX67" s="370" t="str">
        <f ca="1">+IF(OFFSET('Hygiene Data'!$G$11,0,10*ROW('Hygiene Data'!G61))="","",OFFSET('Hygiene Data'!$G$11,0,10*ROW('Hygiene Data'!G61)))</f>
        <v/>
      </c>
      <c r="DY67" s="370" t="str">
        <f ca="1">+IF(OFFSET('Hygiene Data'!$G$12,0,10*ROW('Hygiene Data'!G61))="","",OFFSET('Hygiene Data'!$G$12,0,10*ROW('Hygiene Data'!G61)))</f>
        <v/>
      </c>
      <c r="DZ67" s="370" t="str">
        <f ca="1">+IF(OFFSET('Hygiene Data'!$G$13,0,10*ROW('Hygiene Data'!G61))="","",OFFSET('Hygiene Data'!$G$13,0,10*ROW('Hygiene Data'!G61)))</f>
        <v/>
      </c>
      <c r="EA67" s="370" t="str">
        <f ca="1">+IF(OFFSET('Hygiene Data'!$H$11,0,10*ROW('Hygiene Data'!H61))="","",OFFSET('Hygiene Data'!$H$11,0,10*ROW('Hygiene Data'!H61)))</f>
        <v/>
      </c>
      <c r="EB67" s="370" t="str">
        <f ca="1">+IF(OFFSET('Hygiene Data'!$H$12,0,10*ROW('Hygiene Data'!H61))="","",OFFSET('Hygiene Data'!$H$12,0,10*ROW('Hygiene Data'!H61)))</f>
        <v/>
      </c>
      <c r="EC67" s="370" t="str">
        <f ca="1">+IF(OFFSET('Hygiene Data'!$H$13,0,10*ROW('Hygiene Data'!H61))="","",OFFSET('Hygiene Data'!$H$13,0,10*ROW('Hygiene Data'!H61)))</f>
        <v/>
      </c>
      <c r="ED67" s="370" t="str">
        <f ca="1">+IF(OFFSET('Hygiene Data'!$I$11,0,10*ROW('Hygiene Data'!I61))="","",OFFSET('Hygiene Data'!$I$11,0,10*ROW('Hygiene Data'!I61)))</f>
        <v/>
      </c>
      <c r="EE67" s="370" t="str">
        <f ca="1">+IF(OFFSET('Hygiene Data'!$I$12,0,10*ROW('Hygiene Data'!I61))="","",OFFSET('Hygiene Data'!$I$12,0,10*ROW('Hygiene Data'!I61)))</f>
        <v/>
      </c>
      <c r="EF67" s="370" t="str">
        <f ca="1">+IF(OFFSET('Hygiene Data'!$I$13,0,10*ROW('Hygiene Data'!I61))="","",OFFSET('Hygiene Data'!$I$13,0,10*ROW('Hygiene Data'!I61)))</f>
        <v/>
      </c>
    </row>
    <row r="68" spans="1:136" x14ac:dyDescent="0.25">
      <c r="A68" s="479" t="str">
        <f ca="1">+IF(OFFSET('Water Data'!$B$2,0,10*ROW('Water Data'!E62))="","",OFFSET('Water Data'!$B$2,0,10*ROW('Water Data'!E62)))</f>
        <v/>
      </c>
      <c r="B68" s="47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6" t="str">
        <f t="shared" ca="1" si="0"/>
        <v/>
      </c>
      <c r="D68" s="50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0" t="str">
        <f ca="1">+IF(OFFSET('Water Data'!$D$27,0,10*ROW('Water Data'!D62))="","",OFFSET('Water Data'!$D$27,0,10*ROW('Water Data'!D62)))</f>
        <v/>
      </c>
      <c r="BT68" s="370" t="str">
        <f ca="1">+IF(OFFSET('Water Data'!$D$28,0,10*ROW('Water Data'!D62))="","",OFFSET('Water Data'!$D$28,0,10*ROW('Water Data'!D62)))</f>
        <v/>
      </c>
      <c r="BU68" s="370" t="str">
        <f ca="1">+IF(OFFSET('Water Data'!$D$29,0,10*ROW('Water Data'!D62))="","",OFFSET('Water Data'!$D$29,0,10*ROW('Water Data'!D62)))</f>
        <v/>
      </c>
      <c r="BV68" s="370" t="str">
        <f ca="1">+IF(OFFSET('Water Data'!$E$27,0,10*ROW('Water Data'!E62))="","",OFFSET('Water Data'!$E$27,0,10*ROW('Water Data'!E62)))</f>
        <v/>
      </c>
      <c r="BW68" s="370" t="str">
        <f ca="1">+IF(OFFSET('Water Data'!$E$28,0,10*ROW('Water Data'!E62))="","",OFFSET('Water Data'!$E$28,0,10*ROW('Water Data'!E62)))</f>
        <v/>
      </c>
      <c r="BX68" s="370" t="str">
        <f ca="1">+IF(OFFSET('Water Data'!$E$29,0,10*ROW('Water Data'!E62))="","",OFFSET('Water Data'!$E$29,0,10*ROW('Water Data'!E62)))</f>
        <v/>
      </c>
      <c r="BY68" s="370" t="str">
        <f ca="1">+IF(OFFSET('Water Data'!$F$27,0,10*ROW('Water Data'!F62))="","",OFFSET('Water Data'!$F$27,0,10*ROW('Water Data'!F62)))</f>
        <v/>
      </c>
      <c r="BZ68" s="370" t="str">
        <f ca="1">+IF(OFFSET('Water Data'!$F$28,0,10*ROW('Water Data'!F62))="","",OFFSET('Water Data'!$F$28,0,10*ROW('Water Data'!F62)))</f>
        <v/>
      </c>
      <c r="CA68" s="370" t="str">
        <f ca="1">+IF(OFFSET('Water Data'!$F$29,0,10*ROW('Water Data'!F62))="","",OFFSET('Water Data'!$F$29,0,10*ROW('Water Data'!F62)))</f>
        <v/>
      </c>
      <c r="CB68" s="370" t="str">
        <f ca="1">+IF(OFFSET('Water Data'!$G$27,0,10*ROW('Water Data'!G62))="","",OFFSET('Water Data'!$G$27,0,10*ROW('Water Data'!G62)))</f>
        <v/>
      </c>
      <c r="CC68" s="370" t="str">
        <f ca="1">+IF(OFFSET('Water Data'!$G$28,0,10*ROW('Water Data'!G62))="","",OFFSET('Water Data'!$G$28,0,10*ROW('Water Data'!G62)))</f>
        <v/>
      </c>
      <c r="CD68" s="370" t="str">
        <f ca="1">+IF(OFFSET('Water Data'!$G$29,0,10*ROW('Water Data'!G62))="","",OFFSET('Water Data'!$G$29,0,10*ROW('Water Data'!G62)))</f>
        <v/>
      </c>
      <c r="CE68" s="370" t="str">
        <f ca="1">+IF(OFFSET('Water Data'!$H$27,0,10*ROW('Water Data'!H62))="","",OFFSET('Water Data'!$H$27,0,10*ROW('Water Data'!H62)))</f>
        <v/>
      </c>
      <c r="CF68" s="370" t="str">
        <f ca="1">+IF(OFFSET('Water Data'!$H$28,0,10*ROW('Water Data'!H62))="","",OFFSET('Water Data'!$H$28,0,10*ROW('Water Data'!H62)))</f>
        <v/>
      </c>
      <c r="CG68" s="370" t="str">
        <f ca="1">+IF(OFFSET('Water Data'!$H$29,0,10*ROW('Water Data'!H62))="","",OFFSET('Water Data'!$H$29,0,10*ROW('Water Data'!H62)))</f>
        <v/>
      </c>
      <c r="CH68" s="370" t="str">
        <f ca="1">+IF(OFFSET('Water Data'!$I$27,0,10*ROW('Water Data'!I62))="","",OFFSET('Water Data'!$I$27,0,10*ROW('Water Data'!I62)))</f>
        <v/>
      </c>
      <c r="CI68" s="370" t="str">
        <f ca="1">+IF(OFFSET('Water Data'!$I$28,0,10*ROW('Water Data'!I62))="","",OFFSET('Water Data'!$I$28,0,10*ROW('Water Data'!I62)))</f>
        <v/>
      </c>
      <c r="CJ68" s="370" t="str">
        <f ca="1">+IF(OFFSET('Water Data'!$I$29,0,10*ROW('Water Data'!I62))="","",OFFSET('Water Data'!$I$29,0,10*ROW('Water Data'!I62)))</f>
        <v/>
      </c>
      <c r="CK68" s="370" t="str">
        <f ca="1">+IF(OFFSET('Sanitation Data'!$D$28,0,10*ROW('Sanitation Data'!D62))="","",OFFSET('Sanitation Data'!$D$28,0,10*ROW('Sanitation Data'!D62)))</f>
        <v/>
      </c>
      <c r="CL68" s="370" t="str">
        <f ca="1">+IF(OFFSET('Sanitation Data'!$D$29,0,10*ROW('Sanitation Data'!D62))="","",OFFSET('Sanitation Data'!$D$29,0,10*ROW('Sanitation Data'!D62)))</f>
        <v/>
      </c>
      <c r="CM68" s="370" t="str">
        <f ca="1">+IF(OFFSET('Sanitation Data'!$D$30,0,10*ROW('Sanitation Data'!D62))="","",OFFSET('Sanitation Data'!$D$30,0,10*ROW('Sanitation Data'!D62)))</f>
        <v/>
      </c>
      <c r="CN68" s="370" t="str">
        <f ca="1">+IF(OFFSET('Sanitation Data'!$D$31,0,10*ROW('Sanitation Data'!D62))="","",OFFSET('Sanitation Data'!$D$31,0,10*ROW('Sanitation Data'!D62)))</f>
        <v/>
      </c>
      <c r="CO68" s="370" t="str">
        <f ca="1">+IF(OFFSET('Sanitation Data'!$D$32,0,10*ROW('Sanitation Data'!D62))="","",OFFSET('Sanitation Data'!$D$32,0,10*ROW('Sanitation Data'!D62)))</f>
        <v/>
      </c>
      <c r="CP68" s="370" t="str">
        <f ca="1">+IF(OFFSET('Sanitation Data'!$E$28,0,10*ROW('Sanitation Data'!E62))="","",OFFSET('Sanitation Data'!$E$28,0,10*ROW('Sanitation Data'!E62)))</f>
        <v/>
      </c>
      <c r="CQ68" s="370" t="str">
        <f ca="1">+IF(OFFSET('Sanitation Data'!$E$29,0,10*ROW('Sanitation Data'!E62))="","",OFFSET('Sanitation Data'!$E$29,0,10*ROW('Sanitation Data'!E62)))</f>
        <v/>
      </c>
      <c r="CR68" s="370" t="str">
        <f ca="1">+IF(OFFSET('Sanitation Data'!$E$30,0,10*ROW('Sanitation Data'!E62))="","",OFFSET('Sanitation Data'!$E$30,0,10*ROW('Sanitation Data'!E62)))</f>
        <v/>
      </c>
      <c r="CS68" s="370" t="str">
        <f ca="1">+IF(OFFSET('Sanitation Data'!$E$31,0,10*ROW('Sanitation Data'!E62))="","",OFFSET('Sanitation Data'!$E$31,0,10*ROW('Sanitation Data'!E62)))</f>
        <v/>
      </c>
      <c r="CT68" s="370" t="str">
        <f ca="1">+IF(OFFSET('Sanitation Data'!$E$32,0,10*ROW('Sanitation Data'!E62))="","",OFFSET('Sanitation Data'!$E$32,0,10*ROW('Sanitation Data'!E62)))</f>
        <v/>
      </c>
      <c r="CU68" s="370" t="str">
        <f ca="1">+IF(OFFSET('Sanitation Data'!$F$28,0,10*ROW('Sanitation Data'!F62))="","",OFFSET('Sanitation Data'!$F$28,0,10*ROW('Sanitation Data'!F62)))</f>
        <v/>
      </c>
      <c r="CV68" s="370" t="str">
        <f ca="1">+IF(OFFSET('Sanitation Data'!$F$29,0,10*ROW('Sanitation Data'!F62))="","",OFFSET('Sanitation Data'!$F$29,0,10*ROW('Sanitation Data'!F62)))</f>
        <v/>
      </c>
      <c r="CW68" s="370" t="str">
        <f ca="1">+IF(OFFSET('Sanitation Data'!$F$30,0,10*ROW('Sanitation Data'!F62))="","",OFFSET('Sanitation Data'!$F$30,0,10*ROW('Sanitation Data'!F62)))</f>
        <v/>
      </c>
      <c r="CX68" s="370" t="str">
        <f ca="1">+IF(OFFSET('Sanitation Data'!$F$31,0,10*ROW('Sanitation Data'!F62))="","",OFFSET('Sanitation Data'!$F$31,0,10*ROW('Sanitation Data'!F62)))</f>
        <v/>
      </c>
      <c r="CY68" s="370" t="str">
        <f ca="1">+IF(OFFSET('Sanitation Data'!$F$32,0,10*ROW('Sanitation Data'!F62))="","",OFFSET('Sanitation Data'!$F$32,0,10*ROW('Sanitation Data'!F62)))</f>
        <v/>
      </c>
      <c r="CZ68" s="370" t="str">
        <f ca="1">+IF(OFFSET('Sanitation Data'!$G$28,0,10*ROW('Sanitation Data'!G62))="","",OFFSET('Sanitation Data'!$G$28,0,10*ROW('Sanitation Data'!G62)))</f>
        <v/>
      </c>
      <c r="DA68" s="370" t="str">
        <f ca="1">+IF(OFFSET('Sanitation Data'!$G$29,0,10*ROW('Sanitation Data'!G62))="","",OFFSET('Sanitation Data'!$G$29,0,10*ROW('Sanitation Data'!G62)))</f>
        <v/>
      </c>
      <c r="DB68" s="370" t="str">
        <f ca="1">+IF(OFFSET('Sanitation Data'!$G$30,0,10*ROW('Sanitation Data'!G62))="","",OFFSET('Sanitation Data'!$G$30,0,10*ROW('Sanitation Data'!G62)))</f>
        <v/>
      </c>
      <c r="DC68" s="370" t="str">
        <f ca="1">+IF(OFFSET('Sanitation Data'!$G$31,0,10*ROW('Sanitation Data'!G62))="","",OFFSET('Sanitation Data'!$G$31,0,10*ROW('Sanitation Data'!G62)))</f>
        <v/>
      </c>
      <c r="DD68" s="370" t="str">
        <f ca="1">+IF(OFFSET('Sanitation Data'!$G$32,0,10*ROW('Sanitation Data'!G62))="","",OFFSET('Sanitation Data'!$G$32,0,10*ROW('Sanitation Data'!G62)))</f>
        <v/>
      </c>
      <c r="DE68" s="370" t="str">
        <f ca="1">+IF(OFFSET('Sanitation Data'!$H$28,0,10*ROW('Sanitation Data'!H62))="","",OFFSET('Sanitation Data'!$H$28,0,10*ROW('Sanitation Data'!H62)))</f>
        <v/>
      </c>
      <c r="DF68" s="370" t="str">
        <f ca="1">+IF(OFFSET('Sanitation Data'!$H$29,0,10*ROW('Sanitation Data'!H62))="","",OFFSET('Sanitation Data'!$H$29,0,10*ROW('Sanitation Data'!H62)))</f>
        <v/>
      </c>
      <c r="DG68" s="370" t="str">
        <f ca="1">+IF(OFFSET('Sanitation Data'!$H$30,0,10*ROW('Sanitation Data'!H62))="","",OFFSET('Sanitation Data'!$H$30,0,10*ROW('Sanitation Data'!H62)))</f>
        <v/>
      </c>
      <c r="DH68" s="370" t="str">
        <f ca="1">+IF(OFFSET('Sanitation Data'!$H$31,0,10*ROW('Sanitation Data'!H62))="","",OFFSET('Sanitation Data'!$H$31,0,10*ROW('Sanitation Data'!H62)))</f>
        <v/>
      </c>
      <c r="DI68" s="370" t="str">
        <f ca="1">+IF(OFFSET('Sanitation Data'!$H$32,0,10*ROW('Sanitation Data'!H62))="","",OFFSET('Sanitation Data'!$H$32,0,10*ROW('Sanitation Data'!H62)))</f>
        <v/>
      </c>
      <c r="DJ68" s="370" t="str">
        <f ca="1">+IF(OFFSET('Sanitation Data'!$I$28,0,10*ROW('Sanitation Data'!I62))="","",OFFSET('Sanitation Data'!$I$28,0,10*ROW('Sanitation Data'!I62)))</f>
        <v/>
      </c>
      <c r="DK68" s="370" t="str">
        <f ca="1">+IF(OFFSET('Sanitation Data'!$I$29,0,10*ROW('Sanitation Data'!I62))="","",OFFSET('Sanitation Data'!$I$29,0,10*ROW('Sanitation Data'!I62)))</f>
        <v/>
      </c>
      <c r="DL68" s="370" t="str">
        <f ca="1">+IF(OFFSET('Sanitation Data'!$I$30,0,10*ROW('Sanitation Data'!I62))="","",OFFSET('Sanitation Data'!$I$30,0,10*ROW('Sanitation Data'!I62)))</f>
        <v/>
      </c>
      <c r="DM68" s="370" t="str">
        <f ca="1">+IF(OFFSET('Sanitation Data'!$I$31,0,10*ROW('Sanitation Data'!I62))="","",OFFSET('Sanitation Data'!$I$31,0,10*ROW('Sanitation Data'!I62)))</f>
        <v/>
      </c>
      <c r="DN68" s="370" t="str">
        <f ca="1">+IF(OFFSET('Sanitation Data'!$I$32,0,10*ROW('Sanitation Data'!I62))="","",OFFSET('Sanitation Data'!$I$32,0,10*ROW('Sanitation Data'!I62)))</f>
        <v/>
      </c>
      <c r="DO68" s="370" t="str">
        <f ca="1">+IF(OFFSET('Hygiene Data'!$D$11,0,10*ROW('Hygiene Data'!D62))="","",OFFSET('Hygiene Data'!$D$11,0,10*ROW('Hygiene Data'!D62)))</f>
        <v/>
      </c>
      <c r="DP68" s="370" t="str">
        <f ca="1">+IF(OFFSET('Hygiene Data'!$D$12,0,10*ROW('Hygiene Data'!D62))="","",OFFSET('Hygiene Data'!$D$12,0,10*ROW('Hygiene Data'!D62)))</f>
        <v/>
      </c>
      <c r="DQ68" s="370" t="str">
        <f ca="1">+IF(OFFSET('Hygiene Data'!$D$13,0,10*ROW('Hygiene Data'!D62))="","",OFFSET('Hygiene Data'!$D$13,0,10*ROW('Hygiene Data'!D62)))</f>
        <v/>
      </c>
      <c r="DR68" s="370" t="str">
        <f ca="1">+IF(OFFSET('Hygiene Data'!$E$11,0,10*ROW('Hygiene Data'!E62))="","",OFFSET('Hygiene Data'!$E$11,0,10*ROW('Hygiene Data'!E62)))</f>
        <v/>
      </c>
      <c r="DS68" s="370" t="str">
        <f ca="1">+IF(OFFSET('Hygiene Data'!$E$12,0,10*ROW('Hygiene Data'!E62))="","",OFFSET('Hygiene Data'!$E$12,0,10*ROW('Hygiene Data'!E62)))</f>
        <v/>
      </c>
      <c r="DT68" s="370" t="str">
        <f ca="1">+IF(OFFSET('Hygiene Data'!$E$13,0,10*ROW('Hygiene Data'!E62))="","",OFFSET('Hygiene Data'!$E$13,0,10*ROW('Hygiene Data'!E62)))</f>
        <v/>
      </c>
      <c r="DU68" s="370" t="str">
        <f ca="1">+IF(OFFSET('Hygiene Data'!$F$11,0,10*ROW('Hygiene Data'!F62))="","",OFFSET('Hygiene Data'!$F$11,0,10*ROW('Hygiene Data'!F62)))</f>
        <v/>
      </c>
      <c r="DV68" s="370" t="str">
        <f ca="1">+IF(OFFSET('Hygiene Data'!$F$12,0,10*ROW('Hygiene Data'!F62))="","",OFFSET('Hygiene Data'!$F$12,0,10*ROW('Hygiene Data'!F62)))</f>
        <v/>
      </c>
      <c r="DW68" s="370" t="str">
        <f ca="1">+IF(OFFSET('Hygiene Data'!$F$13,0,10*ROW('Hygiene Data'!F62))="","",OFFSET('Hygiene Data'!$F$13,0,10*ROW('Hygiene Data'!F62)))</f>
        <v/>
      </c>
      <c r="DX68" s="370" t="str">
        <f ca="1">+IF(OFFSET('Hygiene Data'!$G$11,0,10*ROW('Hygiene Data'!G62))="","",OFFSET('Hygiene Data'!$G$11,0,10*ROW('Hygiene Data'!G62)))</f>
        <v/>
      </c>
      <c r="DY68" s="370" t="str">
        <f ca="1">+IF(OFFSET('Hygiene Data'!$G$12,0,10*ROW('Hygiene Data'!G62))="","",OFFSET('Hygiene Data'!$G$12,0,10*ROW('Hygiene Data'!G62)))</f>
        <v/>
      </c>
      <c r="DZ68" s="370" t="str">
        <f ca="1">+IF(OFFSET('Hygiene Data'!$G$13,0,10*ROW('Hygiene Data'!G62))="","",OFFSET('Hygiene Data'!$G$13,0,10*ROW('Hygiene Data'!G62)))</f>
        <v/>
      </c>
      <c r="EA68" s="370" t="str">
        <f ca="1">+IF(OFFSET('Hygiene Data'!$H$11,0,10*ROW('Hygiene Data'!H62))="","",OFFSET('Hygiene Data'!$H$11,0,10*ROW('Hygiene Data'!H62)))</f>
        <v/>
      </c>
      <c r="EB68" s="370" t="str">
        <f ca="1">+IF(OFFSET('Hygiene Data'!$H$12,0,10*ROW('Hygiene Data'!H62))="","",OFFSET('Hygiene Data'!$H$12,0,10*ROW('Hygiene Data'!H62)))</f>
        <v/>
      </c>
      <c r="EC68" s="370" t="str">
        <f ca="1">+IF(OFFSET('Hygiene Data'!$H$13,0,10*ROW('Hygiene Data'!H62))="","",OFFSET('Hygiene Data'!$H$13,0,10*ROW('Hygiene Data'!H62)))</f>
        <v/>
      </c>
      <c r="ED68" s="370" t="str">
        <f ca="1">+IF(OFFSET('Hygiene Data'!$I$11,0,10*ROW('Hygiene Data'!I62))="","",OFFSET('Hygiene Data'!$I$11,0,10*ROW('Hygiene Data'!I62)))</f>
        <v/>
      </c>
      <c r="EE68" s="370" t="str">
        <f ca="1">+IF(OFFSET('Hygiene Data'!$I$12,0,10*ROW('Hygiene Data'!I62))="","",OFFSET('Hygiene Data'!$I$12,0,10*ROW('Hygiene Data'!I62)))</f>
        <v/>
      </c>
      <c r="EF68" s="370" t="str">
        <f ca="1">+IF(OFFSET('Hygiene Data'!$I$13,0,10*ROW('Hygiene Data'!I62))="","",OFFSET('Hygiene Data'!$I$13,0,10*ROW('Hygiene Data'!I62)))</f>
        <v/>
      </c>
    </row>
    <row r="69" spans="1:136" x14ac:dyDescent="0.25">
      <c r="A69" s="479" t="str">
        <f ca="1">+IF(OFFSET('Water Data'!$B$2,0,10*ROW('Water Data'!E63))="","",OFFSET('Water Data'!$B$2,0,10*ROW('Water Data'!E63)))</f>
        <v/>
      </c>
      <c r="B69" s="47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6" t="str">
        <f t="shared" ca="1" si="0"/>
        <v/>
      </c>
      <c r="D69" s="50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0" t="str">
        <f ca="1">+IF(OFFSET('Water Data'!$D$27,0,10*ROW('Water Data'!D63))="","",OFFSET('Water Data'!$D$27,0,10*ROW('Water Data'!D63)))</f>
        <v/>
      </c>
      <c r="BT69" s="370" t="str">
        <f ca="1">+IF(OFFSET('Water Data'!$D$28,0,10*ROW('Water Data'!D63))="","",OFFSET('Water Data'!$D$28,0,10*ROW('Water Data'!D63)))</f>
        <v/>
      </c>
      <c r="BU69" s="370" t="str">
        <f ca="1">+IF(OFFSET('Water Data'!$D$29,0,10*ROW('Water Data'!D63))="","",OFFSET('Water Data'!$D$29,0,10*ROW('Water Data'!D63)))</f>
        <v/>
      </c>
      <c r="BV69" s="370" t="str">
        <f ca="1">+IF(OFFSET('Water Data'!$E$27,0,10*ROW('Water Data'!E63))="","",OFFSET('Water Data'!$E$27,0,10*ROW('Water Data'!E63)))</f>
        <v/>
      </c>
      <c r="BW69" s="370" t="str">
        <f ca="1">+IF(OFFSET('Water Data'!$E$28,0,10*ROW('Water Data'!E63))="","",OFFSET('Water Data'!$E$28,0,10*ROW('Water Data'!E63)))</f>
        <v/>
      </c>
      <c r="BX69" s="370" t="str">
        <f ca="1">+IF(OFFSET('Water Data'!$E$29,0,10*ROW('Water Data'!E63))="","",OFFSET('Water Data'!$E$29,0,10*ROW('Water Data'!E63)))</f>
        <v/>
      </c>
      <c r="BY69" s="370" t="str">
        <f ca="1">+IF(OFFSET('Water Data'!$F$27,0,10*ROW('Water Data'!F63))="","",OFFSET('Water Data'!$F$27,0,10*ROW('Water Data'!F63)))</f>
        <v/>
      </c>
      <c r="BZ69" s="370" t="str">
        <f ca="1">+IF(OFFSET('Water Data'!$F$28,0,10*ROW('Water Data'!F63))="","",OFFSET('Water Data'!$F$28,0,10*ROW('Water Data'!F63)))</f>
        <v/>
      </c>
      <c r="CA69" s="370" t="str">
        <f ca="1">+IF(OFFSET('Water Data'!$F$29,0,10*ROW('Water Data'!F63))="","",OFFSET('Water Data'!$F$29,0,10*ROW('Water Data'!F63)))</f>
        <v/>
      </c>
      <c r="CB69" s="370" t="str">
        <f ca="1">+IF(OFFSET('Water Data'!$G$27,0,10*ROW('Water Data'!G63))="","",OFFSET('Water Data'!$G$27,0,10*ROW('Water Data'!G63)))</f>
        <v/>
      </c>
      <c r="CC69" s="370" t="str">
        <f ca="1">+IF(OFFSET('Water Data'!$G$28,0,10*ROW('Water Data'!G63))="","",OFFSET('Water Data'!$G$28,0,10*ROW('Water Data'!G63)))</f>
        <v/>
      </c>
      <c r="CD69" s="370" t="str">
        <f ca="1">+IF(OFFSET('Water Data'!$G$29,0,10*ROW('Water Data'!G63))="","",OFFSET('Water Data'!$G$29,0,10*ROW('Water Data'!G63)))</f>
        <v/>
      </c>
      <c r="CE69" s="370" t="str">
        <f ca="1">+IF(OFFSET('Water Data'!$H$27,0,10*ROW('Water Data'!H63))="","",OFFSET('Water Data'!$H$27,0,10*ROW('Water Data'!H63)))</f>
        <v/>
      </c>
      <c r="CF69" s="370" t="str">
        <f ca="1">+IF(OFFSET('Water Data'!$H$28,0,10*ROW('Water Data'!H63))="","",OFFSET('Water Data'!$H$28,0,10*ROW('Water Data'!H63)))</f>
        <v/>
      </c>
      <c r="CG69" s="370" t="str">
        <f ca="1">+IF(OFFSET('Water Data'!$H$29,0,10*ROW('Water Data'!H63))="","",OFFSET('Water Data'!$H$29,0,10*ROW('Water Data'!H63)))</f>
        <v/>
      </c>
      <c r="CH69" s="370" t="str">
        <f ca="1">+IF(OFFSET('Water Data'!$I$27,0,10*ROW('Water Data'!I63))="","",OFFSET('Water Data'!$I$27,0,10*ROW('Water Data'!I63)))</f>
        <v/>
      </c>
      <c r="CI69" s="370" t="str">
        <f ca="1">+IF(OFFSET('Water Data'!$I$28,0,10*ROW('Water Data'!I63))="","",OFFSET('Water Data'!$I$28,0,10*ROW('Water Data'!I63)))</f>
        <v/>
      </c>
      <c r="CJ69" s="370" t="str">
        <f ca="1">+IF(OFFSET('Water Data'!$I$29,0,10*ROW('Water Data'!I63))="","",OFFSET('Water Data'!$I$29,0,10*ROW('Water Data'!I63)))</f>
        <v/>
      </c>
      <c r="CK69" s="370" t="str">
        <f ca="1">+IF(OFFSET('Sanitation Data'!$D$28,0,10*ROW('Sanitation Data'!D63))="","",OFFSET('Sanitation Data'!$D$28,0,10*ROW('Sanitation Data'!D63)))</f>
        <v/>
      </c>
      <c r="CL69" s="370" t="str">
        <f ca="1">+IF(OFFSET('Sanitation Data'!$D$29,0,10*ROW('Sanitation Data'!D63))="","",OFFSET('Sanitation Data'!$D$29,0,10*ROW('Sanitation Data'!D63)))</f>
        <v/>
      </c>
      <c r="CM69" s="370" t="str">
        <f ca="1">+IF(OFFSET('Sanitation Data'!$D$30,0,10*ROW('Sanitation Data'!D63))="","",OFFSET('Sanitation Data'!$D$30,0,10*ROW('Sanitation Data'!D63)))</f>
        <v/>
      </c>
      <c r="CN69" s="370" t="str">
        <f ca="1">+IF(OFFSET('Sanitation Data'!$D$31,0,10*ROW('Sanitation Data'!D63))="","",OFFSET('Sanitation Data'!$D$31,0,10*ROW('Sanitation Data'!D63)))</f>
        <v/>
      </c>
      <c r="CO69" s="370" t="str">
        <f ca="1">+IF(OFFSET('Sanitation Data'!$D$32,0,10*ROW('Sanitation Data'!D63))="","",OFFSET('Sanitation Data'!$D$32,0,10*ROW('Sanitation Data'!D63)))</f>
        <v/>
      </c>
      <c r="CP69" s="370" t="str">
        <f ca="1">+IF(OFFSET('Sanitation Data'!$E$28,0,10*ROW('Sanitation Data'!E63))="","",OFFSET('Sanitation Data'!$E$28,0,10*ROW('Sanitation Data'!E63)))</f>
        <v/>
      </c>
      <c r="CQ69" s="370" t="str">
        <f ca="1">+IF(OFFSET('Sanitation Data'!$E$29,0,10*ROW('Sanitation Data'!E63))="","",OFFSET('Sanitation Data'!$E$29,0,10*ROW('Sanitation Data'!E63)))</f>
        <v/>
      </c>
      <c r="CR69" s="370" t="str">
        <f ca="1">+IF(OFFSET('Sanitation Data'!$E$30,0,10*ROW('Sanitation Data'!E63))="","",OFFSET('Sanitation Data'!$E$30,0,10*ROW('Sanitation Data'!E63)))</f>
        <v/>
      </c>
      <c r="CS69" s="370" t="str">
        <f ca="1">+IF(OFFSET('Sanitation Data'!$E$31,0,10*ROW('Sanitation Data'!E63))="","",OFFSET('Sanitation Data'!$E$31,0,10*ROW('Sanitation Data'!E63)))</f>
        <v/>
      </c>
      <c r="CT69" s="370" t="str">
        <f ca="1">+IF(OFFSET('Sanitation Data'!$E$32,0,10*ROW('Sanitation Data'!E63))="","",OFFSET('Sanitation Data'!$E$32,0,10*ROW('Sanitation Data'!E63)))</f>
        <v/>
      </c>
      <c r="CU69" s="370" t="str">
        <f ca="1">+IF(OFFSET('Sanitation Data'!$F$28,0,10*ROW('Sanitation Data'!F63))="","",OFFSET('Sanitation Data'!$F$28,0,10*ROW('Sanitation Data'!F63)))</f>
        <v/>
      </c>
      <c r="CV69" s="370" t="str">
        <f ca="1">+IF(OFFSET('Sanitation Data'!$F$29,0,10*ROW('Sanitation Data'!F63))="","",OFFSET('Sanitation Data'!$F$29,0,10*ROW('Sanitation Data'!F63)))</f>
        <v/>
      </c>
      <c r="CW69" s="370" t="str">
        <f ca="1">+IF(OFFSET('Sanitation Data'!$F$30,0,10*ROW('Sanitation Data'!F63))="","",OFFSET('Sanitation Data'!$F$30,0,10*ROW('Sanitation Data'!F63)))</f>
        <v/>
      </c>
      <c r="CX69" s="370" t="str">
        <f ca="1">+IF(OFFSET('Sanitation Data'!$F$31,0,10*ROW('Sanitation Data'!F63))="","",OFFSET('Sanitation Data'!$F$31,0,10*ROW('Sanitation Data'!F63)))</f>
        <v/>
      </c>
      <c r="CY69" s="370" t="str">
        <f ca="1">+IF(OFFSET('Sanitation Data'!$F$32,0,10*ROW('Sanitation Data'!F63))="","",OFFSET('Sanitation Data'!$F$32,0,10*ROW('Sanitation Data'!F63)))</f>
        <v/>
      </c>
      <c r="CZ69" s="370" t="str">
        <f ca="1">+IF(OFFSET('Sanitation Data'!$G$28,0,10*ROW('Sanitation Data'!G63))="","",OFFSET('Sanitation Data'!$G$28,0,10*ROW('Sanitation Data'!G63)))</f>
        <v/>
      </c>
      <c r="DA69" s="370" t="str">
        <f ca="1">+IF(OFFSET('Sanitation Data'!$G$29,0,10*ROW('Sanitation Data'!G63))="","",OFFSET('Sanitation Data'!$G$29,0,10*ROW('Sanitation Data'!G63)))</f>
        <v/>
      </c>
      <c r="DB69" s="370" t="str">
        <f ca="1">+IF(OFFSET('Sanitation Data'!$G$30,0,10*ROW('Sanitation Data'!G63))="","",OFFSET('Sanitation Data'!$G$30,0,10*ROW('Sanitation Data'!G63)))</f>
        <v/>
      </c>
      <c r="DC69" s="370" t="str">
        <f ca="1">+IF(OFFSET('Sanitation Data'!$G$31,0,10*ROW('Sanitation Data'!G63))="","",OFFSET('Sanitation Data'!$G$31,0,10*ROW('Sanitation Data'!G63)))</f>
        <v/>
      </c>
      <c r="DD69" s="370" t="str">
        <f ca="1">+IF(OFFSET('Sanitation Data'!$G$32,0,10*ROW('Sanitation Data'!G63))="","",OFFSET('Sanitation Data'!$G$32,0,10*ROW('Sanitation Data'!G63)))</f>
        <v/>
      </c>
      <c r="DE69" s="370" t="str">
        <f ca="1">+IF(OFFSET('Sanitation Data'!$H$28,0,10*ROW('Sanitation Data'!H63))="","",OFFSET('Sanitation Data'!$H$28,0,10*ROW('Sanitation Data'!H63)))</f>
        <v/>
      </c>
      <c r="DF69" s="370" t="str">
        <f ca="1">+IF(OFFSET('Sanitation Data'!$H$29,0,10*ROW('Sanitation Data'!H63))="","",OFFSET('Sanitation Data'!$H$29,0,10*ROW('Sanitation Data'!H63)))</f>
        <v/>
      </c>
      <c r="DG69" s="370" t="str">
        <f ca="1">+IF(OFFSET('Sanitation Data'!$H$30,0,10*ROW('Sanitation Data'!H63))="","",OFFSET('Sanitation Data'!$H$30,0,10*ROW('Sanitation Data'!H63)))</f>
        <v/>
      </c>
      <c r="DH69" s="370" t="str">
        <f ca="1">+IF(OFFSET('Sanitation Data'!$H$31,0,10*ROW('Sanitation Data'!H63))="","",OFFSET('Sanitation Data'!$H$31,0,10*ROW('Sanitation Data'!H63)))</f>
        <v/>
      </c>
      <c r="DI69" s="370" t="str">
        <f ca="1">+IF(OFFSET('Sanitation Data'!$H$32,0,10*ROW('Sanitation Data'!H63))="","",OFFSET('Sanitation Data'!$H$32,0,10*ROW('Sanitation Data'!H63)))</f>
        <v/>
      </c>
      <c r="DJ69" s="370" t="str">
        <f ca="1">+IF(OFFSET('Sanitation Data'!$I$28,0,10*ROW('Sanitation Data'!I63))="","",OFFSET('Sanitation Data'!$I$28,0,10*ROW('Sanitation Data'!I63)))</f>
        <v/>
      </c>
      <c r="DK69" s="370" t="str">
        <f ca="1">+IF(OFFSET('Sanitation Data'!$I$29,0,10*ROW('Sanitation Data'!I63))="","",OFFSET('Sanitation Data'!$I$29,0,10*ROW('Sanitation Data'!I63)))</f>
        <v/>
      </c>
      <c r="DL69" s="370" t="str">
        <f ca="1">+IF(OFFSET('Sanitation Data'!$I$30,0,10*ROW('Sanitation Data'!I63))="","",OFFSET('Sanitation Data'!$I$30,0,10*ROW('Sanitation Data'!I63)))</f>
        <v/>
      </c>
      <c r="DM69" s="370" t="str">
        <f ca="1">+IF(OFFSET('Sanitation Data'!$I$31,0,10*ROW('Sanitation Data'!I63))="","",OFFSET('Sanitation Data'!$I$31,0,10*ROW('Sanitation Data'!I63)))</f>
        <v/>
      </c>
      <c r="DN69" s="370" t="str">
        <f ca="1">+IF(OFFSET('Sanitation Data'!$I$32,0,10*ROW('Sanitation Data'!I63))="","",OFFSET('Sanitation Data'!$I$32,0,10*ROW('Sanitation Data'!I63)))</f>
        <v/>
      </c>
      <c r="DO69" s="370" t="str">
        <f ca="1">+IF(OFFSET('Hygiene Data'!$D$11,0,10*ROW('Hygiene Data'!D63))="","",OFFSET('Hygiene Data'!$D$11,0,10*ROW('Hygiene Data'!D63)))</f>
        <v/>
      </c>
      <c r="DP69" s="370" t="str">
        <f ca="1">+IF(OFFSET('Hygiene Data'!$D$12,0,10*ROW('Hygiene Data'!D63))="","",OFFSET('Hygiene Data'!$D$12,0,10*ROW('Hygiene Data'!D63)))</f>
        <v/>
      </c>
      <c r="DQ69" s="370" t="str">
        <f ca="1">+IF(OFFSET('Hygiene Data'!$D$13,0,10*ROW('Hygiene Data'!D63))="","",OFFSET('Hygiene Data'!$D$13,0,10*ROW('Hygiene Data'!D63)))</f>
        <v/>
      </c>
      <c r="DR69" s="370" t="str">
        <f ca="1">+IF(OFFSET('Hygiene Data'!$E$11,0,10*ROW('Hygiene Data'!E63))="","",OFFSET('Hygiene Data'!$E$11,0,10*ROW('Hygiene Data'!E63)))</f>
        <v/>
      </c>
      <c r="DS69" s="370" t="str">
        <f ca="1">+IF(OFFSET('Hygiene Data'!$E$12,0,10*ROW('Hygiene Data'!E63))="","",OFFSET('Hygiene Data'!$E$12,0,10*ROW('Hygiene Data'!E63)))</f>
        <v/>
      </c>
      <c r="DT69" s="370" t="str">
        <f ca="1">+IF(OFFSET('Hygiene Data'!$E$13,0,10*ROW('Hygiene Data'!E63))="","",OFFSET('Hygiene Data'!$E$13,0,10*ROW('Hygiene Data'!E63)))</f>
        <v/>
      </c>
      <c r="DU69" s="370" t="str">
        <f ca="1">+IF(OFFSET('Hygiene Data'!$F$11,0,10*ROW('Hygiene Data'!F63))="","",OFFSET('Hygiene Data'!$F$11,0,10*ROW('Hygiene Data'!F63)))</f>
        <v/>
      </c>
      <c r="DV69" s="370" t="str">
        <f ca="1">+IF(OFFSET('Hygiene Data'!$F$12,0,10*ROW('Hygiene Data'!F63))="","",OFFSET('Hygiene Data'!$F$12,0,10*ROW('Hygiene Data'!F63)))</f>
        <v/>
      </c>
      <c r="DW69" s="370" t="str">
        <f ca="1">+IF(OFFSET('Hygiene Data'!$F$13,0,10*ROW('Hygiene Data'!F63))="","",OFFSET('Hygiene Data'!$F$13,0,10*ROW('Hygiene Data'!F63)))</f>
        <v/>
      </c>
      <c r="DX69" s="370" t="str">
        <f ca="1">+IF(OFFSET('Hygiene Data'!$G$11,0,10*ROW('Hygiene Data'!G63))="","",OFFSET('Hygiene Data'!$G$11,0,10*ROW('Hygiene Data'!G63)))</f>
        <v/>
      </c>
      <c r="DY69" s="370" t="str">
        <f ca="1">+IF(OFFSET('Hygiene Data'!$G$12,0,10*ROW('Hygiene Data'!G63))="","",OFFSET('Hygiene Data'!$G$12,0,10*ROW('Hygiene Data'!G63)))</f>
        <v/>
      </c>
      <c r="DZ69" s="370" t="str">
        <f ca="1">+IF(OFFSET('Hygiene Data'!$G$13,0,10*ROW('Hygiene Data'!G63))="","",OFFSET('Hygiene Data'!$G$13,0,10*ROW('Hygiene Data'!G63)))</f>
        <v/>
      </c>
      <c r="EA69" s="370" t="str">
        <f ca="1">+IF(OFFSET('Hygiene Data'!$H$11,0,10*ROW('Hygiene Data'!H63))="","",OFFSET('Hygiene Data'!$H$11,0,10*ROW('Hygiene Data'!H63)))</f>
        <v/>
      </c>
      <c r="EB69" s="370" t="str">
        <f ca="1">+IF(OFFSET('Hygiene Data'!$H$12,0,10*ROW('Hygiene Data'!H63))="","",OFFSET('Hygiene Data'!$H$12,0,10*ROW('Hygiene Data'!H63)))</f>
        <v/>
      </c>
      <c r="EC69" s="370" t="str">
        <f ca="1">+IF(OFFSET('Hygiene Data'!$H$13,0,10*ROW('Hygiene Data'!H63))="","",OFFSET('Hygiene Data'!$H$13,0,10*ROW('Hygiene Data'!H63)))</f>
        <v/>
      </c>
      <c r="ED69" s="370" t="str">
        <f ca="1">+IF(OFFSET('Hygiene Data'!$I$11,0,10*ROW('Hygiene Data'!I63))="","",OFFSET('Hygiene Data'!$I$11,0,10*ROW('Hygiene Data'!I63)))</f>
        <v/>
      </c>
      <c r="EE69" s="370" t="str">
        <f ca="1">+IF(OFFSET('Hygiene Data'!$I$12,0,10*ROW('Hygiene Data'!I63))="","",OFFSET('Hygiene Data'!$I$12,0,10*ROW('Hygiene Data'!I63)))</f>
        <v/>
      </c>
      <c r="EF69" s="370" t="str">
        <f ca="1">+IF(OFFSET('Hygiene Data'!$I$13,0,10*ROW('Hygiene Data'!I63))="","",OFFSET('Hygiene Data'!$I$13,0,10*ROW('Hygiene Data'!I63)))</f>
        <v/>
      </c>
    </row>
    <row r="70" spans="1:136" x14ac:dyDescent="0.25">
      <c r="A70" s="479" t="str">
        <f ca="1">+IF(OFFSET('Water Data'!$B$2,0,10*ROW('Water Data'!E64))="","",OFFSET('Water Data'!$B$2,0,10*ROW('Water Data'!E64)))</f>
        <v/>
      </c>
      <c r="B70" s="47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6" t="str">
        <f t="shared" ca="1" si="0"/>
        <v/>
      </c>
      <c r="D70" s="50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0" t="str">
        <f ca="1">+IF(OFFSET('Water Data'!$D$27,0,10*ROW('Water Data'!D64))="","",OFFSET('Water Data'!$D$27,0,10*ROW('Water Data'!D64)))</f>
        <v/>
      </c>
      <c r="BT70" s="370" t="str">
        <f ca="1">+IF(OFFSET('Water Data'!$D$28,0,10*ROW('Water Data'!D64))="","",OFFSET('Water Data'!$D$28,0,10*ROW('Water Data'!D64)))</f>
        <v/>
      </c>
      <c r="BU70" s="370" t="str">
        <f ca="1">+IF(OFFSET('Water Data'!$D$29,0,10*ROW('Water Data'!D64))="","",OFFSET('Water Data'!$D$29,0,10*ROW('Water Data'!D64)))</f>
        <v/>
      </c>
      <c r="BV70" s="370" t="str">
        <f ca="1">+IF(OFFSET('Water Data'!$E$27,0,10*ROW('Water Data'!E64))="","",OFFSET('Water Data'!$E$27,0,10*ROW('Water Data'!E64)))</f>
        <v/>
      </c>
      <c r="BW70" s="370" t="str">
        <f ca="1">+IF(OFFSET('Water Data'!$E$28,0,10*ROW('Water Data'!E64))="","",OFFSET('Water Data'!$E$28,0,10*ROW('Water Data'!E64)))</f>
        <v/>
      </c>
      <c r="BX70" s="370" t="str">
        <f ca="1">+IF(OFFSET('Water Data'!$E$29,0,10*ROW('Water Data'!E64))="","",OFFSET('Water Data'!$E$29,0,10*ROW('Water Data'!E64)))</f>
        <v/>
      </c>
      <c r="BY70" s="370" t="str">
        <f ca="1">+IF(OFFSET('Water Data'!$F$27,0,10*ROW('Water Data'!F64))="","",OFFSET('Water Data'!$F$27,0,10*ROW('Water Data'!F64)))</f>
        <v/>
      </c>
      <c r="BZ70" s="370" t="str">
        <f ca="1">+IF(OFFSET('Water Data'!$F$28,0,10*ROW('Water Data'!F64))="","",OFFSET('Water Data'!$F$28,0,10*ROW('Water Data'!F64)))</f>
        <v/>
      </c>
      <c r="CA70" s="370" t="str">
        <f ca="1">+IF(OFFSET('Water Data'!$F$29,0,10*ROW('Water Data'!F64))="","",OFFSET('Water Data'!$F$29,0,10*ROW('Water Data'!F64)))</f>
        <v/>
      </c>
      <c r="CB70" s="370" t="str">
        <f ca="1">+IF(OFFSET('Water Data'!$G$27,0,10*ROW('Water Data'!G64))="","",OFFSET('Water Data'!$G$27,0,10*ROW('Water Data'!G64)))</f>
        <v/>
      </c>
      <c r="CC70" s="370" t="str">
        <f ca="1">+IF(OFFSET('Water Data'!$G$28,0,10*ROW('Water Data'!G64))="","",OFFSET('Water Data'!$G$28,0,10*ROW('Water Data'!G64)))</f>
        <v/>
      </c>
      <c r="CD70" s="370" t="str">
        <f ca="1">+IF(OFFSET('Water Data'!$G$29,0,10*ROW('Water Data'!G64))="","",OFFSET('Water Data'!$G$29,0,10*ROW('Water Data'!G64)))</f>
        <v/>
      </c>
      <c r="CE70" s="370" t="str">
        <f ca="1">+IF(OFFSET('Water Data'!$H$27,0,10*ROW('Water Data'!H64))="","",OFFSET('Water Data'!$H$27,0,10*ROW('Water Data'!H64)))</f>
        <v/>
      </c>
      <c r="CF70" s="370" t="str">
        <f ca="1">+IF(OFFSET('Water Data'!$H$28,0,10*ROW('Water Data'!H64))="","",OFFSET('Water Data'!$H$28,0,10*ROW('Water Data'!H64)))</f>
        <v/>
      </c>
      <c r="CG70" s="370" t="str">
        <f ca="1">+IF(OFFSET('Water Data'!$H$29,0,10*ROW('Water Data'!H64))="","",OFFSET('Water Data'!$H$29,0,10*ROW('Water Data'!H64)))</f>
        <v/>
      </c>
      <c r="CH70" s="370" t="str">
        <f ca="1">+IF(OFFSET('Water Data'!$I$27,0,10*ROW('Water Data'!I64))="","",OFFSET('Water Data'!$I$27,0,10*ROW('Water Data'!I64)))</f>
        <v/>
      </c>
      <c r="CI70" s="370" t="str">
        <f ca="1">+IF(OFFSET('Water Data'!$I$28,0,10*ROW('Water Data'!I64))="","",OFFSET('Water Data'!$I$28,0,10*ROW('Water Data'!I64)))</f>
        <v/>
      </c>
      <c r="CJ70" s="370" t="str">
        <f ca="1">+IF(OFFSET('Water Data'!$I$29,0,10*ROW('Water Data'!I64))="","",OFFSET('Water Data'!$I$29,0,10*ROW('Water Data'!I64)))</f>
        <v/>
      </c>
      <c r="CK70" s="370" t="str">
        <f ca="1">+IF(OFFSET('Sanitation Data'!$D$28,0,10*ROW('Sanitation Data'!D64))="","",OFFSET('Sanitation Data'!$D$28,0,10*ROW('Sanitation Data'!D64)))</f>
        <v/>
      </c>
      <c r="CL70" s="370" t="str">
        <f ca="1">+IF(OFFSET('Sanitation Data'!$D$29,0,10*ROW('Sanitation Data'!D64))="","",OFFSET('Sanitation Data'!$D$29,0,10*ROW('Sanitation Data'!D64)))</f>
        <v/>
      </c>
      <c r="CM70" s="370" t="str">
        <f ca="1">+IF(OFFSET('Sanitation Data'!$D$30,0,10*ROW('Sanitation Data'!D64))="","",OFFSET('Sanitation Data'!$D$30,0,10*ROW('Sanitation Data'!D64)))</f>
        <v/>
      </c>
      <c r="CN70" s="370" t="str">
        <f ca="1">+IF(OFFSET('Sanitation Data'!$D$31,0,10*ROW('Sanitation Data'!D64))="","",OFFSET('Sanitation Data'!$D$31,0,10*ROW('Sanitation Data'!D64)))</f>
        <v/>
      </c>
      <c r="CO70" s="370" t="str">
        <f ca="1">+IF(OFFSET('Sanitation Data'!$D$32,0,10*ROW('Sanitation Data'!D64))="","",OFFSET('Sanitation Data'!$D$32,0,10*ROW('Sanitation Data'!D64)))</f>
        <v/>
      </c>
      <c r="CP70" s="370" t="str">
        <f ca="1">+IF(OFFSET('Sanitation Data'!$E$28,0,10*ROW('Sanitation Data'!E64))="","",OFFSET('Sanitation Data'!$E$28,0,10*ROW('Sanitation Data'!E64)))</f>
        <v/>
      </c>
      <c r="CQ70" s="370" t="str">
        <f ca="1">+IF(OFFSET('Sanitation Data'!$E$29,0,10*ROW('Sanitation Data'!E64))="","",OFFSET('Sanitation Data'!$E$29,0,10*ROW('Sanitation Data'!E64)))</f>
        <v/>
      </c>
      <c r="CR70" s="370" t="str">
        <f ca="1">+IF(OFFSET('Sanitation Data'!$E$30,0,10*ROW('Sanitation Data'!E64))="","",OFFSET('Sanitation Data'!$E$30,0,10*ROW('Sanitation Data'!E64)))</f>
        <v/>
      </c>
      <c r="CS70" s="370" t="str">
        <f ca="1">+IF(OFFSET('Sanitation Data'!$E$31,0,10*ROW('Sanitation Data'!E64))="","",OFFSET('Sanitation Data'!$E$31,0,10*ROW('Sanitation Data'!E64)))</f>
        <v/>
      </c>
      <c r="CT70" s="370" t="str">
        <f ca="1">+IF(OFFSET('Sanitation Data'!$E$32,0,10*ROW('Sanitation Data'!E64))="","",OFFSET('Sanitation Data'!$E$32,0,10*ROW('Sanitation Data'!E64)))</f>
        <v/>
      </c>
      <c r="CU70" s="370" t="str">
        <f ca="1">+IF(OFFSET('Sanitation Data'!$F$28,0,10*ROW('Sanitation Data'!F64))="","",OFFSET('Sanitation Data'!$F$28,0,10*ROW('Sanitation Data'!F64)))</f>
        <v/>
      </c>
      <c r="CV70" s="370" t="str">
        <f ca="1">+IF(OFFSET('Sanitation Data'!$F$29,0,10*ROW('Sanitation Data'!F64))="","",OFFSET('Sanitation Data'!$F$29,0,10*ROW('Sanitation Data'!F64)))</f>
        <v/>
      </c>
      <c r="CW70" s="370" t="str">
        <f ca="1">+IF(OFFSET('Sanitation Data'!$F$30,0,10*ROW('Sanitation Data'!F64))="","",OFFSET('Sanitation Data'!$F$30,0,10*ROW('Sanitation Data'!F64)))</f>
        <v/>
      </c>
      <c r="CX70" s="370" t="str">
        <f ca="1">+IF(OFFSET('Sanitation Data'!$F$31,0,10*ROW('Sanitation Data'!F64))="","",OFFSET('Sanitation Data'!$F$31,0,10*ROW('Sanitation Data'!F64)))</f>
        <v/>
      </c>
      <c r="CY70" s="370" t="str">
        <f ca="1">+IF(OFFSET('Sanitation Data'!$F$32,0,10*ROW('Sanitation Data'!F64))="","",OFFSET('Sanitation Data'!$F$32,0,10*ROW('Sanitation Data'!F64)))</f>
        <v/>
      </c>
      <c r="CZ70" s="370" t="str">
        <f ca="1">+IF(OFFSET('Sanitation Data'!$G$28,0,10*ROW('Sanitation Data'!G64))="","",OFFSET('Sanitation Data'!$G$28,0,10*ROW('Sanitation Data'!G64)))</f>
        <v/>
      </c>
      <c r="DA70" s="370" t="str">
        <f ca="1">+IF(OFFSET('Sanitation Data'!$G$29,0,10*ROW('Sanitation Data'!G64))="","",OFFSET('Sanitation Data'!$G$29,0,10*ROW('Sanitation Data'!G64)))</f>
        <v/>
      </c>
      <c r="DB70" s="370" t="str">
        <f ca="1">+IF(OFFSET('Sanitation Data'!$G$30,0,10*ROW('Sanitation Data'!G64))="","",OFFSET('Sanitation Data'!$G$30,0,10*ROW('Sanitation Data'!G64)))</f>
        <v/>
      </c>
      <c r="DC70" s="370" t="str">
        <f ca="1">+IF(OFFSET('Sanitation Data'!$G$31,0,10*ROW('Sanitation Data'!G64))="","",OFFSET('Sanitation Data'!$G$31,0,10*ROW('Sanitation Data'!G64)))</f>
        <v/>
      </c>
      <c r="DD70" s="370" t="str">
        <f ca="1">+IF(OFFSET('Sanitation Data'!$G$32,0,10*ROW('Sanitation Data'!G64))="","",OFFSET('Sanitation Data'!$G$32,0,10*ROW('Sanitation Data'!G64)))</f>
        <v/>
      </c>
      <c r="DE70" s="370" t="str">
        <f ca="1">+IF(OFFSET('Sanitation Data'!$H$28,0,10*ROW('Sanitation Data'!H64))="","",OFFSET('Sanitation Data'!$H$28,0,10*ROW('Sanitation Data'!H64)))</f>
        <v/>
      </c>
      <c r="DF70" s="370" t="str">
        <f ca="1">+IF(OFFSET('Sanitation Data'!$H$29,0,10*ROW('Sanitation Data'!H64))="","",OFFSET('Sanitation Data'!$H$29,0,10*ROW('Sanitation Data'!H64)))</f>
        <v/>
      </c>
      <c r="DG70" s="370" t="str">
        <f ca="1">+IF(OFFSET('Sanitation Data'!$H$30,0,10*ROW('Sanitation Data'!H64))="","",OFFSET('Sanitation Data'!$H$30,0,10*ROW('Sanitation Data'!H64)))</f>
        <v/>
      </c>
      <c r="DH70" s="370" t="str">
        <f ca="1">+IF(OFFSET('Sanitation Data'!$H$31,0,10*ROW('Sanitation Data'!H64))="","",OFFSET('Sanitation Data'!$H$31,0,10*ROW('Sanitation Data'!H64)))</f>
        <v/>
      </c>
      <c r="DI70" s="370" t="str">
        <f ca="1">+IF(OFFSET('Sanitation Data'!$H$32,0,10*ROW('Sanitation Data'!H64))="","",OFFSET('Sanitation Data'!$H$32,0,10*ROW('Sanitation Data'!H64)))</f>
        <v/>
      </c>
      <c r="DJ70" s="370" t="str">
        <f ca="1">+IF(OFFSET('Sanitation Data'!$I$28,0,10*ROW('Sanitation Data'!I64))="","",OFFSET('Sanitation Data'!$I$28,0,10*ROW('Sanitation Data'!I64)))</f>
        <v/>
      </c>
      <c r="DK70" s="370" t="str">
        <f ca="1">+IF(OFFSET('Sanitation Data'!$I$29,0,10*ROW('Sanitation Data'!I64))="","",OFFSET('Sanitation Data'!$I$29,0,10*ROW('Sanitation Data'!I64)))</f>
        <v/>
      </c>
      <c r="DL70" s="370" t="str">
        <f ca="1">+IF(OFFSET('Sanitation Data'!$I$30,0,10*ROW('Sanitation Data'!I64))="","",OFFSET('Sanitation Data'!$I$30,0,10*ROW('Sanitation Data'!I64)))</f>
        <v/>
      </c>
      <c r="DM70" s="370" t="str">
        <f ca="1">+IF(OFFSET('Sanitation Data'!$I$31,0,10*ROW('Sanitation Data'!I64))="","",OFFSET('Sanitation Data'!$I$31,0,10*ROW('Sanitation Data'!I64)))</f>
        <v/>
      </c>
      <c r="DN70" s="370" t="str">
        <f ca="1">+IF(OFFSET('Sanitation Data'!$I$32,0,10*ROW('Sanitation Data'!I64))="","",OFFSET('Sanitation Data'!$I$32,0,10*ROW('Sanitation Data'!I64)))</f>
        <v/>
      </c>
      <c r="DO70" s="370" t="str">
        <f ca="1">+IF(OFFSET('Hygiene Data'!$D$11,0,10*ROW('Hygiene Data'!D64))="","",OFFSET('Hygiene Data'!$D$11,0,10*ROW('Hygiene Data'!D64)))</f>
        <v/>
      </c>
      <c r="DP70" s="370" t="str">
        <f ca="1">+IF(OFFSET('Hygiene Data'!$D$12,0,10*ROW('Hygiene Data'!D64))="","",OFFSET('Hygiene Data'!$D$12,0,10*ROW('Hygiene Data'!D64)))</f>
        <v/>
      </c>
      <c r="DQ70" s="370" t="str">
        <f ca="1">+IF(OFFSET('Hygiene Data'!$D$13,0,10*ROW('Hygiene Data'!D64))="","",OFFSET('Hygiene Data'!$D$13,0,10*ROW('Hygiene Data'!D64)))</f>
        <v/>
      </c>
      <c r="DR70" s="370" t="str">
        <f ca="1">+IF(OFFSET('Hygiene Data'!$E$11,0,10*ROW('Hygiene Data'!E64))="","",OFFSET('Hygiene Data'!$E$11,0,10*ROW('Hygiene Data'!E64)))</f>
        <v/>
      </c>
      <c r="DS70" s="370" t="str">
        <f ca="1">+IF(OFFSET('Hygiene Data'!$E$12,0,10*ROW('Hygiene Data'!E64))="","",OFFSET('Hygiene Data'!$E$12,0,10*ROW('Hygiene Data'!E64)))</f>
        <v/>
      </c>
      <c r="DT70" s="370" t="str">
        <f ca="1">+IF(OFFSET('Hygiene Data'!$E$13,0,10*ROW('Hygiene Data'!E64))="","",OFFSET('Hygiene Data'!$E$13,0,10*ROW('Hygiene Data'!E64)))</f>
        <v/>
      </c>
      <c r="DU70" s="370" t="str">
        <f ca="1">+IF(OFFSET('Hygiene Data'!$F$11,0,10*ROW('Hygiene Data'!F64))="","",OFFSET('Hygiene Data'!$F$11,0,10*ROW('Hygiene Data'!F64)))</f>
        <v/>
      </c>
      <c r="DV70" s="370" t="str">
        <f ca="1">+IF(OFFSET('Hygiene Data'!$F$12,0,10*ROW('Hygiene Data'!F64))="","",OFFSET('Hygiene Data'!$F$12,0,10*ROW('Hygiene Data'!F64)))</f>
        <v/>
      </c>
      <c r="DW70" s="370" t="str">
        <f ca="1">+IF(OFFSET('Hygiene Data'!$F$13,0,10*ROW('Hygiene Data'!F64))="","",OFFSET('Hygiene Data'!$F$13,0,10*ROW('Hygiene Data'!F64)))</f>
        <v/>
      </c>
      <c r="DX70" s="370" t="str">
        <f ca="1">+IF(OFFSET('Hygiene Data'!$G$11,0,10*ROW('Hygiene Data'!G64))="","",OFFSET('Hygiene Data'!$G$11,0,10*ROW('Hygiene Data'!G64)))</f>
        <v/>
      </c>
      <c r="DY70" s="370" t="str">
        <f ca="1">+IF(OFFSET('Hygiene Data'!$G$12,0,10*ROW('Hygiene Data'!G64))="","",OFFSET('Hygiene Data'!$G$12,0,10*ROW('Hygiene Data'!G64)))</f>
        <v/>
      </c>
      <c r="DZ70" s="370" t="str">
        <f ca="1">+IF(OFFSET('Hygiene Data'!$G$13,0,10*ROW('Hygiene Data'!G64))="","",OFFSET('Hygiene Data'!$G$13,0,10*ROW('Hygiene Data'!G64)))</f>
        <v/>
      </c>
      <c r="EA70" s="370" t="str">
        <f ca="1">+IF(OFFSET('Hygiene Data'!$H$11,0,10*ROW('Hygiene Data'!H64))="","",OFFSET('Hygiene Data'!$H$11,0,10*ROW('Hygiene Data'!H64)))</f>
        <v/>
      </c>
      <c r="EB70" s="370" t="str">
        <f ca="1">+IF(OFFSET('Hygiene Data'!$H$12,0,10*ROW('Hygiene Data'!H64))="","",OFFSET('Hygiene Data'!$H$12,0,10*ROW('Hygiene Data'!H64)))</f>
        <v/>
      </c>
      <c r="EC70" s="370" t="str">
        <f ca="1">+IF(OFFSET('Hygiene Data'!$H$13,0,10*ROW('Hygiene Data'!H64))="","",OFFSET('Hygiene Data'!$H$13,0,10*ROW('Hygiene Data'!H64)))</f>
        <v/>
      </c>
      <c r="ED70" s="370" t="str">
        <f ca="1">+IF(OFFSET('Hygiene Data'!$I$11,0,10*ROW('Hygiene Data'!I64))="","",OFFSET('Hygiene Data'!$I$11,0,10*ROW('Hygiene Data'!I64)))</f>
        <v/>
      </c>
      <c r="EE70" s="370" t="str">
        <f ca="1">+IF(OFFSET('Hygiene Data'!$I$12,0,10*ROW('Hygiene Data'!I64))="","",OFFSET('Hygiene Data'!$I$12,0,10*ROW('Hygiene Data'!I64)))</f>
        <v/>
      </c>
      <c r="EF70" s="370" t="str">
        <f ca="1">+IF(OFFSET('Hygiene Data'!$I$13,0,10*ROW('Hygiene Data'!I64))="","",OFFSET('Hygiene Data'!$I$13,0,10*ROW('Hygiene Data'!I64)))</f>
        <v/>
      </c>
    </row>
    <row r="71" spans="1:136" x14ac:dyDescent="0.25">
      <c r="A71" s="479" t="str">
        <f ca="1">+IF(OFFSET('Water Data'!$B$2,0,10*ROW('Water Data'!E65))="","",OFFSET('Water Data'!$B$2,0,10*ROW('Water Data'!E65)))</f>
        <v/>
      </c>
      <c r="B71" s="47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6" t="str">
        <f t="shared" ref="C71:C134" ca="1" si="1">+IF(ISNUMBER(VALUE(MID(A71,5,4))), VALUE(MID(A71, 5,4)),"")</f>
        <v/>
      </c>
      <c r="D71" s="50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0" t="str">
        <f ca="1">+IF(OFFSET('Water Data'!$D$27,0,10*ROW('Water Data'!D65))="","",OFFSET('Water Data'!$D$27,0,10*ROW('Water Data'!D65)))</f>
        <v/>
      </c>
      <c r="BT71" s="370" t="str">
        <f ca="1">+IF(OFFSET('Water Data'!$D$28,0,10*ROW('Water Data'!D65))="","",OFFSET('Water Data'!$D$28,0,10*ROW('Water Data'!D65)))</f>
        <v/>
      </c>
      <c r="BU71" s="370" t="str">
        <f ca="1">+IF(OFFSET('Water Data'!$D$29,0,10*ROW('Water Data'!D65))="","",OFFSET('Water Data'!$D$29,0,10*ROW('Water Data'!D65)))</f>
        <v/>
      </c>
      <c r="BV71" s="370" t="str">
        <f ca="1">+IF(OFFSET('Water Data'!$E$27,0,10*ROW('Water Data'!E65))="","",OFFSET('Water Data'!$E$27,0,10*ROW('Water Data'!E65)))</f>
        <v/>
      </c>
      <c r="BW71" s="370" t="str">
        <f ca="1">+IF(OFFSET('Water Data'!$E$28,0,10*ROW('Water Data'!E65))="","",OFFSET('Water Data'!$E$28,0,10*ROW('Water Data'!E65)))</f>
        <v/>
      </c>
      <c r="BX71" s="370" t="str">
        <f ca="1">+IF(OFFSET('Water Data'!$E$29,0,10*ROW('Water Data'!E65))="","",OFFSET('Water Data'!$E$29,0,10*ROW('Water Data'!E65)))</f>
        <v/>
      </c>
      <c r="BY71" s="370" t="str">
        <f ca="1">+IF(OFFSET('Water Data'!$F$27,0,10*ROW('Water Data'!F65))="","",OFFSET('Water Data'!$F$27,0,10*ROW('Water Data'!F65)))</f>
        <v/>
      </c>
      <c r="BZ71" s="370" t="str">
        <f ca="1">+IF(OFFSET('Water Data'!$F$28,0,10*ROW('Water Data'!F65))="","",OFFSET('Water Data'!$F$28,0,10*ROW('Water Data'!F65)))</f>
        <v/>
      </c>
      <c r="CA71" s="370" t="str">
        <f ca="1">+IF(OFFSET('Water Data'!$F$29,0,10*ROW('Water Data'!F65))="","",OFFSET('Water Data'!$F$29,0,10*ROW('Water Data'!F65)))</f>
        <v/>
      </c>
      <c r="CB71" s="370" t="str">
        <f ca="1">+IF(OFFSET('Water Data'!$G$27,0,10*ROW('Water Data'!G65))="","",OFFSET('Water Data'!$G$27,0,10*ROW('Water Data'!G65)))</f>
        <v/>
      </c>
      <c r="CC71" s="370" t="str">
        <f ca="1">+IF(OFFSET('Water Data'!$G$28,0,10*ROW('Water Data'!G65))="","",OFFSET('Water Data'!$G$28,0,10*ROW('Water Data'!G65)))</f>
        <v/>
      </c>
      <c r="CD71" s="370" t="str">
        <f ca="1">+IF(OFFSET('Water Data'!$G$29,0,10*ROW('Water Data'!G65))="","",OFFSET('Water Data'!$G$29,0,10*ROW('Water Data'!G65)))</f>
        <v/>
      </c>
      <c r="CE71" s="370" t="str">
        <f ca="1">+IF(OFFSET('Water Data'!$H$27,0,10*ROW('Water Data'!H65))="","",OFFSET('Water Data'!$H$27,0,10*ROW('Water Data'!H65)))</f>
        <v/>
      </c>
      <c r="CF71" s="370" t="str">
        <f ca="1">+IF(OFFSET('Water Data'!$H$28,0,10*ROW('Water Data'!H65))="","",OFFSET('Water Data'!$H$28,0,10*ROW('Water Data'!H65)))</f>
        <v/>
      </c>
      <c r="CG71" s="370" t="str">
        <f ca="1">+IF(OFFSET('Water Data'!$H$29,0,10*ROW('Water Data'!H65))="","",OFFSET('Water Data'!$H$29,0,10*ROW('Water Data'!H65)))</f>
        <v/>
      </c>
      <c r="CH71" s="370" t="str">
        <f ca="1">+IF(OFFSET('Water Data'!$I$27,0,10*ROW('Water Data'!I65))="","",OFFSET('Water Data'!$I$27,0,10*ROW('Water Data'!I65)))</f>
        <v/>
      </c>
      <c r="CI71" s="370" t="str">
        <f ca="1">+IF(OFFSET('Water Data'!$I$28,0,10*ROW('Water Data'!I65))="","",OFFSET('Water Data'!$I$28,0,10*ROW('Water Data'!I65)))</f>
        <v/>
      </c>
      <c r="CJ71" s="370" t="str">
        <f ca="1">+IF(OFFSET('Water Data'!$I$29,0,10*ROW('Water Data'!I65))="","",OFFSET('Water Data'!$I$29,0,10*ROW('Water Data'!I65)))</f>
        <v/>
      </c>
      <c r="CK71" s="370" t="str">
        <f ca="1">+IF(OFFSET('Sanitation Data'!$D$28,0,10*ROW('Sanitation Data'!D65))="","",OFFSET('Sanitation Data'!$D$28,0,10*ROW('Sanitation Data'!D65)))</f>
        <v/>
      </c>
      <c r="CL71" s="370" t="str">
        <f ca="1">+IF(OFFSET('Sanitation Data'!$D$29,0,10*ROW('Sanitation Data'!D65))="","",OFFSET('Sanitation Data'!$D$29,0,10*ROW('Sanitation Data'!D65)))</f>
        <v/>
      </c>
      <c r="CM71" s="370" t="str">
        <f ca="1">+IF(OFFSET('Sanitation Data'!$D$30,0,10*ROW('Sanitation Data'!D65))="","",OFFSET('Sanitation Data'!$D$30,0,10*ROW('Sanitation Data'!D65)))</f>
        <v/>
      </c>
      <c r="CN71" s="370" t="str">
        <f ca="1">+IF(OFFSET('Sanitation Data'!$D$31,0,10*ROW('Sanitation Data'!D65))="","",OFFSET('Sanitation Data'!$D$31,0,10*ROW('Sanitation Data'!D65)))</f>
        <v/>
      </c>
      <c r="CO71" s="370" t="str">
        <f ca="1">+IF(OFFSET('Sanitation Data'!$D$32,0,10*ROW('Sanitation Data'!D65))="","",OFFSET('Sanitation Data'!$D$32,0,10*ROW('Sanitation Data'!D65)))</f>
        <v/>
      </c>
      <c r="CP71" s="370" t="str">
        <f ca="1">+IF(OFFSET('Sanitation Data'!$E$28,0,10*ROW('Sanitation Data'!E65))="","",OFFSET('Sanitation Data'!$E$28,0,10*ROW('Sanitation Data'!E65)))</f>
        <v/>
      </c>
      <c r="CQ71" s="370" t="str">
        <f ca="1">+IF(OFFSET('Sanitation Data'!$E$29,0,10*ROW('Sanitation Data'!E65))="","",OFFSET('Sanitation Data'!$E$29,0,10*ROW('Sanitation Data'!E65)))</f>
        <v/>
      </c>
      <c r="CR71" s="370" t="str">
        <f ca="1">+IF(OFFSET('Sanitation Data'!$E$30,0,10*ROW('Sanitation Data'!E65))="","",OFFSET('Sanitation Data'!$E$30,0,10*ROW('Sanitation Data'!E65)))</f>
        <v/>
      </c>
      <c r="CS71" s="370" t="str">
        <f ca="1">+IF(OFFSET('Sanitation Data'!$E$31,0,10*ROW('Sanitation Data'!E65))="","",OFFSET('Sanitation Data'!$E$31,0,10*ROW('Sanitation Data'!E65)))</f>
        <v/>
      </c>
      <c r="CT71" s="370" t="str">
        <f ca="1">+IF(OFFSET('Sanitation Data'!$E$32,0,10*ROW('Sanitation Data'!E65))="","",OFFSET('Sanitation Data'!$E$32,0,10*ROW('Sanitation Data'!E65)))</f>
        <v/>
      </c>
      <c r="CU71" s="370" t="str">
        <f ca="1">+IF(OFFSET('Sanitation Data'!$F$28,0,10*ROW('Sanitation Data'!F65))="","",OFFSET('Sanitation Data'!$F$28,0,10*ROW('Sanitation Data'!F65)))</f>
        <v/>
      </c>
      <c r="CV71" s="370" t="str">
        <f ca="1">+IF(OFFSET('Sanitation Data'!$F$29,0,10*ROW('Sanitation Data'!F65))="","",OFFSET('Sanitation Data'!$F$29,0,10*ROW('Sanitation Data'!F65)))</f>
        <v/>
      </c>
      <c r="CW71" s="370" t="str">
        <f ca="1">+IF(OFFSET('Sanitation Data'!$F$30,0,10*ROW('Sanitation Data'!F65))="","",OFFSET('Sanitation Data'!$F$30,0,10*ROW('Sanitation Data'!F65)))</f>
        <v/>
      </c>
      <c r="CX71" s="370" t="str">
        <f ca="1">+IF(OFFSET('Sanitation Data'!$F$31,0,10*ROW('Sanitation Data'!F65))="","",OFFSET('Sanitation Data'!$F$31,0,10*ROW('Sanitation Data'!F65)))</f>
        <v/>
      </c>
      <c r="CY71" s="370" t="str">
        <f ca="1">+IF(OFFSET('Sanitation Data'!$F$32,0,10*ROW('Sanitation Data'!F65))="","",OFFSET('Sanitation Data'!$F$32,0,10*ROW('Sanitation Data'!F65)))</f>
        <v/>
      </c>
      <c r="CZ71" s="370" t="str">
        <f ca="1">+IF(OFFSET('Sanitation Data'!$G$28,0,10*ROW('Sanitation Data'!G65))="","",OFFSET('Sanitation Data'!$G$28,0,10*ROW('Sanitation Data'!G65)))</f>
        <v/>
      </c>
      <c r="DA71" s="370" t="str">
        <f ca="1">+IF(OFFSET('Sanitation Data'!$G$29,0,10*ROW('Sanitation Data'!G65))="","",OFFSET('Sanitation Data'!$G$29,0,10*ROW('Sanitation Data'!G65)))</f>
        <v/>
      </c>
      <c r="DB71" s="370" t="str">
        <f ca="1">+IF(OFFSET('Sanitation Data'!$G$30,0,10*ROW('Sanitation Data'!G65))="","",OFFSET('Sanitation Data'!$G$30,0,10*ROW('Sanitation Data'!G65)))</f>
        <v/>
      </c>
      <c r="DC71" s="370" t="str">
        <f ca="1">+IF(OFFSET('Sanitation Data'!$G$31,0,10*ROW('Sanitation Data'!G65))="","",OFFSET('Sanitation Data'!$G$31,0,10*ROW('Sanitation Data'!G65)))</f>
        <v/>
      </c>
      <c r="DD71" s="370" t="str">
        <f ca="1">+IF(OFFSET('Sanitation Data'!$G$32,0,10*ROW('Sanitation Data'!G65))="","",OFFSET('Sanitation Data'!$G$32,0,10*ROW('Sanitation Data'!G65)))</f>
        <v/>
      </c>
      <c r="DE71" s="370" t="str">
        <f ca="1">+IF(OFFSET('Sanitation Data'!$H$28,0,10*ROW('Sanitation Data'!H65))="","",OFFSET('Sanitation Data'!$H$28,0,10*ROW('Sanitation Data'!H65)))</f>
        <v/>
      </c>
      <c r="DF71" s="370" t="str">
        <f ca="1">+IF(OFFSET('Sanitation Data'!$H$29,0,10*ROW('Sanitation Data'!H65))="","",OFFSET('Sanitation Data'!$H$29,0,10*ROW('Sanitation Data'!H65)))</f>
        <v/>
      </c>
      <c r="DG71" s="370" t="str">
        <f ca="1">+IF(OFFSET('Sanitation Data'!$H$30,0,10*ROW('Sanitation Data'!H65))="","",OFFSET('Sanitation Data'!$H$30,0,10*ROW('Sanitation Data'!H65)))</f>
        <v/>
      </c>
      <c r="DH71" s="370" t="str">
        <f ca="1">+IF(OFFSET('Sanitation Data'!$H$31,0,10*ROW('Sanitation Data'!H65))="","",OFFSET('Sanitation Data'!$H$31,0,10*ROW('Sanitation Data'!H65)))</f>
        <v/>
      </c>
      <c r="DI71" s="370" t="str">
        <f ca="1">+IF(OFFSET('Sanitation Data'!$H$32,0,10*ROW('Sanitation Data'!H65))="","",OFFSET('Sanitation Data'!$H$32,0,10*ROW('Sanitation Data'!H65)))</f>
        <v/>
      </c>
      <c r="DJ71" s="370" t="str">
        <f ca="1">+IF(OFFSET('Sanitation Data'!$I$28,0,10*ROW('Sanitation Data'!I65))="","",OFFSET('Sanitation Data'!$I$28,0,10*ROW('Sanitation Data'!I65)))</f>
        <v/>
      </c>
      <c r="DK71" s="370" t="str">
        <f ca="1">+IF(OFFSET('Sanitation Data'!$I$29,0,10*ROW('Sanitation Data'!I65))="","",OFFSET('Sanitation Data'!$I$29,0,10*ROW('Sanitation Data'!I65)))</f>
        <v/>
      </c>
      <c r="DL71" s="370" t="str">
        <f ca="1">+IF(OFFSET('Sanitation Data'!$I$30,0,10*ROW('Sanitation Data'!I65))="","",OFFSET('Sanitation Data'!$I$30,0,10*ROW('Sanitation Data'!I65)))</f>
        <v/>
      </c>
      <c r="DM71" s="370" t="str">
        <f ca="1">+IF(OFFSET('Sanitation Data'!$I$31,0,10*ROW('Sanitation Data'!I65))="","",OFFSET('Sanitation Data'!$I$31,0,10*ROW('Sanitation Data'!I65)))</f>
        <v/>
      </c>
      <c r="DN71" s="370" t="str">
        <f ca="1">+IF(OFFSET('Sanitation Data'!$I$32,0,10*ROW('Sanitation Data'!I65))="","",OFFSET('Sanitation Data'!$I$32,0,10*ROW('Sanitation Data'!I65)))</f>
        <v/>
      </c>
      <c r="DO71" s="370" t="str">
        <f ca="1">+IF(OFFSET('Hygiene Data'!$D$11,0,10*ROW('Hygiene Data'!D65))="","",OFFSET('Hygiene Data'!$D$11,0,10*ROW('Hygiene Data'!D65)))</f>
        <v/>
      </c>
      <c r="DP71" s="370" t="str">
        <f ca="1">+IF(OFFSET('Hygiene Data'!$D$12,0,10*ROW('Hygiene Data'!D65))="","",OFFSET('Hygiene Data'!$D$12,0,10*ROW('Hygiene Data'!D65)))</f>
        <v/>
      </c>
      <c r="DQ71" s="370" t="str">
        <f ca="1">+IF(OFFSET('Hygiene Data'!$D$13,0,10*ROW('Hygiene Data'!D65))="","",OFFSET('Hygiene Data'!$D$13,0,10*ROW('Hygiene Data'!D65)))</f>
        <v/>
      </c>
      <c r="DR71" s="370" t="str">
        <f ca="1">+IF(OFFSET('Hygiene Data'!$E$11,0,10*ROW('Hygiene Data'!E65))="","",OFFSET('Hygiene Data'!$E$11,0,10*ROW('Hygiene Data'!E65)))</f>
        <v/>
      </c>
      <c r="DS71" s="370" t="str">
        <f ca="1">+IF(OFFSET('Hygiene Data'!$E$12,0,10*ROW('Hygiene Data'!E65))="","",OFFSET('Hygiene Data'!$E$12,0,10*ROW('Hygiene Data'!E65)))</f>
        <v/>
      </c>
      <c r="DT71" s="370" t="str">
        <f ca="1">+IF(OFFSET('Hygiene Data'!$E$13,0,10*ROW('Hygiene Data'!E65))="","",OFFSET('Hygiene Data'!$E$13,0,10*ROW('Hygiene Data'!E65)))</f>
        <v/>
      </c>
      <c r="DU71" s="370" t="str">
        <f ca="1">+IF(OFFSET('Hygiene Data'!$F$11,0,10*ROW('Hygiene Data'!F65))="","",OFFSET('Hygiene Data'!$F$11,0,10*ROW('Hygiene Data'!F65)))</f>
        <v/>
      </c>
      <c r="DV71" s="370" t="str">
        <f ca="1">+IF(OFFSET('Hygiene Data'!$F$12,0,10*ROW('Hygiene Data'!F65))="","",OFFSET('Hygiene Data'!$F$12,0,10*ROW('Hygiene Data'!F65)))</f>
        <v/>
      </c>
      <c r="DW71" s="370" t="str">
        <f ca="1">+IF(OFFSET('Hygiene Data'!$F$13,0,10*ROW('Hygiene Data'!F65))="","",OFFSET('Hygiene Data'!$F$13,0,10*ROW('Hygiene Data'!F65)))</f>
        <v/>
      </c>
      <c r="DX71" s="370" t="str">
        <f ca="1">+IF(OFFSET('Hygiene Data'!$G$11,0,10*ROW('Hygiene Data'!G65))="","",OFFSET('Hygiene Data'!$G$11,0,10*ROW('Hygiene Data'!G65)))</f>
        <v/>
      </c>
      <c r="DY71" s="370" t="str">
        <f ca="1">+IF(OFFSET('Hygiene Data'!$G$12,0,10*ROW('Hygiene Data'!G65))="","",OFFSET('Hygiene Data'!$G$12,0,10*ROW('Hygiene Data'!G65)))</f>
        <v/>
      </c>
      <c r="DZ71" s="370" t="str">
        <f ca="1">+IF(OFFSET('Hygiene Data'!$G$13,0,10*ROW('Hygiene Data'!G65))="","",OFFSET('Hygiene Data'!$G$13,0,10*ROW('Hygiene Data'!G65)))</f>
        <v/>
      </c>
      <c r="EA71" s="370" t="str">
        <f ca="1">+IF(OFFSET('Hygiene Data'!$H$11,0,10*ROW('Hygiene Data'!H65))="","",OFFSET('Hygiene Data'!$H$11,0,10*ROW('Hygiene Data'!H65)))</f>
        <v/>
      </c>
      <c r="EB71" s="370" t="str">
        <f ca="1">+IF(OFFSET('Hygiene Data'!$H$12,0,10*ROW('Hygiene Data'!H65))="","",OFFSET('Hygiene Data'!$H$12,0,10*ROW('Hygiene Data'!H65)))</f>
        <v/>
      </c>
      <c r="EC71" s="370" t="str">
        <f ca="1">+IF(OFFSET('Hygiene Data'!$H$13,0,10*ROW('Hygiene Data'!H65))="","",OFFSET('Hygiene Data'!$H$13,0,10*ROW('Hygiene Data'!H65)))</f>
        <v/>
      </c>
      <c r="ED71" s="370" t="str">
        <f ca="1">+IF(OFFSET('Hygiene Data'!$I$11,0,10*ROW('Hygiene Data'!I65))="","",OFFSET('Hygiene Data'!$I$11,0,10*ROW('Hygiene Data'!I65)))</f>
        <v/>
      </c>
      <c r="EE71" s="370" t="str">
        <f ca="1">+IF(OFFSET('Hygiene Data'!$I$12,0,10*ROW('Hygiene Data'!I65))="","",OFFSET('Hygiene Data'!$I$12,0,10*ROW('Hygiene Data'!I65)))</f>
        <v/>
      </c>
      <c r="EF71" s="370" t="str">
        <f ca="1">+IF(OFFSET('Hygiene Data'!$I$13,0,10*ROW('Hygiene Data'!I65))="","",OFFSET('Hygiene Data'!$I$13,0,10*ROW('Hygiene Data'!I65)))</f>
        <v/>
      </c>
    </row>
    <row r="72" spans="1:136" x14ac:dyDescent="0.25">
      <c r="A72" s="479" t="str">
        <f ca="1">+IF(OFFSET('Water Data'!$B$2,0,10*ROW('Water Data'!E66))="","",OFFSET('Water Data'!$B$2,0,10*ROW('Water Data'!E66)))</f>
        <v/>
      </c>
      <c r="B72" s="47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6" t="str">
        <f t="shared" ca="1" si="1"/>
        <v/>
      </c>
      <c r="D72" s="50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0" t="str">
        <f ca="1">+IF(OFFSET('Water Data'!$D$27,0,10*ROW('Water Data'!D66))="","",OFFSET('Water Data'!$D$27,0,10*ROW('Water Data'!D66)))</f>
        <v/>
      </c>
      <c r="BT72" s="370" t="str">
        <f ca="1">+IF(OFFSET('Water Data'!$D$28,0,10*ROW('Water Data'!D66))="","",OFFSET('Water Data'!$D$28,0,10*ROW('Water Data'!D66)))</f>
        <v/>
      </c>
      <c r="BU72" s="370" t="str">
        <f ca="1">+IF(OFFSET('Water Data'!$D$29,0,10*ROW('Water Data'!D66))="","",OFFSET('Water Data'!$D$29,0,10*ROW('Water Data'!D66)))</f>
        <v/>
      </c>
      <c r="BV72" s="370" t="str">
        <f ca="1">+IF(OFFSET('Water Data'!$E$27,0,10*ROW('Water Data'!E66))="","",OFFSET('Water Data'!$E$27,0,10*ROW('Water Data'!E66)))</f>
        <v/>
      </c>
      <c r="BW72" s="370" t="str">
        <f ca="1">+IF(OFFSET('Water Data'!$E$28,0,10*ROW('Water Data'!E66))="","",OFFSET('Water Data'!$E$28,0,10*ROW('Water Data'!E66)))</f>
        <v/>
      </c>
      <c r="BX72" s="370" t="str">
        <f ca="1">+IF(OFFSET('Water Data'!$E$29,0,10*ROW('Water Data'!E66))="","",OFFSET('Water Data'!$E$29,0,10*ROW('Water Data'!E66)))</f>
        <v/>
      </c>
      <c r="BY72" s="370" t="str">
        <f ca="1">+IF(OFFSET('Water Data'!$F$27,0,10*ROW('Water Data'!F66))="","",OFFSET('Water Data'!$F$27,0,10*ROW('Water Data'!F66)))</f>
        <v/>
      </c>
      <c r="BZ72" s="370" t="str">
        <f ca="1">+IF(OFFSET('Water Data'!$F$28,0,10*ROW('Water Data'!F66))="","",OFFSET('Water Data'!$F$28,0,10*ROW('Water Data'!F66)))</f>
        <v/>
      </c>
      <c r="CA72" s="370" t="str">
        <f ca="1">+IF(OFFSET('Water Data'!$F$29,0,10*ROW('Water Data'!F66))="","",OFFSET('Water Data'!$F$29,0,10*ROW('Water Data'!F66)))</f>
        <v/>
      </c>
      <c r="CB72" s="370" t="str">
        <f ca="1">+IF(OFFSET('Water Data'!$G$27,0,10*ROW('Water Data'!G66))="","",OFFSET('Water Data'!$G$27,0,10*ROW('Water Data'!G66)))</f>
        <v/>
      </c>
      <c r="CC72" s="370" t="str">
        <f ca="1">+IF(OFFSET('Water Data'!$G$28,0,10*ROW('Water Data'!G66))="","",OFFSET('Water Data'!$G$28,0,10*ROW('Water Data'!G66)))</f>
        <v/>
      </c>
      <c r="CD72" s="370" t="str">
        <f ca="1">+IF(OFFSET('Water Data'!$G$29,0,10*ROW('Water Data'!G66))="","",OFFSET('Water Data'!$G$29,0,10*ROW('Water Data'!G66)))</f>
        <v/>
      </c>
      <c r="CE72" s="370" t="str">
        <f ca="1">+IF(OFFSET('Water Data'!$H$27,0,10*ROW('Water Data'!H66))="","",OFFSET('Water Data'!$H$27,0,10*ROW('Water Data'!H66)))</f>
        <v/>
      </c>
      <c r="CF72" s="370" t="str">
        <f ca="1">+IF(OFFSET('Water Data'!$H$28,0,10*ROW('Water Data'!H66))="","",OFFSET('Water Data'!$H$28,0,10*ROW('Water Data'!H66)))</f>
        <v/>
      </c>
      <c r="CG72" s="370" t="str">
        <f ca="1">+IF(OFFSET('Water Data'!$H$29,0,10*ROW('Water Data'!H66))="","",OFFSET('Water Data'!$H$29,0,10*ROW('Water Data'!H66)))</f>
        <v/>
      </c>
      <c r="CH72" s="370" t="str">
        <f ca="1">+IF(OFFSET('Water Data'!$I$27,0,10*ROW('Water Data'!I66))="","",OFFSET('Water Data'!$I$27,0,10*ROW('Water Data'!I66)))</f>
        <v/>
      </c>
      <c r="CI72" s="370" t="str">
        <f ca="1">+IF(OFFSET('Water Data'!$I$28,0,10*ROW('Water Data'!I66))="","",OFFSET('Water Data'!$I$28,0,10*ROW('Water Data'!I66)))</f>
        <v/>
      </c>
      <c r="CJ72" s="370" t="str">
        <f ca="1">+IF(OFFSET('Water Data'!$I$29,0,10*ROW('Water Data'!I66))="","",OFFSET('Water Data'!$I$29,0,10*ROW('Water Data'!I66)))</f>
        <v/>
      </c>
      <c r="CK72" s="370" t="str">
        <f ca="1">+IF(OFFSET('Sanitation Data'!$D$28,0,10*ROW('Sanitation Data'!D66))="","",OFFSET('Sanitation Data'!$D$28,0,10*ROW('Sanitation Data'!D66)))</f>
        <v/>
      </c>
      <c r="CL72" s="370" t="str">
        <f ca="1">+IF(OFFSET('Sanitation Data'!$D$29,0,10*ROW('Sanitation Data'!D66))="","",OFFSET('Sanitation Data'!$D$29,0,10*ROW('Sanitation Data'!D66)))</f>
        <v/>
      </c>
      <c r="CM72" s="370" t="str">
        <f ca="1">+IF(OFFSET('Sanitation Data'!$D$30,0,10*ROW('Sanitation Data'!D66))="","",OFFSET('Sanitation Data'!$D$30,0,10*ROW('Sanitation Data'!D66)))</f>
        <v/>
      </c>
      <c r="CN72" s="370" t="str">
        <f ca="1">+IF(OFFSET('Sanitation Data'!$D$31,0,10*ROW('Sanitation Data'!D66))="","",OFFSET('Sanitation Data'!$D$31,0,10*ROW('Sanitation Data'!D66)))</f>
        <v/>
      </c>
      <c r="CO72" s="370" t="str">
        <f ca="1">+IF(OFFSET('Sanitation Data'!$D$32,0,10*ROW('Sanitation Data'!D66))="","",OFFSET('Sanitation Data'!$D$32,0,10*ROW('Sanitation Data'!D66)))</f>
        <v/>
      </c>
      <c r="CP72" s="370" t="str">
        <f ca="1">+IF(OFFSET('Sanitation Data'!$E$28,0,10*ROW('Sanitation Data'!E66))="","",OFFSET('Sanitation Data'!$E$28,0,10*ROW('Sanitation Data'!E66)))</f>
        <v/>
      </c>
      <c r="CQ72" s="370" t="str">
        <f ca="1">+IF(OFFSET('Sanitation Data'!$E$29,0,10*ROW('Sanitation Data'!E66))="","",OFFSET('Sanitation Data'!$E$29,0,10*ROW('Sanitation Data'!E66)))</f>
        <v/>
      </c>
      <c r="CR72" s="370" t="str">
        <f ca="1">+IF(OFFSET('Sanitation Data'!$E$30,0,10*ROW('Sanitation Data'!E66))="","",OFFSET('Sanitation Data'!$E$30,0,10*ROW('Sanitation Data'!E66)))</f>
        <v/>
      </c>
      <c r="CS72" s="370" t="str">
        <f ca="1">+IF(OFFSET('Sanitation Data'!$E$31,0,10*ROW('Sanitation Data'!E66))="","",OFFSET('Sanitation Data'!$E$31,0,10*ROW('Sanitation Data'!E66)))</f>
        <v/>
      </c>
      <c r="CT72" s="370" t="str">
        <f ca="1">+IF(OFFSET('Sanitation Data'!$E$32,0,10*ROW('Sanitation Data'!E66))="","",OFFSET('Sanitation Data'!$E$32,0,10*ROW('Sanitation Data'!E66)))</f>
        <v/>
      </c>
      <c r="CU72" s="370" t="str">
        <f ca="1">+IF(OFFSET('Sanitation Data'!$F$28,0,10*ROW('Sanitation Data'!F66))="","",OFFSET('Sanitation Data'!$F$28,0,10*ROW('Sanitation Data'!F66)))</f>
        <v/>
      </c>
      <c r="CV72" s="370" t="str">
        <f ca="1">+IF(OFFSET('Sanitation Data'!$F$29,0,10*ROW('Sanitation Data'!F66))="","",OFFSET('Sanitation Data'!$F$29,0,10*ROW('Sanitation Data'!F66)))</f>
        <v/>
      </c>
      <c r="CW72" s="370" t="str">
        <f ca="1">+IF(OFFSET('Sanitation Data'!$F$30,0,10*ROW('Sanitation Data'!F66))="","",OFFSET('Sanitation Data'!$F$30,0,10*ROW('Sanitation Data'!F66)))</f>
        <v/>
      </c>
      <c r="CX72" s="370" t="str">
        <f ca="1">+IF(OFFSET('Sanitation Data'!$F$31,0,10*ROW('Sanitation Data'!F66))="","",OFFSET('Sanitation Data'!$F$31,0,10*ROW('Sanitation Data'!F66)))</f>
        <v/>
      </c>
      <c r="CY72" s="370" t="str">
        <f ca="1">+IF(OFFSET('Sanitation Data'!$F$32,0,10*ROW('Sanitation Data'!F66))="","",OFFSET('Sanitation Data'!$F$32,0,10*ROW('Sanitation Data'!F66)))</f>
        <v/>
      </c>
      <c r="CZ72" s="370" t="str">
        <f ca="1">+IF(OFFSET('Sanitation Data'!$G$28,0,10*ROW('Sanitation Data'!G66))="","",OFFSET('Sanitation Data'!$G$28,0,10*ROW('Sanitation Data'!G66)))</f>
        <v/>
      </c>
      <c r="DA72" s="370" t="str">
        <f ca="1">+IF(OFFSET('Sanitation Data'!$G$29,0,10*ROW('Sanitation Data'!G66))="","",OFFSET('Sanitation Data'!$G$29,0,10*ROW('Sanitation Data'!G66)))</f>
        <v/>
      </c>
      <c r="DB72" s="370" t="str">
        <f ca="1">+IF(OFFSET('Sanitation Data'!$G$30,0,10*ROW('Sanitation Data'!G66))="","",OFFSET('Sanitation Data'!$G$30,0,10*ROW('Sanitation Data'!G66)))</f>
        <v/>
      </c>
      <c r="DC72" s="370" t="str">
        <f ca="1">+IF(OFFSET('Sanitation Data'!$G$31,0,10*ROW('Sanitation Data'!G66))="","",OFFSET('Sanitation Data'!$G$31,0,10*ROW('Sanitation Data'!G66)))</f>
        <v/>
      </c>
      <c r="DD72" s="370" t="str">
        <f ca="1">+IF(OFFSET('Sanitation Data'!$G$32,0,10*ROW('Sanitation Data'!G66))="","",OFFSET('Sanitation Data'!$G$32,0,10*ROW('Sanitation Data'!G66)))</f>
        <v/>
      </c>
      <c r="DE72" s="370" t="str">
        <f ca="1">+IF(OFFSET('Sanitation Data'!$H$28,0,10*ROW('Sanitation Data'!H66))="","",OFFSET('Sanitation Data'!$H$28,0,10*ROW('Sanitation Data'!H66)))</f>
        <v/>
      </c>
      <c r="DF72" s="370" t="str">
        <f ca="1">+IF(OFFSET('Sanitation Data'!$H$29,0,10*ROW('Sanitation Data'!H66))="","",OFFSET('Sanitation Data'!$H$29,0,10*ROW('Sanitation Data'!H66)))</f>
        <v/>
      </c>
      <c r="DG72" s="370" t="str">
        <f ca="1">+IF(OFFSET('Sanitation Data'!$H$30,0,10*ROW('Sanitation Data'!H66))="","",OFFSET('Sanitation Data'!$H$30,0,10*ROW('Sanitation Data'!H66)))</f>
        <v/>
      </c>
      <c r="DH72" s="370" t="str">
        <f ca="1">+IF(OFFSET('Sanitation Data'!$H$31,0,10*ROW('Sanitation Data'!H66))="","",OFFSET('Sanitation Data'!$H$31,0,10*ROW('Sanitation Data'!H66)))</f>
        <v/>
      </c>
      <c r="DI72" s="370" t="str">
        <f ca="1">+IF(OFFSET('Sanitation Data'!$H$32,0,10*ROW('Sanitation Data'!H66))="","",OFFSET('Sanitation Data'!$H$32,0,10*ROW('Sanitation Data'!H66)))</f>
        <v/>
      </c>
      <c r="DJ72" s="370" t="str">
        <f ca="1">+IF(OFFSET('Sanitation Data'!$I$28,0,10*ROW('Sanitation Data'!I66))="","",OFFSET('Sanitation Data'!$I$28,0,10*ROW('Sanitation Data'!I66)))</f>
        <v/>
      </c>
      <c r="DK72" s="370" t="str">
        <f ca="1">+IF(OFFSET('Sanitation Data'!$I$29,0,10*ROW('Sanitation Data'!I66))="","",OFFSET('Sanitation Data'!$I$29,0,10*ROW('Sanitation Data'!I66)))</f>
        <v/>
      </c>
      <c r="DL72" s="370" t="str">
        <f ca="1">+IF(OFFSET('Sanitation Data'!$I$30,0,10*ROW('Sanitation Data'!I66))="","",OFFSET('Sanitation Data'!$I$30,0,10*ROW('Sanitation Data'!I66)))</f>
        <v/>
      </c>
      <c r="DM72" s="370" t="str">
        <f ca="1">+IF(OFFSET('Sanitation Data'!$I$31,0,10*ROW('Sanitation Data'!I66))="","",OFFSET('Sanitation Data'!$I$31,0,10*ROW('Sanitation Data'!I66)))</f>
        <v/>
      </c>
      <c r="DN72" s="370" t="str">
        <f ca="1">+IF(OFFSET('Sanitation Data'!$I$32,0,10*ROW('Sanitation Data'!I66))="","",OFFSET('Sanitation Data'!$I$32,0,10*ROW('Sanitation Data'!I66)))</f>
        <v/>
      </c>
      <c r="DO72" s="370" t="str">
        <f ca="1">+IF(OFFSET('Hygiene Data'!$D$11,0,10*ROW('Hygiene Data'!D66))="","",OFFSET('Hygiene Data'!$D$11,0,10*ROW('Hygiene Data'!D66)))</f>
        <v/>
      </c>
      <c r="DP72" s="370" t="str">
        <f ca="1">+IF(OFFSET('Hygiene Data'!$D$12,0,10*ROW('Hygiene Data'!D66))="","",OFFSET('Hygiene Data'!$D$12,0,10*ROW('Hygiene Data'!D66)))</f>
        <v/>
      </c>
      <c r="DQ72" s="370" t="str">
        <f ca="1">+IF(OFFSET('Hygiene Data'!$D$13,0,10*ROW('Hygiene Data'!D66))="","",OFFSET('Hygiene Data'!$D$13,0,10*ROW('Hygiene Data'!D66)))</f>
        <v/>
      </c>
      <c r="DR72" s="370" t="str">
        <f ca="1">+IF(OFFSET('Hygiene Data'!$E$11,0,10*ROW('Hygiene Data'!E66))="","",OFFSET('Hygiene Data'!$E$11,0,10*ROW('Hygiene Data'!E66)))</f>
        <v/>
      </c>
      <c r="DS72" s="370" t="str">
        <f ca="1">+IF(OFFSET('Hygiene Data'!$E$12,0,10*ROW('Hygiene Data'!E66))="","",OFFSET('Hygiene Data'!$E$12,0,10*ROW('Hygiene Data'!E66)))</f>
        <v/>
      </c>
      <c r="DT72" s="370" t="str">
        <f ca="1">+IF(OFFSET('Hygiene Data'!$E$13,0,10*ROW('Hygiene Data'!E66))="","",OFFSET('Hygiene Data'!$E$13,0,10*ROW('Hygiene Data'!E66)))</f>
        <v/>
      </c>
      <c r="DU72" s="370" t="str">
        <f ca="1">+IF(OFFSET('Hygiene Data'!$F$11,0,10*ROW('Hygiene Data'!F66))="","",OFFSET('Hygiene Data'!$F$11,0,10*ROW('Hygiene Data'!F66)))</f>
        <v/>
      </c>
      <c r="DV72" s="370" t="str">
        <f ca="1">+IF(OFFSET('Hygiene Data'!$F$12,0,10*ROW('Hygiene Data'!F66))="","",OFFSET('Hygiene Data'!$F$12,0,10*ROW('Hygiene Data'!F66)))</f>
        <v/>
      </c>
      <c r="DW72" s="370" t="str">
        <f ca="1">+IF(OFFSET('Hygiene Data'!$F$13,0,10*ROW('Hygiene Data'!F66))="","",OFFSET('Hygiene Data'!$F$13,0,10*ROW('Hygiene Data'!F66)))</f>
        <v/>
      </c>
      <c r="DX72" s="370" t="str">
        <f ca="1">+IF(OFFSET('Hygiene Data'!$G$11,0,10*ROW('Hygiene Data'!G66))="","",OFFSET('Hygiene Data'!$G$11,0,10*ROW('Hygiene Data'!G66)))</f>
        <v/>
      </c>
      <c r="DY72" s="370" t="str">
        <f ca="1">+IF(OFFSET('Hygiene Data'!$G$12,0,10*ROW('Hygiene Data'!G66))="","",OFFSET('Hygiene Data'!$G$12,0,10*ROW('Hygiene Data'!G66)))</f>
        <v/>
      </c>
      <c r="DZ72" s="370" t="str">
        <f ca="1">+IF(OFFSET('Hygiene Data'!$G$13,0,10*ROW('Hygiene Data'!G66))="","",OFFSET('Hygiene Data'!$G$13,0,10*ROW('Hygiene Data'!G66)))</f>
        <v/>
      </c>
      <c r="EA72" s="370" t="str">
        <f ca="1">+IF(OFFSET('Hygiene Data'!$H$11,0,10*ROW('Hygiene Data'!H66))="","",OFFSET('Hygiene Data'!$H$11,0,10*ROW('Hygiene Data'!H66)))</f>
        <v/>
      </c>
      <c r="EB72" s="370" t="str">
        <f ca="1">+IF(OFFSET('Hygiene Data'!$H$12,0,10*ROW('Hygiene Data'!H66))="","",OFFSET('Hygiene Data'!$H$12,0,10*ROW('Hygiene Data'!H66)))</f>
        <v/>
      </c>
      <c r="EC72" s="370" t="str">
        <f ca="1">+IF(OFFSET('Hygiene Data'!$H$13,0,10*ROW('Hygiene Data'!H66))="","",OFFSET('Hygiene Data'!$H$13,0,10*ROW('Hygiene Data'!H66)))</f>
        <v/>
      </c>
      <c r="ED72" s="370" t="str">
        <f ca="1">+IF(OFFSET('Hygiene Data'!$I$11,0,10*ROW('Hygiene Data'!I66))="","",OFFSET('Hygiene Data'!$I$11,0,10*ROW('Hygiene Data'!I66)))</f>
        <v/>
      </c>
      <c r="EE72" s="370" t="str">
        <f ca="1">+IF(OFFSET('Hygiene Data'!$I$12,0,10*ROW('Hygiene Data'!I66))="","",OFFSET('Hygiene Data'!$I$12,0,10*ROW('Hygiene Data'!I66)))</f>
        <v/>
      </c>
      <c r="EF72" s="370" t="str">
        <f ca="1">+IF(OFFSET('Hygiene Data'!$I$13,0,10*ROW('Hygiene Data'!I66))="","",OFFSET('Hygiene Data'!$I$13,0,10*ROW('Hygiene Data'!I66)))</f>
        <v/>
      </c>
    </row>
    <row r="73" spans="1:136" x14ac:dyDescent="0.25">
      <c r="A73" s="479" t="str">
        <f ca="1">+IF(OFFSET('Water Data'!$B$2,0,10*ROW('Water Data'!E67))="","",OFFSET('Water Data'!$B$2,0,10*ROW('Water Data'!E67)))</f>
        <v/>
      </c>
      <c r="B73" s="47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6" t="str">
        <f t="shared" ca="1" si="1"/>
        <v/>
      </c>
      <c r="D73" s="50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0" t="str">
        <f ca="1">+IF(OFFSET('Water Data'!$D$27,0,10*ROW('Water Data'!D67))="","",OFFSET('Water Data'!$D$27,0,10*ROW('Water Data'!D67)))</f>
        <v/>
      </c>
      <c r="BT73" s="370" t="str">
        <f ca="1">+IF(OFFSET('Water Data'!$D$28,0,10*ROW('Water Data'!D67))="","",OFFSET('Water Data'!$D$28,0,10*ROW('Water Data'!D67)))</f>
        <v/>
      </c>
      <c r="BU73" s="370" t="str">
        <f ca="1">+IF(OFFSET('Water Data'!$D$29,0,10*ROW('Water Data'!D67))="","",OFFSET('Water Data'!$D$29,0,10*ROW('Water Data'!D67)))</f>
        <v/>
      </c>
      <c r="BV73" s="370" t="str">
        <f ca="1">+IF(OFFSET('Water Data'!$E$27,0,10*ROW('Water Data'!E67))="","",OFFSET('Water Data'!$E$27,0,10*ROW('Water Data'!E67)))</f>
        <v/>
      </c>
      <c r="BW73" s="370" t="str">
        <f ca="1">+IF(OFFSET('Water Data'!$E$28,0,10*ROW('Water Data'!E67))="","",OFFSET('Water Data'!$E$28,0,10*ROW('Water Data'!E67)))</f>
        <v/>
      </c>
      <c r="BX73" s="370" t="str">
        <f ca="1">+IF(OFFSET('Water Data'!$E$29,0,10*ROW('Water Data'!E67))="","",OFFSET('Water Data'!$E$29,0,10*ROW('Water Data'!E67)))</f>
        <v/>
      </c>
      <c r="BY73" s="370" t="str">
        <f ca="1">+IF(OFFSET('Water Data'!$F$27,0,10*ROW('Water Data'!F67))="","",OFFSET('Water Data'!$F$27,0,10*ROW('Water Data'!F67)))</f>
        <v/>
      </c>
      <c r="BZ73" s="370" t="str">
        <f ca="1">+IF(OFFSET('Water Data'!$F$28,0,10*ROW('Water Data'!F67))="","",OFFSET('Water Data'!$F$28,0,10*ROW('Water Data'!F67)))</f>
        <v/>
      </c>
      <c r="CA73" s="370" t="str">
        <f ca="1">+IF(OFFSET('Water Data'!$F$29,0,10*ROW('Water Data'!F67))="","",OFFSET('Water Data'!$F$29,0,10*ROW('Water Data'!F67)))</f>
        <v/>
      </c>
      <c r="CB73" s="370" t="str">
        <f ca="1">+IF(OFFSET('Water Data'!$G$27,0,10*ROW('Water Data'!G67))="","",OFFSET('Water Data'!$G$27,0,10*ROW('Water Data'!G67)))</f>
        <v/>
      </c>
      <c r="CC73" s="370" t="str">
        <f ca="1">+IF(OFFSET('Water Data'!$G$28,0,10*ROW('Water Data'!G67))="","",OFFSET('Water Data'!$G$28,0,10*ROW('Water Data'!G67)))</f>
        <v/>
      </c>
      <c r="CD73" s="370" t="str">
        <f ca="1">+IF(OFFSET('Water Data'!$G$29,0,10*ROW('Water Data'!G67))="","",OFFSET('Water Data'!$G$29,0,10*ROW('Water Data'!G67)))</f>
        <v/>
      </c>
      <c r="CE73" s="370" t="str">
        <f ca="1">+IF(OFFSET('Water Data'!$H$27,0,10*ROW('Water Data'!H67))="","",OFFSET('Water Data'!$H$27,0,10*ROW('Water Data'!H67)))</f>
        <v/>
      </c>
      <c r="CF73" s="370" t="str">
        <f ca="1">+IF(OFFSET('Water Data'!$H$28,0,10*ROW('Water Data'!H67))="","",OFFSET('Water Data'!$H$28,0,10*ROW('Water Data'!H67)))</f>
        <v/>
      </c>
      <c r="CG73" s="370" t="str">
        <f ca="1">+IF(OFFSET('Water Data'!$H$29,0,10*ROW('Water Data'!H67))="","",OFFSET('Water Data'!$H$29,0,10*ROW('Water Data'!H67)))</f>
        <v/>
      </c>
      <c r="CH73" s="370" t="str">
        <f ca="1">+IF(OFFSET('Water Data'!$I$27,0,10*ROW('Water Data'!I67))="","",OFFSET('Water Data'!$I$27,0,10*ROW('Water Data'!I67)))</f>
        <v/>
      </c>
      <c r="CI73" s="370" t="str">
        <f ca="1">+IF(OFFSET('Water Data'!$I$28,0,10*ROW('Water Data'!I67))="","",OFFSET('Water Data'!$I$28,0,10*ROW('Water Data'!I67)))</f>
        <v/>
      </c>
      <c r="CJ73" s="370" t="str">
        <f ca="1">+IF(OFFSET('Water Data'!$I$29,0,10*ROW('Water Data'!I67))="","",OFFSET('Water Data'!$I$29,0,10*ROW('Water Data'!I67)))</f>
        <v/>
      </c>
      <c r="CK73" s="370" t="str">
        <f ca="1">+IF(OFFSET('Sanitation Data'!$D$28,0,10*ROW('Sanitation Data'!D67))="","",OFFSET('Sanitation Data'!$D$28,0,10*ROW('Sanitation Data'!D67)))</f>
        <v/>
      </c>
      <c r="CL73" s="370" t="str">
        <f ca="1">+IF(OFFSET('Sanitation Data'!$D$29,0,10*ROW('Sanitation Data'!D67))="","",OFFSET('Sanitation Data'!$D$29,0,10*ROW('Sanitation Data'!D67)))</f>
        <v/>
      </c>
      <c r="CM73" s="370" t="str">
        <f ca="1">+IF(OFFSET('Sanitation Data'!$D$30,0,10*ROW('Sanitation Data'!D67))="","",OFFSET('Sanitation Data'!$D$30,0,10*ROW('Sanitation Data'!D67)))</f>
        <v/>
      </c>
      <c r="CN73" s="370" t="str">
        <f ca="1">+IF(OFFSET('Sanitation Data'!$D$31,0,10*ROW('Sanitation Data'!D67))="","",OFFSET('Sanitation Data'!$D$31,0,10*ROW('Sanitation Data'!D67)))</f>
        <v/>
      </c>
      <c r="CO73" s="370" t="str">
        <f ca="1">+IF(OFFSET('Sanitation Data'!$D$32,0,10*ROW('Sanitation Data'!D67))="","",OFFSET('Sanitation Data'!$D$32,0,10*ROW('Sanitation Data'!D67)))</f>
        <v/>
      </c>
      <c r="CP73" s="370" t="str">
        <f ca="1">+IF(OFFSET('Sanitation Data'!$E$28,0,10*ROW('Sanitation Data'!E67))="","",OFFSET('Sanitation Data'!$E$28,0,10*ROW('Sanitation Data'!E67)))</f>
        <v/>
      </c>
      <c r="CQ73" s="370" t="str">
        <f ca="1">+IF(OFFSET('Sanitation Data'!$E$29,0,10*ROW('Sanitation Data'!E67))="","",OFFSET('Sanitation Data'!$E$29,0,10*ROW('Sanitation Data'!E67)))</f>
        <v/>
      </c>
      <c r="CR73" s="370" t="str">
        <f ca="1">+IF(OFFSET('Sanitation Data'!$E$30,0,10*ROW('Sanitation Data'!E67))="","",OFFSET('Sanitation Data'!$E$30,0,10*ROW('Sanitation Data'!E67)))</f>
        <v/>
      </c>
      <c r="CS73" s="370" t="str">
        <f ca="1">+IF(OFFSET('Sanitation Data'!$E$31,0,10*ROW('Sanitation Data'!E67))="","",OFFSET('Sanitation Data'!$E$31,0,10*ROW('Sanitation Data'!E67)))</f>
        <v/>
      </c>
      <c r="CT73" s="370" t="str">
        <f ca="1">+IF(OFFSET('Sanitation Data'!$E$32,0,10*ROW('Sanitation Data'!E67))="","",OFFSET('Sanitation Data'!$E$32,0,10*ROW('Sanitation Data'!E67)))</f>
        <v/>
      </c>
      <c r="CU73" s="370" t="str">
        <f ca="1">+IF(OFFSET('Sanitation Data'!$F$28,0,10*ROW('Sanitation Data'!F67))="","",OFFSET('Sanitation Data'!$F$28,0,10*ROW('Sanitation Data'!F67)))</f>
        <v/>
      </c>
      <c r="CV73" s="370" t="str">
        <f ca="1">+IF(OFFSET('Sanitation Data'!$F$29,0,10*ROW('Sanitation Data'!F67))="","",OFFSET('Sanitation Data'!$F$29,0,10*ROW('Sanitation Data'!F67)))</f>
        <v/>
      </c>
      <c r="CW73" s="370" t="str">
        <f ca="1">+IF(OFFSET('Sanitation Data'!$F$30,0,10*ROW('Sanitation Data'!F67))="","",OFFSET('Sanitation Data'!$F$30,0,10*ROW('Sanitation Data'!F67)))</f>
        <v/>
      </c>
      <c r="CX73" s="370" t="str">
        <f ca="1">+IF(OFFSET('Sanitation Data'!$F$31,0,10*ROW('Sanitation Data'!F67))="","",OFFSET('Sanitation Data'!$F$31,0,10*ROW('Sanitation Data'!F67)))</f>
        <v/>
      </c>
      <c r="CY73" s="370" t="str">
        <f ca="1">+IF(OFFSET('Sanitation Data'!$F$32,0,10*ROW('Sanitation Data'!F67))="","",OFFSET('Sanitation Data'!$F$32,0,10*ROW('Sanitation Data'!F67)))</f>
        <v/>
      </c>
      <c r="CZ73" s="370" t="str">
        <f ca="1">+IF(OFFSET('Sanitation Data'!$G$28,0,10*ROW('Sanitation Data'!G67))="","",OFFSET('Sanitation Data'!$G$28,0,10*ROW('Sanitation Data'!G67)))</f>
        <v/>
      </c>
      <c r="DA73" s="370" t="str">
        <f ca="1">+IF(OFFSET('Sanitation Data'!$G$29,0,10*ROW('Sanitation Data'!G67))="","",OFFSET('Sanitation Data'!$G$29,0,10*ROW('Sanitation Data'!G67)))</f>
        <v/>
      </c>
      <c r="DB73" s="370" t="str">
        <f ca="1">+IF(OFFSET('Sanitation Data'!$G$30,0,10*ROW('Sanitation Data'!G67))="","",OFFSET('Sanitation Data'!$G$30,0,10*ROW('Sanitation Data'!G67)))</f>
        <v/>
      </c>
      <c r="DC73" s="370" t="str">
        <f ca="1">+IF(OFFSET('Sanitation Data'!$G$31,0,10*ROW('Sanitation Data'!G67))="","",OFFSET('Sanitation Data'!$G$31,0,10*ROW('Sanitation Data'!G67)))</f>
        <v/>
      </c>
      <c r="DD73" s="370" t="str">
        <f ca="1">+IF(OFFSET('Sanitation Data'!$G$32,0,10*ROW('Sanitation Data'!G67))="","",OFFSET('Sanitation Data'!$G$32,0,10*ROW('Sanitation Data'!G67)))</f>
        <v/>
      </c>
      <c r="DE73" s="370" t="str">
        <f ca="1">+IF(OFFSET('Sanitation Data'!$H$28,0,10*ROW('Sanitation Data'!H67))="","",OFFSET('Sanitation Data'!$H$28,0,10*ROW('Sanitation Data'!H67)))</f>
        <v/>
      </c>
      <c r="DF73" s="370" t="str">
        <f ca="1">+IF(OFFSET('Sanitation Data'!$H$29,0,10*ROW('Sanitation Data'!H67))="","",OFFSET('Sanitation Data'!$H$29,0,10*ROW('Sanitation Data'!H67)))</f>
        <v/>
      </c>
      <c r="DG73" s="370" t="str">
        <f ca="1">+IF(OFFSET('Sanitation Data'!$H$30,0,10*ROW('Sanitation Data'!H67))="","",OFFSET('Sanitation Data'!$H$30,0,10*ROW('Sanitation Data'!H67)))</f>
        <v/>
      </c>
      <c r="DH73" s="370" t="str">
        <f ca="1">+IF(OFFSET('Sanitation Data'!$H$31,0,10*ROW('Sanitation Data'!H67))="","",OFFSET('Sanitation Data'!$H$31,0,10*ROW('Sanitation Data'!H67)))</f>
        <v/>
      </c>
      <c r="DI73" s="370" t="str">
        <f ca="1">+IF(OFFSET('Sanitation Data'!$H$32,0,10*ROW('Sanitation Data'!H67))="","",OFFSET('Sanitation Data'!$H$32,0,10*ROW('Sanitation Data'!H67)))</f>
        <v/>
      </c>
      <c r="DJ73" s="370" t="str">
        <f ca="1">+IF(OFFSET('Sanitation Data'!$I$28,0,10*ROW('Sanitation Data'!I67))="","",OFFSET('Sanitation Data'!$I$28,0,10*ROW('Sanitation Data'!I67)))</f>
        <v/>
      </c>
      <c r="DK73" s="370" t="str">
        <f ca="1">+IF(OFFSET('Sanitation Data'!$I$29,0,10*ROW('Sanitation Data'!I67))="","",OFFSET('Sanitation Data'!$I$29,0,10*ROW('Sanitation Data'!I67)))</f>
        <v/>
      </c>
      <c r="DL73" s="370" t="str">
        <f ca="1">+IF(OFFSET('Sanitation Data'!$I$30,0,10*ROW('Sanitation Data'!I67))="","",OFFSET('Sanitation Data'!$I$30,0,10*ROW('Sanitation Data'!I67)))</f>
        <v/>
      </c>
      <c r="DM73" s="370" t="str">
        <f ca="1">+IF(OFFSET('Sanitation Data'!$I$31,0,10*ROW('Sanitation Data'!I67))="","",OFFSET('Sanitation Data'!$I$31,0,10*ROW('Sanitation Data'!I67)))</f>
        <v/>
      </c>
      <c r="DN73" s="370" t="str">
        <f ca="1">+IF(OFFSET('Sanitation Data'!$I$32,0,10*ROW('Sanitation Data'!I67))="","",OFFSET('Sanitation Data'!$I$32,0,10*ROW('Sanitation Data'!I67)))</f>
        <v/>
      </c>
      <c r="DO73" s="370" t="str">
        <f ca="1">+IF(OFFSET('Hygiene Data'!$D$11,0,10*ROW('Hygiene Data'!D67))="","",OFFSET('Hygiene Data'!$D$11,0,10*ROW('Hygiene Data'!D67)))</f>
        <v/>
      </c>
      <c r="DP73" s="370" t="str">
        <f ca="1">+IF(OFFSET('Hygiene Data'!$D$12,0,10*ROW('Hygiene Data'!D67))="","",OFFSET('Hygiene Data'!$D$12,0,10*ROW('Hygiene Data'!D67)))</f>
        <v/>
      </c>
      <c r="DQ73" s="370" t="str">
        <f ca="1">+IF(OFFSET('Hygiene Data'!$D$13,0,10*ROW('Hygiene Data'!D67))="","",OFFSET('Hygiene Data'!$D$13,0,10*ROW('Hygiene Data'!D67)))</f>
        <v/>
      </c>
      <c r="DR73" s="370" t="str">
        <f ca="1">+IF(OFFSET('Hygiene Data'!$E$11,0,10*ROW('Hygiene Data'!E67))="","",OFFSET('Hygiene Data'!$E$11,0,10*ROW('Hygiene Data'!E67)))</f>
        <v/>
      </c>
      <c r="DS73" s="370" t="str">
        <f ca="1">+IF(OFFSET('Hygiene Data'!$E$12,0,10*ROW('Hygiene Data'!E67))="","",OFFSET('Hygiene Data'!$E$12,0,10*ROW('Hygiene Data'!E67)))</f>
        <v/>
      </c>
      <c r="DT73" s="370" t="str">
        <f ca="1">+IF(OFFSET('Hygiene Data'!$E$13,0,10*ROW('Hygiene Data'!E67))="","",OFFSET('Hygiene Data'!$E$13,0,10*ROW('Hygiene Data'!E67)))</f>
        <v/>
      </c>
      <c r="DU73" s="370" t="str">
        <f ca="1">+IF(OFFSET('Hygiene Data'!$F$11,0,10*ROW('Hygiene Data'!F67))="","",OFFSET('Hygiene Data'!$F$11,0,10*ROW('Hygiene Data'!F67)))</f>
        <v/>
      </c>
      <c r="DV73" s="370" t="str">
        <f ca="1">+IF(OFFSET('Hygiene Data'!$F$12,0,10*ROW('Hygiene Data'!F67))="","",OFFSET('Hygiene Data'!$F$12,0,10*ROW('Hygiene Data'!F67)))</f>
        <v/>
      </c>
      <c r="DW73" s="370" t="str">
        <f ca="1">+IF(OFFSET('Hygiene Data'!$F$13,0,10*ROW('Hygiene Data'!F67))="","",OFFSET('Hygiene Data'!$F$13,0,10*ROW('Hygiene Data'!F67)))</f>
        <v/>
      </c>
      <c r="DX73" s="370" t="str">
        <f ca="1">+IF(OFFSET('Hygiene Data'!$G$11,0,10*ROW('Hygiene Data'!G67))="","",OFFSET('Hygiene Data'!$G$11,0,10*ROW('Hygiene Data'!G67)))</f>
        <v/>
      </c>
      <c r="DY73" s="370" t="str">
        <f ca="1">+IF(OFFSET('Hygiene Data'!$G$12,0,10*ROW('Hygiene Data'!G67))="","",OFFSET('Hygiene Data'!$G$12,0,10*ROW('Hygiene Data'!G67)))</f>
        <v/>
      </c>
      <c r="DZ73" s="370" t="str">
        <f ca="1">+IF(OFFSET('Hygiene Data'!$G$13,0,10*ROW('Hygiene Data'!G67))="","",OFFSET('Hygiene Data'!$G$13,0,10*ROW('Hygiene Data'!G67)))</f>
        <v/>
      </c>
      <c r="EA73" s="370" t="str">
        <f ca="1">+IF(OFFSET('Hygiene Data'!$H$11,0,10*ROW('Hygiene Data'!H67))="","",OFFSET('Hygiene Data'!$H$11,0,10*ROW('Hygiene Data'!H67)))</f>
        <v/>
      </c>
      <c r="EB73" s="370" t="str">
        <f ca="1">+IF(OFFSET('Hygiene Data'!$H$12,0,10*ROW('Hygiene Data'!H67))="","",OFFSET('Hygiene Data'!$H$12,0,10*ROW('Hygiene Data'!H67)))</f>
        <v/>
      </c>
      <c r="EC73" s="370" t="str">
        <f ca="1">+IF(OFFSET('Hygiene Data'!$H$13,0,10*ROW('Hygiene Data'!H67))="","",OFFSET('Hygiene Data'!$H$13,0,10*ROW('Hygiene Data'!H67)))</f>
        <v/>
      </c>
      <c r="ED73" s="370" t="str">
        <f ca="1">+IF(OFFSET('Hygiene Data'!$I$11,0,10*ROW('Hygiene Data'!I67))="","",OFFSET('Hygiene Data'!$I$11,0,10*ROW('Hygiene Data'!I67)))</f>
        <v/>
      </c>
      <c r="EE73" s="370" t="str">
        <f ca="1">+IF(OFFSET('Hygiene Data'!$I$12,0,10*ROW('Hygiene Data'!I67))="","",OFFSET('Hygiene Data'!$I$12,0,10*ROW('Hygiene Data'!I67)))</f>
        <v/>
      </c>
      <c r="EF73" s="370" t="str">
        <f ca="1">+IF(OFFSET('Hygiene Data'!$I$13,0,10*ROW('Hygiene Data'!I67))="","",OFFSET('Hygiene Data'!$I$13,0,10*ROW('Hygiene Data'!I67)))</f>
        <v/>
      </c>
    </row>
    <row r="74" spans="1:136" x14ac:dyDescent="0.25">
      <c r="A74" s="479" t="str">
        <f ca="1">+IF(OFFSET('Water Data'!$B$2,0,10*ROW('Water Data'!E68))="","",OFFSET('Water Data'!$B$2,0,10*ROW('Water Data'!E68)))</f>
        <v/>
      </c>
      <c r="B74" s="47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6" t="str">
        <f t="shared" ca="1" si="1"/>
        <v/>
      </c>
      <c r="D74" s="50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0" t="str">
        <f ca="1">+IF(OFFSET('Water Data'!$D$27,0,10*ROW('Water Data'!D68))="","",OFFSET('Water Data'!$D$27,0,10*ROW('Water Data'!D68)))</f>
        <v/>
      </c>
      <c r="BT74" s="370" t="str">
        <f ca="1">+IF(OFFSET('Water Data'!$D$28,0,10*ROW('Water Data'!D68))="","",OFFSET('Water Data'!$D$28,0,10*ROW('Water Data'!D68)))</f>
        <v/>
      </c>
      <c r="BU74" s="370" t="str">
        <f ca="1">+IF(OFFSET('Water Data'!$D$29,0,10*ROW('Water Data'!D68))="","",OFFSET('Water Data'!$D$29,0,10*ROW('Water Data'!D68)))</f>
        <v/>
      </c>
      <c r="BV74" s="370" t="str">
        <f ca="1">+IF(OFFSET('Water Data'!$E$27,0,10*ROW('Water Data'!E68))="","",OFFSET('Water Data'!$E$27,0,10*ROW('Water Data'!E68)))</f>
        <v/>
      </c>
      <c r="BW74" s="370" t="str">
        <f ca="1">+IF(OFFSET('Water Data'!$E$28,0,10*ROW('Water Data'!E68))="","",OFFSET('Water Data'!$E$28,0,10*ROW('Water Data'!E68)))</f>
        <v/>
      </c>
      <c r="BX74" s="370" t="str">
        <f ca="1">+IF(OFFSET('Water Data'!$E$29,0,10*ROW('Water Data'!E68))="","",OFFSET('Water Data'!$E$29,0,10*ROW('Water Data'!E68)))</f>
        <v/>
      </c>
      <c r="BY74" s="370" t="str">
        <f ca="1">+IF(OFFSET('Water Data'!$F$27,0,10*ROW('Water Data'!F68))="","",OFFSET('Water Data'!$F$27,0,10*ROW('Water Data'!F68)))</f>
        <v/>
      </c>
      <c r="BZ74" s="370" t="str">
        <f ca="1">+IF(OFFSET('Water Data'!$F$28,0,10*ROW('Water Data'!F68))="","",OFFSET('Water Data'!$F$28,0,10*ROW('Water Data'!F68)))</f>
        <v/>
      </c>
      <c r="CA74" s="370" t="str">
        <f ca="1">+IF(OFFSET('Water Data'!$F$29,0,10*ROW('Water Data'!F68))="","",OFFSET('Water Data'!$F$29,0,10*ROW('Water Data'!F68)))</f>
        <v/>
      </c>
      <c r="CB74" s="370" t="str">
        <f ca="1">+IF(OFFSET('Water Data'!$G$27,0,10*ROW('Water Data'!G68))="","",OFFSET('Water Data'!$G$27,0,10*ROW('Water Data'!G68)))</f>
        <v/>
      </c>
      <c r="CC74" s="370" t="str">
        <f ca="1">+IF(OFFSET('Water Data'!$G$28,0,10*ROW('Water Data'!G68))="","",OFFSET('Water Data'!$G$28,0,10*ROW('Water Data'!G68)))</f>
        <v/>
      </c>
      <c r="CD74" s="370" t="str">
        <f ca="1">+IF(OFFSET('Water Data'!$G$29,0,10*ROW('Water Data'!G68))="","",OFFSET('Water Data'!$G$29,0,10*ROW('Water Data'!G68)))</f>
        <v/>
      </c>
      <c r="CE74" s="370" t="str">
        <f ca="1">+IF(OFFSET('Water Data'!$H$27,0,10*ROW('Water Data'!H68))="","",OFFSET('Water Data'!$H$27,0,10*ROW('Water Data'!H68)))</f>
        <v/>
      </c>
      <c r="CF74" s="370" t="str">
        <f ca="1">+IF(OFFSET('Water Data'!$H$28,0,10*ROW('Water Data'!H68))="","",OFFSET('Water Data'!$H$28,0,10*ROW('Water Data'!H68)))</f>
        <v/>
      </c>
      <c r="CG74" s="370" t="str">
        <f ca="1">+IF(OFFSET('Water Data'!$H$29,0,10*ROW('Water Data'!H68))="","",OFFSET('Water Data'!$H$29,0,10*ROW('Water Data'!H68)))</f>
        <v/>
      </c>
      <c r="CH74" s="370" t="str">
        <f ca="1">+IF(OFFSET('Water Data'!$I$27,0,10*ROW('Water Data'!I68))="","",OFFSET('Water Data'!$I$27,0,10*ROW('Water Data'!I68)))</f>
        <v/>
      </c>
      <c r="CI74" s="370" t="str">
        <f ca="1">+IF(OFFSET('Water Data'!$I$28,0,10*ROW('Water Data'!I68))="","",OFFSET('Water Data'!$I$28,0,10*ROW('Water Data'!I68)))</f>
        <v/>
      </c>
      <c r="CJ74" s="370" t="str">
        <f ca="1">+IF(OFFSET('Water Data'!$I$29,0,10*ROW('Water Data'!I68))="","",OFFSET('Water Data'!$I$29,0,10*ROW('Water Data'!I68)))</f>
        <v/>
      </c>
      <c r="CK74" s="370" t="str">
        <f ca="1">+IF(OFFSET('Sanitation Data'!$D$28,0,10*ROW('Sanitation Data'!D68))="","",OFFSET('Sanitation Data'!$D$28,0,10*ROW('Sanitation Data'!D68)))</f>
        <v/>
      </c>
      <c r="CL74" s="370" t="str">
        <f ca="1">+IF(OFFSET('Sanitation Data'!$D$29,0,10*ROW('Sanitation Data'!D68))="","",OFFSET('Sanitation Data'!$D$29,0,10*ROW('Sanitation Data'!D68)))</f>
        <v/>
      </c>
      <c r="CM74" s="370" t="str">
        <f ca="1">+IF(OFFSET('Sanitation Data'!$D$30,0,10*ROW('Sanitation Data'!D68))="","",OFFSET('Sanitation Data'!$D$30,0,10*ROW('Sanitation Data'!D68)))</f>
        <v/>
      </c>
      <c r="CN74" s="370" t="str">
        <f ca="1">+IF(OFFSET('Sanitation Data'!$D$31,0,10*ROW('Sanitation Data'!D68))="","",OFFSET('Sanitation Data'!$D$31,0,10*ROW('Sanitation Data'!D68)))</f>
        <v/>
      </c>
      <c r="CO74" s="370" t="str">
        <f ca="1">+IF(OFFSET('Sanitation Data'!$D$32,0,10*ROW('Sanitation Data'!D68))="","",OFFSET('Sanitation Data'!$D$32,0,10*ROW('Sanitation Data'!D68)))</f>
        <v/>
      </c>
      <c r="CP74" s="370" t="str">
        <f ca="1">+IF(OFFSET('Sanitation Data'!$E$28,0,10*ROW('Sanitation Data'!E68))="","",OFFSET('Sanitation Data'!$E$28,0,10*ROW('Sanitation Data'!E68)))</f>
        <v/>
      </c>
      <c r="CQ74" s="370" t="str">
        <f ca="1">+IF(OFFSET('Sanitation Data'!$E$29,0,10*ROW('Sanitation Data'!E68))="","",OFFSET('Sanitation Data'!$E$29,0,10*ROW('Sanitation Data'!E68)))</f>
        <v/>
      </c>
      <c r="CR74" s="370" t="str">
        <f ca="1">+IF(OFFSET('Sanitation Data'!$E$30,0,10*ROW('Sanitation Data'!E68))="","",OFFSET('Sanitation Data'!$E$30,0,10*ROW('Sanitation Data'!E68)))</f>
        <v/>
      </c>
      <c r="CS74" s="370" t="str">
        <f ca="1">+IF(OFFSET('Sanitation Data'!$E$31,0,10*ROW('Sanitation Data'!E68))="","",OFFSET('Sanitation Data'!$E$31,0,10*ROW('Sanitation Data'!E68)))</f>
        <v/>
      </c>
      <c r="CT74" s="370" t="str">
        <f ca="1">+IF(OFFSET('Sanitation Data'!$E$32,0,10*ROW('Sanitation Data'!E68))="","",OFFSET('Sanitation Data'!$E$32,0,10*ROW('Sanitation Data'!E68)))</f>
        <v/>
      </c>
      <c r="CU74" s="370" t="str">
        <f ca="1">+IF(OFFSET('Sanitation Data'!$F$28,0,10*ROW('Sanitation Data'!F68))="","",OFFSET('Sanitation Data'!$F$28,0,10*ROW('Sanitation Data'!F68)))</f>
        <v/>
      </c>
      <c r="CV74" s="370" t="str">
        <f ca="1">+IF(OFFSET('Sanitation Data'!$F$29,0,10*ROW('Sanitation Data'!F68))="","",OFFSET('Sanitation Data'!$F$29,0,10*ROW('Sanitation Data'!F68)))</f>
        <v/>
      </c>
      <c r="CW74" s="370" t="str">
        <f ca="1">+IF(OFFSET('Sanitation Data'!$F$30,0,10*ROW('Sanitation Data'!F68))="","",OFFSET('Sanitation Data'!$F$30,0,10*ROW('Sanitation Data'!F68)))</f>
        <v/>
      </c>
      <c r="CX74" s="370" t="str">
        <f ca="1">+IF(OFFSET('Sanitation Data'!$F$31,0,10*ROW('Sanitation Data'!F68))="","",OFFSET('Sanitation Data'!$F$31,0,10*ROW('Sanitation Data'!F68)))</f>
        <v/>
      </c>
      <c r="CY74" s="370" t="str">
        <f ca="1">+IF(OFFSET('Sanitation Data'!$F$32,0,10*ROW('Sanitation Data'!F68))="","",OFFSET('Sanitation Data'!$F$32,0,10*ROW('Sanitation Data'!F68)))</f>
        <v/>
      </c>
      <c r="CZ74" s="370" t="str">
        <f ca="1">+IF(OFFSET('Sanitation Data'!$G$28,0,10*ROW('Sanitation Data'!G68))="","",OFFSET('Sanitation Data'!$G$28,0,10*ROW('Sanitation Data'!G68)))</f>
        <v/>
      </c>
      <c r="DA74" s="370" t="str">
        <f ca="1">+IF(OFFSET('Sanitation Data'!$G$29,0,10*ROW('Sanitation Data'!G68))="","",OFFSET('Sanitation Data'!$G$29,0,10*ROW('Sanitation Data'!G68)))</f>
        <v/>
      </c>
      <c r="DB74" s="370" t="str">
        <f ca="1">+IF(OFFSET('Sanitation Data'!$G$30,0,10*ROW('Sanitation Data'!G68))="","",OFFSET('Sanitation Data'!$G$30,0,10*ROW('Sanitation Data'!G68)))</f>
        <v/>
      </c>
      <c r="DC74" s="370" t="str">
        <f ca="1">+IF(OFFSET('Sanitation Data'!$G$31,0,10*ROW('Sanitation Data'!G68))="","",OFFSET('Sanitation Data'!$G$31,0,10*ROW('Sanitation Data'!G68)))</f>
        <v/>
      </c>
      <c r="DD74" s="370" t="str">
        <f ca="1">+IF(OFFSET('Sanitation Data'!$G$32,0,10*ROW('Sanitation Data'!G68))="","",OFFSET('Sanitation Data'!$G$32,0,10*ROW('Sanitation Data'!G68)))</f>
        <v/>
      </c>
      <c r="DE74" s="370" t="str">
        <f ca="1">+IF(OFFSET('Sanitation Data'!$H$28,0,10*ROW('Sanitation Data'!H68))="","",OFFSET('Sanitation Data'!$H$28,0,10*ROW('Sanitation Data'!H68)))</f>
        <v/>
      </c>
      <c r="DF74" s="370" t="str">
        <f ca="1">+IF(OFFSET('Sanitation Data'!$H$29,0,10*ROW('Sanitation Data'!H68))="","",OFFSET('Sanitation Data'!$H$29,0,10*ROW('Sanitation Data'!H68)))</f>
        <v/>
      </c>
      <c r="DG74" s="370" t="str">
        <f ca="1">+IF(OFFSET('Sanitation Data'!$H$30,0,10*ROW('Sanitation Data'!H68))="","",OFFSET('Sanitation Data'!$H$30,0,10*ROW('Sanitation Data'!H68)))</f>
        <v/>
      </c>
      <c r="DH74" s="370" t="str">
        <f ca="1">+IF(OFFSET('Sanitation Data'!$H$31,0,10*ROW('Sanitation Data'!H68))="","",OFFSET('Sanitation Data'!$H$31,0,10*ROW('Sanitation Data'!H68)))</f>
        <v/>
      </c>
      <c r="DI74" s="370" t="str">
        <f ca="1">+IF(OFFSET('Sanitation Data'!$H$32,0,10*ROW('Sanitation Data'!H68))="","",OFFSET('Sanitation Data'!$H$32,0,10*ROW('Sanitation Data'!H68)))</f>
        <v/>
      </c>
      <c r="DJ74" s="370" t="str">
        <f ca="1">+IF(OFFSET('Sanitation Data'!$I$28,0,10*ROW('Sanitation Data'!I68))="","",OFFSET('Sanitation Data'!$I$28,0,10*ROW('Sanitation Data'!I68)))</f>
        <v/>
      </c>
      <c r="DK74" s="370" t="str">
        <f ca="1">+IF(OFFSET('Sanitation Data'!$I$29,0,10*ROW('Sanitation Data'!I68))="","",OFFSET('Sanitation Data'!$I$29,0,10*ROW('Sanitation Data'!I68)))</f>
        <v/>
      </c>
      <c r="DL74" s="370" t="str">
        <f ca="1">+IF(OFFSET('Sanitation Data'!$I$30,0,10*ROW('Sanitation Data'!I68))="","",OFFSET('Sanitation Data'!$I$30,0,10*ROW('Sanitation Data'!I68)))</f>
        <v/>
      </c>
      <c r="DM74" s="370" t="str">
        <f ca="1">+IF(OFFSET('Sanitation Data'!$I$31,0,10*ROW('Sanitation Data'!I68))="","",OFFSET('Sanitation Data'!$I$31,0,10*ROW('Sanitation Data'!I68)))</f>
        <v/>
      </c>
      <c r="DN74" s="370" t="str">
        <f ca="1">+IF(OFFSET('Sanitation Data'!$I$32,0,10*ROW('Sanitation Data'!I68))="","",OFFSET('Sanitation Data'!$I$32,0,10*ROW('Sanitation Data'!I68)))</f>
        <v/>
      </c>
      <c r="DO74" s="370" t="str">
        <f ca="1">+IF(OFFSET('Hygiene Data'!$D$11,0,10*ROW('Hygiene Data'!D68))="","",OFFSET('Hygiene Data'!$D$11,0,10*ROW('Hygiene Data'!D68)))</f>
        <v/>
      </c>
      <c r="DP74" s="370" t="str">
        <f ca="1">+IF(OFFSET('Hygiene Data'!$D$12,0,10*ROW('Hygiene Data'!D68))="","",OFFSET('Hygiene Data'!$D$12,0,10*ROW('Hygiene Data'!D68)))</f>
        <v/>
      </c>
      <c r="DQ74" s="370" t="str">
        <f ca="1">+IF(OFFSET('Hygiene Data'!$D$13,0,10*ROW('Hygiene Data'!D68))="","",OFFSET('Hygiene Data'!$D$13,0,10*ROW('Hygiene Data'!D68)))</f>
        <v/>
      </c>
      <c r="DR74" s="370" t="str">
        <f ca="1">+IF(OFFSET('Hygiene Data'!$E$11,0,10*ROW('Hygiene Data'!E68))="","",OFFSET('Hygiene Data'!$E$11,0,10*ROW('Hygiene Data'!E68)))</f>
        <v/>
      </c>
      <c r="DS74" s="370" t="str">
        <f ca="1">+IF(OFFSET('Hygiene Data'!$E$12,0,10*ROW('Hygiene Data'!E68))="","",OFFSET('Hygiene Data'!$E$12,0,10*ROW('Hygiene Data'!E68)))</f>
        <v/>
      </c>
      <c r="DT74" s="370" t="str">
        <f ca="1">+IF(OFFSET('Hygiene Data'!$E$13,0,10*ROW('Hygiene Data'!E68))="","",OFFSET('Hygiene Data'!$E$13,0,10*ROW('Hygiene Data'!E68)))</f>
        <v/>
      </c>
      <c r="DU74" s="370" t="str">
        <f ca="1">+IF(OFFSET('Hygiene Data'!$F$11,0,10*ROW('Hygiene Data'!F68))="","",OFFSET('Hygiene Data'!$F$11,0,10*ROW('Hygiene Data'!F68)))</f>
        <v/>
      </c>
      <c r="DV74" s="370" t="str">
        <f ca="1">+IF(OFFSET('Hygiene Data'!$F$12,0,10*ROW('Hygiene Data'!F68))="","",OFFSET('Hygiene Data'!$F$12,0,10*ROW('Hygiene Data'!F68)))</f>
        <v/>
      </c>
      <c r="DW74" s="370" t="str">
        <f ca="1">+IF(OFFSET('Hygiene Data'!$F$13,0,10*ROW('Hygiene Data'!F68))="","",OFFSET('Hygiene Data'!$F$13,0,10*ROW('Hygiene Data'!F68)))</f>
        <v/>
      </c>
      <c r="DX74" s="370" t="str">
        <f ca="1">+IF(OFFSET('Hygiene Data'!$G$11,0,10*ROW('Hygiene Data'!G68))="","",OFFSET('Hygiene Data'!$G$11,0,10*ROW('Hygiene Data'!G68)))</f>
        <v/>
      </c>
      <c r="DY74" s="370" t="str">
        <f ca="1">+IF(OFFSET('Hygiene Data'!$G$12,0,10*ROW('Hygiene Data'!G68))="","",OFFSET('Hygiene Data'!$G$12,0,10*ROW('Hygiene Data'!G68)))</f>
        <v/>
      </c>
      <c r="DZ74" s="370" t="str">
        <f ca="1">+IF(OFFSET('Hygiene Data'!$G$13,0,10*ROW('Hygiene Data'!G68))="","",OFFSET('Hygiene Data'!$G$13,0,10*ROW('Hygiene Data'!G68)))</f>
        <v/>
      </c>
      <c r="EA74" s="370" t="str">
        <f ca="1">+IF(OFFSET('Hygiene Data'!$H$11,0,10*ROW('Hygiene Data'!H68))="","",OFFSET('Hygiene Data'!$H$11,0,10*ROW('Hygiene Data'!H68)))</f>
        <v/>
      </c>
      <c r="EB74" s="370" t="str">
        <f ca="1">+IF(OFFSET('Hygiene Data'!$H$12,0,10*ROW('Hygiene Data'!H68))="","",OFFSET('Hygiene Data'!$H$12,0,10*ROW('Hygiene Data'!H68)))</f>
        <v/>
      </c>
      <c r="EC74" s="370" t="str">
        <f ca="1">+IF(OFFSET('Hygiene Data'!$H$13,0,10*ROW('Hygiene Data'!H68))="","",OFFSET('Hygiene Data'!$H$13,0,10*ROW('Hygiene Data'!H68)))</f>
        <v/>
      </c>
      <c r="ED74" s="370" t="str">
        <f ca="1">+IF(OFFSET('Hygiene Data'!$I$11,0,10*ROW('Hygiene Data'!I68))="","",OFFSET('Hygiene Data'!$I$11,0,10*ROW('Hygiene Data'!I68)))</f>
        <v/>
      </c>
      <c r="EE74" s="370" t="str">
        <f ca="1">+IF(OFFSET('Hygiene Data'!$I$12,0,10*ROW('Hygiene Data'!I68))="","",OFFSET('Hygiene Data'!$I$12,0,10*ROW('Hygiene Data'!I68)))</f>
        <v/>
      </c>
      <c r="EF74" s="370" t="str">
        <f ca="1">+IF(OFFSET('Hygiene Data'!$I$13,0,10*ROW('Hygiene Data'!I68))="","",OFFSET('Hygiene Data'!$I$13,0,10*ROW('Hygiene Data'!I68)))</f>
        <v/>
      </c>
    </row>
    <row r="75" spans="1:136" x14ac:dyDescent="0.25">
      <c r="A75" s="479" t="str">
        <f ca="1">+IF(OFFSET('Water Data'!$B$2,0,10*ROW('Water Data'!E69))="","",OFFSET('Water Data'!$B$2,0,10*ROW('Water Data'!E69)))</f>
        <v/>
      </c>
      <c r="B75" s="47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6" t="str">
        <f t="shared" ca="1" si="1"/>
        <v/>
      </c>
      <c r="D75" s="50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0" t="str">
        <f ca="1">+IF(OFFSET('Water Data'!$D$27,0,10*ROW('Water Data'!D69))="","",OFFSET('Water Data'!$D$27,0,10*ROW('Water Data'!D69)))</f>
        <v/>
      </c>
      <c r="BT75" s="370" t="str">
        <f ca="1">+IF(OFFSET('Water Data'!$D$28,0,10*ROW('Water Data'!D69))="","",OFFSET('Water Data'!$D$28,0,10*ROW('Water Data'!D69)))</f>
        <v/>
      </c>
      <c r="BU75" s="370" t="str">
        <f ca="1">+IF(OFFSET('Water Data'!$D$29,0,10*ROW('Water Data'!D69))="","",OFFSET('Water Data'!$D$29,0,10*ROW('Water Data'!D69)))</f>
        <v/>
      </c>
      <c r="BV75" s="370" t="str">
        <f ca="1">+IF(OFFSET('Water Data'!$E$27,0,10*ROW('Water Data'!E69))="","",OFFSET('Water Data'!$E$27,0,10*ROW('Water Data'!E69)))</f>
        <v/>
      </c>
      <c r="BW75" s="370" t="str">
        <f ca="1">+IF(OFFSET('Water Data'!$E$28,0,10*ROW('Water Data'!E69))="","",OFFSET('Water Data'!$E$28,0,10*ROW('Water Data'!E69)))</f>
        <v/>
      </c>
      <c r="BX75" s="370" t="str">
        <f ca="1">+IF(OFFSET('Water Data'!$E$29,0,10*ROW('Water Data'!E69))="","",OFFSET('Water Data'!$E$29,0,10*ROW('Water Data'!E69)))</f>
        <v/>
      </c>
      <c r="BY75" s="370" t="str">
        <f ca="1">+IF(OFFSET('Water Data'!$F$27,0,10*ROW('Water Data'!F69))="","",OFFSET('Water Data'!$F$27,0,10*ROW('Water Data'!F69)))</f>
        <v/>
      </c>
      <c r="BZ75" s="370" t="str">
        <f ca="1">+IF(OFFSET('Water Data'!$F$28,0,10*ROW('Water Data'!F69))="","",OFFSET('Water Data'!$F$28,0,10*ROW('Water Data'!F69)))</f>
        <v/>
      </c>
      <c r="CA75" s="370" t="str">
        <f ca="1">+IF(OFFSET('Water Data'!$F$29,0,10*ROW('Water Data'!F69))="","",OFFSET('Water Data'!$F$29,0,10*ROW('Water Data'!F69)))</f>
        <v/>
      </c>
      <c r="CB75" s="370" t="str">
        <f ca="1">+IF(OFFSET('Water Data'!$G$27,0,10*ROW('Water Data'!G69))="","",OFFSET('Water Data'!$G$27,0,10*ROW('Water Data'!G69)))</f>
        <v/>
      </c>
      <c r="CC75" s="370" t="str">
        <f ca="1">+IF(OFFSET('Water Data'!$G$28,0,10*ROW('Water Data'!G69))="","",OFFSET('Water Data'!$G$28,0,10*ROW('Water Data'!G69)))</f>
        <v/>
      </c>
      <c r="CD75" s="370" t="str">
        <f ca="1">+IF(OFFSET('Water Data'!$G$29,0,10*ROW('Water Data'!G69))="","",OFFSET('Water Data'!$G$29,0,10*ROW('Water Data'!G69)))</f>
        <v/>
      </c>
      <c r="CE75" s="370" t="str">
        <f ca="1">+IF(OFFSET('Water Data'!$H$27,0,10*ROW('Water Data'!H69))="","",OFFSET('Water Data'!$H$27,0,10*ROW('Water Data'!H69)))</f>
        <v/>
      </c>
      <c r="CF75" s="370" t="str">
        <f ca="1">+IF(OFFSET('Water Data'!$H$28,0,10*ROW('Water Data'!H69))="","",OFFSET('Water Data'!$H$28,0,10*ROW('Water Data'!H69)))</f>
        <v/>
      </c>
      <c r="CG75" s="370" t="str">
        <f ca="1">+IF(OFFSET('Water Data'!$H$29,0,10*ROW('Water Data'!H69))="","",OFFSET('Water Data'!$H$29,0,10*ROW('Water Data'!H69)))</f>
        <v/>
      </c>
      <c r="CH75" s="370" t="str">
        <f ca="1">+IF(OFFSET('Water Data'!$I$27,0,10*ROW('Water Data'!I69))="","",OFFSET('Water Data'!$I$27,0,10*ROW('Water Data'!I69)))</f>
        <v/>
      </c>
      <c r="CI75" s="370" t="str">
        <f ca="1">+IF(OFFSET('Water Data'!$I$28,0,10*ROW('Water Data'!I69))="","",OFFSET('Water Data'!$I$28,0,10*ROW('Water Data'!I69)))</f>
        <v/>
      </c>
      <c r="CJ75" s="370" t="str">
        <f ca="1">+IF(OFFSET('Water Data'!$I$29,0,10*ROW('Water Data'!I69))="","",OFFSET('Water Data'!$I$29,0,10*ROW('Water Data'!I69)))</f>
        <v/>
      </c>
      <c r="CK75" s="370" t="str">
        <f ca="1">+IF(OFFSET('Sanitation Data'!$D$28,0,10*ROW('Sanitation Data'!D69))="","",OFFSET('Sanitation Data'!$D$28,0,10*ROW('Sanitation Data'!D69)))</f>
        <v/>
      </c>
      <c r="CL75" s="370" t="str">
        <f ca="1">+IF(OFFSET('Sanitation Data'!$D$29,0,10*ROW('Sanitation Data'!D69))="","",OFFSET('Sanitation Data'!$D$29,0,10*ROW('Sanitation Data'!D69)))</f>
        <v/>
      </c>
      <c r="CM75" s="370" t="str">
        <f ca="1">+IF(OFFSET('Sanitation Data'!$D$30,0,10*ROW('Sanitation Data'!D69))="","",OFFSET('Sanitation Data'!$D$30,0,10*ROW('Sanitation Data'!D69)))</f>
        <v/>
      </c>
      <c r="CN75" s="370" t="str">
        <f ca="1">+IF(OFFSET('Sanitation Data'!$D$31,0,10*ROW('Sanitation Data'!D69))="","",OFFSET('Sanitation Data'!$D$31,0,10*ROW('Sanitation Data'!D69)))</f>
        <v/>
      </c>
      <c r="CO75" s="370" t="str">
        <f ca="1">+IF(OFFSET('Sanitation Data'!$D$32,0,10*ROW('Sanitation Data'!D69))="","",OFFSET('Sanitation Data'!$D$32,0,10*ROW('Sanitation Data'!D69)))</f>
        <v/>
      </c>
      <c r="CP75" s="370" t="str">
        <f ca="1">+IF(OFFSET('Sanitation Data'!$E$28,0,10*ROW('Sanitation Data'!E69))="","",OFFSET('Sanitation Data'!$E$28,0,10*ROW('Sanitation Data'!E69)))</f>
        <v/>
      </c>
      <c r="CQ75" s="370" t="str">
        <f ca="1">+IF(OFFSET('Sanitation Data'!$E$29,0,10*ROW('Sanitation Data'!E69))="","",OFFSET('Sanitation Data'!$E$29,0,10*ROW('Sanitation Data'!E69)))</f>
        <v/>
      </c>
      <c r="CR75" s="370" t="str">
        <f ca="1">+IF(OFFSET('Sanitation Data'!$E$30,0,10*ROW('Sanitation Data'!E69))="","",OFFSET('Sanitation Data'!$E$30,0,10*ROW('Sanitation Data'!E69)))</f>
        <v/>
      </c>
      <c r="CS75" s="370" t="str">
        <f ca="1">+IF(OFFSET('Sanitation Data'!$E$31,0,10*ROW('Sanitation Data'!E69))="","",OFFSET('Sanitation Data'!$E$31,0,10*ROW('Sanitation Data'!E69)))</f>
        <v/>
      </c>
      <c r="CT75" s="370" t="str">
        <f ca="1">+IF(OFFSET('Sanitation Data'!$E$32,0,10*ROW('Sanitation Data'!E69))="","",OFFSET('Sanitation Data'!$E$32,0,10*ROW('Sanitation Data'!E69)))</f>
        <v/>
      </c>
      <c r="CU75" s="370" t="str">
        <f ca="1">+IF(OFFSET('Sanitation Data'!$F$28,0,10*ROW('Sanitation Data'!F69))="","",OFFSET('Sanitation Data'!$F$28,0,10*ROW('Sanitation Data'!F69)))</f>
        <v/>
      </c>
      <c r="CV75" s="370" t="str">
        <f ca="1">+IF(OFFSET('Sanitation Data'!$F$29,0,10*ROW('Sanitation Data'!F69))="","",OFFSET('Sanitation Data'!$F$29,0,10*ROW('Sanitation Data'!F69)))</f>
        <v/>
      </c>
      <c r="CW75" s="370" t="str">
        <f ca="1">+IF(OFFSET('Sanitation Data'!$F$30,0,10*ROW('Sanitation Data'!F69))="","",OFFSET('Sanitation Data'!$F$30,0,10*ROW('Sanitation Data'!F69)))</f>
        <v/>
      </c>
      <c r="CX75" s="370" t="str">
        <f ca="1">+IF(OFFSET('Sanitation Data'!$F$31,0,10*ROW('Sanitation Data'!F69))="","",OFFSET('Sanitation Data'!$F$31,0,10*ROW('Sanitation Data'!F69)))</f>
        <v/>
      </c>
      <c r="CY75" s="370" t="str">
        <f ca="1">+IF(OFFSET('Sanitation Data'!$F$32,0,10*ROW('Sanitation Data'!F69))="","",OFFSET('Sanitation Data'!$F$32,0,10*ROW('Sanitation Data'!F69)))</f>
        <v/>
      </c>
      <c r="CZ75" s="370" t="str">
        <f ca="1">+IF(OFFSET('Sanitation Data'!$G$28,0,10*ROW('Sanitation Data'!G69))="","",OFFSET('Sanitation Data'!$G$28,0,10*ROW('Sanitation Data'!G69)))</f>
        <v/>
      </c>
      <c r="DA75" s="370" t="str">
        <f ca="1">+IF(OFFSET('Sanitation Data'!$G$29,0,10*ROW('Sanitation Data'!G69))="","",OFFSET('Sanitation Data'!$G$29,0,10*ROW('Sanitation Data'!G69)))</f>
        <v/>
      </c>
      <c r="DB75" s="370" t="str">
        <f ca="1">+IF(OFFSET('Sanitation Data'!$G$30,0,10*ROW('Sanitation Data'!G69))="","",OFFSET('Sanitation Data'!$G$30,0,10*ROW('Sanitation Data'!G69)))</f>
        <v/>
      </c>
      <c r="DC75" s="370" t="str">
        <f ca="1">+IF(OFFSET('Sanitation Data'!$G$31,0,10*ROW('Sanitation Data'!G69))="","",OFFSET('Sanitation Data'!$G$31,0,10*ROW('Sanitation Data'!G69)))</f>
        <v/>
      </c>
      <c r="DD75" s="370" t="str">
        <f ca="1">+IF(OFFSET('Sanitation Data'!$G$32,0,10*ROW('Sanitation Data'!G69))="","",OFFSET('Sanitation Data'!$G$32,0,10*ROW('Sanitation Data'!G69)))</f>
        <v/>
      </c>
      <c r="DE75" s="370" t="str">
        <f ca="1">+IF(OFFSET('Sanitation Data'!$H$28,0,10*ROW('Sanitation Data'!H69))="","",OFFSET('Sanitation Data'!$H$28,0,10*ROW('Sanitation Data'!H69)))</f>
        <v/>
      </c>
      <c r="DF75" s="370" t="str">
        <f ca="1">+IF(OFFSET('Sanitation Data'!$H$29,0,10*ROW('Sanitation Data'!H69))="","",OFFSET('Sanitation Data'!$H$29,0,10*ROW('Sanitation Data'!H69)))</f>
        <v/>
      </c>
      <c r="DG75" s="370" t="str">
        <f ca="1">+IF(OFFSET('Sanitation Data'!$H$30,0,10*ROW('Sanitation Data'!H69))="","",OFFSET('Sanitation Data'!$H$30,0,10*ROW('Sanitation Data'!H69)))</f>
        <v/>
      </c>
      <c r="DH75" s="370" t="str">
        <f ca="1">+IF(OFFSET('Sanitation Data'!$H$31,0,10*ROW('Sanitation Data'!H69))="","",OFFSET('Sanitation Data'!$H$31,0,10*ROW('Sanitation Data'!H69)))</f>
        <v/>
      </c>
      <c r="DI75" s="370" t="str">
        <f ca="1">+IF(OFFSET('Sanitation Data'!$H$32,0,10*ROW('Sanitation Data'!H69))="","",OFFSET('Sanitation Data'!$H$32,0,10*ROW('Sanitation Data'!H69)))</f>
        <v/>
      </c>
      <c r="DJ75" s="370" t="str">
        <f ca="1">+IF(OFFSET('Sanitation Data'!$I$28,0,10*ROW('Sanitation Data'!I69))="","",OFFSET('Sanitation Data'!$I$28,0,10*ROW('Sanitation Data'!I69)))</f>
        <v/>
      </c>
      <c r="DK75" s="370" t="str">
        <f ca="1">+IF(OFFSET('Sanitation Data'!$I$29,0,10*ROW('Sanitation Data'!I69))="","",OFFSET('Sanitation Data'!$I$29,0,10*ROW('Sanitation Data'!I69)))</f>
        <v/>
      </c>
      <c r="DL75" s="370" t="str">
        <f ca="1">+IF(OFFSET('Sanitation Data'!$I$30,0,10*ROW('Sanitation Data'!I69))="","",OFFSET('Sanitation Data'!$I$30,0,10*ROW('Sanitation Data'!I69)))</f>
        <v/>
      </c>
      <c r="DM75" s="370" t="str">
        <f ca="1">+IF(OFFSET('Sanitation Data'!$I$31,0,10*ROW('Sanitation Data'!I69))="","",OFFSET('Sanitation Data'!$I$31,0,10*ROW('Sanitation Data'!I69)))</f>
        <v/>
      </c>
      <c r="DN75" s="370" t="str">
        <f ca="1">+IF(OFFSET('Sanitation Data'!$I$32,0,10*ROW('Sanitation Data'!I69))="","",OFFSET('Sanitation Data'!$I$32,0,10*ROW('Sanitation Data'!I69)))</f>
        <v/>
      </c>
      <c r="DO75" s="370" t="str">
        <f ca="1">+IF(OFFSET('Hygiene Data'!$D$11,0,10*ROW('Hygiene Data'!D69))="","",OFFSET('Hygiene Data'!$D$11,0,10*ROW('Hygiene Data'!D69)))</f>
        <v/>
      </c>
      <c r="DP75" s="370" t="str">
        <f ca="1">+IF(OFFSET('Hygiene Data'!$D$12,0,10*ROW('Hygiene Data'!D69))="","",OFFSET('Hygiene Data'!$D$12,0,10*ROW('Hygiene Data'!D69)))</f>
        <v/>
      </c>
      <c r="DQ75" s="370" t="str">
        <f ca="1">+IF(OFFSET('Hygiene Data'!$D$13,0,10*ROW('Hygiene Data'!D69))="","",OFFSET('Hygiene Data'!$D$13,0,10*ROW('Hygiene Data'!D69)))</f>
        <v/>
      </c>
      <c r="DR75" s="370" t="str">
        <f ca="1">+IF(OFFSET('Hygiene Data'!$E$11,0,10*ROW('Hygiene Data'!E69))="","",OFFSET('Hygiene Data'!$E$11,0,10*ROW('Hygiene Data'!E69)))</f>
        <v/>
      </c>
      <c r="DS75" s="370" t="str">
        <f ca="1">+IF(OFFSET('Hygiene Data'!$E$12,0,10*ROW('Hygiene Data'!E69))="","",OFFSET('Hygiene Data'!$E$12,0,10*ROW('Hygiene Data'!E69)))</f>
        <v/>
      </c>
      <c r="DT75" s="370" t="str">
        <f ca="1">+IF(OFFSET('Hygiene Data'!$E$13,0,10*ROW('Hygiene Data'!E69))="","",OFFSET('Hygiene Data'!$E$13,0,10*ROW('Hygiene Data'!E69)))</f>
        <v/>
      </c>
      <c r="DU75" s="370" t="str">
        <f ca="1">+IF(OFFSET('Hygiene Data'!$F$11,0,10*ROW('Hygiene Data'!F69))="","",OFFSET('Hygiene Data'!$F$11,0,10*ROW('Hygiene Data'!F69)))</f>
        <v/>
      </c>
      <c r="DV75" s="370" t="str">
        <f ca="1">+IF(OFFSET('Hygiene Data'!$F$12,0,10*ROW('Hygiene Data'!F69))="","",OFFSET('Hygiene Data'!$F$12,0,10*ROW('Hygiene Data'!F69)))</f>
        <v/>
      </c>
      <c r="DW75" s="370" t="str">
        <f ca="1">+IF(OFFSET('Hygiene Data'!$F$13,0,10*ROW('Hygiene Data'!F69))="","",OFFSET('Hygiene Data'!$F$13,0,10*ROW('Hygiene Data'!F69)))</f>
        <v/>
      </c>
      <c r="DX75" s="370" t="str">
        <f ca="1">+IF(OFFSET('Hygiene Data'!$G$11,0,10*ROW('Hygiene Data'!G69))="","",OFFSET('Hygiene Data'!$G$11,0,10*ROW('Hygiene Data'!G69)))</f>
        <v/>
      </c>
      <c r="DY75" s="370" t="str">
        <f ca="1">+IF(OFFSET('Hygiene Data'!$G$12,0,10*ROW('Hygiene Data'!G69))="","",OFFSET('Hygiene Data'!$G$12,0,10*ROW('Hygiene Data'!G69)))</f>
        <v/>
      </c>
      <c r="DZ75" s="370" t="str">
        <f ca="1">+IF(OFFSET('Hygiene Data'!$G$13,0,10*ROW('Hygiene Data'!G69))="","",OFFSET('Hygiene Data'!$G$13,0,10*ROW('Hygiene Data'!G69)))</f>
        <v/>
      </c>
      <c r="EA75" s="370" t="str">
        <f ca="1">+IF(OFFSET('Hygiene Data'!$H$11,0,10*ROW('Hygiene Data'!H69))="","",OFFSET('Hygiene Data'!$H$11,0,10*ROW('Hygiene Data'!H69)))</f>
        <v/>
      </c>
      <c r="EB75" s="370" t="str">
        <f ca="1">+IF(OFFSET('Hygiene Data'!$H$12,0,10*ROW('Hygiene Data'!H69))="","",OFFSET('Hygiene Data'!$H$12,0,10*ROW('Hygiene Data'!H69)))</f>
        <v/>
      </c>
      <c r="EC75" s="370" t="str">
        <f ca="1">+IF(OFFSET('Hygiene Data'!$H$13,0,10*ROW('Hygiene Data'!H69))="","",OFFSET('Hygiene Data'!$H$13,0,10*ROW('Hygiene Data'!H69)))</f>
        <v/>
      </c>
      <c r="ED75" s="370" t="str">
        <f ca="1">+IF(OFFSET('Hygiene Data'!$I$11,0,10*ROW('Hygiene Data'!I69))="","",OFFSET('Hygiene Data'!$I$11,0,10*ROW('Hygiene Data'!I69)))</f>
        <v/>
      </c>
      <c r="EE75" s="370" t="str">
        <f ca="1">+IF(OFFSET('Hygiene Data'!$I$12,0,10*ROW('Hygiene Data'!I69))="","",OFFSET('Hygiene Data'!$I$12,0,10*ROW('Hygiene Data'!I69)))</f>
        <v/>
      </c>
      <c r="EF75" s="370" t="str">
        <f ca="1">+IF(OFFSET('Hygiene Data'!$I$13,0,10*ROW('Hygiene Data'!I69))="","",OFFSET('Hygiene Data'!$I$13,0,10*ROW('Hygiene Data'!I69)))</f>
        <v/>
      </c>
    </row>
    <row r="76" spans="1:136" x14ac:dyDescent="0.25">
      <c r="A76" s="479" t="str">
        <f ca="1">+IF(OFFSET('Water Data'!$B$2,0,10*ROW('Water Data'!E70))="","",OFFSET('Water Data'!$B$2,0,10*ROW('Water Data'!E70)))</f>
        <v/>
      </c>
      <c r="B76" s="47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6" t="str">
        <f t="shared" ca="1" si="1"/>
        <v/>
      </c>
      <c r="D76" s="50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0" t="str">
        <f ca="1">+IF(OFFSET('Water Data'!$D$27,0,10*ROW('Water Data'!D70))="","",OFFSET('Water Data'!$D$27,0,10*ROW('Water Data'!D70)))</f>
        <v/>
      </c>
      <c r="BT76" s="370" t="str">
        <f ca="1">+IF(OFFSET('Water Data'!$D$28,0,10*ROW('Water Data'!D70))="","",OFFSET('Water Data'!$D$28,0,10*ROW('Water Data'!D70)))</f>
        <v/>
      </c>
      <c r="BU76" s="370" t="str">
        <f ca="1">+IF(OFFSET('Water Data'!$D$29,0,10*ROW('Water Data'!D70))="","",OFFSET('Water Data'!$D$29,0,10*ROW('Water Data'!D70)))</f>
        <v/>
      </c>
      <c r="BV76" s="370" t="str">
        <f ca="1">+IF(OFFSET('Water Data'!$E$27,0,10*ROW('Water Data'!E70))="","",OFFSET('Water Data'!$E$27,0,10*ROW('Water Data'!E70)))</f>
        <v/>
      </c>
      <c r="BW76" s="370" t="str">
        <f ca="1">+IF(OFFSET('Water Data'!$E$28,0,10*ROW('Water Data'!E70))="","",OFFSET('Water Data'!$E$28,0,10*ROW('Water Data'!E70)))</f>
        <v/>
      </c>
      <c r="BX76" s="370" t="str">
        <f ca="1">+IF(OFFSET('Water Data'!$E$29,0,10*ROW('Water Data'!E70))="","",OFFSET('Water Data'!$E$29,0,10*ROW('Water Data'!E70)))</f>
        <v/>
      </c>
      <c r="BY76" s="370" t="str">
        <f ca="1">+IF(OFFSET('Water Data'!$F$27,0,10*ROW('Water Data'!F70))="","",OFFSET('Water Data'!$F$27,0,10*ROW('Water Data'!F70)))</f>
        <v/>
      </c>
      <c r="BZ76" s="370" t="str">
        <f ca="1">+IF(OFFSET('Water Data'!$F$28,0,10*ROW('Water Data'!F70))="","",OFFSET('Water Data'!$F$28,0,10*ROW('Water Data'!F70)))</f>
        <v/>
      </c>
      <c r="CA76" s="370" t="str">
        <f ca="1">+IF(OFFSET('Water Data'!$F$29,0,10*ROW('Water Data'!F70))="","",OFFSET('Water Data'!$F$29,0,10*ROW('Water Data'!F70)))</f>
        <v/>
      </c>
      <c r="CB76" s="370" t="str">
        <f ca="1">+IF(OFFSET('Water Data'!$G$27,0,10*ROW('Water Data'!G70))="","",OFFSET('Water Data'!$G$27,0,10*ROW('Water Data'!G70)))</f>
        <v/>
      </c>
      <c r="CC76" s="370" t="str">
        <f ca="1">+IF(OFFSET('Water Data'!$G$28,0,10*ROW('Water Data'!G70))="","",OFFSET('Water Data'!$G$28,0,10*ROW('Water Data'!G70)))</f>
        <v/>
      </c>
      <c r="CD76" s="370" t="str">
        <f ca="1">+IF(OFFSET('Water Data'!$G$29,0,10*ROW('Water Data'!G70))="","",OFFSET('Water Data'!$G$29,0,10*ROW('Water Data'!G70)))</f>
        <v/>
      </c>
      <c r="CE76" s="370" t="str">
        <f ca="1">+IF(OFFSET('Water Data'!$H$27,0,10*ROW('Water Data'!H70))="","",OFFSET('Water Data'!$H$27,0,10*ROW('Water Data'!H70)))</f>
        <v/>
      </c>
      <c r="CF76" s="370" t="str">
        <f ca="1">+IF(OFFSET('Water Data'!$H$28,0,10*ROW('Water Data'!H70))="","",OFFSET('Water Data'!$H$28,0,10*ROW('Water Data'!H70)))</f>
        <v/>
      </c>
      <c r="CG76" s="370" t="str">
        <f ca="1">+IF(OFFSET('Water Data'!$H$29,0,10*ROW('Water Data'!H70))="","",OFFSET('Water Data'!$H$29,0,10*ROW('Water Data'!H70)))</f>
        <v/>
      </c>
      <c r="CH76" s="370" t="str">
        <f ca="1">+IF(OFFSET('Water Data'!$I$27,0,10*ROW('Water Data'!I70))="","",OFFSET('Water Data'!$I$27,0,10*ROW('Water Data'!I70)))</f>
        <v/>
      </c>
      <c r="CI76" s="370" t="str">
        <f ca="1">+IF(OFFSET('Water Data'!$I$28,0,10*ROW('Water Data'!I70))="","",OFFSET('Water Data'!$I$28,0,10*ROW('Water Data'!I70)))</f>
        <v/>
      </c>
      <c r="CJ76" s="370" t="str">
        <f ca="1">+IF(OFFSET('Water Data'!$I$29,0,10*ROW('Water Data'!I70))="","",OFFSET('Water Data'!$I$29,0,10*ROW('Water Data'!I70)))</f>
        <v/>
      </c>
      <c r="CK76" s="370" t="str">
        <f ca="1">+IF(OFFSET('Sanitation Data'!$D$28,0,10*ROW('Sanitation Data'!D70))="","",OFFSET('Sanitation Data'!$D$28,0,10*ROW('Sanitation Data'!D70)))</f>
        <v/>
      </c>
      <c r="CL76" s="370" t="str">
        <f ca="1">+IF(OFFSET('Sanitation Data'!$D$29,0,10*ROW('Sanitation Data'!D70))="","",OFFSET('Sanitation Data'!$D$29,0,10*ROW('Sanitation Data'!D70)))</f>
        <v/>
      </c>
      <c r="CM76" s="370" t="str">
        <f ca="1">+IF(OFFSET('Sanitation Data'!$D$30,0,10*ROW('Sanitation Data'!D70))="","",OFFSET('Sanitation Data'!$D$30,0,10*ROW('Sanitation Data'!D70)))</f>
        <v/>
      </c>
      <c r="CN76" s="370" t="str">
        <f ca="1">+IF(OFFSET('Sanitation Data'!$D$31,0,10*ROW('Sanitation Data'!D70))="","",OFFSET('Sanitation Data'!$D$31,0,10*ROW('Sanitation Data'!D70)))</f>
        <v/>
      </c>
      <c r="CO76" s="370" t="str">
        <f ca="1">+IF(OFFSET('Sanitation Data'!$D$32,0,10*ROW('Sanitation Data'!D70))="","",OFFSET('Sanitation Data'!$D$32,0,10*ROW('Sanitation Data'!D70)))</f>
        <v/>
      </c>
      <c r="CP76" s="370" t="str">
        <f ca="1">+IF(OFFSET('Sanitation Data'!$E$28,0,10*ROW('Sanitation Data'!E70))="","",OFFSET('Sanitation Data'!$E$28,0,10*ROW('Sanitation Data'!E70)))</f>
        <v/>
      </c>
      <c r="CQ76" s="370" t="str">
        <f ca="1">+IF(OFFSET('Sanitation Data'!$E$29,0,10*ROW('Sanitation Data'!E70))="","",OFFSET('Sanitation Data'!$E$29,0,10*ROW('Sanitation Data'!E70)))</f>
        <v/>
      </c>
      <c r="CR76" s="370" t="str">
        <f ca="1">+IF(OFFSET('Sanitation Data'!$E$30,0,10*ROW('Sanitation Data'!E70))="","",OFFSET('Sanitation Data'!$E$30,0,10*ROW('Sanitation Data'!E70)))</f>
        <v/>
      </c>
      <c r="CS76" s="370" t="str">
        <f ca="1">+IF(OFFSET('Sanitation Data'!$E$31,0,10*ROW('Sanitation Data'!E70))="","",OFFSET('Sanitation Data'!$E$31,0,10*ROW('Sanitation Data'!E70)))</f>
        <v/>
      </c>
      <c r="CT76" s="370" t="str">
        <f ca="1">+IF(OFFSET('Sanitation Data'!$E$32,0,10*ROW('Sanitation Data'!E70))="","",OFFSET('Sanitation Data'!$E$32,0,10*ROW('Sanitation Data'!E70)))</f>
        <v/>
      </c>
      <c r="CU76" s="370" t="str">
        <f ca="1">+IF(OFFSET('Sanitation Data'!$F$28,0,10*ROW('Sanitation Data'!F70))="","",OFFSET('Sanitation Data'!$F$28,0,10*ROW('Sanitation Data'!F70)))</f>
        <v/>
      </c>
      <c r="CV76" s="370" t="str">
        <f ca="1">+IF(OFFSET('Sanitation Data'!$F$29,0,10*ROW('Sanitation Data'!F70))="","",OFFSET('Sanitation Data'!$F$29,0,10*ROW('Sanitation Data'!F70)))</f>
        <v/>
      </c>
      <c r="CW76" s="370" t="str">
        <f ca="1">+IF(OFFSET('Sanitation Data'!$F$30,0,10*ROW('Sanitation Data'!F70))="","",OFFSET('Sanitation Data'!$F$30,0,10*ROW('Sanitation Data'!F70)))</f>
        <v/>
      </c>
      <c r="CX76" s="370" t="str">
        <f ca="1">+IF(OFFSET('Sanitation Data'!$F$31,0,10*ROW('Sanitation Data'!F70))="","",OFFSET('Sanitation Data'!$F$31,0,10*ROW('Sanitation Data'!F70)))</f>
        <v/>
      </c>
      <c r="CY76" s="370" t="str">
        <f ca="1">+IF(OFFSET('Sanitation Data'!$F$32,0,10*ROW('Sanitation Data'!F70))="","",OFFSET('Sanitation Data'!$F$32,0,10*ROW('Sanitation Data'!F70)))</f>
        <v/>
      </c>
      <c r="CZ76" s="370" t="str">
        <f ca="1">+IF(OFFSET('Sanitation Data'!$G$28,0,10*ROW('Sanitation Data'!G70))="","",OFFSET('Sanitation Data'!$G$28,0,10*ROW('Sanitation Data'!G70)))</f>
        <v/>
      </c>
      <c r="DA76" s="370" t="str">
        <f ca="1">+IF(OFFSET('Sanitation Data'!$G$29,0,10*ROW('Sanitation Data'!G70))="","",OFFSET('Sanitation Data'!$G$29,0,10*ROW('Sanitation Data'!G70)))</f>
        <v/>
      </c>
      <c r="DB76" s="370" t="str">
        <f ca="1">+IF(OFFSET('Sanitation Data'!$G$30,0,10*ROW('Sanitation Data'!G70))="","",OFFSET('Sanitation Data'!$G$30,0,10*ROW('Sanitation Data'!G70)))</f>
        <v/>
      </c>
      <c r="DC76" s="370" t="str">
        <f ca="1">+IF(OFFSET('Sanitation Data'!$G$31,0,10*ROW('Sanitation Data'!G70))="","",OFFSET('Sanitation Data'!$G$31,0,10*ROW('Sanitation Data'!G70)))</f>
        <v/>
      </c>
      <c r="DD76" s="370" t="str">
        <f ca="1">+IF(OFFSET('Sanitation Data'!$G$32,0,10*ROW('Sanitation Data'!G70))="","",OFFSET('Sanitation Data'!$G$32,0,10*ROW('Sanitation Data'!G70)))</f>
        <v/>
      </c>
      <c r="DE76" s="370" t="str">
        <f ca="1">+IF(OFFSET('Sanitation Data'!$H$28,0,10*ROW('Sanitation Data'!H70))="","",OFFSET('Sanitation Data'!$H$28,0,10*ROW('Sanitation Data'!H70)))</f>
        <v/>
      </c>
      <c r="DF76" s="370" t="str">
        <f ca="1">+IF(OFFSET('Sanitation Data'!$H$29,0,10*ROW('Sanitation Data'!H70))="","",OFFSET('Sanitation Data'!$H$29,0,10*ROW('Sanitation Data'!H70)))</f>
        <v/>
      </c>
      <c r="DG76" s="370" t="str">
        <f ca="1">+IF(OFFSET('Sanitation Data'!$H$30,0,10*ROW('Sanitation Data'!H70))="","",OFFSET('Sanitation Data'!$H$30,0,10*ROW('Sanitation Data'!H70)))</f>
        <v/>
      </c>
      <c r="DH76" s="370" t="str">
        <f ca="1">+IF(OFFSET('Sanitation Data'!$H$31,0,10*ROW('Sanitation Data'!H70))="","",OFFSET('Sanitation Data'!$H$31,0,10*ROW('Sanitation Data'!H70)))</f>
        <v/>
      </c>
      <c r="DI76" s="370" t="str">
        <f ca="1">+IF(OFFSET('Sanitation Data'!$H$32,0,10*ROW('Sanitation Data'!H70))="","",OFFSET('Sanitation Data'!$H$32,0,10*ROW('Sanitation Data'!H70)))</f>
        <v/>
      </c>
      <c r="DJ76" s="370" t="str">
        <f ca="1">+IF(OFFSET('Sanitation Data'!$I$28,0,10*ROW('Sanitation Data'!I70))="","",OFFSET('Sanitation Data'!$I$28,0,10*ROW('Sanitation Data'!I70)))</f>
        <v/>
      </c>
      <c r="DK76" s="370" t="str">
        <f ca="1">+IF(OFFSET('Sanitation Data'!$I$29,0,10*ROW('Sanitation Data'!I70))="","",OFFSET('Sanitation Data'!$I$29,0,10*ROW('Sanitation Data'!I70)))</f>
        <v/>
      </c>
      <c r="DL76" s="370" t="str">
        <f ca="1">+IF(OFFSET('Sanitation Data'!$I$30,0,10*ROW('Sanitation Data'!I70))="","",OFFSET('Sanitation Data'!$I$30,0,10*ROW('Sanitation Data'!I70)))</f>
        <v/>
      </c>
      <c r="DM76" s="370" t="str">
        <f ca="1">+IF(OFFSET('Sanitation Data'!$I$31,0,10*ROW('Sanitation Data'!I70))="","",OFFSET('Sanitation Data'!$I$31,0,10*ROW('Sanitation Data'!I70)))</f>
        <v/>
      </c>
      <c r="DN76" s="370" t="str">
        <f ca="1">+IF(OFFSET('Sanitation Data'!$I$32,0,10*ROW('Sanitation Data'!I70))="","",OFFSET('Sanitation Data'!$I$32,0,10*ROW('Sanitation Data'!I70)))</f>
        <v/>
      </c>
      <c r="DO76" s="370" t="str">
        <f ca="1">+IF(OFFSET('Hygiene Data'!$D$11,0,10*ROW('Hygiene Data'!D70))="","",OFFSET('Hygiene Data'!$D$11,0,10*ROW('Hygiene Data'!D70)))</f>
        <v/>
      </c>
      <c r="DP76" s="370" t="str">
        <f ca="1">+IF(OFFSET('Hygiene Data'!$D$12,0,10*ROW('Hygiene Data'!D70))="","",OFFSET('Hygiene Data'!$D$12,0,10*ROW('Hygiene Data'!D70)))</f>
        <v/>
      </c>
      <c r="DQ76" s="370" t="str">
        <f ca="1">+IF(OFFSET('Hygiene Data'!$D$13,0,10*ROW('Hygiene Data'!D70))="","",OFFSET('Hygiene Data'!$D$13,0,10*ROW('Hygiene Data'!D70)))</f>
        <v/>
      </c>
      <c r="DR76" s="370" t="str">
        <f ca="1">+IF(OFFSET('Hygiene Data'!$E$11,0,10*ROW('Hygiene Data'!E70))="","",OFFSET('Hygiene Data'!$E$11,0,10*ROW('Hygiene Data'!E70)))</f>
        <v/>
      </c>
      <c r="DS76" s="370" t="str">
        <f ca="1">+IF(OFFSET('Hygiene Data'!$E$12,0,10*ROW('Hygiene Data'!E70))="","",OFFSET('Hygiene Data'!$E$12,0,10*ROW('Hygiene Data'!E70)))</f>
        <v/>
      </c>
      <c r="DT76" s="370" t="str">
        <f ca="1">+IF(OFFSET('Hygiene Data'!$E$13,0,10*ROW('Hygiene Data'!E70))="","",OFFSET('Hygiene Data'!$E$13,0,10*ROW('Hygiene Data'!E70)))</f>
        <v/>
      </c>
      <c r="DU76" s="370" t="str">
        <f ca="1">+IF(OFFSET('Hygiene Data'!$F$11,0,10*ROW('Hygiene Data'!F70))="","",OFFSET('Hygiene Data'!$F$11,0,10*ROW('Hygiene Data'!F70)))</f>
        <v/>
      </c>
      <c r="DV76" s="370" t="str">
        <f ca="1">+IF(OFFSET('Hygiene Data'!$F$12,0,10*ROW('Hygiene Data'!F70))="","",OFFSET('Hygiene Data'!$F$12,0,10*ROW('Hygiene Data'!F70)))</f>
        <v/>
      </c>
      <c r="DW76" s="370" t="str">
        <f ca="1">+IF(OFFSET('Hygiene Data'!$F$13,0,10*ROW('Hygiene Data'!F70))="","",OFFSET('Hygiene Data'!$F$13,0,10*ROW('Hygiene Data'!F70)))</f>
        <v/>
      </c>
      <c r="DX76" s="370" t="str">
        <f ca="1">+IF(OFFSET('Hygiene Data'!$G$11,0,10*ROW('Hygiene Data'!G70))="","",OFFSET('Hygiene Data'!$G$11,0,10*ROW('Hygiene Data'!G70)))</f>
        <v/>
      </c>
      <c r="DY76" s="370" t="str">
        <f ca="1">+IF(OFFSET('Hygiene Data'!$G$12,0,10*ROW('Hygiene Data'!G70))="","",OFFSET('Hygiene Data'!$G$12,0,10*ROW('Hygiene Data'!G70)))</f>
        <v/>
      </c>
      <c r="DZ76" s="370" t="str">
        <f ca="1">+IF(OFFSET('Hygiene Data'!$G$13,0,10*ROW('Hygiene Data'!G70))="","",OFFSET('Hygiene Data'!$G$13,0,10*ROW('Hygiene Data'!G70)))</f>
        <v/>
      </c>
      <c r="EA76" s="370" t="str">
        <f ca="1">+IF(OFFSET('Hygiene Data'!$H$11,0,10*ROW('Hygiene Data'!H70))="","",OFFSET('Hygiene Data'!$H$11,0,10*ROW('Hygiene Data'!H70)))</f>
        <v/>
      </c>
      <c r="EB76" s="370" t="str">
        <f ca="1">+IF(OFFSET('Hygiene Data'!$H$12,0,10*ROW('Hygiene Data'!H70))="","",OFFSET('Hygiene Data'!$H$12,0,10*ROW('Hygiene Data'!H70)))</f>
        <v/>
      </c>
      <c r="EC76" s="370" t="str">
        <f ca="1">+IF(OFFSET('Hygiene Data'!$H$13,0,10*ROW('Hygiene Data'!H70))="","",OFFSET('Hygiene Data'!$H$13,0,10*ROW('Hygiene Data'!H70)))</f>
        <v/>
      </c>
      <c r="ED76" s="370" t="str">
        <f ca="1">+IF(OFFSET('Hygiene Data'!$I$11,0,10*ROW('Hygiene Data'!I70))="","",OFFSET('Hygiene Data'!$I$11,0,10*ROW('Hygiene Data'!I70)))</f>
        <v/>
      </c>
      <c r="EE76" s="370" t="str">
        <f ca="1">+IF(OFFSET('Hygiene Data'!$I$12,0,10*ROW('Hygiene Data'!I70))="","",OFFSET('Hygiene Data'!$I$12,0,10*ROW('Hygiene Data'!I70)))</f>
        <v/>
      </c>
      <c r="EF76" s="370" t="str">
        <f ca="1">+IF(OFFSET('Hygiene Data'!$I$13,0,10*ROW('Hygiene Data'!I70))="","",OFFSET('Hygiene Data'!$I$13,0,10*ROW('Hygiene Data'!I70)))</f>
        <v/>
      </c>
    </row>
    <row r="77" spans="1:136" x14ac:dyDescent="0.25">
      <c r="A77" s="479" t="str">
        <f ca="1">+IF(OFFSET('Water Data'!$B$2,0,10*ROW('Water Data'!E71))="","",OFFSET('Water Data'!$B$2,0,10*ROW('Water Data'!E71)))</f>
        <v/>
      </c>
      <c r="B77" s="47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6" t="str">
        <f t="shared" ca="1" si="1"/>
        <v/>
      </c>
      <c r="D77" s="50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0" t="str">
        <f ca="1">+IF(OFFSET('Water Data'!$D$27,0,10*ROW('Water Data'!D71))="","",OFFSET('Water Data'!$D$27,0,10*ROW('Water Data'!D71)))</f>
        <v/>
      </c>
      <c r="BT77" s="370" t="str">
        <f ca="1">+IF(OFFSET('Water Data'!$D$28,0,10*ROW('Water Data'!D71))="","",OFFSET('Water Data'!$D$28,0,10*ROW('Water Data'!D71)))</f>
        <v/>
      </c>
      <c r="BU77" s="370" t="str">
        <f ca="1">+IF(OFFSET('Water Data'!$D$29,0,10*ROW('Water Data'!D71))="","",OFFSET('Water Data'!$D$29,0,10*ROW('Water Data'!D71)))</f>
        <v/>
      </c>
      <c r="BV77" s="370" t="str">
        <f ca="1">+IF(OFFSET('Water Data'!$E$27,0,10*ROW('Water Data'!E71))="","",OFFSET('Water Data'!$E$27,0,10*ROW('Water Data'!E71)))</f>
        <v/>
      </c>
      <c r="BW77" s="370" t="str">
        <f ca="1">+IF(OFFSET('Water Data'!$E$28,0,10*ROW('Water Data'!E71))="","",OFFSET('Water Data'!$E$28,0,10*ROW('Water Data'!E71)))</f>
        <v/>
      </c>
      <c r="BX77" s="370" t="str">
        <f ca="1">+IF(OFFSET('Water Data'!$E$29,0,10*ROW('Water Data'!E71))="","",OFFSET('Water Data'!$E$29,0,10*ROW('Water Data'!E71)))</f>
        <v/>
      </c>
      <c r="BY77" s="370" t="str">
        <f ca="1">+IF(OFFSET('Water Data'!$F$27,0,10*ROW('Water Data'!F71))="","",OFFSET('Water Data'!$F$27,0,10*ROW('Water Data'!F71)))</f>
        <v/>
      </c>
      <c r="BZ77" s="370" t="str">
        <f ca="1">+IF(OFFSET('Water Data'!$F$28,0,10*ROW('Water Data'!F71))="","",OFFSET('Water Data'!$F$28,0,10*ROW('Water Data'!F71)))</f>
        <v/>
      </c>
      <c r="CA77" s="370" t="str">
        <f ca="1">+IF(OFFSET('Water Data'!$F$29,0,10*ROW('Water Data'!F71))="","",OFFSET('Water Data'!$F$29,0,10*ROW('Water Data'!F71)))</f>
        <v/>
      </c>
      <c r="CB77" s="370" t="str">
        <f ca="1">+IF(OFFSET('Water Data'!$G$27,0,10*ROW('Water Data'!G71))="","",OFFSET('Water Data'!$G$27,0,10*ROW('Water Data'!G71)))</f>
        <v/>
      </c>
      <c r="CC77" s="370" t="str">
        <f ca="1">+IF(OFFSET('Water Data'!$G$28,0,10*ROW('Water Data'!G71))="","",OFFSET('Water Data'!$G$28,0,10*ROW('Water Data'!G71)))</f>
        <v/>
      </c>
      <c r="CD77" s="370" t="str">
        <f ca="1">+IF(OFFSET('Water Data'!$G$29,0,10*ROW('Water Data'!G71))="","",OFFSET('Water Data'!$G$29,0,10*ROW('Water Data'!G71)))</f>
        <v/>
      </c>
      <c r="CE77" s="370" t="str">
        <f ca="1">+IF(OFFSET('Water Data'!$H$27,0,10*ROW('Water Data'!H71))="","",OFFSET('Water Data'!$H$27,0,10*ROW('Water Data'!H71)))</f>
        <v/>
      </c>
      <c r="CF77" s="370" t="str">
        <f ca="1">+IF(OFFSET('Water Data'!$H$28,0,10*ROW('Water Data'!H71))="","",OFFSET('Water Data'!$H$28,0,10*ROW('Water Data'!H71)))</f>
        <v/>
      </c>
      <c r="CG77" s="370" t="str">
        <f ca="1">+IF(OFFSET('Water Data'!$H$29,0,10*ROW('Water Data'!H71))="","",OFFSET('Water Data'!$H$29,0,10*ROW('Water Data'!H71)))</f>
        <v/>
      </c>
      <c r="CH77" s="370" t="str">
        <f ca="1">+IF(OFFSET('Water Data'!$I$27,0,10*ROW('Water Data'!I71))="","",OFFSET('Water Data'!$I$27,0,10*ROW('Water Data'!I71)))</f>
        <v/>
      </c>
      <c r="CI77" s="370" t="str">
        <f ca="1">+IF(OFFSET('Water Data'!$I$28,0,10*ROW('Water Data'!I71))="","",OFFSET('Water Data'!$I$28,0,10*ROW('Water Data'!I71)))</f>
        <v/>
      </c>
      <c r="CJ77" s="370" t="str">
        <f ca="1">+IF(OFFSET('Water Data'!$I$29,0,10*ROW('Water Data'!I71))="","",OFFSET('Water Data'!$I$29,0,10*ROW('Water Data'!I71)))</f>
        <v/>
      </c>
      <c r="CK77" s="370" t="str">
        <f ca="1">+IF(OFFSET('Sanitation Data'!$D$28,0,10*ROW('Sanitation Data'!D71))="","",OFFSET('Sanitation Data'!$D$28,0,10*ROW('Sanitation Data'!D71)))</f>
        <v/>
      </c>
      <c r="CL77" s="370" t="str">
        <f ca="1">+IF(OFFSET('Sanitation Data'!$D$29,0,10*ROW('Sanitation Data'!D71))="","",OFFSET('Sanitation Data'!$D$29,0,10*ROW('Sanitation Data'!D71)))</f>
        <v/>
      </c>
      <c r="CM77" s="370" t="str">
        <f ca="1">+IF(OFFSET('Sanitation Data'!$D$30,0,10*ROW('Sanitation Data'!D71))="","",OFFSET('Sanitation Data'!$D$30,0,10*ROW('Sanitation Data'!D71)))</f>
        <v/>
      </c>
      <c r="CN77" s="370" t="str">
        <f ca="1">+IF(OFFSET('Sanitation Data'!$D$31,0,10*ROW('Sanitation Data'!D71))="","",OFFSET('Sanitation Data'!$D$31,0,10*ROW('Sanitation Data'!D71)))</f>
        <v/>
      </c>
      <c r="CO77" s="370" t="str">
        <f ca="1">+IF(OFFSET('Sanitation Data'!$D$32,0,10*ROW('Sanitation Data'!D71))="","",OFFSET('Sanitation Data'!$D$32,0,10*ROW('Sanitation Data'!D71)))</f>
        <v/>
      </c>
      <c r="CP77" s="370" t="str">
        <f ca="1">+IF(OFFSET('Sanitation Data'!$E$28,0,10*ROW('Sanitation Data'!E71))="","",OFFSET('Sanitation Data'!$E$28,0,10*ROW('Sanitation Data'!E71)))</f>
        <v/>
      </c>
      <c r="CQ77" s="370" t="str">
        <f ca="1">+IF(OFFSET('Sanitation Data'!$E$29,0,10*ROW('Sanitation Data'!E71))="","",OFFSET('Sanitation Data'!$E$29,0,10*ROW('Sanitation Data'!E71)))</f>
        <v/>
      </c>
      <c r="CR77" s="370" t="str">
        <f ca="1">+IF(OFFSET('Sanitation Data'!$E$30,0,10*ROW('Sanitation Data'!E71))="","",OFFSET('Sanitation Data'!$E$30,0,10*ROW('Sanitation Data'!E71)))</f>
        <v/>
      </c>
      <c r="CS77" s="370" t="str">
        <f ca="1">+IF(OFFSET('Sanitation Data'!$E$31,0,10*ROW('Sanitation Data'!E71))="","",OFFSET('Sanitation Data'!$E$31,0,10*ROW('Sanitation Data'!E71)))</f>
        <v/>
      </c>
      <c r="CT77" s="370" t="str">
        <f ca="1">+IF(OFFSET('Sanitation Data'!$E$32,0,10*ROW('Sanitation Data'!E71))="","",OFFSET('Sanitation Data'!$E$32,0,10*ROW('Sanitation Data'!E71)))</f>
        <v/>
      </c>
      <c r="CU77" s="370" t="str">
        <f ca="1">+IF(OFFSET('Sanitation Data'!$F$28,0,10*ROW('Sanitation Data'!F71))="","",OFFSET('Sanitation Data'!$F$28,0,10*ROW('Sanitation Data'!F71)))</f>
        <v/>
      </c>
      <c r="CV77" s="370" t="str">
        <f ca="1">+IF(OFFSET('Sanitation Data'!$F$29,0,10*ROW('Sanitation Data'!F71))="","",OFFSET('Sanitation Data'!$F$29,0,10*ROW('Sanitation Data'!F71)))</f>
        <v/>
      </c>
      <c r="CW77" s="370" t="str">
        <f ca="1">+IF(OFFSET('Sanitation Data'!$F$30,0,10*ROW('Sanitation Data'!F71))="","",OFFSET('Sanitation Data'!$F$30,0,10*ROW('Sanitation Data'!F71)))</f>
        <v/>
      </c>
      <c r="CX77" s="370" t="str">
        <f ca="1">+IF(OFFSET('Sanitation Data'!$F$31,0,10*ROW('Sanitation Data'!F71))="","",OFFSET('Sanitation Data'!$F$31,0,10*ROW('Sanitation Data'!F71)))</f>
        <v/>
      </c>
      <c r="CY77" s="370" t="str">
        <f ca="1">+IF(OFFSET('Sanitation Data'!$F$32,0,10*ROW('Sanitation Data'!F71))="","",OFFSET('Sanitation Data'!$F$32,0,10*ROW('Sanitation Data'!F71)))</f>
        <v/>
      </c>
      <c r="CZ77" s="370" t="str">
        <f ca="1">+IF(OFFSET('Sanitation Data'!$G$28,0,10*ROW('Sanitation Data'!G71))="","",OFFSET('Sanitation Data'!$G$28,0,10*ROW('Sanitation Data'!G71)))</f>
        <v/>
      </c>
      <c r="DA77" s="370" t="str">
        <f ca="1">+IF(OFFSET('Sanitation Data'!$G$29,0,10*ROW('Sanitation Data'!G71))="","",OFFSET('Sanitation Data'!$G$29,0,10*ROW('Sanitation Data'!G71)))</f>
        <v/>
      </c>
      <c r="DB77" s="370" t="str">
        <f ca="1">+IF(OFFSET('Sanitation Data'!$G$30,0,10*ROW('Sanitation Data'!G71))="","",OFFSET('Sanitation Data'!$G$30,0,10*ROW('Sanitation Data'!G71)))</f>
        <v/>
      </c>
      <c r="DC77" s="370" t="str">
        <f ca="1">+IF(OFFSET('Sanitation Data'!$G$31,0,10*ROW('Sanitation Data'!G71))="","",OFFSET('Sanitation Data'!$G$31,0,10*ROW('Sanitation Data'!G71)))</f>
        <v/>
      </c>
      <c r="DD77" s="370" t="str">
        <f ca="1">+IF(OFFSET('Sanitation Data'!$G$32,0,10*ROW('Sanitation Data'!G71))="","",OFFSET('Sanitation Data'!$G$32,0,10*ROW('Sanitation Data'!G71)))</f>
        <v/>
      </c>
      <c r="DE77" s="370" t="str">
        <f ca="1">+IF(OFFSET('Sanitation Data'!$H$28,0,10*ROW('Sanitation Data'!H71))="","",OFFSET('Sanitation Data'!$H$28,0,10*ROW('Sanitation Data'!H71)))</f>
        <v/>
      </c>
      <c r="DF77" s="370" t="str">
        <f ca="1">+IF(OFFSET('Sanitation Data'!$H$29,0,10*ROW('Sanitation Data'!H71))="","",OFFSET('Sanitation Data'!$H$29,0,10*ROW('Sanitation Data'!H71)))</f>
        <v/>
      </c>
      <c r="DG77" s="370" t="str">
        <f ca="1">+IF(OFFSET('Sanitation Data'!$H$30,0,10*ROW('Sanitation Data'!H71))="","",OFFSET('Sanitation Data'!$H$30,0,10*ROW('Sanitation Data'!H71)))</f>
        <v/>
      </c>
      <c r="DH77" s="370" t="str">
        <f ca="1">+IF(OFFSET('Sanitation Data'!$H$31,0,10*ROW('Sanitation Data'!H71))="","",OFFSET('Sanitation Data'!$H$31,0,10*ROW('Sanitation Data'!H71)))</f>
        <v/>
      </c>
      <c r="DI77" s="370" t="str">
        <f ca="1">+IF(OFFSET('Sanitation Data'!$H$32,0,10*ROW('Sanitation Data'!H71))="","",OFFSET('Sanitation Data'!$H$32,0,10*ROW('Sanitation Data'!H71)))</f>
        <v/>
      </c>
      <c r="DJ77" s="370" t="str">
        <f ca="1">+IF(OFFSET('Sanitation Data'!$I$28,0,10*ROW('Sanitation Data'!I71))="","",OFFSET('Sanitation Data'!$I$28,0,10*ROW('Sanitation Data'!I71)))</f>
        <v/>
      </c>
      <c r="DK77" s="370" t="str">
        <f ca="1">+IF(OFFSET('Sanitation Data'!$I$29,0,10*ROW('Sanitation Data'!I71))="","",OFFSET('Sanitation Data'!$I$29,0,10*ROW('Sanitation Data'!I71)))</f>
        <v/>
      </c>
      <c r="DL77" s="370" t="str">
        <f ca="1">+IF(OFFSET('Sanitation Data'!$I$30,0,10*ROW('Sanitation Data'!I71))="","",OFFSET('Sanitation Data'!$I$30,0,10*ROW('Sanitation Data'!I71)))</f>
        <v/>
      </c>
      <c r="DM77" s="370" t="str">
        <f ca="1">+IF(OFFSET('Sanitation Data'!$I$31,0,10*ROW('Sanitation Data'!I71))="","",OFFSET('Sanitation Data'!$I$31,0,10*ROW('Sanitation Data'!I71)))</f>
        <v/>
      </c>
      <c r="DN77" s="370" t="str">
        <f ca="1">+IF(OFFSET('Sanitation Data'!$I$32,0,10*ROW('Sanitation Data'!I71))="","",OFFSET('Sanitation Data'!$I$32,0,10*ROW('Sanitation Data'!I71)))</f>
        <v/>
      </c>
      <c r="DO77" s="370" t="str">
        <f ca="1">+IF(OFFSET('Hygiene Data'!$D$11,0,10*ROW('Hygiene Data'!D71))="","",OFFSET('Hygiene Data'!$D$11,0,10*ROW('Hygiene Data'!D71)))</f>
        <v/>
      </c>
      <c r="DP77" s="370" t="str">
        <f ca="1">+IF(OFFSET('Hygiene Data'!$D$12,0,10*ROW('Hygiene Data'!D71))="","",OFFSET('Hygiene Data'!$D$12,0,10*ROW('Hygiene Data'!D71)))</f>
        <v/>
      </c>
      <c r="DQ77" s="370" t="str">
        <f ca="1">+IF(OFFSET('Hygiene Data'!$D$13,0,10*ROW('Hygiene Data'!D71))="","",OFFSET('Hygiene Data'!$D$13,0,10*ROW('Hygiene Data'!D71)))</f>
        <v/>
      </c>
      <c r="DR77" s="370" t="str">
        <f ca="1">+IF(OFFSET('Hygiene Data'!$E$11,0,10*ROW('Hygiene Data'!E71))="","",OFFSET('Hygiene Data'!$E$11,0,10*ROW('Hygiene Data'!E71)))</f>
        <v/>
      </c>
      <c r="DS77" s="370" t="str">
        <f ca="1">+IF(OFFSET('Hygiene Data'!$E$12,0,10*ROW('Hygiene Data'!E71))="","",OFFSET('Hygiene Data'!$E$12,0,10*ROW('Hygiene Data'!E71)))</f>
        <v/>
      </c>
      <c r="DT77" s="370" t="str">
        <f ca="1">+IF(OFFSET('Hygiene Data'!$E$13,0,10*ROW('Hygiene Data'!E71))="","",OFFSET('Hygiene Data'!$E$13,0,10*ROW('Hygiene Data'!E71)))</f>
        <v/>
      </c>
      <c r="DU77" s="370" t="str">
        <f ca="1">+IF(OFFSET('Hygiene Data'!$F$11,0,10*ROW('Hygiene Data'!F71))="","",OFFSET('Hygiene Data'!$F$11,0,10*ROW('Hygiene Data'!F71)))</f>
        <v/>
      </c>
      <c r="DV77" s="370" t="str">
        <f ca="1">+IF(OFFSET('Hygiene Data'!$F$12,0,10*ROW('Hygiene Data'!F71))="","",OFFSET('Hygiene Data'!$F$12,0,10*ROW('Hygiene Data'!F71)))</f>
        <v/>
      </c>
      <c r="DW77" s="370" t="str">
        <f ca="1">+IF(OFFSET('Hygiene Data'!$F$13,0,10*ROW('Hygiene Data'!F71))="","",OFFSET('Hygiene Data'!$F$13,0,10*ROW('Hygiene Data'!F71)))</f>
        <v/>
      </c>
      <c r="DX77" s="370" t="str">
        <f ca="1">+IF(OFFSET('Hygiene Data'!$G$11,0,10*ROW('Hygiene Data'!G71))="","",OFFSET('Hygiene Data'!$G$11,0,10*ROW('Hygiene Data'!G71)))</f>
        <v/>
      </c>
      <c r="DY77" s="370" t="str">
        <f ca="1">+IF(OFFSET('Hygiene Data'!$G$12,0,10*ROW('Hygiene Data'!G71))="","",OFFSET('Hygiene Data'!$G$12,0,10*ROW('Hygiene Data'!G71)))</f>
        <v/>
      </c>
      <c r="DZ77" s="370" t="str">
        <f ca="1">+IF(OFFSET('Hygiene Data'!$G$13,0,10*ROW('Hygiene Data'!G71))="","",OFFSET('Hygiene Data'!$G$13,0,10*ROW('Hygiene Data'!G71)))</f>
        <v/>
      </c>
      <c r="EA77" s="370" t="str">
        <f ca="1">+IF(OFFSET('Hygiene Data'!$H$11,0,10*ROW('Hygiene Data'!H71))="","",OFFSET('Hygiene Data'!$H$11,0,10*ROW('Hygiene Data'!H71)))</f>
        <v/>
      </c>
      <c r="EB77" s="370" t="str">
        <f ca="1">+IF(OFFSET('Hygiene Data'!$H$12,0,10*ROW('Hygiene Data'!H71))="","",OFFSET('Hygiene Data'!$H$12,0,10*ROW('Hygiene Data'!H71)))</f>
        <v/>
      </c>
      <c r="EC77" s="370" t="str">
        <f ca="1">+IF(OFFSET('Hygiene Data'!$H$13,0,10*ROW('Hygiene Data'!H71))="","",OFFSET('Hygiene Data'!$H$13,0,10*ROW('Hygiene Data'!H71)))</f>
        <v/>
      </c>
      <c r="ED77" s="370" t="str">
        <f ca="1">+IF(OFFSET('Hygiene Data'!$I$11,0,10*ROW('Hygiene Data'!I71))="","",OFFSET('Hygiene Data'!$I$11,0,10*ROW('Hygiene Data'!I71)))</f>
        <v/>
      </c>
      <c r="EE77" s="370" t="str">
        <f ca="1">+IF(OFFSET('Hygiene Data'!$I$12,0,10*ROW('Hygiene Data'!I71))="","",OFFSET('Hygiene Data'!$I$12,0,10*ROW('Hygiene Data'!I71)))</f>
        <v/>
      </c>
      <c r="EF77" s="370" t="str">
        <f ca="1">+IF(OFFSET('Hygiene Data'!$I$13,0,10*ROW('Hygiene Data'!I71))="","",OFFSET('Hygiene Data'!$I$13,0,10*ROW('Hygiene Data'!I71)))</f>
        <v/>
      </c>
    </row>
    <row r="78" spans="1:136" x14ac:dyDescent="0.25">
      <c r="A78" s="479" t="str">
        <f ca="1">+IF(OFFSET('Water Data'!$B$2,0,10*ROW('Water Data'!E72))="","",OFFSET('Water Data'!$B$2,0,10*ROW('Water Data'!E72)))</f>
        <v/>
      </c>
      <c r="B78" s="47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6" t="str">
        <f t="shared" ca="1" si="1"/>
        <v/>
      </c>
      <c r="D78" s="50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0" t="str">
        <f ca="1">+IF(OFFSET('Water Data'!$D$27,0,10*ROW('Water Data'!D72))="","",OFFSET('Water Data'!$D$27,0,10*ROW('Water Data'!D72)))</f>
        <v/>
      </c>
      <c r="BT78" s="370" t="str">
        <f ca="1">+IF(OFFSET('Water Data'!$D$28,0,10*ROW('Water Data'!D72))="","",OFFSET('Water Data'!$D$28,0,10*ROW('Water Data'!D72)))</f>
        <v/>
      </c>
      <c r="BU78" s="370" t="str">
        <f ca="1">+IF(OFFSET('Water Data'!$D$29,0,10*ROW('Water Data'!D72))="","",OFFSET('Water Data'!$D$29,0,10*ROW('Water Data'!D72)))</f>
        <v/>
      </c>
      <c r="BV78" s="370" t="str">
        <f ca="1">+IF(OFFSET('Water Data'!$E$27,0,10*ROW('Water Data'!E72))="","",OFFSET('Water Data'!$E$27,0,10*ROW('Water Data'!E72)))</f>
        <v/>
      </c>
      <c r="BW78" s="370" t="str">
        <f ca="1">+IF(OFFSET('Water Data'!$E$28,0,10*ROW('Water Data'!E72))="","",OFFSET('Water Data'!$E$28,0,10*ROW('Water Data'!E72)))</f>
        <v/>
      </c>
      <c r="BX78" s="370" t="str">
        <f ca="1">+IF(OFFSET('Water Data'!$E$29,0,10*ROW('Water Data'!E72))="","",OFFSET('Water Data'!$E$29,0,10*ROW('Water Data'!E72)))</f>
        <v/>
      </c>
      <c r="BY78" s="370" t="str">
        <f ca="1">+IF(OFFSET('Water Data'!$F$27,0,10*ROW('Water Data'!F72))="","",OFFSET('Water Data'!$F$27,0,10*ROW('Water Data'!F72)))</f>
        <v/>
      </c>
      <c r="BZ78" s="370" t="str">
        <f ca="1">+IF(OFFSET('Water Data'!$F$28,0,10*ROW('Water Data'!F72))="","",OFFSET('Water Data'!$F$28,0,10*ROW('Water Data'!F72)))</f>
        <v/>
      </c>
      <c r="CA78" s="370" t="str">
        <f ca="1">+IF(OFFSET('Water Data'!$F$29,0,10*ROW('Water Data'!F72))="","",OFFSET('Water Data'!$F$29,0,10*ROW('Water Data'!F72)))</f>
        <v/>
      </c>
      <c r="CB78" s="370" t="str">
        <f ca="1">+IF(OFFSET('Water Data'!$G$27,0,10*ROW('Water Data'!G72))="","",OFFSET('Water Data'!$G$27,0,10*ROW('Water Data'!G72)))</f>
        <v/>
      </c>
      <c r="CC78" s="370" t="str">
        <f ca="1">+IF(OFFSET('Water Data'!$G$28,0,10*ROW('Water Data'!G72))="","",OFFSET('Water Data'!$G$28,0,10*ROW('Water Data'!G72)))</f>
        <v/>
      </c>
      <c r="CD78" s="370" t="str">
        <f ca="1">+IF(OFFSET('Water Data'!$G$29,0,10*ROW('Water Data'!G72))="","",OFFSET('Water Data'!$G$29,0,10*ROW('Water Data'!G72)))</f>
        <v/>
      </c>
      <c r="CE78" s="370" t="str">
        <f ca="1">+IF(OFFSET('Water Data'!$H$27,0,10*ROW('Water Data'!H72))="","",OFFSET('Water Data'!$H$27,0,10*ROW('Water Data'!H72)))</f>
        <v/>
      </c>
      <c r="CF78" s="370" t="str">
        <f ca="1">+IF(OFFSET('Water Data'!$H$28,0,10*ROW('Water Data'!H72))="","",OFFSET('Water Data'!$H$28,0,10*ROW('Water Data'!H72)))</f>
        <v/>
      </c>
      <c r="CG78" s="370" t="str">
        <f ca="1">+IF(OFFSET('Water Data'!$H$29,0,10*ROW('Water Data'!H72))="","",OFFSET('Water Data'!$H$29,0,10*ROW('Water Data'!H72)))</f>
        <v/>
      </c>
      <c r="CH78" s="370" t="str">
        <f ca="1">+IF(OFFSET('Water Data'!$I$27,0,10*ROW('Water Data'!I72))="","",OFFSET('Water Data'!$I$27,0,10*ROW('Water Data'!I72)))</f>
        <v/>
      </c>
      <c r="CI78" s="370" t="str">
        <f ca="1">+IF(OFFSET('Water Data'!$I$28,0,10*ROW('Water Data'!I72))="","",OFFSET('Water Data'!$I$28,0,10*ROW('Water Data'!I72)))</f>
        <v/>
      </c>
      <c r="CJ78" s="370" t="str">
        <f ca="1">+IF(OFFSET('Water Data'!$I$29,0,10*ROW('Water Data'!I72))="","",OFFSET('Water Data'!$I$29,0,10*ROW('Water Data'!I72)))</f>
        <v/>
      </c>
      <c r="CK78" s="370" t="str">
        <f ca="1">+IF(OFFSET('Sanitation Data'!$D$28,0,10*ROW('Sanitation Data'!D72))="","",OFFSET('Sanitation Data'!$D$28,0,10*ROW('Sanitation Data'!D72)))</f>
        <v/>
      </c>
      <c r="CL78" s="370" t="str">
        <f ca="1">+IF(OFFSET('Sanitation Data'!$D$29,0,10*ROW('Sanitation Data'!D72))="","",OFFSET('Sanitation Data'!$D$29,0,10*ROW('Sanitation Data'!D72)))</f>
        <v/>
      </c>
      <c r="CM78" s="370" t="str">
        <f ca="1">+IF(OFFSET('Sanitation Data'!$D$30,0,10*ROW('Sanitation Data'!D72))="","",OFFSET('Sanitation Data'!$D$30,0,10*ROW('Sanitation Data'!D72)))</f>
        <v/>
      </c>
      <c r="CN78" s="370" t="str">
        <f ca="1">+IF(OFFSET('Sanitation Data'!$D$31,0,10*ROW('Sanitation Data'!D72))="","",OFFSET('Sanitation Data'!$D$31,0,10*ROW('Sanitation Data'!D72)))</f>
        <v/>
      </c>
      <c r="CO78" s="370" t="str">
        <f ca="1">+IF(OFFSET('Sanitation Data'!$D$32,0,10*ROW('Sanitation Data'!D72))="","",OFFSET('Sanitation Data'!$D$32,0,10*ROW('Sanitation Data'!D72)))</f>
        <v/>
      </c>
      <c r="CP78" s="370" t="str">
        <f ca="1">+IF(OFFSET('Sanitation Data'!$E$28,0,10*ROW('Sanitation Data'!E72))="","",OFFSET('Sanitation Data'!$E$28,0,10*ROW('Sanitation Data'!E72)))</f>
        <v/>
      </c>
      <c r="CQ78" s="370" t="str">
        <f ca="1">+IF(OFFSET('Sanitation Data'!$E$29,0,10*ROW('Sanitation Data'!E72))="","",OFFSET('Sanitation Data'!$E$29,0,10*ROW('Sanitation Data'!E72)))</f>
        <v/>
      </c>
      <c r="CR78" s="370" t="str">
        <f ca="1">+IF(OFFSET('Sanitation Data'!$E$30,0,10*ROW('Sanitation Data'!E72))="","",OFFSET('Sanitation Data'!$E$30,0,10*ROW('Sanitation Data'!E72)))</f>
        <v/>
      </c>
      <c r="CS78" s="370" t="str">
        <f ca="1">+IF(OFFSET('Sanitation Data'!$E$31,0,10*ROW('Sanitation Data'!E72))="","",OFFSET('Sanitation Data'!$E$31,0,10*ROW('Sanitation Data'!E72)))</f>
        <v/>
      </c>
      <c r="CT78" s="370" t="str">
        <f ca="1">+IF(OFFSET('Sanitation Data'!$E$32,0,10*ROW('Sanitation Data'!E72))="","",OFFSET('Sanitation Data'!$E$32,0,10*ROW('Sanitation Data'!E72)))</f>
        <v/>
      </c>
      <c r="CU78" s="370" t="str">
        <f ca="1">+IF(OFFSET('Sanitation Data'!$F$28,0,10*ROW('Sanitation Data'!F72))="","",OFFSET('Sanitation Data'!$F$28,0,10*ROW('Sanitation Data'!F72)))</f>
        <v/>
      </c>
      <c r="CV78" s="370" t="str">
        <f ca="1">+IF(OFFSET('Sanitation Data'!$F$29,0,10*ROW('Sanitation Data'!F72))="","",OFFSET('Sanitation Data'!$F$29,0,10*ROW('Sanitation Data'!F72)))</f>
        <v/>
      </c>
      <c r="CW78" s="370" t="str">
        <f ca="1">+IF(OFFSET('Sanitation Data'!$F$30,0,10*ROW('Sanitation Data'!F72))="","",OFFSET('Sanitation Data'!$F$30,0,10*ROW('Sanitation Data'!F72)))</f>
        <v/>
      </c>
      <c r="CX78" s="370" t="str">
        <f ca="1">+IF(OFFSET('Sanitation Data'!$F$31,0,10*ROW('Sanitation Data'!F72))="","",OFFSET('Sanitation Data'!$F$31,0,10*ROW('Sanitation Data'!F72)))</f>
        <v/>
      </c>
      <c r="CY78" s="370" t="str">
        <f ca="1">+IF(OFFSET('Sanitation Data'!$F$32,0,10*ROW('Sanitation Data'!F72))="","",OFFSET('Sanitation Data'!$F$32,0,10*ROW('Sanitation Data'!F72)))</f>
        <v/>
      </c>
      <c r="CZ78" s="370" t="str">
        <f ca="1">+IF(OFFSET('Sanitation Data'!$G$28,0,10*ROW('Sanitation Data'!G72))="","",OFFSET('Sanitation Data'!$G$28,0,10*ROW('Sanitation Data'!G72)))</f>
        <v/>
      </c>
      <c r="DA78" s="370" t="str">
        <f ca="1">+IF(OFFSET('Sanitation Data'!$G$29,0,10*ROW('Sanitation Data'!G72))="","",OFFSET('Sanitation Data'!$G$29,0,10*ROW('Sanitation Data'!G72)))</f>
        <v/>
      </c>
      <c r="DB78" s="370" t="str">
        <f ca="1">+IF(OFFSET('Sanitation Data'!$G$30,0,10*ROW('Sanitation Data'!G72))="","",OFFSET('Sanitation Data'!$G$30,0,10*ROW('Sanitation Data'!G72)))</f>
        <v/>
      </c>
      <c r="DC78" s="370" t="str">
        <f ca="1">+IF(OFFSET('Sanitation Data'!$G$31,0,10*ROW('Sanitation Data'!G72))="","",OFFSET('Sanitation Data'!$G$31,0,10*ROW('Sanitation Data'!G72)))</f>
        <v/>
      </c>
      <c r="DD78" s="370" t="str">
        <f ca="1">+IF(OFFSET('Sanitation Data'!$G$32,0,10*ROW('Sanitation Data'!G72))="","",OFFSET('Sanitation Data'!$G$32,0,10*ROW('Sanitation Data'!G72)))</f>
        <v/>
      </c>
      <c r="DE78" s="370" t="str">
        <f ca="1">+IF(OFFSET('Sanitation Data'!$H$28,0,10*ROW('Sanitation Data'!H72))="","",OFFSET('Sanitation Data'!$H$28,0,10*ROW('Sanitation Data'!H72)))</f>
        <v/>
      </c>
      <c r="DF78" s="370" t="str">
        <f ca="1">+IF(OFFSET('Sanitation Data'!$H$29,0,10*ROW('Sanitation Data'!H72))="","",OFFSET('Sanitation Data'!$H$29,0,10*ROW('Sanitation Data'!H72)))</f>
        <v/>
      </c>
      <c r="DG78" s="370" t="str">
        <f ca="1">+IF(OFFSET('Sanitation Data'!$H$30,0,10*ROW('Sanitation Data'!H72))="","",OFFSET('Sanitation Data'!$H$30,0,10*ROW('Sanitation Data'!H72)))</f>
        <v/>
      </c>
      <c r="DH78" s="370" t="str">
        <f ca="1">+IF(OFFSET('Sanitation Data'!$H$31,0,10*ROW('Sanitation Data'!H72))="","",OFFSET('Sanitation Data'!$H$31,0,10*ROW('Sanitation Data'!H72)))</f>
        <v/>
      </c>
      <c r="DI78" s="370" t="str">
        <f ca="1">+IF(OFFSET('Sanitation Data'!$H$32,0,10*ROW('Sanitation Data'!H72))="","",OFFSET('Sanitation Data'!$H$32,0,10*ROW('Sanitation Data'!H72)))</f>
        <v/>
      </c>
      <c r="DJ78" s="370" t="str">
        <f ca="1">+IF(OFFSET('Sanitation Data'!$I$28,0,10*ROW('Sanitation Data'!I72))="","",OFFSET('Sanitation Data'!$I$28,0,10*ROW('Sanitation Data'!I72)))</f>
        <v/>
      </c>
      <c r="DK78" s="370" t="str">
        <f ca="1">+IF(OFFSET('Sanitation Data'!$I$29,0,10*ROW('Sanitation Data'!I72))="","",OFFSET('Sanitation Data'!$I$29,0,10*ROW('Sanitation Data'!I72)))</f>
        <v/>
      </c>
      <c r="DL78" s="370" t="str">
        <f ca="1">+IF(OFFSET('Sanitation Data'!$I$30,0,10*ROW('Sanitation Data'!I72))="","",OFFSET('Sanitation Data'!$I$30,0,10*ROW('Sanitation Data'!I72)))</f>
        <v/>
      </c>
      <c r="DM78" s="370" t="str">
        <f ca="1">+IF(OFFSET('Sanitation Data'!$I$31,0,10*ROW('Sanitation Data'!I72))="","",OFFSET('Sanitation Data'!$I$31,0,10*ROW('Sanitation Data'!I72)))</f>
        <v/>
      </c>
      <c r="DN78" s="370" t="str">
        <f ca="1">+IF(OFFSET('Sanitation Data'!$I$32,0,10*ROW('Sanitation Data'!I72))="","",OFFSET('Sanitation Data'!$I$32,0,10*ROW('Sanitation Data'!I72)))</f>
        <v/>
      </c>
      <c r="DO78" s="370" t="str">
        <f ca="1">+IF(OFFSET('Hygiene Data'!$D$11,0,10*ROW('Hygiene Data'!D72))="","",OFFSET('Hygiene Data'!$D$11,0,10*ROW('Hygiene Data'!D72)))</f>
        <v/>
      </c>
      <c r="DP78" s="370" t="str">
        <f ca="1">+IF(OFFSET('Hygiene Data'!$D$12,0,10*ROW('Hygiene Data'!D72))="","",OFFSET('Hygiene Data'!$D$12,0,10*ROW('Hygiene Data'!D72)))</f>
        <v/>
      </c>
      <c r="DQ78" s="370" t="str">
        <f ca="1">+IF(OFFSET('Hygiene Data'!$D$13,0,10*ROW('Hygiene Data'!D72))="","",OFFSET('Hygiene Data'!$D$13,0,10*ROW('Hygiene Data'!D72)))</f>
        <v/>
      </c>
      <c r="DR78" s="370" t="str">
        <f ca="1">+IF(OFFSET('Hygiene Data'!$E$11,0,10*ROW('Hygiene Data'!E72))="","",OFFSET('Hygiene Data'!$E$11,0,10*ROW('Hygiene Data'!E72)))</f>
        <v/>
      </c>
      <c r="DS78" s="370" t="str">
        <f ca="1">+IF(OFFSET('Hygiene Data'!$E$12,0,10*ROW('Hygiene Data'!E72))="","",OFFSET('Hygiene Data'!$E$12,0,10*ROW('Hygiene Data'!E72)))</f>
        <v/>
      </c>
      <c r="DT78" s="370" t="str">
        <f ca="1">+IF(OFFSET('Hygiene Data'!$E$13,0,10*ROW('Hygiene Data'!E72))="","",OFFSET('Hygiene Data'!$E$13,0,10*ROW('Hygiene Data'!E72)))</f>
        <v/>
      </c>
      <c r="DU78" s="370" t="str">
        <f ca="1">+IF(OFFSET('Hygiene Data'!$F$11,0,10*ROW('Hygiene Data'!F72))="","",OFFSET('Hygiene Data'!$F$11,0,10*ROW('Hygiene Data'!F72)))</f>
        <v/>
      </c>
      <c r="DV78" s="370" t="str">
        <f ca="1">+IF(OFFSET('Hygiene Data'!$F$12,0,10*ROW('Hygiene Data'!F72))="","",OFFSET('Hygiene Data'!$F$12,0,10*ROW('Hygiene Data'!F72)))</f>
        <v/>
      </c>
      <c r="DW78" s="370" t="str">
        <f ca="1">+IF(OFFSET('Hygiene Data'!$F$13,0,10*ROW('Hygiene Data'!F72))="","",OFFSET('Hygiene Data'!$F$13,0,10*ROW('Hygiene Data'!F72)))</f>
        <v/>
      </c>
      <c r="DX78" s="370" t="str">
        <f ca="1">+IF(OFFSET('Hygiene Data'!$G$11,0,10*ROW('Hygiene Data'!G72))="","",OFFSET('Hygiene Data'!$G$11,0,10*ROW('Hygiene Data'!G72)))</f>
        <v/>
      </c>
      <c r="DY78" s="370" t="str">
        <f ca="1">+IF(OFFSET('Hygiene Data'!$G$12,0,10*ROW('Hygiene Data'!G72))="","",OFFSET('Hygiene Data'!$G$12,0,10*ROW('Hygiene Data'!G72)))</f>
        <v/>
      </c>
      <c r="DZ78" s="370" t="str">
        <f ca="1">+IF(OFFSET('Hygiene Data'!$G$13,0,10*ROW('Hygiene Data'!G72))="","",OFFSET('Hygiene Data'!$G$13,0,10*ROW('Hygiene Data'!G72)))</f>
        <v/>
      </c>
      <c r="EA78" s="370" t="str">
        <f ca="1">+IF(OFFSET('Hygiene Data'!$H$11,0,10*ROW('Hygiene Data'!H72))="","",OFFSET('Hygiene Data'!$H$11,0,10*ROW('Hygiene Data'!H72)))</f>
        <v/>
      </c>
      <c r="EB78" s="370" t="str">
        <f ca="1">+IF(OFFSET('Hygiene Data'!$H$12,0,10*ROW('Hygiene Data'!H72))="","",OFFSET('Hygiene Data'!$H$12,0,10*ROW('Hygiene Data'!H72)))</f>
        <v/>
      </c>
      <c r="EC78" s="370" t="str">
        <f ca="1">+IF(OFFSET('Hygiene Data'!$H$13,0,10*ROW('Hygiene Data'!H72))="","",OFFSET('Hygiene Data'!$H$13,0,10*ROW('Hygiene Data'!H72)))</f>
        <v/>
      </c>
      <c r="ED78" s="370" t="str">
        <f ca="1">+IF(OFFSET('Hygiene Data'!$I$11,0,10*ROW('Hygiene Data'!I72))="","",OFFSET('Hygiene Data'!$I$11,0,10*ROW('Hygiene Data'!I72)))</f>
        <v/>
      </c>
      <c r="EE78" s="370" t="str">
        <f ca="1">+IF(OFFSET('Hygiene Data'!$I$12,0,10*ROW('Hygiene Data'!I72))="","",OFFSET('Hygiene Data'!$I$12,0,10*ROW('Hygiene Data'!I72)))</f>
        <v/>
      </c>
      <c r="EF78" s="370" t="str">
        <f ca="1">+IF(OFFSET('Hygiene Data'!$I$13,0,10*ROW('Hygiene Data'!I72))="","",OFFSET('Hygiene Data'!$I$13,0,10*ROW('Hygiene Data'!I72)))</f>
        <v/>
      </c>
    </row>
    <row r="79" spans="1:136" x14ac:dyDescent="0.25">
      <c r="A79" s="479" t="str">
        <f ca="1">+IF(OFFSET('Water Data'!$B$2,0,10*ROW('Water Data'!E73))="","",OFFSET('Water Data'!$B$2,0,10*ROW('Water Data'!E73)))</f>
        <v/>
      </c>
      <c r="B79" s="47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6" t="str">
        <f t="shared" ca="1" si="1"/>
        <v/>
      </c>
      <c r="D79" s="50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0" t="str">
        <f ca="1">+IF(OFFSET('Water Data'!$D$27,0,10*ROW('Water Data'!D73))="","",OFFSET('Water Data'!$D$27,0,10*ROW('Water Data'!D73)))</f>
        <v/>
      </c>
      <c r="BT79" s="370" t="str">
        <f ca="1">+IF(OFFSET('Water Data'!$D$28,0,10*ROW('Water Data'!D73))="","",OFFSET('Water Data'!$D$28,0,10*ROW('Water Data'!D73)))</f>
        <v/>
      </c>
      <c r="BU79" s="370" t="str">
        <f ca="1">+IF(OFFSET('Water Data'!$D$29,0,10*ROW('Water Data'!D73))="","",OFFSET('Water Data'!$D$29,0,10*ROW('Water Data'!D73)))</f>
        <v/>
      </c>
      <c r="BV79" s="370" t="str">
        <f ca="1">+IF(OFFSET('Water Data'!$E$27,0,10*ROW('Water Data'!E73))="","",OFFSET('Water Data'!$E$27,0,10*ROW('Water Data'!E73)))</f>
        <v/>
      </c>
      <c r="BW79" s="370" t="str">
        <f ca="1">+IF(OFFSET('Water Data'!$E$28,0,10*ROW('Water Data'!E73))="","",OFFSET('Water Data'!$E$28,0,10*ROW('Water Data'!E73)))</f>
        <v/>
      </c>
      <c r="BX79" s="370" t="str">
        <f ca="1">+IF(OFFSET('Water Data'!$E$29,0,10*ROW('Water Data'!E73))="","",OFFSET('Water Data'!$E$29,0,10*ROW('Water Data'!E73)))</f>
        <v/>
      </c>
      <c r="BY79" s="370" t="str">
        <f ca="1">+IF(OFFSET('Water Data'!$F$27,0,10*ROW('Water Data'!F73))="","",OFFSET('Water Data'!$F$27,0,10*ROW('Water Data'!F73)))</f>
        <v/>
      </c>
      <c r="BZ79" s="370" t="str">
        <f ca="1">+IF(OFFSET('Water Data'!$F$28,0,10*ROW('Water Data'!F73))="","",OFFSET('Water Data'!$F$28,0,10*ROW('Water Data'!F73)))</f>
        <v/>
      </c>
      <c r="CA79" s="370" t="str">
        <f ca="1">+IF(OFFSET('Water Data'!$F$29,0,10*ROW('Water Data'!F73))="","",OFFSET('Water Data'!$F$29,0,10*ROW('Water Data'!F73)))</f>
        <v/>
      </c>
      <c r="CB79" s="370" t="str">
        <f ca="1">+IF(OFFSET('Water Data'!$G$27,0,10*ROW('Water Data'!G73))="","",OFFSET('Water Data'!$G$27,0,10*ROW('Water Data'!G73)))</f>
        <v/>
      </c>
      <c r="CC79" s="370" t="str">
        <f ca="1">+IF(OFFSET('Water Data'!$G$28,0,10*ROW('Water Data'!G73))="","",OFFSET('Water Data'!$G$28,0,10*ROW('Water Data'!G73)))</f>
        <v/>
      </c>
      <c r="CD79" s="370" t="str">
        <f ca="1">+IF(OFFSET('Water Data'!$G$29,0,10*ROW('Water Data'!G73))="","",OFFSET('Water Data'!$G$29,0,10*ROW('Water Data'!G73)))</f>
        <v/>
      </c>
      <c r="CE79" s="370" t="str">
        <f ca="1">+IF(OFFSET('Water Data'!$H$27,0,10*ROW('Water Data'!H73))="","",OFFSET('Water Data'!$H$27,0,10*ROW('Water Data'!H73)))</f>
        <v/>
      </c>
      <c r="CF79" s="370" t="str">
        <f ca="1">+IF(OFFSET('Water Data'!$H$28,0,10*ROW('Water Data'!H73))="","",OFFSET('Water Data'!$H$28,0,10*ROW('Water Data'!H73)))</f>
        <v/>
      </c>
      <c r="CG79" s="370" t="str">
        <f ca="1">+IF(OFFSET('Water Data'!$H$29,0,10*ROW('Water Data'!H73))="","",OFFSET('Water Data'!$H$29,0,10*ROW('Water Data'!H73)))</f>
        <v/>
      </c>
      <c r="CH79" s="370" t="str">
        <f ca="1">+IF(OFFSET('Water Data'!$I$27,0,10*ROW('Water Data'!I73))="","",OFFSET('Water Data'!$I$27,0,10*ROW('Water Data'!I73)))</f>
        <v/>
      </c>
      <c r="CI79" s="370" t="str">
        <f ca="1">+IF(OFFSET('Water Data'!$I$28,0,10*ROW('Water Data'!I73))="","",OFFSET('Water Data'!$I$28,0,10*ROW('Water Data'!I73)))</f>
        <v/>
      </c>
      <c r="CJ79" s="370" t="str">
        <f ca="1">+IF(OFFSET('Water Data'!$I$29,0,10*ROW('Water Data'!I73))="","",OFFSET('Water Data'!$I$29,0,10*ROW('Water Data'!I73)))</f>
        <v/>
      </c>
      <c r="CK79" s="370" t="str">
        <f ca="1">+IF(OFFSET('Sanitation Data'!$D$28,0,10*ROW('Sanitation Data'!D73))="","",OFFSET('Sanitation Data'!$D$28,0,10*ROW('Sanitation Data'!D73)))</f>
        <v/>
      </c>
      <c r="CL79" s="370" t="str">
        <f ca="1">+IF(OFFSET('Sanitation Data'!$D$29,0,10*ROW('Sanitation Data'!D73))="","",OFFSET('Sanitation Data'!$D$29,0,10*ROW('Sanitation Data'!D73)))</f>
        <v/>
      </c>
      <c r="CM79" s="370" t="str">
        <f ca="1">+IF(OFFSET('Sanitation Data'!$D$30,0,10*ROW('Sanitation Data'!D73))="","",OFFSET('Sanitation Data'!$D$30,0,10*ROW('Sanitation Data'!D73)))</f>
        <v/>
      </c>
      <c r="CN79" s="370" t="str">
        <f ca="1">+IF(OFFSET('Sanitation Data'!$D$31,0,10*ROW('Sanitation Data'!D73))="","",OFFSET('Sanitation Data'!$D$31,0,10*ROW('Sanitation Data'!D73)))</f>
        <v/>
      </c>
      <c r="CO79" s="370" t="str">
        <f ca="1">+IF(OFFSET('Sanitation Data'!$D$32,0,10*ROW('Sanitation Data'!D73))="","",OFFSET('Sanitation Data'!$D$32,0,10*ROW('Sanitation Data'!D73)))</f>
        <v/>
      </c>
      <c r="CP79" s="370" t="str">
        <f ca="1">+IF(OFFSET('Sanitation Data'!$E$28,0,10*ROW('Sanitation Data'!E73))="","",OFFSET('Sanitation Data'!$E$28,0,10*ROW('Sanitation Data'!E73)))</f>
        <v/>
      </c>
      <c r="CQ79" s="370" t="str">
        <f ca="1">+IF(OFFSET('Sanitation Data'!$E$29,0,10*ROW('Sanitation Data'!E73))="","",OFFSET('Sanitation Data'!$E$29,0,10*ROW('Sanitation Data'!E73)))</f>
        <v/>
      </c>
      <c r="CR79" s="370" t="str">
        <f ca="1">+IF(OFFSET('Sanitation Data'!$E$30,0,10*ROW('Sanitation Data'!E73))="","",OFFSET('Sanitation Data'!$E$30,0,10*ROW('Sanitation Data'!E73)))</f>
        <v/>
      </c>
      <c r="CS79" s="370" t="str">
        <f ca="1">+IF(OFFSET('Sanitation Data'!$E$31,0,10*ROW('Sanitation Data'!E73))="","",OFFSET('Sanitation Data'!$E$31,0,10*ROW('Sanitation Data'!E73)))</f>
        <v/>
      </c>
      <c r="CT79" s="370" t="str">
        <f ca="1">+IF(OFFSET('Sanitation Data'!$E$32,0,10*ROW('Sanitation Data'!E73))="","",OFFSET('Sanitation Data'!$E$32,0,10*ROW('Sanitation Data'!E73)))</f>
        <v/>
      </c>
      <c r="CU79" s="370" t="str">
        <f ca="1">+IF(OFFSET('Sanitation Data'!$F$28,0,10*ROW('Sanitation Data'!F73))="","",OFFSET('Sanitation Data'!$F$28,0,10*ROW('Sanitation Data'!F73)))</f>
        <v/>
      </c>
      <c r="CV79" s="370" t="str">
        <f ca="1">+IF(OFFSET('Sanitation Data'!$F$29,0,10*ROW('Sanitation Data'!F73))="","",OFFSET('Sanitation Data'!$F$29,0,10*ROW('Sanitation Data'!F73)))</f>
        <v/>
      </c>
      <c r="CW79" s="370" t="str">
        <f ca="1">+IF(OFFSET('Sanitation Data'!$F$30,0,10*ROW('Sanitation Data'!F73))="","",OFFSET('Sanitation Data'!$F$30,0,10*ROW('Sanitation Data'!F73)))</f>
        <v/>
      </c>
      <c r="CX79" s="370" t="str">
        <f ca="1">+IF(OFFSET('Sanitation Data'!$F$31,0,10*ROW('Sanitation Data'!F73))="","",OFFSET('Sanitation Data'!$F$31,0,10*ROW('Sanitation Data'!F73)))</f>
        <v/>
      </c>
      <c r="CY79" s="370" t="str">
        <f ca="1">+IF(OFFSET('Sanitation Data'!$F$32,0,10*ROW('Sanitation Data'!F73))="","",OFFSET('Sanitation Data'!$F$32,0,10*ROW('Sanitation Data'!F73)))</f>
        <v/>
      </c>
      <c r="CZ79" s="370" t="str">
        <f ca="1">+IF(OFFSET('Sanitation Data'!$G$28,0,10*ROW('Sanitation Data'!G73))="","",OFFSET('Sanitation Data'!$G$28,0,10*ROW('Sanitation Data'!G73)))</f>
        <v/>
      </c>
      <c r="DA79" s="370" t="str">
        <f ca="1">+IF(OFFSET('Sanitation Data'!$G$29,0,10*ROW('Sanitation Data'!G73))="","",OFFSET('Sanitation Data'!$G$29,0,10*ROW('Sanitation Data'!G73)))</f>
        <v/>
      </c>
      <c r="DB79" s="370" t="str">
        <f ca="1">+IF(OFFSET('Sanitation Data'!$G$30,0,10*ROW('Sanitation Data'!G73))="","",OFFSET('Sanitation Data'!$G$30,0,10*ROW('Sanitation Data'!G73)))</f>
        <v/>
      </c>
      <c r="DC79" s="370" t="str">
        <f ca="1">+IF(OFFSET('Sanitation Data'!$G$31,0,10*ROW('Sanitation Data'!G73))="","",OFFSET('Sanitation Data'!$G$31,0,10*ROW('Sanitation Data'!G73)))</f>
        <v/>
      </c>
      <c r="DD79" s="370" t="str">
        <f ca="1">+IF(OFFSET('Sanitation Data'!$G$32,0,10*ROW('Sanitation Data'!G73))="","",OFFSET('Sanitation Data'!$G$32,0,10*ROW('Sanitation Data'!G73)))</f>
        <v/>
      </c>
      <c r="DE79" s="370" t="str">
        <f ca="1">+IF(OFFSET('Sanitation Data'!$H$28,0,10*ROW('Sanitation Data'!H73))="","",OFFSET('Sanitation Data'!$H$28,0,10*ROW('Sanitation Data'!H73)))</f>
        <v/>
      </c>
      <c r="DF79" s="370" t="str">
        <f ca="1">+IF(OFFSET('Sanitation Data'!$H$29,0,10*ROW('Sanitation Data'!H73))="","",OFFSET('Sanitation Data'!$H$29,0,10*ROW('Sanitation Data'!H73)))</f>
        <v/>
      </c>
      <c r="DG79" s="370" t="str">
        <f ca="1">+IF(OFFSET('Sanitation Data'!$H$30,0,10*ROW('Sanitation Data'!H73))="","",OFFSET('Sanitation Data'!$H$30,0,10*ROW('Sanitation Data'!H73)))</f>
        <v/>
      </c>
      <c r="DH79" s="370" t="str">
        <f ca="1">+IF(OFFSET('Sanitation Data'!$H$31,0,10*ROW('Sanitation Data'!H73))="","",OFFSET('Sanitation Data'!$H$31,0,10*ROW('Sanitation Data'!H73)))</f>
        <v/>
      </c>
      <c r="DI79" s="370" t="str">
        <f ca="1">+IF(OFFSET('Sanitation Data'!$H$32,0,10*ROW('Sanitation Data'!H73))="","",OFFSET('Sanitation Data'!$H$32,0,10*ROW('Sanitation Data'!H73)))</f>
        <v/>
      </c>
      <c r="DJ79" s="370" t="str">
        <f ca="1">+IF(OFFSET('Sanitation Data'!$I$28,0,10*ROW('Sanitation Data'!I73))="","",OFFSET('Sanitation Data'!$I$28,0,10*ROW('Sanitation Data'!I73)))</f>
        <v/>
      </c>
      <c r="DK79" s="370" t="str">
        <f ca="1">+IF(OFFSET('Sanitation Data'!$I$29,0,10*ROW('Sanitation Data'!I73))="","",OFFSET('Sanitation Data'!$I$29,0,10*ROW('Sanitation Data'!I73)))</f>
        <v/>
      </c>
      <c r="DL79" s="370" t="str">
        <f ca="1">+IF(OFFSET('Sanitation Data'!$I$30,0,10*ROW('Sanitation Data'!I73))="","",OFFSET('Sanitation Data'!$I$30,0,10*ROW('Sanitation Data'!I73)))</f>
        <v/>
      </c>
      <c r="DM79" s="370" t="str">
        <f ca="1">+IF(OFFSET('Sanitation Data'!$I$31,0,10*ROW('Sanitation Data'!I73))="","",OFFSET('Sanitation Data'!$I$31,0,10*ROW('Sanitation Data'!I73)))</f>
        <v/>
      </c>
      <c r="DN79" s="370" t="str">
        <f ca="1">+IF(OFFSET('Sanitation Data'!$I$32,0,10*ROW('Sanitation Data'!I73))="","",OFFSET('Sanitation Data'!$I$32,0,10*ROW('Sanitation Data'!I73)))</f>
        <v/>
      </c>
      <c r="DO79" s="370" t="str">
        <f ca="1">+IF(OFFSET('Hygiene Data'!$D$11,0,10*ROW('Hygiene Data'!D73))="","",OFFSET('Hygiene Data'!$D$11,0,10*ROW('Hygiene Data'!D73)))</f>
        <v/>
      </c>
      <c r="DP79" s="370" t="str">
        <f ca="1">+IF(OFFSET('Hygiene Data'!$D$12,0,10*ROW('Hygiene Data'!D73))="","",OFFSET('Hygiene Data'!$D$12,0,10*ROW('Hygiene Data'!D73)))</f>
        <v/>
      </c>
      <c r="DQ79" s="370" t="str">
        <f ca="1">+IF(OFFSET('Hygiene Data'!$D$13,0,10*ROW('Hygiene Data'!D73))="","",OFFSET('Hygiene Data'!$D$13,0,10*ROW('Hygiene Data'!D73)))</f>
        <v/>
      </c>
      <c r="DR79" s="370" t="str">
        <f ca="1">+IF(OFFSET('Hygiene Data'!$E$11,0,10*ROW('Hygiene Data'!E73))="","",OFFSET('Hygiene Data'!$E$11,0,10*ROW('Hygiene Data'!E73)))</f>
        <v/>
      </c>
      <c r="DS79" s="370" t="str">
        <f ca="1">+IF(OFFSET('Hygiene Data'!$E$12,0,10*ROW('Hygiene Data'!E73))="","",OFFSET('Hygiene Data'!$E$12,0,10*ROW('Hygiene Data'!E73)))</f>
        <v/>
      </c>
      <c r="DT79" s="370" t="str">
        <f ca="1">+IF(OFFSET('Hygiene Data'!$E$13,0,10*ROW('Hygiene Data'!E73))="","",OFFSET('Hygiene Data'!$E$13,0,10*ROW('Hygiene Data'!E73)))</f>
        <v/>
      </c>
      <c r="DU79" s="370" t="str">
        <f ca="1">+IF(OFFSET('Hygiene Data'!$F$11,0,10*ROW('Hygiene Data'!F73))="","",OFFSET('Hygiene Data'!$F$11,0,10*ROW('Hygiene Data'!F73)))</f>
        <v/>
      </c>
      <c r="DV79" s="370" t="str">
        <f ca="1">+IF(OFFSET('Hygiene Data'!$F$12,0,10*ROW('Hygiene Data'!F73))="","",OFFSET('Hygiene Data'!$F$12,0,10*ROW('Hygiene Data'!F73)))</f>
        <v/>
      </c>
      <c r="DW79" s="370" t="str">
        <f ca="1">+IF(OFFSET('Hygiene Data'!$F$13,0,10*ROW('Hygiene Data'!F73))="","",OFFSET('Hygiene Data'!$F$13,0,10*ROW('Hygiene Data'!F73)))</f>
        <v/>
      </c>
      <c r="DX79" s="370" t="str">
        <f ca="1">+IF(OFFSET('Hygiene Data'!$G$11,0,10*ROW('Hygiene Data'!G73))="","",OFFSET('Hygiene Data'!$G$11,0,10*ROW('Hygiene Data'!G73)))</f>
        <v/>
      </c>
      <c r="DY79" s="370" t="str">
        <f ca="1">+IF(OFFSET('Hygiene Data'!$G$12,0,10*ROW('Hygiene Data'!G73))="","",OFFSET('Hygiene Data'!$G$12,0,10*ROW('Hygiene Data'!G73)))</f>
        <v/>
      </c>
      <c r="DZ79" s="370" t="str">
        <f ca="1">+IF(OFFSET('Hygiene Data'!$G$13,0,10*ROW('Hygiene Data'!G73))="","",OFFSET('Hygiene Data'!$G$13,0,10*ROW('Hygiene Data'!G73)))</f>
        <v/>
      </c>
      <c r="EA79" s="370" t="str">
        <f ca="1">+IF(OFFSET('Hygiene Data'!$H$11,0,10*ROW('Hygiene Data'!H73))="","",OFFSET('Hygiene Data'!$H$11,0,10*ROW('Hygiene Data'!H73)))</f>
        <v/>
      </c>
      <c r="EB79" s="370" t="str">
        <f ca="1">+IF(OFFSET('Hygiene Data'!$H$12,0,10*ROW('Hygiene Data'!H73))="","",OFFSET('Hygiene Data'!$H$12,0,10*ROW('Hygiene Data'!H73)))</f>
        <v/>
      </c>
      <c r="EC79" s="370" t="str">
        <f ca="1">+IF(OFFSET('Hygiene Data'!$H$13,0,10*ROW('Hygiene Data'!H73))="","",OFFSET('Hygiene Data'!$H$13,0,10*ROW('Hygiene Data'!H73)))</f>
        <v/>
      </c>
      <c r="ED79" s="370" t="str">
        <f ca="1">+IF(OFFSET('Hygiene Data'!$I$11,0,10*ROW('Hygiene Data'!I73))="","",OFFSET('Hygiene Data'!$I$11,0,10*ROW('Hygiene Data'!I73)))</f>
        <v/>
      </c>
      <c r="EE79" s="370" t="str">
        <f ca="1">+IF(OFFSET('Hygiene Data'!$I$12,0,10*ROW('Hygiene Data'!I73))="","",OFFSET('Hygiene Data'!$I$12,0,10*ROW('Hygiene Data'!I73)))</f>
        <v/>
      </c>
      <c r="EF79" s="370" t="str">
        <f ca="1">+IF(OFFSET('Hygiene Data'!$I$13,0,10*ROW('Hygiene Data'!I73))="","",OFFSET('Hygiene Data'!$I$13,0,10*ROW('Hygiene Data'!I73)))</f>
        <v/>
      </c>
    </row>
    <row r="80" spans="1:136" x14ac:dyDescent="0.25">
      <c r="A80" s="479" t="str">
        <f ca="1">+IF(OFFSET('Water Data'!$B$2,0,10*ROW('Water Data'!E74))="","",OFFSET('Water Data'!$B$2,0,10*ROW('Water Data'!E74)))</f>
        <v/>
      </c>
      <c r="B80" s="47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6" t="str">
        <f t="shared" ca="1" si="1"/>
        <v/>
      </c>
      <c r="D80" s="50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0" t="str">
        <f ca="1">+IF(OFFSET('Water Data'!$D$27,0,10*ROW('Water Data'!D74))="","",OFFSET('Water Data'!$D$27,0,10*ROW('Water Data'!D74)))</f>
        <v/>
      </c>
      <c r="BT80" s="370" t="str">
        <f ca="1">+IF(OFFSET('Water Data'!$D$28,0,10*ROW('Water Data'!D74))="","",OFFSET('Water Data'!$D$28,0,10*ROW('Water Data'!D74)))</f>
        <v/>
      </c>
      <c r="BU80" s="370" t="str">
        <f ca="1">+IF(OFFSET('Water Data'!$D$29,0,10*ROW('Water Data'!D74))="","",OFFSET('Water Data'!$D$29,0,10*ROW('Water Data'!D74)))</f>
        <v/>
      </c>
      <c r="BV80" s="370" t="str">
        <f ca="1">+IF(OFFSET('Water Data'!$E$27,0,10*ROW('Water Data'!E74))="","",OFFSET('Water Data'!$E$27,0,10*ROW('Water Data'!E74)))</f>
        <v/>
      </c>
      <c r="BW80" s="370" t="str">
        <f ca="1">+IF(OFFSET('Water Data'!$E$28,0,10*ROW('Water Data'!E74))="","",OFFSET('Water Data'!$E$28,0,10*ROW('Water Data'!E74)))</f>
        <v/>
      </c>
      <c r="BX80" s="370" t="str">
        <f ca="1">+IF(OFFSET('Water Data'!$E$29,0,10*ROW('Water Data'!E74))="","",OFFSET('Water Data'!$E$29,0,10*ROW('Water Data'!E74)))</f>
        <v/>
      </c>
      <c r="BY80" s="370" t="str">
        <f ca="1">+IF(OFFSET('Water Data'!$F$27,0,10*ROW('Water Data'!F74))="","",OFFSET('Water Data'!$F$27,0,10*ROW('Water Data'!F74)))</f>
        <v/>
      </c>
      <c r="BZ80" s="370" t="str">
        <f ca="1">+IF(OFFSET('Water Data'!$F$28,0,10*ROW('Water Data'!F74))="","",OFFSET('Water Data'!$F$28,0,10*ROW('Water Data'!F74)))</f>
        <v/>
      </c>
      <c r="CA80" s="370" t="str">
        <f ca="1">+IF(OFFSET('Water Data'!$F$29,0,10*ROW('Water Data'!F74))="","",OFFSET('Water Data'!$F$29,0,10*ROW('Water Data'!F74)))</f>
        <v/>
      </c>
      <c r="CB80" s="370" t="str">
        <f ca="1">+IF(OFFSET('Water Data'!$G$27,0,10*ROW('Water Data'!G74))="","",OFFSET('Water Data'!$G$27,0,10*ROW('Water Data'!G74)))</f>
        <v/>
      </c>
      <c r="CC80" s="370" t="str">
        <f ca="1">+IF(OFFSET('Water Data'!$G$28,0,10*ROW('Water Data'!G74))="","",OFFSET('Water Data'!$G$28,0,10*ROW('Water Data'!G74)))</f>
        <v/>
      </c>
      <c r="CD80" s="370" t="str">
        <f ca="1">+IF(OFFSET('Water Data'!$G$29,0,10*ROW('Water Data'!G74))="","",OFFSET('Water Data'!$G$29,0,10*ROW('Water Data'!G74)))</f>
        <v/>
      </c>
      <c r="CE80" s="370" t="str">
        <f ca="1">+IF(OFFSET('Water Data'!$H$27,0,10*ROW('Water Data'!H74))="","",OFFSET('Water Data'!$H$27,0,10*ROW('Water Data'!H74)))</f>
        <v/>
      </c>
      <c r="CF80" s="370" t="str">
        <f ca="1">+IF(OFFSET('Water Data'!$H$28,0,10*ROW('Water Data'!H74))="","",OFFSET('Water Data'!$H$28,0,10*ROW('Water Data'!H74)))</f>
        <v/>
      </c>
      <c r="CG80" s="370" t="str">
        <f ca="1">+IF(OFFSET('Water Data'!$H$29,0,10*ROW('Water Data'!H74))="","",OFFSET('Water Data'!$H$29,0,10*ROW('Water Data'!H74)))</f>
        <v/>
      </c>
      <c r="CH80" s="370" t="str">
        <f ca="1">+IF(OFFSET('Water Data'!$I$27,0,10*ROW('Water Data'!I74))="","",OFFSET('Water Data'!$I$27,0,10*ROW('Water Data'!I74)))</f>
        <v/>
      </c>
      <c r="CI80" s="370" t="str">
        <f ca="1">+IF(OFFSET('Water Data'!$I$28,0,10*ROW('Water Data'!I74))="","",OFFSET('Water Data'!$I$28,0,10*ROW('Water Data'!I74)))</f>
        <v/>
      </c>
      <c r="CJ80" s="370" t="str">
        <f ca="1">+IF(OFFSET('Water Data'!$I$29,0,10*ROW('Water Data'!I74))="","",OFFSET('Water Data'!$I$29,0,10*ROW('Water Data'!I74)))</f>
        <v/>
      </c>
      <c r="CK80" s="370" t="str">
        <f ca="1">+IF(OFFSET('Sanitation Data'!$D$28,0,10*ROW('Sanitation Data'!D74))="","",OFFSET('Sanitation Data'!$D$28,0,10*ROW('Sanitation Data'!D74)))</f>
        <v/>
      </c>
      <c r="CL80" s="370" t="str">
        <f ca="1">+IF(OFFSET('Sanitation Data'!$D$29,0,10*ROW('Sanitation Data'!D74))="","",OFFSET('Sanitation Data'!$D$29,0,10*ROW('Sanitation Data'!D74)))</f>
        <v/>
      </c>
      <c r="CM80" s="370" t="str">
        <f ca="1">+IF(OFFSET('Sanitation Data'!$D$30,0,10*ROW('Sanitation Data'!D74))="","",OFFSET('Sanitation Data'!$D$30,0,10*ROW('Sanitation Data'!D74)))</f>
        <v/>
      </c>
      <c r="CN80" s="370" t="str">
        <f ca="1">+IF(OFFSET('Sanitation Data'!$D$31,0,10*ROW('Sanitation Data'!D74))="","",OFFSET('Sanitation Data'!$D$31,0,10*ROW('Sanitation Data'!D74)))</f>
        <v/>
      </c>
      <c r="CO80" s="370" t="str">
        <f ca="1">+IF(OFFSET('Sanitation Data'!$D$32,0,10*ROW('Sanitation Data'!D74))="","",OFFSET('Sanitation Data'!$D$32,0,10*ROW('Sanitation Data'!D74)))</f>
        <v/>
      </c>
      <c r="CP80" s="370" t="str">
        <f ca="1">+IF(OFFSET('Sanitation Data'!$E$28,0,10*ROW('Sanitation Data'!E74))="","",OFFSET('Sanitation Data'!$E$28,0,10*ROW('Sanitation Data'!E74)))</f>
        <v/>
      </c>
      <c r="CQ80" s="370" t="str">
        <f ca="1">+IF(OFFSET('Sanitation Data'!$E$29,0,10*ROW('Sanitation Data'!E74))="","",OFFSET('Sanitation Data'!$E$29,0,10*ROW('Sanitation Data'!E74)))</f>
        <v/>
      </c>
      <c r="CR80" s="370" t="str">
        <f ca="1">+IF(OFFSET('Sanitation Data'!$E$30,0,10*ROW('Sanitation Data'!E74))="","",OFFSET('Sanitation Data'!$E$30,0,10*ROW('Sanitation Data'!E74)))</f>
        <v/>
      </c>
      <c r="CS80" s="370" t="str">
        <f ca="1">+IF(OFFSET('Sanitation Data'!$E$31,0,10*ROW('Sanitation Data'!E74))="","",OFFSET('Sanitation Data'!$E$31,0,10*ROW('Sanitation Data'!E74)))</f>
        <v/>
      </c>
      <c r="CT80" s="370" t="str">
        <f ca="1">+IF(OFFSET('Sanitation Data'!$E$32,0,10*ROW('Sanitation Data'!E74))="","",OFFSET('Sanitation Data'!$E$32,0,10*ROW('Sanitation Data'!E74)))</f>
        <v/>
      </c>
      <c r="CU80" s="370" t="str">
        <f ca="1">+IF(OFFSET('Sanitation Data'!$F$28,0,10*ROW('Sanitation Data'!F74))="","",OFFSET('Sanitation Data'!$F$28,0,10*ROW('Sanitation Data'!F74)))</f>
        <v/>
      </c>
      <c r="CV80" s="370" t="str">
        <f ca="1">+IF(OFFSET('Sanitation Data'!$F$29,0,10*ROW('Sanitation Data'!F74))="","",OFFSET('Sanitation Data'!$F$29,0,10*ROW('Sanitation Data'!F74)))</f>
        <v/>
      </c>
      <c r="CW80" s="370" t="str">
        <f ca="1">+IF(OFFSET('Sanitation Data'!$F$30,0,10*ROW('Sanitation Data'!F74))="","",OFFSET('Sanitation Data'!$F$30,0,10*ROW('Sanitation Data'!F74)))</f>
        <v/>
      </c>
      <c r="CX80" s="370" t="str">
        <f ca="1">+IF(OFFSET('Sanitation Data'!$F$31,0,10*ROW('Sanitation Data'!F74))="","",OFFSET('Sanitation Data'!$F$31,0,10*ROW('Sanitation Data'!F74)))</f>
        <v/>
      </c>
      <c r="CY80" s="370" t="str">
        <f ca="1">+IF(OFFSET('Sanitation Data'!$F$32,0,10*ROW('Sanitation Data'!F74))="","",OFFSET('Sanitation Data'!$F$32,0,10*ROW('Sanitation Data'!F74)))</f>
        <v/>
      </c>
      <c r="CZ80" s="370" t="str">
        <f ca="1">+IF(OFFSET('Sanitation Data'!$G$28,0,10*ROW('Sanitation Data'!G74))="","",OFFSET('Sanitation Data'!$G$28,0,10*ROW('Sanitation Data'!G74)))</f>
        <v/>
      </c>
      <c r="DA80" s="370" t="str">
        <f ca="1">+IF(OFFSET('Sanitation Data'!$G$29,0,10*ROW('Sanitation Data'!G74))="","",OFFSET('Sanitation Data'!$G$29,0,10*ROW('Sanitation Data'!G74)))</f>
        <v/>
      </c>
      <c r="DB80" s="370" t="str">
        <f ca="1">+IF(OFFSET('Sanitation Data'!$G$30,0,10*ROW('Sanitation Data'!G74))="","",OFFSET('Sanitation Data'!$G$30,0,10*ROW('Sanitation Data'!G74)))</f>
        <v/>
      </c>
      <c r="DC80" s="370" t="str">
        <f ca="1">+IF(OFFSET('Sanitation Data'!$G$31,0,10*ROW('Sanitation Data'!G74))="","",OFFSET('Sanitation Data'!$G$31,0,10*ROW('Sanitation Data'!G74)))</f>
        <v/>
      </c>
      <c r="DD80" s="370" t="str">
        <f ca="1">+IF(OFFSET('Sanitation Data'!$G$32,0,10*ROW('Sanitation Data'!G74))="","",OFFSET('Sanitation Data'!$G$32,0,10*ROW('Sanitation Data'!G74)))</f>
        <v/>
      </c>
      <c r="DE80" s="370" t="str">
        <f ca="1">+IF(OFFSET('Sanitation Data'!$H$28,0,10*ROW('Sanitation Data'!H74))="","",OFFSET('Sanitation Data'!$H$28,0,10*ROW('Sanitation Data'!H74)))</f>
        <v/>
      </c>
      <c r="DF80" s="370" t="str">
        <f ca="1">+IF(OFFSET('Sanitation Data'!$H$29,0,10*ROW('Sanitation Data'!H74))="","",OFFSET('Sanitation Data'!$H$29,0,10*ROW('Sanitation Data'!H74)))</f>
        <v/>
      </c>
      <c r="DG80" s="370" t="str">
        <f ca="1">+IF(OFFSET('Sanitation Data'!$H$30,0,10*ROW('Sanitation Data'!H74))="","",OFFSET('Sanitation Data'!$H$30,0,10*ROW('Sanitation Data'!H74)))</f>
        <v/>
      </c>
      <c r="DH80" s="370" t="str">
        <f ca="1">+IF(OFFSET('Sanitation Data'!$H$31,0,10*ROW('Sanitation Data'!H74))="","",OFFSET('Sanitation Data'!$H$31,0,10*ROW('Sanitation Data'!H74)))</f>
        <v/>
      </c>
      <c r="DI80" s="370" t="str">
        <f ca="1">+IF(OFFSET('Sanitation Data'!$H$32,0,10*ROW('Sanitation Data'!H74))="","",OFFSET('Sanitation Data'!$H$32,0,10*ROW('Sanitation Data'!H74)))</f>
        <v/>
      </c>
      <c r="DJ80" s="370" t="str">
        <f ca="1">+IF(OFFSET('Sanitation Data'!$I$28,0,10*ROW('Sanitation Data'!I74))="","",OFFSET('Sanitation Data'!$I$28,0,10*ROW('Sanitation Data'!I74)))</f>
        <v/>
      </c>
      <c r="DK80" s="370" t="str">
        <f ca="1">+IF(OFFSET('Sanitation Data'!$I$29,0,10*ROW('Sanitation Data'!I74))="","",OFFSET('Sanitation Data'!$I$29,0,10*ROW('Sanitation Data'!I74)))</f>
        <v/>
      </c>
      <c r="DL80" s="370" t="str">
        <f ca="1">+IF(OFFSET('Sanitation Data'!$I$30,0,10*ROW('Sanitation Data'!I74))="","",OFFSET('Sanitation Data'!$I$30,0,10*ROW('Sanitation Data'!I74)))</f>
        <v/>
      </c>
      <c r="DM80" s="370" t="str">
        <f ca="1">+IF(OFFSET('Sanitation Data'!$I$31,0,10*ROW('Sanitation Data'!I74))="","",OFFSET('Sanitation Data'!$I$31,0,10*ROW('Sanitation Data'!I74)))</f>
        <v/>
      </c>
      <c r="DN80" s="370" t="str">
        <f ca="1">+IF(OFFSET('Sanitation Data'!$I$32,0,10*ROW('Sanitation Data'!I74))="","",OFFSET('Sanitation Data'!$I$32,0,10*ROW('Sanitation Data'!I74)))</f>
        <v/>
      </c>
      <c r="DO80" s="370" t="str">
        <f ca="1">+IF(OFFSET('Hygiene Data'!$D$11,0,10*ROW('Hygiene Data'!D74))="","",OFFSET('Hygiene Data'!$D$11,0,10*ROW('Hygiene Data'!D74)))</f>
        <v/>
      </c>
      <c r="DP80" s="370" t="str">
        <f ca="1">+IF(OFFSET('Hygiene Data'!$D$12,0,10*ROW('Hygiene Data'!D74))="","",OFFSET('Hygiene Data'!$D$12,0,10*ROW('Hygiene Data'!D74)))</f>
        <v/>
      </c>
      <c r="DQ80" s="370" t="str">
        <f ca="1">+IF(OFFSET('Hygiene Data'!$D$13,0,10*ROW('Hygiene Data'!D74))="","",OFFSET('Hygiene Data'!$D$13,0,10*ROW('Hygiene Data'!D74)))</f>
        <v/>
      </c>
      <c r="DR80" s="370" t="str">
        <f ca="1">+IF(OFFSET('Hygiene Data'!$E$11,0,10*ROW('Hygiene Data'!E74))="","",OFFSET('Hygiene Data'!$E$11,0,10*ROW('Hygiene Data'!E74)))</f>
        <v/>
      </c>
      <c r="DS80" s="370" t="str">
        <f ca="1">+IF(OFFSET('Hygiene Data'!$E$12,0,10*ROW('Hygiene Data'!E74))="","",OFFSET('Hygiene Data'!$E$12,0,10*ROW('Hygiene Data'!E74)))</f>
        <v/>
      </c>
      <c r="DT80" s="370" t="str">
        <f ca="1">+IF(OFFSET('Hygiene Data'!$E$13,0,10*ROW('Hygiene Data'!E74))="","",OFFSET('Hygiene Data'!$E$13,0,10*ROW('Hygiene Data'!E74)))</f>
        <v/>
      </c>
      <c r="DU80" s="370" t="str">
        <f ca="1">+IF(OFFSET('Hygiene Data'!$F$11,0,10*ROW('Hygiene Data'!F74))="","",OFFSET('Hygiene Data'!$F$11,0,10*ROW('Hygiene Data'!F74)))</f>
        <v/>
      </c>
      <c r="DV80" s="370" t="str">
        <f ca="1">+IF(OFFSET('Hygiene Data'!$F$12,0,10*ROW('Hygiene Data'!F74))="","",OFFSET('Hygiene Data'!$F$12,0,10*ROW('Hygiene Data'!F74)))</f>
        <v/>
      </c>
      <c r="DW80" s="370" t="str">
        <f ca="1">+IF(OFFSET('Hygiene Data'!$F$13,0,10*ROW('Hygiene Data'!F74))="","",OFFSET('Hygiene Data'!$F$13,0,10*ROW('Hygiene Data'!F74)))</f>
        <v/>
      </c>
      <c r="DX80" s="370" t="str">
        <f ca="1">+IF(OFFSET('Hygiene Data'!$G$11,0,10*ROW('Hygiene Data'!G74))="","",OFFSET('Hygiene Data'!$G$11,0,10*ROW('Hygiene Data'!G74)))</f>
        <v/>
      </c>
      <c r="DY80" s="370" t="str">
        <f ca="1">+IF(OFFSET('Hygiene Data'!$G$12,0,10*ROW('Hygiene Data'!G74))="","",OFFSET('Hygiene Data'!$G$12,0,10*ROW('Hygiene Data'!G74)))</f>
        <v/>
      </c>
      <c r="DZ80" s="370" t="str">
        <f ca="1">+IF(OFFSET('Hygiene Data'!$G$13,0,10*ROW('Hygiene Data'!G74))="","",OFFSET('Hygiene Data'!$G$13,0,10*ROW('Hygiene Data'!G74)))</f>
        <v/>
      </c>
      <c r="EA80" s="370" t="str">
        <f ca="1">+IF(OFFSET('Hygiene Data'!$H$11,0,10*ROW('Hygiene Data'!H74))="","",OFFSET('Hygiene Data'!$H$11,0,10*ROW('Hygiene Data'!H74)))</f>
        <v/>
      </c>
      <c r="EB80" s="370" t="str">
        <f ca="1">+IF(OFFSET('Hygiene Data'!$H$12,0,10*ROW('Hygiene Data'!H74))="","",OFFSET('Hygiene Data'!$H$12,0,10*ROW('Hygiene Data'!H74)))</f>
        <v/>
      </c>
      <c r="EC80" s="370" t="str">
        <f ca="1">+IF(OFFSET('Hygiene Data'!$H$13,0,10*ROW('Hygiene Data'!H74))="","",OFFSET('Hygiene Data'!$H$13,0,10*ROW('Hygiene Data'!H74)))</f>
        <v/>
      </c>
      <c r="ED80" s="370" t="str">
        <f ca="1">+IF(OFFSET('Hygiene Data'!$I$11,0,10*ROW('Hygiene Data'!I74))="","",OFFSET('Hygiene Data'!$I$11,0,10*ROW('Hygiene Data'!I74)))</f>
        <v/>
      </c>
      <c r="EE80" s="370" t="str">
        <f ca="1">+IF(OFFSET('Hygiene Data'!$I$12,0,10*ROW('Hygiene Data'!I74))="","",OFFSET('Hygiene Data'!$I$12,0,10*ROW('Hygiene Data'!I74)))</f>
        <v/>
      </c>
      <c r="EF80" s="370" t="str">
        <f ca="1">+IF(OFFSET('Hygiene Data'!$I$13,0,10*ROW('Hygiene Data'!I74))="","",OFFSET('Hygiene Data'!$I$13,0,10*ROW('Hygiene Data'!I74)))</f>
        <v/>
      </c>
    </row>
    <row r="81" spans="1:136" x14ac:dyDescent="0.25">
      <c r="A81" s="479" t="str">
        <f ca="1">+IF(OFFSET('Water Data'!$B$2,0,10*ROW('Water Data'!E75))="","",OFFSET('Water Data'!$B$2,0,10*ROW('Water Data'!E75)))</f>
        <v/>
      </c>
      <c r="B81" s="47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6" t="str">
        <f t="shared" ca="1" si="1"/>
        <v/>
      </c>
      <c r="D81" s="50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0" t="str">
        <f ca="1">+IF(OFFSET('Water Data'!$D$27,0,10*ROW('Water Data'!D75))="","",OFFSET('Water Data'!$D$27,0,10*ROW('Water Data'!D75)))</f>
        <v/>
      </c>
      <c r="BT81" s="370" t="str">
        <f ca="1">+IF(OFFSET('Water Data'!$D$28,0,10*ROW('Water Data'!D75))="","",OFFSET('Water Data'!$D$28,0,10*ROW('Water Data'!D75)))</f>
        <v/>
      </c>
      <c r="BU81" s="370" t="str">
        <f ca="1">+IF(OFFSET('Water Data'!$D$29,0,10*ROW('Water Data'!D75))="","",OFFSET('Water Data'!$D$29,0,10*ROW('Water Data'!D75)))</f>
        <v/>
      </c>
      <c r="BV81" s="370" t="str">
        <f ca="1">+IF(OFFSET('Water Data'!$E$27,0,10*ROW('Water Data'!E75))="","",OFFSET('Water Data'!$E$27,0,10*ROW('Water Data'!E75)))</f>
        <v/>
      </c>
      <c r="BW81" s="370" t="str">
        <f ca="1">+IF(OFFSET('Water Data'!$E$28,0,10*ROW('Water Data'!E75))="","",OFFSET('Water Data'!$E$28,0,10*ROW('Water Data'!E75)))</f>
        <v/>
      </c>
      <c r="BX81" s="370" t="str">
        <f ca="1">+IF(OFFSET('Water Data'!$E$29,0,10*ROW('Water Data'!E75))="","",OFFSET('Water Data'!$E$29,0,10*ROW('Water Data'!E75)))</f>
        <v/>
      </c>
      <c r="BY81" s="370" t="str">
        <f ca="1">+IF(OFFSET('Water Data'!$F$27,0,10*ROW('Water Data'!F75))="","",OFFSET('Water Data'!$F$27,0,10*ROW('Water Data'!F75)))</f>
        <v/>
      </c>
      <c r="BZ81" s="370" t="str">
        <f ca="1">+IF(OFFSET('Water Data'!$F$28,0,10*ROW('Water Data'!F75))="","",OFFSET('Water Data'!$F$28,0,10*ROW('Water Data'!F75)))</f>
        <v/>
      </c>
      <c r="CA81" s="370" t="str">
        <f ca="1">+IF(OFFSET('Water Data'!$F$29,0,10*ROW('Water Data'!F75))="","",OFFSET('Water Data'!$F$29,0,10*ROW('Water Data'!F75)))</f>
        <v/>
      </c>
      <c r="CB81" s="370" t="str">
        <f ca="1">+IF(OFFSET('Water Data'!$G$27,0,10*ROW('Water Data'!G75))="","",OFFSET('Water Data'!$G$27,0,10*ROW('Water Data'!G75)))</f>
        <v/>
      </c>
      <c r="CC81" s="370" t="str">
        <f ca="1">+IF(OFFSET('Water Data'!$G$28,0,10*ROW('Water Data'!G75))="","",OFFSET('Water Data'!$G$28,0,10*ROW('Water Data'!G75)))</f>
        <v/>
      </c>
      <c r="CD81" s="370" t="str">
        <f ca="1">+IF(OFFSET('Water Data'!$G$29,0,10*ROW('Water Data'!G75))="","",OFFSET('Water Data'!$G$29,0,10*ROW('Water Data'!G75)))</f>
        <v/>
      </c>
      <c r="CE81" s="370" t="str">
        <f ca="1">+IF(OFFSET('Water Data'!$H$27,0,10*ROW('Water Data'!H75))="","",OFFSET('Water Data'!$H$27,0,10*ROW('Water Data'!H75)))</f>
        <v/>
      </c>
      <c r="CF81" s="370" t="str">
        <f ca="1">+IF(OFFSET('Water Data'!$H$28,0,10*ROW('Water Data'!H75))="","",OFFSET('Water Data'!$H$28,0,10*ROW('Water Data'!H75)))</f>
        <v/>
      </c>
      <c r="CG81" s="370" t="str">
        <f ca="1">+IF(OFFSET('Water Data'!$H$29,0,10*ROW('Water Data'!H75))="","",OFFSET('Water Data'!$H$29,0,10*ROW('Water Data'!H75)))</f>
        <v/>
      </c>
      <c r="CH81" s="370" t="str">
        <f ca="1">+IF(OFFSET('Water Data'!$I$27,0,10*ROW('Water Data'!I75))="","",OFFSET('Water Data'!$I$27,0,10*ROW('Water Data'!I75)))</f>
        <v/>
      </c>
      <c r="CI81" s="370" t="str">
        <f ca="1">+IF(OFFSET('Water Data'!$I$28,0,10*ROW('Water Data'!I75))="","",OFFSET('Water Data'!$I$28,0,10*ROW('Water Data'!I75)))</f>
        <v/>
      </c>
      <c r="CJ81" s="370" t="str">
        <f ca="1">+IF(OFFSET('Water Data'!$I$29,0,10*ROW('Water Data'!I75))="","",OFFSET('Water Data'!$I$29,0,10*ROW('Water Data'!I75)))</f>
        <v/>
      </c>
      <c r="CK81" s="370" t="str">
        <f ca="1">+IF(OFFSET('Sanitation Data'!$D$28,0,10*ROW('Sanitation Data'!D75))="","",OFFSET('Sanitation Data'!$D$28,0,10*ROW('Sanitation Data'!D75)))</f>
        <v/>
      </c>
      <c r="CL81" s="370" t="str">
        <f ca="1">+IF(OFFSET('Sanitation Data'!$D$29,0,10*ROW('Sanitation Data'!D75))="","",OFFSET('Sanitation Data'!$D$29,0,10*ROW('Sanitation Data'!D75)))</f>
        <v/>
      </c>
      <c r="CM81" s="370" t="str">
        <f ca="1">+IF(OFFSET('Sanitation Data'!$D$30,0,10*ROW('Sanitation Data'!D75))="","",OFFSET('Sanitation Data'!$D$30,0,10*ROW('Sanitation Data'!D75)))</f>
        <v/>
      </c>
      <c r="CN81" s="370" t="str">
        <f ca="1">+IF(OFFSET('Sanitation Data'!$D$31,0,10*ROW('Sanitation Data'!D75))="","",OFFSET('Sanitation Data'!$D$31,0,10*ROW('Sanitation Data'!D75)))</f>
        <v/>
      </c>
      <c r="CO81" s="370" t="str">
        <f ca="1">+IF(OFFSET('Sanitation Data'!$D$32,0,10*ROW('Sanitation Data'!D75))="","",OFFSET('Sanitation Data'!$D$32,0,10*ROW('Sanitation Data'!D75)))</f>
        <v/>
      </c>
      <c r="CP81" s="370" t="str">
        <f ca="1">+IF(OFFSET('Sanitation Data'!$E$28,0,10*ROW('Sanitation Data'!E75))="","",OFFSET('Sanitation Data'!$E$28,0,10*ROW('Sanitation Data'!E75)))</f>
        <v/>
      </c>
      <c r="CQ81" s="370" t="str">
        <f ca="1">+IF(OFFSET('Sanitation Data'!$E$29,0,10*ROW('Sanitation Data'!E75))="","",OFFSET('Sanitation Data'!$E$29,0,10*ROW('Sanitation Data'!E75)))</f>
        <v/>
      </c>
      <c r="CR81" s="370" t="str">
        <f ca="1">+IF(OFFSET('Sanitation Data'!$E$30,0,10*ROW('Sanitation Data'!E75))="","",OFFSET('Sanitation Data'!$E$30,0,10*ROW('Sanitation Data'!E75)))</f>
        <v/>
      </c>
      <c r="CS81" s="370" t="str">
        <f ca="1">+IF(OFFSET('Sanitation Data'!$E$31,0,10*ROW('Sanitation Data'!E75))="","",OFFSET('Sanitation Data'!$E$31,0,10*ROW('Sanitation Data'!E75)))</f>
        <v/>
      </c>
      <c r="CT81" s="370" t="str">
        <f ca="1">+IF(OFFSET('Sanitation Data'!$E$32,0,10*ROW('Sanitation Data'!E75))="","",OFFSET('Sanitation Data'!$E$32,0,10*ROW('Sanitation Data'!E75)))</f>
        <v/>
      </c>
      <c r="CU81" s="370" t="str">
        <f ca="1">+IF(OFFSET('Sanitation Data'!$F$28,0,10*ROW('Sanitation Data'!F75))="","",OFFSET('Sanitation Data'!$F$28,0,10*ROW('Sanitation Data'!F75)))</f>
        <v/>
      </c>
      <c r="CV81" s="370" t="str">
        <f ca="1">+IF(OFFSET('Sanitation Data'!$F$29,0,10*ROW('Sanitation Data'!F75))="","",OFFSET('Sanitation Data'!$F$29,0,10*ROW('Sanitation Data'!F75)))</f>
        <v/>
      </c>
      <c r="CW81" s="370" t="str">
        <f ca="1">+IF(OFFSET('Sanitation Data'!$F$30,0,10*ROW('Sanitation Data'!F75))="","",OFFSET('Sanitation Data'!$F$30,0,10*ROW('Sanitation Data'!F75)))</f>
        <v/>
      </c>
      <c r="CX81" s="370" t="str">
        <f ca="1">+IF(OFFSET('Sanitation Data'!$F$31,0,10*ROW('Sanitation Data'!F75))="","",OFFSET('Sanitation Data'!$F$31,0,10*ROW('Sanitation Data'!F75)))</f>
        <v/>
      </c>
      <c r="CY81" s="370" t="str">
        <f ca="1">+IF(OFFSET('Sanitation Data'!$F$32,0,10*ROW('Sanitation Data'!F75))="","",OFFSET('Sanitation Data'!$F$32,0,10*ROW('Sanitation Data'!F75)))</f>
        <v/>
      </c>
      <c r="CZ81" s="370" t="str">
        <f ca="1">+IF(OFFSET('Sanitation Data'!$G$28,0,10*ROW('Sanitation Data'!G75))="","",OFFSET('Sanitation Data'!$G$28,0,10*ROW('Sanitation Data'!G75)))</f>
        <v/>
      </c>
      <c r="DA81" s="370" t="str">
        <f ca="1">+IF(OFFSET('Sanitation Data'!$G$29,0,10*ROW('Sanitation Data'!G75))="","",OFFSET('Sanitation Data'!$G$29,0,10*ROW('Sanitation Data'!G75)))</f>
        <v/>
      </c>
      <c r="DB81" s="370" t="str">
        <f ca="1">+IF(OFFSET('Sanitation Data'!$G$30,0,10*ROW('Sanitation Data'!G75))="","",OFFSET('Sanitation Data'!$G$30,0,10*ROW('Sanitation Data'!G75)))</f>
        <v/>
      </c>
      <c r="DC81" s="370" t="str">
        <f ca="1">+IF(OFFSET('Sanitation Data'!$G$31,0,10*ROW('Sanitation Data'!G75))="","",OFFSET('Sanitation Data'!$G$31,0,10*ROW('Sanitation Data'!G75)))</f>
        <v/>
      </c>
      <c r="DD81" s="370" t="str">
        <f ca="1">+IF(OFFSET('Sanitation Data'!$G$32,0,10*ROW('Sanitation Data'!G75))="","",OFFSET('Sanitation Data'!$G$32,0,10*ROW('Sanitation Data'!G75)))</f>
        <v/>
      </c>
      <c r="DE81" s="370" t="str">
        <f ca="1">+IF(OFFSET('Sanitation Data'!$H$28,0,10*ROW('Sanitation Data'!H75))="","",OFFSET('Sanitation Data'!$H$28,0,10*ROW('Sanitation Data'!H75)))</f>
        <v/>
      </c>
      <c r="DF81" s="370" t="str">
        <f ca="1">+IF(OFFSET('Sanitation Data'!$H$29,0,10*ROW('Sanitation Data'!H75))="","",OFFSET('Sanitation Data'!$H$29,0,10*ROW('Sanitation Data'!H75)))</f>
        <v/>
      </c>
      <c r="DG81" s="370" t="str">
        <f ca="1">+IF(OFFSET('Sanitation Data'!$H$30,0,10*ROW('Sanitation Data'!H75))="","",OFFSET('Sanitation Data'!$H$30,0,10*ROW('Sanitation Data'!H75)))</f>
        <v/>
      </c>
      <c r="DH81" s="370" t="str">
        <f ca="1">+IF(OFFSET('Sanitation Data'!$H$31,0,10*ROW('Sanitation Data'!H75))="","",OFFSET('Sanitation Data'!$H$31,0,10*ROW('Sanitation Data'!H75)))</f>
        <v/>
      </c>
      <c r="DI81" s="370" t="str">
        <f ca="1">+IF(OFFSET('Sanitation Data'!$H$32,0,10*ROW('Sanitation Data'!H75))="","",OFFSET('Sanitation Data'!$H$32,0,10*ROW('Sanitation Data'!H75)))</f>
        <v/>
      </c>
      <c r="DJ81" s="370" t="str">
        <f ca="1">+IF(OFFSET('Sanitation Data'!$I$28,0,10*ROW('Sanitation Data'!I75))="","",OFFSET('Sanitation Data'!$I$28,0,10*ROW('Sanitation Data'!I75)))</f>
        <v/>
      </c>
      <c r="DK81" s="370" t="str">
        <f ca="1">+IF(OFFSET('Sanitation Data'!$I$29,0,10*ROW('Sanitation Data'!I75))="","",OFFSET('Sanitation Data'!$I$29,0,10*ROW('Sanitation Data'!I75)))</f>
        <v/>
      </c>
      <c r="DL81" s="370" t="str">
        <f ca="1">+IF(OFFSET('Sanitation Data'!$I$30,0,10*ROW('Sanitation Data'!I75))="","",OFFSET('Sanitation Data'!$I$30,0,10*ROW('Sanitation Data'!I75)))</f>
        <v/>
      </c>
      <c r="DM81" s="370" t="str">
        <f ca="1">+IF(OFFSET('Sanitation Data'!$I$31,0,10*ROW('Sanitation Data'!I75))="","",OFFSET('Sanitation Data'!$I$31,0,10*ROW('Sanitation Data'!I75)))</f>
        <v/>
      </c>
      <c r="DN81" s="370" t="str">
        <f ca="1">+IF(OFFSET('Sanitation Data'!$I$32,0,10*ROW('Sanitation Data'!I75))="","",OFFSET('Sanitation Data'!$I$32,0,10*ROW('Sanitation Data'!I75)))</f>
        <v/>
      </c>
      <c r="DO81" s="370" t="str">
        <f ca="1">+IF(OFFSET('Hygiene Data'!$D$11,0,10*ROW('Hygiene Data'!D75))="","",OFFSET('Hygiene Data'!$D$11,0,10*ROW('Hygiene Data'!D75)))</f>
        <v/>
      </c>
      <c r="DP81" s="370" t="str">
        <f ca="1">+IF(OFFSET('Hygiene Data'!$D$12,0,10*ROW('Hygiene Data'!D75))="","",OFFSET('Hygiene Data'!$D$12,0,10*ROW('Hygiene Data'!D75)))</f>
        <v/>
      </c>
      <c r="DQ81" s="370" t="str">
        <f ca="1">+IF(OFFSET('Hygiene Data'!$D$13,0,10*ROW('Hygiene Data'!D75))="","",OFFSET('Hygiene Data'!$D$13,0,10*ROW('Hygiene Data'!D75)))</f>
        <v/>
      </c>
      <c r="DR81" s="370" t="str">
        <f ca="1">+IF(OFFSET('Hygiene Data'!$E$11,0,10*ROW('Hygiene Data'!E75))="","",OFFSET('Hygiene Data'!$E$11,0,10*ROW('Hygiene Data'!E75)))</f>
        <v/>
      </c>
      <c r="DS81" s="370" t="str">
        <f ca="1">+IF(OFFSET('Hygiene Data'!$E$12,0,10*ROW('Hygiene Data'!E75))="","",OFFSET('Hygiene Data'!$E$12,0,10*ROW('Hygiene Data'!E75)))</f>
        <v/>
      </c>
      <c r="DT81" s="370" t="str">
        <f ca="1">+IF(OFFSET('Hygiene Data'!$E$13,0,10*ROW('Hygiene Data'!E75))="","",OFFSET('Hygiene Data'!$E$13,0,10*ROW('Hygiene Data'!E75)))</f>
        <v/>
      </c>
      <c r="DU81" s="370" t="str">
        <f ca="1">+IF(OFFSET('Hygiene Data'!$F$11,0,10*ROW('Hygiene Data'!F75))="","",OFFSET('Hygiene Data'!$F$11,0,10*ROW('Hygiene Data'!F75)))</f>
        <v/>
      </c>
      <c r="DV81" s="370" t="str">
        <f ca="1">+IF(OFFSET('Hygiene Data'!$F$12,0,10*ROW('Hygiene Data'!F75))="","",OFFSET('Hygiene Data'!$F$12,0,10*ROW('Hygiene Data'!F75)))</f>
        <v/>
      </c>
      <c r="DW81" s="370" t="str">
        <f ca="1">+IF(OFFSET('Hygiene Data'!$F$13,0,10*ROW('Hygiene Data'!F75))="","",OFFSET('Hygiene Data'!$F$13,0,10*ROW('Hygiene Data'!F75)))</f>
        <v/>
      </c>
      <c r="DX81" s="370" t="str">
        <f ca="1">+IF(OFFSET('Hygiene Data'!$G$11,0,10*ROW('Hygiene Data'!G75))="","",OFFSET('Hygiene Data'!$G$11,0,10*ROW('Hygiene Data'!G75)))</f>
        <v/>
      </c>
      <c r="DY81" s="370" t="str">
        <f ca="1">+IF(OFFSET('Hygiene Data'!$G$12,0,10*ROW('Hygiene Data'!G75))="","",OFFSET('Hygiene Data'!$G$12,0,10*ROW('Hygiene Data'!G75)))</f>
        <v/>
      </c>
      <c r="DZ81" s="370" t="str">
        <f ca="1">+IF(OFFSET('Hygiene Data'!$G$13,0,10*ROW('Hygiene Data'!G75))="","",OFFSET('Hygiene Data'!$G$13,0,10*ROW('Hygiene Data'!G75)))</f>
        <v/>
      </c>
      <c r="EA81" s="370" t="str">
        <f ca="1">+IF(OFFSET('Hygiene Data'!$H$11,0,10*ROW('Hygiene Data'!H75))="","",OFFSET('Hygiene Data'!$H$11,0,10*ROW('Hygiene Data'!H75)))</f>
        <v/>
      </c>
      <c r="EB81" s="370" t="str">
        <f ca="1">+IF(OFFSET('Hygiene Data'!$H$12,0,10*ROW('Hygiene Data'!H75))="","",OFFSET('Hygiene Data'!$H$12,0,10*ROW('Hygiene Data'!H75)))</f>
        <v/>
      </c>
      <c r="EC81" s="370" t="str">
        <f ca="1">+IF(OFFSET('Hygiene Data'!$H$13,0,10*ROW('Hygiene Data'!H75))="","",OFFSET('Hygiene Data'!$H$13,0,10*ROW('Hygiene Data'!H75)))</f>
        <v/>
      </c>
      <c r="ED81" s="370" t="str">
        <f ca="1">+IF(OFFSET('Hygiene Data'!$I$11,0,10*ROW('Hygiene Data'!I75))="","",OFFSET('Hygiene Data'!$I$11,0,10*ROW('Hygiene Data'!I75)))</f>
        <v/>
      </c>
      <c r="EE81" s="370" t="str">
        <f ca="1">+IF(OFFSET('Hygiene Data'!$I$12,0,10*ROW('Hygiene Data'!I75))="","",OFFSET('Hygiene Data'!$I$12,0,10*ROW('Hygiene Data'!I75)))</f>
        <v/>
      </c>
      <c r="EF81" s="370" t="str">
        <f ca="1">+IF(OFFSET('Hygiene Data'!$I$13,0,10*ROW('Hygiene Data'!I75))="","",OFFSET('Hygiene Data'!$I$13,0,10*ROW('Hygiene Data'!I75)))</f>
        <v/>
      </c>
    </row>
    <row r="82" spans="1:136" x14ac:dyDescent="0.25">
      <c r="A82" s="479" t="str">
        <f ca="1">+IF(OFFSET('Water Data'!$B$2,0,10*ROW('Water Data'!E76))="","",OFFSET('Water Data'!$B$2,0,10*ROW('Water Data'!E76)))</f>
        <v/>
      </c>
      <c r="B82" s="47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6" t="str">
        <f t="shared" ca="1" si="1"/>
        <v/>
      </c>
      <c r="D82" s="50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0" t="str">
        <f ca="1">+IF(OFFSET('Water Data'!$D$27,0,10*ROW('Water Data'!D76))="","",OFFSET('Water Data'!$D$27,0,10*ROW('Water Data'!D76)))</f>
        <v/>
      </c>
      <c r="BT82" s="370" t="str">
        <f ca="1">+IF(OFFSET('Water Data'!$D$28,0,10*ROW('Water Data'!D76))="","",OFFSET('Water Data'!$D$28,0,10*ROW('Water Data'!D76)))</f>
        <v/>
      </c>
      <c r="BU82" s="370" t="str">
        <f ca="1">+IF(OFFSET('Water Data'!$D$29,0,10*ROW('Water Data'!D76))="","",OFFSET('Water Data'!$D$29,0,10*ROW('Water Data'!D76)))</f>
        <v/>
      </c>
      <c r="BV82" s="370" t="str">
        <f ca="1">+IF(OFFSET('Water Data'!$E$27,0,10*ROW('Water Data'!E76))="","",OFFSET('Water Data'!$E$27,0,10*ROW('Water Data'!E76)))</f>
        <v/>
      </c>
      <c r="BW82" s="370" t="str">
        <f ca="1">+IF(OFFSET('Water Data'!$E$28,0,10*ROW('Water Data'!E76))="","",OFFSET('Water Data'!$E$28,0,10*ROW('Water Data'!E76)))</f>
        <v/>
      </c>
      <c r="BX82" s="370" t="str">
        <f ca="1">+IF(OFFSET('Water Data'!$E$29,0,10*ROW('Water Data'!E76))="","",OFFSET('Water Data'!$E$29,0,10*ROW('Water Data'!E76)))</f>
        <v/>
      </c>
      <c r="BY82" s="370" t="str">
        <f ca="1">+IF(OFFSET('Water Data'!$F$27,0,10*ROW('Water Data'!F76))="","",OFFSET('Water Data'!$F$27,0,10*ROW('Water Data'!F76)))</f>
        <v/>
      </c>
      <c r="BZ82" s="370" t="str">
        <f ca="1">+IF(OFFSET('Water Data'!$F$28,0,10*ROW('Water Data'!F76))="","",OFFSET('Water Data'!$F$28,0,10*ROW('Water Data'!F76)))</f>
        <v/>
      </c>
      <c r="CA82" s="370" t="str">
        <f ca="1">+IF(OFFSET('Water Data'!$F$29,0,10*ROW('Water Data'!F76))="","",OFFSET('Water Data'!$F$29,0,10*ROW('Water Data'!F76)))</f>
        <v/>
      </c>
      <c r="CB82" s="370" t="str">
        <f ca="1">+IF(OFFSET('Water Data'!$G$27,0,10*ROW('Water Data'!G76))="","",OFFSET('Water Data'!$G$27,0,10*ROW('Water Data'!G76)))</f>
        <v/>
      </c>
      <c r="CC82" s="370" t="str">
        <f ca="1">+IF(OFFSET('Water Data'!$G$28,0,10*ROW('Water Data'!G76))="","",OFFSET('Water Data'!$G$28,0,10*ROW('Water Data'!G76)))</f>
        <v/>
      </c>
      <c r="CD82" s="370" t="str">
        <f ca="1">+IF(OFFSET('Water Data'!$G$29,0,10*ROW('Water Data'!G76))="","",OFFSET('Water Data'!$G$29,0,10*ROW('Water Data'!G76)))</f>
        <v/>
      </c>
      <c r="CE82" s="370" t="str">
        <f ca="1">+IF(OFFSET('Water Data'!$H$27,0,10*ROW('Water Data'!H76))="","",OFFSET('Water Data'!$H$27,0,10*ROW('Water Data'!H76)))</f>
        <v/>
      </c>
      <c r="CF82" s="370" t="str">
        <f ca="1">+IF(OFFSET('Water Data'!$H$28,0,10*ROW('Water Data'!H76))="","",OFFSET('Water Data'!$H$28,0,10*ROW('Water Data'!H76)))</f>
        <v/>
      </c>
      <c r="CG82" s="370" t="str">
        <f ca="1">+IF(OFFSET('Water Data'!$H$29,0,10*ROW('Water Data'!H76))="","",OFFSET('Water Data'!$H$29,0,10*ROW('Water Data'!H76)))</f>
        <v/>
      </c>
      <c r="CH82" s="370" t="str">
        <f ca="1">+IF(OFFSET('Water Data'!$I$27,0,10*ROW('Water Data'!I76))="","",OFFSET('Water Data'!$I$27,0,10*ROW('Water Data'!I76)))</f>
        <v/>
      </c>
      <c r="CI82" s="370" t="str">
        <f ca="1">+IF(OFFSET('Water Data'!$I$28,0,10*ROW('Water Data'!I76))="","",OFFSET('Water Data'!$I$28,0,10*ROW('Water Data'!I76)))</f>
        <v/>
      </c>
      <c r="CJ82" s="370" t="str">
        <f ca="1">+IF(OFFSET('Water Data'!$I$29,0,10*ROW('Water Data'!I76))="","",OFFSET('Water Data'!$I$29,0,10*ROW('Water Data'!I76)))</f>
        <v/>
      </c>
      <c r="CK82" s="370" t="str">
        <f ca="1">+IF(OFFSET('Sanitation Data'!$D$28,0,10*ROW('Sanitation Data'!D76))="","",OFFSET('Sanitation Data'!$D$28,0,10*ROW('Sanitation Data'!D76)))</f>
        <v/>
      </c>
      <c r="CL82" s="370" t="str">
        <f ca="1">+IF(OFFSET('Sanitation Data'!$D$29,0,10*ROW('Sanitation Data'!D76))="","",OFFSET('Sanitation Data'!$D$29,0,10*ROW('Sanitation Data'!D76)))</f>
        <v/>
      </c>
      <c r="CM82" s="370" t="str">
        <f ca="1">+IF(OFFSET('Sanitation Data'!$D$30,0,10*ROW('Sanitation Data'!D76))="","",OFFSET('Sanitation Data'!$D$30,0,10*ROW('Sanitation Data'!D76)))</f>
        <v/>
      </c>
      <c r="CN82" s="370" t="str">
        <f ca="1">+IF(OFFSET('Sanitation Data'!$D$31,0,10*ROW('Sanitation Data'!D76))="","",OFFSET('Sanitation Data'!$D$31,0,10*ROW('Sanitation Data'!D76)))</f>
        <v/>
      </c>
      <c r="CO82" s="370" t="str">
        <f ca="1">+IF(OFFSET('Sanitation Data'!$D$32,0,10*ROW('Sanitation Data'!D76))="","",OFFSET('Sanitation Data'!$D$32,0,10*ROW('Sanitation Data'!D76)))</f>
        <v/>
      </c>
      <c r="CP82" s="370" t="str">
        <f ca="1">+IF(OFFSET('Sanitation Data'!$E$28,0,10*ROW('Sanitation Data'!E76))="","",OFFSET('Sanitation Data'!$E$28,0,10*ROW('Sanitation Data'!E76)))</f>
        <v/>
      </c>
      <c r="CQ82" s="370" t="str">
        <f ca="1">+IF(OFFSET('Sanitation Data'!$E$29,0,10*ROW('Sanitation Data'!E76))="","",OFFSET('Sanitation Data'!$E$29,0,10*ROW('Sanitation Data'!E76)))</f>
        <v/>
      </c>
      <c r="CR82" s="370" t="str">
        <f ca="1">+IF(OFFSET('Sanitation Data'!$E$30,0,10*ROW('Sanitation Data'!E76))="","",OFFSET('Sanitation Data'!$E$30,0,10*ROW('Sanitation Data'!E76)))</f>
        <v/>
      </c>
      <c r="CS82" s="370" t="str">
        <f ca="1">+IF(OFFSET('Sanitation Data'!$E$31,0,10*ROW('Sanitation Data'!E76))="","",OFFSET('Sanitation Data'!$E$31,0,10*ROW('Sanitation Data'!E76)))</f>
        <v/>
      </c>
      <c r="CT82" s="370" t="str">
        <f ca="1">+IF(OFFSET('Sanitation Data'!$E$32,0,10*ROW('Sanitation Data'!E76))="","",OFFSET('Sanitation Data'!$E$32,0,10*ROW('Sanitation Data'!E76)))</f>
        <v/>
      </c>
      <c r="CU82" s="370" t="str">
        <f ca="1">+IF(OFFSET('Sanitation Data'!$F$28,0,10*ROW('Sanitation Data'!F76))="","",OFFSET('Sanitation Data'!$F$28,0,10*ROW('Sanitation Data'!F76)))</f>
        <v/>
      </c>
      <c r="CV82" s="370" t="str">
        <f ca="1">+IF(OFFSET('Sanitation Data'!$F$29,0,10*ROW('Sanitation Data'!F76))="","",OFFSET('Sanitation Data'!$F$29,0,10*ROW('Sanitation Data'!F76)))</f>
        <v/>
      </c>
      <c r="CW82" s="370" t="str">
        <f ca="1">+IF(OFFSET('Sanitation Data'!$F$30,0,10*ROW('Sanitation Data'!F76))="","",OFFSET('Sanitation Data'!$F$30,0,10*ROW('Sanitation Data'!F76)))</f>
        <v/>
      </c>
      <c r="CX82" s="370" t="str">
        <f ca="1">+IF(OFFSET('Sanitation Data'!$F$31,0,10*ROW('Sanitation Data'!F76))="","",OFFSET('Sanitation Data'!$F$31,0,10*ROW('Sanitation Data'!F76)))</f>
        <v/>
      </c>
      <c r="CY82" s="370" t="str">
        <f ca="1">+IF(OFFSET('Sanitation Data'!$F$32,0,10*ROW('Sanitation Data'!F76))="","",OFFSET('Sanitation Data'!$F$32,0,10*ROW('Sanitation Data'!F76)))</f>
        <v/>
      </c>
      <c r="CZ82" s="370" t="str">
        <f ca="1">+IF(OFFSET('Sanitation Data'!$G$28,0,10*ROW('Sanitation Data'!G76))="","",OFFSET('Sanitation Data'!$G$28,0,10*ROW('Sanitation Data'!G76)))</f>
        <v/>
      </c>
      <c r="DA82" s="370" t="str">
        <f ca="1">+IF(OFFSET('Sanitation Data'!$G$29,0,10*ROW('Sanitation Data'!G76))="","",OFFSET('Sanitation Data'!$G$29,0,10*ROW('Sanitation Data'!G76)))</f>
        <v/>
      </c>
      <c r="DB82" s="370" t="str">
        <f ca="1">+IF(OFFSET('Sanitation Data'!$G$30,0,10*ROW('Sanitation Data'!G76))="","",OFFSET('Sanitation Data'!$G$30,0,10*ROW('Sanitation Data'!G76)))</f>
        <v/>
      </c>
      <c r="DC82" s="370" t="str">
        <f ca="1">+IF(OFFSET('Sanitation Data'!$G$31,0,10*ROW('Sanitation Data'!G76))="","",OFFSET('Sanitation Data'!$G$31,0,10*ROW('Sanitation Data'!G76)))</f>
        <v/>
      </c>
      <c r="DD82" s="370" t="str">
        <f ca="1">+IF(OFFSET('Sanitation Data'!$G$32,0,10*ROW('Sanitation Data'!G76))="","",OFFSET('Sanitation Data'!$G$32,0,10*ROW('Sanitation Data'!G76)))</f>
        <v/>
      </c>
      <c r="DE82" s="370" t="str">
        <f ca="1">+IF(OFFSET('Sanitation Data'!$H$28,0,10*ROW('Sanitation Data'!H76))="","",OFFSET('Sanitation Data'!$H$28,0,10*ROW('Sanitation Data'!H76)))</f>
        <v/>
      </c>
      <c r="DF82" s="370" t="str">
        <f ca="1">+IF(OFFSET('Sanitation Data'!$H$29,0,10*ROW('Sanitation Data'!H76))="","",OFFSET('Sanitation Data'!$H$29,0,10*ROW('Sanitation Data'!H76)))</f>
        <v/>
      </c>
      <c r="DG82" s="370" t="str">
        <f ca="1">+IF(OFFSET('Sanitation Data'!$H$30,0,10*ROW('Sanitation Data'!H76))="","",OFFSET('Sanitation Data'!$H$30,0,10*ROW('Sanitation Data'!H76)))</f>
        <v/>
      </c>
      <c r="DH82" s="370" t="str">
        <f ca="1">+IF(OFFSET('Sanitation Data'!$H$31,0,10*ROW('Sanitation Data'!H76))="","",OFFSET('Sanitation Data'!$H$31,0,10*ROW('Sanitation Data'!H76)))</f>
        <v/>
      </c>
      <c r="DI82" s="370" t="str">
        <f ca="1">+IF(OFFSET('Sanitation Data'!$H$32,0,10*ROW('Sanitation Data'!H76))="","",OFFSET('Sanitation Data'!$H$32,0,10*ROW('Sanitation Data'!H76)))</f>
        <v/>
      </c>
      <c r="DJ82" s="370" t="str">
        <f ca="1">+IF(OFFSET('Sanitation Data'!$I$28,0,10*ROW('Sanitation Data'!I76))="","",OFFSET('Sanitation Data'!$I$28,0,10*ROW('Sanitation Data'!I76)))</f>
        <v/>
      </c>
      <c r="DK82" s="370" t="str">
        <f ca="1">+IF(OFFSET('Sanitation Data'!$I$29,0,10*ROW('Sanitation Data'!I76))="","",OFFSET('Sanitation Data'!$I$29,0,10*ROW('Sanitation Data'!I76)))</f>
        <v/>
      </c>
      <c r="DL82" s="370" t="str">
        <f ca="1">+IF(OFFSET('Sanitation Data'!$I$30,0,10*ROW('Sanitation Data'!I76))="","",OFFSET('Sanitation Data'!$I$30,0,10*ROW('Sanitation Data'!I76)))</f>
        <v/>
      </c>
      <c r="DM82" s="370" t="str">
        <f ca="1">+IF(OFFSET('Sanitation Data'!$I$31,0,10*ROW('Sanitation Data'!I76))="","",OFFSET('Sanitation Data'!$I$31,0,10*ROW('Sanitation Data'!I76)))</f>
        <v/>
      </c>
      <c r="DN82" s="370" t="str">
        <f ca="1">+IF(OFFSET('Sanitation Data'!$I$32,0,10*ROW('Sanitation Data'!I76))="","",OFFSET('Sanitation Data'!$I$32,0,10*ROW('Sanitation Data'!I76)))</f>
        <v/>
      </c>
      <c r="DO82" s="370" t="str">
        <f ca="1">+IF(OFFSET('Hygiene Data'!$D$11,0,10*ROW('Hygiene Data'!D76))="","",OFFSET('Hygiene Data'!$D$11,0,10*ROW('Hygiene Data'!D76)))</f>
        <v/>
      </c>
      <c r="DP82" s="370" t="str">
        <f ca="1">+IF(OFFSET('Hygiene Data'!$D$12,0,10*ROW('Hygiene Data'!D76))="","",OFFSET('Hygiene Data'!$D$12,0,10*ROW('Hygiene Data'!D76)))</f>
        <v/>
      </c>
      <c r="DQ82" s="370" t="str">
        <f ca="1">+IF(OFFSET('Hygiene Data'!$D$13,0,10*ROW('Hygiene Data'!D76))="","",OFFSET('Hygiene Data'!$D$13,0,10*ROW('Hygiene Data'!D76)))</f>
        <v/>
      </c>
      <c r="DR82" s="370" t="str">
        <f ca="1">+IF(OFFSET('Hygiene Data'!$E$11,0,10*ROW('Hygiene Data'!E76))="","",OFFSET('Hygiene Data'!$E$11,0,10*ROW('Hygiene Data'!E76)))</f>
        <v/>
      </c>
      <c r="DS82" s="370" t="str">
        <f ca="1">+IF(OFFSET('Hygiene Data'!$E$12,0,10*ROW('Hygiene Data'!E76))="","",OFFSET('Hygiene Data'!$E$12,0,10*ROW('Hygiene Data'!E76)))</f>
        <v/>
      </c>
      <c r="DT82" s="370" t="str">
        <f ca="1">+IF(OFFSET('Hygiene Data'!$E$13,0,10*ROW('Hygiene Data'!E76))="","",OFFSET('Hygiene Data'!$E$13,0,10*ROW('Hygiene Data'!E76)))</f>
        <v/>
      </c>
      <c r="DU82" s="370" t="str">
        <f ca="1">+IF(OFFSET('Hygiene Data'!$F$11,0,10*ROW('Hygiene Data'!F76))="","",OFFSET('Hygiene Data'!$F$11,0,10*ROW('Hygiene Data'!F76)))</f>
        <v/>
      </c>
      <c r="DV82" s="370" t="str">
        <f ca="1">+IF(OFFSET('Hygiene Data'!$F$12,0,10*ROW('Hygiene Data'!F76))="","",OFFSET('Hygiene Data'!$F$12,0,10*ROW('Hygiene Data'!F76)))</f>
        <v/>
      </c>
      <c r="DW82" s="370" t="str">
        <f ca="1">+IF(OFFSET('Hygiene Data'!$F$13,0,10*ROW('Hygiene Data'!F76))="","",OFFSET('Hygiene Data'!$F$13,0,10*ROW('Hygiene Data'!F76)))</f>
        <v/>
      </c>
      <c r="DX82" s="370" t="str">
        <f ca="1">+IF(OFFSET('Hygiene Data'!$G$11,0,10*ROW('Hygiene Data'!G76))="","",OFFSET('Hygiene Data'!$G$11,0,10*ROW('Hygiene Data'!G76)))</f>
        <v/>
      </c>
      <c r="DY82" s="370" t="str">
        <f ca="1">+IF(OFFSET('Hygiene Data'!$G$12,0,10*ROW('Hygiene Data'!G76))="","",OFFSET('Hygiene Data'!$G$12,0,10*ROW('Hygiene Data'!G76)))</f>
        <v/>
      </c>
      <c r="DZ82" s="370" t="str">
        <f ca="1">+IF(OFFSET('Hygiene Data'!$G$13,0,10*ROW('Hygiene Data'!G76))="","",OFFSET('Hygiene Data'!$G$13,0,10*ROW('Hygiene Data'!G76)))</f>
        <v/>
      </c>
      <c r="EA82" s="370" t="str">
        <f ca="1">+IF(OFFSET('Hygiene Data'!$H$11,0,10*ROW('Hygiene Data'!H76))="","",OFFSET('Hygiene Data'!$H$11,0,10*ROW('Hygiene Data'!H76)))</f>
        <v/>
      </c>
      <c r="EB82" s="370" t="str">
        <f ca="1">+IF(OFFSET('Hygiene Data'!$H$12,0,10*ROW('Hygiene Data'!H76))="","",OFFSET('Hygiene Data'!$H$12,0,10*ROW('Hygiene Data'!H76)))</f>
        <v/>
      </c>
      <c r="EC82" s="370" t="str">
        <f ca="1">+IF(OFFSET('Hygiene Data'!$H$13,0,10*ROW('Hygiene Data'!H76))="","",OFFSET('Hygiene Data'!$H$13,0,10*ROW('Hygiene Data'!H76)))</f>
        <v/>
      </c>
      <c r="ED82" s="370" t="str">
        <f ca="1">+IF(OFFSET('Hygiene Data'!$I$11,0,10*ROW('Hygiene Data'!I76))="","",OFFSET('Hygiene Data'!$I$11,0,10*ROW('Hygiene Data'!I76)))</f>
        <v/>
      </c>
      <c r="EE82" s="370" t="str">
        <f ca="1">+IF(OFFSET('Hygiene Data'!$I$12,0,10*ROW('Hygiene Data'!I76))="","",OFFSET('Hygiene Data'!$I$12,0,10*ROW('Hygiene Data'!I76)))</f>
        <v/>
      </c>
      <c r="EF82" s="370" t="str">
        <f ca="1">+IF(OFFSET('Hygiene Data'!$I$13,0,10*ROW('Hygiene Data'!I76))="","",OFFSET('Hygiene Data'!$I$13,0,10*ROW('Hygiene Data'!I76)))</f>
        <v/>
      </c>
    </row>
    <row r="83" spans="1:136" x14ac:dyDescent="0.25">
      <c r="A83" s="479" t="str">
        <f ca="1">+IF(OFFSET('Water Data'!$B$2,0,10*ROW('Water Data'!E77))="","",OFFSET('Water Data'!$B$2,0,10*ROW('Water Data'!E77)))</f>
        <v/>
      </c>
      <c r="B83" s="47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6" t="str">
        <f t="shared" ca="1" si="1"/>
        <v/>
      </c>
      <c r="D83" s="50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0" t="str">
        <f ca="1">+IF(OFFSET('Water Data'!$D$27,0,10*ROW('Water Data'!D77))="","",OFFSET('Water Data'!$D$27,0,10*ROW('Water Data'!D77)))</f>
        <v/>
      </c>
      <c r="BT83" s="370" t="str">
        <f ca="1">+IF(OFFSET('Water Data'!$D$28,0,10*ROW('Water Data'!D77))="","",OFFSET('Water Data'!$D$28,0,10*ROW('Water Data'!D77)))</f>
        <v/>
      </c>
      <c r="BU83" s="370" t="str">
        <f ca="1">+IF(OFFSET('Water Data'!$D$29,0,10*ROW('Water Data'!D77))="","",OFFSET('Water Data'!$D$29,0,10*ROW('Water Data'!D77)))</f>
        <v/>
      </c>
      <c r="BV83" s="370" t="str">
        <f ca="1">+IF(OFFSET('Water Data'!$E$27,0,10*ROW('Water Data'!E77))="","",OFFSET('Water Data'!$E$27,0,10*ROW('Water Data'!E77)))</f>
        <v/>
      </c>
      <c r="BW83" s="370" t="str">
        <f ca="1">+IF(OFFSET('Water Data'!$E$28,0,10*ROW('Water Data'!E77))="","",OFFSET('Water Data'!$E$28,0,10*ROW('Water Data'!E77)))</f>
        <v/>
      </c>
      <c r="BX83" s="370" t="str">
        <f ca="1">+IF(OFFSET('Water Data'!$E$29,0,10*ROW('Water Data'!E77))="","",OFFSET('Water Data'!$E$29,0,10*ROW('Water Data'!E77)))</f>
        <v/>
      </c>
      <c r="BY83" s="370" t="str">
        <f ca="1">+IF(OFFSET('Water Data'!$F$27,0,10*ROW('Water Data'!F77))="","",OFFSET('Water Data'!$F$27,0,10*ROW('Water Data'!F77)))</f>
        <v/>
      </c>
      <c r="BZ83" s="370" t="str">
        <f ca="1">+IF(OFFSET('Water Data'!$F$28,0,10*ROW('Water Data'!F77))="","",OFFSET('Water Data'!$F$28,0,10*ROW('Water Data'!F77)))</f>
        <v/>
      </c>
      <c r="CA83" s="370" t="str">
        <f ca="1">+IF(OFFSET('Water Data'!$F$29,0,10*ROW('Water Data'!F77))="","",OFFSET('Water Data'!$F$29,0,10*ROW('Water Data'!F77)))</f>
        <v/>
      </c>
      <c r="CB83" s="370" t="str">
        <f ca="1">+IF(OFFSET('Water Data'!$G$27,0,10*ROW('Water Data'!G77))="","",OFFSET('Water Data'!$G$27,0,10*ROW('Water Data'!G77)))</f>
        <v/>
      </c>
      <c r="CC83" s="370" t="str">
        <f ca="1">+IF(OFFSET('Water Data'!$G$28,0,10*ROW('Water Data'!G77))="","",OFFSET('Water Data'!$G$28,0,10*ROW('Water Data'!G77)))</f>
        <v/>
      </c>
      <c r="CD83" s="370" t="str">
        <f ca="1">+IF(OFFSET('Water Data'!$G$29,0,10*ROW('Water Data'!G77))="","",OFFSET('Water Data'!$G$29,0,10*ROW('Water Data'!G77)))</f>
        <v/>
      </c>
      <c r="CE83" s="370" t="str">
        <f ca="1">+IF(OFFSET('Water Data'!$H$27,0,10*ROW('Water Data'!H77))="","",OFFSET('Water Data'!$H$27,0,10*ROW('Water Data'!H77)))</f>
        <v/>
      </c>
      <c r="CF83" s="370" t="str">
        <f ca="1">+IF(OFFSET('Water Data'!$H$28,0,10*ROW('Water Data'!H77))="","",OFFSET('Water Data'!$H$28,0,10*ROW('Water Data'!H77)))</f>
        <v/>
      </c>
      <c r="CG83" s="370" t="str">
        <f ca="1">+IF(OFFSET('Water Data'!$H$29,0,10*ROW('Water Data'!H77))="","",OFFSET('Water Data'!$H$29,0,10*ROW('Water Data'!H77)))</f>
        <v/>
      </c>
      <c r="CH83" s="370" t="str">
        <f ca="1">+IF(OFFSET('Water Data'!$I$27,0,10*ROW('Water Data'!I77))="","",OFFSET('Water Data'!$I$27,0,10*ROW('Water Data'!I77)))</f>
        <v/>
      </c>
      <c r="CI83" s="370" t="str">
        <f ca="1">+IF(OFFSET('Water Data'!$I$28,0,10*ROW('Water Data'!I77))="","",OFFSET('Water Data'!$I$28,0,10*ROW('Water Data'!I77)))</f>
        <v/>
      </c>
      <c r="CJ83" s="370" t="str">
        <f ca="1">+IF(OFFSET('Water Data'!$I$29,0,10*ROW('Water Data'!I77))="","",OFFSET('Water Data'!$I$29,0,10*ROW('Water Data'!I77)))</f>
        <v/>
      </c>
      <c r="CK83" s="370" t="str">
        <f ca="1">+IF(OFFSET('Sanitation Data'!$D$28,0,10*ROW('Sanitation Data'!D77))="","",OFFSET('Sanitation Data'!$D$28,0,10*ROW('Sanitation Data'!D77)))</f>
        <v/>
      </c>
      <c r="CL83" s="370" t="str">
        <f ca="1">+IF(OFFSET('Sanitation Data'!$D$29,0,10*ROW('Sanitation Data'!D77))="","",OFFSET('Sanitation Data'!$D$29,0,10*ROW('Sanitation Data'!D77)))</f>
        <v/>
      </c>
      <c r="CM83" s="370" t="str">
        <f ca="1">+IF(OFFSET('Sanitation Data'!$D$30,0,10*ROW('Sanitation Data'!D77))="","",OFFSET('Sanitation Data'!$D$30,0,10*ROW('Sanitation Data'!D77)))</f>
        <v/>
      </c>
      <c r="CN83" s="370" t="str">
        <f ca="1">+IF(OFFSET('Sanitation Data'!$D$31,0,10*ROW('Sanitation Data'!D77))="","",OFFSET('Sanitation Data'!$D$31,0,10*ROW('Sanitation Data'!D77)))</f>
        <v/>
      </c>
      <c r="CO83" s="370" t="str">
        <f ca="1">+IF(OFFSET('Sanitation Data'!$D$32,0,10*ROW('Sanitation Data'!D77))="","",OFFSET('Sanitation Data'!$D$32,0,10*ROW('Sanitation Data'!D77)))</f>
        <v/>
      </c>
      <c r="CP83" s="370" t="str">
        <f ca="1">+IF(OFFSET('Sanitation Data'!$E$28,0,10*ROW('Sanitation Data'!E77))="","",OFFSET('Sanitation Data'!$E$28,0,10*ROW('Sanitation Data'!E77)))</f>
        <v/>
      </c>
      <c r="CQ83" s="370" t="str">
        <f ca="1">+IF(OFFSET('Sanitation Data'!$E$29,0,10*ROW('Sanitation Data'!E77))="","",OFFSET('Sanitation Data'!$E$29,0,10*ROW('Sanitation Data'!E77)))</f>
        <v/>
      </c>
      <c r="CR83" s="370" t="str">
        <f ca="1">+IF(OFFSET('Sanitation Data'!$E$30,0,10*ROW('Sanitation Data'!E77))="","",OFFSET('Sanitation Data'!$E$30,0,10*ROW('Sanitation Data'!E77)))</f>
        <v/>
      </c>
      <c r="CS83" s="370" t="str">
        <f ca="1">+IF(OFFSET('Sanitation Data'!$E$31,0,10*ROW('Sanitation Data'!E77))="","",OFFSET('Sanitation Data'!$E$31,0,10*ROW('Sanitation Data'!E77)))</f>
        <v/>
      </c>
      <c r="CT83" s="370" t="str">
        <f ca="1">+IF(OFFSET('Sanitation Data'!$E$32,0,10*ROW('Sanitation Data'!E77))="","",OFFSET('Sanitation Data'!$E$32,0,10*ROW('Sanitation Data'!E77)))</f>
        <v/>
      </c>
      <c r="CU83" s="370" t="str">
        <f ca="1">+IF(OFFSET('Sanitation Data'!$F$28,0,10*ROW('Sanitation Data'!F77))="","",OFFSET('Sanitation Data'!$F$28,0,10*ROW('Sanitation Data'!F77)))</f>
        <v/>
      </c>
      <c r="CV83" s="370" t="str">
        <f ca="1">+IF(OFFSET('Sanitation Data'!$F$29,0,10*ROW('Sanitation Data'!F77))="","",OFFSET('Sanitation Data'!$F$29,0,10*ROW('Sanitation Data'!F77)))</f>
        <v/>
      </c>
      <c r="CW83" s="370" t="str">
        <f ca="1">+IF(OFFSET('Sanitation Data'!$F$30,0,10*ROW('Sanitation Data'!F77))="","",OFFSET('Sanitation Data'!$F$30,0,10*ROW('Sanitation Data'!F77)))</f>
        <v/>
      </c>
      <c r="CX83" s="370" t="str">
        <f ca="1">+IF(OFFSET('Sanitation Data'!$F$31,0,10*ROW('Sanitation Data'!F77))="","",OFFSET('Sanitation Data'!$F$31,0,10*ROW('Sanitation Data'!F77)))</f>
        <v/>
      </c>
      <c r="CY83" s="370" t="str">
        <f ca="1">+IF(OFFSET('Sanitation Data'!$F$32,0,10*ROW('Sanitation Data'!F77))="","",OFFSET('Sanitation Data'!$F$32,0,10*ROW('Sanitation Data'!F77)))</f>
        <v/>
      </c>
      <c r="CZ83" s="370" t="str">
        <f ca="1">+IF(OFFSET('Sanitation Data'!$G$28,0,10*ROW('Sanitation Data'!G77))="","",OFFSET('Sanitation Data'!$G$28,0,10*ROW('Sanitation Data'!G77)))</f>
        <v/>
      </c>
      <c r="DA83" s="370" t="str">
        <f ca="1">+IF(OFFSET('Sanitation Data'!$G$29,0,10*ROW('Sanitation Data'!G77))="","",OFFSET('Sanitation Data'!$G$29,0,10*ROW('Sanitation Data'!G77)))</f>
        <v/>
      </c>
      <c r="DB83" s="370" t="str">
        <f ca="1">+IF(OFFSET('Sanitation Data'!$G$30,0,10*ROW('Sanitation Data'!G77))="","",OFFSET('Sanitation Data'!$G$30,0,10*ROW('Sanitation Data'!G77)))</f>
        <v/>
      </c>
      <c r="DC83" s="370" t="str">
        <f ca="1">+IF(OFFSET('Sanitation Data'!$G$31,0,10*ROW('Sanitation Data'!G77))="","",OFFSET('Sanitation Data'!$G$31,0,10*ROW('Sanitation Data'!G77)))</f>
        <v/>
      </c>
      <c r="DD83" s="370" t="str">
        <f ca="1">+IF(OFFSET('Sanitation Data'!$G$32,0,10*ROW('Sanitation Data'!G77))="","",OFFSET('Sanitation Data'!$G$32,0,10*ROW('Sanitation Data'!G77)))</f>
        <v/>
      </c>
      <c r="DE83" s="370" t="str">
        <f ca="1">+IF(OFFSET('Sanitation Data'!$H$28,0,10*ROW('Sanitation Data'!H77))="","",OFFSET('Sanitation Data'!$H$28,0,10*ROW('Sanitation Data'!H77)))</f>
        <v/>
      </c>
      <c r="DF83" s="370" t="str">
        <f ca="1">+IF(OFFSET('Sanitation Data'!$H$29,0,10*ROW('Sanitation Data'!H77))="","",OFFSET('Sanitation Data'!$H$29,0,10*ROW('Sanitation Data'!H77)))</f>
        <v/>
      </c>
      <c r="DG83" s="370" t="str">
        <f ca="1">+IF(OFFSET('Sanitation Data'!$H$30,0,10*ROW('Sanitation Data'!H77))="","",OFFSET('Sanitation Data'!$H$30,0,10*ROW('Sanitation Data'!H77)))</f>
        <v/>
      </c>
      <c r="DH83" s="370" t="str">
        <f ca="1">+IF(OFFSET('Sanitation Data'!$H$31,0,10*ROW('Sanitation Data'!H77))="","",OFFSET('Sanitation Data'!$H$31,0,10*ROW('Sanitation Data'!H77)))</f>
        <v/>
      </c>
      <c r="DI83" s="370" t="str">
        <f ca="1">+IF(OFFSET('Sanitation Data'!$H$32,0,10*ROW('Sanitation Data'!H77))="","",OFFSET('Sanitation Data'!$H$32,0,10*ROW('Sanitation Data'!H77)))</f>
        <v/>
      </c>
      <c r="DJ83" s="370" t="str">
        <f ca="1">+IF(OFFSET('Sanitation Data'!$I$28,0,10*ROW('Sanitation Data'!I77))="","",OFFSET('Sanitation Data'!$I$28,0,10*ROW('Sanitation Data'!I77)))</f>
        <v/>
      </c>
      <c r="DK83" s="370" t="str">
        <f ca="1">+IF(OFFSET('Sanitation Data'!$I$29,0,10*ROW('Sanitation Data'!I77))="","",OFFSET('Sanitation Data'!$I$29,0,10*ROW('Sanitation Data'!I77)))</f>
        <v/>
      </c>
      <c r="DL83" s="370" t="str">
        <f ca="1">+IF(OFFSET('Sanitation Data'!$I$30,0,10*ROW('Sanitation Data'!I77))="","",OFFSET('Sanitation Data'!$I$30,0,10*ROW('Sanitation Data'!I77)))</f>
        <v/>
      </c>
      <c r="DM83" s="370" t="str">
        <f ca="1">+IF(OFFSET('Sanitation Data'!$I$31,0,10*ROW('Sanitation Data'!I77))="","",OFFSET('Sanitation Data'!$I$31,0,10*ROW('Sanitation Data'!I77)))</f>
        <v/>
      </c>
      <c r="DN83" s="370" t="str">
        <f ca="1">+IF(OFFSET('Sanitation Data'!$I$32,0,10*ROW('Sanitation Data'!I77))="","",OFFSET('Sanitation Data'!$I$32,0,10*ROW('Sanitation Data'!I77)))</f>
        <v/>
      </c>
      <c r="DO83" s="370" t="str">
        <f ca="1">+IF(OFFSET('Hygiene Data'!$D$11,0,10*ROW('Hygiene Data'!D77))="","",OFFSET('Hygiene Data'!$D$11,0,10*ROW('Hygiene Data'!D77)))</f>
        <v/>
      </c>
      <c r="DP83" s="370" t="str">
        <f ca="1">+IF(OFFSET('Hygiene Data'!$D$12,0,10*ROW('Hygiene Data'!D77))="","",OFFSET('Hygiene Data'!$D$12,0,10*ROW('Hygiene Data'!D77)))</f>
        <v/>
      </c>
      <c r="DQ83" s="370" t="str">
        <f ca="1">+IF(OFFSET('Hygiene Data'!$D$13,0,10*ROW('Hygiene Data'!D77))="","",OFFSET('Hygiene Data'!$D$13,0,10*ROW('Hygiene Data'!D77)))</f>
        <v/>
      </c>
      <c r="DR83" s="370" t="str">
        <f ca="1">+IF(OFFSET('Hygiene Data'!$E$11,0,10*ROW('Hygiene Data'!E77))="","",OFFSET('Hygiene Data'!$E$11,0,10*ROW('Hygiene Data'!E77)))</f>
        <v/>
      </c>
      <c r="DS83" s="370" t="str">
        <f ca="1">+IF(OFFSET('Hygiene Data'!$E$12,0,10*ROW('Hygiene Data'!E77))="","",OFFSET('Hygiene Data'!$E$12,0,10*ROW('Hygiene Data'!E77)))</f>
        <v/>
      </c>
      <c r="DT83" s="370" t="str">
        <f ca="1">+IF(OFFSET('Hygiene Data'!$E$13,0,10*ROW('Hygiene Data'!E77))="","",OFFSET('Hygiene Data'!$E$13,0,10*ROW('Hygiene Data'!E77)))</f>
        <v/>
      </c>
      <c r="DU83" s="370" t="str">
        <f ca="1">+IF(OFFSET('Hygiene Data'!$F$11,0,10*ROW('Hygiene Data'!F77))="","",OFFSET('Hygiene Data'!$F$11,0,10*ROW('Hygiene Data'!F77)))</f>
        <v/>
      </c>
      <c r="DV83" s="370" t="str">
        <f ca="1">+IF(OFFSET('Hygiene Data'!$F$12,0,10*ROW('Hygiene Data'!F77))="","",OFFSET('Hygiene Data'!$F$12,0,10*ROW('Hygiene Data'!F77)))</f>
        <v/>
      </c>
      <c r="DW83" s="370" t="str">
        <f ca="1">+IF(OFFSET('Hygiene Data'!$F$13,0,10*ROW('Hygiene Data'!F77))="","",OFFSET('Hygiene Data'!$F$13,0,10*ROW('Hygiene Data'!F77)))</f>
        <v/>
      </c>
      <c r="DX83" s="370" t="str">
        <f ca="1">+IF(OFFSET('Hygiene Data'!$G$11,0,10*ROW('Hygiene Data'!G77))="","",OFFSET('Hygiene Data'!$G$11,0,10*ROW('Hygiene Data'!G77)))</f>
        <v/>
      </c>
      <c r="DY83" s="370" t="str">
        <f ca="1">+IF(OFFSET('Hygiene Data'!$G$12,0,10*ROW('Hygiene Data'!G77))="","",OFFSET('Hygiene Data'!$G$12,0,10*ROW('Hygiene Data'!G77)))</f>
        <v/>
      </c>
      <c r="DZ83" s="370" t="str">
        <f ca="1">+IF(OFFSET('Hygiene Data'!$G$13,0,10*ROW('Hygiene Data'!G77))="","",OFFSET('Hygiene Data'!$G$13,0,10*ROW('Hygiene Data'!G77)))</f>
        <v/>
      </c>
      <c r="EA83" s="370" t="str">
        <f ca="1">+IF(OFFSET('Hygiene Data'!$H$11,0,10*ROW('Hygiene Data'!H77))="","",OFFSET('Hygiene Data'!$H$11,0,10*ROW('Hygiene Data'!H77)))</f>
        <v/>
      </c>
      <c r="EB83" s="370" t="str">
        <f ca="1">+IF(OFFSET('Hygiene Data'!$H$12,0,10*ROW('Hygiene Data'!H77))="","",OFFSET('Hygiene Data'!$H$12,0,10*ROW('Hygiene Data'!H77)))</f>
        <v/>
      </c>
      <c r="EC83" s="370" t="str">
        <f ca="1">+IF(OFFSET('Hygiene Data'!$H$13,0,10*ROW('Hygiene Data'!H77))="","",OFFSET('Hygiene Data'!$H$13,0,10*ROW('Hygiene Data'!H77)))</f>
        <v/>
      </c>
      <c r="ED83" s="370" t="str">
        <f ca="1">+IF(OFFSET('Hygiene Data'!$I$11,0,10*ROW('Hygiene Data'!I77))="","",OFFSET('Hygiene Data'!$I$11,0,10*ROW('Hygiene Data'!I77)))</f>
        <v/>
      </c>
      <c r="EE83" s="370" t="str">
        <f ca="1">+IF(OFFSET('Hygiene Data'!$I$12,0,10*ROW('Hygiene Data'!I77))="","",OFFSET('Hygiene Data'!$I$12,0,10*ROW('Hygiene Data'!I77)))</f>
        <v/>
      </c>
      <c r="EF83" s="370" t="str">
        <f ca="1">+IF(OFFSET('Hygiene Data'!$I$13,0,10*ROW('Hygiene Data'!I77))="","",OFFSET('Hygiene Data'!$I$13,0,10*ROW('Hygiene Data'!I77)))</f>
        <v/>
      </c>
    </row>
    <row r="84" spans="1:136" x14ac:dyDescent="0.25">
      <c r="A84" s="479" t="str">
        <f ca="1">+IF(OFFSET('Water Data'!$B$2,0,10*ROW('Water Data'!E78))="","",OFFSET('Water Data'!$B$2,0,10*ROW('Water Data'!E78)))</f>
        <v/>
      </c>
      <c r="B84" s="47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6" t="str">
        <f t="shared" ca="1" si="1"/>
        <v/>
      </c>
      <c r="D84" s="50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0" t="str">
        <f ca="1">+IF(OFFSET('Water Data'!$D$27,0,10*ROW('Water Data'!D78))="","",OFFSET('Water Data'!$D$27,0,10*ROW('Water Data'!D78)))</f>
        <v/>
      </c>
      <c r="BT84" s="370" t="str">
        <f ca="1">+IF(OFFSET('Water Data'!$D$28,0,10*ROW('Water Data'!D78))="","",OFFSET('Water Data'!$D$28,0,10*ROW('Water Data'!D78)))</f>
        <v/>
      </c>
      <c r="BU84" s="370" t="str">
        <f ca="1">+IF(OFFSET('Water Data'!$D$29,0,10*ROW('Water Data'!D78))="","",OFFSET('Water Data'!$D$29,0,10*ROW('Water Data'!D78)))</f>
        <v/>
      </c>
      <c r="BV84" s="370" t="str">
        <f ca="1">+IF(OFFSET('Water Data'!$E$27,0,10*ROW('Water Data'!E78))="","",OFFSET('Water Data'!$E$27,0,10*ROW('Water Data'!E78)))</f>
        <v/>
      </c>
      <c r="BW84" s="370" t="str">
        <f ca="1">+IF(OFFSET('Water Data'!$E$28,0,10*ROW('Water Data'!E78))="","",OFFSET('Water Data'!$E$28,0,10*ROW('Water Data'!E78)))</f>
        <v/>
      </c>
      <c r="BX84" s="370" t="str">
        <f ca="1">+IF(OFFSET('Water Data'!$E$29,0,10*ROW('Water Data'!E78))="","",OFFSET('Water Data'!$E$29,0,10*ROW('Water Data'!E78)))</f>
        <v/>
      </c>
      <c r="BY84" s="370" t="str">
        <f ca="1">+IF(OFFSET('Water Data'!$F$27,0,10*ROW('Water Data'!F78))="","",OFFSET('Water Data'!$F$27,0,10*ROW('Water Data'!F78)))</f>
        <v/>
      </c>
      <c r="BZ84" s="370" t="str">
        <f ca="1">+IF(OFFSET('Water Data'!$F$28,0,10*ROW('Water Data'!F78))="","",OFFSET('Water Data'!$F$28,0,10*ROW('Water Data'!F78)))</f>
        <v/>
      </c>
      <c r="CA84" s="370" t="str">
        <f ca="1">+IF(OFFSET('Water Data'!$F$29,0,10*ROW('Water Data'!F78))="","",OFFSET('Water Data'!$F$29,0,10*ROW('Water Data'!F78)))</f>
        <v/>
      </c>
      <c r="CB84" s="370" t="str">
        <f ca="1">+IF(OFFSET('Water Data'!$G$27,0,10*ROW('Water Data'!G78))="","",OFFSET('Water Data'!$G$27,0,10*ROW('Water Data'!G78)))</f>
        <v/>
      </c>
      <c r="CC84" s="370" t="str">
        <f ca="1">+IF(OFFSET('Water Data'!$G$28,0,10*ROW('Water Data'!G78))="","",OFFSET('Water Data'!$G$28,0,10*ROW('Water Data'!G78)))</f>
        <v/>
      </c>
      <c r="CD84" s="370" t="str">
        <f ca="1">+IF(OFFSET('Water Data'!$G$29,0,10*ROW('Water Data'!G78))="","",OFFSET('Water Data'!$G$29,0,10*ROW('Water Data'!G78)))</f>
        <v/>
      </c>
      <c r="CE84" s="370" t="str">
        <f ca="1">+IF(OFFSET('Water Data'!$H$27,0,10*ROW('Water Data'!H78))="","",OFFSET('Water Data'!$H$27,0,10*ROW('Water Data'!H78)))</f>
        <v/>
      </c>
      <c r="CF84" s="370" t="str">
        <f ca="1">+IF(OFFSET('Water Data'!$H$28,0,10*ROW('Water Data'!H78))="","",OFFSET('Water Data'!$H$28,0,10*ROW('Water Data'!H78)))</f>
        <v/>
      </c>
      <c r="CG84" s="370" t="str">
        <f ca="1">+IF(OFFSET('Water Data'!$H$29,0,10*ROW('Water Data'!H78))="","",OFFSET('Water Data'!$H$29,0,10*ROW('Water Data'!H78)))</f>
        <v/>
      </c>
      <c r="CH84" s="370" t="str">
        <f ca="1">+IF(OFFSET('Water Data'!$I$27,0,10*ROW('Water Data'!I78))="","",OFFSET('Water Data'!$I$27,0,10*ROW('Water Data'!I78)))</f>
        <v/>
      </c>
      <c r="CI84" s="370" t="str">
        <f ca="1">+IF(OFFSET('Water Data'!$I$28,0,10*ROW('Water Data'!I78))="","",OFFSET('Water Data'!$I$28,0,10*ROW('Water Data'!I78)))</f>
        <v/>
      </c>
      <c r="CJ84" s="370" t="str">
        <f ca="1">+IF(OFFSET('Water Data'!$I$29,0,10*ROW('Water Data'!I78))="","",OFFSET('Water Data'!$I$29,0,10*ROW('Water Data'!I78)))</f>
        <v/>
      </c>
      <c r="CK84" s="370" t="str">
        <f ca="1">+IF(OFFSET('Sanitation Data'!$D$28,0,10*ROW('Sanitation Data'!D78))="","",OFFSET('Sanitation Data'!$D$28,0,10*ROW('Sanitation Data'!D78)))</f>
        <v/>
      </c>
      <c r="CL84" s="370" t="str">
        <f ca="1">+IF(OFFSET('Sanitation Data'!$D$29,0,10*ROW('Sanitation Data'!D78))="","",OFFSET('Sanitation Data'!$D$29,0,10*ROW('Sanitation Data'!D78)))</f>
        <v/>
      </c>
      <c r="CM84" s="370" t="str">
        <f ca="1">+IF(OFFSET('Sanitation Data'!$D$30,0,10*ROW('Sanitation Data'!D78))="","",OFFSET('Sanitation Data'!$D$30,0,10*ROW('Sanitation Data'!D78)))</f>
        <v/>
      </c>
      <c r="CN84" s="370" t="str">
        <f ca="1">+IF(OFFSET('Sanitation Data'!$D$31,0,10*ROW('Sanitation Data'!D78))="","",OFFSET('Sanitation Data'!$D$31,0,10*ROW('Sanitation Data'!D78)))</f>
        <v/>
      </c>
      <c r="CO84" s="370" t="str">
        <f ca="1">+IF(OFFSET('Sanitation Data'!$D$32,0,10*ROW('Sanitation Data'!D78))="","",OFFSET('Sanitation Data'!$D$32,0,10*ROW('Sanitation Data'!D78)))</f>
        <v/>
      </c>
      <c r="CP84" s="370" t="str">
        <f ca="1">+IF(OFFSET('Sanitation Data'!$E$28,0,10*ROW('Sanitation Data'!E78))="","",OFFSET('Sanitation Data'!$E$28,0,10*ROW('Sanitation Data'!E78)))</f>
        <v/>
      </c>
      <c r="CQ84" s="370" t="str">
        <f ca="1">+IF(OFFSET('Sanitation Data'!$E$29,0,10*ROW('Sanitation Data'!E78))="","",OFFSET('Sanitation Data'!$E$29,0,10*ROW('Sanitation Data'!E78)))</f>
        <v/>
      </c>
      <c r="CR84" s="370" t="str">
        <f ca="1">+IF(OFFSET('Sanitation Data'!$E$30,0,10*ROW('Sanitation Data'!E78))="","",OFFSET('Sanitation Data'!$E$30,0,10*ROW('Sanitation Data'!E78)))</f>
        <v/>
      </c>
      <c r="CS84" s="370" t="str">
        <f ca="1">+IF(OFFSET('Sanitation Data'!$E$31,0,10*ROW('Sanitation Data'!E78))="","",OFFSET('Sanitation Data'!$E$31,0,10*ROW('Sanitation Data'!E78)))</f>
        <v/>
      </c>
      <c r="CT84" s="370" t="str">
        <f ca="1">+IF(OFFSET('Sanitation Data'!$E$32,0,10*ROW('Sanitation Data'!E78))="","",OFFSET('Sanitation Data'!$E$32,0,10*ROW('Sanitation Data'!E78)))</f>
        <v/>
      </c>
      <c r="CU84" s="370" t="str">
        <f ca="1">+IF(OFFSET('Sanitation Data'!$F$28,0,10*ROW('Sanitation Data'!F78))="","",OFFSET('Sanitation Data'!$F$28,0,10*ROW('Sanitation Data'!F78)))</f>
        <v/>
      </c>
      <c r="CV84" s="370" t="str">
        <f ca="1">+IF(OFFSET('Sanitation Data'!$F$29,0,10*ROW('Sanitation Data'!F78))="","",OFFSET('Sanitation Data'!$F$29,0,10*ROW('Sanitation Data'!F78)))</f>
        <v/>
      </c>
      <c r="CW84" s="370" t="str">
        <f ca="1">+IF(OFFSET('Sanitation Data'!$F$30,0,10*ROW('Sanitation Data'!F78))="","",OFFSET('Sanitation Data'!$F$30,0,10*ROW('Sanitation Data'!F78)))</f>
        <v/>
      </c>
      <c r="CX84" s="370" t="str">
        <f ca="1">+IF(OFFSET('Sanitation Data'!$F$31,0,10*ROW('Sanitation Data'!F78))="","",OFFSET('Sanitation Data'!$F$31,0,10*ROW('Sanitation Data'!F78)))</f>
        <v/>
      </c>
      <c r="CY84" s="370" t="str">
        <f ca="1">+IF(OFFSET('Sanitation Data'!$F$32,0,10*ROW('Sanitation Data'!F78))="","",OFFSET('Sanitation Data'!$F$32,0,10*ROW('Sanitation Data'!F78)))</f>
        <v/>
      </c>
      <c r="CZ84" s="370" t="str">
        <f ca="1">+IF(OFFSET('Sanitation Data'!$G$28,0,10*ROW('Sanitation Data'!G78))="","",OFFSET('Sanitation Data'!$G$28,0,10*ROW('Sanitation Data'!G78)))</f>
        <v/>
      </c>
      <c r="DA84" s="370" t="str">
        <f ca="1">+IF(OFFSET('Sanitation Data'!$G$29,0,10*ROW('Sanitation Data'!G78))="","",OFFSET('Sanitation Data'!$G$29,0,10*ROW('Sanitation Data'!G78)))</f>
        <v/>
      </c>
      <c r="DB84" s="370" t="str">
        <f ca="1">+IF(OFFSET('Sanitation Data'!$G$30,0,10*ROW('Sanitation Data'!G78))="","",OFFSET('Sanitation Data'!$G$30,0,10*ROW('Sanitation Data'!G78)))</f>
        <v/>
      </c>
      <c r="DC84" s="370" t="str">
        <f ca="1">+IF(OFFSET('Sanitation Data'!$G$31,0,10*ROW('Sanitation Data'!G78))="","",OFFSET('Sanitation Data'!$G$31,0,10*ROW('Sanitation Data'!G78)))</f>
        <v/>
      </c>
      <c r="DD84" s="370" t="str">
        <f ca="1">+IF(OFFSET('Sanitation Data'!$G$32,0,10*ROW('Sanitation Data'!G78))="","",OFFSET('Sanitation Data'!$G$32,0,10*ROW('Sanitation Data'!G78)))</f>
        <v/>
      </c>
      <c r="DE84" s="370" t="str">
        <f ca="1">+IF(OFFSET('Sanitation Data'!$H$28,0,10*ROW('Sanitation Data'!H78))="","",OFFSET('Sanitation Data'!$H$28,0,10*ROW('Sanitation Data'!H78)))</f>
        <v/>
      </c>
      <c r="DF84" s="370" t="str">
        <f ca="1">+IF(OFFSET('Sanitation Data'!$H$29,0,10*ROW('Sanitation Data'!H78))="","",OFFSET('Sanitation Data'!$H$29,0,10*ROW('Sanitation Data'!H78)))</f>
        <v/>
      </c>
      <c r="DG84" s="370" t="str">
        <f ca="1">+IF(OFFSET('Sanitation Data'!$H$30,0,10*ROW('Sanitation Data'!H78))="","",OFFSET('Sanitation Data'!$H$30,0,10*ROW('Sanitation Data'!H78)))</f>
        <v/>
      </c>
      <c r="DH84" s="370" t="str">
        <f ca="1">+IF(OFFSET('Sanitation Data'!$H$31,0,10*ROW('Sanitation Data'!H78))="","",OFFSET('Sanitation Data'!$H$31,0,10*ROW('Sanitation Data'!H78)))</f>
        <v/>
      </c>
      <c r="DI84" s="370" t="str">
        <f ca="1">+IF(OFFSET('Sanitation Data'!$H$32,0,10*ROW('Sanitation Data'!H78))="","",OFFSET('Sanitation Data'!$H$32,0,10*ROW('Sanitation Data'!H78)))</f>
        <v/>
      </c>
      <c r="DJ84" s="370" t="str">
        <f ca="1">+IF(OFFSET('Sanitation Data'!$I$28,0,10*ROW('Sanitation Data'!I78))="","",OFFSET('Sanitation Data'!$I$28,0,10*ROW('Sanitation Data'!I78)))</f>
        <v/>
      </c>
      <c r="DK84" s="370" t="str">
        <f ca="1">+IF(OFFSET('Sanitation Data'!$I$29,0,10*ROW('Sanitation Data'!I78))="","",OFFSET('Sanitation Data'!$I$29,0,10*ROW('Sanitation Data'!I78)))</f>
        <v/>
      </c>
      <c r="DL84" s="370" t="str">
        <f ca="1">+IF(OFFSET('Sanitation Data'!$I$30,0,10*ROW('Sanitation Data'!I78))="","",OFFSET('Sanitation Data'!$I$30,0,10*ROW('Sanitation Data'!I78)))</f>
        <v/>
      </c>
      <c r="DM84" s="370" t="str">
        <f ca="1">+IF(OFFSET('Sanitation Data'!$I$31,0,10*ROW('Sanitation Data'!I78))="","",OFFSET('Sanitation Data'!$I$31,0,10*ROW('Sanitation Data'!I78)))</f>
        <v/>
      </c>
      <c r="DN84" s="370" t="str">
        <f ca="1">+IF(OFFSET('Sanitation Data'!$I$32,0,10*ROW('Sanitation Data'!I78))="","",OFFSET('Sanitation Data'!$I$32,0,10*ROW('Sanitation Data'!I78)))</f>
        <v/>
      </c>
      <c r="DO84" s="370" t="str">
        <f ca="1">+IF(OFFSET('Hygiene Data'!$D$11,0,10*ROW('Hygiene Data'!D78))="","",OFFSET('Hygiene Data'!$D$11,0,10*ROW('Hygiene Data'!D78)))</f>
        <v/>
      </c>
      <c r="DP84" s="370" t="str">
        <f ca="1">+IF(OFFSET('Hygiene Data'!$D$12,0,10*ROW('Hygiene Data'!D78))="","",OFFSET('Hygiene Data'!$D$12,0,10*ROW('Hygiene Data'!D78)))</f>
        <v/>
      </c>
      <c r="DQ84" s="370" t="str">
        <f ca="1">+IF(OFFSET('Hygiene Data'!$D$13,0,10*ROW('Hygiene Data'!D78))="","",OFFSET('Hygiene Data'!$D$13,0,10*ROW('Hygiene Data'!D78)))</f>
        <v/>
      </c>
      <c r="DR84" s="370" t="str">
        <f ca="1">+IF(OFFSET('Hygiene Data'!$E$11,0,10*ROW('Hygiene Data'!E78))="","",OFFSET('Hygiene Data'!$E$11,0,10*ROW('Hygiene Data'!E78)))</f>
        <v/>
      </c>
      <c r="DS84" s="370" t="str">
        <f ca="1">+IF(OFFSET('Hygiene Data'!$E$12,0,10*ROW('Hygiene Data'!E78))="","",OFFSET('Hygiene Data'!$E$12,0,10*ROW('Hygiene Data'!E78)))</f>
        <v/>
      </c>
      <c r="DT84" s="370" t="str">
        <f ca="1">+IF(OFFSET('Hygiene Data'!$E$13,0,10*ROW('Hygiene Data'!E78))="","",OFFSET('Hygiene Data'!$E$13,0,10*ROW('Hygiene Data'!E78)))</f>
        <v/>
      </c>
      <c r="DU84" s="370" t="str">
        <f ca="1">+IF(OFFSET('Hygiene Data'!$F$11,0,10*ROW('Hygiene Data'!F78))="","",OFFSET('Hygiene Data'!$F$11,0,10*ROW('Hygiene Data'!F78)))</f>
        <v/>
      </c>
      <c r="DV84" s="370" t="str">
        <f ca="1">+IF(OFFSET('Hygiene Data'!$F$12,0,10*ROW('Hygiene Data'!F78))="","",OFFSET('Hygiene Data'!$F$12,0,10*ROW('Hygiene Data'!F78)))</f>
        <v/>
      </c>
      <c r="DW84" s="370" t="str">
        <f ca="1">+IF(OFFSET('Hygiene Data'!$F$13,0,10*ROW('Hygiene Data'!F78))="","",OFFSET('Hygiene Data'!$F$13,0,10*ROW('Hygiene Data'!F78)))</f>
        <v/>
      </c>
      <c r="DX84" s="370" t="str">
        <f ca="1">+IF(OFFSET('Hygiene Data'!$G$11,0,10*ROW('Hygiene Data'!G78))="","",OFFSET('Hygiene Data'!$G$11,0,10*ROW('Hygiene Data'!G78)))</f>
        <v/>
      </c>
      <c r="DY84" s="370" t="str">
        <f ca="1">+IF(OFFSET('Hygiene Data'!$G$12,0,10*ROW('Hygiene Data'!G78))="","",OFFSET('Hygiene Data'!$G$12,0,10*ROW('Hygiene Data'!G78)))</f>
        <v/>
      </c>
      <c r="DZ84" s="370" t="str">
        <f ca="1">+IF(OFFSET('Hygiene Data'!$G$13,0,10*ROW('Hygiene Data'!G78))="","",OFFSET('Hygiene Data'!$G$13,0,10*ROW('Hygiene Data'!G78)))</f>
        <v/>
      </c>
      <c r="EA84" s="370" t="str">
        <f ca="1">+IF(OFFSET('Hygiene Data'!$H$11,0,10*ROW('Hygiene Data'!H78))="","",OFFSET('Hygiene Data'!$H$11,0,10*ROW('Hygiene Data'!H78)))</f>
        <v/>
      </c>
      <c r="EB84" s="370" t="str">
        <f ca="1">+IF(OFFSET('Hygiene Data'!$H$12,0,10*ROW('Hygiene Data'!H78))="","",OFFSET('Hygiene Data'!$H$12,0,10*ROW('Hygiene Data'!H78)))</f>
        <v/>
      </c>
      <c r="EC84" s="370" t="str">
        <f ca="1">+IF(OFFSET('Hygiene Data'!$H$13,0,10*ROW('Hygiene Data'!H78))="","",OFFSET('Hygiene Data'!$H$13,0,10*ROW('Hygiene Data'!H78)))</f>
        <v/>
      </c>
      <c r="ED84" s="370" t="str">
        <f ca="1">+IF(OFFSET('Hygiene Data'!$I$11,0,10*ROW('Hygiene Data'!I78))="","",OFFSET('Hygiene Data'!$I$11,0,10*ROW('Hygiene Data'!I78)))</f>
        <v/>
      </c>
      <c r="EE84" s="370" t="str">
        <f ca="1">+IF(OFFSET('Hygiene Data'!$I$12,0,10*ROW('Hygiene Data'!I78))="","",OFFSET('Hygiene Data'!$I$12,0,10*ROW('Hygiene Data'!I78)))</f>
        <v/>
      </c>
      <c r="EF84" s="370" t="str">
        <f ca="1">+IF(OFFSET('Hygiene Data'!$I$13,0,10*ROW('Hygiene Data'!I78))="","",OFFSET('Hygiene Data'!$I$13,0,10*ROW('Hygiene Data'!I78)))</f>
        <v/>
      </c>
    </row>
    <row r="85" spans="1:136" x14ac:dyDescent="0.25">
      <c r="A85" s="479" t="str">
        <f ca="1">+IF(OFFSET('Water Data'!$B$2,0,10*ROW('Water Data'!E79))="","",OFFSET('Water Data'!$B$2,0,10*ROW('Water Data'!E79)))</f>
        <v/>
      </c>
      <c r="B85" s="47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6" t="str">
        <f t="shared" ca="1" si="1"/>
        <v/>
      </c>
      <c r="D85" s="50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0" t="str">
        <f ca="1">+IF(OFFSET('Water Data'!$D$27,0,10*ROW('Water Data'!D79))="","",OFFSET('Water Data'!$D$27,0,10*ROW('Water Data'!D79)))</f>
        <v/>
      </c>
      <c r="BT85" s="370" t="str">
        <f ca="1">+IF(OFFSET('Water Data'!$D$28,0,10*ROW('Water Data'!D79))="","",OFFSET('Water Data'!$D$28,0,10*ROW('Water Data'!D79)))</f>
        <v/>
      </c>
      <c r="BU85" s="370" t="str">
        <f ca="1">+IF(OFFSET('Water Data'!$D$29,0,10*ROW('Water Data'!D79))="","",OFFSET('Water Data'!$D$29,0,10*ROW('Water Data'!D79)))</f>
        <v/>
      </c>
      <c r="BV85" s="370" t="str">
        <f ca="1">+IF(OFFSET('Water Data'!$E$27,0,10*ROW('Water Data'!E79))="","",OFFSET('Water Data'!$E$27,0,10*ROW('Water Data'!E79)))</f>
        <v/>
      </c>
      <c r="BW85" s="370" t="str">
        <f ca="1">+IF(OFFSET('Water Data'!$E$28,0,10*ROW('Water Data'!E79))="","",OFFSET('Water Data'!$E$28,0,10*ROW('Water Data'!E79)))</f>
        <v/>
      </c>
      <c r="BX85" s="370" t="str">
        <f ca="1">+IF(OFFSET('Water Data'!$E$29,0,10*ROW('Water Data'!E79))="","",OFFSET('Water Data'!$E$29,0,10*ROW('Water Data'!E79)))</f>
        <v/>
      </c>
      <c r="BY85" s="370" t="str">
        <f ca="1">+IF(OFFSET('Water Data'!$F$27,0,10*ROW('Water Data'!F79))="","",OFFSET('Water Data'!$F$27,0,10*ROW('Water Data'!F79)))</f>
        <v/>
      </c>
      <c r="BZ85" s="370" t="str">
        <f ca="1">+IF(OFFSET('Water Data'!$F$28,0,10*ROW('Water Data'!F79))="","",OFFSET('Water Data'!$F$28,0,10*ROW('Water Data'!F79)))</f>
        <v/>
      </c>
      <c r="CA85" s="370" t="str">
        <f ca="1">+IF(OFFSET('Water Data'!$F$29,0,10*ROW('Water Data'!F79))="","",OFFSET('Water Data'!$F$29,0,10*ROW('Water Data'!F79)))</f>
        <v/>
      </c>
      <c r="CB85" s="370" t="str">
        <f ca="1">+IF(OFFSET('Water Data'!$G$27,0,10*ROW('Water Data'!G79))="","",OFFSET('Water Data'!$G$27,0,10*ROW('Water Data'!G79)))</f>
        <v/>
      </c>
      <c r="CC85" s="370" t="str">
        <f ca="1">+IF(OFFSET('Water Data'!$G$28,0,10*ROW('Water Data'!G79))="","",OFFSET('Water Data'!$G$28,0,10*ROW('Water Data'!G79)))</f>
        <v/>
      </c>
      <c r="CD85" s="370" t="str">
        <f ca="1">+IF(OFFSET('Water Data'!$G$29,0,10*ROW('Water Data'!G79))="","",OFFSET('Water Data'!$G$29,0,10*ROW('Water Data'!G79)))</f>
        <v/>
      </c>
      <c r="CE85" s="370" t="str">
        <f ca="1">+IF(OFFSET('Water Data'!$H$27,0,10*ROW('Water Data'!H79))="","",OFFSET('Water Data'!$H$27,0,10*ROW('Water Data'!H79)))</f>
        <v/>
      </c>
      <c r="CF85" s="370" t="str">
        <f ca="1">+IF(OFFSET('Water Data'!$H$28,0,10*ROW('Water Data'!H79))="","",OFFSET('Water Data'!$H$28,0,10*ROW('Water Data'!H79)))</f>
        <v/>
      </c>
      <c r="CG85" s="370" t="str">
        <f ca="1">+IF(OFFSET('Water Data'!$H$29,0,10*ROW('Water Data'!H79))="","",OFFSET('Water Data'!$H$29,0,10*ROW('Water Data'!H79)))</f>
        <v/>
      </c>
      <c r="CH85" s="370" t="str">
        <f ca="1">+IF(OFFSET('Water Data'!$I$27,0,10*ROW('Water Data'!I79))="","",OFFSET('Water Data'!$I$27,0,10*ROW('Water Data'!I79)))</f>
        <v/>
      </c>
      <c r="CI85" s="370" t="str">
        <f ca="1">+IF(OFFSET('Water Data'!$I$28,0,10*ROW('Water Data'!I79))="","",OFFSET('Water Data'!$I$28,0,10*ROW('Water Data'!I79)))</f>
        <v/>
      </c>
      <c r="CJ85" s="370" t="str">
        <f ca="1">+IF(OFFSET('Water Data'!$I$29,0,10*ROW('Water Data'!I79))="","",OFFSET('Water Data'!$I$29,0,10*ROW('Water Data'!I79)))</f>
        <v/>
      </c>
      <c r="CK85" s="370" t="str">
        <f ca="1">+IF(OFFSET('Sanitation Data'!$D$28,0,10*ROW('Sanitation Data'!D79))="","",OFFSET('Sanitation Data'!$D$28,0,10*ROW('Sanitation Data'!D79)))</f>
        <v/>
      </c>
      <c r="CL85" s="370" t="str">
        <f ca="1">+IF(OFFSET('Sanitation Data'!$D$29,0,10*ROW('Sanitation Data'!D79))="","",OFFSET('Sanitation Data'!$D$29,0,10*ROW('Sanitation Data'!D79)))</f>
        <v/>
      </c>
      <c r="CM85" s="370" t="str">
        <f ca="1">+IF(OFFSET('Sanitation Data'!$D$30,0,10*ROW('Sanitation Data'!D79))="","",OFFSET('Sanitation Data'!$D$30,0,10*ROW('Sanitation Data'!D79)))</f>
        <v/>
      </c>
      <c r="CN85" s="370" t="str">
        <f ca="1">+IF(OFFSET('Sanitation Data'!$D$31,0,10*ROW('Sanitation Data'!D79))="","",OFFSET('Sanitation Data'!$D$31,0,10*ROW('Sanitation Data'!D79)))</f>
        <v/>
      </c>
      <c r="CO85" s="370" t="str">
        <f ca="1">+IF(OFFSET('Sanitation Data'!$D$32,0,10*ROW('Sanitation Data'!D79))="","",OFFSET('Sanitation Data'!$D$32,0,10*ROW('Sanitation Data'!D79)))</f>
        <v/>
      </c>
      <c r="CP85" s="370" t="str">
        <f ca="1">+IF(OFFSET('Sanitation Data'!$E$28,0,10*ROW('Sanitation Data'!E79))="","",OFFSET('Sanitation Data'!$E$28,0,10*ROW('Sanitation Data'!E79)))</f>
        <v/>
      </c>
      <c r="CQ85" s="370" t="str">
        <f ca="1">+IF(OFFSET('Sanitation Data'!$E$29,0,10*ROW('Sanitation Data'!E79))="","",OFFSET('Sanitation Data'!$E$29,0,10*ROW('Sanitation Data'!E79)))</f>
        <v/>
      </c>
      <c r="CR85" s="370" t="str">
        <f ca="1">+IF(OFFSET('Sanitation Data'!$E$30,0,10*ROW('Sanitation Data'!E79))="","",OFFSET('Sanitation Data'!$E$30,0,10*ROW('Sanitation Data'!E79)))</f>
        <v/>
      </c>
      <c r="CS85" s="370" t="str">
        <f ca="1">+IF(OFFSET('Sanitation Data'!$E$31,0,10*ROW('Sanitation Data'!E79))="","",OFFSET('Sanitation Data'!$E$31,0,10*ROW('Sanitation Data'!E79)))</f>
        <v/>
      </c>
      <c r="CT85" s="370" t="str">
        <f ca="1">+IF(OFFSET('Sanitation Data'!$E$32,0,10*ROW('Sanitation Data'!E79))="","",OFFSET('Sanitation Data'!$E$32,0,10*ROW('Sanitation Data'!E79)))</f>
        <v/>
      </c>
      <c r="CU85" s="370" t="str">
        <f ca="1">+IF(OFFSET('Sanitation Data'!$F$28,0,10*ROW('Sanitation Data'!F79))="","",OFFSET('Sanitation Data'!$F$28,0,10*ROW('Sanitation Data'!F79)))</f>
        <v/>
      </c>
      <c r="CV85" s="370" t="str">
        <f ca="1">+IF(OFFSET('Sanitation Data'!$F$29,0,10*ROW('Sanitation Data'!F79))="","",OFFSET('Sanitation Data'!$F$29,0,10*ROW('Sanitation Data'!F79)))</f>
        <v/>
      </c>
      <c r="CW85" s="370" t="str">
        <f ca="1">+IF(OFFSET('Sanitation Data'!$F$30,0,10*ROW('Sanitation Data'!F79))="","",OFFSET('Sanitation Data'!$F$30,0,10*ROW('Sanitation Data'!F79)))</f>
        <v/>
      </c>
      <c r="CX85" s="370" t="str">
        <f ca="1">+IF(OFFSET('Sanitation Data'!$F$31,0,10*ROW('Sanitation Data'!F79))="","",OFFSET('Sanitation Data'!$F$31,0,10*ROW('Sanitation Data'!F79)))</f>
        <v/>
      </c>
      <c r="CY85" s="370" t="str">
        <f ca="1">+IF(OFFSET('Sanitation Data'!$F$32,0,10*ROW('Sanitation Data'!F79))="","",OFFSET('Sanitation Data'!$F$32,0,10*ROW('Sanitation Data'!F79)))</f>
        <v/>
      </c>
      <c r="CZ85" s="370" t="str">
        <f ca="1">+IF(OFFSET('Sanitation Data'!$G$28,0,10*ROW('Sanitation Data'!G79))="","",OFFSET('Sanitation Data'!$G$28,0,10*ROW('Sanitation Data'!G79)))</f>
        <v/>
      </c>
      <c r="DA85" s="370" t="str">
        <f ca="1">+IF(OFFSET('Sanitation Data'!$G$29,0,10*ROW('Sanitation Data'!G79))="","",OFFSET('Sanitation Data'!$G$29,0,10*ROW('Sanitation Data'!G79)))</f>
        <v/>
      </c>
      <c r="DB85" s="370" t="str">
        <f ca="1">+IF(OFFSET('Sanitation Data'!$G$30,0,10*ROW('Sanitation Data'!G79))="","",OFFSET('Sanitation Data'!$G$30,0,10*ROW('Sanitation Data'!G79)))</f>
        <v/>
      </c>
      <c r="DC85" s="370" t="str">
        <f ca="1">+IF(OFFSET('Sanitation Data'!$G$31,0,10*ROW('Sanitation Data'!G79))="","",OFFSET('Sanitation Data'!$G$31,0,10*ROW('Sanitation Data'!G79)))</f>
        <v/>
      </c>
      <c r="DD85" s="370" t="str">
        <f ca="1">+IF(OFFSET('Sanitation Data'!$G$32,0,10*ROW('Sanitation Data'!G79))="","",OFFSET('Sanitation Data'!$G$32,0,10*ROW('Sanitation Data'!G79)))</f>
        <v/>
      </c>
      <c r="DE85" s="370" t="str">
        <f ca="1">+IF(OFFSET('Sanitation Data'!$H$28,0,10*ROW('Sanitation Data'!H79))="","",OFFSET('Sanitation Data'!$H$28,0,10*ROW('Sanitation Data'!H79)))</f>
        <v/>
      </c>
      <c r="DF85" s="370" t="str">
        <f ca="1">+IF(OFFSET('Sanitation Data'!$H$29,0,10*ROW('Sanitation Data'!H79))="","",OFFSET('Sanitation Data'!$H$29,0,10*ROW('Sanitation Data'!H79)))</f>
        <v/>
      </c>
      <c r="DG85" s="370" t="str">
        <f ca="1">+IF(OFFSET('Sanitation Data'!$H$30,0,10*ROW('Sanitation Data'!H79))="","",OFFSET('Sanitation Data'!$H$30,0,10*ROW('Sanitation Data'!H79)))</f>
        <v/>
      </c>
      <c r="DH85" s="370" t="str">
        <f ca="1">+IF(OFFSET('Sanitation Data'!$H$31,0,10*ROW('Sanitation Data'!H79))="","",OFFSET('Sanitation Data'!$H$31,0,10*ROW('Sanitation Data'!H79)))</f>
        <v/>
      </c>
      <c r="DI85" s="370" t="str">
        <f ca="1">+IF(OFFSET('Sanitation Data'!$H$32,0,10*ROW('Sanitation Data'!H79))="","",OFFSET('Sanitation Data'!$H$32,0,10*ROW('Sanitation Data'!H79)))</f>
        <v/>
      </c>
      <c r="DJ85" s="370" t="str">
        <f ca="1">+IF(OFFSET('Sanitation Data'!$I$28,0,10*ROW('Sanitation Data'!I79))="","",OFFSET('Sanitation Data'!$I$28,0,10*ROW('Sanitation Data'!I79)))</f>
        <v/>
      </c>
      <c r="DK85" s="370" t="str">
        <f ca="1">+IF(OFFSET('Sanitation Data'!$I$29,0,10*ROW('Sanitation Data'!I79))="","",OFFSET('Sanitation Data'!$I$29,0,10*ROW('Sanitation Data'!I79)))</f>
        <v/>
      </c>
      <c r="DL85" s="370" t="str">
        <f ca="1">+IF(OFFSET('Sanitation Data'!$I$30,0,10*ROW('Sanitation Data'!I79))="","",OFFSET('Sanitation Data'!$I$30,0,10*ROW('Sanitation Data'!I79)))</f>
        <v/>
      </c>
      <c r="DM85" s="370" t="str">
        <f ca="1">+IF(OFFSET('Sanitation Data'!$I$31,0,10*ROW('Sanitation Data'!I79))="","",OFFSET('Sanitation Data'!$I$31,0,10*ROW('Sanitation Data'!I79)))</f>
        <v/>
      </c>
      <c r="DN85" s="370" t="str">
        <f ca="1">+IF(OFFSET('Sanitation Data'!$I$32,0,10*ROW('Sanitation Data'!I79))="","",OFFSET('Sanitation Data'!$I$32,0,10*ROW('Sanitation Data'!I79)))</f>
        <v/>
      </c>
      <c r="DO85" s="370" t="str">
        <f ca="1">+IF(OFFSET('Hygiene Data'!$D$11,0,10*ROW('Hygiene Data'!D79))="","",OFFSET('Hygiene Data'!$D$11,0,10*ROW('Hygiene Data'!D79)))</f>
        <v/>
      </c>
      <c r="DP85" s="370" t="str">
        <f ca="1">+IF(OFFSET('Hygiene Data'!$D$12,0,10*ROW('Hygiene Data'!D79))="","",OFFSET('Hygiene Data'!$D$12,0,10*ROW('Hygiene Data'!D79)))</f>
        <v/>
      </c>
      <c r="DQ85" s="370" t="str">
        <f ca="1">+IF(OFFSET('Hygiene Data'!$D$13,0,10*ROW('Hygiene Data'!D79))="","",OFFSET('Hygiene Data'!$D$13,0,10*ROW('Hygiene Data'!D79)))</f>
        <v/>
      </c>
      <c r="DR85" s="370" t="str">
        <f ca="1">+IF(OFFSET('Hygiene Data'!$E$11,0,10*ROW('Hygiene Data'!E79))="","",OFFSET('Hygiene Data'!$E$11,0,10*ROW('Hygiene Data'!E79)))</f>
        <v/>
      </c>
      <c r="DS85" s="370" t="str">
        <f ca="1">+IF(OFFSET('Hygiene Data'!$E$12,0,10*ROW('Hygiene Data'!E79))="","",OFFSET('Hygiene Data'!$E$12,0,10*ROW('Hygiene Data'!E79)))</f>
        <v/>
      </c>
      <c r="DT85" s="370" t="str">
        <f ca="1">+IF(OFFSET('Hygiene Data'!$E$13,0,10*ROW('Hygiene Data'!E79))="","",OFFSET('Hygiene Data'!$E$13,0,10*ROW('Hygiene Data'!E79)))</f>
        <v/>
      </c>
      <c r="DU85" s="370" t="str">
        <f ca="1">+IF(OFFSET('Hygiene Data'!$F$11,0,10*ROW('Hygiene Data'!F79))="","",OFFSET('Hygiene Data'!$F$11,0,10*ROW('Hygiene Data'!F79)))</f>
        <v/>
      </c>
      <c r="DV85" s="370" t="str">
        <f ca="1">+IF(OFFSET('Hygiene Data'!$F$12,0,10*ROW('Hygiene Data'!F79))="","",OFFSET('Hygiene Data'!$F$12,0,10*ROW('Hygiene Data'!F79)))</f>
        <v/>
      </c>
      <c r="DW85" s="370" t="str">
        <f ca="1">+IF(OFFSET('Hygiene Data'!$F$13,0,10*ROW('Hygiene Data'!F79))="","",OFFSET('Hygiene Data'!$F$13,0,10*ROW('Hygiene Data'!F79)))</f>
        <v/>
      </c>
      <c r="DX85" s="370" t="str">
        <f ca="1">+IF(OFFSET('Hygiene Data'!$G$11,0,10*ROW('Hygiene Data'!G79))="","",OFFSET('Hygiene Data'!$G$11,0,10*ROW('Hygiene Data'!G79)))</f>
        <v/>
      </c>
      <c r="DY85" s="370" t="str">
        <f ca="1">+IF(OFFSET('Hygiene Data'!$G$12,0,10*ROW('Hygiene Data'!G79))="","",OFFSET('Hygiene Data'!$G$12,0,10*ROW('Hygiene Data'!G79)))</f>
        <v/>
      </c>
      <c r="DZ85" s="370" t="str">
        <f ca="1">+IF(OFFSET('Hygiene Data'!$G$13,0,10*ROW('Hygiene Data'!G79))="","",OFFSET('Hygiene Data'!$G$13,0,10*ROW('Hygiene Data'!G79)))</f>
        <v/>
      </c>
      <c r="EA85" s="370" t="str">
        <f ca="1">+IF(OFFSET('Hygiene Data'!$H$11,0,10*ROW('Hygiene Data'!H79))="","",OFFSET('Hygiene Data'!$H$11,0,10*ROW('Hygiene Data'!H79)))</f>
        <v/>
      </c>
      <c r="EB85" s="370" t="str">
        <f ca="1">+IF(OFFSET('Hygiene Data'!$H$12,0,10*ROW('Hygiene Data'!H79))="","",OFFSET('Hygiene Data'!$H$12,0,10*ROW('Hygiene Data'!H79)))</f>
        <v/>
      </c>
      <c r="EC85" s="370" t="str">
        <f ca="1">+IF(OFFSET('Hygiene Data'!$H$13,0,10*ROW('Hygiene Data'!H79))="","",OFFSET('Hygiene Data'!$H$13,0,10*ROW('Hygiene Data'!H79)))</f>
        <v/>
      </c>
      <c r="ED85" s="370" t="str">
        <f ca="1">+IF(OFFSET('Hygiene Data'!$I$11,0,10*ROW('Hygiene Data'!I79))="","",OFFSET('Hygiene Data'!$I$11,0,10*ROW('Hygiene Data'!I79)))</f>
        <v/>
      </c>
      <c r="EE85" s="370" t="str">
        <f ca="1">+IF(OFFSET('Hygiene Data'!$I$12,0,10*ROW('Hygiene Data'!I79))="","",OFFSET('Hygiene Data'!$I$12,0,10*ROW('Hygiene Data'!I79)))</f>
        <v/>
      </c>
      <c r="EF85" s="370" t="str">
        <f ca="1">+IF(OFFSET('Hygiene Data'!$I$13,0,10*ROW('Hygiene Data'!I79))="","",OFFSET('Hygiene Data'!$I$13,0,10*ROW('Hygiene Data'!I79)))</f>
        <v/>
      </c>
    </row>
    <row r="86" spans="1:136" x14ac:dyDescent="0.25">
      <c r="A86" s="479" t="str">
        <f ca="1">+IF(OFFSET('Water Data'!$B$2,0,10*ROW('Water Data'!E80))="","",OFFSET('Water Data'!$B$2,0,10*ROW('Water Data'!E80)))</f>
        <v/>
      </c>
      <c r="B86" s="47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6" t="str">
        <f t="shared" ca="1" si="1"/>
        <v/>
      </c>
      <c r="D86" s="50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0" t="str">
        <f ca="1">+IF(OFFSET('Water Data'!$D$27,0,10*ROW('Water Data'!D80))="","",OFFSET('Water Data'!$D$27,0,10*ROW('Water Data'!D80)))</f>
        <v/>
      </c>
      <c r="BT86" s="370" t="str">
        <f ca="1">+IF(OFFSET('Water Data'!$D$28,0,10*ROW('Water Data'!D80))="","",OFFSET('Water Data'!$D$28,0,10*ROW('Water Data'!D80)))</f>
        <v/>
      </c>
      <c r="BU86" s="370" t="str">
        <f ca="1">+IF(OFFSET('Water Data'!$D$29,0,10*ROW('Water Data'!D80))="","",OFFSET('Water Data'!$D$29,0,10*ROW('Water Data'!D80)))</f>
        <v/>
      </c>
      <c r="BV86" s="370" t="str">
        <f ca="1">+IF(OFFSET('Water Data'!$E$27,0,10*ROW('Water Data'!E80))="","",OFFSET('Water Data'!$E$27,0,10*ROW('Water Data'!E80)))</f>
        <v/>
      </c>
      <c r="BW86" s="370" t="str">
        <f ca="1">+IF(OFFSET('Water Data'!$E$28,0,10*ROW('Water Data'!E80))="","",OFFSET('Water Data'!$E$28,0,10*ROW('Water Data'!E80)))</f>
        <v/>
      </c>
      <c r="BX86" s="370" t="str">
        <f ca="1">+IF(OFFSET('Water Data'!$E$29,0,10*ROW('Water Data'!E80))="","",OFFSET('Water Data'!$E$29,0,10*ROW('Water Data'!E80)))</f>
        <v/>
      </c>
      <c r="BY86" s="370" t="str">
        <f ca="1">+IF(OFFSET('Water Data'!$F$27,0,10*ROW('Water Data'!F80))="","",OFFSET('Water Data'!$F$27,0,10*ROW('Water Data'!F80)))</f>
        <v/>
      </c>
      <c r="BZ86" s="370" t="str">
        <f ca="1">+IF(OFFSET('Water Data'!$F$28,0,10*ROW('Water Data'!F80))="","",OFFSET('Water Data'!$F$28,0,10*ROW('Water Data'!F80)))</f>
        <v/>
      </c>
      <c r="CA86" s="370" t="str">
        <f ca="1">+IF(OFFSET('Water Data'!$F$29,0,10*ROW('Water Data'!F80))="","",OFFSET('Water Data'!$F$29,0,10*ROW('Water Data'!F80)))</f>
        <v/>
      </c>
      <c r="CB86" s="370" t="str">
        <f ca="1">+IF(OFFSET('Water Data'!$G$27,0,10*ROW('Water Data'!G80))="","",OFFSET('Water Data'!$G$27,0,10*ROW('Water Data'!G80)))</f>
        <v/>
      </c>
      <c r="CC86" s="370" t="str">
        <f ca="1">+IF(OFFSET('Water Data'!$G$28,0,10*ROW('Water Data'!G80))="","",OFFSET('Water Data'!$G$28,0,10*ROW('Water Data'!G80)))</f>
        <v/>
      </c>
      <c r="CD86" s="370" t="str">
        <f ca="1">+IF(OFFSET('Water Data'!$G$29,0,10*ROW('Water Data'!G80))="","",OFFSET('Water Data'!$G$29,0,10*ROW('Water Data'!G80)))</f>
        <v/>
      </c>
      <c r="CE86" s="370" t="str">
        <f ca="1">+IF(OFFSET('Water Data'!$H$27,0,10*ROW('Water Data'!H80))="","",OFFSET('Water Data'!$H$27,0,10*ROW('Water Data'!H80)))</f>
        <v/>
      </c>
      <c r="CF86" s="370" t="str">
        <f ca="1">+IF(OFFSET('Water Data'!$H$28,0,10*ROW('Water Data'!H80))="","",OFFSET('Water Data'!$H$28,0,10*ROW('Water Data'!H80)))</f>
        <v/>
      </c>
      <c r="CG86" s="370" t="str">
        <f ca="1">+IF(OFFSET('Water Data'!$H$29,0,10*ROW('Water Data'!H80))="","",OFFSET('Water Data'!$H$29,0,10*ROW('Water Data'!H80)))</f>
        <v/>
      </c>
      <c r="CH86" s="370" t="str">
        <f ca="1">+IF(OFFSET('Water Data'!$I$27,0,10*ROW('Water Data'!I80))="","",OFFSET('Water Data'!$I$27,0,10*ROW('Water Data'!I80)))</f>
        <v/>
      </c>
      <c r="CI86" s="370" t="str">
        <f ca="1">+IF(OFFSET('Water Data'!$I$28,0,10*ROW('Water Data'!I80))="","",OFFSET('Water Data'!$I$28,0,10*ROW('Water Data'!I80)))</f>
        <v/>
      </c>
      <c r="CJ86" s="370" t="str">
        <f ca="1">+IF(OFFSET('Water Data'!$I$29,0,10*ROW('Water Data'!I80))="","",OFFSET('Water Data'!$I$29,0,10*ROW('Water Data'!I80)))</f>
        <v/>
      </c>
      <c r="CK86" s="370" t="str">
        <f ca="1">+IF(OFFSET('Sanitation Data'!$D$28,0,10*ROW('Sanitation Data'!D80))="","",OFFSET('Sanitation Data'!$D$28,0,10*ROW('Sanitation Data'!D80)))</f>
        <v/>
      </c>
      <c r="CL86" s="370" t="str">
        <f ca="1">+IF(OFFSET('Sanitation Data'!$D$29,0,10*ROW('Sanitation Data'!D80))="","",OFFSET('Sanitation Data'!$D$29,0,10*ROW('Sanitation Data'!D80)))</f>
        <v/>
      </c>
      <c r="CM86" s="370" t="str">
        <f ca="1">+IF(OFFSET('Sanitation Data'!$D$30,0,10*ROW('Sanitation Data'!D80))="","",OFFSET('Sanitation Data'!$D$30,0,10*ROW('Sanitation Data'!D80)))</f>
        <v/>
      </c>
      <c r="CN86" s="370" t="str">
        <f ca="1">+IF(OFFSET('Sanitation Data'!$D$31,0,10*ROW('Sanitation Data'!D80))="","",OFFSET('Sanitation Data'!$D$31,0,10*ROW('Sanitation Data'!D80)))</f>
        <v/>
      </c>
      <c r="CO86" s="370" t="str">
        <f ca="1">+IF(OFFSET('Sanitation Data'!$D$32,0,10*ROW('Sanitation Data'!D80))="","",OFFSET('Sanitation Data'!$D$32,0,10*ROW('Sanitation Data'!D80)))</f>
        <v/>
      </c>
      <c r="CP86" s="370" t="str">
        <f ca="1">+IF(OFFSET('Sanitation Data'!$E$28,0,10*ROW('Sanitation Data'!E80))="","",OFFSET('Sanitation Data'!$E$28,0,10*ROW('Sanitation Data'!E80)))</f>
        <v/>
      </c>
      <c r="CQ86" s="370" t="str">
        <f ca="1">+IF(OFFSET('Sanitation Data'!$E$29,0,10*ROW('Sanitation Data'!E80))="","",OFFSET('Sanitation Data'!$E$29,0,10*ROW('Sanitation Data'!E80)))</f>
        <v/>
      </c>
      <c r="CR86" s="370" t="str">
        <f ca="1">+IF(OFFSET('Sanitation Data'!$E$30,0,10*ROW('Sanitation Data'!E80))="","",OFFSET('Sanitation Data'!$E$30,0,10*ROW('Sanitation Data'!E80)))</f>
        <v/>
      </c>
      <c r="CS86" s="370" t="str">
        <f ca="1">+IF(OFFSET('Sanitation Data'!$E$31,0,10*ROW('Sanitation Data'!E80))="","",OFFSET('Sanitation Data'!$E$31,0,10*ROW('Sanitation Data'!E80)))</f>
        <v/>
      </c>
      <c r="CT86" s="370" t="str">
        <f ca="1">+IF(OFFSET('Sanitation Data'!$E$32,0,10*ROW('Sanitation Data'!E80))="","",OFFSET('Sanitation Data'!$E$32,0,10*ROW('Sanitation Data'!E80)))</f>
        <v/>
      </c>
      <c r="CU86" s="370" t="str">
        <f ca="1">+IF(OFFSET('Sanitation Data'!$F$28,0,10*ROW('Sanitation Data'!F80))="","",OFFSET('Sanitation Data'!$F$28,0,10*ROW('Sanitation Data'!F80)))</f>
        <v/>
      </c>
      <c r="CV86" s="370" t="str">
        <f ca="1">+IF(OFFSET('Sanitation Data'!$F$29,0,10*ROW('Sanitation Data'!F80))="","",OFFSET('Sanitation Data'!$F$29,0,10*ROW('Sanitation Data'!F80)))</f>
        <v/>
      </c>
      <c r="CW86" s="370" t="str">
        <f ca="1">+IF(OFFSET('Sanitation Data'!$F$30,0,10*ROW('Sanitation Data'!F80))="","",OFFSET('Sanitation Data'!$F$30,0,10*ROW('Sanitation Data'!F80)))</f>
        <v/>
      </c>
      <c r="CX86" s="370" t="str">
        <f ca="1">+IF(OFFSET('Sanitation Data'!$F$31,0,10*ROW('Sanitation Data'!F80))="","",OFFSET('Sanitation Data'!$F$31,0,10*ROW('Sanitation Data'!F80)))</f>
        <v/>
      </c>
      <c r="CY86" s="370" t="str">
        <f ca="1">+IF(OFFSET('Sanitation Data'!$F$32,0,10*ROW('Sanitation Data'!F80))="","",OFFSET('Sanitation Data'!$F$32,0,10*ROW('Sanitation Data'!F80)))</f>
        <v/>
      </c>
      <c r="CZ86" s="370" t="str">
        <f ca="1">+IF(OFFSET('Sanitation Data'!$G$28,0,10*ROW('Sanitation Data'!G80))="","",OFFSET('Sanitation Data'!$G$28,0,10*ROW('Sanitation Data'!G80)))</f>
        <v/>
      </c>
      <c r="DA86" s="370" t="str">
        <f ca="1">+IF(OFFSET('Sanitation Data'!$G$29,0,10*ROW('Sanitation Data'!G80))="","",OFFSET('Sanitation Data'!$G$29,0,10*ROW('Sanitation Data'!G80)))</f>
        <v/>
      </c>
      <c r="DB86" s="370" t="str">
        <f ca="1">+IF(OFFSET('Sanitation Data'!$G$30,0,10*ROW('Sanitation Data'!G80))="","",OFFSET('Sanitation Data'!$G$30,0,10*ROW('Sanitation Data'!G80)))</f>
        <v/>
      </c>
      <c r="DC86" s="370" t="str">
        <f ca="1">+IF(OFFSET('Sanitation Data'!$G$31,0,10*ROW('Sanitation Data'!G80))="","",OFFSET('Sanitation Data'!$G$31,0,10*ROW('Sanitation Data'!G80)))</f>
        <v/>
      </c>
      <c r="DD86" s="370" t="str">
        <f ca="1">+IF(OFFSET('Sanitation Data'!$G$32,0,10*ROW('Sanitation Data'!G80))="","",OFFSET('Sanitation Data'!$G$32,0,10*ROW('Sanitation Data'!G80)))</f>
        <v/>
      </c>
      <c r="DE86" s="370" t="str">
        <f ca="1">+IF(OFFSET('Sanitation Data'!$H$28,0,10*ROW('Sanitation Data'!H80))="","",OFFSET('Sanitation Data'!$H$28,0,10*ROW('Sanitation Data'!H80)))</f>
        <v/>
      </c>
      <c r="DF86" s="370" t="str">
        <f ca="1">+IF(OFFSET('Sanitation Data'!$H$29,0,10*ROW('Sanitation Data'!H80))="","",OFFSET('Sanitation Data'!$H$29,0,10*ROW('Sanitation Data'!H80)))</f>
        <v/>
      </c>
      <c r="DG86" s="370" t="str">
        <f ca="1">+IF(OFFSET('Sanitation Data'!$H$30,0,10*ROW('Sanitation Data'!H80))="","",OFFSET('Sanitation Data'!$H$30,0,10*ROW('Sanitation Data'!H80)))</f>
        <v/>
      </c>
      <c r="DH86" s="370" t="str">
        <f ca="1">+IF(OFFSET('Sanitation Data'!$H$31,0,10*ROW('Sanitation Data'!H80))="","",OFFSET('Sanitation Data'!$H$31,0,10*ROW('Sanitation Data'!H80)))</f>
        <v/>
      </c>
      <c r="DI86" s="370" t="str">
        <f ca="1">+IF(OFFSET('Sanitation Data'!$H$32,0,10*ROW('Sanitation Data'!H80))="","",OFFSET('Sanitation Data'!$H$32,0,10*ROW('Sanitation Data'!H80)))</f>
        <v/>
      </c>
      <c r="DJ86" s="370" t="str">
        <f ca="1">+IF(OFFSET('Sanitation Data'!$I$28,0,10*ROW('Sanitation Data'!I80))="","",OFFSET('Sanitation Data'!$I$28,0,10*ROW('Sanitation Data'!I80)))</f>
        <v/>
      </c>
      <c r="DK86" s="370" t="str">
        <f ca="1">+IF(OFFSET('Sanitation Data'!$I$29,0,10*ROW('Sanitation Data'!I80))="","",OFFSET('Sanitation Data'!$I$29,0,10*ROW('Sanitation Data'!I80)))</f>
        <v/>
      </c>
      <c r="DL86" s="370" t="str">
        <f ca="1">+IF(OFFSET('Sanitation Data'!$I$30,0,10*ROW('Sanitation Data'!I80))="","",OFFSET('Sanitation Data'!$I$30,0,10*ROW('Sanitation Data'!I80)))</f>
        <v/>
      </c>
      <c r="DM86" s="370" t="str">
        <f ca="1">+IF(OFFSET('Sanitation Data'!$I$31,0,10*ROW('Sanitation Data'!I80))="","",OFFSET('Sanitation Data'!$I$31,0,10*ROW('Sanitation Data'!I80)))</f>
        <v/>
      </c>
      <c r="DN86" s="370" t="str">
        <f ca="1">+IF(OFFSET('Sanitation Data'!$I$32,0,10*ROW('Sanitation Data'!I80))="","",OFFSET('Sanitation Data'!$I$32,0,10*ROW('Sanitation Data'!I80)))</f>
        <v/>
      </c>
      <c r="DO86" s="370" t="str">
        <f ca="1">+IF(OFFSET('Hygiene Data'!$D$11,0,10*ROW('Hygiene Data'!D80))="","",OFFSET('Hygiene Data'!$D$11,0,10*ROW('Hygiene Data'!D80)))</f>
        <v/>
      </c>
      <c r="DP86" s="370" t="str">
        <f ca="1">+IF(OFFSET('Hygiene Data'!$D$12,0,10*ROW('Hygiene Data'!D80))="","",OFFSET('Hygiene Data'!$D$12,0,10*ROW('Hygiene Data'!D80)))</f>
        <v/>
      </c>
      <c r="DQ86" s="370" t="str">
        <f ca="1">+IF(OFFSET('Hygiene Data'!$D$13,0,10*ROW('Hygiene Data'!D80))="","",OFFSET('Hygiene Data'!$D$13,0,10*ROW('Hygiene Data'!D80)))</f>
        <v/>
      </c>
      <c r="DR86" s="370" t="str">
        <f ca="1">+IF(OFFSET('Hygiene Data'!$E$11,0,10*ROW('Hygiene Data'!E80))="","",OFFSET('Hygiene Data'!$E$11,0,10*ROW('Hygiene Data'!E80)))</f>
        <v/>
      </c>
      <c r="DS86" s="370" t="str">
        <f ca="1">+IF(OFFSET('Hygiene Data'!$E$12,0,10*ROW('Hygiene Data'!E80))="","",OFFSET('Hygiene Data'!$E$12,0,10*ROW('Hygiene Data'!E80)))</f>
        <v/>
      </c>
      <c r="DT86" s="370" t="str">
        <f ca="1">+IF(OFFSET('Hygiene Data'!$E$13,0,10*ROW('Hygiene Data'!E80))="","",OFFSET('Hygiene Data'!$E$13,0,10*ROW('Hygiene Data'!E80)))</f>
        <v/>
      </c>
      <c r="DU86" s="370" t="str">
        <f ca="1">+IF(OFFSET('Hygiene Data'!$F$11,0,10*ROW('Hygiene Data'!F80))="","",OFFSET('Hygiene Data'!$F$11,0,10*ROW('Hygiene Data'!F80)))</f>
        <v/>
      </c>
      <c r="DV86" s="370" t="str">
        <f ca="1">+IF(OFFSET('Hygiene Data'!$F$12,0,10*ROW('Hygiene Data'!F80))="","",OFFSET('Hygiene Data'!$F$12,0,10*ROW('Hygiene Data'!F80)))</f>
        <v/>
      </c>
      <c r="DW86" s="370" t="str">
        <f ca="1">+IF(OFFSET('Hygiene Data'!$F$13,0,10*ROW('Hygiene Data'!F80))="","",OFFSET('Hygiene Data'!$F$13,0,10*ROW('Hygiene Data'!F80)))</f>
        <v/>
      </c>
      <c r="DX86" s="370" t="str">
        <f ca="1">+IF(OFFSET('Hygiene Data'!$G$11,0,10*ROW('Hygiene Data'!G80))="","",OFFSET('Hygiene Data'!$G$11,0,10*ROW('Hygiene Data'!G80)))</f>
        <v/>
      </c>
      <c r="DY86" s="370" t="str">
        <f ca="1">+IF(OFFSET('Hygiene Data'!$G$12,0,10*ROW('Hygiene Data'!G80))="","",OFFSET('Hygiene Data'!$G$12,0,10*ROW('Hygiene Data'!G80)))</f>
        <v/>
      </c>
      <c r="DZ86" s="370" t="str">
        <f ca="1">+IF(OFFSET('Hygiene Data'!$G$13,0,10*ROW('Hygiene Data'!G80))="","",OFFSET('Hygiene Data'!$G$13,0,10*ROW('Hygiene Data'!G80)))</f>
        <v/>
      </c>
      <c r="EA86" s="370" t="str">
        <f ca="1">+IF(OFFSET('Hygiene Data'!$H$11,0,10*ROW('Hygiene Data'!H80))="","",OFFSET('Hygiene Data'!$H$11,0,10*ROW('Hygiene Data'!H80)))</f>
        <v/>
      </c>
      <c r="EB86" s="370" t="str">
        <f ca="1">+IF(OFFSET('Hygiene Data'!$H$12,0,10*ROW('Hygiene Data'!H80))="","",OFFSET('Hygiene Data'!$H$12,0,10*ROW('Hygiene Data'!H80)))</f>
        <v/>
      </c>
      <c r="EC86" s="370" t="str">
        <f ca="1">+IF(OFFSET('Hygiene Data'!$H$13,0,10*ROW('Hygiene Data'!H80))="","",OFFSET('Hygiene Data'!$H$13,0,10*ROW('Hygiene Data'!H80)))</f>
        <v/>
      </c>
      <c r="ED86" s="370" t="str">
        <f ca="1">+IF(OFFSET('Hygiene Data'!$I$11,0,10*ROW('Hygiene Data'!I80))="","",OFFSET('Hygiene Data'!$I$11,0,10*ROW('Hygiene Data'!I80)))</f>
        <v/>
      </c>
      <c r="EE86" s="370" t="str">
        <f ca="1">+IF(OFFSET('Hygiene Data'!$I$12,0,10*ROW('Hygiene Data'!I80))="","",OFFSET('Hygiene Data'!$I$12,0,10*ROW('Hygiene Data'!I80)))</f>
        <v/>
      </c>
      <c r="EF86" s="370" t="str">
        <f ca="1">+IF(OFFSET('Hygiene Data'!$I$13,0,10*ROW('Hygiene Data'!I80))="","",OFFSET('Hygiene Data'!$I$13,0,10*ROW('Hygiene Data'!I80)))</f>
        <v/>
      </c>
    </row>
    <row r="87" spans="1:136" x14ac:dyDescent="0.25">
      <c r="A87" s="479" t="str">
        <f ca="1">+IF(OFFSET('Water Data'!$B$2,0,10*ROW('Water Data'!E81))="","",OFFSET('Water Data'!$B$2,0,10*ROW('Water Data'!E81)))</f>
        <v/>
      </c>
      <c r="B87" s="47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6" t="str">
        <f t="shared" ca="1" si="1"/>
        <v/>
      </c>
      <c r="D87" s="50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0" t="str">
        <f ca="1">+IF(OFFSET('Water Data'!$D$27,0,10*ROW('Water Data'!D81))="","",OFFSET('Water Data'!$D$27,0,10*ROW('Water Data'!D81)))</f>
        <v/>
      </c>
      <c r="BT87" s="370" t="str">
        <f ca="1">+IF(OFFSET('Water Data'!$D$28,0,10*ROW('Water Data'!D81))="","",OFFSET('Water Data'!$D$28,0,10*ROW('Water Data'!D81)))</f>
        <v/>
      </c>
      <c r="BU87" s="370" t="str">
        <f ca="1">+IF(OFFSET('Water Data'!$D$29,0,10*ROW('Water Data'!D81))="","",OFFSET('Water Data'!$D$29,0,10*ROW('Water Data'!D81)))</f>
        <v/>
      </c>
      <c r="BV87" s="370" t="str">
        <f ca="1">+IF(OFFSET('Water Data'!$E$27,0,10*ROW('Water Data'!E81))="","",OFFSET('Water Data'!$E$27,0,10*ROW('Water Data'!E81)))</f>
        <v/>
      </c>
      <c r="BW87" s="370" t="str">
        <f ca="1">+IF(OFFSET('Water Data'!$E$28,0,10*ROW('Water Data'!E81))="","",OFFSET('Water Data'!$E$28,0,10*ROW('Water Data'!E81)))</f>
        <v/>
      </c>
      <c r="BX87" s="370" t="str">
        <f ca="1">+IF(OFFSET('Water Data'!$E$29,0,10*ROW('Water Data'!E81))="","",OFFSET('Water Data'!$E$29,0,10*ROW('Water Data'!E81)))</f>
        <v/>
      </c>
      <c r="BY87" s="370" t="str">
        <f ca="1">+IF(OFFSET('Water Data'!$F$27,0,10*ROW('Water Data'!F81))="","",OFFSET('Water Data'!$F$27,0,10*ROW('Water Data'!F81)))</f>
        <v/>
      </c>
      <c r="BZ87" s="370" t="str">
        <f ca="1">+IF(OFFSET('Water Data'!$F$28,0,10*ROW('Water Data'!F81))="","",OFFSET('Water Data'!$F$28,0,10*ROW('Water Data'!F81)))</f>
        <v/>
      </c>
      <c r="CA87" s="370" t="str">
        <f ca="1">+IF(OFFSET('Water Data'!$F$29,0,10*ROW('Water Data'!F81))="","",OFFSET('Water Data'!$F$29,0,10*ROW('Water Data'!F81)))</f>
        <v/>
      </c>
      <c r="CB87" s="370" t="str">
        <f ca="1">+IF(OFFSET('Water Data'!$G$27,0,10*ROW('Water Data'!G81))="","",OFFSET('Water Data'!$G$27,0,10*ROW('Water Data'!G81)))</f>
        <v/>
      </c>
      <c r="CC87" s="370" t="str">
        <f ca="1">+IF(OFFSET('Water Data'!$G$28,0,10*ROW('Water Data'!G81))="","",OFFSET('Water Data'!$G$28,0,10*ROW('Water Data'!G81)))</f>
        <v/>
      </c>
      <c r="CD87" s="370" t="str">
        <f ca="1">+IF(OFFSET('Water Data'!$G$29,0,10*ROW('Water Data'!G81))="","",OFFSET('Water Data'!$G$29,0,10*ROW('Water Data'!G81)))</f>
        <v/>
      </c>
      <c r="CE87" s="370" t="str">
        <f ca="1">+IF(OFFSET('Water Data'!$H$27,0,10*ROW('Water Data'!H81))="","",OFFSET('Water Data'!$H$27,0,10*ROW('Water Data'!H81)))</f>
        <v/>
      </c>
      <c r="CF87" s="370" t="str">
        <f ca="1">+IF(OFFSET('Water Data'!$H$28,0,10*ROW('Water Data'!H81))="","",OFFSET('Water Data'!$H$28,0,10*ROW('Water Data'!H81)))</f>
        <v/>
      </c>
      <c r="CG87" s="370" t="str">
        <f ca="1">+IF(OFFSET('Water Data'!$H$29,0,10*ROW('Water Data'!H81))="","",OFFSET('Water Data'!$H$29,0,10*ROW('Water Data'!H81)))</f>
        <v/>
      </c>
      <c r="CH87" s="370" t="str">
        <f ca="1">+IF(OFFSET('Water Data'!$I$27,0,10*ROW('Water Data'!I81))="","",OFFSET('Water Data'!$I$27,0,10*ROW('Water Data'!I81)))</f>
        <v/>
      </c>
      <c r="CI87" s="370" t="str">
        <f ca="1">+IF(OFFSET('Water Data'!$I$28,0,10*ROW('Water Data'!I81))="","",OFFSET('Water Data'!$I$28,0,10*ROW('Water Data'!I81)))</f>
        <v/>
      </c>
      <c r="CJ87" s="370" t="str">
        <f ca="1">+IF(OFFSET('Water Data'!$I$29,0,10*ROW('Water Data'!I81))="","",OFFSET('Water Data'!$I$29,0,10*ROW('Water Data'!I81)))</f>
        <v/>
      </c>
      <c r="CK87" s="370" t="str">
        <f ca="1">+IF(OFFSET('Sanitation Data'!$D$28,0,10*ROW('Sanitation Data'!D81))="","",OFFSET('Sanitation Data'!$D$28,0,10*ROW('Sanitation Data'!D81)))</f>
        <v/>
      </c>
      <c r="CL87" s="370" t="str">
        <f ca="1">+IF(OFFSET('Sanitation Data'!$D$29,0,10*ROW('Sanitation Data'!D81))="","",OFFSET('Sanitation Data'!$D$29,0,10*ROW('Sanitation Data'!D81)))</f>
        <v/>
      </c>
      <c r="CM87" s="370" t="str">
        <f ca="1">+IF(OFFSET('Sanitation Data'!$D$30,0,10*ROW('Sanitation Data'!D81))="","",OFFSET('Sanitation Data'!$D$30,0,10*ROW('Sanitation Data'!D81)))</f>
        <v/>
      </c>
      <c r="CN87" s="370" t="str">
        <f ca="1">+IF(OFFSET('Sanitation Data'!$D$31,0,10*ROW('Sanitation Data'!D81))="","",OFFSET('Sanitation Data'!$D$31,0,10*ROW('Sanitation Data'!D81)))</f>
        <v/>
      </c>
      <c r="CO87" s="370" t="str">
        <f ca="1">+IF(OFFSET('Sanitation Data'!$D$32,0,10*ROW('Sanitation Data'!D81))="","",OFFSET('Sanitation Data'!$D$32,0,10*ROW('Sanitation Data'!D81)))</f>
        <v/>
      </c>
      <c r="CP87" s="370" t="str">
        <f ca="1">+IF(OFFSET('Sanitation Data'!$E$28,0,10*ROW('Sanitation Data'!E81))="","",OFFSET('Sanitation Data'!$E$28,0,10*ROW('Sanitation Data'!E81)))</f>
        <v/>
      </c>
      <c r="CQ87" s="370" t="str">
        <f ca="1">+IF(OFFSET('Sanitation Data'!$E$29,0,10*ROW('Sanitation Data'!E81))="","",OFFSET('Sanitation Data'!$E$29,0,10*ROW('Sanitation Data'!E81)))</f>
        <v/>
      </c>
      <c r="CR87" s="370" t="str">
        <f ca="1">+IF(OFFSET('Sanitation Data'!$E$30,0,10*ROW('Sanitation Data'!E81))="","",OFFSET('Sanitation Data'!$E$30,0,10*ROW('Sanitation Data'!E81)))</f>
        <v/>
      </c>
      <c r="CS87" s="370" t="str">
        <f ca="1">+IF(OFFSET('Sanitation Data'!$E$31,0,10*ROW('Sanitation Data'!E81))="","",OFFSET('Sanitation Data'!$E$31,0,10*ROW('Sanitation Data'!E81)))</f>
        <v/>
      </c>
      <c r="CT87" s="370" t="str">
        <f ca="1">+IF(OFFSET('Sanitation Data'!$E$32,0,10*ROW('Sanitation Data'!E81))="","",OFFSET('Sanitation Data'!$E$32,0,10*ROW('Sanitation Data'!E81)))</f>
        <v/>
      </c>
      <c r="CU87" s="370" t="str">
        <f ca="1">+IF(OFFSET('Sanitation Data'!$F$28,0,10*ROW('Sanitation Data'!F81))="","",OFFSET('Sanitation Data'!$F$28,0,10*ROW('Sanitation Data'!F81)))</f>
        <v/>
      </c>
      <c r="CV87" s="370" t="str">
        <f ca="1">+IF(OFFSET('Sanitation Data'!$F$29,0,10*ROW('Sanitation Data'!F81))="","",OFFSET('Sanitation Data'!$F$29,0,10*ROW('Sanitation Data'!F81)))</f>
        <v/>
      </c>
      <c r="CW87" s="370" t="str">
        <f ca="1">+IF(OFFSET('Sanitation Data'!$F$30,0,10*ROW('Sanitation Data'!F81))="","",OFFSET('Sanitation Data'!$F$30,0,10*ROW('Sanitation Data'!F81)))</f>
        <v/>
      </c>
      <c r="CX87" s="370" t="str">
        <f ca="1">+IF(OFFSET('Sanitation Data'!$F$31,0,10*ROW('Sanitation Data'!F81))="","",OFFSET('Sanitation Data'!$F$31,0,10*ROW('Sanitation Data'!F81)))</f>
        <v/>
      </c>
      <c r="CY87" s="370" t="str">
        <f ca="1">+IF(OFFSET('Sanitation Data'!$F$32,0,10*ROW('Sanitation Data'!F81))="","",OFFSET('Sanitation Data'!$F$32,0,10*ROW('Sanitation Data'!F81)))</f>
        <v/>
      </c>
      <c r="CZ87" s="370" t="str">
        <f ca="1">+IF(OFFSET('Sanitation Data'!$G$28,0,10*ROW('Sanitation Data'!G81))="","",OFFSET('Sanitation Data'!$G$28,0,10*ROW('Sanitation Data'!G81)))</f>
        <v/>
      </c>
      <c r="DA87" s="370" t="str">
        <f ca="1">+IF(OFFSET('Sanitation Data'!$G$29,0,10*ROW('Sanitation Data'!G81))="","",OFFSET('Sanitation Data'!$G$29,0,10*ROW('Sanitation Data'!G81)))</f>
        <v/>
      </c>
      <c r="DB87" s="370" t="str">
        <f ca="1">+IF(OFFSET('Sanitation Data'!$G$30,0,10*ROW('Sanitation Data'!G81))="","",OFFSET('Sanitation Data'!$G$30,0,10*ROW('Sanitation Data'!G81)))</f>
        <v/>
      </c>
      <c r="DC87" s="370" t="str">
        <f ca="1">+IF(OFFSET('Sanitation Data'!$G$31,0,10*ROW('Sanitation Data'!G81))="","",OFFSET('Sanitation Data'!$G$31,0,10*ROW('Sanitation Data'!G81)))</f>
        <v/>
      </c>
      <c r="DD87" s="370" t="str">
        <f ca="1">+IF(OFFSET('Sanitation Data'!$G$32,0,10*ROW('Sanitation Data'!G81))="","",OFFSET('Sanitation Data'!$G$32,0,10*ROW('Sanitation Data'!G81)))</f>
        <v/>
      </c>
      <c r="DE87" s="370" t="str">
        <f ca="1">+IF(OFFSET('Sanitation Data'!$H$28,0,10*ROW('Sanitation Data'!H81))="","",OFFSET('Sanitation Data'!$H$28,0,10*ROW('Sanitation Data'!H81)))</f>
        <v/>
      </c>
      <c r="DF87" s="370" t="str">
        <f ca="1">+IF(OFFSET('Sanitation Data'!$H$29,0,10*ROW('Sanitation Data'!H81))="","",OFFSET('Sanitation Data'!$H$29,0,10*ROW('Sanitation Data'!H81)))</f>
        <v/>
      </c>
      <c r="DG87" s="370" t="str">
        <f ca="1">+IF(OFFSET('Sanitation Data'!$H$30,0,10*ROW('Sanitation Data'!H81))="","",OFFSET('Sanitation Data'!$H$30,0,10*ROW('Sanitation Data'!H81)))</f>
        <v/>
      </c>
      <c r="DH87" s="370" t="str">
        <f ca="1">+IF(OFFSET('Sanitation Data'!$H$31,0,10*ROW('Sanitation Data'!H81))="","",OFFSET('Sanitation Data'!$H$31,0,10*ROW('Sanitation Data'!H81)))</f>
        <v/>
      </c>
      <c r="DI87" s="370" t="str">
        <f ca="1">+IF(OFFSET('Sanitation Data'!$H$32,0,10*ROW('Sanitation Data'!H81))="","",OFFSET('Sanitation Data'!$H$32,0,10*ROW('Sanitation Data'!H81)))</f>
        <v/>
      </c>
      <c r="DJ87" s="370" t="str">
        <f ca="1">+IF(OFFSET('Sanitation Data'!$I$28,0,10*ROW('Sanitation Data'!I81))="","",OFFSET('Sanitation Data'!$I$28,0,10*ROW('Sanitation Data'!I81)))</f>
        <v/>
      </c>
      <c r="DK87" s="370" t="str">
        <f ca="1">+IF(OFFSET('Sanitation Data'!$I$29,0,10*ROW('Sanitation Data'!I81))="","",OFFSET('Sanitation Data'!$I$29,0,10*ROW('Sanitation Data'!I81)))</f>
        <v/>
      </c>
      <c r="DL87" s="370" t="str">
        <f ca="1">+IF(OFFSET('Sanitation Data'!$I$30,0,10*ROW('Sanitation Data'!I81))="","",OFFSET('Sanitation Data'!$I$30,0,10*ROW('Sanitation Data'!I81)))</f>
        <v/>
      </c>
      <c r="DM87" s="370" t="str">
        <f ca="1">+IF(OFFSET('Sanitation Data'!$I$31,0,10*ROW('Sanitation Data'!I81))="","",OFFSET('Sanitation Data'!$I$31,0,10*ROW('Sanitation Data'!I81)))</f>
        <v/>
      </c>
      <c r="DN87" s="370" t="str">
        <f ca="1">+IF(OFFSET('Sanitation Data'!$I$32,0,10*ROW('Sanitation Data'!I81))="","",OFFSET('Sanitation Data'!$I$32,0,10*ROW('Sanitation Data'!I81)))</f>
        <v/>
      </c>
      <c r="DO87" s="370" t="str">
        <f ca="1">+IF(OFFSET('Hygiene Data'!$D$11,0,10*ROW('Hygiene Data'!D81))="","",OFFSET('Hygiene Data'!$D$11,0,10*ROW('Hygiene Data'!D81)))</f>
        <v/>
      </c>
      <c r="DP87" s="370" t="str">
        <f ca="1">+IF(OFFSET('Hygiene Data'!$D$12,0,10*ROW('Hygiene Data'!D81))="","",OFFSET('Hygiene Data'!$D$12,0,10*ROW('Hygiene Data'!D81)))</f>
        <v/>
      </c>
      <c r="DQ87" s="370" t="str">
        <f ca="1">+IF(OFFSET('Hygiene Data'!$D$13,0,10*ROW('Hygiene Data'!D81))="","",OFFSET('Hygiene Data'!$D$13,0,10*ROW('Hygiene Data'!D81)))</f>
        <v/>
      </c>
      <c r="DR87" s="370" t="str">
        <f ca="1">+IF(OFFSET('Hygiene Data'!$E$11,0,10*ROW('Hygiene Data'!E81))="","",OFFSET('Hygiene Data'!$E$11,0,10*ROW('Hygiene Data'!E81)))</f>
        <v/>
      </c>
      <c r="DS87" s="370" t="str">
        <f ca="1">+IF(OFFSET('Hygiene Data'!$E$12,0,10*ROW('Hygiene Data'!E81))="","",OFFSET('Hygiene Data'!$E$12,0,10*ROW('Hygiene Data'!E81)))</f>
        <v/>
      </c>
      <c r="DT87" s="370" t="str">
        <f ca="1">+IF(OFFSET('Hygiene Data'!$E$13,0,10*ROW('Hygiene Data'!E81))="","",OFFSET('Hygiene Data'!$E$13,0,10*ROW('Hygiene Data'!E81)))</f>
        <v/>
      </c>
      <c r="DU87" s="370" t="str">
        <f ca="1">+IF(OFFSET('Hygiene Data'!$F$11,0,10*ROW('Hygiene Data'!F81))="","",OFFSET('Hygiene Data'!$F$11,0,10*ROW('Hygiene Data'!F81)))</f>
        <v/>
      </c>
      <c r="DV87" s="370" t="str">
        <f ca="1">+IF(OFFSET('Hygiene Data'!$F$12,0,10*ROW('Hygiene Data'!F81))="","",OFFSET('Hygiene Data'!$F$12,0,10*ROW('Hygiene Data'!F81)))</f>
        <v/>
      </c>
      <c r="DW87" s="370" t="str">
        <f ca="1">+IF(OFFSET('Hygiene Data'!$F$13,0,10*ROW('Hygiene Data'!F81))="","",OFFSET('Hygiene Data'!$F$13,0,10*ROW('Hygiene Data'!F81)))</f>
        <v/>
      </c>
      <c r="DX87" s="370" t="str">
        <f ca="1">+IF(OFFSET('Hygiene Data'!$G$11,0,10*ROW('Hygiene Data'!G81))="","",OFFSET('Hygiene Data'!$G$11,0,10*ROW('Hygiene Data'!G81)))</f>
        <v/>
      </c>
      <c r="DY87" s="370" t="str">
        <f ca="1">+IF(OFFSET('Hygiene Data'!$G$12,0,10*ROW('Hygiene Data'!G81))="","",OFFSET('Hygiene Data'!$G$12,0,10*ROW('Hygiene Data'!G81)))</f>
        <v/>
      </c>
      <c r="DZ87" s="370" t="str">
        <f ca="1">+IF(OFFSET('Hygiene Data'!$G$13,0,10*ROW('Hygiene Data'!G81))="","",OFFSET('Hygiene Data'!$G$13,0,10*ROW('Hygiene Data'!G81)))</f>
        <v/>
      </c>
      <c r="EA87" s="370" t="str">
        <f ca="1">+IF(OFFSET('Hygiene Data'!$H$11,0,10*ROW('Hygiene Data'!H81))="","",OFFSET('Hygiene Data'!$H$11,0,10*ROW('Hygiene Data'!H81)))</f>
        <v/>
      </c>
      <c r="EB87" s="370" t="str">
        <f ca="1">+IF(OFFSET('Hygiene Data'!$H$12,0,10*ROW('Hygiene Data'!H81))="","",OFFSET('Hygiene Data'!$H$12,0,10*ROW('Hygiene Data'!H81)))</f>
        <v/>
      </c>
      <c r="EC87" s="370" t="str">
        <f ca="1">+IF(OFFSET('Hygiene Data'!$H$13,0,10*ROW('Hygiene Data'!H81))="","",OFFSET('Hygiene Data'!$H$13,0,10*ROW('Hygiene Data'!H81)))</f>
        <v/>
      </c>
      <c r="ED87" s="370" t="str">
        <f ca="1">+IF(OFFSET('Hygiene Data'!$I$11,0,10*ROW('Hygiene Data'!I81))="","",OFFSET('Hygiene Data'!$I$11,0,10*ROW('Hygiene Data'!I81)))</f>
        <v/>
      </c>
      <c r="EE87" s="370" t="str">
        <f ca="1">+IF(OFFSET('Hygiene Data'!$I$12,0,10*ROW('Hygiene Data'!I81))="","",OFFSET('Hygiene Data'!$I$12,0,10*ROW('Hygiene Data'!I81)))</f>
        <v/>
      </c>
      <c r="EF87" s="370" t="str">
        <f ca="1">+IF(OFFSET('Hygiene Data'!$I$13,0,10*ROW('Hygiene Data'!I81))="","",OFFSET('Hygiene Data'!$I$13,0,10*ROW('Hygiene Data'!I81)))</f>
        <v/>
      </c>
    </row>
    <row r="88" spans="1:136" x14ac:dyDescent="0.25">
      <c r="A88" s="479" t="str">
        <f ca="1">+IF(OFFSET('Water Data'!$B$2,0,10*ROW('Water Data'!E82))="","",OFFSET('Water Data'!$B$2,0,10*ROW('Water Data'!E82)))</f>
        <v/>
      </c>
      <c r="B88" s="47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6" t="str">
        <f t="shared" ca="1" si="1"/>
        <v/>
      </c>
      <c r="D88" s="50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0" t="str">
        <f ca="1">+IF(OFFSET('Water Data'!$D$27,0,10*ROW('Water Data'!D82))="","",OFFSET('Water Data'!$D$27,0,10*ROW('Water Data'!D82)))</f>
        <v/>
      </c>
      <c r="BT88" s="370" t="str">
        <f ca="1">+IF(OFFSET('Water Data'!$D$28,0,10*ROW('Water Data'!D82))="","",OFFSET('Water Data'!$D$28,0,10*ROW('Water Data'!D82)))</f>
        <v/>
      </c>
      <c r="BU88" s="370" t="str">
        <f ca="1">+IF(OFFSET('Water Data'!$D$29,0,10*ROW('Water Data'!D82))="","",OFFSET('Water Data'!$D$29,0,10*ROW('Water Data'!D82)))</f>
        <v/>
      </c>
      <c r="BV88" s="370" t="str">
        <f ca="1">+IF(OFFSET('Water Data'!$E$27,0,10*ROW('Water Data'!E82))="","",OFFSET('Water Data'!$E$27,0,10*ROW('Water Data'!E82)))</f>
        <v/>
      </c>
      <c r="BW88" s="370" t="str">
        <f ca="1">+IF(OFFSET('Water Data'!$E$28,0,10*ROW('Water Data'!E82))="","",OFFSET('Water Data'!$E$28,0,10*ROW('Water Data'!E82)))</f>
        <v/>
      </c>
      <c r="BX88" s="370" t="str">
        <f ca="1">+IF(OFFSET('Water Data'!$E$29,0,10*ROW('Water Data'!E82))="","",OFFSET('Water Data'!$E$29,0,10*ROW('Water Data'!E82)))</f>
        <v/>
      </c>
      <c r="BY88" s="370" t="str">
        <f ca="1">+IF(OFFSET('Water Data'!$F$27,0,10*ROW('Water Data'!F82))="","",OFFSET('Water Data'!$F$27,0,10*ROW('Water Data'!F82)))</f>
        <v/>
      </c>
      <c r="BZ88" s="370" t="str">
        <f ca="1">+IF(OFFSET('Water Data'!$F$28,0,10*ROW('Water Data'!F82))="","",OFFSET('Water Data'!$F$28,0,10*ROW('Water Data'!F82)))</f>
        <v/>
      </c>
      <c r="CA88" s="370" t="str">
        <f ca="1">+IF(OFFSET('Water Data'!$F$29,0,10*ROW('Water Data'!F82))="","",OFFSET('Water Data'!$F$29,0,10*ROW('Water Data'!F82)))</f>
        <v/>
      </c>
      <c r="CB88" s="370" t="str">
        <f ca="1">+IF(OFFSET('Water Data'!$G$27,0,10*ROW('Water Data'!G82))="","",OFFSET('Water Data'!$G$27,0,10*ROW('Water Data'!G82)))</f>
        <v/>
      </c>
      <c r="CC88" s="370" t="str">
        <f ca="1">+IF(OFFSET('Water Data'!$G$28,0,10*ROW('Water Data'!G82))="","",OFFSET('Water Data'!$G$28,0,10*ROW('Water Data'!G82)))</f>
        <v/>
      </c>
      <c r="CD88" s="370" t="str">
        <f ca="1">+IF(OFFSET('Water Data'!$G$29,0,10*ROW('Water Data'!G82))="","",OFFSET('Water Data'!$G$29,0,10*ROW('Water Data'!G82)))</f>
        <v/>
      </c>
      <c r="CE88" s="370" t="str">
        <f ca="1">+IF(OFFSET('Water Data'!$H$27,0,10*ROW('Water Data'!H82))="","",OFFSET('Water Data'!$H$27,0,10*ROW('Water Data'!H82)))</f>
        <v/>
      </c>
      <c r="CF88" s="370" t="str">
        <f ca="1">+IF(OFFSET('Water Data'!$H$28,0,10*ROW('Water Data'!H82))="","",OFFSET('Water Data'!$H$28,0,10*ROW('Water Data'!H82)))</f>
        <v/>
      </c>
      <c r="CG88" s="370" t="str">
        <f ca="1">+IF(OFFSET('Water Data'!$H$29,0,10*ROW('Water Data'!H82))="","",OFFSET('Water Data'!$H$29,0,10*ROW('Water Data'!H82)))</f>
        <v/>
      </c>
      <c r="CH88" s="370" t="str">
        <f ca="1">+IF(OFFSET('Water Data'!$I$27,0,10*ROW('Water Data'!I82))="","",OFFSET('Water Data'!$I$27,0,10*ROW('Water Data'!I82)))</f>
        <v/>
      </c>
      <c r="CI88" s="370" t="str">
        <f ca="1">+IF(OFFSET('Water Data'!$I$28,0,10*ROW('Water Data'!I82))="","",OFFSET('Water Data'!$I$28,0,10*ROW('Water Data'!I82)))</f>
        <v/>
      </c>
      <c r="CJ88" s="370" t="str">
        <f ca="1">+IF(OFFSET('Water Data'!$I$29,0,10*ROW('Water Data'!I82))="","",OFFSET('Water Data'!$I$29,0,10*ROW('Water Data'!I82)))</f>
        <v/>
      </c>
      <c r="CK88" s="370" t="str">
        <f ca="1">+IF(OFFSET('Sanitation Data'!$D$28,0,10*ROW('Sanitation Data'!D82))="","",OFFSET('Sanitation Data'!$D$28,0,10*ROW('Sanitation Data'!D82)))</f>
        <v/>
      </c>
      <c r="CL88" s="370" t="str">
        <f ca="1">+IF(OFFSET('Sanitation Data'!$D$29,0,10*ROW('Sanitation Data'!D82))="","",OFFSET('Sanitation Data'!$D$29,0,10*ROW('Sanitation Data'!D82)))</f>
        <v/>
      </c>
      <c r="CM88" s="370" t="str">
        <f ca="1">+IF(OFFSET('Sanitation Data'!$D$30,0,10*ROW('Sanitation Data'!D82))="","",OFFSET('Sanitation Data'!$D$30,0,10*ROW('Sanitation Data'!D82)))</f>
        <v/>
      </c>
      <c r="CN88" s="370" t="str">
        <f ca="1">+IF(OFFSET('Sanitation Data'!$D$31,0,10*ROW('Sanitation Data'!D82))="","",OFFSET('Sanitation Data'!$D$31,0,10*ROW('Sanitation Data'!D82)))</f>
        <v/>
      </c>
      <c r="CO88" s="370" t="str">
        <f ca="1">+IF(OFFSET('Sanitation Data'!$D$32,0,10*ROW('Sanitation Data'!D82))="","",OFFSET('Sanitation Data'!$D$32,0,10*ROW('Sanitation Data'!D82)))</f>
        <v/>
      </c>
      <c r="CP88" s="370" t="str">
        <f ca="1">+IF(OFFSET('Sanitation Data'!$E$28,0,10*ROW('Sanitation Data'!E82))="","",OFFSET('Sanitation Data'!$E$28,0,10*ROW('Sanitation Data'!E82)))</f>
        <v/>
      </c>
      <c r="CQ88" s="370" t="str">
        <f ca="1">+IF(OFFSET('Sanitation Data'!$E$29,0,10*ROW('Sanitation Data'!E82))="","",OFFSET('Sanitation Data'!$E$29,0,10*ROW('Sanitation Data'!E82)))</f>
        <v/>
      </c>
      <c r="CR88" s="370" t="str">
        <f ca="1">+IF(OFFSET('Sanitation Data'!$E$30,0,10*ROW('Sanitation Data'!E82))="","",OFFSET('Sanitation Data'!$E$30,0,10*ROW('Sanitation Data'!E82)))</f>
        <v/>
      </c>
      <c r="CS88" s="370" t="str">
        <f ca="1">+IF(OFFSET('Sanitation Data'!$E$31,0,10*ROW('Sanitation Data'!E82))="","",OFFSET('Sanitation Data'!$E$31,0,10*ROW('Sanitation Data'!E82)))</f>
        <v/>
      </c>
      <c r="CT88" s="370" t="str">
        <f ca="1">+IF(OFFSET('Sanitation Data'!$E$32,0,10*ROW('Sanitation Data'!E82))="","",OFFSET('Sanitation Data'!$E$32,0,10*ROW('Sanitation Data'!E82)))</f>
        <v/>
      </c>
      <c r="CU88" s="370" t="str">
        <f ca="1">+IF(OFFSET('Sanitation Data'!$F$28,0,10*ROW('Sanitation Data'!F82))="","",OFFSET('Sanitation Data'!$F$28,0,10*ROW('Sanitation Data'!F82)))</f>
        <v/>
      </c>
      <c r="CV88" s="370" t="str">
        <f ca="1">+IF(OFFSET('Sanitation Data'!$F$29,0,10*ROW('Sanitation Data'!F82))="","",OFFSET('Sanitation Data'!$F$29,0,10*ROW('Sanitation Data'!F82)))</f>
        <v/>
      </c>
      <c r="CW88" s="370" t="str">
        <f ca="1">+IF(OFFSET('Sanitation Data'!$F$30,0,10*ROW('Sanitation Data'!F82))="","",OFFSET('Sanitation Data'!$F$30,0,10*ROW('Sanitation Data'!F82)))</f>
        <v/>
      </c>
      <c r="CX88" s="370" t="str">
        <f ca="1">+IF(OFFSET('Sanitation Data'!$F$31,0,10*ROW('Sanitation Data'!F82))="","",OFFSET('Sanitation Data'!$F$31,0,10*ROW('Sanitation Data'!F82)))</f>
        <v/>
      </c>
      <c r="CY88" s="370" t="str">
        <f ca="1">+IF(OFFSET('Sanitation Data'!$F$32,0,10*ROW('Sanitation Data'!F82))="","",OFFSET('Sanitation Data'!$F$32,0,10*ROW('Sanitation Data'!F82)))</f>
        <v/>
      </c>
      <c r="CZ88" s="370" t="str">
        <f ca="1">+IF(OFFSET('Sanitation Data'!$G$28,0,10*ROW('Sanitation Data'!G82))="","",OFFSET('Sanitation Data'!$G$28,0,10*ROW('Sanitation Data'!G82)))</f>
        <v/>
      </c>
      <c r="DA88" s="370" t="str">
        <f ca="1">+IF(OFFSET('Sanitation Data'!$G$29,0,10*ROW('Sanitation Data'!G82))="","",OFFSET('Sanitation Data'!$G$29,0,10*ROW('Sanitation Data'!G82)))</f>
        <v/>
      </c>
      <c r="DB88" s="370" t="str">
        <f ca="1">+IF(OFFSET('Sanitation Data'!$G$30,0,10*ROW('Sanitation Data'!G82))="","",OFFSET('Sanitation Data'!$G$30,0,10*ROW('Sanitation Data'!G82)))</f>
        <v/>
      </c>
      <c r="DC88" s="370" t="str">
        <f ca="1">+IF(OFFSET('Sanitation Data'!$G$31,0,10*ROW('Sanitation Data'!G82))="","",OFFSET('Sanitation Data'!$G$31,0,10*ROW('Sanitation Data'!G82)))</f>
        <v/>
      </c>
      <c r="DD88" s="370" t="str">
        <f ca="1">+IF(OFFSET('Sanitation Data'!$G$32,0,10*ROW('Sanitation Data'!G82))="","",OFFSET('Sanitation Data'!$G$32,0,10*ROW('Sanitation Data'!G82)))</f>
        <v/>
      </c>
      <c r="DE88" s="370" t="str">
        <f ca="1">+IF(OFFSET('Sanitation Data'!$H$28,0,10*ROW('Sanitation Data'!H82))="","",OFFSET('Sanitation Data'!$H$28,0,10*ROW('Sanitation Data'!H82)))</f>
        <v/>
      </c>
      <c r="DF88" s="370" t="str">
        <f ca="1">+IF(OFFSET('Sanitation Data'!$H$29,0,10*ROW('Sanitation Data'!H82))="","",OFFSET('Sanitation Data'!$H$29,0,10*ROW('Sanitation Data'!H82)))</f>
        <v/>
      </c>
      <c r="DG88" s="370" t="str">
        <f ca="1">+IF(OFFSET('Sanitation Data'!$H$30,0,10*ROW('Sanitation Data'!H82))="","",OFFSET('Sanitation Data'!$H$30,0,10*ROW('Sanitation Data'!H82)))</f>
        <v/>
      </c>
      <c r="DH88" s="370" t="str">
        <f ca="1">+IF(OFFSET('Sanitation Data'!$H$31,0,10*ROW('Sanitation Data'!H82))="","",OFFSET('Sanitation Data'!$H$31,0,10*ROW('Sanitation Data'!H82)))</f>
        <v/>
      </c>
      <c r="DI88" s="370" t="str">
        <f ca="1">+IF(OFFSET('Sanitation Data'!$H$32,0,10*ROW('Sanitation Data'!H82))="","",OFFSET('Sanitation Data'!$H$32,0,10*ROW('Sanitation Data'!H82)))</f>
        <v/>
      </c>
      <c r="DJ88" s="370" t="str">
        <f ca="1">+IF(OFFSET('Sanitation Data'!$I$28,0,10*ROW('Sanitation Data'!I82))="","",OFFSET('Sanitation Data'!$I$28,0,10*ROW('Sanitation Data'!I82)))</f>
        <v/>
      </c>
      <c r="DK88" s="370" t="str">
        <f ca="1">+IF(OFFSET('Sanitation Data'!$I$29,0,10*ROW('Sanitation Data'!I82))="","",OFFSET('Sanitation Data'!$I$29,0,10*ROW('Sanitation Data'!I82)))</f>
        <v/>
      </c>
      <c r="DL88" s="370" t="str">
        <f ca="1">+IF(OFFSET('Sanitation Data'!$I$30,0,10*ROW('Sanitation Data'!I82))="","",OFFSET('Sanitation Data'!$I$30,0,10*ROW('Sanitation Data'!I82)))</f>
        <v/>
      </c>
      <c r="DM88" s="370" t="str">
        <f ca="1">+IF(OFFSET('Sanitation Data'!$I$31,0,10*ROW('Sanitation Data'!I82))="","",OFFSET('Sanitation Data'!$I$31,0,10*ROW('Sanitation Data'!I82)))</f>
        <v/>
      </c>
      <c r="DN88" s="370" t="str">
        <f ca="1">+IF(OFFSET('Sanitation Data'!$I$32,0,10*ROW('Sanitation Data'!I82))="","",OFFSET('Sanitation Data'!$I$32,0,10*ROW('Sanitation Data'!I82)))</f>
        <v/>
      </c>
      <c r="DO88" s="370" t="str">
        <f ca="1">+IF(OFFSET('Hygiene Data'!$D$11,0,10*ROW('Hygiene Data'!D82))="","",OFFSET('Hygiene Data'!$D$11,0,10*ROW('Hygiene Data'!D82)))</f>
        <v/>
      </c>
      <c r="DP88" s="370" t="str">
        <f ca="1">+IF(OFFSET('Hygiene Data'!$D$12,0,10*ROW('Hygiene Data'!D82))="","",OFFSET('Hygiene Data'!$D$12,0,10*ROW('Hygiene Data'!D82)))</f>
        <v/>
      </c>
      <c r="DQ88" s="370" t="str">
        <f ca="1">+IF(OFFSET('Hygiene Data'!$D$13,0,10*ROW('Hygiene Data'!D82))="","",OFFSET('Hygiene Data'!$D$13,0,10*ROW('Hygiene Data'!D82)))</f>
        <v/>
      </c>
      <c r="DR88" s="370" t="str">
        <f ca="1">+IF(OFFSET('Hygiene Data'!$E$11,0,10*ROW('Hygiene Data'!E82))="","",OFFSET('Hygiene Data'!$E$11,0,10*ROW('Hygiene Data'!E82)))</f>
        <v/>
      </c>
      <c r="DS88" s="370" t="str">
        <f ca="1">+IF(OFFSET('Hygiene Data'!$E$12,0,10*ROW('Hygiene Data'!E82))="","",OFFSET('Hygiene Data'!$E$12,0,10*ROW('Hygiene Data'!E82)))</f>
        <v/>
      </c>
      <c r="DT88" s="370" t="str">
        <f ca="1">+IF(OFFSET('Hygiene Data'!$E$13,0,10*ROW('Hygiene Data'!E82))="","",OFFSET('Hygiene Data'!$E$13,0,10*ROW('Hygiene Data'!E82)))</f>
        <v/>
      </c>
      <c r="DU88" s="370" t="str">
        <f ca="1">+IF(OFFSET('Hygiene Data'!$F$11,0,10*ROW('Hygiene Data'!F82))="","",OFFSET('Hygiene Data'!$F$11,0,10*ROW('Hygiene Data'!F82)))</f>
        <v/>
      </c>
      <c r="DV88" s="370" t="str">
        <f ca="1">+IF(OFFSET('Hygiene Data'!$F$12,0,10*ROW('Hygiene Data'!F82))="","",OFFSET('Hygiene Data'!$F$12,0,10*ROW('Hygiene Data'!F82)))</f>
        <v/>
      </c>
      <c r="DW88" s="370" t="str">
        <f ca="1">+IF(OFFSET('Hygiene Data'!$F$13,0,10*ROW('Hygiene Data'!F82))="","",OFFSET('Hygiene Data'!$F$13,0,10*ROW('Hygiene Data'!F82)))</f>
        <v/>
      </c>
      <c r="DX88" s="370" t="str">
        <f ca="1">+IF(OFFSET('Hygiene Data'!$G$11,0,10*ROW('Hygiene Data'!G82))="","",OFFSET('Hygiene Data'!$G$11,0,10*ROW('Hygiene Data'!G82)))</f>
        <v/>
      </c>
      <c r="DY88" s="370" t="str">
        <f ca="1">+IF(OFFSET('Hygiene Data'!$G$12,0,10*ROW('Hygiene Data'!G82))="","",OFFSET('Hygiene Data'!$G$12,0,10*ROW('Hygiene Data'!G82)))</f>
        <v/>
      </c>
      <c r="DZ88" s="370" t="str">
        <f ca="1">+IF(OFFSET('Hygiene Data'!$G$13,0,10*ROW('Hygiene Data'!G82))="","",OFFSET('Hygiene Data'!$G$13,0,10*ROW('Hygiene Data'!G82)))</f>
        <v/>
      </c>
      <c r="EA88" s="370" t="str">
        <f ca="1">+IF(OFFSET('Hygiene Data'!$H$11,0,10*ROW('Hygiene Data'!H82))="","",OFFSET('Hygiene Data'!$H$11,0,10*ROW('Hygiene Data'!H82)))</f>
        <v/>
      </c>
      <c r="EB88" s="370" t="str">
        <f ca="1">+IF(OFFSET('Hygiene Data'!$H$12,0,10*ROW('Hygiene Data'!H82))="","",OFFSET('Hygiene Data'!$H$12,0,10*ROW('Hygiene Data'!H82)))</f>
        <v/>
      </c>
      <c r="EC88" s="370" t="str">
        <f ca="1">+IF(OFFSET('Hygiene Data'!$H$13,0,10*ROW('Hygiene Data'!H82))="","",OFFSET('Hygiene Data'!$H$13,0,10*ROW('Hygiene Data'!H82)))</f>
        <v/>
      </c>
      <c r="ED88" s="370" t="str">
        <f ca="1">+IF(OFFSET('Hygiene Data'!$I$11,0,10*ROW('Hygiene Data'!I82))="","",OFFSET('Hygiene Data'!$I$11,0,10*ROW('Hygiene Data'!I82)))</f>
        <v/>
      </c>
      <c r="EE88" s="370" t="str">
        <f ca="1">+IF(OFFSET('Hygiene Data'!$I$12,0,10*ROW('Hygiene Data'!I82))="","",OFFSET('Hygiene Data'!$I$12,0,10*ROW('Hygiene Data'!I82)))</f>
        <v/>
      </c>
      <c r="EF88" s="370" t="str">
        <f ca="1">+IF(OFFSET('Hygiene Data'!$I$13,0,10*ROW('Hygiene Data'!I82))="","",OFFSET('Hygiene Data'!$I$13,0,10*ROW('Hygiene Data'!I82)))</f>
        <v/>
      </c>
    </row>
    <row r="89" spans="1:136" x14ac:dyDescent="0.25">
      <c r="A89" s="479" t="str">
        <f ca="1">+IF(OFFSET('Water Data'!$B$2,0,10*ROW('Water Data'!E83))="","",OFFSET('Water Data'!$B$2,0,10*ROW('Water Data'!E83)))</f>
        <v/>
      </c>
      <c r="B89" s="47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6" t="str">
        <f t="shared" ca="1" si="1"/>
        <v/>
      </c>
      <c r="D89" s="50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0" t="str">
        <f ca="1">+IF(OFFSET('Water Data'!$D$27,0,10*ROW('Water Data'!D83))="","",OFFSET('Water Data'!$D$27,0,10*ROW('Water Data'!D83)))</f>
        <v/>
      </c>
      <c r="BT89" s="370" t="str">
        <f ca="1">+IF(OFFSET('Water Data'!$D$28,0,10*ROW('Water Data'!D83))="","",OFFSET('Water Data'!$D$28,0,10*ROW('Water Data'!D83)))</f>
        <v/>
      </c>
      <c r="BU89" s="370" t="str">
        <f ca="1">+IF(OFFSET('Water Data'!$D$29,0,10*ROW('Water Data'!D83))="","",OFFSET('Water Data'!$D$29,0,10*ROW('Water Data'!D83)))</f>
        <v/>
      </c>
      <c r="BV89" s="370" t="str">
        <f ca="1">+IF(OFFSET('Water Data'!$E$27,0,10*ROW('Water Data'!E83))="","",OFFSET('Water Data'!$E$27,0,10*ROW('Water Data'!E83)))</f>
        <v/>
      </c>
      <c r="BW89" s="370" t="str">
        <f ca="1">+IF(OFFSET('Water Data'!$E$28,0,10*ROW('Water Data'!E83))="","",OFFSET('Water Data'!$E$28,0,10*ROW('Water Data'!E83)))</f>
        <v/>
      </c>
      <c r="BX89" s="370" t="str">
        <f ca="1">+IF(OFFSET('Water Data'!$E$29,0,10*ROW('Water Data'!E83))="","",OFFSET('Water Data'!$E$29,0,10*ROW('Water Data'!E83)))</f>
        <v/>
      </c>
      <c r="BY89" s="370" t="str">
        <f ca="1">+IF(OFFSET('Water Data'!$F$27,0,10*ROW('Water Data'!F83))="","",OFFSET('Water Data'!$F$27,0,10*ROW('Water Data'!F83)))</f>
        <v/>
      </c>
      <c r="BZ89" s="370" t="str">
        <f ca="1">+IF(OFFSET('Water Data'!$F$28,0,10*ROW('Water Data'!F83))="","",OFFSET('Water Data'!$F$28,0,10*ROW('Water Data'!F83)))</f>
        <v/>
      </c>
      <c r="CA89" s="370" t="str">
        <f ca="1">+IF(OFFSET('Water Data'!$F$29,0,10*ROW('Water Data'!F83))="","",OFFSET('Water Data'!$F$29,0,10*ROW('Water Data'!F83)))</f>
        <v/>
      </c>
      <c r="CB89" s="370" t="str">
        <f ca="1">+IF(OFFSET('Water Data'!$G$27,0,10*ROW('Water Data'!G83))="","",OFFSET('Water Data'!$G$27,0,10*ROW('Water Data'!G83)))</f>
        <v/>
      </c>
      <c r="CC89" s="370" t="str">
        <f ca="1">+IF(OFFSET('Water Data'!$G$28,0,10*ROW('Water Data'!G83))="","",OFFSET('Water Data'!$G$28,0,10*ROW('Water Data'!G83)))</f>
        <v/>
      </c>
      <c r="CD89" s="370" t="str">
        <f ca="1">+IF(OFFSET('Water Data'!$G$29,0,10*ROW('Water Data'!G83))="","",OFFSET('Water Data'!$G$29,0,10*ROW('Water Data'!G83)))</f>
        <v/>
      </c>
      <c r="CE89" s="370" t="str">
        <f ca="1">+IF(OFFSET('Water Data'!$H$27,0,10*ROW('Water Data'!H83))="","",OFFSET('Water Data'!$H$27,0,10*ROW('Water Data'!H83)))</f>
        <v/>
      </c>
      <c r="CF89" s="370" t="str">
        <f ca="1">+IF(OFFSET('Water Data'!$H$28,0,10*ROW('Water Data'!H83))="","",OFFSET('Water Data'!$H$28,0,10*ROW('Water Data'!H83)))</f>
        <v/>
      </c>
      <c r="CG89" s="370" t="str">
        <f ca="1">+IF(OFFSET('Water Data'!$H$29,0,10*ROW('Water Data'!H83))="","",OFFSET('Water Data'!$H$29,0,10*ROW('Water Data'!H83)))</f>
        <v/>
      </c>
      <c r="CH89" s="370" t="str">
        <f ca="1">+IF(OFFSET('Water Data'!$I$27,0,10*ROW('Water Data'!I83))="","",OFFSET('Water Data'!$I$27,0,10*ROW('Water Data'!I83)))</f>
        <v/>
      </c>
      <c r="CI89" s="370" t="str">
        <f ca="1">+IF(OFFSET('Water Data'!$I$28,0,10*ROW('Water Data'!I83))="","",OFFSET('Water Data'!$I$28,0,10*ROW('Water Data'!I83)))</f>
        <v/>
      </c>
      <c r="CJ89" s="370" t="str">
        <f ca="1">+IF(OFFSET('Water Data'!$I$29,0,10*ROW('Water Data'!I83))="","",OFFSET('Water Data'!$I$29,0,10*ROW('Water Data'!I83)))</f>
        <v/>
      </c>
      <c r="CK89" s="370" t="str">
        <f ca="1">+IF(OFFSET('Sanitation Data'!$D$28,0,10*ROW('Sanitation Data'!D83))="","",OFFSET('Sanitation Data'!$D$28,0,10*ROW('Sanitation Data'!D83)))</f>
        <v/>
      </c>
      <c r="CL89" s="370" t="str">
        <f ca="1">+IF(OFFSET('Sanitation Data'!$D$29,0,10*ROW('Sanitation Data'!D83))="","",OFFSET('Sanitation Data'!$D$29,0,10*ROW('Sanitation Data'!D83)))</f>
        <v/>
      </c>
      <c r="CM89" s="370" t="str">
        <f ca="1">+IF(OFFSET('Sanitation Data'!$D$30,0,10*ROW('Sanitation Data'!D83))="","",OFFSET('Sanitation Data'!$D$30,0,10*ROW('Sanitation Data'!D83)))</f>
        <v/>
      </c>
      <c r="CN89" s="370" t="str">
        <f ca="1">+IF(OFFSET('Sanitation Data'!$D$31,0,10*ROW('Sanitation Data'!D83))="","",OFFSET('Sanitation Data'!$D$31,0,10*ROW('Sanitation Data'!D83)))</f>
        <v/>
      </c>
      <c r="CO89" s="370" t="str">
        <f ca="1">+IF(OFFSET('Sanitation Data'!$D$32,0,10*ROW('Sanitation Data'!D83))="","",OFFSET('Sanitation Data'!$D$32,0,10*ROW('Sanitation Data'!D83)))</f>
        <v/>
      </c>
      <c r="CP89" s="370" t="str">
        <f ca="1">+IF(OFFSET('Sanitation Data'!$E$28,0,10*ROW('Sanitation Data'!E83))="","",OFFSET('Sanitation Data'!$E$28,0,10*ROW('Sanitation Data'!E83)))</f>
        <v/>
      </c>
      <c r="CQ89" s="370" t="str">
        <f ca="1">+IF(OFFSET('Sanitation Data'!$E$29,0,10*ROW('Sanitation Data'!E83))="","",OFFSET('Sanitation Data'!$E$29,0,10*ROW('Sanitation Data'!E83)))</f>
        <v/>
      </c>
      <c r="CR89" s="370" t="str">
        <f ca="1">+IF(OFFSET('Sanitation Data'!$E$30,0,10*ROW('Sanitation Data'!E83))="","",OFFSET('Sanitation Data'!$E$30,0,10*ROW('Sanitation Data'!E83)))</f>
        <v/>
      </c>
      <c r="CS89" s="370" t="str">
        <f ca="1">+IF(OFFSET('Sanitation Data'!$E$31,0,10*ROW('Sanitation Data'!E83))="","",OFFSET('Sanitation Data'!$E$31,0,10*ROW('Sanitation Data'!E83)))</f>
        <v/>
      </c>
      <c r="CT89" s="370" t="str">
        <f ca="1">+IF(OFFSET('Sanitation Data'!$E$32,0,10*ROW('Sanitation Data'!E83))="","",OFFSET('Sanitation Data'!$E$32,0,10*ROW('Sanitation Data'!E83)))</f>
        <v/>
      </c>
      <c r="CU89" s="370" t="str">
        <f ca="1">+IF(OFFSET('Sanitation Data'!$F$28,0,10*ROW('Sanitation Data'!F83))="","",OFFSET('Sanitation Data'!$F$28,0,10*ROW('Sanitation Data'!F83)))</f>
        <v/>
      </c>
      <c r="CV89" s="370" t="str">
        <f ca="1">+IF(OFFSET('Sanitation Data'!$F$29,0,10*ROW('Sanitation Data'!F83))="","",OFFSET('Sanitation Data'!$F$29,0,10*ROW('Sanitation Data'!F83)))</f>
        <v/>
      </c>
      <c r="CW89" s="370" t="str">
        <f ca="1">+IF(OFFSET('Sanitation Data'!$F$30,0,10*ROW('Sanitation Data'!F83))="","",OFFSET('Sanitation Data'!$F$30,0,10*ROW('Sanitation Data'!F83)))</f>
        <v/>
      </c>
      <c r="CX89" s="370" t="str">
        <f ca="1">+IF(OFFSET('Sanitation Data'!$F$31,0,10*ROW('Sanitation Data'!F83))="","",OFFSET('Sanitation Data'!$F$31,0,10*ROW('Sanitation Data'!F83)))</f>
        <v/>
      </c>
      <c r="CY89" s="370" t="str">
        <f ca="1">+IF(OFFSET('Sanitation Data'!$F$32,0,10*ROW('Sanitation Data'!F83))="","",OFFSET('Sanitation Data'!$F$32,0,10*ROW('Sanitation Data'!F83)))</f>
        <v/>
      </c>
      <c r="CZ89" s="370" t="str">
        <f ca="1">+IF(OFFSET('Sanitation Data'!$G$28,0,10*ROW('Sanitation Data'!G83))="","",OFFSET('Sanitation Data'!$G$28,0,10*ROW('Sanitation Data'!G83)))</f>
        <v/>
      </c>
      <c r="DA89" s="370" t="str">
        <f ca="1">+IF(OFFSET('Sanitation Data'!$G$29,0,10*ROW('Sanitation Data'!G83))="","",OFFSET('Sanitation Data'!$G$29,0,10*ROW('Sanitation Data'!G83)))</f>
        <v/>
      </c>
      <c r="DB89" s="370" t="str">
        <f ca="1">+IF(OFFSET('Sanitation Data'!$G$30,0,10*ROW('Sanitation Data'!G83))="","",OFFSET('Sanitation Data'!$G$30,0,10*ROW('Sanitation Data'!G83)))</f>
        <v/>
      </c>
      <c r="DC89" s="370" t="str">
        <f ca="1">+IF(OFFSET('Sanitation Data'!$G$31,0,10*ROW('Sanitation Data'!G83))="","",OFFSET('Sanitation Data'!$G$31,0,10*ROW('Sanitation Data'!G83)))</f>
        <v/>
      </c>
      <c r="DD89" s="370" t="str">
        <f ca="1">+IF(OFFSET('Sanitation Data'!$G$32,0,10*ROW('Sanitation Data'!G83))="","",OFFSET('Sanitation Data'!$G$32,0,10*ROW('Sanitation Data'!G83)))</f>
        <v/>
      </c>
      <c r="DE89" s="370" t="str">
        <f ca="1">+IF(OFFSET('Sanitation Data'!$H$28,0,10*ROW('Sanitation Data'!H83))="","",OFFSET('Sanitation Data'!$H$28,0,10*ROW('Sanitation Data'!H83)))</f>
        <v/>
      </c>
      <c r="DF89" s="370" t="str">
        <f ca="1">+IF(OFFSET('Sanitation Data'!$H$29,0,10*ROW('Sanitation Data'!H83))="","",OFFSET('Sanitation Data'!$H$29,0,10*ROW('Sanitation Data'!H83)))</f>
        <v/>
      </c>
      <c r="DG89" s="370" t="str">
        <f ca="1">+IF(OFFSET('Sanitation Data'!$H$30,0,10*ROW('Sanitation Data'!H83))="","",OFFSET('Sanitation Data'!$H$30,0,10*ROW('Sanitation Data'!H83)))</f>
        <v/>
      </c>
      <c r="DH89" s="370" t="str">
        <f ca="1">+IF(OFFSET('Sanitation Data'!$H$31,0,10*ROW('Sanitation Data'!H83))="","",OFFSET('Sanitation Data'!$H$31,0,10*ROW('Sanitation Data'!H83)))</f>
        <v/>
      </c>
      <c r="DI89" s="370" t="str">
        <f ca="1">+IF(OFFSET('Sanitation Data'!$H$32,0,10*ROW('Sanitation Data'!H83))="","",OFFSET('Sanitation Data'!$H$32,0,10*ROW('Sanitation Data'!H83)))</f>
        <v/>
      </c>
      <c r="DJ89" s="370" t="str">
        <f ca="1">+IF(OFFSET('Sanitation Data'!$I$28,0,10*ROW('Sanitation Data'!I83))="","",OFFSET('Sanitation Data'!$I$28,0,10*ROW('Sanitation Data'!I83)))</f>
        <v/>
      </c>
      <c r="DK89" s="370" t="str">
        <f ca="1">+IF(OFFSET('Sanitation Data'!$I$29,0,10*ROW('Sanitation Data'!I83))="","",OFFSET('Sanitation Data'!$I$29,0,10*ROW('Sanitation Data'!I83)))</f>
        <v/>
      </c>
      <c r="DL89" s="370" t="str">
        <f ca="1">+IF(OFFSET('Sanitation Data'!$I$30,0,10*ROW('Sanitation Data'!I83))="","",OFFSET('Sanitation Data'!$I$30,0,10*ROW('Sanitation Data'!I83)))</f>
        <v/>
      </c>
      <c r="DM89" s="370" t="str">
        <f ca="1">+IF(OFFSET('Sanitation Data'!$I$31,0,10*ROW('Sanitation Data'!I83))="","",OFFSET('Sanitation Data'!$I$31,0,10*ROW('Sanitation Data'!I83)))</f>
        <v/>
      </c>
      <c r="DN89" s="370" t="str">
        <f ca="1">+IF(OFFSET('Sanitation Data'!$I$32,0,10*ROW('Sanitation Data'!I83))="","",OFFSET('Sanitation Data'!$I$32,0,10*ROW('Sanitation Data'!I83)))</f>
        <v/>
      </c>
      <c r="DO89" s="370" t="str">
        <f ca="1">+IF(OFFSET('Hygiene Data'!$D$11,0,10*ROW('Hygiene Data'!D83))="","",OFFSET('Hygiene Data'!$D$11,0,10*ROW('Hygiene Data'!D83)))</f>
        <v/>
      </c>
      <c r="DP89" s="370" t="str">
        <f ca="1">+IF(OFFSET('Hygiene Data'!$D$12,0,10*ROW('Hygiene Data'!D83))="","",OFFSET('Hygiene Data'!$D$12,0,10*ROW('Hygiene Data'!D83)))</f>
        <v/>
      </c>
      <c r="DQ89" s="370" t="str">
        <f ca="1">+IF(OFFSET('Hygiene Data'!$D$13,0,10*ROW('Hygiene Data'!D83))="","",OFFSET('Hygiene Data'!$D$13,0,10*ROW('Hygiene Data'!D83)))</f>
        <v/>
      </c>
      <c r="DR89" s="370" t="str">
        <f ca="1">+IF(OFFSET('Hygiene Data'!$E$11,0,10*ROW('Hygiene Data'!E83))="","",OFFSET('Hygiene Data'!$E$11,0,10*ROW('Hygiene Data'!E83)))</f>
        <v/>
      </c>
      <c r="DS89" s="370" t="str">
        <f ca="1">+IF(OFFSET('Hygiene Data'!$E$12,0,10*ROW('Hygiene Data'!E83))="","",OFFSET('Hygiene Data'!$E$12,0,10*ROW('Hygiene Data'!E83)))</f>
        <v/>
      </c>
      <c r="DT89" s="370" t="str">
        <f ca="1">+IF(OFFSET('Hygiene Data'!$E$13,0,10*ROW('Hygiene Data'!E83))="","",OFFSET('Hygiene Data'!$E$13,0,10*ROW('Hygiene Data'!E83)))</f>
        <v/>
      </c>
      <c r="DU89" s="370" t="str">
        <f ca="1">+IF(OFFSET('Hygiene Data'!$F$11,0,10*ROW('Hygiene Data'!F83))="","",OFFSET('Hygiene Data'!$F$11,0,10*ROW('Hygiene Data'!F83)))</f>
        <v/>
      </c>
      <c r="DV89" s="370" t="str">
        <f ca="1">+IF(OFFSET('Hygiene Data'!$F$12,0,10*ROW('Hygiene Data'!F83))="","",OFFSET('Hygiene Data'!$F$12,0,10*ROW('Hygiene Data'!F83)))</f>
        <v/>
      </c>
      <c r="DW89" s="370" t="str">
        <f ca="1">+IF(OFFSET('Hygiene Data'!$F$13,0,10*ROW('Hygiene Data'!F83))="","",OFFSET('Hygiene Data'!$F$13,0,10*ROW('Hygiene Data'!F83)))</f>
        <v/>
      </c>
      <c r="DX89" s="370" t="str">
        <f ca="1">+IF(OFFSET('Hygiene Data'!$G$11,0,10*ROW('Hygiene Data'!G83))="","",OFFSET('Hygiene Data'!$G$11,0,10*ROW('Hygiene Data'!G83)))</f>
        <v/>
      </c>
      <c r="DY89" s="370" t="str">
        <f ca="1">+IF(OFFSET('Hygiene Data'!$G$12,0,10*ROW('Hygiene Data'!G83))="","",OFFSET('Hygiene Data'!$G$12,0,10*ROW('Hygiene Data'!G83)))</f>
        <v/>
      </c>
      <c r="DZ89" s="370" t="str">
        <f ca="1">+IF(OFFSET('Hygiene Data'!$G$13,0,10*ROW('Hygiene Data'!G83))="","",OFFSET('Hygiene Data'!$G$13,0,10*ROW('Hygiene Data'!G83)))</f>
        <v/>
      </c>
      <c r="EA89" s="370" t="str">
        <f ca="1">+IF(OFFSET('Hygiene Data'!$H$11,0,10*ROW('Hygiene Data'!H83))="","",OFFSET('Hygiene Data'!$H$11,0,10*ROW('Hygiene Data'!H83)))</f>
        <v/>
      </c>
      <c r="EB89" s="370" t="str">
        <f ca="1">+IF(OFFSET('Hygiene Data'!$H$12,0,10*ROW('Hygiene Data'!H83))="","",OFFSET('Hygiene Data'!$H$12,0,10*ROW('Hygiene Data'!H83)))</f>
        <v/>
      </c>
      <c r="EC89" s="370" t="str">
        <f ca="1">+IF(OFFSET('Hygiene Data'!$H$13,0,10*ROW('Hygiene Data'!H83))="","",OFFSET('Hygiene Data'!$H$13,0,10*ROW('Hygiene Data'!H83)))</f>
        <v/>
      </c>
      <c r="ED89" s="370" t="str">
        <f ca="1">+IF(OFFSET('Hygiene Data'!$I$11,0,10*ROW('Hygiene Data'!I83))="","",OFFSET('Hygiene Data'!$I$11,0,10*ROW('Hygiene Data'!I83)))</f>
        <v/>
      </c>
      <c r="EE89" s="370" t="str">
        <f ca="1">+IF(OFFSET('Hygiene Data'!$I$12,0,10*ROW('Hygiene Data'!I83))="","",OFFSET('Hygiene Data'!$I$12,0,10*ROW('Hygiene Data'!I83)))</f>
        <v/>
      </c>
      <c r="EF89" s="370" t="str">
        <f ca="1">+IF(OFFSET('Hygiene Data'!$I$13,0,10*ROW('Hygiene Data'!I83))="","",OFFSET('Hygiene Data'!$I$13,0,10*ROW('Hygiene Data'!I83)))</f>
        <v/>
      </c>
    </row>
    <row r="90" spans="1:136" x14ac:dyDescent="0.25">
      <c r="A90" s="479" t="str">
        <f ca="1">+IF(OFFSET('Water Data'!$B$2,0,10*ROW('Water Data'!E84))="","",OFFSET('Water Data'!$B$2,0,10*ROW('Water Data'!E84)))</f>
        <v/>
      </c>
      <c r="B90" s="47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6" t="str">
        <f t="shared" ca="1" si="1"/>
        <v/>
      </c>
      <c r="D90" s="50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0" t="str">
        <f ca="1">+IF(OFFSET('Water Data'!$D$27,0,10*ROW('Water Data'!D84))="","",OFFSET('Water Data'!$D$27,0,10*ROW('Water Data'!D84)))</f>
        <v/>
      </c>
      <c r="BT90" s="370" t="str">
        <f ca="1">+IF(OFFSET('Water Data'!$D$28,0,10*ROW('Water Data'!D84))="","",OFFSET('Water Data'!$D$28,0,10*ROW('Water Data'!D84)))</f>
        <v/>
      </c>
      <c r="BU90" s="370" t="str">
        <f ca="1">+IF(OFFSET('Water Data'!$D$29,0,10*ROW('Water Data'!D84))="","",OFFSET('Water Data'!$D$29,0,10*ROW('Water Data'!D84)))</f>
        <v/>
      </c>
      <c r="BV90" s="370" t="str">
        <f ca="1">+IF(OFFSET('Water Data'!$E$27,0,10*ROW('Water Data'!E84))="","",OFFSET('Water Data'!$E$27,0,10*ROW('Water Data'!E84)))</f>
        <v/>
      </c>
      <c r="BW90" s="370" t="str">
        <f ca="1">+IF(OFFSET('Water Data'!$E$28,0,10*ROW('Water Data'!E84))="","",OFFSET('Water Data'!$E$28,0,10*ROW('Water Data'!E84)))</f>
        <v/>
      </c>
      <c r="BX90" s="370" t="str">
        <f ca="1">+IF(OFFSET('Water Data'!$E$29,0,10*ROW('Water Data'!E84))="","",OFFSET('Water Data'!$E$29,0,10*ROW('Water Data'!E84)))</f>
        <v/>
      </c>
      <c r="BY90" s="370" t="str">
        <f ca="1">+IF(OFFSET('Water Data'!$F$27,0,10*ROW('Water Data'!F84))="","",OFFSET('Water Data'!$F$27,0,10*ROW('Water Data'!F84)))</f>
        <v/>
      </c>
      <c r="BZ90" s="370" t="str">
        <f ca="1">+IF(OFFSET('Water Data'!$F$28,0,10*ROW('Water Data'!F84))="","",OFFSET('Water Data'!$F$28,0,10*ROW('Water Data'!F84)))</f>
        <v/>
      </c>
      <c r="CA90" s="370" t="str">
        <f ca="1">+IF(OFFSET('Water Data'!$F$29,0,10*ROW('Water Data'!F84))="","",OFFSET('Water Data'!$F$29,0,10*ROW('Water Data'!F84)))</f>
        <v/>
      </c>
      <c r="CB90" s="370" t="str">
        <f ca="1">+IF(OFFSET('Water Data'!$G$27,0,10*ROW('Water Data'!G84))="","",OFFSET('Water Data'!$G$27,0,10*ROW('Water Data'!G84)))</f>
        <v/>
      </c>
      <c r="CC90" s="370" t="str">
        <f ca="1">+IF(OFFSET('Water Data'!$G$28,0,10*ROW('Water Data'!G84))="","",OFFSET('Water Data'!$G$28,0,10*ROW('Water Data'!G84)))</f>
        <v/>
      </c>
      <c r="CD90" s="370" t="str">
        <f ca="1">+IF(OFFSET('Water Data'!$G$29,0,10*ROW('Water Data'!G84))="","",OFFSET('Water Data'!$G$29,0,10*ROW('Water Data'!G84)))</f>
        <v/>
      </c>
      <c r="CE90" s="370" t="str">
        <f ca="1">+IF(OFFSET('Water Data'!$H$27,0,10*ROW('Water Data'!H84))="","",OFFSET('Water Data'!$H$27,0,10*ROW('Water Data'!H84)))</f>
        <v/>
      </c>
      <c r="CF90" s="370" t="str">
        <f ca="1">+IF(OFFSET('Water Data'!$H$28,0,10*ROW('Water Data'!H84))="","",OFFSET('Water Data'!$H$28,0,10*ROW('Water Data'!H84)))</f>
        <v/>
      </c>
      <c r="CG90" s="370" t="str">
        <f ca="1">+IF(OFFSET('Water Data'!$H$29,0,10*ROW('Water Data'!H84))="","",OFFSET('Water Data'!$H$29,0,10*ROW('Water Data'!H84)))</f>
        <v/>
      </c>
      <c r="CH90" s="370" t="str">
        <f ca="1">+IF(OFFSET('Water Data'!$I$27,0,10*ROW('Water Data'!I84))="","",OFFSET('Water Data'!$I$27,0,10*ROW('Water Data'!I84)))</f>
        <v/>
      </c>
      <c r="CI90" s="370" t="str">
        <f ca="1">+IF(OFFSET('Water Data'!$I$28,0,10*ROW('Water Data'!I84))="","",OFFSET('Water Data'!$I$28,0,10*ROW('Water Data'!I84)))</f>
        <v/>
      </c>
      <c r="CJ90" s="370" t="str">
        <f ca="1">+IF(OFFSET('Water Data'!$I$29,0,10*ROW('Water Data'!I84))="","",OFFSET('Water Data'!$I$29,0,10*ROW('Water Data'!I84)))</f>
        <v/>
      </c>
      <c r="CK90" s="370" t="str">
        <f ca="1">+IF(OFFSET('Sanitation Data'!$D$28,0,10*ROW('Sanitation Data'!D84))="","",OFFSET('Sanitation Data'!$D$28,0,10*ROW('Sanitation Data'!D84)))</f>
        <v/>
      </c>
      <c r="CL90" s="370" t="str">
        <f ca="1">+IF(OFFSET('Sanitation Data'!$D$29,0,10*ROW('Sanitation Data'!D84))="","",OFFSET('Sanitation Data'!$D$29,0,10*ROW('Sanitation Data'!D84)))</f>
        <v/>
      </c>
      <c r="CM90" s="370" t="str">
        <f ca="1">+IF(OFFSET('Sanitation Data'!$D$30,0,10*ROW('Sanitation Data'!D84))="","",OFFSET('Sanitation Data'!$D$30,0,10*ROW('Sanitation Data'!D84)))</f>
        <v/>
      </c>
      <c r="CN90" s="370" t="str">
        <f ca="1">+IF(OFFSET('Sanitation Data'!$D$31,0,10*ROW('Sanitation Data'!D84))="","",OFFSET('Sanitation Data'!$D$31,0,10*ROW('Sanitation Data'!D84)))</f>
        <v/>
      </c>
      <c r="CO90" s="370" t="str">
        <f ca="1">+IF(OFFSET('Sanitation Data'!$D$32,0,10*ROW('Sanitation Data'!D84))="","",OFFSET('Sanitation Data'!$D$32,0,10*ROW('Sanitation Data'!D84)))</f>
        <v/>
      </c>
      <c r="CP90" s="370" t="str">
        <f ca="1">+IF(OFFSET('Sanitation Data'!$E$28,0,10*ROW('Sanitation Data'!E84))="","",OFFSET('Sanitation Data'!$E$28,0,10*ROW('Sanitation Data'!E84)))</f>
        <v/>
      </c>
      <c r="CQ90" s="370" t="str">
        <f ca="1">+IF(OFFSET('Sanitation Data'!$E$29,0,10*ROW('Sanitation Data'!E84))="","",OFFSET('Sanitation Data'!$E$29,0,10*ROW('Sanitation Data'!E84)))</f>
        <v/>
      </c>
      <c r="CR90" s="370" t="str">
        <f ca="1">+IF(OFFSET('Sanitation Data'!$E$30,0,10*ROW('Sanitation Data'!E84))="","",OFFSET('Sanitation Data'!$E$30,0,10*ROW('Sanitation Data'!E84)))</f>
        <v/>
      </c>
      <c r="CS90" s="370" t="str">
        <f ca="1">+IF(OFFSET('Sanitation Data'!$E$31,0,10*ROW('Sanitation Data'!E84))="","",OFFSET('Sanitation Data'!$E$31,0,10*ROW('Sanitation Data'!E84)))</f>
        <v/>
      </c>
      <c r="CT90" s="370" t="str">
        <f ca="1">+IF(OFFSET('Sanitation Data'!$E$32,0,10*ROW('Sanitation Data'!E84))="","",OFFSET('Sanitation Data'!$E$32,0,10*ROW('Sanitation Data'!E84)))</f>
        <v/>
      </c>
      <c r="CU90" s="370" t="str">
        <f ca="1">+IF(OFFSET('Sanitation Data'!$F$28,0,10*ROW('Sanitation Data'!F84))="","",OFFSET('Sanitation Data'!$F$28,0,10*ROW('Sanitation Data'!F84)))</f>
        <v/>
      </c>
      <c r="CV90" s="370" t="str">
        <f ca="1">+IF(OFFSET('Sanitation Data'!$F$29,0,10*ROW('Sanitation Data'!F84))="","",OFFSET('Sanitation Data'!$F$29,0,10*ROW('Sanitation Data'!F84)))</f>
        <v/>
      </c>
      <c r="CW90" s="370" t="str">
        <f ca="1">+IF(OFFSET('Sanitation Data'!$F$30,0,10*ROW('Sanitation Data'!F84))="","",OFFSET('Sanitation Data'!$F$30,0,10*ROW('Sanitation Data'!F84)))</f>
        <v/>
      </c>
      <c r="CX90" s="370" t="str">
        <f ca="1">+IF(OFFSET('Sanitation Data'!$F$31,0,10*ROW('Sanitation Data'!F84))="","",OFFSET('Sanitation Data'!$F$31,0,10*ROW('Sanitation Data'!F84)))</f>
        <v/>
      </c>
      <c r="CY90" s="370" t="str">
        <f ca="1">+IF(OFFSET('Sanitation Data'!$F$32,0,10*ROW('Sanitation Data'!F84))="","",OFFSET('Sanitation Data'!$F$32,0,10*ROW('Sanitation Data'!F84)))</f>
        <v/>
      </c>
      <c r="CZ90" s="370" t="str">
        <f ca="1">+IF(OFFSET('Sanitation Data'!$G$28,0,10*ROW('Sanitation Data'!G84))="","",OFFSET('Sanitation Data'!$G$28,0,10*ROW('Sanitation Data'!G84)))</f>
        <v/>
      </c>
      <c r="DA90" s="370" t="str">
        <f ca="1">+IF(OFFSET('Sanitation Data'!$G$29,0,10*ROW('Sanitation Data'!G84))="","",OFFSET('Sanitation Data'!$G$29,0,10*ROW('Sanitation Data'!G84)))</f>
        <v/>
      </c>
      <c r="DB90" s="370" t="str">
        <f ca="1">+IF(OFFSET('Sanitation Data'!$G$30,0,10*ROW('Sanitation Data'!G84))="","",OFFSET('Sanitation Data'!$G$30,0,10*ROW('Sanitation Data'!G84)))</f>
        <v/>
      </c>
      <c r="DC90" s="370" t="str">
        <f ca="1">+IF(OFFSET('Sanitation Data'!$G$31,0,10*ROW('Sanitation Data'!G84))="","",OFFSET('Sanitation Data'!$G$31,0,10*ROW('Sanitation Data'!G84)))</f>
        <v/>
      </c>
      <c r="DD90" s="370" t="str">
        <f ca="1">+IF(OFFSET('Sanitation Data'!$G$32,0,10*ROW('Sanitation Data'!G84))="","",OFFSET('Sanitation Data'!$G$32,0,10*ROW('Sanitation Data'!G84)))</f>
        <v/>
      </c>
      <c r="DE90" s="370" t="str">
        <f ca="1">+IF(OFFSET('Sanitation Data'!$H$28,0,10*ROW('Sanitation Data'!H84))="","",OFFSET('Sanitation Data'!$H$28,0,10*ROW('Sanitation Data'!H84)))</f>
        <v/>
      </c>
      <c r="DF90" s="370" t="str">
        <f ca="1">+IF(OFFSET('Sanitation Data'!$H$29,0,10*ROW('Sanitation Data'!H84))="","",OFFSET('Sanitation Data'!$H$29,0,10*ROW('Sanitation Data'!H84)))</f>
        <v/>
      </c>
      <c r="DG90" s="370" t="str">
        <f ca="1">+IF(OFFSET('Sanitation Data'!$H$30,0,10*ROW('Sanitation Data'!H84))="","",OFFSET('Sanitation Data'!$H$30,0,10*ROW('Sanitation Data'!H84)))</f>
        <v/>
      </c>
      <c r="DH90" s="370" t="str">
        <f ca="1">+IF(OFFSET('Sanitation Data'!$H$31,0,10*ROW('Sanitation Data'!H84))="","",OFFSET('Sanitation Data'!$H$31,0,10*ROW('Sanitation Data'!H84)))</f>
        <v/>
      </c>
      <c r="DI90" s="370" t="str">
        <f ca="1">+IF(OFFSET('Sanitation Data'!$H$32,0,10*ROW('Sanitation Data'!H84))="","",OFFSET('Sanitation Data'!$H$32,0,10*ROW('Sanitation Data'!H84)))</f>
        <v/>
      </c>
      <c r="DJ90" s="370" t="str">
        <f ca="1">+IF(OFFSET('Sanitation Data'!$I$28,0,10*ROW('Sanitation Data'!I84))="","",OFFSET('Sanitation Data'!$I$28,0,10*ROW('Sanitation Data'!I84)))</f>
        <v/>
      </c>
      <c r="DK90" s="370" t="str">
        <f ca="1">+IF(OFFSET('Sanitation Data'!$I$29,0,10*ROW('Sanitation Data'!I84))="","",OFFSET('Sanitation Data'!$I$29,0,10*ROW('Sanitation Data'!I84)))</f>
        <v/>
      </c>
      <c r="DL90" s="370" t="str">
        <f ca="1">+IF(OFFSET('Sanitation Data'!$I$30,0,10*ROW('Sanitation Data'!I84))="","",OFFSET('Sanitation Data'!$I$30,0,10*ROW('Sanitation Data'!I84)))</f>
        <v/>
      </c>
      <c r="DM90" s="370" t="str">
        <f ca="1">+IF(OFFSET('Sanitation Data'!$I$31,0,10*ROW('Sanitation Data'!I84))="","",OFFSET('Sanitation Data'!$I$31,0,10*ROW('Sanitation Data'!I84)))</f>
        <v/>
      </c>
      <c r="DN90" s="370" t="str">
        <f ca="1">+IF(OFFSET('Sanitation Data'!$I$32,0,10*ROW('Sanitation Data'!I84))="","",OFFSET('Sanitation Data'!$I$32,0,10*ROW('Sanitation Data'!I84)))</f>
        <v/>
      </c>
      <c r="DO90" s="370" t="str">
        <f ca="1">+IF(OFFSET('Hygiene Data'!$D$11,0,10*ROW('Hygiene Data'!D84))="","",OFFSET('Hygiene Data'!$D$11,0,10*ROW('Hygiene Data'!D84)))</f>
        <v/>
      </c>
      <c r="DP90" s="370" t="str">
        <f ca="1">+IF(OFFSET('Hygiene Data'!$D$12,0,10*ROW('Hygiene Data'!D84))="","",OFFSET('Hygiene Data'!$D$12,0,10*ROW('Hygiene Data'!D84)))</f>
        <v/>
      </c>
      <c r="DQ90" s="370" t="str">
        <f ca="1">+IF(OFFSET('Hygiene Data'!$D$13,0,10*ROW('Hygiene Data'!D84))="","",OFFSET('Hygiene Data'!$D$13,0,10*ROW('Hygiene Data'!D84)))</f>
        <v/>
      </c>
      <c r="DR90" s="370" t="str">
        <f ca="1">+IF(OFFSET('Hygiene Data'!$E$11,0,10*ROW('Hygiene Data'!E84))="","",OFFSET('Hygiene Data'!$E$11,0,10*ROW('Hygiene Data'!E84)))</f>
        <v/>
      </c>
      <c r="DS90" s="370" t="str">
        <f ca="1">+IF(OFFSET('Hygiene Data'!$E$12,0,10*ROW('Hygiene Data'!E84))="","",OFFSET('Hygiene Data'!$E$12,0,10*ROW('Hygiene Data'!E84)))</f>
        <v/>
      </c>
      <c r="DT90" s="370" t="str">
        <f ca="1">+IF(OFFSET('Hygiene Data'!$E$13,0,10*ROW('Hygiene Data'!E84))="","",OFFSET('Hygiene Data'!$E$13,0,10*ROW('Hygiene Data'!E84)))</f>
        <v/>
      </c>
      <c r="DU90" s="370" t="str">
        <f ca="1">+IF(OFFSET('Hygiene Data'!$F$11,0,10*ROW('Hygiene Data'!F84))="","",OFFSET('Hygiene Data'!$F$11,0,10*ROW('Hygiene Data'!F84)))</f>
        <v/>
      </c>
      <c r="DV90" s="370" t="str">
        <f ca="1">+IF(OFFSET('Hygiene Data'!$F$12,0,10*ROW('Hygiene Data'!F84))="","",OFFSET('Hygiene Data'!$F$12,0,10*ROW('Hygiene Data'!F84)))</f>
        <v/>
      </c>
      <c r="DW90" s="370" t="str">
        <f ca="1">+IF(OFFSET('Hygiene Data'!$F$13,0,10*ROW('Hygiene Data'!F84))="","",OFFSET('Hygiene Data'!$F$13,0,10*ROW('Hygiene Data'!F84)))</f>
        <v/>
      </c>
      <c r="DX90" s="370" t="str">
        <f ca="1">+IF(OFFSET('Hygiene Data'!$G$11,0,10*ROW('Hygiene Data'!G84))="","",OFFSET('Hygiene Data'!$G$11,0,10*ROW('Hygiene Data'!G84)))</f>
        <v/>
      </c>
      <c r="DY90" s="370" t="str">
        <f ca="1">+IF(OFFSET('Hygiene Data'!$G$12,0,10*ROW('Hygiene Data'!G84))="","",OFFSET('Hygiene Data'!$G$12,0,10*ROW('Hygiene Data'!G84)))</f>
        <v/>
      </c>
      <c r="DZ90" s="370" t="str">
        <f ca="1">+IF(OFFSET('Hygiene Data'!$G$13,0,10*ROW('Hygiene Data'!G84))="","",OFFSET('Hygiene Data'!$G$13,0,10*ROW('Hygiene Data'!G84)))</f>
        <v/>
      </c>
      <c r="EA90" s="370" t="str">
        <f ca="1">+IF(OFFSET('Hygiene Data'!$H$11,0,10*ROW('Hygiene Data'!H84))="","",OFFSET('Hygiene Data'!$H$11,0,10*ROW('Hygiene Data'!H84)))</f>
        <v/>
      </c>
      <c r="EB90" s="370" t="str">
        <f ca="1">+IF(OFFSET('Hygiene Data'!$H$12,0,10*ROW('Hygiene Data'!H84))="","",OFFSET('Hygiene Data'!$H$12,0,10*ROW('Hygiene Data'!H84)))</f>
        <v/>
      </c>
      <c r="EC90" s="370" t="str">
        <f ca="1">+IF(OFFSET('Hygiene Data'!$H$13,0,10*ROW('Hygiene Data'!H84))="","",OFFSET('Hygiene Data'!$H$13,0,10*ROW('Hygiene Data'!H84)))</f>
        <v/>
      </c>
      <c r="ED90" s="370" t="str">
        <f ca="1">+IF(OFFSET('Hygiene Data'!$I$11,0,10*ROW('Hygiene Data'!I84))="","",OFFSET('Hygiene Data'!$I$11,0,10*ROW('Hygiene Data'!I84)))</f>
        <v/>
      </c>
      <c r="EE90" s="370" t="str">
        <f ca="1">+IF(OFFSET('Hygiene Data'!$I$12,0,10*ROW('Hygiene Data'!I84))="","",OFFSET('Hygiene Data'!$I$12,0,10*ROW('Hygiene Data'!I84)))</f>
        <v/>
      </c>
      <c r="EF90" s="370" t="str">
        <f ca="1">+IF(OFFSET('Hygiene Data'!$I$13,0,10*ROW('Hygiene Data'!I84))="","",OFFSET('Hygiene Data'!$I$13,0,10*ROW('Hygiene Data'!I84)))</f>
        <v/>
      </c>
    </row>
    <row r="91" spans="1:136" x14ac:dyDescent="0.25">
      <c r="A91" s="479" t="str">
        <f ca="1">+IF(OFFSET('Water Data'!$B$2,0,10*ROW('Water Data'!E85))="","",OFFSET('Water Data'!$B$2,0,10*ROW('Water Data'!E85)))</f>
        <v/>
      </c>
      <c r="B91" s="47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6" t="str">
        <f t="shared" ca="1" si="1"/>
        <v/>
      </c>
      <c r="D91" s="50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0" t="str">
        <f ca="1">+IF(OFFSET('Water Data'!$D$27,0,10*ROW('Water Data'!D85))="","",OFFSET('Water Data'!$D$27,0,10*ROW('Water Data'!D85)))</f>
        <v/>
      </c>
      <c r="BT91" s="370" t="str">
        <f ca="1">+IF(OFFSET('Water Data'!$D$28,0,10*ROW('Water Data'!D85))="","",OFFSET('Water Data'!$D$28,0,10*ROW('Water Data'!D85)))</f>
        <v/>
      </c>
      <c r="BU91" s="370" t="str">
        <f ca="1">+IF(OFFSET('Water Data'!$D$29,0,10*ROW('Water Data'!D85))="","",OFFSET('Water Data'!$D$29,0,10*ROW('Water Data'!D85)))</f>
        <v/>
      </c>
      <c r="BV91" s="370" t="str">
        <f ca="1">+IF(OFFSET('Water Data'!$E$27,0,10*ROW('Water Data'!E85))="","",OFFSET('Water Data'!$E$27,0,10*ROW('Water Data'!E85)))</f>
        <v/>
      </c>
      <c r="BW91" s="370" t="str">
        <f ca="1">+IF(OFFSET('Water Data'!$E$28,0,10*ROW('Water Data'!E85))="","",OFFSET('Water Data'!$E$28,0,10*ROW('Water Data'!E85)))</f>
        <v/>
      </c>
      <c r="BX91" s="370" t="str">
        <f ca="1">+IF(OFFSET('Water Data'!$E$29,0,10*ROW('Water Data'!E85))="","",OFFSET('Water Data'!$E$29,0,10*ROW('Water Data'!E85)))</f>
        <v/>
      </c>
      <c r="BY91" s="370" t="str">
        <f ca="1">+IF(OFFSET('Water Data'!$F$27,0,10*ROW('Water Data'!F85))="","",OFFSET('Water Data'!$F$27,0,10*ROW('Water Data'!F85)))</f>
        <v/>
      </c>
      <c r="BZ91" s="370" t="str">
        <f ca="1">+IF(OFFSET('Water Data'!$F$28,0,10*ROW('Water Data'!F85))="","",OFFSET('Water Data'!$F$28,0,10*ROW('Water Data'!F85)))</f>
        <v/>
      </c>
      <c r="CA91" s="370" t="str">
        <f ca="1">+IF(OFFSET('Water Data'!$F$29,0,10*ROW('Water Data'!F85))="","",OFFSET('Water Data'!$F$29,0,10*ROW('Water Data'!F85)))</f>
        <v/>
      </c>
      <c r="CB91" s="370" t="str">
        <f ca="1">+IF(OFFSET('Water Data'!$G$27,0,10*ROW('Water Data'!G85))="","",OFFSET('Water Data'!$G$27,0,10*ROW('Water Data'!G85)))</f>
        <v/>
      </c>
      <c r="CC91" s="370" t="str">
        <f ca="1">+IF(OFFSET('Water Data'!$G$28,0,10*ROW('Water Data'!G85))="","",OFFSET('Water Data'!$G$28,0,10*ROW('Water Data'!G85)))</f>
        <v/>
      </c>
      <c r="CD91" s="370" t="str">
        <f ca="1">+IF(OFFSET('Water Data'!$G$29,0,10*ROW('Water Data'!G85))="","",OFFSET('Water Data'!$G$29,0,10*ROW('Water Data'!G85)))</f>
        <v/>
      </c>
      <c r="CE91" s="370" t="str">
        <f ca="1">+IF(OFFSET('Water Data'!$H$27,0,10*ROW('Water Data'!H85))="","",OFFSET('Water Data'!$H$27,0,10*ROW('Water Data'!H85)))</f>
        <v/>
      </c>
      <c r="CF91" s="370" t="str">
        <f ca="1">+IF(OFFSET('Water Data'!$H$28,0,10*ROW('Water Data'!H85))="","",OFFSET('Water Data'!$H$28,0,10*ROW('Water Data'!H85)))</f>
        <v/>
      </c>
      <c r="CG91" s="370" t="str">
        <f ca="1">+IF(OFFSET('Water Data'!$H$29,0,10*ROW('Water Data'!H85))="","",OFFSET('Water Data'!$H$29,0,10*ROW('Water Data'!H85)))</f>
        <v/>
      </c>
      <c r="CH91" s="370" t="str">
        <f ca="1">+IF(OFFSET('Water Data'!$I$27,0,10*ROW('Water Data'!I85))="","",OFFSET('Water Data'!$I$27,0,10*ROW('Water Data'!I85)))</f>
        <v/>
      </c>
      <c r="CI91" s="370" t="str">
        <f ca="1">+IF(OFFSET('Water Data'!$I$28,0,10*ROW('Water Data'!I85))="","",OFFSET('Water Data'!$I$28,0,10*ROW('Water Data'!I85)))</f>
        <v/>
      </c>
      <c r="CJ91" s="370" t="str">
        <f ca="1">+IF(OFFSET('Water Data'!$I$29,0,10*ROW('Water Data'!I85))="","",OFFSET('Water Data'!$I$29,0,10*ROW('Water Data'!I85)))</f>
        <v/>
      </c>
      <c r="CK91" s="370" t="str">
        <f ca="1">+IF(OFFSET('Sanitation Data'!$D$28,0,10*ROW('Sanitation Data'!D85))="","",OFFSET('Sanitation Data'!$D$28,0,10*ROW('Sanitation Data'!D85)))</f>
        <v/>
      </c>
      <c r="CL91" s="370" t="str">
        <f ca="1">+IF(OFFSET('Sanitation Data'!$D$29,0,10*ROW('Sanitation Data'!D85))="","",OFFSET('Sanitation Data'!$D$29,0,10*ROW('Sanitation Data'!D85)))</f>
        <v/>
      </c>
      <c r="CM91" s="370" t="str">
        <f ca="1">+IF(OFFSET('Sanitation Data'!$D$30,0,10*ROW('Sanitation Data'!D85))="","",OFFSET('Sanitation Data'!$D$30,0,10*ROW('Sanitation Data'!D85)))</f>
        <v/>
      </c>
      <c r="CN91" s="370" t="str">
        <f ca="1">+IF(OFFSET('Sanitation Data'!$D$31,0,10*ROW('Sanitation Data'!D85))="","",OFFSET('Sanitation Data'!$D$31,0,10*ROW('Sanitation Data'!D85)))</f>
        <v/>
      </c>
      <c r="CO91" s="370" t="str">
        <f ca="1">+IF(OFFSET('Sanitation Data'!$D$32,0,10*ROW('Sanitation Data'!D85))="","",OFFSET('Sanitation Data'!$D$32,0,10*ROW('Sanitation Data'!D85)))</f>
        <v/>
      </c>
      <c r="CP91" s="370" t="str">
        <f ca="1">+IF(OFFSET('Sanitation Data'!$E$28,0,10*ROW('Sanitation Data'!E85))="","",OFFSET('Sanitation Data'!$E$28,0,10*ROW('Sanitation Data'!E85)))</f>
        <v/>
      </c>
      <c r="CQ91" s="370" t="str">
        <f ca="1">+IF(OFFSET('Sanitation Data'!$E$29,0,10*ROW('Sanitation Data'!E85))="","",OFFSET('Sanitation Data'!$E$29,0,10*ROW('Sanitation Data'!E85)))</f>
        <v/>
      </c>
      <c r="CR91" s="370" t="str">
        <f ca="1">+IF(OFFSET('Sanitation Data'!$E$30,0,10*ROW('Sanitation Data'!E85))="","",OFFSET('Sanitation Data'!$E$30,0,10*ROW('Sanitation Data'!E85)))</f>
        <v/>
      </c>
      <c r="CS91" s="370" t="str">
        <f ca="1">+IF(OFFSET('Sanitation Data'!$E$31,0,10*ROW('Sanitation Data'!E85))="","",OFFSET('Sanitation Data'!$E$31,0,10*ROW('Sanitation Data'!E85)))</f>
        <v/>
      </c>
      <c r="CT91" s="370" t="str">
        <f ca="1">+IF(OFFSET('Sanitation Data'!$E$32,0,10*ROW('Sanitation Data'!E85))="","",OFFSET('Sanitation Data'!$E$32,0,10*ROW('Sanitation Data'!E85)))</f>
        <v/>
      </c>
      <c r="CU91" s="370" t="str">
        <f ca="1">+IF(OFFSET('Sanitation Data'!$F$28,0,10*ROW('Sanitation Data'!F85))="","",OFFSET('Sanitation Data'!$F$28,0,10*ROW('Sanitation Data'!F85)))</f>
        <v/>
      </c>
      <c r="CV91" s="370" t="str">
        <f ca="1">+IF(OFFSET('Sanitation Data'!$F$29,0,10*ROW('Sanitation Data'!F85))="","",OFFSET('Sanitation Data'!$F$29,0,10*ROW('Sanitation Data'!F85)))</f>
        <v/>
      </c>
      <c r="CW91" s="370" t="str">
        <f ca="1">+IF(OFFSET('Sanitation Data'!$F$30,0,10*ROW('Sanitation Data'!F85))="","",OFFSET('Sanitation Data'!$F$30,0,10*ROW('Sanitation Data'!F85)))</f>
        <v/>
      </c>
      <c r="CX91" s="370" t="str">
        <f ca="1">+IF(OFFSET('Sanitation Data'!$F$31,0,10*ROW('Sanitation Data'!F85))="","",OFFSET('Sanitation Data'!$F$31,0,10*ROW('Sanitation Data'!F85)))</f>
        <v/>
      </c>
      <c r="CY91" s="370" t="str">
        <f ca="1">+IF(OFFSET('Sanitation Data'!$F$32,0,10*ROW('Sanitation Data'!F85))="","",OFFSET('Sanitation Data'!$F$32,0,10*ROW('Sanitation Data'!F85)))</f>
        <v/>
      </c>
      <c r="CZ91" s="370" t="str">
        <f ca="1">+IF(OFFSET('Sanitation Data'!$G$28,0,10*ROW('Sanitation Data'!G85))="","",OFFSET('Sanitation Data'!$G$28,0,10*ROW('Sanitation Data'!G85)))</f>
        <v/>
      </c>
      <c r="DA91" s="370" t="str">
        <f ca="1">+IF(OFFSET('Sanitation Data'!$G$29,0,10*ROW('Sanitation Data'!G85))="","",OFFSET('Sanitation Data'!$G$29,0,10*ROW('Sanitation Data'!G85)))</f>
        <v/>
      </c>
      <c r="DB91" s="370" t="str">
        <f ca="1">+IF(OFFSET('Sanitation Data'!$G$30,0,10*ROW('Sanitation Data'!G85))="","",OFFSET('Sanitation Data'!$G$30,0,10*ROW('Sanitation Data'!G85)))</f>
        <v/>
      </c>
      <c r="DC91" s="370" t="str">
        <f ca="1">+IF(OFFSET('Sanitation Data'!$G$31,0,10*ROW('Sanitation Data'!G85))="","",OFFSET('Sanitation Data'!$G$31,0,10*ROW('Sanitation Data'!G85)))</f>
        <v/>
      </c>
      <c r="DD91" s="370" t="str">
        <f ca="1">+IF(OFFSET('Sanitation Data'!$G$32,0,10*ROW('Sanitation Data'!G85))="","",OFFSET('Sanitation Data'!$G$32,0,10*ROW('Sanitation Data'!G85)))</f>
        <v/>
      </c>
      <c r="DE91" s="370" t="str">
        <f ca="1">+IF(OFFSET('Sanitation Data'!$H$28,0,10*ROW('Sanitation Data'!H85))="","",OFFSET('Sanitation Data'!$H$28,0,10*ROW('Sanitation Data'!H85)))</f>
        <v/>
      </c>
      <c r="DF91" s="370" t="str">
        <f ca="1">+IF(OFFSET('Sanitation Data'!$H$29,0,10*ROW('Sanitation Data'!H85))="","",OFFSET('Sanitation Data'!$H$29,0,10*ROW('Sanitation Data'!H85)))</f>
        <v/>
      </c>
      <c r="DG91" s="370" t="str">
        <f ca="1">+IF(OFFSET('Sanitation Data'!$H$30,0,10*ROW('Sanitation Data'!H85))="","",OFFSET('Sanitation Data'!$H$30,0,10*ROW('Sanitation Data'!H85)))</f>
        <v/>
      </c>
      <c r="DH91" s="370" t="str">
        <f ca="1">+IF(OFFSET('Sanitation Data'!$H$31,0,10*ROW('Sanitation Data'!H85))="","",OFFSET('Sanitation Data'!$H$31,0,10*ROW('Sanitation Data'!H85)))</f>
        <v/>
      </c>
      <c r="DI91" s="370" t="str">
        <f ca="1">+IF(OFFSET('Sanitation Data'!$H$32,0,10*ROW('Sanitation Data'!H85))="","",OFFSET('Sanitation Data'!$H$32,0,10*ROW('Sanitation Data'!H85)))</f>
        <v/>
      </c>
      <c r="DJ91" s="370" t="str">
        <f ca="1">+IF(OFFSET('Sanitation Data'!$I$28,0,10*ROW('Sanitation Data'!I85))="","",OFFSET('Sanitation Data'!$I$28,0,10*ROW('Sanitation Data'!I85)))</f>
        <v/>
      </c>
      <c r="DK91" s="370" t="str">
        <f ca="1">+IF(OFFSET('Sanitation Data'!$I$29,0,10*ROW('Sanitation Data'!I85))="","",OFFSET('Sanitation Data'!$I$29,0,10*ROW('Sanitation Data'!I85)))</f>
        <v/>
      </c>
      <c r="DL91" s="370" t="str">
        <f ca="1">+IF(OFFSET('Sanitation Data'!$I$30,0,10*ROW('Sanitation Data'!I85))="","",OFFSET('Sanitation Data'!$I$30,0,10*ROW('Sanitation Data'!I85)))</f>
        <v/>
      </c>
      <c r="DM91" s="370" t="str">
        <f ca="1">+IF(OFFSET('Sanitation Data'!$I$31,0,10*ROW('Sanitation Data'!I85))="","",OFFSET('Sanitation Data'!$I$31,0,10*ROW('Sanitation Data'!I85)))</f>
        <v/>
      </c>
      <c r="DN91" s="370" t="str">
        <f ca="1">+IF(OFFSET('Sanitation Data'!$I$32,0,10*ROW('Sanitation Data'!I85))="","",OFFSET('Sanitation Data'!$I$32,0,10*ROW('Sanitation Data'!I85)))</f>
        <v/>
      </c>
      <c r="DO91" s="370" t="str">
        <f ca="1">+IF(OFFSET('Hygiene Data'!$D$11,0,10*ROW('Hygiene Data'!D85))="","",OFFSET('Hygiene Data'!$D$11,0,10*ROW('Hygiene Data'!D85)))</f>
        <v/>
      </c>
      <c r="DP91" s="370" t="str">
        <f ca="1">+IF(OFFSET('Hygiene Data'!$D$12,0,10*ROW('Hygiene Data'!D85))="","",OFFSET('Hygiene Data'!$D$12,0,10*ROW('Hygiene Data'!D85)))</f>
        <v/>
      </c>
      <c r="DQ91" s="370" t="str">
        <f ca="1">+IF(OFFSET('Hygiene Data'!$D$13,0,10*ROW('Hygiene Data'!D85))="","",OFFSET('Hygiene Data'!$D$13,0,10*ROW('Hygiene Data'!D85)))</f>
        <v/>
      </c>
      <c r="DR91" s="370" t="str">
        <f ca="1">+IF(OFFSET('Hygiene Data'!$E$11,0,10*ROW('Hygiene Data'!E85))="","",OFFSET('Hygiene Data'!$E$11,0,10*ROW('Hygiene Data'!E85)))</f>
        <v/>
      </c>
      <c r="DS91" s="370" t="str">
        <f ca="1">+IF(OFFSET('Hygiene Data'!$E$12,0,10*ROW('Hygiene Data'!E85))="","",OFFSET('Hygiene Data'!$E$12,0,10*ROW('Hygiene Data'!E85)))</f>
        <v/>
      </c>
      <c r="DT91" s="370" t="str">
        <f ca="1">+IF(OFFSET('Hygiene Data'!$E$13,0,10*ROW('Hygiene Data'!E85))="","",OFFSET('Hygiene Data'!$E$13,0,10*ROW('Hygiene Data'!E85)))</f>
        <v/>
      </c>
      <c r="DU91" s="370" t="str">
        <f ca="1">+IF(OFFSET('Hygiene Data'!$F$11,0,10*ROW('Hygiene Data'!F85))="","",OFFSET('Hygiene Data'!$F$11,0,10*ROW('Hygiene Data'!F85)))</f>
        <v/>
      </c>
      <c r="DV91" s="370" t="str">
        <f ca="1">+IF(OFFSET('Hygiene Data'!$F$12,0,10*ROW('Hygiene Data'!F85))="","",OFFSET('Hygiene Data'!$F$12,0,10*ROW('Hygiene Data'!F85)))</f>
        <v/>
      </c>
      <c r="DW91" s="370" t="str">
        <f ca="1">+IF(OFFSET('Hygiene Data'!$F$13,0,10*ROW('Hygiene Data'!F85))="","",OFFSET('Hygiene Data'!$F$13,0,10*ROW('Hygiene Data'!F85)))</f>
        <v/>
      </c>
      <c r="DX91" s="370" t="str">
        <f ca="1">+IF(OFFSET('Hygiene Data'!$G$11,0,10*ROW('Hygiene Data'!G85))="","",OFFSET('Hygiene Data'!$G$11,0,10*ROW('Hygiene Data'!G85)))</f>
        <v/>
      </c>
      <c r="DY91" s="370" t="str">
        <f ca="1">+IF(OFFSET('Hygiene Data'!$G$12,0,10*ROW('Hygiene Data'!G85))="","",OFFSET('Hygiene Data'!$G$12,0,10*ROW('Hygiene Data'!G85)))</f>
        <v/>
      </c>
      <c r="DZ91" s="370" t="str">
        <f ca="1">+IF(OFFSET('Hygiene Data'!$G$13,0,10*ROW('Hygiene Data'!G85))="","",OFFSET('Hygiene Data'!$G$13,0,10*ROW('Hygiene Data'!G85)))</f>
        <v/>
      </c>
      <c r="EA91" s="370" t="str">
        <f ca="1">+IF(OFFSET('Hygiene Data'!$H$11,0,10*ROW('Hygiene Data'!H85))="","",OFFSET('Hygiene Data'!$H$11,0,10*ROW('Hygiene Data'!H85)))</f>
        <v/>
      </c>
      <c r="EB91" s="370" t="str">
        <f ca="1">+IF(OFFSET('Hygiene Data'!$H$12,0,10*ROW('Hygiene Data'!H85))="","",OFFSET('Hygiene Data'!$H$12,0,10*ROW('Hygiene Data'!H85)))</f>
        <v/>
      </c>
      <c r="EC91" s="370" t="str">
        <f ca="1">+IF(OFFSET('Hygiene Data'!$H$13,0,10*ROW('Hygiene Data'!H85))="","",OFFSET('Hygiene Data'!$H$13,0,10*ROW('Hygiene Data'!H85)))</f>
        <v/>
      </c>
      <c r="ED91" s="370" t="str">
        <f ca="1">+IF(OFFSET('Hygiene Data'!$I$11,0,10*ROW('Hygiene Data'!I85))="","",OFFSET('Hygiene Data'!$I$11,0,10*ROW('Hygiene Data'!I85)))</f>
        <v/>
      </c>
      <c r="EE91" s="370" t="str">
        <f ca="1">+IF(OFFSET('Hygiene Data'!$I$12,0,10*ROW('Hygiene Data'!I85))="","",OFFSET('Hygiene Data'!$I$12,0,10*ROW('Hygiene Data'!I85)))</f>
        <v/>
      </c>
      <c r="EF91" s="370" t="str">
        <f ca="1">+IF(OFFSET('Hygiene Data'!$I$13,0,10*ROW('Hygiene Data'!I85))="","",OFFSET('Hygiene Data'!$I$13,0,10*ROW('Hygiene Data'!I85)))</f>
        <v/>
      </c>
    </row>
    <row r="92" spans="1:136" x14ac:dyDescent="0.25">
      <c r="A92" s="479" t="str">
        <f ca="1">+IF(OFFSET('Water Data'!$B$2,0,10*ROW('Water Data'!E86))="","",OFFSET('Water Data'!$B$2,0,10*ROW('Water Data'!E86)))</f>
        <v/>
      </c>
      <c r="B92" s="47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6" t="str">
        <f t="shared" ca="1" si="1"/>
        <v/>
      </c>
      <c r="D92" s="50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0" t="str">
        <f ca="1">+IF(OFFSET('Water Data'!$D$27,0,10*ROW('Water Data'!D86))="","",OFFSET('Water Data'!$D$27,0,10*ROW('Water Data'!D86)))</f>
        <v/>
      </c>
      <c r="BT92" s="370" t="str">
        <f ca="1">+IF(OFFSET('Water Data'!$D$28,0,10*ROW('Water Data'!D86))="","",OFFSET('Water Data'!$D$28,0,10*ROW('Water Data'!D86)))</f>
        <v/>
      </c>
      <c r="BU92" s="370" t="str">
        <f ca="1">+IF(OFFSET('Water Data'!$D$29,0,10*ROW('Water Data'!D86))="","",OFFSET('Water Data'!$D$29,0,10*ROW('Water Data'!D86)))</f>
        <v/>
      </c>
      <c r="BV92" s="370" t="str">
        <f ca="1">+IF(OFFSET('Water Data'!$E$27,0,10*ROW('Water Data'!E86))="","",OFFSET('Water Data'!$E$27,0,10*ROW('Water Data'!E86)))</f>
        <v/>
      </c>
      <c r="BW92" s="370" t="str">
        <f ca="1">+IF(OFFSET('Water Data'!$E$28,0,10*ROW('Water Data'!E86))="","",OFFSET('Water Data'!$E$28,0,10*ROW('Water Data'!E86)))</f>
        <v/>
      </c>
      <c r="BX92" s="370" t="str">
        <f ca="1">+IF(OFFSET('Water Data'!$E$29,0,10*ROW('Water Data'!E86))="","",OFFSET('Water Data'!$E$29,0,10*ROW('Water Data'!E86)))</f>
        <v/>
      </c>
      <c r="BY92" s="370" t="str">
        <f ca="1">+IF(OFFSET('Water Data'!$F$27,0,10*ROW('Water Data'!F86))="","",OFFSET('Water Data'!$F$27,0,10*ROW('Water Data'!F86)))</f>
        <v/>
      </c>
      <c r="BZ92" s="370" t="str">
        <f ca="1">+IF(OFFSET('Water Data'!$F$28,0,10*ROW('Water Data'!F86))="","",OFFSET('Water Data'!$F$28,0,10*ROW('Water Data'!F86)))</f>
        <v/>
      </c>
      <c r="CA92" s="370" t="str">
        <f ca="1">+IF(OFFSET('Water Data'!$F$29,0,10*ROW('Water Data'!F86))="","",OFFSET('Water Data'!$F$29,0,10*ROW('Water Data'!F86)))</f>
        <v/>
      </c>
      <c r="CB92" s="370" t="str">
        <f ca="1">+IF(OFFSET('Water Data'!$G$27,0,10*ROW('Water Data'!G86))="","",OFFSET('Water Data'!$G$27,0,10*ROW('Water Data'!G86)))</f>
        <v/>
      </c>
      <c r="CC92" s="370" t="str">
        <f ca="1">+IF(OFFSET('Water Data'!$G$28,0,10*ROW('Water Data'!G86))="","",OFFSET('Water Data'!$G$28,0,10*ROW('Water Data'!G86)))</f>
        <v/>
      </c>
      <c r="CD92" s="370" t="str">
        <f ca="1">+IF(OFFSET('Water Data'!$G$29,0,10*ROW('Water Data'!G86))="","",OFFSET('Water Data'!$G$29,0,10*ROW('Water Data'!G86)))</f>
        <v/>
      </c>
      <c r="CE92" s="370" t="str">
        <f ca="1">+IF(OFFSET('Water Data'!$H$27,0,10*ROW('Water Data'!H86))="","",OFFSET('Water Data'!$H$27,0,10*ROW('Water Data'!H86)))</f>
        <v/>
      </c>
      <c r="CF92" s="370" t="str">
        <f ca="1">+IF(OFFSET('Water Data'!$H$28,0,10*ROW('Water Data'!H86))="","",OFFSET('Water Data'!$H$28,0,10*ROW('Water Data'!H86)))</f>
        <v/>
      </c>
      <c r="CG92" s="370" t="str">
        <f ca="1">+IF(OFFSET('Water Data'!$H$29,0,10*ROW('Water Data'!H86))="","",OFFSET('Water Data'!$H$29,0,10*ROW('Water Data'!H86)))</f>
        <v/>
      </c>
      <c r="CH92" s="370" t="str">
        <f ca="1">+IF(OFFSET('Water Data'!$I$27,0,10*ROW('Water Data'!I86))="","",OFFSET('Water Data'!$I$27,0,10*ROW('Water Data'!I86)))</f>
        <v/>
      </c>
      <c r="CI92" s="370" t="str">
        <f ca="1">+IF(OFFSET('Water Data'!$I$28,0,10*ROW('Water Data'!I86))="","",OFFSET('Water Data'!$I$28,0,10*ROW('Water Data'!I86)))</f>
        <v/>
      </c>
      <c r="CJ92" s="370" t="str">
        <f ca="1">+IF(OFFSET('Water Data'!$I$29,0,10*ROW('Water Data'!I86))="","",OFFSET('Water Data'!$I$29,0,10*ROW('Water Data'!I86)))</f>
        <v/>
      </c>
      <c r="CK92" s="370" t="str">
        <f ca="1">+IF(OFFSET('Sanitation Data'!$D$28,0,10*ROW('Sanitation Data'!D86))="","",OFFSET('Sanitation Data'!$D$28,0,10*ROW('Sanitation Data'!D86)))</f>
        <v/>
      </c>
      <c r="CL92" s="370" t="str">
        <f ca="1">+IF(OFFSET('Sanitation Data'!$D$29,0,10*ROW('Sanitation Data'!D86))="","",OFFSET('Sanitation Data'!$D$29,0,10*ROW('Sanitation Data'!D86)))</f>
        <v/>
      </c>
      <c r="CM92" s="370" t="str">
        <f ca="1">+IF(OFFSET('Sanitation Data'!$D$30,0,10*ROW('Sanitation Data'!D86))="","",OFFSET('Sanitation Data'!$D$30,0,10*ROW('Sanitation Data'!D86)))</f>
        <v/>
      </c>
      <c r="CN92" s="370" t="str">
        <f ca="1">+IF(OFFSET('Sanitation Data'!$D$31,0,10*ROW('Sanitation Data'!D86))="","",OFFSET('Sanitation Data'!$D$31,0,10*ROW('Sanitation Data'!D86)))</f>
        <v/>
      </c>
      <c r="CO92" s="370" t="str">
        <f ca="1">+IF(OFFSET('Sanitation Data'!$D$32,0,10*ROW('Sanitation Data'!D86))="","",OFFSET('Sanitation Data'!$D$32,0,10*ROW('Sanitation Data'!D86)))</f>
        <v/>
      </c>
      <c r="CP92" s="370" t="str">
        <f ca="1">+IF(OFFSET('Sanitation Data'!$E$28,0,10*ROW('Sanitation Data'!E86))="","",OFFSET('Sanitation Data'!$E$28,0,10*ROW('Sanitation Data'!E86)))</f>
        <v/>
      </c>
      <c r="CQ92" s="370" t="str">
        <f ca="1">+IF(OFFSET('Sanitation Data'!$E$29,0,10*ROW('Sanitation Data'!E86))="","",OFFSET('Sanitation Data'!$E$29,0,10*ROW('Sanitation Data'!E86)))</f>
        <v/>
      </c>
      <c r="CR92" s="370" t="str">
        <f ca="1">+IF(OFFSET('Sanitation Data'!$E$30,0,10*ROW('Sanitation Data'!E86))="","",OFFSET('Sanitation Data'!$E$30,0,10*ROW('Sanitation Data'!E86)))</f>
        <v/>
      </c>
      <c r="CS92" s="370" t="str">
        <f ca="1">+IF(OFFSET('Sanitation Data'!$E$31,0,10*ROW('Sanitation Data'!E86))="","",OFFSET('Sanitation Data'!$E$31,0,10*ROW('Sanitation Data'!E86)))</f>
        <v/>
      </c>
      <c r="CT92" s="370" t="str">
        <f ca="1">+IF(OFFSET('Sanitation Data'!$E$32,0,10*ROW('Sanitation Data'!E86))="","",OFFSET('Sanitation Data'!$E$32,0,10*ROW('Sanitation Data'!E86)))</f>
        <v/>
      </c>
      <c r="CU92" s="370" t="str">
        <f ca="1">+IF(OFFSET('Sanitation Data'!$F$28,0,10*ROW('Sanitation Data'!F86))="","",OFFSET('Sanitation Data'!$F$28,0,10*ROW('Sanitation Data'!F86)))</f>
        <v/>
      </c>
      <c r="CV92" s="370" t="str">
        <f ca="1">+IF(OFFSET('Sanitation Data'!$F$29,0,10*ROW('Sanitation Data'!F86))="","",OFFSET('Sanitation Data'!$F$29,0,10*ROW('Sanitation Data'!F86)))</f>
        <v/>
      </c>
      <c r="CW92" s="370" t="str">
        <f ca="1">+IF(OFFSET('Sanitation Data'!$F$30,0,10*ROW('Sanitation Data'!F86))="","",OFFSET('Sanitation Data'!$F$30,0,10*ROW('Sanitation Data'!F86)))</f>
        <v/>
      </c>
      <c r="CX92" s="370" t="str">
        <f ca="1">+IF(OFFSET('Sanitation Data'!$F$31,0,10*ROW('Sanitation Data'!F86))="","",OFFSET('Sanitation Data'!$F$31,0,10*ROW('Sanitation Data'!F86)))</f>
        <v/>
      </c>
      <c r="CY92" s="370" t="str">
        <f ca="1">+IF(OFFSET('Sanitation Data'!$F$32,0,10*ROW('Sanitation Data'!F86))="","",OFFSET('Sanitation Data'!$F$32,0,10*ROW('Sanitation Data'!F86)))</f>
        <v/>
      </c>
      <c r="CZ92" s="370" t="str">
        <f ca="1">+IF(OFFSET('Sanitation Data'!$G$28,0,10*ROW('Sanitation Data'!G86))="","",OFFSET('Sanitation Data'!$G$28,0,10*ROW('Sanitation Data'!G86)))</f>
        <v/>
      </c>
      <c r="DA92" s="370" t="str">
        <f ca="1">+IF(OFFSET('Sanitation Data'!$G$29,0,10*ROW('Sanitation Data'!G86))="","",OFFSET('Sanitation Data'!$G$29,0,10*ROW('Sanitation Data'!G86)))</f>
        <v/>
      </c>
      <c r="DB92" s="370" t="str">
        <f ca="1">+IF(OFFSET('Sanitation Data'!$G$30,0,10*ROW('Sanitation Data'!G86))="","",OFFSET('Sanitation Data'!$G$30,0,10*ROW('Sanitation Data'!G86)))</f>
        <v/>
      </c>
      <c r="DC92" s="370" t="str">
        <f ca="1">+IF(OFFSET('Sanitation Data'!$G$31,0,10*ROW('Sanitation Data'!G86))="","",OFFSET('Sanitation Data'!$G$31,0,10*ROW('Sanitation Data'!G86)))</f>
        <v/>
      </c>
      <c r="DD92" s="370" t="str">
        <f ca="1">+IF(OFFSET('Sanitation Data'!$G$32,0,10*ROW('Sanitation Data'!G86))="","",OFFSET('Sanitation Data'!$G$32,0,10*ROW('Sanitation Data'!G86)))</f>
        <v/>
      </c>
      <c r="DE92" s="370" t="str">
        <f ca="1">+IF(OFFSET('Sanitation Data'!$H$28,0,10*ROW('Sanitation Data'!H86))="","",OFFSET('Sanitation Data'!$H$28,0,10*ROW('Sanitation Data'!H86)))</f>
        <v/>
      </c>
      <c r="DF92" s="370" t="str">
        <f ca="1">+IF(OFFSET('Sanitation Data'!$H$29,0,10*ROW('Sanitation Data'!H86))="","",OFFSET('Sanitation Data'!$H$29,0,10*ROW('Sanitation Data'!H86)))</f>
        <v/>
      </c>
      <c r="DG92" s="370" t="str">
        <f ca="1">+IF(OFFSET('Sanitation Data'!$H$30,0,10*ROW('Sanitation Data'!H86))="","",OFFSET('Sanitation Data'!$H$30,0,10*ROW('Sanitation Data'!H86)))</f>
        <v/>
      </c>
      <c r="DH92" s="370" t="str">
        <f ca="1">+IF(OFFSET('Sanitation Data'!$H$31,0,10*ROW('Sanitation Data'!H86))="","",OFFSET('Sanitation Data'!$H$31,0,10*ROW('Sanitation Data'!H86)))</f>
        <v/>
      </c>
      <c r="DI92" s="370" t="str">
        <f ca="1">+IF(OFFSET('Sanitation Data'!$H$32,0,10*ROW('Sanitation Data'!H86))="","",OFFSET('Sanitation Data'!$H$32,0,10*ROW('Sanitation Data'!H86)))</f>
        <v/>
      </c>
      <c r="DJ92" s="370" t="str">
        <f ca="1">+IF(OFFSET('Sanitation Data'!$I$28,0,10*ROW('Sanitation Data'!I86))="","",OFFSET('Sanitation Data'!$I$28,0,10*ROW('Sanitation Data'!I86)))</f>
        <v/>
      </c>
      <c r="DK92" s="370" t="str">
        <f ca="1">+IF(OFFSET('Sanitation Data'!$I$29,0,10*ROW('Sanitation Data'!I86))="","",OFFSET('Sanitation Data'!$I$29,0,10*ROW('Sanitation Data'!I86)))</f>
        <v/>
      </c>
      <c r="DL92" s="370" t="str">
        <f ca="1">+IF(OFFSET('Sanitation Data'!$I$30,0,10*ROW('Sanitation Data'!I86))="","",OFFSET('Sanitation Data'!$I$30,0,10*ROW('Sanitation Data'!I86)))</f>
        <v/>
      </c>
      <c r="DM92" s="370" t="str">
        <f ca="1">+IF(OFFSET('Sanitation Data'!$I$31,0,10*ROW('Sanitation Data'!I86))="","",OFFSET('Sanitation Data'!$I$31,0,10*ROW('Sanitation Data'!I86)))</f>
        <v/>
      </c>
      <c r="DN92" s="370" t="str">
        <f ca="1">+IF(OFFSET('Sanitation Data'!$I$32,0,10*ROW('Sanitation Data'!I86))="","",OFFSET('Sanitation Data'!$I$32,0,10*ROW('Sanitation Data'!I86)))</f>
        <v/>
      </c>
      <c r="DO92" s="370" t="str">
        <f ca="1">+IF(OFFSET('Hygiene Data'!$D$11,0,10*ROW('Hygiene Data'!D86))="","",OFFSET('Hygiene Data'!$D$11,0,10*ROW('Hygiene Data'!D86)))</f>
        <v/>
      </c>
      <c r="DP92" s="370" t="str">
        <f ca="1">+IF(OFFSET('Hygiene Data'!$D$12,0,10*ROW('Hygiene Data'!D86))="","",OFFSET('Hygiene Data'!$D$12,0,10*ROW('Hygiene Data'!D86)))</f>
        <v/>
      </c>
      <c r="DQ92" s="370" t="str">
        <f ca="1">+IF(OFFSET('Hygiene Data'!$D$13,0,10*ROW('Hygiene Data'!D86))="","",OFFSET('Hygiene Data'!$D$13,0,10*ROW('Hygiene Data'!D86)))</f>
        <v/>
      </c>
      <c r="DR92" s="370" t="str">
        <f ca="1">+IF(OFFSET('Hygiene Data'!$E$11,0,10*ROW('Hygiene Data'!E86))="","",OFFSET('Hygiene Data'!$E$11,0,10*ROW('Hygiene Data'!E86)))</f>
        <v/>
      </c>
      <c r="DS92" s="370" t="str">
        <f ca="1">+IF(OFFSET('Hygiene Data'!$E$12,0,10*ROW('Hygiene Data'!E86))="","",OFFSET('Hygiene Data'!$E$12,0,10*ROW('Hygiene Data'!E86)))</f>
        <v/>
      </c>
      <c r="DT92" s="370" t="str">
        <f ca="1">+IF(OFFSET('Hygiene Data'!$E$13,0,10*ROW('Hygiene Data'!E86))="","",OFFSET('Hygiene Data'!$E$13,0,10*ROW('Hygiene Data'!E86)))</f>
        <v/>
      </c>
      <c r="DU92" s="370" t="str">
        <f ca="1">+IF(OFFSET('Hygiene Data'!$F$11,0,10*ROW('Hygiene Data'!F86))="","",OFFSET('Hygiene Data'!$F$11,0,10*ROW('Hygiene Data'!F86)))</f>
        <v/>
      </c>
      <c r="DV92" s="370" t="str">
        <f ca="1">+IF(OFFSET('Hygiene Data'!$F$12,0,10*ROW('Hygiene Data'!F86))="","",OFFSET('Hygiene Data'!$F$12,0,10*ROW('Hygiene Data'!F86)))</f>
        <v/>
      </c>
      <c r="DW92" s="370" t="str">
        <f ca="1">+IF(OFFSET('Hygiene Data'!$F$13,0,10*ROW('Hygiene Data'!F86))="","",OFFSET('Hygiene Data'!$F$13,0,10*ROW('Hygiene Data'!F86)))</f>
        <v/>
      </c>
      <c r="DX92" s="370" t="str">
        <f ca="1">+IF(OFFSET('Hygiene Data'!$G$11,0,10*ROW('Hygiene Data'!G86))="","",OFFSET('Hygiene Data'!$G$11,0,10*ROW('Hygiene Data'!G86)))</f>
        <v/>
      </c>
      <c r="DY92" s="370" t="str">
        <f ca="1">+IF(OFFSET('Hygiene Data'!$G$12,0,10*ROW('Hygiene Data'!G86))="","",OFFSET('Hygiene Data'!$G$12,0,10*ROW('Hygiene Data'!G86)))</f>
        <v/>
      </c>
      <c r="DZ92" s="370" t="str">
        <f ca="1">+IF(OFFSET('Hygiene Data'!$G$13,0,10*ROW('Hygiene Data'!G86))="","",OFFSET('Hygiene Data'!$G$13,0,10*ROW('Hygiene Data'!G86)))</f>
        <v/>
      </c>
      <c r="EA92" s="370" t="str">
        <f ca="1">+IF(OFFSET('Hygiene Data'!$H$11,0,10*ROW('Hygiene Data'!H86))="","",OFFSET('Hygiene Data'!$H$11,0,10*ROW('Hygiene Data'!H86)))</f>
        <v/>
      </c>
      <c r="EB92" s="370" t="str">
        <f ca="1">+IF(OFFSET('Hygiene Data'!$H$12,0,10*ROW('Hygiene Data'!H86))="","",OFFSET('Hygiene Data'!$H$12,0,10*ROW('Hygiene Data'!H86)))</f>
        <v/>
      </c>
      <c r="EC92" s="370" t="str">
        <f ca="1">+IF(OFFSET('Hygiene Data'!$H$13,0,10*ROW('Hygiene Data'!H86))="","",OFFSET('Hygiene Data'!$H$13,0,10*ROW('Hygiene Data'!H86)))</f>
        <v/>
      </c>
      <c r="ED92" s="370" t="str">
        <f ca="1">+IF(OFFSET('Hygiene Data'!$I$11,0,10*ROW('Hygiene Data'!I86))="","",OFFSET('Hygiene Data'!$I$11,0,10*ROW('Hygiene Data'!I86)))</f>
        <v/>
      </c>
      <c r="EE92" s="370" t="str">
        <f ca="1">+IF(OFFSET('Hygiene Data'!$I$12,0,10*ROW('Hygiene Data'!I86))="","",OFFSET('Hygiene Data'!$I$12,0,10*ROW('Hygiene Data'!I86)))</f>
        <v/>
      </c>
      <c r="EF92" s="370" t="str">
        <f ca="1">+IF(OFFSET('Hygiene Data'!$I$13,0,10*ROW('Hygiene Data'!I86))="","",OFFSET('Hygiene Data'!$I$13,0,10*ROW('Hygiene Data'!I86)))</f>
        <v/>
      </c>
    </row>
    <row r="93" spans="1:136" x14ac:dyDescent="0.25">
      <c r="A93" s="479" t="str">
        <f ca="1">+IF(OFFSET('Water Data'!$B$2,0,10*ROW('Water Data'!E87))="","",OFFSET('Water Data'!$B$2,0,10*ROW('Water Data'!E87)))</f>
        <v/>
      </c>
      <c r="B93" s="47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6" t="str">
        <f t="shared" ca="1" si="1"/>
        <v/>
      </c>
      <c r="D93" s="50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0" t="str">
        <f ca="1">+IF(OFFSET('Water Data'!$D$27,0,10*ROW('Water Data'!D87))="","",OFFSET('Water Data'!$D$27,0,10*ROW('Water Data'!D87)))</f>
        <v/>
      </c>
      <c r="BT93" s="370" t="str">
        <f ca="1">+IF(OFFSET('Water Data'!$D$28,0,10*ROW('Water Data'!D87))="","",OFFSET('Water Data'!$D$28,0,10*ROW('Water Data'!D87)))</f>
        <v/>
      </c>
      <c r="BU93" s="370" t="str">
        <f ca="1">+IF(OFFSET('Water Data'!$D$29,0,10*ROW('Water Data'!D87))="","",OFFSET('Water Data'!$D$29,0,10*ROW('Water Data'!D87)))</f>
        <v/>
      </c>
      <c r="BV93" s="370" t="str">
        <f ca="1">+IF(OFFSET('Water Data'!$E$27,0,10*ROW('Water Data'!E87))="","",OFFSET('Water Data'!$E$27,0,10*ROW('Water Data'!E87)))</f>
        <v/>
      </c>
      <c r="BW93" s="370" t="str">
        <f ca="1">+IF(OFFSET('Water Data'!$E$28,0,10*ROW('Water Data'!E87))="","",OFFSET('Water Data'!$E$28,0,10*ROW('Water Data'!E87)))</f>
        <v/>
      </c>
      <c r="BX93" s="370" t="str">
        <f ca="1">+IF(OFFSET('Water Data'!$E$29,0,10*ROW('Water Data'!E87))="","",OFFSET('Water Data'!$E$29,0,10*ROW('Water Data'!E87)))</f>
        <v/>
      </c>
      <c r="BY93" s="370" t="str">
        <f ca="1">+IF(OFFSET('Water Data'!$F$27,0,10*ROW('Water Data'!F87))="","",OFFSET('Water Data'!$F$27,0,10*ROW('Water Data'!F87)))</f>
        <v/>
      </c>
      <c r="BZ93" s="370" t="str">
        <f ca="1">+IF(OFFSET('Water Data'!$F$28,0,10*ROW('Water Data'!F87))="","",OFFSET('Water Data'!$F$28,0,10*ROW('Water Data'!F87)))</f>
        <v/>
      </c>
      <c r="CA93" s="370" t="str">
        <f ca="1">+IF(OFFSET('Water Data'!$F$29,0,10*ROW('Water Data'!F87))="","",OFFSET('Water Data'!$F$29,0,10*ROW('Water Data'!F87)))</f>
        <v/>
      </c>
      <c r="CB93" s="370" t="str">
        <f ca="1">+IF(OFFSET('Water Data'!$G$27,0,10*ROW('Water Data'!G87))="","",OFFSET('Water Data'!$G$27,0,10*ROW('Water Data'!G87)))</f>
        <v/>
      </c>
      <c r="CC93" s="370" t="str">
        <f ca="1">+IF(OFFSET('Water Data'!$G$28,0,10*ROW('Water Data'!G87))="","",OFFSET('Water Data'!$G$28,0,10*ROW('Water Data'!G87)))</f>
        <v/>
      </c>
      <c r="CD93" s="370" t="str">
        <f ca="1">+IF(OFFSET('Water Data'!$G$29,0,10*ROW('Water Data'!G87))="","",OFFSET('Water Data'!$G$29,0,10*ROW('Water Data'!G87)))</f>
        <v/>
      </c>
      <c r="CE93" s="370" t="str">
        <f ca="1">+IF(OFFSET('Water Data'!$H$27,0,10*ROW('Water Data'!H87))="","",OFFSET('Water Data'!$H$27,0,10*ROW('Water Data'!H87)))</f>
        <v/>
      </c>
      <c r="CF93" s="370" t="str">
        <f ca="1">+IF(OFFSET('Water Data'!$H$28,0,10*ROW('Water Data'!H87))="","",OFFSET('Water Data'!$H$28,0,10*ROW('Water Data'!H87)))</f>
        <v/>
      </c>
      <c r="CG93" s="370" t="str">
        <f ca="1">+IF(OFFSET('Water Data'!$H$29,0,10*ROW('Water Data'!H87))="","",OFFSET('Water Data'!$H$29,0,10*ROW('Water Data'!H87)))</f>
        <v/>
      </c>
      <c r="CH93" s="370" t="str">
        <f ca="1">+IF(OFFSET('Water Data'!$I$27,0,10*ROW('Water Data'!I87))="","",OFFSET('Water Data'!$I$27,0,10*ROW('Water Data'!I87)))</f>
        <v/>
      </c>
      <c r="CI93" s="370" t="str">
        <f ca="1">+IF(OFFSET('Water Data'!$I$28,0,10*ROW('Water Data'!I87))="","",OFFSET('Water Data'!$I$28,0,10*ROW('Water Data'!I87)))</f>
        <v/>
      </c>
      <c r="CJ93" s="370" t="str">
        <f ca="1">+IF(OFFSET('Water Data'!$I$29,0,10*ROW('Water Data'!I87))="","",OFFSET('Water Data'!$I$29,0,10*ROW('Water Data'!I87)))</f>
        <v/>
      </c>
      <c r="CK93" s="370" t="str">
        <f ca="1">+IF(OFFSET('Sanitation Data'!$D$28,0,10*ROW('Sanitation Data'!D87))="","",OFFSET('Sanitation Data'!$D$28,0,10*ROW('Sanitation Data'!D87)))</f>
        <v/>
      </c>
      <c r="CL93" s="370" t="str">
        <f ca="1">+IF(OFFSET('Sanitation Data'!$D$29,0,10*ROW('Sanitation Data'!D87))="","",OFFSET('Sanitation Data'!$D$29,0,10*ROW('Sanitation Data'!D87)))</f>
        <v/>
      </c>
      <c r="CM93" s="370" t="str">
        <f ca="1">+IF(OFFSET('Sanitation Data'!$D$30,0,10*ROW('Sanitation Data'!D87))="","",OFFSET('Sanitation Data'!$D$30,0,10*ROW('Sanitation Data'!D87)))</f>
        <v/>
      </c>
      <c r="CN93" s="370" t="str">
        <f ca="1">+IF(OFFSET('Sanitation Data'!$D$31,0,10*ROW('Sanitation Data'!D87))="","",OFFSET('Sanitation Data'!$D$31,0,10*ROW('Sanitation Data'!D87)))</f>
        <v/>
      </c>
      <c r="CO93" s="370" t="str">
        <f ca="1">+IF(OFFSET('Sanitation Data'!$D$32,0,10*ROW('Sanitation Data'!D87))="","",OFFSET('Sanitation Data'!$D$32,0,10*ROW('Sanitation Data'!D87)))</f>
        <v/>
      </c>
      <c r="CP93" s="370" t="str">
        <f ca="1">+IF(OFFSET('Sanitation Data'!$E$28,0,10*ROW('Sanitation Data'!E87))="","",OFFSET('Sanitation Data'!$E$28,0,10*ROW('Sanitation Data'!E87)))</f>
        <v/>
      </c>
      <c r="CQ93" s="370" t="str">
        <f ca="1">+IF(OFFSET('Sanitation Data'!$E$29,0,10*ROW('Sanitation Data'!E87))="","",OFFSET('Sanitation Data'!$E$29,0,10*ROW('Sanitation Data'!E87)))</f>
        <v/>
      </c>
      <c r="CR93" s="370" t="str">
        <f ca="1">+IF(OFFSET('Sanitation Data'!$E$30,0,10*ROW('Sanitation Data'!E87))="","",OFFSET('Sanitation Data'!$E$30,0,10*ROW('Sanitation Data'!E87)))</f>
        <v/>
      </c>
      <c r="CS93" s="370" t="str">
        <f ca="1">+IF(OFFSET('Sanitation Data'!$E$31,0,10*ROW('Sanitation Data'!E87))="","",OFFSET('Sanitation Data'!$E$31,0,10*ROW('Sanitation Data'!E87)))</f>
        <v/>
      </c>
      <c r="CT93" s="370" t="str">
        <f ca="1">+IF(OFFSET('Sanitation Data'!$E$32,0,10*ROW('Sanitation Data'!E87))="","",OFFSET('Sanitation Data'!$E$32,0,10*ROW('Sanitation Data'!E87)))</f>
        <v/>
      </c>
      <c r="CU93" s="370" t="str">
        <f ca="1">+IF(OFFSET('Sanitation Data'!$F$28,0,10*ROW('Sanitation Data'!F87))="","",OFFSET('Sanitation Data'!$F$28,0,10*ROW('Sanitation Data'!F87)))</f>
        <v/>
      </c>
      <c r="CV93" s="370" t="str">
        <f ca="1">+IF(OFFSET('Sanitation Data'!$F$29,0,10*ROW('Sanitation Data'!F87))="","",OFFSET('Sanitation Data'!$F$29,0,10*ROW('Sanitation Data'!F87)))</f>
        <v/>
      </c>
      <c r="CW93" s="370" t="str">
        <f ca="1">+IF(OFFSET('Sanitation Data'!$F$30,0,10*ROW('Sanitation Data'!F87))="","",OFFSET('Sanitation Data'!$F$30,0,10*ROW('Sanitation Data'!F87)))</f>
        <v/>
      </c>
      <c r="CX93" s="370" t="str">
        <f ca="1">+IF(OFFSET('Sanitation Data'!$F$31,0,10*ROW('Sanitation Data'!F87))="","",OFFSET('Sanitation Data'!$F$31,0,10*ROW('Sanitation Data'!F87)))</f>
        <v/>
      </c>
      <c r="CY93" s="370" t="str">
        <f ca="1">+IF(OFFSET('Sanitation Data'!$F$32,0,10*ROW('Sanitation Data'!F87))="","",OFFSET('Sanitation Data'!$F$32,0,10*ROW('Sanitation Data'!F87)))</f>
        <v/>
      </c>
      <c r="CZ93" s="370" t="str">
        <f ca="1">+IF(OFFSET('Sanitation Data'!$G$28,0,10*ROW('Sanitation Data'!G87))="","",OFFSET('Sanitation Data'!$G$28,0,10*ROW('Sanitation Data'!G87)))</f>
        <v/>
      </c>
      <c r="DA93" s="370" t="str">
        <f ca="1">+IF(OFFSET('Sanitation Data'!$G$29,0,10*ROW('Sanitation Data'!G87))="","",OFFSET('Sanitation Data'!$G$29,0,10*ROW('Sanitation Data'!G87)))</f>
        <v/>
      </c>
      <c r="DB93" s="370" t="str">
        <f ca="1">+IF(OFFSET('Sanitation Data'!$G$30,0,10*ROW('Sanitation Data'!G87))="","",OFFSET('Sanitation Data'!$G$30,0,10*ROW('Sanitation Data'!G87)))</f>
        <v/>
      </c>
      <c r="DC93" s="370" t="str">
        <f ca="1">+IF(OFFSET('Sanitation Data'!$G$31,0,10*ROW('Sanitation Data'!G87))="","",OFFSET('Sanitation Data'!$G$31,0,10*ROW('Sanitation Data'!G87)))</f>
        <v/>
      </c>
      <c r="DD93" s="370" t="str">
        <f ca="1">+IF(OFFSET('Sanitation Data'!$G$32,0,10*ROW('Sanitation Data'!G87))="","",OFFSET('Sanitation Data'!$G$32,0,10*ROW('Sanitation Data'!G87)))</f>
        <v/>
      </c>
      <c r="DE93" s="370" t="str">
        <f ca="1">+IF(OFFSET('Sanitation Data'!$H$28,0,10*ROW('Sanitation Data'!H87))="","",OFFSET('Sanitation Data'!$H$28,0,10*ROW('Sanitation Data'!H87)))</f>
        <v/>
      </c>
      <c r="DF93" s="370" t="str">
        <f ca="1">+IF(OFFSET('Sanitation Data'!$H$29,0,10*ROW('Sanitation Data'!H87))="","",OFFSET('Sanitation Data'!$H$29,0,10*ROW('Sanitation Data'!H87)))</f>
        <v/>
      </c>
      <c r="DG93" s="370" t="str">
        <f ca="1">+IF(OFFSET('Sanitation Data'!$H$30,0,10*ROW('Sanitation Data'!H87))="","",OFFSET('Sanitation Data'!$H$30,0,10*ROW('Sanitation Data'!H87)))</f>
        <v/>
      </c>
      <c r="DH93" s="370" t="str">
        <f ca="1">+IF(OFFSET('Sanitation Data'!$H$31,0,10*ROW('Sanitation Data'!H87))="","",OFFSET('Sanitation Data'!$H$31,0,10*ROW('Sanitation Data'!H87)))</f>
        <v/>
      </c>
      <c r="DI93" s="370" t="str">
        <f ca="1">+IF(OFFSET('Sanitation Data'!$H$32,0,10*ROW('Sanitation Data'!H87))="","",OFFSET('Sanitation Data'!$H$32,0,10*ROW('Sanitation Data'!H87)))</f>
        <v/>
      </c>
      <c r="DJ93" s="370" t="str">
        <f ca="1">+IF(OFFSET('Sanitation Data'!$I$28,0,10*ROW('Sanitation Data'!I87))="","",OFFSET('Sanitation Data'!$I$28,0,10*ROW('Sanitation Data'!I87)))</f>
        <v/>
      </c>
      <c r="DK93" s="370" t="str">
        <f ca="1">+IF(OFFSET('Sanitation Data'!$I$29,0,10*ROW('Sanitation Data'!I87))="","",OFFSET('Sanitation Data'!$I$29,0,10*ROW('Sanitation Data'!I87)))</f>
        <v/>
      </c>
      <c r="DL93" s="370" t="str">
        <f ca="1">+IF(OFFSET('Sanitation Data'!$I$30,0,10*ROW('Sanitation Data'!I87))="","",OFFSET('Sanitation Data'!$I$30,0,10*ROW('Sanitation Data'!I87)))</f>
        <v/>
      </c>
      <c r="DM93" s="370" t="str">
        <f ca="1">+IF(OFFSET('Sanitation Data'!$I$31,0,10*ROW('Sanitation Data'!I87))="","",OFFSET('Sanitation Data'!$I$31,0,10*ROW('Sanitation Data'!I87)))</f>
        <v/>
      </c>
      <c r="DN93" s="370" t="str">
        <f ca="1">+IF(OFFSET('Sanitation Data'!$I$32,0,10*ROW('Sanitation Data'!I87))="","",OFFSET('Sanitation Data'!$I$32,0,10*ROW('Sanitation Data'!I87)))</f>
        <v/>
      </c>
      <c r="DO93" s="370" t="str">
        <f ca="1">+IF(OFFSET('Hygiene Data'!$D$11,0,10*ROW('Hygiene Data'!D87))="","",OFFSET('Hygiene Data'!$D$11,0,10*ROW('Hygiene Data'!D87)))</f>
        <v/>
      </c>
      <c r="DP93" s="370" t="str">
        <f ca="1">+IF(OFFSET('Hygiene Data'!$D$12,0,10*ROW('Hygiene Data'!D87))="","",OFFSET('Hygiene Data'!$D$12,0,10*ROW('Hygiene Data'!D87)))</f>
        <v/>
      </c>
      <c r="DQ93" s="370" t="str">
        <f ca="1">+IF(OFFSET('Hygiene Data'!$D$13,0,10*ROW('Hygiene Data'!D87))="","",OFFSET('Hygiene Data'!$D$13,0,10*ROW('Hygiene Data'!D87)))</f>
        <v/>
      </c>
      <c r="DR93" s="370" t="str">
        <f ca="1">+IF(OFFSET('Hygiene Data'!$E$11,0,10*ROW('Hygiene Data'!E87))="","",OFFSET('Hygiene Data'!$E$11,0,10*ROW('Hygiene Data'!E87)))</f>
        <v/>
      </c>
      <c r="DS93" s="370" t="str">
        <f ca="1">+IF(OFFSET('Hygiene Data'!$E$12,0,10*ROW('Hygiene Data'!E87))="","",OFFSET('Hygiene Data'!$E$12,0,10*ROW('Hygiene Data'!E87)))</f>
        <v/>
      </c>
      <c r="DT93" s="370" t="str">
        <f ca="1">+IF(OFFSET('Hygiene Data'!$E$13,0,10*ROW('Hygiene Data'!E87))="","",OFFSET('Hygiene Data'!$E$13,0,10*ROW('Hygiene Data'!E87)))</f>
        <v/>
      </c>
      <c r="DU93" s="370" t="str">
        <f ca="1">+IF(OFFSET('Hygiene Data'!$F$11,0,10*ROW('Hygiene Data'!F87))="","",OFFSET('Hygiene Data'!$F$11,0,10*ROW('Hygiene Data'!F87)))</f>
        <v/>
      </c>
      <c r="DV93" s="370" t="str">
        <f ca="1">+IF(OFFSET('Hygiene Data'!$F$12,0,10*ROW('Hygiene Data'!F87))="","",OFFSET('Hygiene Data'!$F$12,0,10*ROW('Hygiene Data'!F87)))</f>
        <v/>
      </c>
      <c r="DW93" s="370" t="str">
        <f ca="1">+IF(OFFSET('Hygiene Data'!$F$13,0,10*ROW('Hygiene Data'!F87))="","",OFFSET('Hygiene Data'!$F$13,0,10*ROW('Hygiene Data'!F87)))</f>
        <v/>
      </c>
      <c r="DX93" s="370" t="str">
        <f ca="1">+IF(OFFSET('Hygiene Data'!$G$11,0,10*ROW('Hygiene Data'!G87))="","",OFFSET('Hygiene Data'!$G$11,0,10*ROW('Hygiene Data'!G87)))</f>
        <v/>
      </c>
      <c r="DY93" s="370" t="str">
        <f ca="1">+IF(OFFSET('Hygiene Data'!$G$12,0,10*ROW('Hygiene Data'!G87))="","",OFFSET('Hygiene Data'!$G$12,0,10*ROW('Hygiene Data'!G87)))</f>
        <v/>
      </c>
      <c r="DZ93" s="370" t="str">
        <f ca="1">+IF(OFFSET('Hygiene Data'!$G$13,0,10*ROW('Hygiene Data'!G87))="","",OFFSET('Hygiene Data'!$G$13,0,10*ROW('Hygiene Data'!G87)))</f>
        <v/>
      </c>
      <c r="EA93" s="370" t="str">
        <f ca="1">+IF(OFFSET('Hygiene Data'!$H$11,0,10*ROW('Hygiene Data'!H87))="","",OFFSET('Hygiene Data'!$H$11,0,10*ROW('Hygiene Data'!H87)))</f>
        <v/>
      </c>
      <c r="EB93" s="370" t="str">
        <f ca="1">+IF(OFFSET('Hygiene Data'!$H$12,0,10*ROW('Hygiene Data'!H87))="","",OFFSET('Hygiene Data'!$H$12,0,10*ROW('Hygiene Data'!H87)))</f>
        <v/>
      </c>
      <c r="EC93" s="370" t="str">
        <f ca="1">+IF(OFFSET('Hygiene Data'!$H$13,0,10*ROW('Hygiene Data'!H87))="","",OFFSET('Hygiene Data'!$H$13,0,10*ROW('Hygiene Data'!H87)))</f>
        <v/>
      </c>
      <c r="ED93" s="370" t="str">
        <f ca="1">+IF(OFFSET('Hygiene Data'!$I$11,0,10*ROW('Hygiene Data'!I87))="","",OFFSET('Hygiene Data'!$I$11,0,10*ROW('Hygiene Data'!I87)))</f>
        <v/>
      </c>
      <c r="EE93" s="370" t="str">
        <f ca="1">+IF(OFFSET('Hygiene Data'!$I$12,0,10*ROW('Hygiene Data'!I87))="","",OFFSET('Hygiene Data'!$I$12,0,10*ROW('Hygiene Data'!I87)))</f>
        <v/>
      </c>
      <c r="EF93" s="370" t="str">
        <f ca="1">+IF(OFFSET('Hygiene Data'!$I$13,0,10*ROW('Hygiene Data'!I87))="","",OFFSET('Hygiene Data'!$I$13,0,10*ROW('Hygiene Data'!I87)))</f>
        <v/>
      </c>
    </row>
    <row r="94" spans="1:136" x14ac:dyDescent="0.25">
      <c r="A94" s="479" t="str">
        <f ca="1">+IF(OFFSET('Water Data'!$B$2,0,10*ROW('Water Data'!E88))="","",OFFSET('Water Data'!$B$2,0,10*ROW('Water Data'!E88)))</f>
        <v/>
      </c>
      <c r="B94" s="47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6" t="str">
        <f t="shared" ca="1" si="1"/>
        <v/>
      </c>
      <c r="D94" s="50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0" t="str">
        <f ca="1">+IF(OFFSET('Water Data'!$D$27,0,10*ROW('Water Data'!D88))="","",OFFSET('Water Data'!$D$27,0,10*ROW('Water Data'!D88)))</f>
        <v/>
      </c>
      <c r="BT94" s="370" t="str">
        <f ca="1">+IF(OFFSET('Water Data'!$D$28,0,10*ROW('Water Data'!D88))="","",OFFSET('Water Data'!$D$28,0,10*ROW('Water Data'!D88)))</f>
        <v/>
      </c>
      <c r="BU94" s="370" t="str">
        <f ca="1">+IF(OFFSET('Water Data'!$D$29,0,10*ROW('Water Data'!D88))="","",OFFSET('Water Data'!$D$29,0,10*ROW('Water Data'!D88)))</f>
        <v/>
      </c>
      <c r="BV94" s="370" t="str">
        <f ca="1">+IF(OFFSET('Water Data'!$E$27,0,10*ROW('Water Data'!E88))="","",OFFSET('Water Data'!$E$27,0,10*ROW('Water Data'!E88)))</f>
        <v/>
      </c>
      <c r="BW94" s="370" t="str">
        <f ca="1">+IF(OFFSET('Water Data'!$E$28,0,10*ROW('Water Data'!E88))="","",OFFSET('Water Data'!$E$28,0,10*ROW('Water Data'!E88)))</f>
        <v/>
      </c>
      <c r="BX94" s="370" t="str">
        <f ca="1">+IF(OFFSET('Water Data'!$E$29,0,10*ROW('Water Data'!E88))="","",OFFSET('Water Data'!$E$29,0,10*ROW('Water Data'!E88)))</f>
        <v/>
      </c>
      <c r="BY94" s="370" t="str">
        <f ca="1">+IF(OFFSET('Water Data'!$F$27,0,10*ROW('Water Data'!F88))="","",OFFSET('Water Data'!$F$27,0,10*ROW('Water Data'!F88)))</f>
        <v/>
      </c>
      <c r="BZ94" s="370" t="str">
        <f ca="1">+IF(OFFSET('Water Data'!$F$28,0,10*ROW('Water Data'!F88))="","",OFFSET('Water Data'!$F$28,0,10*ROW('Water Data'!F88)))</f>
        <v/>
      </c>
      <c r="CA94" s="370" t="str">
        <f ca="1">+IF(OFFSET('Water Data'!$F$29,0,10*ROW('Water Data'!F88))="","",OFFSET('Water Data'!$F$29,0,10*ROW('Water Data'!F88)))</f>
        <v/>
      </c>
      <c r="CB94" s="370" t="str">
        <f ca="1">+IF(OFFSET('Water Data'!$G$27,0,10*ROW('Water Data'!G88))="","",OFFSET('Water Data'!$G$27,0,10*ROW('Water Data'!G88)))</f>
        <v/>
      </c>
      <c r="CC94" s="370" t="str">
        <f ca="1">+IF(OFFSET('Water Data'!$G$28,0,10*ROW('Water Data'!G88))="","",OFFSET('Water Data'!$G$28,0,10*ROW('Water Data'!G88)))</f>
        <v/>
      </c>
      <c r="CD94" s="370" t="str">
        <f ca="1">+IF(OFFSET('Water Data'!$G$29,0,10*ROW('Water Data'!G88))="","",OFFSET('Water Data'!$G$29,0,10*ROW('Water Data'!G88)))</f>
        <v/>
      </c>
      <c r="CE94" s="370" t="str">
        <f ca="1">+IF(OFFSET('Water Data'!$H$27,0,10*ROW('Water Data'!H88))="","",OFFSET('Water Data'!$H$27,0,10*ROW('Water Data'!H88)))</f>
        <v/>
      </c>
      <c r="CF94" s="370" t="str">
        <f ca="1">+IF(OFFSET('Water Data'!$H$28,0,10*ROW('Water Data'!H88))="","",OFFSET('Water Data'!$H$28,0,10*ROW('Water Data'!H88)))</f>
        <v/>
      </c>
      <c r="CG94" s="370" t="str">
        <f ca="1">+IF(OFFSET('Water Data'!$H$29,0,10*ROW('Water Data'!H88))="","",OFFSET('Water Data'!$H$29,0,10*ROW('Water Data'!H88)))</f>
        <v/>
      </c>
      <c r="CH94" s="370" t="str">
        <f ca="1">+IF(OFFSET('Water Data'!$I$27,0,10*ROW('Water Data'!I88))="","",OFFSET('Water Data'!$I$27,0,10*ROW('Water Data'!I88)))</f>
        <v/>
      </c>
      <c r="CI94" s="370" t="str">
        <f ca="1">+IF(OFFSET('Water Data'!$I$28,0,10*ROW('Water Data'!I88))="","",OFFSET('Water Data'!$I$28,0,10*ROW('Water Data'!I88)))</f>
        <v/>
      </c>
      <c r="CJ94" s="370" t="str">
        <f ca="1">+IF(OFFSET('Water Data'!$I$29,0,10*ROW('Water Data'!I88))="","",OFFSET('Water Data'!$I$29,0,10*ROW('Water Data'!I88)))</f>
        <v/>
      </c>
      <c r="CK94" s="370" t="str">
        <f ca="1">+IF(OFFSET('Sanitation Data'!$D$28,0,10*ROW('Sanitation Data'!D88))="","",OFFSET('Sanitation Data'!$D$28,0,10*ROW('Sanitation Data'!D88)))</f>
        <v/>
      </c>
      <c r="CL94" s="370" t="str">
        <f ca="1">+IF(OFFSET('Sanitation Data'!$D$29,0,10*ROW('Sanitation Data'!D88))="","",OFFSET('Sanitation Data'!$D$29,0,10*ROW('Sanitation Data'!D88)))</f>
        <v/>
      </c>
      <c r="CM94" s="370" t="str">
        <f ca="1">+IF(OFFSET('Sanitation Data'!$D$30,0,10*ROW('Sanitation Data'!D88))="","",OFFSET('Sanitation Data'!$D$30,0,10*ROW('Sanitation Data'!D88)))</f>
        <v/>
      </c>
      <c r="CN94" s="370" t="str">
        <f ca="1">+IF(OFFSET('Sanitation Data'!$D$31,0,10*ROW('Sanitation Data'!D88))="","",OFFSET('Sanitation Data'!$D$31,0,10*ROW('Sanitation Data'!D88)))</f>
        <v/>
      </c>
      <c r="CO94" s="370" t="str">
        <f ca="1">+IF(OFFSET('Sanitation Data'!$D$32,0,10*ROW('Sanitation Data'!D88))="","",OFFSET('Sanitation Data'!$D$32,0,10*ROW('Sanitation Data'!D88)))</f>
        <v/>
      </c>
      <c r="CP94" s="370" t="str">
        <f ca="1">+IF(OFFSET('Sanitation Data'!$E$28,0,10*ROW('Sanitation Data'!E88))="","",OFFSET('Sanitation Data'!$E$28,0,10*ROW('Sanitation Data'!E88)))</f>
        <v/>
      </c>
      <c r="CQ94" s="370" t="str">
        <f ca="1">+IF(OFFSET('Sanitation Data'!$E$29,0,10*ROW('Sanitation Data'!E88))="","",OFFSET('Sanitation Data'!$E$29,0,10*ROW('Sanitation Data'!E88)))</f>
        <v/>
      </c>
      <c r="CR94" s="370" t="str">
        <f ca="1">+IF(OFFSET('Sanitation Data'!$E$30,0,10*ROW('Sanitation Data'!E88))="","",OFFSET('Sanitation Data'!$E$30,0,10*ROW('Sanitation Data'!E88)))</f>
        <v/>
      </c>
      <c r="CS94" s="370" t="str">
        <f ca="1">+IF(OFFSET('Sanitation Data'!$E$31,0,10*ROW('Sanitation Data'!E88))="","",OFFSET('Sanitation Data'!$E$31,0,10*ROW('Sanitation Data'!E88)))</f>
        <v/>
      </c>
      <c r="CT94" s="370" t="str">
        <f ca="1">+IF(OFFSET('Sanitation Data'!$E$32,0,10*ROW('Sanitation Data'!E88))="","",OFFSET('Sanitation Data'!$E$32,0,10*ROW('Sanitation Data'!E88)))</f>
        <v/>
      </c>
      <c r="CU94" s="370" t="str">
        <f ca="1">+IF(OFFSET('Sanitation Data'!$F$28,0,10*ROW('Sanitation Data'!F88))="","",OFFSET('Sanitation Data'!$F$28,0,10*ROW('Sanitation Data'!F88)))</f>
        <v/>
      </c>
      <c r="CV94" s="370" t="str">
        <f ca="1">+IF(OFFSET('Sanitation Data'!$F$29,0,10*ROW('Sanitation Data'!F88))="","",OFFSET('Sanitation Data'!$F$29,0,10*ROW('Sanitation Data'!F88)))</f>
        <v/>
      </c>
      <c r="CW94" s="370" t="str">
        <f ca="1">+IF(OFFSET('Sanitation Data'!$F$30,0,10*ROW('Sanitation Data'!F88))="","",OFFSET('Sanitation Data'!$F$30,0,10*ROW('Sanitation Data'!F88)))</f>
        <v/>
      </c>
      <c r="CX94" s="370" t="str">
        <f ca="1">+IF(OFFSET('Sanitation Data'!$F$31,0,10*ROW('Sanitation Data'!F88))="","",OFFSET('Sanitation Data'!$F$31,0,10*ROW('Sanitation Data'!F88)))</f>
        <v/>
      </c>
      <c r="CY94" s="370" t="str">
        <f ca="1">+IF(OFFSET('Sanitation Data'!$F$32,0,10*ROW('Sanitation Data'!F88))="","",OFFSET('Sanitation Data'!$F$32,0,10*ROW('Sanitation Data'!F88)))</f>
        <v/>
      </c>
      <c r="CZ94" s="370" t="str">
        <f ca="1">+IF(OFFSET('Sanitation Data'!$G$28,0,10*ROW('Sanitation Data'!G88))="","",OFFSET('Sanitation Data'!$G$28,0,10*ROW('Sanitation Data'!G88)))</f>
        <v/>
      </c>
      <c r="DA94" s="370" t="str">
        <f ca="1">+IF(OFFSET('Sanitation Data'!$G$29,0,10*ROW('Sanitation Data'!G88))="","",OFFSET('Sanitation Data'!$G$29,0,10*ROW('Sanitation Data'!G88)))</f>
        <v/>
      </c>
      <c r="DB94" s="370" t="str">
        <f ca="1">+IF(OFFSET('Sanitation Data'!$G$30,0,10*ROW('Sanitation Data'!G88))="","",OFFSET('Sanitation Data'!$G$30,0,10*ROW('Sanitation Data'!G88)))</f>
        <v/>
      </c>
      <c r="DC94" s="370" t="str">
        <f ca="1">+IF(OFFSET('Sanitation Data'!$G$31,0,10*ROW('Sanitation Data'!G88))="","",OFFSET('Sanitation Data'!$G$31,0,10*ROW('Sanitation Data'!G88)))</f>
        <v/>
      </c>
      <c r="DD94" s="370" t="str">
        <f ca="1">+IF(OFFSET('Sanitation Data'!$G$32,0,10*ROW('Sanitation Data'!G88))="","",OFFSET('Sanitation Data'!$G$32,0,10*ROW('Sanitation Data'!G88)))</f>
        <v/>
      </c>
      <c r="DE94" s="370" t="str">
        <f ca="1">+IF(OFFSET('Sanitation Data'!$H$28,0,10*ROW('Sanitation Data'!H88))="","",OFFSET('Sanitation Data'!$H$28,0,10*ROW('Sanitation Data'!H88)))</f>
        <v/>
      </c>
      <c r="DF94" s="370" t="str">
        <f ca="1">+IF(OFFSET('Sanitation Data'!$H$29,0,10*ROW('Sanitation Data'!H88))="","",OFFSET('Sanitation Data'!$H$29,0,10*ROW('Sanitation Data'!H88)))</f>
        <v/>
      </c>
      <c r="DG94" s="370" t="str">
        <f ca="1">+IF(OFFSET('Sanitation Data'!$H$30,0,10*ROW('Sanitation Data'!H88))="","",OFFSET('Sanitation Data'!$H$30,0,10*ROW('Sanitation Data'!H88)))</f>
        <v/>
      </c>
      <c r="DH94" s="370" t="str">
        <f ca="1">+IF(OFFSET('Sanitation Data'!$H$31,0,10*ROW('Sanitation Data'!H88))="","",OFFSET('Sanitation Data'!$H$31,0,10*ROW('Sanitation Data'!H88)))</f>
        <v/>
      </c>
      <c r="DI94" s="370" t="str">
        <f ca="1">+IF(OFFSET('Sanitation Data'!$H$32,0,10*ROW('Sanitation Data'!H88))="","",OFFSET('Sanitation Data'!$H$32,0,10*ROW('Sanitation Data'!H88)))</f>
        <v/>
      </c>
      <c r="DJ94" s="370" t="str">
        <f ca="1">+IF(OFFSET('Sanitation Data'!$I$28,0,10*ROW('Sanitation Data'!I88))="","",OFFSET('Sanitation Data'!$I$28,0,10*ROW('Sanitation Data'!I88)))</f>
        <v/>
      </c>
      <c r="DK94" s="370" t="str">
        <f ca="1">+IF(OFFSET('Sanitation Data'!$I$29,0,10*ROW('Sanitation Data'!I88))="","",OFFSET('Sanitation Data'!$I$29,0,10*ROW('Sanitation Data'!I88)))</f>
        <v/>
      </c>
      <c r="DL94" s="370" t="str">
        <f ca="1">+IF(OFFSET('Sanitation Data'!$I$30,0,10*ROW('Sanitation Data'!I88))="","",OFFSET('Sanitation Data'!$I$30,0,10*ROW('Sanitation Data'!I88)))</f>
        <v/>
      </c>
      <c r="DM94" s="370" t="str">
        <f ca="1">+IF(OFFSET('Sanitation Data'!$I$31,0,10*ROW('Sanitation Data'!I88))="","",OFFSET('Sanitation Data'!$I$31,0,10*ROW('Sanitation Data'!I88)))</f>
        <v/>
      </c>
      <c r="DN94" s="370" t="str">
        <f ca="1">+IF(OFFSET('Sanitation Data'!$I$32,0,10*ROW('Sanitation Data'!I88))="","",OFFSET('Sanitation Data'!$I$32,0,10*ROW('Sanitation Data'!I88)))</f>
        <v/>
      </c>
      <c r="DO94" s="370" t="str">
        <f ca="1">+IF(OFFSET('Hygiene Data'!$D$11,0,10*ROW('Hygiene Data'!D88))="","",OFFSET('Hygiene Data'!$D$11,0,10*ROW('Hygiene Data'!D88)))</f>
        <v/>
      </c>
      <c r="DP94" s="370" t="str">
        <f ca="1">+IF(OFFSET('Hygiene Data'!$D$12,0,10*ROW('Hygiene Data'!D88))="","",OFFSET('Hygiene Data'!$D$12,0,10*ROW('Hygiene Data'!D88)))</f>
        <v/>
      </c>
      <c r="DQ94" s="370" t="str">
        <f ca="1">+IF(OFFSET('Hygiene Data'!$D$13,0,10*ROW('Hygiene Data'!D88))="","",OFFSET('Hygiene Data'!$D$13,0,10*ROW('Hygiene Data'!D88)))</f>
        <v/>
      </c>
      <c r="DR94" s="370" t="str">
        <f ca="1">+IF(OFFSET('Hygiene Data'!$E$11,0,10*ROW('Hygiene Data'!E88))="","",OFFSET('Hygiene Data'!$E$11,0,10*ROW('Hygiene Data'!E88)))</f>
        <v/>
      </c>
      <c r="DS94" s="370" t="str">
        <f ca="1">+IF(OFFSET('Hygiene Data'!$E$12,0,10*ROW('Hygiene Data'!E88))="","",OFFSET('Hygiene Data'!$E$12,0,10*ROW('Hygiene Data'!E88)))</f>
        <v/>
      </c>
      <c r="DT94" s="370" t="str">
        <f ca="1">+IF(OFFSET('Hygiene Data'!$E$13,0,10*ROW('Hygiene Data'!E88))="","",OFFSET('Hygiene Data'!$E$13,0,10*ROW('Hygiene Data'!E88)))</f>
        <v/>
      </c>
      <c r="DU94" s="370" t="str">
        <f ca="1">+IF(OFFSET('Hygiene Data'!$F$11,0,10*ROW('Hygiene Data'!F88))="","",OFFSET('Hygiene Data'!$F$11,0,10*ROW('Hygiene Data'!F88)))</f>
        <v/>
      </c>
      <c r="DV94" s="370" t="str">
        <f ca="1">+IF(OFFSET('Hygiene Data'!$F$12,0,10*ROW('Hygiene Data'!F88))="","",OFFSET('Hygiene Data'!$F$12,0,10*ROW('Hygiene Data'!F88)))</f>
        <v/>
      </c>
      <c r="DW94" s="370" t="str">
        <f ca="1">+IF(OFFSET('Hygiene Data'!$F$13,0,10*ROW('Hygiene Data'!F88))="","",OFFSET('Hygiene Data'!$F$13,0,10*ROW('Hygiene Data'!F88)))</f>
        <v/>
      </c>
      <c r="DX94" s="370" t="str">
        <f ca="1">+IF(OFFSET('Hygiene Data'!$G$11,0,10*ROW('Hygiene Data'!G88))="","",OFFSET('Hygiene Data'!$G$11,0,10*ROW('Hygiene Data'!G88)))</f>
        <v/>
      </c>
      <c r="DY94" s="370" t="str">
        <f ca="1">+IF(OFFSET('Hygiene Data'!$G$12,0,10*ROW('Hygiene Data'!G88))="","",OFFSET('Hygiene Data'!$G$12,0,10*ROW('Hygiene Data'!G88)))</f>
        <v/>
      </c>
      <c r="DZ94" s="370" t="str">
        <f ca="1">+IF(OFFSET('Hygiene Data'!$G$13,0,10*ROW('Hygiene Data'!G88))="","",OFFSET('Hygiene Data'!$G$13,0,10*ROW('Hygiene Data'!G88)))</f>
        <v/>
      </c>
      <c r="EA94" s="370" t="str">
        <f ca="1">+IF(OFFSET('Hygiene Data'!$H$11,0,10*ROW('Hygiene Data'!H88))="","",OFFSET('Hygiene Data'!$H$11,0,10*ROW('Hygiene Data'!H88)))</f>
        <v/>
      </c>
      <c r="EB94" s="370" t="str">
        <f ca="1">+IF(OFFSET('Hygiene Data'!$H$12,0,10*ROW('Hygiene Data'!H88))="","",OFFSET('Hygiene Data'!$H$12,0,10*ROW('Hygiene Data'!H88)))</f>
        <v/>
      </c>
      <c r="EC94" s="370" t="str">
        <f ca="1">+IF(OFFSET('Hygiene Data'!$H$13,0,10*ROW('Hygiene Data'!H88))="","",OFFSET('Hygiene Data'!$H$13,0,10*ROW('Hygiene Data'!H88)))</f>
        <v/>
      </c>
      <c r="ED94" s="370" t="str">
        <f ca="1">+IF(OFFSET('Hygiene Data'!$I$11,0,10*ROW('Hygiene Data'!I88))="","",OFFSET('Hygiene Data'!$I$11,0,10*ROW('Hygiene Data'!I88)))</f>
        <v/>
      </c>
      <c r="EE94" s="370" t="str">
        <f ca="1">+IF(OFFSET('Hygiene Data'!$I$12,0,10*ROW('Hygiene Data'!I88))="","",OFFSET('Hygiene Data'!$I$12,0,10*ROW('Hygiene Data'!I88)))</f>
        <v/>
      </c>
      <c r="EF94" s="370" t="str">
        <f ca="1">+IF(OFFSET('Hygiene Data'!$I$13,0,10*ROW('Hygiene Data'!I88))="","",OFFSET('Hygiene Data'!$I$13,0,10*ROW('Hygiene Data'!I88)))</f>
        <v/>
      </c>
    </row>
    <row r="95" spans="1:136" x14ac:dyDescent="0.25">
      <c r="A95" s="479" t="str">
        <f ca="1">+IF(OFFSET('Water Data'!$B$2,0,10*ROW('Water Data'!E89))="","",OFFSET('Water Data'!$B$2,0,10*ROW('Water Data'!E89)))</f>
        <v/>
      </c>
      <c r="B95" s="47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6" t="str">
        <f t="shared" ca="1" si="1"/>
        <v/>
      </c>
      <c r="D95" s="50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0" t="str">
        <f ca="1">+IF(OFFSET('Water Data'!$D$27,0,10*ROW('Water Data'!D89))="","",OFFSET('Water Data'!$D$27,0,10*ROW('Water Data'!D89)))</f>
        <v/>
      </c>
      <c r="BT95" s="370" t="str">
        <f ca="1">+IF(OFFSET('Water Data'!$D$28,0,10*ROW('Water Data'!D89))="","",OFFSET('Water Data'!$D$28,0,10*ROW('Water Data'!D89)))</f>
        <v/>
      </c>
      <c r="BU95" s="370" t="str">
        <f ca="1">+IF(OFFSET('Water Data'!$D$29,0,10*ROW('Water Data'!D89))="","",OFFSET('Water Data'!$D$29,0,10*ROW('Water Data'!D89)))</f>
        <v/>
      </c>
      <c r="BV95" s="370" t="str">
        <f ca="1">+IF(OFFSET('Water Data'!$E$27,0,10*ROW('Water Data'!E89))="","",OFFSET('Water Data'!$E$27,0,10*ROW('Water Data'!E89)))</f>
        <v/>
      </c>
      <c r="BW95" s="370" t="str">
        <f ca="1">+IF(OFFSET('Water Data'!$E$28,0,10*ROW('Water Data'!E89))="","",OFFSET('Water Data'!$E$28,0,10*ROW('Water Data'!E89)))</f>
        <v/>
      </c>
      <c r="BX95" s="370" t="str">
        <f ca="1">+IF(OFFSET('Water Data'!$E$29,0,10*ROW('Water Data'!E89))="","",OFFSET('Water Data'!$E$29,0,10*ROW('Water Data'!E89)))</f>
        <v/>
      </c>
      <c r="BY95" s="370" t="str">
        <f ca="1">+IF(OFFSET('Water Data'!$F$27,0,10*ROW('Water Data'!F89))="","",OFFSET('Water Data'!$F$27,0,10*ROW('Water Data'!F89)))</f>
        <v/>
      </c>
      <c r="BZ95" s="370" t="str">
        <f ca="1">+IF(OFFSET('Water Data'!$F$28,0,10*ROW('Water Data'!F89))="","",OFFSET('Water Data'!$F$28,0,10*ROW('Water Data'!F89)))</f>
        <v/>
      </c>
      <c r="CA95" s="370" t="str">
        <f ca="1">+IF(OFFSET('Water Data'!$F$29,0,10*ROW('Water Data'!F89))="","",OFFSET('Water Data'!$F$29,0,10*ROW('Water Data'!F89)))</f>
        <v/>
      </c>
      <c r="CB95" s="370" t="str">
        <f ca="1">+IF(OFFSET('Water Data'!$G$27,0,10*ROW('Water Data'!G89))="","",OFFSET('Water Data'!$G$27,0,10*ROW('Water Data'!G89)))</f>
        <v/>
      </c>
      <c r="CC95" s="370" t="str">
        <f ca="1">+IF(OFFSET('Water Data'!$G$28,0,10*ROW('Water Data'!G89))="","",OFFSET('Water Data'!$G$28,0,10*ROW('Water Data'!G89)))</f>
        <v/>
      </c>
      <c r="CD95" s="370" t="str">
        <f ca="1">+IF(OFFSET('Water Data'!$G$29,0,10*ROW('Water Data'!G89))="","",OFFSET('Water Data'!$G$29,0,10*ROW('Water Data'!G89)))</f>
        <v/>
      </c>
      <c r="CE95" s="370" t="str">
        <f ca="1">+IF(OFFSET('Water Data'!$H$27,0,10*ROW('Water Data'!H89))="","",OFFSET('Water Data'!$H$27,0,10*ROW('Water Data'!H89)))</f>
        <v/>
      </c>
      <c r="CF95" s="370" t="str">
        <f ca="1">+IF(OFFSET('Water Data'!$H$28,0,10*ROW('Water Data'!H89))="","",OFFSET('Water Data'!$H$28,0,10*ROW('Water Data'!H89)))</f>
        <v/>
      </c>
      <c r="CG95" s="370" t="str">
        <f ca="1">+IF(OFFSET('Water Data'!$H$29,0,10*ROW('Water Data'!H89))="","",OFFSET('Water Data'!$H$29,0,10*ROW('Water Data'!H89)))</f>
        <v/>
      </c>
      <c r="CH95" s="370" t="str">
        <f ca="1">+IF(OFFSET('Water Data'!$I$27,0,10*ROW('Water Data'!I89))="","",OFFSET('Water Data'!$I$27,0,10*ROW('Water Data'!I89)))</f>
        <v/>
      </c>
      <c r="CI95" s="370" t="str">
        <f ca="1">+IF(OFFSET('Water Data'!$I$28,0,10*ROW('Water Data'!I89))="","",OFFSET('Water Data'!$I$28,0,10*ROW('Water Data'!I89)))</f>
        <v/>
      </c>
      <c r="CJ95" s="370" t="str">
        <f ca="1">+IF(OFFSET('Water Data'!$I$29,0,10*ROW('Water Data'!I89))="","",OFFSET('Water Data'!$I$29,0,10*ROW('Water Data'!I89)))</f>
        <v/>
      </c>
      <c r="CK95" s="370" t="str">
        <f ca="1">+IF(OFFSET('Sanitation Data'!$D$28,0,10*ROW('Sanitation Data'!D89))="","",OFFSET('Sanitation Data'!$D$28,0,10*ROW('Sanitation Data'!D89)))</f>
        <v/>
      </c>
      <c r="CL95" s="370" t="str">
        <f ca="1">+IF(OFFSET('Sanitation Data'!$D$29,0,10*ROW('Sanitation Data'!D89))="","",OFFSET('Sanitation Data'!$D$29,0,10*ROW('Sanitation Data'!D89)))</f>
        <v/>
      </c>
      <c r="CM95" s="370" t="str">
        <f ca="1">+IF(OFFSET('Sanitation Data'!$D$30,0,10*ROW('Sanitation Data'!D89))="","",OFFSET('Sanitation Data'!$D$30,0,10*ROW('Sanitation Data'!D89)))</f>
        <v/>
      </c>
      <c r="CN95" s="370" t="str">
        <f ca="1">+IF(OFFSET('Sanitation Data'!$D$31,0,10*ROW('Sanitation Data'!D89))="","",OFFSET('Sanitation Data'!$D$31,0,10*ROW('Sanitation Data'!D89)))</f>
        <v/>
      </c>
      <c r="CO95" s="370" t="str">
        <f ca="1">+IF(OFFSET('Sanitation Data'!$D$32,0,10*ROW('Sanitation Data'!D89))="","",OFFSET('Sanitation Data'!$D$32,0,10*ROW('Sanitation Data'!D89)))</f>
        <v/>
      </c>
      <c r="CP95" s="370" t="str">
        <f ca="1">+IF(OFFSET('Sanitation Data'!$E$28,0,10*ROW('Sanitation Data'!E89))="","",OFFSET('Sanitation Data'!$E$28,0,10*ROW('Sanitation Data'!E89)))</f>
        <v/>
      </c>
      <c r="CQ95" s="370" t="str">
        <f ca="1">+IF(OFFSET('Sanitation Data'!$E$29,0,10*ROW('Sanitation Data'!E89))="","",OFFSET('Sanitation Data'!$E$29,0,10*ROW('Sanitation Data'!E89)))</f>
        <v/>
      </c>
      <c r="CR95" s="370" t="str">
        <f ca="1">+IF(OFFSET('Sanitation Data'!$E$30,0,10*ROW('Sanitation Data'!E89))="","",OFFSET('Sanitation Data'!$E$30,0,10*ROW('Sanitation Data'!E89)))</f>
        <v/>
      </c>
      <c r="CS95" s="370" t="str">
        <f ca="1">+IF(OFFSET('Sanitation Data'!$E$31,0,10*ROW('Sanitation Data'!E89))="","",OFFSET('Sanitation Data'!$E$31,0,10*ROW('Sanitation Data'!E89)))</f>
        <v/>
      </c>
      <c r="CT95" s="370" t="str">
        <f ca="1">+IF(OFFSET('Sanitation Data'!$E$32,0,10*ROW('Sanitation Data'!E89))="","",OFFSET('Sanitation Data'!$E$32,0,10*ROW('Sanitation Data'!E89)))</f>
        <v/>
      </c>
      <c r="CU95" s="370" t="str">
        <f ca="1">+IF(OFFSET('Sanitation Data'!$F$28,0,10*ROW('Sanitation Data'!F89))="","",OFFSET('Sanitation Data'!$F$28,0,10*ROW('Sanitation Data'!F89)))</f>
        <v/>
      </c>
      <c r="CV95" s="370" t="str">
        <f ca="1">+IF(OFFSET('Sanitation Data'!$F$29,0,10*ROW('Sanitation Data'!F89))="","",OFFSET('Sanitation Data'!$F$29,0,10*ROW('Sanitation Data'!F89)))</f>
        <v/>
      </c>
      <c r="CW95" s="370" t="str">
        <f ca="1">+IF(OFFSET('Sanitation Data'!$F$30,0,10*ROW('Sanitation Data'!F89))="","",OFFSET('Sanitation Data'!$F$30,0,10*ROW('Sanitation Data'!F89)))</f>
        <v/>
      </c>
      <c r="CX95" s="370" t="str">
        <f ca="1">+IF(OFFSET('Sanitation Data'!$F$31,0,10*ROW('Sanitation Data'!F89))="","",OFFSET('Sanitation Data'!$F$31,0,10*ROW('Sanitation Data'!F89)))</f>
        <v/>
      </c>
      <c r="CY95" s="370" t="str">
        <f ca="1">+IF(OFFSET('Sanitation Data'!$F$32,0,10*ROW('Sanitation Data'!F89))="","",OFFSET('Sanitation Data'!$F$32,0,10*ROW('Sanitation Data'!F89)))</f>
        <v/>
      </c>
      <c r="CZ95" s="370" t="str">
        <f ca="1">+IF(OFFSET('Sanitation Data'!$G$28,0,10*ROW('Sanitation Data'!G89))="","",OFFSET('Sanitation Data'!$G$28,0,10*ROW('Sanitation Data'!G89)))</f>
        <v/>
      </c>
      <c r="DA95" s="370" t="str">
        <f ca="1">+IF(OFFSET('Sanitation Data'!$G$29,0,10*ROW('Sanitation Data'!G89))="","",OFFSET('Sanitation Data'!$G$29,0,10*ROW('Sanitation Data'!G89)))</f>
        <v/>
      </c>
      <c r="DB95" s="370" t="str">
        <f ca="1">+IF(OFFSET('Sanitation Data'!$G$30,0,10*ROW('Sanitation Data'!G89))="","",OFFSET('Sanitation Data'!$G$30,0,10*ROW('Sanitation Data'!G89)))</f>
        <v/>
      </c>
      <c r="DC95" s="370" t="str">
        <f ca="1">+IF(OFFSET('Sanitation Data'!$G$31,0,10*ROW('Sanitation Data'!G89))="","",OFFSET('Sanitation Data'!$G$31,0,10*ROW('Sanitation Data'!G89)))</f>
        <v/>
      </c>
      <c r="DD95" s="370" t="str">
        <f ca="1">+IF(OFFSET('Sanitation Data'!$G$32,0,10*ROW('Sanitation Data'!G89))="","",OFFSET('Sanitation Data'!$G$32,0,10*ROW('Sanitation Data'!G89)))</f>
        <v/>
      </c>
      <c r="DE95" s="370" t="str">
        <f ca="1">+IF(OFFSET('Sanitation Data'!$H$28,0,10*ROW('Sanitation Data'!H89))="","",OFFSET('Sanitation Data'!$H$28,0,10*ROW('Sanitation Data'!H89)))</f>
        <v/>
      </c>
      <c r="DF95" s="370" t="str">
        <f ca="1">+IF(OFFSET('Sanitation Data'!$H$29,0,10*ROW('Sanitation Data'!H89))="","",OFFSET('Sanitation Data'!$H$29,0,10*ROW('Sanitation Data'!H89)))</f>
        <v/>
      </c>
      <c r="DG95" s="370" t="str">
        <f ca="1">+IF(OFFSET('Sanitation Data'!$H$30,0,10*ROW('Sanitation Data'!H89))="","",OFFSET('Sanitation Data'!$H$30,0,10*ROW('Sanitation Data'!H89)))</f>
        <v/>
      </c>
      <c r="DH95" s="370" t="str">
        <f ca="1">+IF(OFFSET('Sanitation Data'!$H$31,0,10*ROW('Sanitation Data'!H89))="","",OFFSET('Sanitation Data'!$H$31,0,10*ROW('Sanitation Data'!H89)))</f>
        <v/>
      </c>
      <c r="DI95" s="370" t="str">
        <f ca="1">+IF(OFFSET('Sanitation Data'!$H$32,0,10*ROW('Sanitation Data'!H89))="","",OFFSET('Sanitation Data'!$H$32,0,10*ROW('Sanitation Data'!H89)))</f>
        <v/>
      </c>
      <c r="DJ95" s="370" t="str">
        <f ca="1">+IF(OFFSET('Sanitation Data'!$I$28,0,10*ROW('Sanitation Data'!I89))="","",OFFSET('Sanitation Data'!$I$28,0,10*ROW('Sanitation Data'!I89)))</f>
        <v/>
      </c>
      <c r="DK95" s="370" t="str">
        <f ca="1">+IF(OFFSET('Sanitation Data'!$I$29,0,10*ROW('Sanitation Data'!I89))="","",OFFSET('Sanitation Data'!$I$29,0,10*ROW('Sanitation Data'!I89)))</f>
        <v/>
      </c>
      <c r="DL95" s="370" t="str">
        <f ca="1">+IF(OFFSET('Sanitation Data'!$I$30,0,10*ROW('Sanitation Data'!I89))="","",OFFSET('Sanitation Data'!$I$30,0,10*ROW('Sanitation Data'!I89)))</f>
        <v/>
      </c>
      <c r="DM95" s="370" t="str">
        <f ca="1">+IF(OFFSET('Sanitation Data'!$I$31,0,10*ROW('Sanitation Data'!I89))="","",OFFSET('Sanitation Data'!$I$31,0,10*ROW('Sanitation Data'!I89)))</f>
        <v/>
      </c>
      <c r="DN95" s="370" t="str">
        <f ca="1">+IF(OFFSET('Sanitation Data'!$I$32,0,10*ROW('Sanitation Data'!I89))="","",OFFSET('Sanitation Data'!$I$32,0,10*ROW('Sanitation Data'!I89)))</f>
        <v/>
      </c>
      <c r="DO95" s="370" t="str">
        <f ca="1">+IF(OFFSET('Hygiene Data'!$D$11,0,10*ROW('Hygiene Data'!D89))="","",OFFSET('Hygiene Data'!$D$11,0,10*ROW('Hygiene Data'!D89)))</f>
        <v/>
      </c>
      <c r="DP95" s="370" t="str">
        <f ca="1">+IF(OFFSET('Hygiene Data'!$D$12,0,10*ROW('Hygiene Data'!D89))="","",OFFSET('Hygiene Data'!$D$12,0,10*ROW('Hygiene Data'!D89)))</f>
        <v/>
      </c>
      <c r="DQ95" s="370" t="str">
        <f ca="1">+IF(OFFSET('Hygiene Data'!$D$13,0,10*ROW('Hygiene Data'!D89))="","",OFFSET('Hygiene Data'!$D$13,0,10*ROW('Hygiene Data'!D89)))</f>
        <v/>
      </c>
      <c r="DR95" s="370" t="str">
        <f ca="1">+IF(OFFSET('Hygiene Data'!$E$11,0,10*ROW('Hygiene Data'!E89))="","",OFFSET('Hygiene Data'!$E$11,0,10*ROW('Hygiene Data'!E89)))</f>
        <v/>
      </c>
      <c r="DS95" s="370" t="str">
        <f ca="1">+IF(OFFSET('Hygiene Data'!$E$12,0,10*ROW('Hygiene Data'!E89))="","",OFFSET('Hygiene Data'!$E$12,0,10*ROW('Hygiene Data'!E89)))</f>
        <v/>
      </c>
      <c r="DT95" s="370" t="str">
        <f ca="1">+IF(OFFSET('Hygiene Data'!$E$13,0,10*ROW('Hygiene Data'!E89))="","",OFFSET('Hygiene Data'!$E$13,0,10*ROW('Hygiene Data'!E89)))</f>
        <v/>
      </c>
      <c r="DU95" s="370" t="str">
        <f ca="1">+IF(OFFSET('Hygiene Data'!$F$11,0,10*ROW('Hygiene Data'!F89))="","",OFFSET('Hygiene Data'!$F$11,0,10*ROW('Hygiene Data'!F89)))</f>
        <v/>
      </c>
      <c r="DV95" s="370" t="str">
        <f ca="1">+IF(OFFSET('Hygiene Data'!$F$12,0,10*ROW('Hygiene Data'!F89))="","",OFFSET('Hygiene Data'!$F$12,0,10*ROW('Hygiene Data'!F89)))</f>
        <v/>
      </c>
      <c r="DW95" s="370" t="str">
        <f ca="1">+IF(OFFSET('Hygiene Data'!$F$13,0,10*ROW('Hygiene Data'!F89))="","",OFFSET('Hygiene Data'!$F$13,0,10*ROW('Hygiene Data'!F89)))</f>
        <v/>
      </c>
      <c r="DX95" s="370" t="str">
        <f ca="1">+IF(OFFSET('Hygiene Data'!$G$11,0,10*ROW('Hygiene Data'!G89))="","",OFFSET('Hygiene Data'!$G$11,0,10*ROW('Hygiene Data'!G89)))</f>
        <v/>
      </c>
      <c r="DY95" s="370" t="str">
        <f ca="1">+IF(OFFSET('Hygiene Data'!$G$12,0,10*ROW('Hygiene Data'!G89))="","",OFFSET('Hygiene Data'!$G$12,0,10*ROW('Hygiene Data'!G89)))</f>
        <v/>
      </c>
      <c r="DZ95" s="370" t="str">
        <f ca="1">+IF(OFFSET('Hygiene Data'!$G$13,0,10*ROW('Hygiene Data'!G89))="","",OFFSET('Hygiene Data'!$G$13,0,10*ROW('Hygiene Data'!G89)))</f>
        <v/>
      </c>
      <c r="EA95" s="370" t="str">
        <f ca="1">+IF(OFFSET('Hygiene Data'!$H$11,0,10*ROW('Hygiene Data'!H89))="","",OFFSET('Hygiene Data'!$H$11,0,10*ROW('Hygiene Data'!H89)))</f>
        <v/>
      </c>
      <c r="EB95" s="370" t="str">
        <f ca="1">+IF(OFFSET('Hygiene Data'!$H$12,0,10*ROW('Hygiene Data'!H89))="","",OFFSET('Hygiene Data'!$H$12,0,10*ROW('Hygiene Data'!H89)))</f>
        <v/>
      </c>
      <c r="EC95" s="370" t="str">
        <f ca="1">+IF(OFFSET('Hygiene Data'!$H$13,0,10*ROW('Hygiene Data'!H89))="","",OFFSET('Hygiene Data'!$H$13,0,10*ROW('Hygiene Data'!H89)))</f>
        <v/>
      </c>
      <c r="ED95" s="370" t="str">
        <f ca="1">+IF(OFFSET('Hygiene Data'!$I$11,0,10*ROW('Hygiene Data'!I89))="","",OFFSET('Hygiene Data'!$I$11,0,10*ROW('Hygiene Data'!I89)))</f>
        <v/>
      </c>
      <c r="EE95" s="370" t="str">
        <f ca="1">+IF(OFFSET('Hygiene Data'!$I$12,0,10*ROW('Hygiene Data'!I89))="","",OFFSET('Hygiene Data'!$I$12,0,10*ROW('Hygiene Data'!I89)))</f>
        <v/>
      </c>
      <c r="EF95" s="370" t="str">
        <f ca="1">+IF(OFFSET('Hygiene Data'!$I$13,0,10*ROW('Hygiene Data'!I89))="","",OFFSET('Hygiene Data'!$I$13,0,10*ROW('Hygiene Data'!I89)))</f>
        <v/>
      </c>
    </row>
    <row r="96" spans="1:136" x14ac:dyDescent="0.25">
      <c r="A96" s="479" t="str">
        <f ca="1">+IF(OFFSET('Water Data'!$B$2,0,10*ROW('Water Data'!E90))="","",OFFSET('Water Data'!$B$2,0,10*ROW('Water Data'!E90)))</f>
        <v/>
      </c>
      <c r="B96" s="47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6" t="str">
        <f t="shared" ca="1" si="1"/>
        <v/>
      </c>
      <c r="D96" s="50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0" t="str">
        <f ca="1">+IF(OFFSET('Water Data'!$D$27,0,10*ROW('Water Data'!D90))="","",OFFSET('Water Data'!$D$27,0,10*ROW('Water Data'!D90)))</f>
        <v/>
      </c>
      <c r="BT96" s="370" t="str">
        <f ca="1">+IF(OFFSET('Water Data'!$D$28,0,10*ROW('Water Data'!D90))="","",OFFSET('Water Data'!$D$28,0,10*ROW('Water Data'!D90)))</f>
        <v/>
      </c>
      <c r="BU96" s="370" t="str">
        <f ca="1">+IF(OFFSET('Water Data'!$D$29,0,10*ROW('Water Data'!D90))="","",OFFSET('Water Data'!$D$29,0,10*ROW('Water Data'!D90)))</f>
        <v/>
      </c>
      <c r="BV96" s="370" t="str">
        <f ca="1">+IF(OFFSET('Water Data'!$E$27,0,10*ROW('Water Data'!E90))="","",OFFSET('Water Data'!$E$27,0,10*ROW('Water Data'!E90)))</f>
        <v/>
      </c>
      <c r="BW96" s="370" t="str">
        <f ca="1">+IF(OFFSET('Water Data'!$E$28,0,10*ROW('Water Data'!E90))="","",OFFSET('Water Data'!$E$28,0,10*ROW('Water Data'!E90)))</f>
        <v/>
      </c>
      <c r="BX96" s="370" t="str">
        <f ca="1">+IF(OFFSET('Water Data'!$E$29,0,10*ROW('Water Data'!E90))="","",OFFSET('Water Data'!$E$29,0,10*ROW('Water Data'!E90)))</f>
        <v/>
      </c>
      <c r="BY96" s="370" t="str">
        <f ca="1">+IF(OFFSET('Water Data'!$F$27,0,10*ROW('Water Data'!F90))="","",OFFSET('Water Data'!$F$27,0,10*ROW('Water Data'!F90)))</f>
        <v/>
      </c>
      <c r="BZ96" s="370" t="str">
        <f ca="1">+IF(OFFSET('Water Data'!$F$28,0,10*ROW('Water Data'!F90))="","",OFFSET('Water Data'!$F$28,0,10*ROW('Water Data'!F90)))</f>
        <v/>
      </c>
      <c r="CA96" s="370" t="str">
        <f ca="1">+IF(OFFSET('Water Data'!$F$29,0,10*ROW('Water Data'!F90))="","",OFFSET('Water Data'!$F$29,0,10*ROW('Water Data'!F90)))</f>
        <v/>
      </c>
      <c r="CB96" s="370" t="str">
        <f ca="1">+IF(OFFSET('Water Data'!$G$27,0,10*ROW('Water Data'!G90))="","",OFFSET('Water Data'!$G$27,0,10*ROW('Water Data'!G90)))</f>
        <v/>
      </c>
      <c r="CC96" s="370" t="str">
        <f ca="1">+IF(OFFSET('Water Data'!$G$28,0,10*ROW('Water Data'!G90))="","",OFFSET('Water Data'!$G$28,0,10*ROW('Water Data'!G90)))</f>
        <v/>
      </c>
      <c r="CD96" s="370" t="str">
        <f ca="1">+IF(OFFSET('Water Data'!$G$29,0,10*ROW('Water Data'!G90))="","",OFFSET('Water Data'!$G$29,0,10*ROW('Water Data'!G90)))</f>
        <v/>
      </c>
      <c r="CE96" s="370" t="str">
        <f ca="1">+IF(OFFSET('Water Data'!$H$27,0,10*ROW('Water Data'!H90))="","",OFFSET('Water Data'!$H$27,0,10*ROW('Water Data'!H90)))</f>
        <v/>
      </c>
      <c r="CF96" s="370" t="str">
        <f ca="1">+IF(OFFSET('Water Data'!$H$28,0,10*ROW('Water Data'!H90))="","",OFFSET('Water Data'!$H$28,0,10*ROW('Water Data'!H90)))</f>
        <v/>
      </c>
      <c r="CG96" s="370" t="str">
        <f ca="1">+IF(OFFSET('Water Data'!$H$29,0,10*ROW('Water Data'!H90))="","",OFFSET('Water Data'!$H$29,0,10*ROW('Water Data'!H90)))</f>
        <v/>
      </c>
      <c r="CH96" s="370" t="str">
        <f ca="1">+IF(OFFSET('Water Data'!$I$27,0,10*ROW('Water Data'!I90))="","",OFFSET('Water Data'!$I$27,0,10*ROW('Water Data'!I90)))</f>
        <v/>
      </c>
      <c r="CI96" s="370" t="str">
        <f ca="1">+IF(OFFSET('Water Data'!$I$28,0,10*ROW('Water Data'!I90))="","",OFFSET('Water Data'!$I$28,0,10*ROW('Water Data'!I90)))</f>
        <v/>
      </c>
      <c r="CJ96" s="370" t="str">
        <f ca="1">+IF(OFFSET('Water Data'!$I$29,0,10*ROW('Water Data'!I90))="","",OFFSET('Water Data'!$I$29,0,10*ROW('Water Data'!I90)))</f>
        <v/>
      </c>
      <c r="CK96" s="370" t="str">
        <f ca="1">+IF(OFFSET('Sanitation Data'!$D$28,0,10*ROW('Sanitation Data'!D90))="","",OFFSET('Sanitation Data'!$D$28,0,10*ROW('Sanitation Data'!D90)))</f>
        <v/>
      </c>
      <c r="CL96" s="370" t="str">
        <f ca="1">+IF(OFFSET('Sanitation Data'!$D$29,0,10*ROW('Sanitation Data'!D90))="","",OFFSET('Sanitation Data'!$D$29,0,10*ROW('Sanitation Data'!D90)))</f>
        <v/>
      </c>
      <c r="CM96" s="370" t="str">
        <f ca="1">+IF(OFFSET('Sanitation Data'!$D$30,0,10*ROW('Sanitation Data'!D90))="","",OFFSET('Sanitation Data'!$D$30,0,10*ROW('Sanitation Data'!D90)))</f>
        <v/>
      </c>
      <c r="CN96" s="370" t="str">
        <f ca="1">+IF(OFFSET('Sanitation Data'!$D$31,0,10*ROW('Sanitation Data'!D90))="","",OFFSET('Sanitation Data'!$D$31,0,10*ROW('Sanitation Data'!D90)))</f>
        <v/>
      </c>
      <c r="CO96" s="370" t="str">
        <f ca="1">+IF(OFFSET('Sanitation Data'!$D$32,0,10*ROW('Sanitation Data'!D90))="","",OFFSET('Sanitation Data'!$D$32,0,10*ROW('Sanitation Data'!D90)))</f>
        <v/>
      </c>
      <c r="CP96" s="370" t="str">
        <f ca="1">+IF(OFFSET('Sanitation Data'!$E$28,0,10*ROW('Sanitation Data'!E90))="","",OFFSET('Sanitation Data'!$E$28,0,10*ROW('Sanitation Data'!E90)))</f>
        <v/>
      </c>
      <c r="CQ96" s="370" t="str">
        <f ca="1">+IF(OFFSET('Sanitation Data'!$E$29,0,10*ROW('Sanitation Data'!E90))="","",OFFSET('Sanitation Data'!$E$29,0,10*ROW('Sanitation Data'!E90)))</f>
        <v/>
      </c>
      <c r="CR96" s="370" t="str">
        <f ca="1">+IF(OFFSET('Sanitation Data'!$E$30,0,10*ROW('Sanitation Data'!E90))="","",OFFSET('Sanitation Data'!$E$30,0,10*ROW('Sanitation Data'!E90)))</f>
        <v/>
      </c>
      <c r="CS96" s="370" t="str">
        <f ca="1">+IF(OFFSET('Sanitation Data'!$E$31,0,10*ROW('Sanitation Data'!E90))="","",OFFSET('Sanitation Data'!$E$31,0,10*ROW('Sanitation Data'!E90)))</f>
        <v/>
      </c>
      <c r="CT96" s="370" t="str">
        <f ca="1">+IF(OFFSET('Sanitation Data'!$E$32,0,10*ROW('Sanitation Data'!E90))="","",OFFSET('Sanitation Data'!$E$32,0,10*ROW('Sanitation Data'!E90)))</f>
        <v/>
      </c>
      <c r="CU96" s="370" t="str">
        <f ca="1">+IF(OFFSET('Sanitation Data'!$F$28,0,10*ROW('Sanitation Data'!F90))="","",OFFSET('Sanitation Data'!$F$28,0,10*ROW('Sanitation Data'!F90)))</f>
        <v/>
      </c>
      <c r="CV96" s="370" t="str">
        <f ca="1">+IF(OFFSET('Sanitation Data'!$F$29,0,10*ROW('Sanitation Data'!F90))="","",OFFSET('Sanitation Data'!$F$29,0,10*ROW('Sanitation Data'!F90)))</f>
        <v/>
      </c>
      <c r="CW96" s="370" t="str">
        <f ca="1">+IF(OFFSET('Sanitation Data'!$F$30,0,10*ROW('Sanitation Data'!F90))="","",OFFSET('Sanitation Data'!$F$30,0,10*ROW('Sanitation Data'!F90)))</f>
        <v/>
      </c>
      <c r="CX96" s="370" t="str">
        <f ca="1">+IF(OFFSET('Sanitation Data'!$F$31,0,10*ROW('Sanitation Data'!F90))="","",OFFSET('Sanitation Data'!$F$31,0,10*ROW('Sanitation Data'!F90)))</f>
        <v/>
      </c>
      <c r="CY96" s="370" t="str">
        <f ca="1">+IF(OFFSET('Sanitation Data'!$F$32,0,10*ROW('Sanitation Data'!F90))="","",OFFSET('Sanitation Data'!$F$32,0,10*ROW('Sanitation Data'!F90)))</f>
        <v/>
      </c>
      <c r="CZ96" s="370" t="str">
        <f ca="1">+IF(OFFSET('Sanitation Data'!$G$28,0,10*ROW('Sanitation Data'!G90))="","",OFFSET('Sanitation Data'!$G$28,0,10*ROW('Sanitation Data'!G90)))</f>
        <v/>
      </c>
      <c r="DA96" s="370" t="str">
        <f ca="1">+IF(OFFSET('Sanitation Data'!$G$29,0,10*ROW('Sanitation Data'!G90))="","",OFFSET('Sanitation Data'!$G$29,0,10*ROW('Sanitation Data'!G90)))</f>
        <v/>
      </c>
      <c r="DB96" s="370" t="str">
        <f ca="1">+IF(OFFSET('Sanitation Data'!$G$30,0,10*ROW('Sanitation Data'!G90))="","",OFFSET('Sanitation Data'!$G$30,0,10*ROW('Sanitation Data'!G90)))</f>
        <v/>
      </c>
      <c r="DC96" s="370" t="str">
        <f ca="1">+IF(OFFSET('Sanitation Data'!$G$31,0,10*ROW('Sanitation Data'!G90))="","",OFFSET('Sanitation Data'!$G$31,0,10*ROW('Sanitation Data'!G90)))</f>
        <v/>
      </c>
      <c r="DD96" s="370" t="str">
        <f ca="1">+IF(OFFSET('Sanitation Data'!$G$32,0,10*ROW('Sanitation Data'!G90))="","",OFFSET('Sanitation Data'!$G$32,0,10*ROW('Sanitation Data'!G90)))</f>
        <v/>
      </c>
      <c r="DE96" s="370" t="str">
        <f ca="1">+IF(OFFSET('Sanitation Data'!$H$28,0,10*ROW('Sanitation Data'!H90))="","",OFFSET('Sanitation Data'!$H$28,0,10*ROW('Sanitation Data'!H90)))</f>
        <v/>
      </c>
      <c r="DF96" s="370" t="str">
        <f ca="1">+IF(OFFSET('Sanitation Data'!$H$29,0,10*ROW('Sanitation Data'!H90))="","",OFFSET('Sanitation Data'!$H$29,0,10*ROW('Sanitation Data'!H90)))</f>
        <v/>
      </c>
      <c r="DG96" s="370" t="str">
        <f ca="1">+IF(OFFSET('Sanitation Data'!$H$30,0,10*ROW('Sanitation Data'!H90))="","",OFFSET('Sanitation Data'!$H$30,0,10*ROW('Sanitation Data'!H90)))</f>
        <v/>
      </c>
      <c r="DH96" s="370" t="str">
        <f ca="1">+IF(OFFSET('Sanitation Data'!$H$31,0,10*ROW('Sanitation Data'!H90))="","",OFFSET('Sanitation Data'!$H$31,0,10*ROW('Sanitation Data'!H90)))</f>
        <v/>
      </c>
      <c r="DI96" s="370" t="str">
        <f ca="1">+IF(OFFSET('Sanitation Data'!$H$32,0,10*ROW('Sanitation Data'!H90))="","",OFFSET('Sanitation Data'!$H$32,0,10*ROW('Sanitation Data'!H90)))</f>
        <v/>
      </c>
      <c r="DJ96" s="370" t="str">
        <f ca="1">+IF(OFFSET('Sanitation Data'!$I$28,0,10*ROW('Sanitation Data'!I90))="","",OFFSET('Sanitation Data'!$I$28,0,10*ROW('Sanitation Data'!I90)))</f>
        <v/>
      </c>
      <c r="DK96" s="370" t="str">
        <f ca="1">+IF(OFFSET('Sanitation Data'!$I$29,0,10*ROW('Sanitation Data'!I90))="","",OFFSET('Sanitation Data'!$I$29,0,10*ROW('Sanitation Data'!I90)))</f>
        <v/>
      </c>
      <c r="DL96" s="370" t="str">
        <f ca="1">+IF(OFFSET('Sanitation Data'!$I$30,0,10*ROW('Sanitation Data'!I90))="","",OFFSET('Sanitation Data'!$I$30,0,10*ROW('Sanitation Data'!I90)))</f>
        <v/>
      </c>
      <c r="DM96" s="370" t="str">
        <f ca="1">+IF(OFFSET('Sanitation Data'!$I$31,0,10*ROW('Sanitation Data'!I90))="","",OFFSET('Sanitation Data'!$I$31,0,10*ROW('Sanitation Data'!I90)))</f>
        <v/>
      </c>
      <c r="DN96" s="370" t="str">
        <f ca="1">+IF(OFFSET('Sanitation Data'!$I$32,0,10*ROW('Sanitation Data'!I90))="","",OFFSET('Sanitation Data'!$I$32,0,10*ROW('Sanitation Data'!I90)))</f>
        <v/>
      </c>
      <c r="DO96" s="370" t="str">
        <f ca="1">+IF(OFFSET('Hygiene Data'!$D$11,0,10*ROW('Hygiene Data'!D90))="","",OFFSET('Hygiene Data'!$D$11,0,10*ROW('Hygiene Data'!D90)))</f>
        <v/>
      </c>
      <c r="DP96" s="370" t="str">
        <f ca="1">+IF(OFFSET('Hygiene Data'!$D$12,0,10*ROW('Hygiene Data'!D90))="","",OFFSET('Hygiene Data'!$D$12,0,10*ROW('Hygiene Data'!D90)))</f>
        <v/>
      </c>
      <c r="DQ96" s="370" t="str">
        <f ca="1">+IF(OFFSET('Hygiene Data'!$D$13,0,10*ROW('Hygiene Data'!D90))="","",OFFSET('Hygiene Data'!$D$13,0,10*ROW('Hygiene Data'!D90)))</f>
        <v/>
      </c>
      <c r="DR96" s="370" t="str">
        <f ca="1">+IF(OFFSET('Hygiene Data'!$E$11,0,10*ROW('Hygiene Data'!E90))="","",OFFSET('Hygiene Data'!$E$11,0,10*ROW('Hygiene Data'!E90)))</f>
        <v/>
      </c>
      <c r="DS96" s="370" t="str">
        <f ca="1">+IF(OFFSET('Hygiene Data'!$E$12,0,10*ROW('Hygiene Data'!E90))="","",OFFSET('Hygiene Data'!$E$12,0,10*ROW('Hygiene Data'!E90)))</f>
        <v/>
      </c>
      <c r="DT96" s="370" t="str">
        <f ca="1">+IF(OFFSET('Hygiene Data'!$E$13,0,10*ROW('Hygiene Data'!E90))="","",OFFSET('Hygiene Data'!$E$13,0,10*ROW('Hygiene Data'!E90)))</f>
        <v/>
      </c>
      <c r="DU96" s="370" t="str">
        <f ca="1">+IF(OFFSET('Hygiene Data'!$F$11,0,10*ROW('Hygiene Data'!F90))="","",OFFSET('Hygiene Data'!$F$11,0,10*ROW('Hygiene Data'!F90)))</f>
        <v/>
      </c>
      <c r="DV96" s="370" t="str">
        <f ca="1">+IF(OFFSET('Hygiene Data'!$F$12,0,10*ROW('Hygiene Data'!F90))="","",OFFSET('Hygiene Data'!$F$12,0,10*ROW('Hygiene Data'!F90)))</f>
        <v/>
      </c>
      <c r="DW96" s="370" t="str">
        <f ca="1">+IF(OFFSET('Hygiene Data'!$F$13,0,10*ROW('Hygiene Data'!F90))="","",OFFSET('Hygiene Data'!$F$13,0,10*ROW('Hygiene Data'!F90)))</f>
        <v/>
      </c>
      <c r="DX96" s="370" t="str">
        <f ca="1">+IF(OFFSET('Hygiene Data'!$G$11,0,10*ROW('Hygiene Data'!G90))="","",OFFSET('Hygiene Data'!$G$11,0,10*ROW('Hygiene Data'!G90)))</f>
        <v/>
      </c>
      <c r="DY96" s="370" t="str">
        <f ca="1">+IF(OFFSET('Hygiene Data'!$G$12,0,10*ROW('Hygiene Data'!G90))="","",OFFSET('Hygiene Data'!$G$12,0,10*ROW('Hygiene Data'!G90)))</f>
        <v/>
      </c>
      <c r="DZ96" s="370" t="str">
        <f ca="1">+IF(OFFSET('Hygiene Data'!$G$13,0,10*ROW('Hygiene Data'!G90))="","",OFFSET('Hygiene Data'!$G$13,0,10*ROW('Hygiene Data'!G90)))</f>
        <v/>
      </c>
      <c r="EA96" s="370" t="str">
        <f ca="1">+IF(OFFSET('Hygiene Data'!$H$11,0,10*ROW('Hygiene Data'!H90))="","",OFFSET('Hygiene Data'!$H$11,0,10*ROW('Hygiene Data'!H90)))</f>
        <v/>
      </c>
      <c r="EB96" s="370" t="str">
        <f ca="1">+IF(OFFSET('Hygiene Data'!$H$12,0,10*ROW('Hygiene Data'!H90))="","",OFFSET('Hygiene Data'!$H$12,0,10*ROW('Hygiene Data'!H90)))</f>
        <v/>
      </c>
      <c r="EC96" s="370" t="str">
        <f ca="1">+IF(OFFSET('Hygiene Data'!$H$13,0,10*ROW('Hygiene Data'!H90))="","",OFFSET('Hygiene Data'!$H$13,0,10*ROW('Hygiene Data'!H90)))</f>
        <v/>
      </c>
      <c r="ED96" s="370" t="str">
        <f ca="1">+IF(OFFSET('Hygiene Data'!$I$11,0,10*ROW('Hygiene Data'!I90))="","",OFFSET('Hygiene Data'!$I$11,0,10*ROW('Hygiene Data'!I90)))</f>
        <v/>
      </c>
      <c r="EE96" s="370" t="str">
        <f ca="1">+IF(OFFSET('Hygiene Data'!$I$12,0,10*ROW('Hygiene Data'!I90))="","",OFFSET('Hygiene Data'!$I$12,0,10*ROW('Hygiene Data'!I90)))</f>
        <v/>
      </c>
      <c r="EF96" s="370" t="str">
        <f ca="1">+IF(OFFSET('Hygiene Data'!$I$13,0,10*ROW('Hygiene Data'!I90))="","",OFFSET('Hygiene Data'!$I$13,0,10*ROW('Hygiene Data'!I90)))</f>
        <v/>
      </c>
    </row>
    <row r="97" spans="1:136" x14ac:dyDescent="0.25">
      <c r="A97" s="479" t="str">
        <f ca="1">+IF(OFFSET('Water Data'!$B$2,0,10*ROW('Water Data'!E91))="","",OFFSET('Water Data'!$B$2,0,10*ROW('Water Data'!E91)))</f>
        <v/>
      </c>
      <c r="B97" s="47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6" t="str">
        <f t="shared" ca="1" si="1"/>
        <v/>
      </c>
      <c r="D97" s="50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0" t="str">
        <f ca="1">+IF(OFFSET('Water Data'!$D$27,0,10*ROW('Water Data'!D91))="","",OFFSET('Water Data'!$D$27,0,10*ROW('Water Data'!D91)))</f>
        <v/>
      </c>
      <c r="BT97" s="370" t="str">
        <f ca="1">+IF(OFFSET('Water Data'!$D$28,0,10*ROW('Water Data'!D91))="","",OFFSET('Water Data'!$D$28,0,10*ROW('Water Data'!D91)))</f>
        <v/>
      </c>
      <c r="BU97" s="370" t="str">
        <f ca="1">+IF(OFFSET('Water Data'!$D$29,0,10*ROW('Water Data'!D91))="","",OFFSET('Water Data'!$D$29,0,10*ROW('Water Data'!D91)))</f>
        <v/>
      </c>
      <c r="BV97" s="370" t="str">
        <f ca="1">+IF(OFFSET('Water Data'!$E$27,0,10*ROW('Water Data'!E91))="","",OFFSET('Water Data'!$E$27,0,10*ROW('Water Data'!E91)))</f>
        <v/>
      </c>
      <c r="BW97" s="370" t="str">
        <f ca="1">+IF(OFFSET('Water Data'!$E$28,0,10*ROW('Water Data'!E91))="","",OFFSET('Water Data'!$E$28,0,10*ROW('Water Data'!E91)))</f>
        <v/>
      </c>
      <c r="BX97" s="370" t="str">
        <f ca="1">+IF(OFFSET('Water Data'!$E$29,0,10*ROW('Water Data'!E91))="","",OFFSET('Water Data'!$E$29,0,10*ROW('Water Data'!E91)))</f>
        <v/>
      </c>
      <c r="BY97" s="370" t="str">
        <f ca="1">+IF(OFFSET('Water Data'!$F$27,0,10*ROW('Water Data'!F91))="","",OFFSET('Water Data'!$F$27,0,10*ROW('Water Data'!F91)))</f>
        <v/>
      </c>
      <c r="BZ97" s="370" t="str">
        <f ca="1">+IF(OFFSET('Water Data'!$F$28,0,10*ROW('Water Data'!F91))="","",OFFSET('Water Data'!$F$28,0,10*ROW('Water Data'!F91)))</f>
        <v/>
      </c>
      <c r="CA97" s="370" t="str">
        <f ca="1">+IF(OFFSET('Water Data'!$F$29,0,10*ROW('Water Data'!F91))="","",OFFSET('Water Data'!$F$29,0,10*ROW('Water Data'!F91)))</f>
        <v/>
      </c>
      <c r="CB97" s="370" t="str">
        <f ca="1">+IF(OFFSET('Water Data'!$G$27,0,10*ROW('Water Data'!G91))="","",OFFSET('Water Data'!$G$27,0,10*ROW('Water Data'!G91)))</f>
        <v/>
      </c>
      <c r="CC97" s="370" t="str">
        <f ca="1">+IF(OFFSET('Water Data'!$G$28,0,10*ROW('Water Data'!G91))="","",OFFSET('Water Data'!$G$28,0,10*ROW('Water Data'!G91)))</f>
        <v/>
      </c>
      <c r="CD97" s="370" t="str">
        <f ca="1">+IF(OFFSET('Water Data'!$G$29,0,10*ROW('Water Data'!G91))="","",OFFSET('Water Data'!$G$29,0,10*ROW('Water Data'!G91)))</f>
        <v/>
      </c>
      <c r="CE97" s="370" t="str">
        <f ca="1">+IF(OFFSET('Water Data'!$H$27,0,10*ROW('Water Data'!H91))="","",OFFSET('Water Data'!$H$27,0,10*ROW('Water Data'!H91)))</f>
        <v/>
      </c>
      <c r="CF97" s="370" t="str">
        <f ca="1">+IF(OFFSET('Water Data'!$H$28,0,10*ROW('Water Data'!H91))="","",OFFSET('Water Data'!$H$28,0,10*ROW('Water Data'!H91)))</f>
        <v/>
      </c>
      <c r="CG97" s="370" t="str">
        <f ca="1">+IF(OFFSET('Water Data'!$H$29,0,10*ROW('Water Data'!H91))="","",OFFSET('Water Data'!$H$29,0,10*ROW('Water Data'!H91)))</f>
        <v/>
      </c>
      <c r="CH97" s="370" t="str">
        <f ca="1">+IF(OFFSET('Water Data'!$I$27,0,10*ROW('Water Data'!I91))="","",OFFSET('Water Data'!$I$27,0,10*ROW('Water Data'!I91)))</f>
        <v/>
      </c>
      <c r="CI97" s="370" t="str">
        <f ca="1">+IF(OFFSET('Water Data'!$I$28,0,10*ROW('Water Data'!I91))="","",OFFSET('Water Data'!$I$28,0,10*ROW('Water Data'!I91)))</f>
        <v/>
      </c>
      <c r="CJ97" s="370" t="str">
        <f ca="1">+IF(OFFSET('Water Data'!$I$29,0,10*ROW('Water Data'!I91))="","",OFFSET('Water Data'!$I$29,0,10*ROW('Water Data'!I91)))</f>
        <v/>
      </c>
      <c r="CK97" s="370" t="str">
        <f ca="1">+IF(OFFSET('Sanitation Data'!$D$28,0,10*ROW('Sanitation Data'!D91))="","",OFFSET('Sanitation Data'!$D$28,0,10*ROW('Sanitation Data'!D91)))</f>
        <v/>
      </c>
      <c r="CL97" s="370" t="str">
        <f ca="1">+IF(OFFSET('Sanitation Data'!$D$29,0,10*ROW('Sanitation Data'!D91))="","",OFFSET('Sanitation Data'!$D$29,0,10*ROW('Sanitation Data'!D91)))</f>
        <v/>
      </c>
      <c r="CM97" s="370" t="str">
        <f ca="1">+IF(OFFSET('Sanitation Data'!$D$30,0,10*ROW('Sanitation Data'!D91))="","",OFFSET('Sanitation Data'!$D$30,0,10*ROW('Sanitation Data'!D91)))</f>
        <v/>
      </c>
      <c r="CN97" s="370" t="str">
        <f ca="1">+IF(OFFSET('Sanitation Data'!$D$31,0,10*ROW('Sanitation Data'!D91))="","",OFFSET('Sanitation Data'!$D$31,0,10*ROW('Sanitation Data'!D91)))</f>
        <v/>
      </c>
      <c r="CO97" s="370" t="str">
        <f ca="1">+IF(OFFSET('Sanitation Data'!$D$32,0,10*ROW('Sanitation Data'!D91))="","",OFFSET('Sanitation Data'!$D$32,0,10*ROW('Sanitation Data'!D91)))</f>
        <v/>
      </c>
      <c r="CP97" s="370" t="str">
        <f ca="1">+IF(OFFSET('Sanitation Data'!$E$28,0,10*ROW('Sanitation Data'!E91))="","",OFFSET('Sanitation Data'!$E$28,0,10*ROW('Sanitation Data'!E91)))</f>
        <v/>
      </c>
      <c r="CQ97" s="370" t="str">
        <f ca="1">+IF(OFFSET('Sanitation Data'!$E$29,0,10*ROW('Sanitation Data'!E91))="","",OFFSET('Sanitation Data'!$E$29,0,10*ROW('Sanitation Data'!E91)))</f>
        <v/>
      </c>
      <c r="CR97" s="370" t="str">
        <f ca="1">+IF(OFFSET('Sanitation Data'!$E$30,0,10*ROW('Sanitation Data'!E91))="","",OFFSET('Sanitation Data'!$E$30,0,10*ROW('Sanitation Data'!E91)))</f>
        <v/>
      </c>
      <c r="CS97" s="370" t="str">
        <f ca="1">+IF(OFFSET('Sanitation Data'!$E$31,0,10*ROW('Sanitation Data'!E91))="","",OFFSET('Sanitation Data'!$E$31,0,10*ROW('Sanitation Data'!E91)))</f>
        <v/>
      </c>
      <c r="CT97" s="370" t="str">
        <f ca="1">+IF(OFFSET('Sanitation Data'!$E$32,0,10*ROW('Sanitation Data'!E91))="","",OFFSET('Sanitation Data'!$E$32,0,10*ROW('Sanitation Data'!E91)))</f>
        <v/>
      </c>
      <c r="CU97" s="370" t="str">
        <f ca="1">+IF(OFFSET('Sanitation Data'!$F$28,0,10*ROW('Sanitation Data'!F91))="","",OFFSET('Sanitation Data'!$F$28,0,10*ROW('Sanitation Data'!F91)))</f>
        <v/>
      </c>
      <c r="CV97" s="370" t="str">
        <f ca="1">+IF(OFFSET('Sanitation Data'!$F$29,0,10*ROW('Sanitation Data'!F91))="","",OFFSET('Sanitation Data'!$F$29,0,10*ROW('Sanitation Data'!F91)))</f>
        <v/>
      </c>
      <c r="CW97" s="370" t="str">
        <f ca="1">+IF(OFFSET('Sanitation Data'!$F$30,0,10*ROW('Sanitation Data'!F91))="","",OFFSET('Sanitation Data'!$F$30,0,10*ROW('Sanitation Data'!F91)))</f>
        <v/>
      </c>
      <c r="CX97" s="370" t="str">
        <f ca="1">+IF(OFFSET('Sanitation Data'!$F$31,0,10*ROW('Sanitation Data'!F91))="","",OFFSET('Sanitation Data'!$F$31,0,10*ROW('Sanitation Data'!F91)))</f>
        <v/>
      </c>
      <c r="CY97" s="370" t="str">
        <f ca="1">+IF(OFFSET('Sanitation Data'!$F$32,0,10*ROW('Sanitation Data'!F91))="","",OFFSET('Sanitation Data'!$F$32,0,10*ROW('Sanitation Data'!F91)))</f>
        <v/>
      </c>
      <c r="CZ97" s="370" t="str">
        <f ca="1">+IF(OFFSET('Sanitation Data'!$G$28,0,10*ROW('Sanitation Data'!G91))="","",OFFSET('Sanitation Data'!$G$28,0,10*ROW('Sanitation Data'!G91)))</f>
        <v/>
      </c>
      <c r="DA97" s="370" t="str">
        <f ca="1">+IF(OFFSET('Sanitation Data'!$G$29,0,10*ROW('Sanitation Data'!G91))="","",OFFSET('Sanitation Data'!$G$29,0,10*ROW('Sanitation Data'!G91)))</f>
        <v/>
      </c>
      <c r="DB97" s="370" t="str">
        <f ca="1">+IF(OFFSET('Sanitation Data'!$G$30,0,10*ROW('Sanitation Data'!G91))="","",OFFSET('Sanitation Data'!$G$30,0,10*ROW('Sanitation Data'!G91)))</f>
        <v/>
      </c>
      <c r="DC97" s="370" t="str">
        <f ca="1">+IF(OFFSET('Sanitation Data'!$G$31,0,10*ROW('Sanitation Data'!G91))="","",OFFSET('Sanitation Data'!$G$31,0,10*ROW('Sanitation Data'!G91)))</f>
        <v/>
      </c>
      <c r="DD97" s="370" t="str">
        <f ca="1">+IF(OFFSET('Sanitation Data'!$G$32,0,10*ROW('Sanitation Data'!G91))="","",OFFSET('Sanitation Data'!$G$32,0,10*ROW('Sanitation Data'!G91)))</f>
        <v/>
      </c>
      <c r="DE97" s="370" t="str">
        <f ca="1">+IF(OFFSET('Sanitation Data'!$H$28,0,10*ROW('Sanitation Data'!H91))="","",OFFSET('Sanitation Data'!$H$28,0,10*ROW('Sanitation Data'!H91)))</f>
        <v/>
      </c>
      <c r="DF97" s="370" t="str">
        <f ca="1">+IF(OFFSET('Sanitation Data'!$H$29,0,10*ROW('Sanitation Data'!H91))="","",OFFSET('Sanitation Data'!$H$29,0,10*ROW('Sanitation Data'!H91)))</f>
        <v/>
      </c>
      <c r="DG97" s="370" t="str">
        <f ca="1">+IF(OFFSET('Sanitation Data'!$H$30,0,10*ROW('Sanitation Data'!H91))="","",OFFSET('Sanitation Data'!$H$30,0,10*ROW('Sanitation Data'!H91)))</f>
        <v/>
      </c>
      <c r="DH97" s="370" t="str">
        <f ca="1">+IF(OFFSET('Sanitation Data'!$H$31,0,10*ROW('Sanitation Data'!H91))="","",OFFSET('Sanitation Data'!$H$31,0,10*ROW('Sanitation Data'!H91)))</f>
        <v/>
      </c>
      <c r="DI97" s="370" t="str">
        <f ca="1">+IF(OFFSET('Sanitation Data'!$H$32,0,10*ROW('Sanitation Data'!H91))="","",OFFSET('Sanitation Data'!$H$32,0,10*ROW('Sanitation Data'!H91)))</f>
        <v/>
      </c>
      <c r="DJ97" s="370" t="str">
        <f ca="1">+IF(OFFSET('Sanitation Data'!$I$28,0,10*ROW('Sanitation Data'!I91))="","",OFFSET('Sanitation Data'!$I$28,0,10*ROW('Sanitation Data'!I91)))</f>
        <v/>
      </c>
      <c r="DK97" s="370" t="str">
        <f ca="1">+IF(OFFSET('Sanitation Data'!$I$29,0,10*ROW('Sanitation Data'!I91))="","",OFFSET('Sanitation Data'!$I$29,0,10*ROW('Sanitation Data'!I91)))</f>
        <v/>
      </c>
      <c r="DL97" s="370" t="str">
        <f ca="1">+IF(OFFSET('Sanitation Data'!$I$30,0,10*ROW('Sanitation Data'!I91))="","",OFFSET('Sanitation Data'!$I$30,0,10*ROW('Sanitation Data'!I91)))</f>
        <v/>
      </c>
      <c r="DM97" s="370" t="str">
        <f ca="1">+IF(OFFSET('Sanitation Data'!$I$31,0,10*ROW('Sanitation Data'!I91))="","",OFFSET('Sanitation Data'!$I$31,0,10*ROW('Sanitation Data'!I91)))</f>
        <v/>
      </c>
      <c r="DN97" s="370" t="str">
        <f ca="1">+IF(OFFSET('Sanitation Data'!$I$32,0,10*ROW('Sanitation Data'!I91))="","",OFFSET('Sanitation Data'!$I$32,0,10*ROW('Sanitation Data'!I91)))</f>
        <v/>
      </c>
      <c r="DO97" s="370" t="str">
        <f ca="1">+IF(OFFSET('Hygiene Data'!$D$11,0,10*ROW('Hygiene Data'!D91))="","",OFFSET('Hygiene Data'!$D$11,0,10*ROW('Hygiene Data'!D91)))</f>
        <v/>
      </c>
      <c r="DP97" s="370" t="str">
        <f ca="1">+IF(OFFSET('Hygiene Data'!$D$12,0,10*ROW('Hygiene Data'!D91))="","",OFFSET('Hygiene Data'!$D$12,0,10*ROW('Hygiene Data'!D91)))</f>
        <v/>
      </c>
      <c r="DQ97" s="370" t="str">
        <f ca="1">+IF(OFFSET('Hygiene Data'!$D$13,0,10*ROW('Hygiene Data'!D91))="","",OFFSET('Hygiene Data'!$D$13,0,10*ROW('Hygiene Data'!D91)))</f>
        <v/>
      </c>
      <c r="DR97" s="370" t="str">
        <f ca="1">+IF(OFFSET('Hygiene Data'!$E$11,0,10*ROW('Hygiene Data'!E91))="","",OFFSET('Hygiene Data'!$E$11,0,10*ROW('Hygiene Data'!E91)))</f>
        <v/>
      </c>
      <c r="DS97" s="370" t="str">
        <f ca="1">+IF(OFFSET('Hygiene Data'!$E$12,0,10*ROW('Hygiene Data'!E91))="","",OFFSET('Hygiene Data'!$E$12,0,10*ROW('Hygiene Data'!E91)))</f>
        <v/>
      </c>
      <c r="DT97" s="370" t="str">
        <f ca="1">+IF(OFFSET('Hygiene Data'!$E$13,0,10*ROW('Hygiene Data'!E91))="","",OFFSET('Hygiene Data'!$E$13,0,10*ROW('Hygiene Data'!E91)))</f>
        <v/>
      </c>
      <c r="DU97" s="370" t="str">
        <f ca="1">+IF(OFFSET('Hygiene Data'!$F$11,0,10*ROW('Hygiene Data'!F91))="","",OFFSET('Hygiene Data'!$F$11,0,10*ROW('Hygiene Data'!F91)))</f>
        <v/>
      </c>
      <c r="DV97" s="370" t="str">
        <f ca="1">+IF(OFFSET('Hygiene Data'!$F$12,0,10*ROW('Hygiene Data'!F91))="","",OFFSET('Hygiene Data'!$F$12,0,10*ROW('Hygiene Data'!F91)))</f>
        <v/>
      </c>
      <c r="DW97" s="370" t="str">
        <f ca="1">+IF(OFFSET('Hygiene Data'!$F$13,0,10*ROW('Hygiene Data'!F91))="","",OFFSET('Hygiene Data'!$F$13,0,10*ROW('Hygiene Data'!F91)))</f>
        <v/>
      </c>
      <c r="DX97" s="370" t="str">
        <f ca="1">+IF(OFFSET('Hygiene Data'!$G$11,0,10*ROW('Hygiene Data'!G91))="","",OFFSET('Hygiene Data'!$G$11,0,10*ROW('Hygiene Data'!G91)))</f>
        <v/>
      </c>
      <c r="DY97" s="370" t="str">
        <f ca="1">+IF(OFFSET('Hygiene Data'!$G$12,0,10*ROW('Hygiene Data'!G91))="","",OFFSET('Hygiene Data'!$G$12,0,10*ROW('Hygiene Data'!G91)))</f>
        <v/>
      </c>
      <c r="DZ97" s="370" t="str">
        <f ca="1">+IF(OFFSET('Hygiene Data'!$G$13,0,10*ROW('Hygiene Data'!G91))="","",OFFSET('Hygiene Data'!$G$13,0,10*ROW('Hygiene Data'!G91)))</f>
        <v/>
      </c>
      <c r="EA97" s="370" t="str">
        <f ca="1">+IF(OFFSET('Hygiene Data'!$H$11,0,10*ROW('Hygiene Data'!H91))="","",OFFSET('Hygiene Data'!$H$11,0,10*ROW('Hygiene Data'!H91)))</f>
        <v/>
      </c>
      <c r="EB97" s="370" t="str">
        <f ca="1">+IF(OFFSET('Hygiene Data'!$H$12,0,10*ROW('Hygiene Data'!H91))="","",OFFSET('Hygiene Data'!$H$12,0,10*ROW('Hygiene Data'!H91)))</f>
        <v/>
      </c>
      <c r="EC97" s="370" t="str">
        <f ca="1">+IF(OFFSET('Hygiene Data'!$H$13,0,10*ROW('Hygiene Data'!H91))="","",OFFSET('Hygiene Data'!$H$13,0,10*ROW('Hygiene Data'!H91)))</f>
        <v/>
      </c>
      <c r="ED97" s="370" t="str">
        <f ca="1">+IF(OFFSET('Hygiene Data'!$I$11,0,10*ROW('Hygiene Data'!I91))="","",OFFSET('Hygiene Data'!$I$11,0,10*ROW('Hygiene Data'!I91)))</f>
        <v/>
      </c>
      <c r="EE97" s="370" t="str">
        <f ca="1">+IF(OFFSET('Hygiene Data'!$I$12,0,10*ROW('Hygiene Data'!I91))="","",OFFSET('Hygiene Data'!$I$12,0,10*ROW('Hygiene Data'!I91)))</f>
        <v/>
      </c>
      <c r="EF97" s="370" t="str">
        <f ca="1">+IF(OFFSET('Hygiene Data'!$I$13,0,10*ROW('Hygiene Data'!I91))="","",OFFSET('Hygiene Data'!$I$13,0,10*ROW('Hygiene Data'!I91)))</f>
        <v/>
      </c>
    </row>
    <row r="98" spans="1:136" x14ac:dyDescent="0.25">
      <c r="A98" s="479" t="str">
        <f ca="1">+IF(OFFSET('Water Data'!$B$2,0,10*ROW('Water Data'!E92))="","",OFFSET('Water Data'!$B$2,0,10*ROW('Water Data'!E92)))</f>
        <v/>
      </c>
      <c r="B98" s="47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6" t="str">
        <f t="shared" ca="1" si="1"/>
        <v/>
      </c>
      <c r="D98" s="50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0" t="str">
        <f ca="1">+IF(OFFSET('Water Data'!$D$27,0,10*ROW('Water Data'!D92))="","",OFFSET('Water Data'!$D$27,0,10*ROW('Water Data'!D92)))</f>
        <v/>
      </c>
      <c r="BT98" s="370" t="str">
        <f ca="1">+IF(OFFSET('Water Data'!$D$28,0,10*ROW('Water Data'!D92))="","",OFFSET('Water Data'!$D$28,0,10*ROW('Water Data'!D92)))</f>
        <v/>
      </c>
      <c r="BU98" s="370" t="str">
        <f ca="1">+IF(OFFSET('Water Data'!$D$29,0,10*ROW('Water Data'!D92))="","",OFFSET('Water Data'!$D$29,0,10*ROW('Water Data'!D92)))</f>
        <v/>
      </c>
      <c r="BV98" s="370" t="str">
        <f ca="1">+IF(OFFSET('Water Data'!$E$27,0,10*ROW('Water Data'!E92))="","",OFFSET('Water Data'!$E$27,0,10*ROW('Water Data'!E92)))</f>
        <v/>
      </c>
      <c r="BW98" s="370" t="str">
        <f ca="1">+IF(OFFSET('Water Data'!$E$28,0,10*ROW('Water Data'!E92))="","",OFFSET('Water Data'!$E$28,0,10*ROW('Water Data'!E92)))</f>
        <v/>
      </c>
      <c r="BX98" s="370" t="str">
        <f ca="1">+IF(OFFSET('Water Data'!$E$29,0,10*ROW('Water Data'!E92))="","",OFFSET('Water Data'!$E$29,0,10*ROW('Water Data'!E92)))</f>
        <v/>
      </c>
      <c r="BY98" s="370" t="str">
        <f ca="1">+IF(OFFSET('Water Data'!$F$27,0,10*ROW('Water Data'!F92))="","",OFFSET('Water Data'!$F$27,0,10*ROW('Water Data'!F92)))</f>
        <v/>
      </c>
      <c r="BZ98" s="370" t="str">
        <f ca="1">+IF(OFFSET('Water Data'!$F$28,0,10*ROW('Water Data'!F92))="","",OFFSET('Water Data'!$F$28,0,10*ROW('Water Data'!F92)))</f>
        <v/>
      </c>
      <c r="CA98" s="370" t="str">
        <f ca="1">+IF(OFFSET('Water Data'!$F$29,0,10*ROW('Water Data'!F92))="","",OFFSET('Water Data'!$F$29,0,10*ROW('Water Data'!F92)))</f>
        <v/>
      </c>
      <c r="CB98" s="370" t="str">
        <f ca="1">+IF(OFFSET('Water Data'!$G$27,0,10*ROW('Water Data'!G92))="","",OFFSET('Water Data'!$G$27,0,10*ROW('Water Data'!G92)))</f>
        <v/>
      </c>
      <c r="CC98" s="370" t="str">
        <f ca="1">+IF(OFFSET('Water Data'!$G$28,0,10*ROW('Water Data'!G92))="","",OFFSET('Water Data'!$G$28,0,10*ROW('Water Data'!G92)))</f>
        <v/>
      </c>
      <c r="CD98" s="370" t="str">
        <f ca="1">+IF(OFFSET('Water Data'!$G$29,0,10*ROW('Water Data'!G92))="","",OFFSET('Water Data'!$G$29,0,10*ROW('Water Data'!G92)))</f>
        <v/>
      </c>
      <c r="CE98" s="370" t="str">
        <f ca="1">+IF(OFFSET('Water Data'!$H$27,0,10*ROW('Water Data'!H92))="","",OFFSET('Water Data'!$H$27,0,10*ROW('Water Data'!H92)))</f>
        <v/>
      </c>
      <c r="CF98" s="370" t="str">
        <f ca="1">+IF(OFFSET('Water Data'!$H$28,0,10*ROW('Water Data'!H92))="","",OFFSET('Water Data'!$H$28,0,10*ROW('Water Data'!H92)))</f>
        <v/>
      </c>
      <c r="CG98" s="370" t="str">
        <f ca="1">+IF(OFFSET('Water Data'!$H$29,0,10*ROW('Water Data'!H92))="","",OFFSET('Water Data'!$H$29,0,10*ROW('Water Data'!H92)))</f>
        <v/>
      </c>
      <c r="CH98" s="370" t="str">
        <f ca="1">+IF(OFFSET('Water Data'!$I$27,0,10*ROW('Water Data'!I92))="","",OFFSET('Water Data'!$I$27,0,10*ROW('Water Data'!I92)))</f>
        <v/>
      </c>
      <c r="CI98" s="370" t="str">
        <f ca="1">+IF(OFFSET('Water Data'!$I$28,0,10*ROW('Water Data'!I92))="","",OFFSET('Water Data'!$I$28,0,10*ROW('Water Data'!I92)))</f>
        <v/>
      </c>
      <c r="CJ98" s="370" t="str">
        <f ca="1">+IF(OFFSET('Water Data'!$I$29,0,10*ROW('Water Data'!I92))="","",OFFSET('Water Data'!$I$29,0,10*ROW('Water Data'!I92)))</f>
        <v/>
      </c>
      <c r="CK98" s="370" t="str">
        <f ca="1">+IF(OFFSET('Sanitation Data'!$D$28,0,10*ROW('Sanitation Data'!D92))="","",OFFSET('Sanitation Data'!$D$28,0,10*ROW('Sanitation Data'!D92)))</f>
        <v/>
      </c>
      <c r="CL98" s="370" t="str">
        <f ca="1">+IF(OFFSET('Sanitation Data'!$D$29,0,10*ROW('Sanitation Data'!D92))="","",OFFSET('Sanitation Data'!$D$29,0,10*ROW('Sanitation Data'!D92)))</f>
        <v/>
      </c>
      <c r="CM98" s="370" t="str">
        <f ca="1">+IF(OFFSET('Sanitation Data'!$D$30,0,10*ROW('Sanitation Data'!D92))="","",OFFSET('Sanitation Data'!$D$30,0,10*ROW('Sanitation Data'!D92)))</f>
        <v/>
      </c>
      <c r="CN98" s="370" t="str">
        <f ca="1">+IF(OFFSET('Sanitation Data'!$D$31,0,10*ROW('Sanitation Data'!D92))="","",OFFSET('Sanitation Data'!$D$31,0,10*ROW('Sanitation Data'!D92)))</f>
        <v/>
      </c>
      <c r="CO98" s="370" t="str">
        <f ca="1">+IF(OFFSET('Sanitation Data'!$D$32,0,10*ROW('Sanitation Data'!D92))="","",OFFSET('Sanitation Data'!$D$32,0,10*ROW('Sanitation Data'!D92)))</f>
        <v/>
      </c>
      <c r="CP98" s="370" t="str">
        <f ca="1">+IF(OFFSET('Sanitation Data'!$E$28,0,10*ROW('Sanitation Data'!E92))="","",OFFSET('Sanitation Data'!$E$28,0,10*ROW('Sanitation Data'!E92)))</f>
        <v/>
      </c>
      <c r="CQ98" s="370" t="str">
        <f ca="1">+IF(OFFSET('Sanitation Data'!$E$29,0,10*ROW('Sanitation Data'!E92))="","",OFFSET('Sanitation Data'!$E$29,0,10*ROW('Sanitation Data'!E92)))</f>
        <v/>
      </c>
      <c r="CR98" s="370" t="str">
        <f ca="1">+IF(OFFSET('Sanitation Data'!$E$30,0,10*ROW('Sanitation Data'!E92))="","",OFFSET('Sanitation Data'!$E$30,0,10*ROW('Sanitation Data'!E92)))</f>
        <v/>
      </c>
      <c r="CS98" s="370" t="str">
        <f ca="1">+IF(OFFSET('Sanitation Data'!$E$31,0,10*ROW('Sanitation Data'!E92))="","",OFFSET('Sanitation Data'!$E$31,0,10*ROW('Sanitation Data'!E92)))</f>
        <v/>
      </c>
      <c r="CT98" s="370" t="str">
        <f ca="1">+IF(OFFSET('Sanitation Data'!$E$32,0,10*ROW('Sanitation Data'!E92))="","",OFFSET('Sanitation Data'!$E$32,0,10*ROW('Sanitation Data'!E92)))</f>
        <v/>
      </c>
      <c r="CU98" s="370" t="str">
        <f ca="1">+IF(OFFSET('Sanitation Data'!$F$28,0,10*ROW('Sanitation Data'!F92))="","",OFFSET('Sanitation Data'!$F$28,0,10*ROW('Sanitation Data'!F92)))</f>
        <v/>
      </c>
      <c r="CV98" s="370" t="str">
        <f ca="1">+IF(OFFSET('Sanitation Data'!$F$29,0,10*ROW('Sanitation Data'!F92))="","",OFFSET('Sanitation Data'!$F$29,0,10*ROW('Sanitation Data'!F92)))</f>
        <v/>
      </c>
      <c r="CW98" s="370" t="str">
        <f ca="1">+IF(OFFSET('Sanitation Data'!$F$30,0,10*ROW('Sanitation Data'!F92))="","",OFFSET('Sanitation Data'!$F$30,0,10*ROW('Sanitation Data'!F92)))</f>
        <v/>
      </c>
      <c r="CX98" s="370" t="str">
        <f ca="1">+IF(OFFSET('Sanitation Data'!$F$31,0,10*ROW('Sanitation Data'!F92))="","",OFFSET('Sanitation Data'!$F$31,0,10*ROW('Sanitation Data'!F92)))</f>
        <v/>
      </c>
      <c r="CY98" s="370" t="str">
        <f ca="1">+IF(OFFSET('Sanitation Data'!$F$32,0,10*ROW('Sanitation Data'!F92))="","",OFFSET('Sanitation Data'!$F$32,0,10*ROW('Sanitation Data'!F92)))</f>
        <v/>
      </c>
      <c r="CZ98" s="370" t="str">
        <f ca="1">+IF(OFFSET('Sanitation Data'!$G$28,0,10*ROW('Sanitation Data'!G92))="","",OFFSET('Sanitation Data'!$G$28,0,10*ROW('Sanitation Data'!G92)))</f>
        <v/>
      </c>
      <c r="DA98" s="370" t="str">
        <f ca="1">+IF(OFFSET('Sanitation Data'!$G$29,0,10*ROW('Sanitation Data'!G92))="","",OFFSET('Sanitation Data'!$G$29,0,10*ROW('Sanitation Data'!G92)))</f>
        <v/>
      </c>
      <c r="DB98" s="370" t="str">
        <f ca="1">+IF(OFFSET('Sanitation Data'!$G$30,0,10*ROW('Sanitation Data'!G92))="","",OFFSET('Sanitation Data'!$G$30,0,10*ROW('Sanitation Data'!G92)))</f>
        <v/>
      </c>
      <c r="DC98" s="370" t="str">
        <f ca="1">+IF(OFFSET('Sanitation Data'!$G$31,0,10*ROW('Sanitation Data'!G92))="","",OFFSET('Sanitation Data'!$G$31,0,10*ROW('Sanitation Data'!G92)))</f>
        <v/>
      </c>
      <c r="DD98" s="370" t="str">
        <f ca="1">+IF(OFFSET('Sanitation Data'!$G$32,0,10*ROW('Sanitation Data'!G92))="","",OFFSET('Sanitation Data'!$G$32,0,10*ROW('Sanitation Data'!G92)))</f>
        <v/>
      </c>
      <c r="DE98" s="370" t="str">
        <f ca="1">+IF(OFFSET('Sanitation Data'!$H$28,0,10*ROW('Sanitation Data'!H92))="","",OFFSET('Sanitation Data'!$H$28,0,10*ROW('Sanitation Data'!H92)))</f>
        <v/>
      </c>
      <c r="DF98" s="370" t="str">
        <f ca="1">+IF(OFFSET('Sanitation Data'!$H$29,0,10*ROW('Sanitation Data'!H92))="","",OFFSET('Sanitation Data'!$H$29,0,10*ROW('Sanitation Data'!H92)))</f>
        <v/>
      </c>
      <c r="DG98" s="370" t="str">
        <f ca="1">+IF(OFFSET('Sanitation Data'!$H$30,0,10*ROW('Sanitation Data'!H92))="","",OFFSET('Sanitation Data'!$H$30,0,10*ROW('Sanitation Data'!H92)))</f>
        <v/>
      </c>
      <c r="DH98" s="370" t="str">
        <f ca="1">+IF(OFFSET('Sanitation Data'!$H$31,0,10*ROW('Sanitation Data'!H92))="","",OFFSET('Sanitation Data'!$H$31,0,10*ROW('Sanitation Data'!H92)))</f>
        <v/>
      </c>
      <c r="DI98" s="370" t="str">
        <f ca="1">+IF(OFFSET('Sanitation Data'!$H$32,0,10*ROW('Sanitation Data'!H92))="","",OFFSET('Sanitation Data'!$H$32,0,10*ROW('Sanitation Data'!H92)))</f>
        <v/>
      </c>
      <c r="DJ98" s="370" t="str">
        <f ca="1">+IF(OFFSET('Sanitation Data'!$I$28,0,10*ROW('Sanitation Data'!I92))="","",OFFSET('Sanitation Data'!$I$28,0,10*ROW('Sanitation Data'!I92)))</f>
        <v/>
      </c>
      <c r="DK98" s="370" t="str">
        <f ca="1">+IF(OFFSET('Sanitation Data'!$I$29,0,10*ROW('Sanitation Data'!I92))="","",OFFSET('Sanitation Data'!$I$29,0,10*ROW('Sanitation Data'!I92)))</f>
        <v/>
      </c>
      <c r="DL98" s="370" t="str">
        <f ca="1">+IF(OFFSET('Sanitation Data'!$I$30,0,10*ROW('Sanitation Data'!I92))="","",OFFSET('Sanitation Data'!$I$30,0,10*ROW('Sanitation Data'!I92)))</f>
        <v/>
      </c>
      <c r="DM98" s="370" t="str">
        <f ca="1">+IF(OFFSET('Sanitation Data'!$I$31,0,10*ROW('Sanitation Data'!I92))="","",OFFSET('Sanitation Data'!$I$31,0,10*ROW('Sanitation Data'!I92)))</f>
        <v/>
      </c>
      <c r="DN98" s="370" t="str">
        <f ca="1">+IF(OFFSET('Sanitation Data'!$I$32,0,10*ROW('Sanitation Data'!I92))="","",OFFSET('Sanitation Data'!$I$32,0,10*ROW('Sanitation Data'!I92)))</f>
        <v/>
      </c>
      <c r="DO98" s="370" t="str">
        <f ca="1">+IF(OFFSET('Hygiene Data'!$D$11,0,10*ROW('Hygiene Data'!D92))="","",OFFSET('Hygiene Data'!$D$11,0,10*ROW('Hygiene Data'!D92)))</f>
        <v/>
      </c>
      <c r="DP98" s="370" t="str">
        <f ca="1">+IF(OFFSET('Hygiene Data'!$D$12,0,10*ROW('Hygiene Data'!D92))="","",OFFSET('Hygiene Data'!$D$12,0,10*ROW('Hygiene Data'!D92)))</f>
        <v/>
      </c>
      <c r="DQ98" s="370" t="str">
        <f ca="1">+IF(OFFSET('Hygiene Data'!$D$13,0,10*ROW('Hygiene Data'!D92))="","",OFFSET('Hygiene Data'!$D$13,0,10*ROW('Hygiene Data'!D92)))</f>
        <v/>
      </c>
      <c r="DR98" s="370" t="str">
        <f ca="1">+IF(OFFSET('Hygiene Data'!$E$11,0,10*ROW('Hygiene Data'!E92))="","",OFFSET('Hygiene Data'!$E$11,0,10*ROW('Hygiene Data'!E92)))</f>
        <v/>
      </c>
      <c r="DS98" s="370" t="str">
        <f ca="1">+IF(OFFSET('Hygiene Data'!$E$12,0,10*ROW('Hygiene Data'!E92))="","",OFFSET('Hygiene Data'!$E$12,0,10*ROW('Hygiene Data'!E92)))</f>
        <v/>
      </c>
      <c r="DT98" s="370" t="str">
        <f ca="1">+IF(OFFSET('Hygiene Data'!$E$13,0,10*ROW('Hygiene Data'!E92))="","",OFFSET('Hygiene Data'!$E$13,0,10*ROW('Hygiene Data'!E92)))</f>
        <v/>
      </c>
      <c r="DU98" s="370" t="str">
        <f ca="1">+IF(OFFSET('Hygiene Data'!$F$11,0,10*ROW('Hygiene Data'!F92))="","",OFFSET('Hygiene Data'!$F$11,0,10*ROW('Hygiene Data'!F92)))</f>
        <v/>
      </c>
      <c r="DV98" s="370" t="str">
        <f ca="1">+IF(OFFSET('Hygiene Data'!$F$12,0,10*ROW('Hygiene Data'!F92))="","",OFFSET('Hygiene Data'!$F$12,0,10*ROW('Hygiene Data'!F92)))</f>
        <v/>
      </c>
      <c r="DW98" s="370" t="str">
        <f ca="1">+IF(OFFSET('Hygiene Data'!$F$13,0,10*ROW('Hygiene Data'!F92))="","",OFFSET('Hygiene Data'!$F$13,0,10*ROW('Hygiene Data'!F92)))</f>
        <v/>
      </c>
      <c r="DX98" s="370" t="str">
        <f ca="1">+IF(OFFSET('Hygiene Data'!$G$11,0,10*ROW('Hygiene Data'!G92))="","",OFFSET('Hygiene Data'!$G$11,0,10*ROW('Hygiene Data'!G92)))</f>
        <v/>
      </c>
      <c r="DY98" s="370" t="str">
        <f ca="1">+IF(OFFSET('Hygiene Data'!$G$12,0,10*ROW('Hygiene Data'!G92))="","",OFFSET('Hygiene Data'!$G$12,0,10*ROW('Hygiene Data'!G92)))</f>
        <v/>
      </c>
      <c r="DZ98" s="370" t="str">
        <f ca="1">+IF(OFFSET('Hygiene Data'!$G$13,0,10*ROW('Hygiene Data'!G92))="","",OFFSET('Hygiene Data'!$G$13,0,10*ROW('Hygiene Data'!G92)))</f>
        <v/>
      </c>
      <c r="EA98" s="370" t="str">
        <f ca="1">+IF(OFFSET('Hygiene Data'!$H$11,0,10*ROW('Hygiene Data'!H92))="","",OFFSET('Hygiene Data'!$H$11,0,10*ROW('Hygiene Data'!H92)))</f>
        <v/>
      </c>
      <c r="EB98" s="370" t="str">
        <f ca="1">+IF(OFFSET('Hygiene Data'!$H$12,0,10*ROW('Hygiene Data'!H92))="","",OFFSET('Hygiene Data'!$H$12,0,10*ROW('Hygiene Data'!H92)))</f>
        <v/>
      </c>
      <c r="EC98" s="370" t="str">
        <f ca="1">+IF(OFFSET('Hygiene Data'!$H$13,0,10*ROW('Hygiene Data'!H92))="","",OFFSET('Hygiene Data'!$H$13,0,10*ROW('Hygiene Data'!H92)))</f>
        <v/>
      </c>
      <c r="ED98" s="370" t="str">
        <f ca="1">+IF(OFFSET('Hygiene Data'!$I$11,0,10*ROW('Hygiene Data'!I92))="","",OFFSET('Hygiene Data'!$I$11,0,10*ROW('Hygiene Data'!I92)))</f>
        <v/>
      </c>
      <c r="EE98" s="370" t="str">
        <f ca="1">+IF(OFFSET('Hygiene Data'!$I$12,0,10*ROW('Hygiene Data'!I92))="","",OFFSET('Hygiene Data'!$I$12,0,10*ROW('Hygiene Data'!I92)))</f>
        <v/>
      </c>
      <c r="EF98" s="370" t="str">
        <f ca="1">+IF(OFFSET('Hygiene Data'!$I$13,0,10*ROW('Hygiene Data'!I92))="","",OFFSET('Hygiene Data'!$I$13,0,10*ROW('Hygiene Data'!I92)))</f>
        <v/>
      </c>
    </row>
    <row r="99" spans="1:136" x14ac:dyDescent="0.25">
      <c r="A99" s="479" t="str">
        <f ca="1">+IF(OFFSET('Water Data'!$B$2,0,10*ROW('Water Data'!E93))="","",OFFSET('Water Data'!$B$2,0,10*ROW('Water Data'!E93)))</f>
        <v/>
      </c>
      <c r="B99" s="47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6" t="str">
        <f t="shared" ca="1" si="1"/>
        <v/>
      </c>
      <c r="D99" s="50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0" t="str">
        <f ca="1">+IF(OFFSET('Water Data'!$D$27,0,10*ROW('Water Data'!D93))="","",OFFSET('Water Data'!$D$27,0,10*ROW('Water Data'!D93)))</f>
        <v/>
      </c>
      <c r="BT99" s="370" t="str">
        <f ca="1">+IF(OFFSET('Water Data'!$D$28,0,10*ROW('Water Data'!D93))="","",OFFSET('Water Data'!$D$28,0,10*ROW('Water Data'!D93)))</f>
        <v/>
      </c>
      <c r="BU99" s="370" t="str">
        <f ca="1">+IF(OFFSET('Water Data'!$D$29,0,10*ROW('Water Data'!D93))="","",OFFSET('Water Data'!$D$29,0,10*ROW('Water Data'!D93)))</f>
        <v/>
      </c>
      <c r="BV99" s="370" t="str">
        <f ca="1">+IF(OFFSET('Water Data'!$E$27,0,10*ROW('Water Data'!E93))="","",OFFSET('Water Data'!$E$27,0,10*ROW('Water Data'!E93)))</f>
        <v/>
      </c>
      <c r="BW99" s="370" t="str">
        <f ca="1">+IF(OFFSET('Water Data'!$E$28,0,10*ROW('Water Data'!E93))="","",OFFSET('Water Data'!$E$28,0,10*ROW('Water Data'!E93)))</f>
        <v/>
      </c>
      <c r="BX99" s="370" t="str">
        <f ca="1">+IF(OFFSET('Water Data'!$E$29,0,10*ROW('Water Data'!E93))="","",OFFSET('Water Data'!$E$29,0,10*ROW('Water Data'!E93)))</f>
        <v/>
      </c>
      <c r="BY99" s="370" t="str">
        <f ca="1">+IF(OFFSET('Water Data'!$F$27,0,10*ROW('Water Data'!F93))="","",OFFSET('Water Data'!$F$27,0,10*ROW('Water Data'!F93)))</f>
        <v/>
      </c>
      <c r="BZ99" s="370" t="str">
        <f ca="1">+IF(OFFSET('Water Data'!$F$28,0,10*ROW('Water Data'!F93))="","",OFFSET('Water Data'!$F$28,0,10*ROW('Water Data'!F93)))</f>
        <v/>
      </c>
      <c r="CA99" s="370" t="str">
        <f ca="1">+IF(OFFSET('Water Data'!$F$29,0,10*ROW('Water Data'!F93))="","",OFFSET('Water Data'!$F$29,0,10*ROW('Water Data'!F93)))</f>
        <v/>
      </c>
      <c r="CB99" s="370" t="str">
        <f ca="1">+IF(OFFSET('Water Data'!$G$27,0,10*ROW('Water Data'!G93))="","",OFFSET('Water Data'!$G$27,0,10*ROW('Water Data'!G93)))</f>
        <v/>
      </c>
      <c r="CC99" s="370" t="str">
        <f ca="1">+IF(OFFSET('Water Data'!$G$28,0,10*ROW('Water Data'!G93))="","",OFFSET('Water Data'!$G$28,0,10*ROW('Water Data'!G93)))</f>
        <v/>
      </c>
      <c r="CD99" s="370" t="str">
        <f ca="1">+IF(OFFSET('Water Data'!$G$29,0,10*ROW('Water Data'!G93))="","",OFFSET('Water Data'!$G$29,0,10*ROW('Water Data'!G93)))</f>
        <v/>
      </c>
      <c r="CE99" s="370" t="str">
        <f ca="1">+IF(OFFSET('Water Data'!$H$27,0,10*ROW('Water Data'!H93))="","",OFFSET('Water Data'!$H$27,0,10*ROW('Water Data'!H93)))</f>
        <v/>
      </c>
      <c r="CF99" s="370" t="str">
        <f ca="1">+IF(OFFSET('Water Data'!$H$28,0,10*ROW('Water Data'!H93))="","",OFFSET('Water Data'!$H$28,0,10*ROW('Water Data'!H93)))</f>
        <v/>
      </c>
      <c r="CG99" s="370" t="str">
        <f ca="1">+IF(OFFSET('Water Data'!$H$29,0,10*ROW('Water Data'!H93))="","",OFFSET('Water Data'!$H$29,0,10*ROW('Water Data'!H93)))</f>
        <v/>
      </c>
      <c r="CH99" s="370" t="str">
        <f ca="1">+IF(OFFSET('Water Data'!$I$27,0,10*ROW('Water Data'!I93))="","",OFFSET('Water Data'!$I$27,0,10*ROW('Water Data'!I93)))</f>
        <v/>
      </c>
      <c r="CI99" s="370" t="str">
        <f ca="1">+IF(OFFSET('Water Data'!$I$28,0,10*ROW('Water Data'!I93))="","",OFFSET('Water Data'!$I$28,0,10*ROW('Water Data'!I93)))</f>
        <v/>
      </c>
      <c r="CJ99" s="370" t="str">
        <f ca="1">+IF(OFFSET('Water Data'!$I$29,0,10*ROW('Water Data'!I93))="","",OFFSET('Water Data'!$I$29,0,10*ROW('Water Data'!I93)))</f>
        <v/>
      </c>
      <c r="CK99" s="370" t="str">
        <f ca="1">+IF(OFFSET('Sanitation Data'!$D$28,0,10*ROW('Sanitation Data'!D93))="","",OFFSET('Sanitation Data'!$D$28,0,10*ROW('Sanitation Data'!D93)))</f>
        <v/>
      </c>
      <c r="CL99" s="370" t="str">
        <f ca="1">+IF(OFFSET('Sanitation Data'!$D$29,0,10*ROW('Sanitation Data'!D93))="","",OFFSET('Sanitation Data'!$D$29,0,10*ROW('Sanitation Data'!D93)))</f>
        <v/>
      </c>
      <c r="CM99" s="370" t="str">
        <f ca="1">+IF(OFFSET('Sanitation Data'!$D$30,0,10*ROW('Sanitation Data'!D93))="","",OFFSET('Sanitation Data'!$D$30,0,10*ROW('Sanitation Data'!D93)))</f>
        <v/>
      </c>
      <c r="CN99" s="370" t="str">
        <f ca="1">+IF(OFFSET('Sanitation Data'!$D$31,0,10*ROW('Sanitation Data'!D93))="","",OFFSET('Sanitation Data'!$D$31,0,10*ROW('Sanitation Data'!D93)))</f>
        <v/>
      </c>
      <c r="CO99" s="370" t="str">
        <f ca="1">+IF(OFFSET('Sanitation Data'!$D$32,0,10*ROW('Sanitation Data'!D93))="","",OFFSET('Sanitation Data'!$D$32,0,10*ROW('Sanitation Data'!D93)))</f>
        <v/>
      </c>
      <c r="CP99" s="370" t="str">
        <f ca="1">+IF(OFFSET('Sanitation Data'!$E$28,0,10*ROW('Sanitation Data'!E93))="","",OFFSET('Sanitation Data'!$E$28,0,10*ROW('Sanitation Data'!E93)))</f>
        <v/>
      </c>
      <c r="CQ99" s="370" t="str">
        <f ca="1">+IF(OFFSET('Sanitation Data'!$E$29,0,10*ROW('Sanitation Data'!E93))="","",OFFSET('Sanitation Data'!$E$29,0,10*ROW('Sanitation Data'!E93)))</f>
        <v/>
      </c>
      <c r="CR99" s="370" t="str">
        <f ca="1">+IF(OFFSET('Sanitation Data'!$E$30,0,10*ROW('Sanitation Data'!E93))="","",OFFSET('Sanitation Data'!$E$30,0,10*ROW('Sanitation Data'!E93)))</f>
        <v/>
      </c>
      <c r="CS99" s="370" t="str">
        <f ca="1">+IF(OFFSET('Sanitation Data'!$E$31,0,10*ROW('Sanitation Data'!E93))="","",OFFSET('Sanitation Data'!$E$31,0,10*ROW('Sanitation Data'!E93)))</f>
        <v/>
      </c>
      <c r="CT99" s="370" t="str">
        <f ca="1">+IF(OFFSET('Sanitation Data'!$E$32,0,10*ROW('Sanitation Data'!E93))="","",OFFSET('Sanitation Data'!$E$32,0,10*ROW('Sanitation Data'!E93)))</f>
        <v/>
      </c>
      <c r="CU99" s="370" t="str">
        <f ca="1">+IF(OFFSET('Sanitation Data'!$F$28,0,10*ROW('Sanitation Data'!F93))="","",OFFSET('Sanitation Data'!$F$28,0,10*ROW('Sanitation Data'!F93)))</f>
        <v/>
      </c>
      <c r="CV99" s="370" t="str">
        <f ca="1">+IF(OFFSET('Sanitation Data'!$F$29,0,10*ROW('Sanitation Data'!F93))="","",OFFSET('Sanitation Data'!$F$29,0,10*ROW('Sanitation Data'!F93)))</f>
        <v/>
      </c>
      <c r="CW99" s="370" t="str">
        <f ca="1">+IF(OFFSET('Sanitation Data'!$F$30,0,10*ROW('Sanitation Data'!F93))="","",OFFSET('Sanitation Data'!$F$30,0,10*ROW('Sanitation Data'!F93)))</f>
        <v/>
      </c>
      <c r="CX99" s="370" t="str">
        <f ca="1">+IF(OFFSET('Sanitation Data'!$F$31,0,10*ROW('Sanitation Data'!F93))="","",OFFSET('Sanitation Data'!$F$31,0,10*ROW('Sanitation Data'!F93)))</f>
        <v/>
      </c>
      <c r="CY99" s="370" t="str">
        <f ca="1">+IF(OFFSET('Sanitation Data'!$F$32,0,10*ROW('Sanitation Data'!F93))="","",OFFSET('Sanitation Data'!$F$32,0,10*ROW('Sanitation Data'!F93)))</f>
        <v/>
      </c>
      <c r="CZ99" s="370" t="str">
        <f ca="1">+IF(OFFSET('Sanitation Data'!$G$28,0,10*ROW('Sanitation Data'!G93))="","",OFFSET('Sanitation Data'!$G$28,0,10*ROW('Sanitation Data'!G93)))</f>
        <v/>
      </c>
      <c r="DA99" s="370" t="str">
        <f ca="1">+IF(OFFSET('Sanitation Data'!$G$29,0,10*ROW('Sanitation Data'!G93))="","",OFFSET('Sanitation Data'!$G$29,0,10*ROW('Sanitation Data'!G93)))</f>
        <v/>
      </c>
      <c r="DB99" s="370" t="str">
        <f ca="1">+IF(OFFSET('Sanitation Data'!$G$30,0,10*ROW('Sanitation Data'!G93))="","",OFFSET('Sanitation Data'!$G$30,0,10*ROW('Sanitation Data'!G93)))</f>
        <v/>
      </c>
      <c r="DC99" s="370" t="str">
        <f ca="1">+IF(OFFSET('Sanitation Data'!$G$31,0,10*ROW('Sanitation Data'!G93))="","",OFFSET('Sanitation Data'!$G$31,0,10*ROW('Sanitation Data'!G93)))</f>
        <v/>
      </c>
      <c r="DD99" s="370" t="str">
        <f ca="1">+IF(OFFSET('Sanitation Data'!$G$32,0,10*ROW('Sanitation Data'!G93))="","",OFFSET('Sanitation Data'!$G$32,0,10*ROW('Sanitation Data'!G93)))</f>
        <v/>
      </c>
      <c r="DE99" s="370" t="str">
        <f ca="1">+IF(OFFSET('Sanitation Data'!$H$28,0,10*ROW('Sanitation Data'!H93))="","",OFFSET('Sanitation Data'!$H$28,0,10*ROW('Sanitation Data'!H93)))</f>
        <v/>
      </c>
      <c r="DF99" s="370" t="str">
        <f ca="1">+IF(OFFSET('Sanitation Data'!$H$29,0,10*ROW('Sanitation Data'!H93))="","",OFFSET('Sanitation Data'!$H$29,0,10*ROW('Sanitation Data'!H93)))</f>
        <v/>
      </c>
      <c r="DG99" s="370" t="str">
        <f ca="1">+IF(OFFSET('Sanitation Data'!$H$30,0,10*ROW('Sanitation Data'!H93))="","",OFFSET('Sanitation Data'!$H$30,0,10*ROW('Sanitation Data'!H93)))</f>
        <v/>
      </c>
      <c r="DH99" s="370" t="str">
        <f ca="1">+IF(OFFSET('Sanitation Data'!$H$31,0,10*ROW('Sanitation Data'!H93))="","",OFFSET('Sanitation Data'!$H$31,0,10*ROW('Sanitation Data'!H93)))</f>
        <v/>
      </c>
      <c r="DI99" s="370" t="str">
        <f ca="1">+IF(OFFSET('Sanitation Data'!$H$32,0,10*ROW('Sanitation Data'!H93))="","",OFFSET('Sanitation Data'!$H$32,0,10*ROW('Sanitation Data'!H93)))</f>
        <v/>
      </c>
      <c r="DJ99" s="370" t="str">
        <f ca="1">+IF(OFFSET('Sanitation Data'!$I$28,0,10*ROW('Sanitation Data'!I93))="","",OFFSET('Sanitation Data'!$I$28,0,10*ROW('Sanitation Data'!I93)))</f>
        <v/>
      </c>
      <c r="DK99" s="370" t="str">
        <f ca="1">+IF(OFFSET('Sanitation Data'!$I$29,0,10*ROW('Sanitation Data'!I93))="","",OFFSET('Sanitation Data'!$I$29,0,10*ROW('Sanitation Data'!I93)))</f>
        <v/>
      </c>
      <c r="DL99" s="370" t="str">
        <f ca="1">+IF(OFFSET('Sanitation Data'!$I$30,0,10*ROW('Sanitation Data'!I93))="","",OFFSET('Sanitation Data'!$I$30,0,10*ROW('Sanitation Data'!I93)))</f>
        <v/>
      </c>
      <c r="DM99" s="370" t="str">
        <f ca="1">+IF(OFFSET('Sanitation Data'!$I$31,0,10*ROW('Sanitation Data'!I93))="","",OFFSET('Sanitation Data'!$I$31,0,10*ROW('Sanitation Data'!I93)))</f>
        <v/>
      </c>
      <c r="DN99" s="370" t="str">
        <f ca="1">+IF(OFFSET('Sanitation Data'!$I$32,0,10*ROW('Sanitation Data'!I93))="","",OFFSET('Sanitation Data'!$I$32,0,10*ROW('Sanitation Data'!I93)))</f>
        <v/>
      </c>
      <c r="DO99" s="370" t="str">
        <f ca="1">+IF(OFFSET('Hygiene Data'!$D$11,0,10*ROW('Hygiene Data'!D93))="","",OFFSET('Hygiene Data'!$D$11,0,10*ROW('Hygiene Data'!D93)))</f>
        <v/>
      </c>
      <c r="DP99" s="370" t="str">
        <f ca="1">+IF(OFFSET('Hygiene Data'!$D$12,0,10*ROW('Hygiene Data'!D93))="","",OFFSET('Hygiene Data'!$D$12,0,10*ROW('Hygiene Data'!D93)))</f>
        <v/>
      </c>
      <c r="DQ99" s="370" t="str">
        <f ca="1">+IF(OFFSET('Hygiene Data'!$D$13,0,10*ROW('Hygiene Data'!D93))="","",OFFSET('Hygiene Data'!$D$13,0,10*ROW('Hygiene Data'!D93)))</f>
        <v/>
      </c>
      <c r="DR99" s="370" t="str">
        <f ca="1">+IF(OFFSET('Hygiene Data'!$E$11,0,10*ROW('Hygiene Data'!E93))="","",OFFSET('Hygiene Data'!$E$11,0,10*ROW('Hygiene Data'!E93)))</f>
        <v/>
      </c>
      <c r="DS99" s="370" t="str">
        <f ca="1">+IF(OFFSET('Hygiene Data'!$E$12,0,10*ROW('Hygiene Data'!E93))="","",OFFSET('Hygiene Data'!$E$12,0,10*ROW('Hygiene Data'!E93)))</f>
        <v/>
      </c>
      <c r="DT99" s="370" t="str">
        <f ca="1">+IF(OFFSET('Hygiene Data'!$E$13,0,10*ROW('Hygiene Data'!E93))="","",OFFSET('Hygiene Data'!$E$13,0,10*ROW('Hygiene Data'!E93)))</f>
        <v/>
      </c>
      <c r="DU99" s="370" t="str">
        <f ca="1">+IF(OFFSET('Hygiene Data'!$F$11,0,10*ROW('Hygiene Data'!F93))="","",OFFSET('Hygiene Data'!$F$11,0,10*ROW('Hygiene Data'!F93)))</f>
        <v/>
      </c>
      <c r="DV99" s="370" t="str">
        <f ca="1">+IF(OFFSET('Hygiene Data'!$F$12,0,10*ROW('Hygiene Data'!F93))="","",OFFSET('Hygiene Data'!$F$12,0,10*ROW('Hygiene Data'!F93)))</f>
        <v/>
      </c>
      <c r="DW99" s="370" t="str">
        <f ca="1">+IF(OFFSET('Hygiene Data'!$F$13,0,10*ROW('Hygiene Data'!F93))="","",OFFSET('Hygiene Data'!$F$13,0,10*ROW('Hygiene Data'!F93)))</f>
        <v/>
      </c>
      <c r="DX99" s="370" t="str">
        <f ca="1">+IF(OFFSET('Hygiene Data'!$G$11,0,10*ROW('Hygiene Data'!G93))="","",OFFSET('Hygiene Data'!$G$11,0,10*ROW('Hygiene Data'!G93)))</f>
        <v/>
      </c>
      <c r="DY99" s="370" t="str">
        <f ca="1">+IF(OFFSET('Hygiene Data'!$G$12,0,10*ROW('Hygiene Data'!G93))="","",OFFSET('Hygiene Data'!$G$12,0,10*ROW('Hygiene Data'!G93)))</f>
        <v/>
      </c>
      <c r="DZ99" s="370" t="str">
        <f ca="1">+IF(OFFSET('Hygiene Data'!$G$13,0,10*ROW('Hygiene Data'!G93))="","",OFFSET('Hygiene Data'!$G$13,0,10*ROW('Hygiene Data'!G93)))</f>
        <v/>
      </c>
      <c r="EA99" s="370" t="str">
        <f ca="1">+IF(OFFSET('Hygiene Data'!$H$11,0,10*ROW('Hygiene Data'!H93))="","",OFFSET('Hygiene Data'!$H$11,0,10*ROW('Hygiene Data'!H93)))</f>
        <v/>
      </c>
      <c r="EB99" s="370" t="str">
        <f ca="1">+IF(OFFSET('Hygiene Data'!$H$12,0,10*ROW('Hygiene Data'!H93))="","",OFFSET('Hygiene Data'!$H$12,0,10*ROW('Hygiene Data'!H93)))</f>
        <v/>
      </c>
      <c r="EC99" s="370" t="str">
        <f ca="1">+IF(OFFSET('Hygiene Data'!$H$13,0,10*ROW('Hygiene Data'!H93))="","",OFFSET('Hygiene Data'!$H$13,0,10*ROW('Hygiene Data'!H93)))</f>
        <v/>
      </c>
      <c r="ED99" s="370" t="str">
        <f ca="1">+IF(OFFSET('Hygiene Data'!$I$11,0,10*ROW('Hygiene Data'!I93))="","",OFFSET('Hygiene Data'!$I$11,0,10*ROW('Hygiene Data'!I93)))</f>
        <v/>
      </c>
      <c r="EE99" s="370" t="str">
        <f ca="1">+IF(OFFSET('Hygiene Data'!$I$12,0,10*ROW('Hygiene Data'!I93))="","",OFFSET('Hygiene Data'!$I$12,0,10*ROW('Hygiene Data'!I93)))</f>
        <v/>
      </c>
      <c r="EF99" s="370" t="str">
        <f ca="1">+IF(OFFSET('Hygiene Data'!$I$13,0,10*ROW('Hygiene Data'!I93))="","",OFFSET('Hygiene Data'!$I$13,0,10*ROW('Hygiene Data'!I93)))</f>
        <v/>
      </c>
    </row>
    <row r="100" spans="1:136" x14ac:dyDescent="0.25">
      <c r="A100" s="479" t="str">
        <f ca="1">+IF(OFFSET('Water Data'!$B$2,0,10*ROW('Water Data'!E94))="","",OFFSET('Water Data'!$B$2,0,10*ROW('Water Data'!E94)))</f>
        <v/>
      </c>
      <c r="B100" s="47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6" t="str">
        <f t="shared" ca="1" si="1"/>
        <v/>
      </c>
      <c r="D100" s="50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0" t="str">
        <f ca="1">+IF(OFFSET('Water Data'!$D$27,0,10*ROW('Water Data'!D94))="","",OFFSET('Water Data'!$D$27,0,10*ROW('Water Data'!D94)))</f>
        <v/>
      </c>
      <c r="BT100" s="370" t="str">
        <f ca="1">+IF(OFFSET('Water Data'!$D$28,0,10*ROW('Water Data'!D94))="","",OFFSET('Water Data'!$D$28,0,10*ROW('Water Data'!D94)))</f>
        <v/>
      </c>
      <c r="BU100" s="370" t="str">
        <f ca="1">+IF(OFFSET('Water Data'!$D$29,0,10*ROW('Water Data'!D94))="","",OFFSET('Water Data'!$D$29,0,10*ROW('Water Data'!D94)))</f>
        <v/>
      </c>
      <c r="BV100" s="370" t="str">
        <f ca="1">+IF(OFFSET('Water Data'!$E$27,0,10*ROW('Water Data'!E94))="","",OFFSET('Water Data'!$E$27,0,10*ROW('Water Data'!E94)))</f>
        <v/>
      </c>
      <c r="BW100" s="370" t="str">
        <f ca="1">+IF(OFFSET('Water Data'!$E$28,0,10*ROW('Water Data'!E94))="","",OFFSET('Water Data'!$E$28,0,10*ROW('Water Data'!E94)))</f>
        <v/>
      </c>
      <c r="BX100" s="370" t="str">
        <f ca="1">+IF(OFFSET('Water Data'!$E$29,0,10*ROW('Water Data'!E94))="","",OFFSET('Water Data'!$E$29,0,10*ROW('Water Data'!E94)))</f>
        <v/>
      </c>
      <c r="BY100" s="370" t="str">
        <f ca="1">+IF(OFFSET('Water Data'!$F$27,0,10*ROW('Water Data'!F94))="","",OFFSET('Water Data'!$F$27,0,10*ROW('Water Data'!F94)))</f>
        <v/>
      </c>
      <c r="BZ100" s="370" t="str">
        <f ca="1">+IF(OFFSET('Water Data'!$F$28,0,10*ROW('Water Data'!F94))="","",OFFSET('Water Data'!$F$28,0,10*ROW('Water Data'!F94)))</f>
        <v/>
      </c>
      <c r="CA100" s="370" t="str">
        <f ca="1">+IF(OFFSET('Water Data'!$F$29,0,10*ROW('Water Data'!F94))="","",OFFSET('Water Data'!$F$29,0,10*ROW('Water Data'!F94)))</f>
        <v/>
      </c>
      <c r="CB100" s="370" t="str">
        <f ca="1">+IF(OFFSET('Water Data'!$G$27,0,10*ROW('Water Data'!G94))="","",OFFSET('Water Data'!$G$27,0,10*ROW('Water Data'!G94)))</f>
        <v/>
      </c>
      <c r="CC100" s="370" t="str">
        <f ca="1">+IF(OFFSET('Water Data'!$G$28,0,10*ROW('Water Data'!G94))="","",OFFSET('Water Data'!$G$28,0,10*ROW('Water Data'!G94)))</f>
        <v/>
      </c>
      <c r="CD100" s="370" t="str">
        <f ca="1">+IF(OFFSET('Water Data'!$G$29,0,10*ROW('Water Data'!G94))="","",OFFSET('Water Data'!$G$29,0,10*ROW('Water Data'!G94)))</f>
        <v/>
      </c>
      <c r="CE100" s="370" t="str">
        <f ca="1">+IF(OFFSET('Water Data'!$H$27,0,10*ROW('Water Data'!H94))="","",OFFSET('Water Data'!$H$27,0,10*ROW('Water Data'!H94)))</f>
        <v/>
      </c>
      <c r="CF100" s="370" t="str">
        <f ca="1">+IF(OFFSET('Water Data'!$H$28,0,10*ROW('Water Data'!H94))="","",OFFSET('Water Data'!$H$28,0,10*ROW('Water Data'!H94)))</f>
        <v/>
      </c>
      <c r="CG100" s="370" t="str">
        <f ca="1">+IF(OFFSET('Water Data'!$H$29,0,10*ROW('Water Data'!H94))="","",OFFSET('Water Data'!$H$29,0,10*ROW('Water Data'!H94)))</f>
        <v/>
      </c>
      <c r="CH100" s="370" t="str">
        <f ca="1">+IF(OFFSET('Water Data'!$I$27,0,10*ROW('Water Data'!I94))="","",OFFSET('Water Data'!$I$27,0,10*ROW('Water Data'!I94)))</f>
        <v/>
      </c>
      <c r="CI100" s="370" t="str">
        <f ca="1">+IF(OFFSET('Water Data'!$I$28,0,10*ROW('Water Data'!I94))="","",OFFSET('Water Data'!$I$28,0,10*ROW('Water Data'!I94)))</f>
        <v/>
      </c>
      <c r="CJ100" s="370" t="str">
        <f ca="1">+IF(OFFSET('Water Data'!$I$29,0,10*ROW('Water Data'!I94))="","",OFFSET('Water Data'!$I$29,0,10*ROW('Water Data'!I94)))</f>
        <v/>
      </c>
      <c r="CK100" s="370" t="str">
        <f ca="1">+IF(OFFSET('Sanitation Data'!$D$28,0,10*ROW('Sanitation Data'!D94))="","",OFFSET('Sanitation Data'!$D$28,0,10*ROW('Sanitation Data'!D94)))</f>
        <v/>
      </c>
      <c r="CL100" s="370" t="str">
        <f ca="1">+IF(OFFSET('Sanitation Data'!$D$29,0,10*ROW('Sanitation Data'!D94))="","",OFFSET('Sanitation Data'!$D$29,0,10*ROW('Sanitation Data'!D94)))</f>
        <v/>
      </c>
      <c r="CM100" s="370" t="str">
        <f ca="1">+IF(OFFSET('Sanitation Data'!$D$30,0,10*ROW('Sanitation Data'!D94))="","",OFFSET('Sanitation Data'!$D$30,0,10*ROW('Sanitation Data'!D94)))</f>
        <v/>
      </c>
      <c r="CN100" s="370" t="str">
        <f ca="1">+IF(OFFSET('Sanitation Data'!$D$31,0,10*ROW('Sanitation Data'!D94))="","",OFFSET('Sanitation Data'!$D$31,0,10*ROW('Sanitation Data'!D94)))</f>
        <v/>
      </c>
      <c r="CO100" s="370" t="str">
        <f ca="1">+IF(OFFSET('Sanitation Data'!$D$32,0,10*ROW('Sanitation Data'!D94))="","",OFFSET('Sanitation Data'!$D$32,0,10*ROW('Sanitation Data'!D94)))</f>
        <v/>
      </c>
      <c r="CP100" s="370" t="str">
        <f ca="1">+IF(OFFSET('Sanitation Data'!$E$28,0,10*ROW('Sanitation Data'!E94))="","",OFFSET('Sanitation Data'!$E$28,0,10*ROW('Sanitation Data'!E94)))</f>
        <v/>
      </c>
      <c r="CQ100" s="370" t="str">
        <f ca="1">+IF(OFFSET('Sanitation Data'!$E$29,0,10*ROW('Sanitation Data'!E94))="","",OFFSET('Sanitation Data'!$E$29,0,10*ROW('Sanitation Data'!E94)))</f>
        <v/>
      </c>
      <c r="CR100" s="370" t="str">
        <f ca="1">+IF(OFFSET('Sanitation Data'!$E$30,0,10*ROW('Sanitation Data'!E94))="","",OFFSET('Sanitation Data'!$E$30,0,10*ROW('Sanitation Data'!E94)))</f>
        <v/>
      </c>
      <c r="CS100" s="370" t="str">
        <f ca="1">+IF(OFFSET('Sanitation Data'!$E$31,0,10*ROW('Sanitation Data'!E94))="","",OFFSET('Sanitation Data'!$E$31,0,10*ROW('Sanitation Data'!E94)))</f>
        <v/>
      </c>
      <c r="CT100" s="370" t="str">
        <f ca="1">+IF(OFFSET('Sanitation Data'!$E$32,0,10*ROW('Sanitation Data'!E94))="","",OFFSET('Sanitation Data'!$E$32,0,10*ROW('Sanitation Data'!E94)))</f>
        <v/>
      </c>
      <c r="CU100" s="370" t="str">
        <f ca="1">+IF(OFFSET('Sanitation Data'!$F$28,0,10*ROW('Sanitation Data'!F94))="","",OFFSET('Sanitation Data'!$F$28,0,10*ROW('Sanitation Data'!F94)))</f>
        <v/>
      </c>
      <c r="CV100" s="370" t="str">
        <f ca="1">+IF(OFFSET('Sanitation Data'!$F$29,0,10*ROW('Sanitation Data'!F94))="","",OFFSET('Sanitation Data'!$F$29,0,10*ROW('Sanitation Data'!F94)))</f>
        <v/>
      </c>
      <c r="CW100" s="370" t="str">
        <f ca="1">+IF(OFFSET('Sanitation Data'!$F$30,0,10*ROW('Sanitation Data'!F94))="","",OFFSET('Sanitation Data'!$F$30,0,10*ROW('Sanitation Data'!F94)))</f>
        <v/>
      </c>
      <c r="CX100" s="370" t="str">
        <f ca="1">+IF(OFFSET('Sanitation Data'!$F$31,0,10*ROW('Sanitation Data'!F94))="","",OFFSET('Sanitation Data'!$F$31,0,10*ROW('Sanitation Data'!F94)))</f>
        <v/>
      </c>
      <c r="CY100" s="370" t="str">
        <f ca="1">+IF(OFFSET('Sanitation Data'!$F$32,0,10*ROW('Sanitation Data'!F94))="","",OFFSET('Sanitation Data'!$F$32,0,10*ROW('Sanitation Data'!F94)))</f>
        <v/>
      </c>
      <c r="CZ100" s="370" t="str">
        <f ca="1">+IF(OFFSET('Sanitation Data'!$G$28,0,10*ROW('Sanitation Data'!G94))="","",OFFSET('Sanitation Data'!$G$28,0,10*ROW('Sanitation Data'!G94)))</f>
        <v/>
      </c>
      <c r="DA100" s="370" t="str">
        <f ca="1">+IF(OFFSET('Sanitation Data'!$G$29,0,10*ROW('Sanitation Data'!G94))="","",OFFSET('Sanitation Data'!$G$29,0,10*ROW('Sanitation Data'!G94)))</f>
        <v/>
      </c>
      <c r="DB100" s="370" t="str">
        <f ca="1">+IF(OFFSET('Sanitation Data'!$G$30,0,10*ROW('Sanitation Data'!G94))="","",OFFSET('Sanitation Data'!$G$30,0,10*ROW('Sanitation Data'!G94)))</f>
        <v/>
      </c>
      <c r="DC100" s="370" t="str">
        <f ca="1">+IF(OFFSET('Sanitation Data'!$G$31,0,10*ROW('Sanitation Data'!G94))="","",OFFSET('Sanitation Data'!$G$31,0,10*ROW('Sanitation Data'!G94)))</f>
        <v/>
      </c>
      <c r="DD100" s="370" t="str">
        <f ca="1">+IF(OFFSET('Sanitation Data'!$G$32,0,10*ROW('Sanitation Data'!G94))="","",OFFSET('Sanitation Data'!$G$32,0,10*ROW('Sanitation Data'!G94)))</f>
        <v/>
      </c>
      <c r="DE100" s="370" t="str">
        <f ca="1">+IF(OFFSET('Sanitation Data'!$H$28,0,10*ROW('Sanitation Data'!H94))="","",OFFSET('Sanitation Data'!$H$28,0,10*ROW('Sanitation Data'!H94)))</f>
        <v/>
      </c>
      <c r="DF100" s="370" t="str">
        <f ca="1">+IF(OFFSET('Sanitation Data'!$H$29,0,10*ROW('Sanitation Data'!H94))="","",OFFSET('Sanitation Data'!$H$29,0,10*ROW('Sanitation Data'!H94)))</f>
        <v/>
      </c>
      <c r="DG100" s="370" t="str">
        <f ca="1">+IF(OFFSET('Sanitation Data'!$H$30,0,10*ROW('Sanitation Data'!H94))="","",OFFSET('Sanitation Data'!$H$30,0,10*ROW('Sanitation Data'!H94)))</f>
        <v/>
      </c>
      <c r="DH100" s="370" t="str">
        <f ca="1">+IF(OFFSET('Sanitation Data'!$H$31,0,10*ROW('Sanitation Data'!H94))="","",OFFSET('Sanitation Data'!$H$31,0,10*ROW('Sanitation Data'!H94)))</f>
        <v/>
      </c>
      <c r="DI100" s="370" t="str">
        <f ca="1">+IF(OFFSET('Sanitation Data'!$H$32,0,10*ROW('Sanitation Data'!H94))="","",OFFSET('Sanitation Data'!$H$32,0,10*ROW('Sanitation Data'!H94)))</f>
        <v/>
      </c>
      <c r="DJ100" s="370" t="str">
        <f ca="1">+IF(OFFSET('Sanitation Data'!$I$28,0,10*ROW('Sanitation Data'!I94))="","",OFFSET('Sanitation Data'!$I$28,0,10*ROW('Sanitation Data'!I94)))</f>
        <v/>
      </c>
      <c r="DK100" s="370" t="str">
        <f ca="1">+IF(OFFSET('Sanitation Data'!$I$29,0,10*ROW('Sanitation Data'!I94))="","",OFFSET('Sanitation Data'!$I$29,0,10*ROW('Sanitation Data'!I94)))</f>
        <v/>
      </c>
      <c r="DL100" s="370" t="str">
        <f ca="1">+IF(OFFSET('Sanitation Data'!$I$30,0,10*ROW('Sanitation Data'!I94))="","",OFFSET('Sanitation Data'!$I$30,0,10*ROW('Sanitation Data'!I94)))</f>
        <v/>
      </c>
      <c r="DM100" s="370" t="str">
        <f ca="1">+IF(OFFSET('Sanitation Data'!$I$31,0,10*ROW('Sanitation Data'!I94))="","",OFFSET('Sanitation Data'!$I$31,0,10*ROW('Sanitation Data'!I94)))</f>
        <v/>
      </c>
      <c r="DN100" s="370" t="str">
        <f ca="1">+IF(OFFSET('Sanitation Data'!$I$32,0,10*ROW('Sanitation Data'!I94))="","",OFFSET('Sanitation Data'!$I$32,0,10*ROW('Sanitation Data'!I94)))</f>
        <v/>
      </c>
      <c r="DO100" s="370" t="str">
        <f ca="1">+IF(OFFSET('Hygiene Data'!$D$11,0,10*ROW('Hygiene Data'!D94))="","",OFFSET('Hygiene Data'!$D$11,0,10*ROW('Hygiene Data'!D94)))</f>
        <v/>
      </c>
      <c r="DP100" s="370" t="str">
        <f ca="1">+IF(OFFSET('Hygiene Data'!$D$12,0,10*ROW('Hygiene Data'!D94))="","",OFFSET('Hygiene Data'!$D$12,0,10*ROW('Hygiene Data'!D94)))</f>
        <v/>
      </c>
      <c r="DQ100" s="370" t="str">
        <f ca="1">+IF(OFFSET('Hygiene Data'!$D$13,0,10*ROW('Hygiene Data'!D94))="","",OFFSET('Hygiene Data'!$D$13,0,10*ROW('Hygiene Data'!D94)))</f>
        <v/>
      </c>
      <c r="DR100" s="370" t="str">
        <f ca="1">+IF(OFFSET('Hygiene Data'!$E$11,0,10*ROW('Hygiene Data'!E94))="","",OFFSET('Hygiene Data'!$E$11,0,10*ROW('Hygiene Data'!E94)))</f>
        <v/>
      </c>
      <c r="DS100" s="370" t="str">
        <f ca="1">+IF(OFFSET('Hygiene Data'!$E$12,0,10*ROW('Hygiene Data'!E94))="","",OFFSET('Hygiene Data'!$E$12,0,10*ROW('Hygiene Data'!E94)))</f>
        <v/>
      </c>
      <c r="DT100" s="370" t="str">
        <f ca="1">+IF(OFFSET('Hygiene Data'!$E$13,0,10*ROW('Hygiene Data'!E94))="","",OFFSET('Hygiene Data'!$E$13,0,10*ROW('Hygiene Data'!E94)))</f>
        <v/>
      </c>
      <c r="DU100" s="370" t="str">
        <f ca="1">+IF(OFFSET('Hygiene Data'!$F$11,0,10*ROW('Hygiene Data'!F94))="","",OFFSET('Hygiene Data'!$F$11,0,10*ROW('Hygiene Data'!F94)))</f>
        <v/>
      </c>
      <c r="DV100" s="370" t="str">
        <f ca="1">+IF(OFFSET('Hygiene Data'!$F$12,0,10*ROW('Hygiene Data'!F94))="","",OFFSET('Hygiene Data'!$F$12,0,10*ROW('Hygiene Data'!F94)))</f>
        <v/>
      </c>
      <c r="DW100" s="370" t="str">
        <f ca="1">+IF(OFFSET('Hygiene Data'!$F$13,0,10*ROW('Hygiene Data'!F94))="","",OFFSET('Hygiene Data'!$F$13,0,10*ROW('Hygiene Data'!F94)))</f>
        <v/>
      </c>
      <c r="DX100" s="370" t="str">
        <f ca="1">+IF(OFFSET('Hygiene Data'!$G$11,0,10*ROW('Hygiene Data'!G94))="","",OFFSET('Hygiene Data'!$G$11,0,10*ROW('Hygiene Data'!G94)))</f>
        <v/>
      </c>
      <c r="DY100" s="370" t="str">
        <f ca="1">+IF(OFFSET('Hygiene Data'!$G$12,0,10*ROW('Hygiene Data'!G94))="","",OFFSET('Hygiene Data'!$G$12,0,10*ROW('Hygiene Data'!G94)))</f>
        <v/>
      </c>
      <c r="DZ100" s="370" t="str">
        <f ca="1">+IF(OFFSET('Hygiene Data'!$G$13,0,10*ROW('Hygiene Data'!G94))="","",OFFSET('Hygiene Data'!$G$13,0,10*ROW('Hygiene Data'!G94)))</f>
        <v/>
      </c>
      <c r="EA100" s="370" t="str">
        <f ca="1">+IF(OFFSET('Hygiene Data'!$H$11,0,10*ROW('Hygiene Data'!H94))="","",OFFSET('Hygiene Data'!$H$11,0,10*ROW('Hygiene Data'!H94)))</f>
        <v/>
      </c>
      <c r="EB100" s="370" t="str">
        <f ca="1">+IF(OFFSET('Hygiene Data'!$H$12,0,10*ROW('Hygiene Data'!H94))="","",OFFSET('Hygiene Data'!$H$12,0,10*ROW('Hygiene Data'!H94)))</f>
        <v/>
      </c>
      <c r="EC100" s="370" t="str">
        <f ca="1">+IF(OFFSET('Hygiene Data'!$H$13,0,10*ROW('Hygiene Data'!H94))="","",OFFSET('Hygiene Data'!$H$13,0,10*ROW('Hygiene Data'!H94)))</f>
        <v/>
      </c>
      <c r="ED100" s="370" t="str">
        <f ca="1">+IF(OFFSET('Hygiene Data'!$I$11,0,10*ROW('Hygiene Data'!I94))="","",OFFSET('Hygiene Data'!$I$11,0,10*ROW('Hygiene Data'!I94)))</f>
        <v/>
      </c>
      <c r="EE100" s="370" t="str">
        <f ca="1">+IF(OFFSET('Hygiene Data'!$I$12,0,10*ROW('Hygiene Data'!I94))="","",OFFSET('Hygiene Data'!$I$12,0,10*ROW('Hygiene Data'!I94)))</f>
        <v/>
      </c>
      <c r="EF100" s="370" t="str">
        <f ca="1">+IF(OFFSET('Hygiene Data'!$I$13,0,10*ROW('Hygiene Data'!I94))="","",OFFSET('Hygiene Data'!$I$13,0,10*ROW('Hygiene Data'!I94)))</f>
        <v/>
      </c>
    </row>
    <row r="101" spans="1:136" x14ac:dyDescent="0.25">
      <c r="A101" s="479" t="str">
        <f ca="1">+IF(OFFSET('Water Data'!$B$2,0,10*ROW('Water Data'!E95))="","",OFFSET('Water Data'!$B$2,0,10*ROW('Water Data'!E95)))</f>
        <v/>
      </c>
      <c r="B101" s="47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6" t="str">
        <f t="shared" ca="1" si="1"/>
        <v/>
      </c>
      <c r="D101" s="50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0" t="str">
        <f ca="1">+IF(OFFSET('Water Data'!$D$27,0,10*ROW('Water Data'!D95))="","",OFFSET('Water Data'!$D$27,0,10*ROW('Water Data'!D95)))</f>
        <v/>
      </c>
      <c r="BT101" s="370" t="str">
        <f ca="1">+IF(OFFSET('Water Data'!$D$28,0,10*ROW('Water Data'!D95))="","",OFFSET('Water Data'!$D$28,0,10*ROW('Water Data'!D95)))</f>
        <v/>
      </c>
      <c r="BU101" s="370" t="str">
        <f ca="1">+IF(OFFSET('Water Data'!$D$29,0,10*ROW('Water Data'!D95))="","",OFFSET('Water Data'!$D$29,0,10*ROW('Water Data'!D95)))</f>
        <v/>
      </c>
      <c r="BV101" s="370" t="str">
        <f ca="1">+IF(OFFSET('Water Data'!$E$27,0,10*ROW('Water Data'!E95))="","",OFFSET('Water Data'!$E$27,0,10*ROW('Water Data'!E95)))</f>
        <v/>
      </c>
      <c r="BW101" s="370" t="str">
        <f ca="1">+IF(OFFSET('Water Data'!$E$28,0,10*ROW('Water Data'!E95))="","",OFFSET('Water Data'!$E$28,0,10*ROW('Water Data'!E95)))</f>
        <v/>
      </c>
      <c r="BX101" s="370" t="str">
        <f ca="1">+IF(OFFSET('Water Data'!$E$29,0,10*ROW('Water Data'!E95))="","",OFFSET('Water Data'!$E$29,0,10*ROW('Water Data'!E95)))</f>
        <v/>
      </c>
      <c r="BY101" s="370" t="str">
        <f ca="1">+IF(OFFSET('Water Data'!$F$27,0,10*ROW('Water Data'!F95))="","",OFFSET('Water Data'!$F$27,0,10*ROW('Water Data'!F95)))</f>
        <v/>
      </c>
      <c r="BZ101" s="370" t="str">
        <f ca="1">+IF(OFFSET('Water Data'!$F$28,0,10*ROW('Water Data'!F95))="","",OFFSET('Water Data'!$F$28,0,10*ROW('Water Data'!F95)))</f>
        <v/>
      </c>
      <c r="CA101" s="370" t="str">
        <f ca="1">+IF(OFFSET('Water Data'!$F$29,0,10*ROW('Water Data'!F95))="","",OFFSET('Water Data'!$F$29,0,10*ROW('Water Data'!F95)))</f>
        <v/>
      </c>
      <c r="CB101" s="370" t="str">
        <f ca="1">+IF(OFFSET('Water Data'!$G$27,0,10*ROW('Water Data'!G95))="","",OFFSET('Water Data'!$G$27,0,10*ROW('Water Data'!G95)))</f>
        <v/>
      </c>
      <c r="CC101" s="370" t="str">
        <f ca="1">+IF(OFFSET('Water Data'!$G$28,0,10*ROW('Water Data'!G95))="","",OFFSET('Water Data'!$G$28,0,10*ROW('Water Data'!G95)))</f>
        <v/>
      </c>
      <c r="CD101" s="370" t="str">
        <f ca="1">+IF(OFFSET('Water Data'!$G$29,0,10*ROW('Water Data'!G95))="","",OFFSET('Water Data'!$G$29,0,10*ROW('Water Data'!G95)))</f>
        <v/>
      </c>
      <c r="CE101" s="370" t="str">
        <f ca="1">+IF(OFFSET('Water Data'!$H$27,0,10*ROW('Water Data'!H95))="","",OFFSET('Water Data'!$H$27,0,10*ROW('Water Data'!H95)))</f>
        <v/>
      </c>
      <c r="CF101" s="370" t="str">
        <f ca="1">+IF(OFFSET('Water Data'!$H$28,0,10*ROW('Water Data'!H95))="","",OFFSET('Water Data'!$H$28,0,10*ROW('Water Data'!H95)))</f>
        <v/>
      </c>
      <c r="CG101" s="370" t="str">
        <f ca="1">+IF(OFFSET('Water Data'!$H$29,0,10*ROW('Water Data'!H95))="","",OFFSET('Water Data'!$H$29,0,10*ROW('Water Data'!H95)))</f>
        <v/>
      </c>
      <c r="CH101" s="370" t="str">
        <f ca="1">+IF(OFFSET('Water Data'!$I$27,0,10*ROW('Water Data'!I95))="","",OFFSET('Water Data'!$I$27,0,10*ROW('Water Data'!I95)))</f>
        <v/>
      </c>
      <c r="CI101" s="370" t="str">
        <f ca="1">+IF(OFFSET('Water Data'!$I$28,0,10*ROW('Water Data'!I95))="","",OFFSET('Water Data'!$I$28,0,10*ROW('Water Data'!I95)))</f>
        <v/>
      </c>
      <c r="CJ101" s="370" t="str">
        <f ca="1">+IF(OFFSET('Water Data'!$I$29,0,10*ROW('Water Data'!I95))="","",OFFSET('Water Data'!$I$29,0,10*ROW('Water Data'!I95)))</f>
        <v/>
      </c>
      <c r="CK101" s="370" t="str">
        <f ca="1">+IF(OFFSET('Sanitation Data'!$D$28,0,10*ROW('Sanitation Data'!D95))="","",OFFSET('Sanitation Data'!$D$28,0,10*ROW('Sanitation Data'!D95)))</f>
        <v/>
      </c>
      <c r="CL101" s="370" t="str">
        <f ca="1">+IF(OFFSET('Sanitation Data'!$D$29,0,10*ROW('Sanitation Data'!D95))="","",OFFSET('Sanitation Data'!$D$29,0,10*ROW('Sanitation Data'!D95)))</f>
        <v/>
      </c>
      <c r="CM101" s="370" t="str">
        <f ca="1">+IF(OFFSET('Sanitation Data'!$D$30,0,10*ROW('Sanitation Data'!D95))="","",OFFSET('Sanitation Data'!$D$30,0,10*ROW('Sanitation Data'!D95)))</f>
        <v/>
      </c>
      <c r="CN101" s="370" t="str">
        <f ca="1">+IF(OFFSET('Sanitation Data'!$D$31,0,10*ROW('Sanitation Data'!D95))="","",OFFSET('Sanitation Data'!$D$31,0,10*ROW('Sanitation Data'!D95)))</f>
        <v/>
      </c>
      <c r="CO101" s="370" t="str">
        <f ca="1">+IF(OFFSET('Sanitation Data'!$D$32,0,10*ROW('Sanitation Data'!D95))="","",OFFSET('Sanitation Data'!$D$32,0,10*ROW('Sanitation Data'!D95)))</f>
        <v/>
      </c>
      <c r="CP101" s="370" t="str">
        <f ca="1">+IF(OFFSET('Sanitation Data'!$E$28,0,10*ROW('Sanitation Data'!E95))="","",OFFSET('Sanitation Data'!$E$28,0,10*ROW('Sanitation Data'!E95)))</f>
        <v/>
      </c>
      <c r="CQ101" s="370" t="str">
        <f ca="1">+IF(OFFSET('Sanitation Data'!$E$29,0,10*ROW('Sanitation Data'!E95))="","",OFFSET('Sanitation Data'!$E$29,0,10*ROW('Sanitation Data'!E95)))</f>
        <v/>
      </c>
      <c r="CR101" s="370" t="str">
        <f ca="1">+IF(OFFSET('Sanitation Data'!$E$30,0,10*ROW('Sanitation Data'!E95))="","",OFFSET('Sanitation Data'!$E$30,0,10*ROW('Sanitation Data'!E95)))</f>
        <v/>
      </c>
      <c r="CS101" s="370" t="str">
        <f ca="1">+IF(OFFSET('Sanitation Data'!$E$31,0,10*ROW('Sanitation Data'!E95))="","",OFFSET('Sanitation Data'!$E$31,0,10*ROW('Sanitation Data'!E95)))</f>
        <v/>
      </c>
      <c r="CT101" s="370" t="str">
        <f ca="1">+IF(OFFSET('Sanitation Data'!$E$32,0,10*ROW('Sanitation Data'!E95))="","",OFFSET('Sanitation Data'!$E$32,0,10*ROW('Sanitation Data'!E95)))</f>
        <v/>
      </c>
      <c r="CU101" s="370" t="str">
        <f ca="1">+IF(OFFSET('Sanitation Data'!$F$28,0,10*ROW('Sanitation Data'!F95))="","",OFFSET('Sanitation Data'!$F$28,0,10*ROW('Sanitation Data'!F95)))</f>
        <v/>
      </c>
      <c r="CV101" s="370" t="str">
        <f ca="1">+IF(OFFSET('Sanitation Data'!$F$29,0,10*ROW('Sanitation Data'!F95))="","",OFFSET('Sanitation Data'!$F$29,0,10*ROW('Sanitation Data'!F95)))</f>
        <v/>
      </c>
      <c r="CW101" s="370" t="str">
        <f ca="1">+IF(OFFSET('Sanitation Data'!$F$30,0,10*ROW('Sanitation Data'!F95))="","",OFFSET('Sanitation Data'!$F$30,0,10*ROW('Sanitation Data'!F95)))</f>
        <v/>
      </c>
      <c r="CX101" s="370" t="str">
        <f ca="1">+IF(OFFSET('Sanitation Data'!$F$31,0,10*ROW('Sanitation Data'!F95))="","",OFFSET('Sanitation Data'!$F$31,0,10*ROW('Sanitation Data'!F95)))</f>
        <v/>
      </c>
      <c r="CY101" s="370" t="str">
        <f ca="1">+IF(OFFSET('Sanitation Data'!$F$32,0,10*ROW('Sanitation Data'!F95))="","",OFFSET('Sanitation Data'!$F$32,0,10*ROW('Sanitation Data'!F95)))</f>
        <v/>
      </c>
      <c r="CZ101" s="370" t="str">
        <f ca="1">+IF(OFFSET('Sanitation Data'!$G$28,0,10*ROW('Sanitation Data'!G95))="","",OFFSET('Sanitation Data'!$G$28,0,10*ROW('Sanitation Data'!G95)))</f>
        <v/>
      </c>
      <c r="DA101" s="370" t="str">
        <f ca="1">+IF(OFFSET('Sanitation Data'!$G$29,0,10*ROW('Sanitation Data'!G95))="","",OFFSET('Sanitation Data'!$G$29,0,10*ROW('Sanitation Data'!G95)))</f>
        <v/>
      </c>
      <c r="DB101" s="370" t="str">
        <f ca="1">+IF(OFFSET('Sanitation Data'!$G$30,0,10*ROW('Sanitation Data'!G95))="","",OFFSET('Sanitation Data'!$G$30,0,10*ROW('Sanitation Data'!G95)))</f>
        <v/>
      </c>
      <c r="DC101" s="370" t="str">
        <f ca="1">+IF(OFFSET('Sanitation Data'!$G$31,0,10*ROW('Sanitation Data'!G95))="","",OFFSET('Sanitation Data'!$G$31,0,10*ROW('Sanitation Data'!G95)))</f>
        <v/>
      </c>
      <c r="DD101" s="370" t="str">
        <f ca="1">+IF(OFFSET('Sanitation Data'!$G$32,0,10*ROW('Sanitation Data'!G95))="","",OFFSET('Sanitation Data'!$G$32,0,10*ROW('Sanitation Data'!G95)))</f>
        <v/>
      </c>
      <c r="DE101" s="370" t="str">
        <f ca="1">+IF(OFFSET('Sanitation Data'!$H$28,0,10*ROW('Sanitation Data'!H95))="","",OFFSET('Sanitation Data'!$H$28,0,10*ROW('Sanitation Data'!H95)))</f>
        <v/>
      </c>
      <c r="DF101" s="370" t="str">
        <f ca="1">+IF(OFFSET('Sanitation Data'!$H$29,0,10*ROW('Sanitation Data'!H95))="","",OFFSET('Sanitation Data'!$H$29,0,10*ROW('Sanitation Data'!H95)))</f>
        <v/>
      </c>
      <c r="DG101" s="370" t="str">
        <f ca="1">+IF(OFFSET('Sanitation Data'!$H$30,0,10*ROW('Sanitation Data'!H95))="","",OFFSET('Sanitation Data'!$H$30,0,10*ROW('Sanitation Data'!H95)))</f>
        <v/>
      </c>
      <c r="DH101" s="370" t="str">
        <f ca="1">+IF(OFFSET('Sanitation Data'!$H$31,0,10*ROW('Sanitation Data'!H95))="","",OFFSET('Sanitation Data'!$H$31,0,10*ROW('Sanitation Data'!H95)))</f>
        <v/>
      </c>
      <c r="DI101" s="370" t="str">
        <f ca="1">+IF(OFFSET('Sanitation Data'!$H$32,0,10*ROW('Sanitation Data'!H95))="","",OFFSET('Sanitation Data'!$H$32,0,10*ROW('Sanitation Data'!H95)))</f>
        <v/>
      </c>
      <c r="DJ101" s="370" t="str">
        <f ca="1">+IF(OFFSET('Sanitation Data'!$I$28,0,10*ROW('Sanitation Data'!I95))="","",OFFSET('Sanitation Data'!$I$28,0,10*ROW('Sanitation Data'!I95)))</f>
        <v/>
      </c>
      <c r="DK101" s="370" t="str">
        <f ca="1">+IF(OFFSET('Sanitation Data'!$I$29,0,10*ROW('Sanitation Data'!I95))="","",OFFSET('Sanitation Data'!$I$29,0,10*ROW('Sanitation Data'!I95)))</f>
        <v/>
      </c>
      <c r="DL101" s="370" t="str">
        <f ca="1">+IF(OFFSET('Sanitation Data'!$I$30,0,10*ROW('Sanitation Data'!I95))="","",OFFSET('Sanitation Data'!$I$30,0,10*ROW('Sanitation Data'!I95)))</f>
        <v/>
      </c>
      <c r="DM101" s="370" t="str">
        <f ca="1">+IF(OFFSET('Sanitation Data'!$I$31,0,10*ROW('Sanitation Data'!I95))="","",OFFSET('Sanitation Data'!$I$31,0,10*ROW('Sanitation Data'!I95)))</f>
        <v/>
      </c>
      <c r="DN101" s="370" t="str">
        <f ca="1">+IF(OFFSET('Sanitation Data'!$I$32,0,10*ROW('Sanitation Data'!I95))="","",OFFSET('Sanitation Data'!$I$32,0,10*ROW('Sanitation Data'!I95)))</f>
        <v/>
      </c>
      <c r="DO101" s="370" t="str">
        <f ca="1">+IF(OFFSET('Hygiene Data'!$D$11,0,10*ROW('Hygiene Data'!D95))="","",OFFSET('Hygiene Data'!$D$11,0,10*ROW('Hygiene Data'!D95)))</f>
        <v/>
      </c>
      <c r="DP101" s="370" t="str">
        <f ca="1">+IF(OFFSET('Hygiene Data'!$D$12,0,10*ROW('Hygiene Data'!D95))="","",OFFSET('Hygiene Data'!$D$12,0,10*ROW('Hygiene Data'!D95)))</f>
        <v/>
      </c>
      <c r="DQ101" s="370" t="str">
        <f ca="1">+IF(OFFSET('Hygiene Data'!$D$13,0,10*ROW('Hygiene Data'!D95))="","",OFFSET('Hygiene Data'!$D$13,0,10*ROW('Hygiene Data'!D95)))</f>
        <v/>
      </c>
      <c r="DR101" s="370" t="str">
        <f ca="1">+IF(OFFSET('Hygiene Data'!$E$11,0,10*ROW('Hygiene Data'!E95))="","",OFFSET('Hygiene Data'!$E$11,0,10*ROW('Hygiene Data'!E95)))</f>
        <v/>
      </c>
      <c r="DS101" s="370" t="str">
        <f ca="1">+IF(OFFSET('Hygiene Data'!$E$12,0,10*ROW('Hygiene Data'!E95))="","",OFFSET('Hygiene Data'!$E$12,0,10*ROW('Hygiene Data'!E95)))</f>
        <v/>
      </c>
      <c r="DT101" s="370" t="str">
        <f ca="1">+IF(OFFSET('Hygiene Data'!$E$13,0,10*ROW('Hygiene Data'!E95))="","",OFFSET('Hygiene Data'!$E$13,0,10*ROW('Hygiene Data'!E95)))</f>
        <v/>
      </c>
      <c r="DU101" s="370" t="str">
        <f ca="1">+IF(OFFSET('Hygiene Data'!$F$11,0,10*ROW('Hygiene Data'!F95))="","",OFFSET('Hygiene Data'!$F$11,0,10*ROW('Hygiene Data'!F95)))</f>
        <v/>
      </c>
      <c r="DV101" s="370" t="str">
        <f ca="1">+IF(OFFSET('Hygiene Data'!$F$12,0,10*ROW('Hygiene Data'!F95))="","",OFFSET('Hygiene Data'!$F$12,0,10*ROW('Hygiene Data'!F95)))</f>
        <v/>
      </c>
      <c r="DW101" s="370" t="str">
        <f ca="1">+IF(OFFSET('Hygiene Data'!$F$13,0,10*ROW('Hygiene Data'!F95))="","",OFFSET('Hygiene Data'!$F$13,0,10*ROW('Hygiene Data'!F95)))</f>
        <v/>
      </c>
      <c r="DX101" s="370" t="str">
        <f ca="1">+IF(OFFSET('Hygiene Data'!$G$11,0,10*ROW('Hygiene Data'!G95))="","",OFFSET('Hygiene Data'!$G$11,0,10*ROW('Hygiene Data'!G95)))</f>
        <v/>
      </c>
      <c r="DY101" s="370" t="str">
        <f ca="1">+IF(OFFSET('Hygiene Data'!$G$12,0,10*ROW('Hygiene Data'!G95))="","",OFFSET('Hygiene Data'!$G$12,0,10*ROW('Hygiene Data'!G95)))</f>
        <v/>
      </c>
      <c r="DZ101" s="370" t="str">
        <f ca="1">+IF(OFFSET('Hygiene Data'!$G$13,0,10*ROW('Hygiene Data'!G95))="","",OFFSET('Hygiene Data'!$G$13,0,10*ROW('Hygiene Data'!G95)))</f>
        <v/>
      </c>
      <c r="EA101" s="370" t="str">
        <f ca="1">+IF(OFFSET('Hygiene Data'!$H$11,0,10*ROW('Hygiene Data'!H95))="","",OFFSET('Hygiene Data'!$H$11,0,10*ROW('Hygiene Data'!H95)))</f>
        <v/>
      </c>
      <c r="EB101" s="370" t="str">
        <f ca="1">+IF(OFFSET('Hygiene Data'!$H$12,0,10*ROW('Hygiene Data'!H95))="","",OFFSET('Hygiene Data'!$H$12,0,10*ROW('Hygiene Data'!H95)))</f>
        <v/>
      </c>
      <c r="EC101" s="370" t="str">
        <f ca="1">+IF(OFFSET('Hygiene Data'!$H$13,0,10*ROW('Hygiene Data'!H95))="","",OFFSET('Hygiene Data'!$H$13,0,10*ROW('Hygiene Data'!H95)))</f>
        <v/>
      </c>
      <c r="ED101" s="370" t="str">
        <f ca="1">+IF(OFFSET('Hygiene Data'!$I$11,0,10*ROW('Hygiene Data'!I95))="","",OFFSET('Hygiene Data'!$I$11,0,10*ROW('Hygiene Data'!I95)))</f>
        <v/>
      </c>
      <c r="EE101" s="370" t="str">
        <f ca="1">+IF(OFFSET('Hygiene Data'!$I$12,0,10*ROW('Hygiene Data'!I95))="","",OFFSET('Hygiene Data'!$I$12,0,10*ROW('Hygiene Data'!I95)))</f>
        <v/>
      </c>
      <c r="EF101" s="370" t="str">
        <f ca="1">+IF(OFFSET('Hygiene Data'!$I$13,0,10*ROW('Hygiene Data'!I95))="","",OFFSET('Hygiene Data'!$I$13,0,10*ROW('Hygiene Data'!I95)))</f>
        <v/>
      </c>
    </row>
    <row r="102" spans="1:136" x14ac:dyDescent="0.25">
      <c r="A102" s="479" t="str">
        <f ca="1">+IF(OFFSET('Water Data'!$B$2,0,10*ROW('Water Data'!E96))="","",OFFSET('Water Data'!$B$2,0,10*ROW('Water Data'!E96)))</f>
        <v/>
      </c>
      <c r="B102" s="47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6" t="str">
        <f t="shared" ca="1" si="1"/>
        <v/>
      </c>
      <c r="D102" s="50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0" t="str">
        <f ca="1">+IF(OFFSET('Water Data'!$D$27,0,10*ROW('Water Data'!D96))="","",OFFSET('Water Data'!$D$27,0,10*ROW('Water Data'!D96)))</f>
        <v/>
      </c>
      <c r="BT102" s="370" t="str">
        <f ca="1">+IF(OFFSET('Water Data'!$D$28,0,10*ROW('Water Data'!D96))="","",OFFSET('Water Data'!$D$28,0,10*ROW('Water Data'!D96)))</f>
        <v/>
      </c>
      <c r="BU102" s="370" t="str">
        <f ca="1">+IF(OFFSET('Water Data'!$D$29,0,10*ROW('Water Data'!D96))="","",OFFSET('Water Data'!$D$29,0,10*ROW('Water Data'!D96)))</f>
        <v/>
      </c>
      <c r="BV102" s="370" t="str">
        <f ca="1">+IF(OFFSET('Water Data'!$E$27,0,10*ROW('Water Data'!E96))="","",OFFSET('Water Data'!$E$27,0,10*ROW('Water Data'!E96)))</f>
        <v/>
      </c>
      <c r="BW102" s="370" t="str">
        <f ca="1">+IF(OFFSET('Water Data'!$E$28,0,10*ROW('Water Data'!E96))="","",OFFSET('Water Data'!$E$28,0,10*ROW('Water Data'!E96)))</f>
        <v/>
      </c>
      <c r="BX102" s="370" t="str">
        <f ca="1">+IF(OFFSET('Water Data'!$E$29,0,10*ROW('Water Data'!E96))="","",OFFSET('Water Data'!$E$29,0,10*ROW('Water Data'!E96)))</f>
        <v/>
      </c>
      <c r="BY102" s="370" t="str">
        <f ca="1">+IF(OFFSET('Water Data'!$F$27,0,10*ROW('Water Data'!F96))="","",OFFSET('Water Data'!$F$27,0,10*ROW('Water Data'!F96)))</f>
        <v/>
      </c>
      <c r="BZ102" s="370" t="str">
        <f ca="1">+IF(OFFSET('Water Data'!$F$28,0,10*ROW('Water Data'!F96))="","",OFFSET('Water Data'!$F$28,0,10*ROW('Water Data'!F96)))</f>
        <v/>
      </c>
      <c r="CA102" s="370" t="str">
        <f ca="1">+IF(OFFSET('Water Data'!$F$29,0,10*ROW('Water Data'!F96))="","",OFFSET('Water Data'!$F$29,0,10*ROW('Water Data'!F96)))</f>
        <v/>
      </c>
      <c r="CB102" s="370" t="str">
        <f ca="1">+IF(OFFSET('Water Data'!$G$27,0,10*ROW('Water Data'!G96))="","",OFFSET('Water Data'!$G$27,0,10*ROW('Water Data'!G96)))</f>
        <v/>
      </c>
      <c r="CC102" s="370" t="str">
        <f ca="1">+IF(OFFSET('Water Data'!$G$28,0,10*ROW('Water Data'!G96))="","",OFFSET('Water Data'!$G$28,0,10*ROW('Water Data'!G96)))</f>
        <v/>
      </c>
      <c r="CD102" s="370" t="str">
        <f ca="1">+IF(OFFSET('Water Data'!$G$29,0,10*ROW('Water Data'!G96))="","",OFFSET('Water Data'!$G$29,0,10*ROW('Water Data'!G96)))</f>
        <v/>
      </c>
      <c r="CE102" s="370" t="str">
        <f ca="1">+IF(OFFSET('Water Data'!$H$27,0,10*ROW('Water Data'!H96))="","",OFFSET('Water Data'!$H$27,0,10*ROW('Water Data'!H96)))</f>
        <v/>
      </c>
      <c r="CF102" s="370" t="str">
        <f ca="1">+IF(OFFSET('Water Data'!$H$28,0,10*ROW('Water Data'!H96))="","",OFFSET('Water Data'!$H$28,0,10*ROW('Water Data'!H96)))</f>
        <v/>
      </c>
      <c r="CG102" s="370" t="str">
        <f ca="1">+IF(OFFSET('Water Data'!$H$29,0,10*ROW('Water Data'!H96))="","",OFFSET('Water Data'!$H$29,0,10*ROW('Water Data'!H96)))</f>
        <v/>
      </c>
      <c r="CH102" s="370" t="str">
        <f ca="1">+IF(OFFSET('Water Data'!$I$27,0,10*ROW('Water Data'!I96))="","",OFFSET('Water Data'!$I$27,0,10*ROW('Water Data'!I96)))</f>
        <v/>
      </c>
      <c r="CI102" s="370" t="str">
        <f ca="1">+IF(OFFSET('Water Data'!$I$28,0,10*ROW('Water Data'!I96))="","",OFFSET('Water Data'!$I$28,0,10*ROW('Water Data'!I96)))</f>
        <v/>
      </c>
      <c r="CJ102" s="370" t="str">
        <f ca="1">+IF(OFFSET('Water Data'!$I$29,0,10*ROW('Water Data'!I96))="","",OFFSET('Water Data'!$I$29,0,10*ROW('Water Data'!I96)))</f>
        <v/>
      </c>
      <c r="CK102" s="370" t="str">
        <f ca="1">+IF(OFFSET('Sanitation Data'!$D$28,0,10*ROW('Sanitation Data'!D96))="","",OFFSET('Sanitation Data'!$D$28,0,10*ROW('Sanitation Data'!D96)))</f>
        <v/>
      </c>
      <c r="CL102" s="370" t="str">
        <f ca="1">+IF(OFFSET('Sanitation Data'!$D$29,0,10*ROW('Sanitation Data'!D96))="","",OFFSET('Sanitation Data'!$D$29,0,10*ROW('Sanitation Data'!D96)))</f>
        <v/>
      </c>
      <c r="CM102" s="370" t="str">
        <f ca="1">+IF(OFFSET('Sanitation Data'!$D$30,0,10*ROW('Sanitation Data'!D96))="","",OFFSET('Sanitation Data'!$D$30,0,10*ROW('Sanitation Data'!D96)))</f>
        <v/>
      </c>
      <c r="CN102" s="370" t="str">
        <f ca="1">+IF(OFFSET('Sanitation Data'!$D$31,0,10*ROW('Sanitation Data'!D96))="","",OFFSET('Sanitation Data'!$D$31,0,10*ROW('Sanitation Data'!D96)))</f>
        <v/>
      </c>
      <c r="CO102" s="370" t="str">
        <f ca="1">+IF(OFFSET('Sanitation Data'!$D$32,0,10*ROW('Sanitation Data'!D96))="","",OFFSET('Sanitation Data'!$D$32,0,10*ROW('Sanitation Data'!D96)))</f>
        <v/>
      </c>
      <c r="CP102" s="370" t="str">
        <f ca="1">+IF(OFFSET('Sanitation Data'!$E$28,0,10*ROW('Sanitation Data'!E96))="","",OFFSET('Sanitation Data'!$E$28,0,10*ROW('Sanitation Data'!E96)))</f>
        <v/>
      </c>
      <c r="CQ102" s="370" t="str">
        <f ca="1">+IF(OFFSET('Sanitation Data'!$E$29,0,10*ROW('Sanitation Data'!E96))="","",OFFSET('Sanitation Data'!$E$29,0,10*ROW('Sanitation Data'!E96)))</f>
        <v/>
      </c>
      <c r="CR102" s="370" t="str">
        <f ca="1">+IF(OFFSET('Sanitation Data'!$E$30,0,10*ROW('Sanitation Data'!E96))="","",OFFSET('Sanitation Data'!$E$30,0,10*ROW('Sanitation Data'!E96)))</f>
        <v/>
      </c>
      <c r="CS102" s="370" t="str">
        <f ca="1">+IF(OFFSET('Sanitation Data'!$E$31,0,10*ROW('Sanitation Data'!E96))="","",OFFSET('Sanitation Data'!$E$31,0,10*ROW('Sanitation Data'!E96)))</f>
        <v/>
      </c>
      <c r="CT102" s="370" t="str">
        <f ca="1">+IF(OFFSET('Sanitation Data'!$E$32,0,10*ROW('Sanitation Data'!E96))="","",OFFSET('Sanitation Data'!$E$32,0,10*ROW('Sanitation Data'!E96)))</f>
        <v/>
      </c>
      <c r="CU102" s="370" t="str">
        <f ca="1">+IF(OFFSET('Sanitation Data'!$F$28,0,10*ROW('Sanitation Data'!F96))="","",OFFSET('Sanitation Data'!$F$28,0,10*ROW('Sanitation Data'!F96)))</f>
        <v/>
      </c>
      <c r="CV102" s="370" t="str">
        <f ca="1">+IF(OFFSET('Sanitation Data'!$F$29,0,10*ROW('Sanitation Data'!F96))="","",OFFSET('Sanitation Data'!$F$29,0,10*ROW('Sanitation Data'!F96)))</f>
        <v/>
      </c>
      <c r="CW102" s="370" t="str">
        <f ca="1">+IF(OFFSET('Sanitation Data'!$F$30,0,10*ROW('Sanitation Data'!F96))="","",OFFSET('Sanitation Data'!$F$30,0,10*ROW('Sanitation Data'!F96)))</f>
        <v/>
      </c>
      <c r="CX102" s="370" t="str">
        <f ca="1">+IF(OFFSET('Sanitation Data'!$F$31,0,10*ROW('Sanitation Data'!F96))="","",OFFSET('Sanitation Data'!$F$31,0,10*ROW('Sanitation Data'!F96)))</f>
        <v/>
      </c>
      <c r="CY102" s="370" t="str">
        <f ca="1">+IF(OFFSET('Sanitation Data'!$F$32,0,10*ROW('Sanitation Data'!F96))="","",OFFSET('Sanitation Data'!$F$32,0,10*ROW('Sanitation Data'!F96)))</f>
        <v/>
      </c>
      <c r="CZ102" s="370" t="str">
        <f ca="1">+IF(OFFSET('Sanitation Data'!$G$28,0,10*ROW('Sanitation Data'!G96))="","",OFFSET('Sanitation Data'!$G$28,0,10*ROW('Sanitation Data'!G96)))</f>
        <v/>
      </c>
      <c r="DA102" s="370" t="str">
        <f ca="1">+IF(OFFSET('Sanitation Data'!$G$29,0,10*ROW('Sanitation Data'!G96))="","",OFFSET('Sanitation Data'!$G$29,0,10*ROW('Sanitation Data'!G96)))</f>
        <v/>
      </c>
      <c r="DB102" s="370" t="str">
        <f ca="1">+IF(OFFSET('Sanitation Data'!$G$30,0,10*ROW('Sanitation Data'!G96))="","",OFFSET('Sanitation Data'!$G$30,0,10*ROW('Sanitation Data'!G96)))</f>
        <v/>
      </c>
      <c r="DC102" s="370" t="str">
        <f ca="1">+IF(OFFSET('Sanitation Data'!$G$31,0,10*ROW('Sanitation Data'!G96))="","",OFFSET('Sanitation Data'!$G$31,0,10*ROW('Sanitation Data'!G96)))</f>
        <v/>
      </c>
      <c r="DD102" s="370" t="str">
        <f ca="1">+IF(OFFSET('Sanitation Data'!$G$32,0,10*ROW('Sanitation Data'!G96))="","",OFFSET('Sanitation Data'!$G$32,0,10*ROW('Sanitation Data'!G96)))</f>
        <v/>
      </c>
      <c r="DE102" s="370" t="str">
        <f ca="1">+IF(OFFSET('Sanitation Data'!$H$28,0,10*ROW('Sanitation Data'!H96))="","",OFFSET('Sanitation Data'!$H$28,0,10*ROW('Sanitation Data'!H96)))</f>
        <v/>
      </c>
      <c r="DF102" s="370" t="str">
        <f ca="1">+IF(OFFSET('Sanitation Data'!$H$29,0,10*ROW('Sanitation Data'!H96))="","",OFFSET('Sanitation Data'!$H$29,0,10*ROW('Sanitation Data'!H96)))</f>
        <v/>
      </c>
      <c r="DG102" s="370" t="str">
        <f ca="1">+IF(OFFSET('Sanitation Data'!$H$30,0,10*ROW('Sanitation Data'!H96))="","",OFFSET('Sanitation Data'!$H$30,0,10*ROW('Sanitation Data'!H96)))</f>
        <v/>
      </c>
      <c r="DH102" s="370" t="str">
        <f ca="1">+IF(OFFSET('Sanitation Data'!$H$31,0,10*ROW('Sanitation Data'!H96))="","",OFFSET('Sanitation Data'!$H$31,0,10*ROW('Sanitation Data'!H96)))</f>
        <v/>
      </c>
      <c r="DI102" s="370" t="str">
        <f ca="1">+IF(OFFSET('Sanitation Data'!$H$32,0,10*ROW('Sanitation Data'!H96))="","",OFFSET('Sanitation Data'!$H$32,0,10*ROW('Sanitation Data'!H96)))</f>
        <v/>
      </c>
      <c r="DJ102" s="370" t="str">
        <f ca="1">+IF(OFFSET('Sanitation Data'!$I$28,0,10*ROW('Sanitation Data'!I96))="","",OFFSET('Sanitation Data'!$I$28,0,10*ROW('Sanitation Data'!I96)))</f>
        <v/>
      </c>
      <c r="DK102" s="370" t="str">
        <f ca="1">+IF(OFFSET('Sanitation Data'!$I$29,0,10*ROW('Sanitation Data'!I96))="","",OFFSET('Sanitation Data'!$I$29,0,10*ROW('Sanitation Data'!I96)))</f>
        <v/>
      </c>
      <c r="DL102" s="370" t="str">
        <f ca="1">+IF(OFFSET('Sanitation Data'!$I$30,0,10*ROW('Sanitation Data'!I96))="","",OFFSET('Sanitation Data'!$I$30,0,10*ROW('Sanitation Data'!I96)))</f>
        <v/>
      </c>
      <c r="DM102" s="370" t="str">
        <f ca="1">+IF(OFFSET('Sanitation Data'!$I$31,0,10*ROW('Sanitation Data'!I96))="","",OFFSET('Sanitation Data'!$I$31,0,10*ROW('Sanitation Data'!I96)))</f>
        <v/>
      </c>
      <c r="DN102" s="370" t="str">
        <f ca="1">+IF(OFFSET('Sanitation Data'!$I$32,0,10*ROW('Sanitation Data'!I96))="","",OFFSET('Sanitation Data'!$I$32,0,10*ROW('Sanitation Data'!I96)))</f>
        <v/>
      </c>
      <c r="DO102" s="370" t="str">
        <f ca="1">+IF(OFFSET('Hygiene Data'!$D$11,0,10*ROW('Hygiene Data'!D96))="","",OFFSET('Hygiene Data'!$D$11,0,10*ROW('Hygiene Data'!D96)))</f>
        <v/>
      </c>
      <c r="DP102" s="370" t="str">
        <f ca="1">+IF(OFFSET('Hygiene Data'!$D$12,0,10*ROW('Hygiene Data'!D96))="","",OFFSET('Hygiene Data'!$D$12,0,10*ROW('Hygiene Data'!D96)))</f>
        <v/>
      </c>
      <c r="DQ102" s="370" t="str">
        <f ca="1">+IF(OFFSET('Hygiene Data'!$D$13,0,10*ROW('Hygiene Data'!D96))="","",OFFSET('Hygiene Data'!$D$13,0,10*ROW('Hygiene Data'!D96)))</f>
        <v/>
      </c>
      <c r="DR102" s="370" t="str">
        <f ca="1">+IF(OFFSET('Hygiene Data'!$E$11,0,10*ROW('Hygiene Data'!E96))="","",OFFSET('Hygiene Data'!$E$11,0,10*ROW('Hygiene Data'!E96)))</f>
        <v/>
      </c>
      <c r="DS102" s="370" t="str">
        <f ca="1">+IF(OFFSET('Hygiene Data'!$E$12,0,10*ROW('Hygiene Data'!E96))="","",OFFSET('Hygiene Data'!$E$12,0,10*ROW('Hygiene Data'!E96)))</f>
        <v/>
      </c>
      <c r="DT102" s="370" t="str">
        <f ca="1">+IF(OFFSET('Hygiene Data'!$E$13,0,10*ROW('Hygiene Data'!E96))="","",OFFSET('Hygiene Data'!$E$13,0,10*ROW('Hygiene Data'!E96)))</f>
        <v/>
      </c>
      <c r="DU102" s="370" t="str">
        <f ca="1">+IF(OFFSET('Hygiene Data'!$F$11,0,10*ROW('Hygiene Data'!F96))="","",OFFSET('Hygiene Data'!$F$11,0,10*ROW('Hygiene Data'!F96)))</f>
        <v/>
      </c>
      <c r="DV102" s="370" t="str">
        <f ca="1">+IF(OFFSET('Hygiene Data'!$F$12,0,10*ROW('Hygiene Data'!F96))="","",OFFSET('Hygiene Data'!$F$12,0,10*ROW('Hygiene Data'!F96)))</f>
        <v/>
      </c>
      <c r="DW102" s="370" t="str">
        <f ca="1">+IF(OFFSET('Hygiene Data'!$F$13,0,10*ROW('Hygiene Data'!F96))="","",OFFSET('Hygiene Data'!$F$13,0,10*ROW('Hygiene Data'!F96)))</f>
        <v/>
      </c>
      <c r="DX102" s="370" t="str">
        <f ca="1">+IF(OFFSET('Hygiene Data'!$G$11,0,10*ROW('Hygiene Data'!G96))="","",OFFSET('Hygiene Data'!$G$11,0,10*ROW('Hygiene Data'!G96)))</f>
        <v/>
      </c>
      <c r="DY102" s="370" t="str">
        <f ca="1">+IF(OFFSET('Hygiene Data'!$G$12,0,10*ROW('Hygiene Data'!G96))="","",OFFSET('Hygiene Data'!$G$12,0,10*ROW('Hygiene Data'!G96)))</f>
        <v/>
      </c>
      <c r="DZ102" s="370" t="str">
        <f ca="1">+IF(OFFSET('Hygiene Data'!$G$13,0,10*ROW('Hygiene Data'!G96))="","",OFFSET('Hygiene Data'!$G$13,0,10*ROW('Hygiene Data'!G96)))</f>
        <v/>
      </c>
      <c r="EA102" s="370" t="str">
        <f ca="1">+IF(OFFSET('Hygiene Data'!$H$11,0,10*ROW('Hygiene Data'!H96))="","",OFFSET('Hygiene Data'!$H$11,0,10*ROW('Hygiene Data'!H96)))</f>
        <v/>
      </c>
      <c r="EB102" s="370" t="str">
        <f ca="1">+IF(OFFSET('Hygiene Data'!$H$12,0,10*ROW('Hygiene Data'!H96))="","",OFFSET('Hygiene Data'!$H$12,0,10*ROW('Hygiene Data'!H96)))</f>
        <v/>
      </c>
      <c r="EC102" s="370" t="str">
        <f ca="1">+IF(OFFSET('Hygiene Data'!$H$13,0,10*ROW('Hygiene Data'!H96))="","",OFFSET('Hygiene Data'!$H$13,0,10*ROW('Hygiene Data'!H96)))</f>
        <v/>
      </c>
      <c r="ED102" s="370" t="str">
        <f ca="1">+IF(OFFSET('Hygiene Data'!$I$11,0,10*ROW('Hygiene Data'!I96))="","",OFFSET('Hygiene Data'!$I$11,0,10*ROW('Hygiene Data'!I96)))</f>
        <v/>
      </c>
      <c r="EE102" s="370" t="str">
        <f ca="1">+IF(OFFSET('Hygiene Data'!$I$12,0,10*ROW('Hygiene Data'!I96))="","",OFFSET('Hygiene Data'!$I$12,0,10*ROW('Hygiene Data'!I96)))</f>
        <v/>
      </c>
      <c r="EF102" s="370" t="str">
        <f ca="1">+IF(OFFSET('Hygiene Data'!$I$13,0,10*ROW('Hygiene Data'!I96))="","",OFFSET('Hygiene Data'!$I$13,0,10*ROW('Hygiene Data'!I96)))</f>
        <v/>
      </c>
    </row>
    <row r="103" spans="1:136" x14ac:dyDescent="0.25">
      <c r="A103" s="479" t="str">
        <f ca="1">+IF(OFFSET('Water Data'!$B$2,0,10*ROW('Water Data'!E97))="","",OFFSET('Water Data'!$B$2,0,10*ROW('Water Data'!E97)))</f>
        <v/>
      </c>
      <c r="B103" s="47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6" t="str">
        <f t="shared" ca="1" si="1"/>
        <v/>
      </c>
      <c r="D103" s="50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0" t="str">
        <f ca="1">+IF(OFFSET('Water Data'!$D$27,0,10*ROW('Water Data'!D97))="","",OFFSET('Water Data'!$D$27,0,10*ROW('Water Data'!D97)))</f>
        <v/>
      </c>
      <c r="BT103" s="370" t="str">
        <f ca="1">+IF(OFFSET('Water Data'!$D$28,0,10*ROW('Water Data'!D97))="","",OFFSET('Water Data'!$D$28,0,10*ROW('Water Data'!D97)))</f>
        <v/>
      </c>
      <c r="BU103" s="370" t="str">
        <f ca="1">+IF(OFFSET('Water Data'!$D$29,0,10*ROW('Water Data'!D97))="","",OFFSET('Water Data'!$D$29,0,10*ROW('Water Data'!D97)))</f>
        <v/>
      </c>
      <c r="BV103" s="370" t="str">
        <f ca="1">+IF(OFFSET('Water Data'!$E$27,0,10*ROW('Water Data'!E97))="","",OFFSET('Water Data'!$E$27,0,10*ROW('Water Data'!E97)))</f>
        <v/>
      </c>
      <c r="BW103" s="370" t="str">
        <f ca="1">+IF(OFFSET('Water Data'!$E$28,0,10*ROW('Water Data'!E97))="","",OFFSET('Water Data'!$E$28,0,10*ROW('Water Data'!E97)))</f>
        <v/>
      </c>
      <c r="BX103" s="370" t="str">
        <f ca="1">+IF(OFFSET('Water Data'!$E$29,0,10*ROW('Water Data'!E97))="","",OFFSET('Water Data'!$E$29,0,10*ROW('Water Data'!E97)))</f>
        <v/>
      </c>
      <c r="BY103" s="370" t="str">
        <f ca="1">+IF(OFFSET('Water Data'!$F$27,0,10*ROW('Water Data'!F97))="","",OFFSET('Water Data'!$F$27,0,10*ROW('Water Data'!F97)))</f>
        <v/>
      </c>
      <c r="BZ103" s="370" t="str">
        <f ca="1">+IF(OFFSET('Water Data'!$F$28,0,10*ROW('Water Data'!F97))="","",OFFSET('Water Data'!$F$28,0,10*ROW('Water Data'!F97)))</f>
        <v/>
      </c>
      <c r="CA103" s="370" t="str">
        <f ca="1">+IF(OFFSET('Water Data'!$F$29,0,10*ROW('Water Data'!F97))="","",OFFSET('Water Data'!$F$29,0,10*ROW('Water Data'!F97)))</f>
        <v/>
      </c>
      <c r="CB103" s="370" t="str">
        <f ca="1">+IF(OFFSET('Water Data'!$G$27,0,10*ROW('Water Data'!G97))="","",OFFSET('Water Data'!$G$27,0,10*ROW('Water Data'!G97)))</f>
        <v/>
      </c>
      <c r="CC103" s="370" t="str">
        <f ca="1">+IF(OFFSET('Water Data'!$G$28,0,10*ROW('Water Data'!G97))="","",OFFSET('Water Data'!$G$28,0,10*ROW('Water Data'!G97)))</f>
        <v/>
      </c>
      <c r="CD103" s="370" t="str">
        <f ca="1">+IF(OFFSET('Water Data'!$G$29,0,10*ROW('Water Data'!G97))="","",OFFSET('Water Data'!$G$29,0,10*ROW('Water Data'!G97)))</f>
        <v/>
      </c>
      <c r="CE103" s="370" t="str">
        <f ca="1">+IF(OFFSET('Water Data'!$H$27,0,10*ROW('Water Data'!H97))="","",OFFSET('Water Data'!$H$27,0,10*ROW('Water Data'!H97)))</f>
        <v/>
      </c>
      <c r="CF103" s="370" t="str">
        <f ca="1">+IF(OFFSET('Water Data'!$H$28,0,10*ROW('Water Data'!H97))="","",OFFSET('Water Data'!$H$28,0,10*ROW('Water Data'!H97)))</f>
        <v/>
      </c>
      <c r="CG103" s="370" t="str">
        <f ca="1">+IF(OFFSET('Water Data'!$H$29,0,10*ROW('Water Data'!H97))="","",OFFSET('Water Data'!$H$29,0,10*ROW('Water Data'!H97)))</f>
        <v/>
      </c>
      <c r="CH103" s="370" t="str">
        <f ca="1">+IF(OFFSET('Water Data'!$I$27,0,10*ROW('Water Data'!I97))="","",OFFSET('Water Data'!$I$27,0,10*ROW('Water Data'!I97)))</f>
        <v/>
      </c>
      <c r="CI103" s="370" t="str">
        <f ca="1">+IF(OFFSET('Water Data'!$I$28,0,10*ROW('Water Data'!I97))="","",OFFSET('Water Data'!$I$28,0,10*ROW('Water Data'!I97)))</f>
        <v/>
      </c>
      <c r="CJ103" s="370" t="str">
        <f ca="1">+IF(OFFSET('Water Data'!$I$29,0,10*ROW('Water Data'!I97))="","",OFFSET('Water Data'!$I$29,0,10*ROW('Water Data'!I97)))</f>
        <v/>
      </c>
      <c r="CK103" s="370" t="str">
        <f ca="1">+IF(OFFSET('Sanitation Data'!$D$28,0,10*ROW('Sanitation Data'!D97))="","",OFFSET('Sanitation Data'!$D$28,0,10*ROW('Sanitation Data'!D97)))</f>
        <v/>
      </c>
      <c r="CL103" s="370" t="str">
        <f ca="1">+IF(OFFSET('Sanitation Data'!$D$29,0,10*ROW('Sanitation Data'!D97))="","",OFFSET('Sanitation Data'!$D$29,0,10*ROW('Sanitation Data'!D97)))</f>
        <v/>
      </c>
      <c r="CM103" s="370" t="str">
        <f ca="1">+IF(OFFSET('Sanitation Data'!$D$30,0,10*ROW('Sanitation Data'!D97))="","",OFFSET('Sanitation Data'!$D$30,0,10*ROW('Sanitation Data'!D97)))</f>
        <v/>
      </c>
      <c r="CN103" s="370" t="str">
        <f ca="1">+IF(OFFSET('Sanitation Data'!$D$31,0,10*ROW('Sanitation Data'!D97))="","",OFFSET('Sanitation Data'!$D$31,0,10*ROW('Sanitation Data'!D97)))</f>
        <v/>
      </c>
      <c r="CO103" s="370" t="str">
        <f ca="1">+IF(OFFSET('Sanitation Data'!$D$32,0,10*ROW('Sanitation Data'!D97))="","",OFFSET('Sanitation Data'!$D$32,0,10*ROW('Sanitation Data'!D97)))</f>
        <v/>
      </c>
      <c r="CP103" s="370" t="str">
        <f ca="1">+IF(OFFSET('Sanitation Data'!$E$28,0,10*ROW('Sanitation Data'!E97))="","",OFFSET('Sanitation Data'!$E$28,0,10*ROW('Sanitation Data'!E97)))</f>
        <v/>
      </c>
      <c r="CQ103" s="370" t="str">
        <f ca="1">+IF(OFFSET('Sanitation Data'!$E$29,0,10*ROW('Sanitation Data'!E97))="","",OFFSET('Sanitation Data'!$E$29,0,10*ROW('Sanitation Data'!E97)))</f>
        <v/>
      </c>
      <c r="CR103" s="370" t="str">
        <f ca="1">+IF(OFFSET('Sanitation Data'!$E$30,0,10*ROW('Sanitation Data'!E97))="","",OFFSET('Sanitation Data'!$E$30,0,10*ROW('Sanitation Data'!E97)))</f>
        <v/>
      </c>
      <c r="CS103" s="370" t="str">
        <f ca="1">+IF(OFFSET('Sanitation Data'!$E$31,0,10*ROW('Sanitation Data'!E97))="","",OFFSET('Sanitation Data'!$E$31,0,10*ROW('Sanitation Data'!E97)))</f>
        <v/>
      </c>
      <c r="CT103" s="370" t="str">
        <f ca="1">+IF(OFFSET('Sanitation Data'!$E$32,0,10*ROW('Sanitation Data'!E97))="","",OFFSET('Sanitation Data'!$E$32,0,10*ROW('Sanitation Data'!E97)))</f>
        <v/>
      </c>
      <c r="CU103" s="370" t="str">
        <f ca="1">+IF(OFFSET('Sanitation Data'!$F$28,0,10*ROW('Sanitation Data'!F97))="","",OFFSET('Sanitation Data'!$F$28,0,10*ROW('Sanitation Data'!F97)))</f>
        <v/>
      </c>
      <c r="CV103" s="370" t="str">
        <f ca="1">+IF(OFFSET('Sanitation Data'!$F$29,0,10*ROW('Sanitation Data'!F97))="","",OFFSET('Sanitation Data'!$F$29,0,10*ROW('Sanitation Data'!F97)))</f>
        <v/>
      </c>
      <c r="CW103" s="370" t="str">
        <f ca="1">+IF(OFFSET('Sanitation Data'!$F$30,0,10*ROW('Sanitation Data'!F97))="","",OFFSET('Sanitation Data'!$F$30,0,10*ROW('Sanitation Data'!F97)))</f>
        <v/>
      </c>
      <c r="CX103" s="370" t="str">
        <f ca="1">+IF(OFFSET('Sanitation Data'!$F$31,0,10*ROW('Sanitation Data'!F97))="","",OFFSET('Sanitation Data'!$F$31,0,10*ROW('Sanitation Data'!F97)))</f>
        <v/>
      </c>
      <c r="CY103" s="370" t="str">
        <f ca="1">+IF(OFFSET('Sanitation Data'!$F$32,0,10*ROW('Sanitation Data'!F97))="","",OFFSET('Sanitation Data'!$F$32,0,10*ROW('Sanitation Data'!F97)))</f>
        <v/>
      </c>
      <c r="CZ103" s="370" t="str">
        <f ca="1">+IF(OFFSET('Sanitation Data'!$G$28,0,10*ROW('Sanitation Data'!G97))="","",OFFSET('Sanitation Data'!$G$28,0,10*ROW('Sanitation Data'!G97)))</f>
        <v/>
      </c>
      <c r="DA103" s="370" t="str">
        <f ca="1">+IF(OFFSET('Sanitation Data'!$G$29,0,10*ROW('Sanitation Data'!G97))="","",OFFSET('Sanitation Data'!$G$29,0,10*ROW('Sanitation Data'!G97)))</f>
        <v/>
      </c>
      <c r="DB103" s="370" t="str">
        <f ca="1">+IF(OFFSET('Sanitation Data'!$G$30,0,10*ROW('Sanitation Data'!G97))="","",OFFSET('Sanitation Data'!$G$30,0,10*ROW('Sanitation Data'!G97)))</f>
        <v/>
      </c>
      <c r="DC103" s="370" t="str">
        <f ca="1">+IF(OFFSET('Sanitation Data'!$G$31,0,10*ROW('Sanitation Data'!G97))="","",OFFSET('Sanitation Data'!$G$31,0,10*ROW('Sanitation Data'!G97)))</f>
        <v/>
      </c>
      <c r="DD103" s="370" t="str">
        <f ca="1">+IF(OFFSET('Sanitation Data'!$G$32,0,10*ROW('Sanitation Data'!G97))="","",OFFSET('Sanitation Data'!$G$32,0,10*ROW('Sanitation Data'!G97)))</f>
        <v/>
      </c>
      <c r="DE103" s="370" t="str">
        <f ca="1">+IF(OFFSET('Sanitation Data'!$H$28,0,10*ROW('Sanitation Data'!H97))="","",OFFSET('Sanitation Data'!$H$28,0,10*ROW('Sanitation Data'!H97)))</f>
        <v/>
      </c>
      <c r="DF103" s="370" t="str">
        <f ca="1">+IF(OFFSET('Sanitation Data'!$H$29,0,10*ROW('Sanitation Data'!H97))="","",OFFSET('Sanitation Data'!$H$29,0,10*ROW('Sanitation Data'!H97)))</f>
        <v/>
      </c>
      <c r="DG103" s="370" t="str">
        <f ca="1">+IF(OFFSET('Sanitation Data'!$H$30,0,10*ROW('Sanitation Data'!H97))="","",OFFSET('Sanitation Data'!$H$30,0,10*ROW('Sanitation Data'!H97)))</f>
        <v/>
      </c>
      <c r="DH103" s="370" t="str">
        <f ca="1">+IF(OFFSET('Sanitation Data'!$H$31,0,10*ROW('Sanitation Data'!H97))="","",OFFSET('Sanitation Data'!$H$31,0,10*ROW('Sanitation Data'!H97)))</f>
        <v/>
      </c>
      <c r="DI103" s="370" t="str">
        <f ca="1">+IF(OFFSET('Sanitation Data'!$H$32,0,10*ROW('Sanitation Data'!H97))="","",OFFSET('Sanitation Data'!$H$32,0,10*ROW('Sanitation Data'!H97)))</f>
        <v/>
      </c>
      <c r="DJ103" s="370" t="str">
        <f ca="1">+IF(OFFSET('Sanitation Data'!$I$28,0,10*ROW('Sanitation Data'!I97))="","",OFFSET('Sanitation Data'!$I$28,0,10*ROW('Sanitation Data'!I97)))</f>
        <v/>
      </c>
      <c r="DK103" s="370" t="str">
        <f ca="1">+IF(OFFSET('Sanitation Data'!$I$29,0,10*ROW('Sanitation Data'!I97))="","",OFFSET('Sanitation Data'!$I$29,0,10*ROW('Sanitation Data'!I97)))</f>
        <v/>
      </c>
      <c r="DL103" s="370" t="str">
        <f ca="1">+IF(OFFSET('Sanitation Data'!$I$30,0,10*ROW('Sanitation Data'!I97))="","",OFFSET('Sanitation Data'!$I$30,0,10*ROW('Sanitation Data'!I97)))</f>
        <v/>
      </c>
      <c r="DM103" s="370" t="str">
        <f ca="1">+IF(OFFSET('Sanitation Data'!$I$31,0,10*ROW('Sanitation Data'!I97))="","",OFFSET('Sanitation Data'!$I$31,0,10*ROW('Sanitation Data'!I97)))</f>
        <v/>
      </c>
      <c r="DN103" s="370" t="str">
        <f ca="1">+IF(OFFSET('Sanitation Data'!$I$32,0,10*ROW('Sanitation Data'!I97))="","",OFFSET('Sanitation Data'!$I$32,0,10*ROW('Sanitation Data'!I97)))</f>
        <v/>
      </c>
      <c r="DO103" s="370" t="str">
        <f ca="1">+IF(OFFSET('Hygiene Data'!$D$11,0,10*ROW('Hygiene Data'!D97))="","",OFFSET('Hygiene Data'!$D$11,0,10*ROW('Hygiene Data'!D97)))</f>
        <v/>
      </c>
      <c r="DP103" s="370" t="str">
        <f ca="1">+IF(OFFSET('Hygiene Data'!$D$12,0,10*ROW('Hygiene Data'!D97))="","",OFFSET('Hygiene Data'!$D$12,0,10*ROW('Hygiene Data'!D97)))</f>
        <v/>
      </c>
      <c r="DQ103" s="370" t="str">
        <f ca="1">+IF(OFFSET('Hygiene Data'!$D$13,0,10*ROW('Hygiene Data'!D97))="","",OFFSET('Hygiene Data'!$D$13,0,10*ROW('Hygiene Data'!D97)))</f>
        <v/>
      </c>
      <c r="DR103" s="370" t="str">
        <f ca="1">+IF(OFFSET('Hygiene Data'!$E$11,0,10*ROW('Hygiene Data'!E97))="","",OFFSET('Hygiene Data'!$E$11,0,10*ROW('Hygiene Data'!E97)))</f>
        <v/>
      </c>
      <c r="DS103" s="370" t="str">
        <f ca="1">+IF(OFFSET('Hygiene Data'!$E$12,0,10*ROW('Hygiene Data'!E97))="","",OFFSET('Hygiene Data'!$E$12,0,10*ROW('Hygiene Data'!E97)))</f>
        <v/>
      </c>
      <c r="DT103" s="370" t="str">
        <f ca="1">+IF(OFFSET('Hygiene Data'!$E$13,0,10*ROW('Hygiene Data'!E97))="","",OFFSET('Hygiene Data'!$E$13,0,10*ROW('Hygiene Data'!E97)))</f>
        <v/>
      </c>
      <c r="DU103" s="370" t="str">
        <f ca="1">+IF(OFFSET('Hygiene Data'!$F$11,0,10*ROW('Hygiene Data'!F97))="","",OFFSET('Hygiene Data'!$F$11,0,10*ROW('Hygiene Data'!F97)))</f>
        <v/>
      </c>
      <c r="DV103" s="370" t="str">
        <f ca="1">+IF(OFFSET('Hygiene Data'!$F$12,0,10*ROW('Hygiene Data'!F97))="","",OFFSET('Hygiene Data'!$F$12,0,10*ROW('Hygiene Data'!F97)))</f>
        <v/>
      </c>
      <c r="DW103" s="370" t="str">
        <f ca="1">+IF(OFFSET('Hygiene Data'!$F$13,0,10*ROW('Hygiene Data'!F97))="","",OFFSET('Hygiene Data'!$F$13,0,10*ROW('Hygiene Data'!F97)))</f>
        <v/>
      </c>
      <c r="DX103" s="370" t="str">
        <f ca="1">+IF(OFFSET('Hygiene Data'!$G$11,0,10*ROW('Hygiene Data'!G97))="","",OFFSET('Hygiene Data'!$G$11,0,10*ROW('Hygiene Data'!G97)))</f>
        <v/>
      </c>
      <c r="DY103" s="370" t="str">
        <f ca="1">+IF(OFFSET('Hygiene Data'!$G$12,0,10*ROW('Hygiene Data'!G97))="","",OFFSET('Hygiene Data'!$G$12,0,10*ROW('Hygiene Data'!G97)))</f>
        <v/>
      </c>
      <c r="DZ103" s="370" t="str">
        <f ca="1">+IF(OFFSET('Hygiene Data'!$G$13,0,10*ROW('Hygiene Data'!G97))="","",OFFSET('Hygiene Data'!$G$13,0,10*ROW('Hygiene Data'!G97)))</f>
        <v/>
      </c>
      <c r="EA103" s="370" t="str">
        <f ca="1">+IF(OFFSET('Hygiene Data'!$H$11,0,10*ROW('Hygiene Data'!H97))="","",OFFSET('Hygiene Data'!$H$11,0,10*ROW('Hygiene Data'!H97)))</f>
        <v/>
      </c>
      <c r="EB103" s="370" t="str">
        <f ca="1">+IF(OFFSET('Hygiene Data'!$H$12,0,10*ROW('Hygiene Data'!H97))="","",OFFSET('Hygiene Data'!$H$12,0,10*ROW('Hygiene Data'!H97)))</f>
        <v/>
      </c>
      <c r="EC103" s="370" t="str">
        <f ca="1">+IF(OFFSET('Hygiene Data'!$H$13,0,10*ROW('Hygiene Data'!H97))="","",OFFSET('Hygiene Data'!$H$13,0,10*ROW('Hygiene Data'!H97)))</f>
        <v/>
      </c>
      <c r="ED103" s="370" t="str">
        <f ca="1">+IF(OFFSET('Hygiene Data'!$I$11,0,10*ROW('Hygiene Data'!I97))="","",OFFSET('Hygiene Data'!$I$11,0,10*ROW('Hygiene Data'!I97)))</f>
        <v/>
      </c>
      <c r="EE103" s="370" t="str">
        <f ca="1">+IF(OFFSET('Hygiene Data'!$I$12,0,10*ROW('Hygiene Data'!I97))="","",OFFSET('Hygiene Data'!$I$12,0,10*ROW('Hygiene Data'!I97)))</f>
        <v/>
      </c>
      <c r="EF103" s="370" t="str">
        <f ca="1">+IF(OFFSET('Hygiene Data'!$I$13,0,10*ROW('Hygiene Data'!I97))="","",OFFSET('Hygiene Data'!$I$13,0,10*ROW('Hygiene Data'!I97)))</f>
        <v/>
      </c>
    </row>
    <row r="104" spans="1:136" x14ac:dyDescent="0.25">
      <c r="A104" s="479" t="str">
        <f ca="1">+IF(OFFSET('Water Data'!$B$2,0,10*ROW('Water Data'!E98))="","",OFFSET('Water Data'!$B$2,0,10*ROW('Water Data'!E98)))</f>
        <v/>
      </c>
      <c r="B104" s="47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6" t="str">
        <f t="shared" ca="1" si="1"/>
        <v/>
      </c>
      <c r="D104" s="50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0" t="str">
        <f ca="1">+IF(OFFSET('Water Data'!$D$27,0,10*ROW('Water Data'!D98))="","",OFFSET('Water Data'!$D$27,0,10*ROW('Water Data'!D98)))</f>
        <v/>
      </c>
      <c r="BT104" s="370" t="str">
        <f ca="1">+IF(OFFSET('Water Data'!$D$28,0,10*ROW('Water Data'!D98))="","",OFFSET('Water Data'!$D$28,0,10*ROW('Water Data'!D98)))</f>
        <v/>
      </c>
      <c r="BU104" s="370" t="str">
        <f ca="1">+IF(OFFSET('Water Data'!$D$29,0,10*ROW('Water Data'!D98))="","",OFFSET('Water Data'!$D$29,0,10*ROW('Water Data'!D98)))</f>
        <v/>
      </c>
      <c r="BV104" s="370" t="str">
        <f ca="1">+IF(OFFSET('Water Data'!$E$27,0,10*ROW('Water Data'!E98))="","",OFFSET('Water Data'!$E$27,0,10*ROW('Water Data'!E98)))</f>
        <v/>
      </c>
      <c r="BW104" s="370" t="str">
        <f ca="1">+IF(OFFSET('Water Data'!$E$28,0,10*ROW('Water Data'!E98))="","",OFFSET('Water Data'!$E$28,0,10*ROW('Water Data'!E98)))</f>
        <v/>
      </c>
      <c r="BX104" s="370" t="str">
        <f ca="1">+IF(OFFSET('Water Data'!$E$29,0,10*ROW('Water Data'!E98))="","",OFFSET('Water Data'!$E$29,0,10*ROW('Water Data'!E98)))</f>
        <v/>
      </c>
      <c r="BY104" s="370" t="str">
        <f ca="1">+IF(OFFSET('Water Data'!$F$27,0,10*ROW('Water Data'!F98))="","",OFFSET('Water Data'!$F$27,0,10*ROW('Water Data'!F98)))</f>
        <v/>
      </c>
      <c r="BZ104" s="370" t="str">
        <f ca="1">+IF(OFFSET('Water Data'!$F$28,0,10*ROW('Water Data'!F98))="","",OFFSET('Water Data'!$F$28,0,10*ROW('Water Data'!F98)))</f>
        <v/>
      </c>
      <c r="CA104" s="370" t="str">
        <f ca="1">+IF(OFFSET('Water Data'!$F$29,0,10*ROW('Water Data'!F98))="","",OFFSET('Water Data'!$F$29,0,10*ROW('Water Data'!F98)))</f>
        <v/>
      </c>
      <c r="CB104" s="370" t="str">
        <f ca="1">+IF(OFFSET('Water Data'!$G$27,0,10*ROW('Water Data'!G98))="","",OFFSET('Water Data'!$G$27,0,10*ROW('Water Data'!G98)))</f>
        <v/>
      </c>
      <c r="CC104" s="370" t="str">
        <f ca="1">+IF(OFFSET('Water Data'!$G$28,0,10*ROW('Water Data'!G98))="","",OFFSET('Water Data'!$G$28,0,10*ROW('Water Data'!G98)))</f>
        <v/>
      </c>
      <c r="CD104" s="370" t="str">
        <f ca="1">+IF(OFFSET('Water Data'!$G$29,0,10*ROW('Water Data'!G98))="","",OFFSET('Water Data'!$G$29,0,10*ROW('Water Data'!G98)))</f>
        <v/>
      </c>
      <c r="CE104" s="370" t="str">
        <f ca="1">+IF(OFFSET('Water Data'!$H$27,0,10*ROW('Water Data'!H98))="","",OFFSET('Water Data'!$H$27,0,10*ROW('Water Data'!H98)))</f>
        <v/>
      </c>
      <c r="CF104" s="370" t="str">
        <f ca="1">+IF(OFFSET('Water Data'!$H$28,0,10*ROW('Water Data'!H98))="","",OFFSET('Water Data'!$H$28,0,10*ROW('Water Data'!H98)))</f>
        <v/>
      </c>
      <c r="CG104" s="370" t="str">
        <f ca="1">+IF(OFFSET('Water Data'!$H$29,0,10*ROW('Water Data'!H98))="","",OFFSET('Water Data'!$H$29,0,10*ROW('Water Data'!H98)))</f>
        <v/>
      </c>
      <c r="CH104" s="370" t="str">
        <f ca="1">+IF(OFFSET('Water Data'!$I$27,0,10*ROW('Water Data'!I98))="","",OFFSET('Water Data'!$I$27,0,10*ROW('Water Data'!I98)))</f>
        <v/>
      </c>
      <c r="CI104" s="370" t="str">
        <f ca="1">+IF(OFFSET('Water Data'!$I$28,0,10*ROW('Water Data'!I98))="","",OFFSET('Water Data'!$I$28,0,10*ROW('Water Data'!I98)))</f>
        <v/>
      </c>
      <c r="CJ104" s="370" t="str">
        <f ca="1">+IF(OFFSET('Water Data'!$I$29,0,10*ROW('Water Data'!I98))="","",OFFSET('Water Data'!$I$29,0,10*ROW('Water Data'!I98)))</f>
        <v/>
      </c>
      <c r="CK104" s="370" t="str">
        <f ca="1">+IF(OFFSET('Sanitation Data'!$D$28,0,10*ROW('Sanitation Data'!D98))="","",OFFSET('Sanitation Data'!$D$28,0,10*ROW('Sanitation Data'!D98)))</f>
        <v/>
      </c>
      <c r="CL104" s="370" t="str">
        <f ca="1">+IF(OFFSET('Sanitation Data'!$D$29,0,10*ROW('Sanitation Data'!D98))="","",OFFSET('Sanitation Data'!$D$29,0,10*ROW('Sanitation Data'!D98)))</f>
        <v/>
      </c>
      <c r="CM104" s="370" t="str">
        <f ca="1">+IF(OFFSET('Sanitation Data'!$D$30,0,10*ROW('Sanitation Data'!D98))="","",OFFSET('Sanitation Data'!$D$30,0,10*ROW('Sanitation Data'!D98)))</f>
        <v/>
      </c>
      <c r="CN104" s="370" t="str">
        <f ca="1">+IF(OFFSET('Sanitation Data'!$D$31,0,10*ROW('Sanitation Data'!D98))="","",OFFSET('Sanitation Data'!$D$31,0,10*ROW('Sanitation Data'!D98)))</f>
        <v/>
      </c>
      <c r="CO104" s="370" t="str">
        <f ca="1">+IF(OFFSET('Sanitation Data'!$D$32,0,10*ROW('Sanitation Data'!D98))="","",OFFSET('Sanitation Data'!$D$32,0,10*ROW('Sanitation Data'!D98)))</f>
        <v/>
      </c>
      <c r="CP104" s="370" t="str">
        <f ca="1">+IF(OFFSET('Sanitation Data'!$E$28,0,10*ROW('Sanitation Data'!E98))="","",OFFSET('Sanitation Data'!$E$28,0,10*ROW('Sanitation Data'!E98)))</f>
        <v/>
      </c>
      <c r="CQ104" s="370" t="str">
        <f ca="1">+IF(OFFSET('Sanitation Data'!$E$29,0,10*ROW('Sanitation Data'!E98))="","",OFFSET('Sanitation Data'!$E$29,0,10*ROW('Sanitation Data'!E98)))</f>
        <v/>
      </c>
      <c r="CR104" s="370" t="str">
        <f ca="1">+IF(OFFSET('Sanitation Data'!$E$30,0,10*ROW('Sanitation Data'!E98))="","",OFFSET('Sanitation Data'!$E$30,0,10*ROW('Sanitation Data'!E98)))</f>
        <v/>
      </c>
      <c r="CS104" s="370" t="str">
        <f ca="1">+IF(OFFSET('Sanitation Data'!$E$31,0,10*ROW('Sanitation Data'!E98))="","",OFFSET('Sanitation Data'!$E$31,0,10*ROW('Sanitation Data'!E98)))</f>
        <v/>
      </c>
      <c r="CT104" s="370" t="str">
        <f ca="1">+IF(OFFSET('Sanitation Data'!$E$32,0,10*ROW('Sanitation Data'!E98))="","",OFFSET('Sanitation Data'!$E$32,0,10*ROW('Sanitation Data'!E98)))</f>
        <v/>
      </c>
      <c r="CU104" s="370" t="str">
        <f ca="1">+IF(OFFSET('Sanitation Data'!$F$28,0,10*ROW('Sanitation Data'!F98))="","",OFFSET('Sanitation Data'!$F$28,0,10*ROW('Sanitation Data'!F98)))</f>
        <v/>
      </c>
      <c r="CV104" s="370" t="str">
        <f ca="1">+IF(OFFSET('Sanitation Data'!$F$29,0,10*ROW('Sanitation Data'!F98))="","",OFFSET('Sanitation Data'!$F$29,0,10*ROW('Sanitation Data'!F98)))</f>
        <v/>
      </c>
      <c r="CW104" s="370" t="str">
        <f ca="1">+IF(OFFSET('Sanitation Data'!$F$30,0,10*ROW('Sanitation Data'!F98))="","",OFFSET('Sanitation Data'!$F$30,0,10*ROW('Sanitation Data'!F98)))</f>
        <v/>
      </c>
      <c r="CX104" s="370" t="str">
        <f ca="1">+IF(OFFSET('Sanitation Data'!$F$31,0,10*ROW('Sanitation Data'!F98))="","",OFFSET('Sanitation Data'!$F$31,0,10*ROW('Sanitation Data'!F98)))</f>
        <v/>
      </c>
      <c r="CY104" s="370" t="str">
        <f ca="1">+IF(OFFSET('Sanitation Data'!$F$32,0,10*ROW('Sanitation Data'!F98))="","",OFFSET('Sanitation Data'!$F$32,0,10*ROW('Sanitation Data'!F98)))</f>
        <v/>
      </c>
      <c r="CZ104" s="370" t="str">
        <f ca="1">+IF(OFFSET('Sanitation Data'!$G$28,0,10*ROW('Sanitation Data'!G98))="","",OFFSET('Sanitation Data'!$G$28,0,10*ROW('Sanitation Data'!G98)))</f>
        <v/>
      </c>
      <c r="DA104" s="370" t="str">
        <f ca="1">+IF(OFFSET('Sanitation Data'!$G$29,0,10*ROW('Sanitation Data'!G98))="","",OFFSET('Sanitation Data'!$G$29,0,10*ROW('Sanitation Data'!G98)))</f>
        <v/>
      </c>
      <c r="DB104" s="370" t="str">
        <f ca="1">+IF(OFFSET('Sanitation Data'!$G$30,0,10*ROW('Sanitation Data'!G98))="","",OFFSET('Sanitation Data'!$G$30,0,10*ROW('Sanitation Data'!G98)))</f>
        <v/>
      </c>
      <c r="DC104" s="370" t="str">
        <f ca="1">+IF(OFFSET('Sanitation Data'!$G$31,0,10*ROW('Sanitation Data'!G98))="","",OFFSET('Sanitation Data'!$G$31,0,10*ROW('Sanitation Data'!G98)))</f>
        <v/>
      </c>
      <c r="DD104" s="370" t="str">
        <f ca="1">+IF(OFFSET('Sanitation Data'!$G$32,0,10*ROW('Sanitation Data'!G98))="","",OFFSET('Sanitation Data'!$G$32,0,10*ROW('Sanitation Data'!G98)))</f>
        <v/>
      </c>
      <c r="DE104" s="370" t="str">
        <f ca="1">+IF(OFFSET('Sanitation Data'!$H$28,0,10*ROW('Sanitation Data'!H98))="","",OFFSET('Sanitation Data'!$H$28,0,10*ROW('Sanitation Data'!H98)))</f>
        <v/>
      </c>
      <c r="DF104" s="370" t="str">
        <f ca="1">+IF(OFFSET('Sanitation Data'!$H$29,0,10*ROW('Sanitation Data'!H98))="","",OFFSET('Sanitation Data'!$H$29,0,10*ROW('Sanitation Data'!H98)))</f>
        <v/>
      </c>
      <c r="DG104" s="370" t="str">
        <f ca="1">+IF(OFFSET('Sanitation Data'!$H$30,0,10*ROW('Sanitation Data'!H98))="","",OFFSET('Sanitation Data'!$H$30,0,10*ROW('Sanitation Data'!H98)))</f>
        <v/>
      </c>
      <c r="DH104" s="370" t="str">
        <f ca="1">+IF(OFFSET('Sanitation Data'!$H$31,0,10*ROW('Sanitation Data'!H98))="","",OFFSET('Sanitation Data'!$H$31,0,10*ROW('Sanitation Data'!H98)))</f>
        <v/>
      </c>
      <c r="DI104" s="370" t="str">
        <f ca="1">+IF(OFFSET('Sanitation Data'!$H$32,0,10*ROW('Sanitation Data'!H98))="","",OFFSET('Sanitation Data'!$H$32,0,10*ROW('Sanitation Data'!H98)))</f>
        <v/>
      </c>
      <c r="DJ104" s="370" t="str">
        <f ca="1">+IF(OFFSET('Sanitation Data'!$I$28,0,10*ROW('Sanitation Data'!I98))="","",OFFSET('Sanitation Data'!$I$28,0,10*ROW('Sanitation Data'!I98)))</f>
        <v/>
      </c>
      <c r="DK104" s="370" t="str">
        <f ca="1">+IF(OFFSET('Sanitation Data'!$I$29,0,10*ROW('Sanitation Data'!I98))="","",OFFSET('Sanitation Data'!$I$29,0,10*ROW('Sanitation Data'!I98)))</f>
        <v/>
      </c>
      <c r="DL104" s="370" t="str">
        <f ca="1">+IF(OFFSET('Sanitation Data'!$I$30,0,10*ROW('Sanitation Data'!I98))="","",OFFSET('Sanitation Data'!$I$30,0,10*ROW('Sanitation Data'!I98)))</f>
        <v/>
      </c>
      <c r="DM104" s="370" t="str">
        <f ca="1">+IF(OFFSET('Sanitation Data'!$I$31,0,10*ROW('Sanitation Data'!I98))="","",OFFSET('Sanitation Data'!$I$31,0,10*ROW('Sanitation Data'!I98)))</f>
        <v/>
      </c>
      <c r="DN104" s="370" t="str">
        <f ca="1">+IF(OFFSET('Sanitation Data'!$I$32,0,10*ROW('Sanitation Data'!I98))="","",OFFSET('Sanitation Data'!$I$32,0,10*ROW('Sanitation Data'!I98)))</f>
        <v/>
      </c>
      <c r="DO104" s="370" t="str">
        <f ca="1">+IF(OFFSET('Hygiene Data'!$D$11,0,10*ROW('Hygiene Data'!D98))="","",OFFSET('Hygiene Data'!$D$11,0,10*ROW('Hygiene Data'!D98)))</f>
        <v/>
      </c>
      <c r="DP104" s="370" t="str">
        <f ca="1">+IF(OFFSET('Hygiene Data'!$D$12,0,10*ROW('Hygiene Data'!D98))="","",OFFSET('Hygiene Data'!$D$12,0,10*ROW('Hygiene Data'!D98)))</f>
        <v/>
      </c>
      <c r="DQ104" s="370" t="str">
        <f ca="1">+IF(OFFSET('Hygiene Data'!$D$13,0,10*ROW('Hygiene Data'!D98))="","",OFFSET('Hygiene Data'!$D$13,0,10*ROW('Hygiene Data'!D98)))</f>
        <v/>
      </c>
      <c r="DR104" s="370" t="str">
        <f ca="1">+IF(OFFSET('Hygiene Data'!$E$11,0,10*ROW('Hygiene Data'!E98))="","",OFFSET('Hygiene Data'!$E$11,0,10*ROW('Hygiene Data'!E98)))</f>
        <v/>
      </c>
      <c r="DS104" s="370" t="str">
        <f ca="1">+IF(OFFSET('Hygiene Data'!$E$12,0,10*ROW('Hygiene Data'!E98))="","",OFFSET('Hygiene Data'!$E$12,0,10*ROW('Hygiene Data'!E98)))</f>
        <v/>
      </c>
      <c r="DT104" s="370" t="str">
        <f ca="1">+IF(OFFSET('Hygiene Data'!$E$13,0,10*ROW('Hygiene Data'!E98))="","",OFFSET('Hygiene Data'!$E$13,0,10*ROW('Hygiene Data'!E98)))</f>
        <v/>
      </c>
      <c r="DU104" s="370" t="str">
        <f ca="1">+IF(OFFSET('Hygiene Data'!$F$11,0,10*ROW('Hygiene Data'!F98))="","",OFFSET('Hygiene Data'!$F$11,0,10*ROW('Hygiene Data'!F98)))</f>
        <v/>
      </c>
      <c r="DV104" s="370" t="str">
        <f ca="1">+IF(OFFSET('Hygiene Data'!$F$12,0,10*ROW('Hygiene Data'!F98))="","",OFFSET('Hygiene Data'!$F$12,0,10*ROW('Hygiene Data'!F98)))</f>
        <v/>
      </c>
      <c r="DW104" s="370" t="str">
        <f ca="1">+IF(OFFSET('Hygiene Data'!$F$13,0,10*ROW('Hygiene Data'!F98))="","",OFFSET('Hygiene Data'!$F$13,0,10*ROW('Hygiene Data'!F98)))</f>
        <v/>
      </c>
      <c r="DX104" s="370" t="str">
        <f ca="1">+IF(OFFSET('Hygiene Data'!$G$11,0,10*ROW('Hygiene Data'!G98))="","",OFFSET('Hygiene Data'!$G$11,0,10*ROW('Hygiene Data'!G98)))</f>
        <v/>
      </c>
      <c r="DY104" s="370" t="str">
        <f ca="1">+IF(OFFSET('Hygiene Data'!$G$12,0,10*ROW('Hygiene Data'!G98))="","",OFFSET('Hygiene Data'!$G$12,0,10*ROW('Hygiene Data'!G98)))</f>
        <v/>
      </c>
      <c r="DZ104" s="370" t="str">
        <f ca="1">+IF(OFFSET('Hygiene Data'!$G$13,0,10*ROW('Hygiene Data'!G98))="","",OFFSET('Hygiene Data'!$G$13,0,10*ROW('Hygiene Data'!G98)))</f>
        <v/>
      </c>
      <c r="EA104" s="370" t="str">
        <f ca="1">+IF(OFFSET('Hygiene Data'!$H$11,0,10*ROW('Hygiene Data'!H98))="","",OFFSET('Hygiene Data'!$H$11,0,10*ROW('Hygiene Data'!H98)))</f>
        <v/>
      </c>
      <c r="EB104" s="370" t="str">
        <f ca="1">+IF(OFFSET('Hygiene Data'!$H$12,0,10*ROW('Hygiene Data'!H98))="","",OFFSET('Hygiene Data'!$H$12,0,10*ROW('Hygiene Data'!H98)))</f>
        <v/>
      </c>
      <c r="EC104" s="370" t="str">
        <f ca="1">+IF(OFFSET('Hygiene Data'!$H$13,0,10*ROW('Hygiene Data'!H98))="","",OFFSET('Hygiene Data'!$H$13,0,10*ROW('Hygiene Data'!H98)))</f>
        <v/>
      </c>
      <c r="ED104" s="370" t="str">
        <f ca="1">+IF(OFFSET('Hygiene Data'!$I$11,0,10*ROW('Hygiene Data'!I98))="","",OFFSET('Hygiene Data'!$I$11,0,10*ROW('Hygiene Data'!I98)))</f>
        <v/>
      </c>
      <c r="EE104" s="370" t="str">
        <f ca="1">+IF(OFFSET('Hygiene Data'!$I$12,0,10*ROW('Hygiene Data'!I98))="","",OFFSET('Hygiene Data'!$I$12,0,10*ROW('Hygiene Data'!I98)))</f>
        <v/>
      </c>
      <c r="EF104" s="370" t="str">
        <f ca="1">+IF(OFFSET('Hygiene Data'!$I$13,0,10*ROW('Hygiene Data'!I98))="","",OFFSET('Hygiene Data'!$I$13,0,10*ROW('Hygiene Data'!I98)))</f>
        <v/>
      </c>
    </row>
    <row r="105" spans="1:136" x14ac:dyDescent="0.25">
      <c r="A105" s="479" t="str">
        <f ca="1">+IF(OFFSET('Water Data'!$B$2,0,10*ROW('Water Data'!E99))="","",OFFSET('Water Data'!$B$2,0,10*ROW('Water Data'!E99)))</f>
        <v/>
      </c>
      <c r="B105" s="47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6" t="str">
        <f t="shared" ca="1" si="1"/>
        <v/>
      </c>
      <c r="D105" s="50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0" t="str">
        <f ca="1">+IF(OFFSET('Water Data'!$D$27,0,10*ROW('Water Data'!D99))="","",OFFSET('Water Data'!$D$27,0,10*ROW('Water Data'!D99)))</f>
        <v/>
      </c>
      <c r="BT105" s="370" t="str">
        <f ca="1">+IF(OFFSET('Water Data'!$D$28,0,10*ROW('Water Data'!D99))="","",OFFSET('Water Data'!$D$28,0,10*ROW('Water Data'!D99)))</f>
        <v/>
      </c>
      <c r="BU105" s="370" t="str">
        <f ca="1">+IF(OFFSET('Water Data'!$D$29,0,10*ROW('Water Data'!D99))="","",OFFSET('Water Data'!$D$29,0,10*ROW('Water Data'!D99)))</f>
        <v/>
      </c>
      <c r="BV105" s="370" t="str">
        <f ca="1">+IF(OFFSET('Water Data'!$E$27,0,10*ROW('Water Data'!E99))="","",OFFSET('Water Data'!$E$27,0,10*ROW('Water Data'!E99)))</f>
        <v/>
      </c>
      <c r="BW105" s="370" t="str">
        <f ca="1">+IF(OFFSET('Water Data'!$E$28,0,10*ROW('Water Data'!E99))="","",OFFSET('Water Data'!$E$28,0,10*ROW('Water Data'!E99)))</f>
        <v/>
      </c>
      <c r="BX105" s="370" t="str">
        <f ca="1">+IF(OFFSET('Water Data'!$E$29,0,10*ROW('Water Data'!E99))="","",OFFSET('Water Data'!$E$29,0,10*ROW('Water Data'!E99)))</f>
        <v/>
      </c>
      <c r="BY105" s="370" t="str">
        <f ca="1">+IF(OFFSET('Water Data'!$F$27,0,10*ROW('Water Data'!F99))="","",OFFSET('Water Data'!$F$27,0,10*ROW('Water Data'!F99)))</f>
        <v/>
      </c>
      <c r="BZ105" s="370" t="str">
        <f ca="1">+IF(OFFSET('Water Data'!$F$28,0,10*ROW('Water Data'!F99))="","",OFFSET('Water Data'!$F$28,0,10*ROW('Water Data'!F99)))</f>
        <v/>
      </c>
      <c r="CA105" s="370" t="str">
        <f ca="1">+IF(OFFSET('Water Data'!$F$29,0,10*ROW('Water Data'!F99))="","",OFFSET('Water Data'!$F$29,0,10*ROW('Water Data'!F99)))</f>
        <v/>
      </c>
      <c r="CB105" s="370" t="str">
        <f ca="1">+IF(OFFSET('Water Data'!$G$27,0,10*ROW('Water Data'!G99))="","",OFFSET('Water Data'!$G$27,0,10*ROW('Water Data'!G99)))</f>
        <v/>
      </c>
      <c r="CC105" s="370" t="str">
        <f ca="1">+IF(OFFSET('Water Data'!$G$28,0,10*ROW('Water Data'!G99))="","",OFFSET('Water Data'!$G$28,0,10*ROW('Water Data'!G99)))</f>
        <v/>
      </c>
      <c r="CD105" s="370" t="str">
        <f ca="1">+IF(OFFSET('Water Data'!$G$29,0,10*ROW('Water Data'!G99))="","",OFFSET('Water Data'!$G$29,0,10*ROW('Water Data'!G99)))</f>
        <v/>
      </c>
      <c r="CE105" s="370" t="str">
        <f ca="1">+IF(OFFSET('Water Data'!$H$27,0,10*ROW('Water Data'!H99))="","",OFFSET('Water Data'!$H$27,0,10*ROW('Water Data'!H99)))</f>
        <v/>
      </c>
      <c r="CF105" s="370" t="str">
        <f ca="1">+IF(OFFSET('Water Data'!$H$28,0,10*ROW('Water Data'!H99))="","",OFFSET('Water Data'!$H$28,0,10*ROW('Water Data'!H99)))</f>
        <v/>
      </c>
      <c r="CG105" s="370" t="str">
        <f ca="1">+IF(OFFSET('Water Data'!$H$29,0,10*ROW('Water Data'!H99))="","",OFFSET('Water Data'!$H$29,0,10*ROW('Water Data'!H99)))</f>
        <v/>
      </c>
      <c r="CH105" s="370" t="str">
        <f ca="1">+IF(OFFSET('Water Data'!$I$27,0,10*ROW('Water Data'!I99))="","",OFFSET('Water Data'!$I$27,0,10*ROW('Water Data'!I99)))</f>
        <v/>
      </c>
      <c r="CI105" s="370" t="str">
        <f ca="1">+IF(OFFSET('Water Data'!$I$28,0,10*ROW('Water Data'!I99))="","",OFFSET('Water Data'!$I$28,0,10*ROW('Water Data'!I99)))</f>
        <v/>
      </c>
      <c r="CJ105" s="370" t="str">
        <f ca="1">+IF(OFFSET('Water Data'!$I$29,0,10*ROW('Water Data'!I99))="","",OFFSET('Water Data'!$I$29,0,10*ROW('Water Data'!I99)))</f>
        <v/>
      </c>
      <c r="CK105" s="370" t="str">
        <f ca="1">+IF(OFFSET('Sanitation Data'!$D$28,0,10*ROW('Sanitation Data'!D99))="","",OFFSET('Sanitation Data'!$D$28,0,10*ROW('Sanitation Data'!D99)))</f>
        <v/>
      </c>
      <c r="CL105" s="370" t="str">
        <f ca="1">+IF(OFFSET('Sanitation Data'!$D$29,0,10*ROW('Sanitation Data'!D99))="","",OFFSET('Sanitation Data'!$D$29,0,10*ROW('Sanitation Data'!D99)))</f>
        <v/>
      </c>
      <c r="CM105" s="370" t="str">
        <f ca="1">+IF(OFFSET('Sanitation Data'!$D$30,0,10*ROW('Sanitation Data'!D99))="","",OFFSET('Sanitation Data'!$D$30,0,10*ROW('Sanitation Data'!D99)))</f>
        <v/>
      </c>
      <c r="CN105" s="370" t="str">
        <f ca="1">+IF(OFFSET('Sanitation Data'!$D$31,0,10*ROW('Sanitation Data'!D99))="","",OFFSET('Sanitation Data'!$D$31,0,10*ROW('Sanitation Data'!D99)))</f>
        <v/>
      </c>
      <c r="CO105" s="370" t="str">
        <f ca="1">+IF(OFFSET('Sanitation Data'!$D$32,0,10*ROW('Sanitation Data'!D99))="","",OFFSET('Sanitation Data'!$D$32,0,10*ROW('Sanitation Data'!D99)))</f>
        <v/>
      </c>
      <c r="CP105" s="370" t="str">
        <f ca="1">+IF(OFFSET('Sanitation Data'!$E$28,0,10*ROW('Sanitation Data'!E99))="","",OFFSET('Sanitation Data'!$E$28,0,10*ROW('Sanitation Data'!E99)))</f>
        <v/>
      </c>
      <c r="CQ105" s="370" t="str">
        <f ca="1">+IF(OFFSET('Sanitation Data'!$E$29,0,10*ROW('Sanitation Data'!E99))="","",OFFSET('Sanitation Data'!$E$29,0,10*ROW('Sanitation Data'!E99)))</f>
        <v/>
      </c>
      <c r="CR105" s="370" t="str">
        <f ca="1">+IF(OFFSET('Sanitation Data'!$E$30,0,10*ROW('Sanitation Data'!E99))="","",OFFSET('Sanitation Data'!$E$30,0,10*ROW('Sanitation Data'!E99)))</f>
        <v/>
      </c>
      <c r="CS105" s="370" t="str">
        <f ca="1">+IF(OFFSET('Sanitation Data'!$E$31,0,10*ROW('Sanitation Data'!E99))="","",OFFSET('Sanitation Data'!$E$31,0,10*ROW('Sanitation Data'!E99)))</f>
        <v/>
      </c>
      <c r="CT105" s="370" t="str">
        <f ca="1">+IF(OFFSET('Sanitation Data'!$E$32,0,10*ROW('Sanitation Data'!E99))="","",OFFSET('Sanitation Data'!$E$32,0,10*ROW('Sanitation Data'!E99)))</f>
        <v/>
      </c>
      <c r="CU105" s="370" t="str">
        <f ca="1">+IF(OFFSET('Sanitation Data'!$F$28,0,10*ROW('Sanitation Data'!F99))="","",OFFSET('Sanitation Data'!$F$28,0,10*ROW('Sanitation Data'!F99)))</f>
        <v/>
      </c>
      <c r="CV105" s="370" t="str">
        <f ca="1">+IF(OFFSET('Sanitation Data'!$F$29,0,10*ROW('Sanitation Data'!F99))="","",OFFSET('Sanitation Data'!$F$29,0,10*ROW('Sanitation Data'!F99)))</f>
        <v/>
      </c>
      <c r="CW105" s="370" t="str">
        <f ca="1">+IF(OFFSET('Sanitation Data'!$F$30,0,10*ROW('Sanitation Data'!F99))="","",OFFSET('Sanitation Data'!$F$30,0,10*ROW('Sanitation Data'!F99)))</f>
        <v/>
      </c>
      <c r="CX105" s="370" t="str">
        <f ca="1">+IF(OFFSET('Sanitation Data'!$F$31,0,10*ROW('Sanitation Data'!F99))="","",OFFSET('Sanitation Data'!$F$31,0,10*ROW('Sanitation Data'!F99)))</f>
        <v/>
      </c>
      <c r="CY105" s="370" t="str">
        <f ca="1">+IF(OFFSET('Sanitation Data'!$F$32,0,10*ROW('Sanitation Data'!F99))="","",OFFSET('Sanitation Data'!$F$32,0,10*ROW('Sanitation Data'!F99)))</f>
        <v/>
      </c>
      <c r="CZ105" s="370" t="str">
        <f ca="1">+IF(OFFSET('Sanitation Data'!$G$28,0,10*ROW('Sanitation Data'!G99))="","",OFFSET('Sanitation Data'!$G$28,0,10*ROW('Sanitation Data'!G99)))</f>
        <v/>
      </c>
      <c r="DA105" s="370" t="str">
        <f ca="1">+IF(OFFSET('Sanitation Data'!$G$29,0,10*ROW('Sanitation Data'!G99))="","",OFFSET('Sanitation Data'!$G$29,0,10*ROW('Sanitation Data'!G99)))</f>
        <v/>
      </c>
      <c r="DB105" s="370" t="str">
        <f ca="1">+IF(OFFSET('Sanitation Data'!$G$30,0,10*ROW('Sanitation Data'!G99))="","",OFFSET('Sanitation Data'!$G$30,0,10*ROW('Sanitation Data'!G99)))</f>
        <v/>
      </c>
      <c r="DC105" s="370" t="str">
        <f ca="1">+IF(OFFSET('Sanitation Data'!$G$31,0,10*ROW('Sanitation Data'!G99))="","",OFFSET('Sanitation Data'!$G$31,0,10*ROW('Sanitation Data'!G99)))</f>
        <v/>
      </c>
      <c r="DD105" s="370" t="str">
        <f ca="1">+IF(OFFSET('Sanitation Data'!$G$32,0,10*ROW('Sanitation Data'!G99))="","",OFFSET('Sanitation Data'!$G$32,0,10*ROW('Sanitation Data'!G99)))</f>
        <v/>
      </c>
      <c r="DE105" s="370" t="str">
        <f ca="1">+IF(OFFSET('Sanitation Data'!$H$28,0,10*ROW('Sanitation Data'!H99))="","",OFFSET('Sanitation Data'!$H$28,0,10*ROW('Sanitation Data'!H99)))</f>
        <v/>
      </c>
      <c r="DF105" s="370" t="str">
        <f ca="1">+IF(OFFSET('Sanitation Data'!$H$29,0,10*ROW('Sanitation Data'!H99))="","",OFFSET('Sanitation Data'!$H$29,0,10*ROW('Sanitation Data'!H99)))</f>
        <v/>
      </c>
      <c r="DG105" s="370" t="str">
        <f ca="1">+IF(OFFSET('Sanitation Data'!$H$30,0,10*ROW('Sanitation Data'!H99))="","",OFFSET('Sanitation Data'!$H$30,0,10*ROW('Sanitation Data'!H99)))</f>
        <v/>
      </c>
      <c r="DH105" s="370" t="str">
        <f ca="1">+IF(OFFSET('Sanitation Data'!$H$31,0,10*ROW('Sanitation Data'!H99))="","",OFFSET('Sanitation Data'!$H$31,0,10*ROW('Sanitation Data'!H99)))</f>
        <v/>
      </c>
      <c r="DI105" s="370" t="str">
        <f ca="1">+IF(OFFSET('Sanitation Data'!$H$32,0,10*ROW('Sanitation Data'!H99))="","",OFFSET('Sanitation Data'!$H$32,0,10*ROW('Sanitation Data'!H99)))</f>
        <v/>
      </c>
      <c r="DJ105" s="370" t="str">
        <f ca="1">+IF(OFFSET('Sanitation Data'!$I$28,0,10*ROW('Sanitation Data'!I99))="","",OFFSET('Sanitation Data'!$I$28,0,10*ROW('Sanitation Data'!I99)))</f>
        <v/>
      </c>
      <c r="DK105" s="370" t="str">
        <f ca="1">+IF(OFFSET('Sanitation Data'!$I$29,0,10*ROW('Sanitation Data'!I99))="","",OFFSET('Sanitation Data'!$I$29,0,10*ROW('Sanitation Data'!I99)))</f>
        <v/>
      </c>
      <c r="DL105" s="370" t="str">
        <f ca="1">+IF(OFFSET('Sanitation Data'!$I$30,0,10*ROW('Sanitation Data'!I99))="","",OFFSET('Sanitation Data'!$I$30,0,10*ROW('Sanitation Data'!I99)))</f>
        <v/>
      </c>
      <c r="DM105" s="370" t="str">
        <f ca="1">+IF(OFFSET('Sanitation Data'!$I$31,0,10*ROW('Sanitation Data'!I99))="","",OFFSET('Sanitation Data'!$I$31,0,10*ROW('Sanitation Data'!I99)))</f>
        <v/>
      </c>
      <c r="DN105" s="370" t="str">
        <f ca="1">+IF(OFFSET('Sanitation Data'!$I$32,0,10*ROW('Sanitation Data'!I99))="","",OFFSET('Sanitation Data'!$I$32,0,10*ROW('Sanitation Data'!I99)))</f>
        <v/>
      </c>
      <c r="DO105" s="370" t="str">
        <f ca="1">+IF(OFFSET('Hygiene Data'!$D$11,0,10*ROW('Hygiene Data'!D99))="","",OFFSET('Hygiene Data'!$D$11,0,10*ROW('Hygiene Data'!D99)))</f>
        <v/>
      </c>
      <c r="DP105" s="370" t="str">
        <f ca="1">+IF(OFFSET('Hygiene Data'!$D$12,0,10*ROW('Hygiene Data'!D99))="","",OFFSET('Hygiene Data'!$D$12,0,10*ROW('Hygiene Data'!D99)))</f>
        <v/>
      </c>
      <c r="DQ105" s="370" t="str">
        <f ca="1">+IF(OFFSET('Hygiene Data'!$D$13,0,10*ROW('Hygiene Data'!D99))="","",OFFSET('Hygiene Data'!$D$13,0,10*ROW('Hygiene Data'!D99)))</f>
        <v/>
      </c>
      <c r="DR105" s="370" t="str">
        <f ca="1">+IF(OFFSET('Hygiene Data'!$E$11,0,10*ROW('Hygiene Data'!E99))="","",OFFSET('Hygiene Data'!$E$11,0,10*ROW('Hygiene Data'!E99)))</f>
        <v/>
      </c>
      <c r="DS105" s="370" t="str">
        <f ca="1">+IF(OFFSET('Hygiene Data'!$E$12,0,10*ROW('Hygiene Data'!E99))="","",OFFSET('Hygiene Data'!$E$12,0,10*ROW('Hygiene Data'!E99)))</f>
        <v/>
      </c>
      <c r="DT105" s="370" t="str">
        <f ca="1">+IF(OFFSET('Hygiene Data'!$E$13,0,10*ROW('Hygiene Data'!E99))="","",OFFSET('Hygiene Data'!$E$13,0,10*ROW('Hygiene Data'!E99)))</f>
        <v/>
      </c>
      <c r="DU105" s="370" t="str">
        <f ca="1">+IF(OFFSET('Hygiene Data'!$F$11,0,10*ROW('Hygiene Data'!F99))="","",OFFSET('Hygiene Data'!$F$11,0,10*ROW('Hygiene Data'!F99)))</f>
        <v/>
      </c>
      <c r="DV105" s="370" t="str">
        <f ca="1">+IF(OFFSET('Hygiene Data'!$F$12,0,10*ROW('Hygiene Data'!F99))="","",OFFSET('Hygiene Data'!$F$12,0,10*ROW('Hygiene Data'!F99)))</f>
        <v/>
      </c>
      <c r="DW105" s="370" t="str">
        <f ca="1">+IF(OFFSET('Hygiene Data'!$F$13,0,10*ROW('Hygiene Data'!F99))="","",OFFSET('Hygiene Data'!$F$13,0,10*ROW('Hygiene Data'!F99)))</f>
        <v/>
      </c>
      <c r="DX105" s="370" t="str">
        <f ca="1">+IF(OFFSET('Hygiene Data'!$G$11,0,10*ROW('Hygiene Data'!G99))="","",OFFSET('Hygiene Data'!$G$11,0,10*ROW('Hygiene Data'!G99)))</f>
        <v/>
      </c>
      <c r="DY105" s="370" t="str">
        <f ca="1">+IF(OFFSET('Hygiene Data'!$G$12,0,10*ROW('Hygiene Data'!G99))="","",OFFSET('Hygiene Data'!$G$12,0,10*ROW('Hygiene Data'!G99)))</f>
        <v/>
      </c>
      <c r="DZ105" s="370" t="str">
        <f ca="1">+IF(OFFSET('Hygiene Data'!$G$13,0,10*ROW('Hygiene Data'!G99))="","",OFFSET('Hygiene Data'!$G$13,0,10*ROW('Hygiene Data'!G99)))</f>
        <v/>
      </c>
      <c r="EA105" s="370" t="str">
        <f ca="1">+IF(OFFSET('Hygiene Data'!$H$11,0,10*ROW('Hygiene Data'!H99))="","",OFFSET('Hygiene Data'!$H$11,0,10*ROW('Hygiene Data'!H99)))</f>
        <v/>
      </c>
      <c r="EB105" s="370" t="str">
        <f ca="1">+IF(OFFSET('Hygiene Data'!$H$12,0,10*ROW('Hygiene Data'!H99))="","",OFFSET('Hygiene Data'!$H$12,0,10*ROW('Hygiene Data'!H99)))</f>
        <v/>
      </c>
      <c r="EC105" s="370" t="str">
        <f ca="1">+IF(OFFSET('Hygiene Data'!$H$13,0,10*ROW('Hygiene Data'!H99))="","",OFFSET('Hygiene Data'!$H$13,0,10*ROW('Hygiene Data'!H99)))</f>
        <v/>
      </c>
      <c r="ED105" s="370" t="str">
        <f ca="1">+IF(OFFSET('Hygiene Data'!$I$11,0,10*ROW('Hygiene Data'!I99))="","",OFFSET('Hygiene Data'!$I$11,0,10*ROW('Hygiene Data'!I99)))</f>
        <v/>
      </c>
      <c r="EE105" s="370" t="str">
        <f ca="1">+IF(OFFSET('Hygiene Data'!$I$12,0,10*ROW('Hygiene Data'!I99))="","",OFFSET('Hygiene Data'!$I$12,0,10*ROW('Hygiene Data'!I99)))</f>
        <v/>
      </c>
      <c r="EF105" s="370" t="str">
        <f ca="1">+IF(OFFSET('Hygiene Data'!$I$13,0,10*ROW('Hygiene Data'!I99))="","",OFFSET('Hygiene Data'!$I$13,0,10*ROW('Hygiene Data'!I99)))</f>
        <v/>
      </c>
    </row>
    <row r="106" spans="1:136" x14ac:dyDescent="0.25">
      <c r="A106" s="479" t="str">
        <f ca="1">+IF(OFFSET('Water Data'!$B$2,0,10*ROW('Water Data'!E100))="","",OFFSET('Water Data'!$B$2,0,10*ROW('Water Data'!E100)))</f>
        <v/>
      </c>
      <c r="B106" s="47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6" t="str">
        <f t="shared" ca="1" si="1"/>
        <v/>
      </c>
      <c r="D106" s="50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0" t="str">
        <f ca="1">+IF(OFFSET('Water Data'!$D$27,0,10*ROW('Water Data'!D100))="","",OFFSET('Water Data'!$D$27,0,10*ROW('Water Data'!D100)))</f>
        <v/>
      </c>
      <c r="BT106" s="370" t="str">
        <f ca="1">+IF(OFFSET('Water Data'!$D$28,0,10*ROW('Water Data'!D100))="","",OFFSET('Water Data'!$D$28,0,10*ROW('Water Data'!D100)))</f>
        <v/>
      </c>
      <c r="BU106" s="370" t="str">
        <f ca="1">+IF(OFFSET('Water Data'!$D$29,0,10*ROW('Water Data'!D100))="","",OFFSET('Water Data'!$D$29,0,10*ROW('Water Data'!D100)))</f>
        <v/>
      </c>
      <c r="BV106" s="370" t="str">
        <f ca="1">+IF(OFFSET('Water Data'!$E$27,0,10*ROW('Water Data'!E100))="","",OFFSET('Water Data'!$E$27,0,10*ROW('Water Data'!E100)))</f>
        <v/>
      </c>
      <c r="BW106" s="370" t="str">
        <f ca="1">+IF(OFFSET('Water Data'!$E$28,0,10*ROW('Water Data'!E100))="","",OFFSET('Water Data'!$E$28,0,10*ROW('Water Data'!E100)))</f>
        <v/>
      </c>
      <c r="BX106" s="370" t="str">
        <f ca="1">+IF(OFFSET('Water Data'!$E$29,0,10*ROW('Water Data'!E100))="","",OFFSET('Water Data'!$E$29,0,10*ROW('Water Data'!E100)))</f>
        <v/>
      </c>
      <c r="BY106" s="370" t="str">
        <f ca="1">+IF(OFFSET('Water Data'!$F$27,0,10*ROW('Water Data'!F100))="","",OFFSET('Water Data'!$F$27,0,10*ROW('Water Data'!F100)))</f>
        <v/>
      </c>
      <c r="BZ106" s="370" t="str">
        <f ca="1">+IF(OFFSET('Water Data'!$F$28,0,10*ROW('Water Data'!F100))="","",OFFSET('Water Data'!$F$28,0,10*ROW('Water Data'!F100)))</f>
        <v/>
      </c>
      <c r="CA106" s="370" t="str">
        <f ca="1">+IF(OFFSET('Water Data'!$F$29,0,10*ROW('Water Data'!F100))="","",OFFSET('Water Data'!$F$29,0,10*ROW('Water Data'!F100)))</f>
        <v/>
      </c>
      <c r="CB106" s="370" t="str">
        <f ca="1">+IF(OFFSET('Water Data'!$G$27,0,10*ROW('Water Data'!G100))="","",OFFSET('Water Data'!$G$27,0,10*ROW('Water Data'!G100)))</f>
        <v/>
      </c>
      <c r="CC106" s="370" t="str">
        <f ca="1">+IF(OFFSET('Water Data'!$G$28,0,10*ROW('Water Data'!G100))="","",OFFSET('Water Data'!$G$28,0,10*ROW('Water Data'!G100)))</f>
        <v/>
      </c>
      <c r="CD106" s="370" t="str">
        <f ca="1">+IF(OFFSET('Water Data'!$G$29,0,10*ROW('Water Data'!G100))="","",OFFSET('Water Data'!$G$29,0,10*ROW('Water Data'!G100)))</f>
        <v/>
      </c>
      <c r="CE106" s="370" t="str">
        <f ca="1">+IF(OFFSET('Water Data'!$H$27,0,10*ROW('Water Data'!H100))="","",OFFSET('Water Data'!$H$27,0,10*ROW('Water Data'!H100)))</f>
        <v/>
      </c>
      <c r="CF106" s="370" t="str">
        <f ca="1">+IF(OFFSET('Water Data'!$H$28,0,10*ROW('Water Data'!H100))="","",OFFSET('Water Data'!$H$28,0,10*ROW('Water Data'!H100)))</f>
        <v/>
      </c>
      <c r="CG106" s="370" t="str">
        <f ca="1">+IF(OFFSET('Water Data'!$H$29,0,10*ROW('Water Data'!H100))="","",OFFSET('Water Data'!$H$29,0,10*ROW('Water Data'!H100)))</f>
        <v/>
      </c>
      <c r="CH106" s="370" t="str">
        <f ca="1">+IF(OFFSET('Water Data'!$I$27,0,10*ROW('Water Data'!I100))="","",OFFSET('Water Data'!$I$27,0,10*ROW('Water Data'!I100)))</f>
        <v/>
      </c>
      <c r="CI106" s="370" t="str">
        <f ca="1">+IF(OFFSET('Water Data'!$I$28,0,10*ROW('Water Data'!I100))="","",OFFSET('Water Data'!$I$28,0,10*ROW('Water Data'!I100)))</f>
        <v/>
      </c>
      <c r="CJ106" s="370" t="str">
        <f ca="1">+IF(OFFSET('Water Data'!$I$29,0,10*ROW('Water Data'!I100))="","",OFFSET('Water Data'!$I$29,0,10*ROW('Water Data'!I100)))</f>
        <v/>
      </c>
      <c r="CK106" s="370" t="str">
        <f ca="1">+IF(OFFSET('Sanitation Data'!$D$28,0,10*ROW('Sanitation Data'!D100))="","",OFFSET('Sanitation Data'!$D$28,0,10*ROW('Sanitation Data'!D100)))</f>
        <v/>
      </c>
      <c r="CL106" s="370" t="str">
        <f ca="1">+IF(OFFSET('Sanitation Data'!$D$29,0,10*ROW('Sanitation Data'!D100))="","",OFFSET('Sanitation Data'!$D$29,0,10*ROW('Sanitation Data'!D100)))</f>
        <v/>
      </c>
      <c r="CM106" s="370" t="str">
        <f ca="1">+IF(OFFSET('Sanitation Data'!$D$30,0,10*ROW('Sanitation Data'!D100))="","",OFFSET('Sanitation Data'!$D$30,0,10*ROW('Sanitation Data'!D100)))</f>
        <v/>
      </c>
      <c r="CN106" s="370" t="str">
        <f ca="1">+IF(OFFSET('Sanitation Data'!$D$31,0,10*ROW('Sanitation Data'!D100))="","",OFFSET('Sanitation Data'!$D$31,0,10*ROW('Sanitation Data'!D100)))</f>
        <v/>
      </c>
      <c r="CO106" s="370" t="str">
        <f ca="1">+IF(OFFSET('Sanitation Data'!$D$32,0,10*ROW('Sanitation Data'!D100))="","",OFFSET('Sanitation Data'!$D$32,0,10*ROW('Sanitation Data'!D100)))</f>
        <v/>
      </c>
      <c r="CP106" s="370" t="str">
        <f ca="1">+IF(OFFSET('Sanitation Data'!$E$28,0,10*ROW('Sanitation Data'!E100))="","",OFFSET('Sanitation Data'!$E$28,0,10*ROW('Sanitation Data'!E100)))</f>
        <v/>
      </c>
      <c r="CQ106" s="370" t="str">
        <f ca="1">+IF(OFFSET('Sanitation Data'!$E$29,0,10*ROW('Sanitation Data'!E100))="","",OFFSET('Sanitation Data'!$E$29,0,10*ROW('Sanitation Data'!E100)))</f>
        <v/>
      </c>
      <c r="CR106" s="370" t="str">
        <f ca="1">+IF(OFFSET('Sanitation Data'!$E$30,0,10*ROW('Sanitation Data'!E100))="","",OFFSET('Sanitation Data'!$E$30,0,10*ROW('Sanitation Data'!E100)))</f>
        <v/>
      </c>
      <c r="CS106" s="370" t="str">
        <f ca="1">+IF(OFFSET('Sanitation Data'!$E$31,0,10*ROW('Sanitation Data'!E100))="","",OFFSET('Sanitation Data'!$E$31,0,10*ROW('Sanitation Data'!E100)))</f>
        <v/>
      </c>
      <c r="CT106" s="370" t="str">
        <f ca="1">+IF(OFFSET('Sanitation Data'!$E$32,0,10*ROW('Sanitation Data'!E100))="","",OFFSET('Sanitation Data'!$E$32,0,10*ROW('Sanitation Data'!E100)))</f>
        <v/>
      </c>
      <c r="CU106" s="370" t="str">
        <f ca="1">+IF(OFFSET('Sanitation Data'!$F$28,0,10*ROW('Sanitation Data'!F100))="","",OFFSET('Sanitation Data'!$F$28,0,10*ROW('Sanitation Data'!F100)))</f>
        <v/>
      </c>
      <c r="CV106" s="370" t="str">
        <f ca="1">+IF(OFFSET('Sanitation Data'!$F$29,0,10*ROW('Sanitation Data'!F100))="","",OFFSET('Sanitation Data'!$F$29,0,10*ROW('Sanitation Data'!F100)))</f>
        <v/>
      </c>
      <c r="CW106" s="370" t="str">
        <f ca="1">+IF(OFFSET('Sanitation Data'!$F$30,0,10*ROW('Sanitation Data'!F100))="","",OFFSET('Sanitation Data'!$F$30,0,10*ROW('Sanitation Data'!F100)))</f>
        <v/>
      </c>
      <c r="CX106" s="370" t="str">
        <f ca="1">+IF(OFFSET('Sanitation Data'!$F$31,0,10*ROW('Sanitation Data'!F100))="","",OFFSET('Sanitation Data'!$F$31,0,10*ROW('Sanitation Data'!F100)))</f>
        <v/>
      </c>
      <c r="CY106" s="370" t="str">
        <f ca="1">+IF(OFFSET('Sanitation Data'!$F$32,0,10*ROW('Sanitation Data'!F100))="","",OFFSET('Sanitation Data'!$F$32,0,10*ROW('Sanitation Data'!F100)))</f>
        <v/>
      </c>
      <c r="CZ106" s="370" t="str">
        <f ca="1">+IF(OFFSET('Sanitation Data'!$G$28,0,10*ROW('Sanitation Data'!G100))="","",OFFSET('Sanitation Data'!$G$28,0,10*ROW('Sanitation Data'!G100)))</f>
        <v/>
      </c>
      <c r="DA106" s="370" t="str">
        <f ca="1">+IF(OFFSET('Sanitation Data'!$G$29,0,10*ROW('Sanitation Data'!G100))="","",OFFSET('Sanitation Data'!$G$29,0,10*ROW('Sanitation Data'!G100)))</f>
        <v/>
      </c>
      <c r="DB106" s="370" t="str">
        <f ca="1">+IF(OFFSET('Sanitation Data'!$G$30,0,10*ROW('Sanitation Data'!G100))="","",OFFSET('Sanitation Data'!$G$30,0,10*ROW('Sanitation Data'!G100)))</f>
        <v/>
      </c>
      <c r="DC106" s="370" t="str">
        <f ca="1">+IF(OFFSET('Sanitation Data'!$G$31,0,10*ROW('Sanitation Data'!G100))="","",OFFSET('Sanitation Data'!$G$31,0,10*ROW('Sanitation Data'!G100)))</f>
        <v/>
      </c>
      <c r="DD106" s="370" t="str">
        <f ca="1">+IF(OFFSET('Sanitation Data'!$G$32,0,10*ROW('Sanitation Data'!G100))="","",OFFSET('Sanitation Data'!$G$32,0,10*ROW('Sanitation Data'!G100)))</f>
        <v/>
      </c>
      <c r="DE106" s="370" t="str">
        <f ca="1">+IF(OFFSET('Sanitation Data'!$H$28,0,10*ROW('Sanitation Data'!H100))="","",OFFSET('Sanitation Data'!$H$28,0,10*ROW('Sanitation Data'!H100)))</f>
        <v/>
      </c>
      <c r="DF106" s="370" t="str">
        <f ca="1">+IF(OFFSET('Sanitation Data'!$H$29,0,10*ROW('Sanitation Data'!H100))="","",OFFSET('Sanitation Data'!$H$29,0,10*ROW('Sanitation Data'!H100)))</f>
        <v/>
      </c>
      <c r="DG106" s="370" t="str">
        <f ca="1">+IF(OFFSET('Sanitation Data'!$H$30,0,10*ROW('Sanitation Data'!H100))="","",OFFSET('Sanitation Data'!$H$30,0,10*ROW('Sanitation Data'!H100)))</f>
        <v/>
      </c>
      <c r="DH106" s="370" t="str">
        <f ca="1">+IF(OFFSET('Sanitation Data'!$H$31,0,10*ROW('Sanitation Data'!H100))="","",OFFSET('Sanitation Data'!$H$31,0,10*ROW('Sanitation Data'!H100)))</f>
        <v/>
      </c>
      <c r="DI106" s="370" t="str">
        <f ca="1">+IF(OFFSET('Sanitation Data'!$H$32,0,10*ROW('Sanitation Data'!H100))="","",OFFSET('Sanitation Data'!$H$32,0,10*ROW('Sanitation Data'!H100)))</f>
        <v/>
      </c>
      <c r="DJ106" s="370" t="str">
        <f ca="1">+IF(OFFSET('Sanitation Data'!$I$28,0,10*ROW('Sanitation Data'!I100))="","",OFFSET('Sanitation Data'!$I$28,0,10*ROW('Sanitation Data'!I100)))</f>
        <v/>
      </c>
      <c r="DK106" s="370" t="str">
        <f ca="1">+IF(OFFSET('Sanitation Data'!$I$29,0,10*ROW('Sanitation Data'!I100))="","",OFFSET('Sanitation Data'!$I$29,0,10*ROW('Sanitation Data'!I100)))</f>
        <v/>
      </c>
      <c r="DL106" s="370" t="str">
        <f ca="1">+IF(OFFSET('Sanitation Data'!$I$30,0,10*ROW('Sanitation Data'!I100))="","",OFFSET('Sanitation Data'!$I$30,0,10*ROW('Sanitation Data'!I100)))</f>
        <v/>
      </c>
      <c r="DM106" s="370" t="str">
        <f ca="1">+IF(OFFSET('Sanitation Data'!$I$31,0,10*ROW('Sanitation Data'!I100))="","",OFFSET('Sanitation Data'!$I$31,0,10*ROW('Sanitation Data'!I100)))</f>
        <v/>
      </c>
      <c r="DN106" s="370" t="str">
        <f ca="1">+IF(OFFSET('Sanitation Data'!$I$32,0,10*ROW('Sanitation Data'!I100))="","",OFFSET('Sanitation Data'!$I$32,0,10*ROW('Sanitation Data'!I100)))</f>
        <v/>
      </c>
      <c r="DO106" s="370" t="str">
        <f ca="1">+IF(OFFSET('Hygiene Data'!$D$11,0,10*ROW('Hygiene Data'!D100))="","",OFFSET('Hygiene Data'!$D$11,0,10*ROW('Hygiene Data'!D100)))</f>
        <v/>
      </c>
      <c r="DP106" s="370" t="str">
        <f ca="1">+IF(OFFSET('Hygiene Data'!$D$12,0,10*ROW('Hygiene Data'!D100))="","",OFFSET('Hygiene Data'!$D$12,0,10*ROW('Hygiene Data'!D100)))</f>
        <v/>
      </c>
      <c r="DQ106" s="370" t="str">
        <f ca="1">+IF(OFFSET('Hygiene Data'!$D$13,0,10*ROW('Hygiene Data'!D100))="","",OFFSET('Hygiene Data'!$D$13,0,10*ROW('Hygiene Data'!D100)))</f>
        <v/>
      </c>
      <c r="DR106" s="370" t="str">
        <f ca="1">+IF(OFFSET('Hygiene Data'!$E$11,0,10*ROW('Hygiene Data'!E100))="","",OFFSET('Hygiene Data'!$E$11,0,10*ROW('Hygiene Data'!E100)))</f>
        <v/>
      </c>
      <c r="DS106" s="370" t="str">
        <f ca="1">+IF(OFFSET('Hygiene Data'!$E$12,0,10*ROW('Hygiene Data'!E100))="","",OFFSET('Hygiene Data'!$E$12,0,10*ROW('Hygiene Data'!E100)))</f>
        <v/>
      </c>
      <c r="DT106" s="370" t="str">
        <f ca="1">+IF(OFFSET('Hygiene Data'!$E$13,0,10*ROW('Hygiene Data'!E100))="","",OFFSET('Hygiene Data'!$E$13,0,10*ROW('Hygiene Data'!E100)))</f>
        <v/>
      </c>
      <c r="DU106" s="370" t="str">
        <f ca="1">+IF(OFFSET('Hygiene Data'!$F$11,0,10*ROW('Hygiene Data'!F100))="","",OFFSET('Hygiene Data'!$F$11,0,10*ROW('Hygiene Data'!F100)))</f>
        <v/>
      </c>
      <c r="DV106" s="370" t="str">
        <f ca="1">+IF(OFFSET('Hygiene Data'!$F$12,0,10*ROW('Hygiene Data'!F100))="","",OFFSET('Hygiene Data'!$F$12,0,10*ROW('Hygiene Data'!F100)))</f>
        <v/>
      </c>
      <c r="DW106" s="370" t="str">
        <f ca="1">+IF(OFFSET('Hygiene Data'!$F$13,0,10*ROW('Hygiene Data'!F100))="","",OFFSET('Hygiene Data'!$F$13,0,10*ROW('Hygiene Data'!F100)))</f>
        <v/>
      </c>
      <c r="DX106" s="370" t="str">
        <f ca="1">+IF(OFFSET('Hygiene Data'!$G$11,0,10*ROW('Hygiene Data'!G100))="","",OFFSET('Hygiene Data'!$G$11,0,10*ROW('Hygiene Data'!G100)))</f>
        <v/>
      </c>
      <c r="DY106" s="370" t="str">
        <f ca="1">+IF(OFFSET('Hygiene Data'!$G$12,0,10*ROW('Hygiene Data'!G100))="","",OFFSET('Hygiene Data'!$G$12,0,10*ROW('Hygiene Data'!G100)))</f>
        <v/>
      </c>
      <c r="DZ106" s="370" t="str">
        <f ca="1">+IF(OFFSET('Hygiene Data'!$G$13,0,10*ROW('Hygiene Data'!G100))="","",OFFSET('Hygiene Data'!$G$13,0,10*ROW('Hygiene Data'!G100)))</f>
        <v/>
      </c>
      <c r="EA106" s="370" t="str">
        <f ca="1">+IF(OFFSET('Hygiene Data'!$H$11,0,10*ROW('Hygiene Data'!H100))="","",OFFSET('Hygiene Data'!$H$11,0,10*ROW('Hygiene Data'!H100)))</f>
        <v/>
      </c>
      <c r="EB106" s="370" t="str">
        <f ca="1">+IF(OFFSET('Hygiene Data'!$H$12,0,10*ROW('Hygiene Data'!H100))="","",OFFSET('Hygiene Data'!$H$12,0,10*ROW('Hygiene Data'!H100)))</f>
        <v/>
      </c>
      <c r="EC106" s="370" t="str">
        <f ca="1">+IF(OFFSET('Hygiene Data'!$H$13,0,10*ROW('Hygiene Data'!H100))="","",OFFSET('Hygiene Data'!$H$13,0,10*ROW('Hygiene Data'!H100)))</f>
        <v/>
      </c>
      <c r="ED106" s="370" t="str">
        <f ca="1">+IF(OFFSET('Hygiene Data'!$I$11,0,10*ROW('Hygiene Data'!I100))="","",OFFSET('Hygiene Data'!$I$11,0,10*ROW('Hygiene Data'!I100)))</f>
        <v/>
      </c>
      <c r="EE106" s="370" t="str">
        <f ca="1">+IF(OFFSET('Hygiene Data'!$I$12,0,10*ROW('Hygiene Data'!I100))="","",OFFSET('Hygiene Data'!$I$12,0,10*ROW('Hygiene Data'!I100)))</f>
        <v/>
      </c>
      <c r="EF106" s="370" t="str">
        <f ca="1">+IF(OFFSET('Hygiene Data'!$I$13,0,10*ROW('Hygiene Data'!I100))="","",OFFSET('Hygiene Data'!$I$13,0,10*ROW('Hygiene Data'!I100)))</f>
        <v/>
      </c>
    </row>
    <row r="107" spans="1:136" x14ac:dyDescent="0.25">
      <c r="A107" s="479" t="str">
        <f ca="1">+IF(OFFSET('Water Data'!$B$2,0,10*ROW('Water Data'!E101))="","",OFFSET('Water Data'!$B$2,0,10*ROW('Water Data'!E101)))</f>
        <v/>
      </c>
      <c r="B107" s="47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6" t="str">
        <f t="shared" ca="1" si="1"/>
        <v/>
      </c>
      <c r="D107" s="50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0" t="str">
        <f ca="1">+IF(OFFSET('Water Data'!$D$27,0,10*ROW('Water Data'!D101))="","",OFFSET('Water Data'!$D$27,0,10*ROW('Water Data'!D101)))</f>
        <v/>
      </c>
      <c r="BT107" s="370" t="str">
        <f ca="1">+IF(OFFSET('Water Data'!$D$28,0,10*ROW('Water Data'!D101))="","",OFFSET('Water Data'!$D$28,0,10*ROW('Water Data'!D101)))</f>
        <v/>
      </c>
      <c r="BU107" s="370" t="str">
        <f ca="1">+IF(OFFSET('Water Data'!$D$29,0,10*ROW('Water Data'!D101))="","",OFFSET('Water Data'!$D$29,0,10*ROW('Water Data'!D101)))</f>
        <v/>
      </c>
      <c r="BV107" s="370" t="str">
        <f ca="1">+IF(OFFSET('Water Data'!$E$27,0,10*ROW('Water Data'!E101))="","",OFFSET('Water Data'!$E$27,0,10*ROW('Water Data'!E101)))</f>
        <v/>
      </c>
      <c r="BW107" s="370" t="str">
        <f ca="1">+IF(OFFSET('Water Data'!$E$28,0,10*ROW('Water Data'!E101))="","",OFFSET('Water Data'!$E$28,0,10*ROW('Water Data'!E101)))</f>
        <v/>
      </c>
      <c r="BX107" s="370" t="str">
        <f ca="1">+IF(OFFSET('Water Data'!$E$29,0,10*ROW('Water Data'!E101))="","",OFFSET('Water Data'!$E$29,0,10*ROW('Water Data'!E101)))</f>
        <v/>
      </c>
      <c r="BY107" s="370" t="str">
        <f ca="1">+IF(OFFSET('Water Data'!$F$27,0,10*ROW('Water Data'!F101))="","",OFFSET('Water Data'!$F$27,0,10*ROW('Water Data'!F101)))</f>
        <v/>
      </c>
      <c r="BZ107" s="370" t="str">
        <f ca="1">+IF(OFFSET('Water Data'!$F$28,0,10*ROW('Water Data'!F101))="","",OFFSET('Water Data'!$F$28,0,10*ROW('Water Data'!F101)))</f>
        <v/>
      </c>
      <c r="CA107" s="370" t="str">
        <f ca="1">+IF(OFFSET('Water Data'!$F$29,0,10*ROW('Water Data'!F101))="","",OFFSET('Water Data'!$F$29,0,10*ROW('Water Data'!F101)))</f>
        <v/>
      </c>
      <c r="CB107" s="370" t="str">
        <f ca="1">+IF(OFFSET('Water Data'!$G$27,0,10*ROW('Water Data'!G101))="","",OFFSET('Water Data'!$G$27,0,10*ROW('Water Data'!G101)))</f>
        <v/>
      </c>
      <c r="CC107" s="370" t="str">
        <f ca="1">+IF(OFFSET('Water Data'!$G$28,0,10*ROW('Water Data'!G101))="","",OFFSET('Water Data'!$G$28,0,10*ROW('Water Data'!G101)))</f>
        <v/>
      </c>
      <c r="CD107" s="370" t="str">
        <f ca="1">+IF(OFFSET('Water Data'!$G$29,0,10*ROW('Water Data'!G101))="","",OFFSET('Water Data'!$G$29,0,10*ROW('Water Data'!G101)))</f>
        <v/>
      </c>
      <c r="CE107" s="370" t="str">
        <f ca="1">+IF(OFFSET('Water Data'!$H$27,0,10*ROW('Water Data'!H101))="","",OFFSET('Water Data'!$H$27,0,10*ROW('Water Data'!H101)))</f>
        <v/>
      </c>
      <c r="CF107" s="370" t="str">
        <f ca="1">+IF(OFFSET('Water Data'!$H$28,0,10*ROW('Water Data'!H101))="","",OFFSET('Water Data'!$H$28,0,10*ROW('Water Data'!H101)))</f>
        <v/>
      </c>
      <c r="CG107" s="370" t="str">
        <f ca="1">+IF(OFFSET('Water Data'!$H$29,0,10*ROW('Water Data'!H101))="","",OFFSET('Water Data'!$H$29,0,10*ROW('Water Data'!H101)))</f>
        <v/>
      </c>
      <c r="CH107" s="370" t="str">
        <f ca="1">+IF(OFFSET('Water Data'!$I$27,0,10*ROW('Water Data'!I101))="","",OFFSET('Water Data'!$I$27,0,10*ROW('Water Data'!I101)))</f>
        <v/>
      </c>
      <c r="CI107" s="370" t="str">
        <f ca="1">+IF(OFFSET('Water Data'!$I$28,0,10*ROW('Water Data'!I101))="","",OFFSET('Water Data'!$I$28,0,10*ROW('Water Data'!I101)))</f>
        <v/>
      </c>
      <c r="CJ107" s="370" t="str">
        <f ca="1">+IF(OFFSET('Water Data'!$I$29,0,10*ROW('Water Data'!I101))="","",OFFSET('Water Data'!$I$29,0,10*ROW('Water Data'!I101)))</f>
        <v/>
      </c>
      <c r="CK107" s="370" t="str">
        <f ca="1">+IF(OFFSET('Sanitation Data'!$D$28,0,10*ROW('Sanitation Data'!D101))="","",OFFSET('Sanitation Data'!$D$28,0,10*ROW('Sanitation Data'!D101)))</f>
        <v/>
      </c>
      <c r="CL107" s="370" t="str">
        <f ca="1">+IF(OFFSET('Sanitation Data'!$D$29,0,10*ROW('Sanitation Data'!D101))="","",OFFSET('Sanitation Data'!$D$29,0,10*ROW('Sanitation Data'!D101)))</f>
        <v/>
      </c>
      <c r="CM107" s="370" t="str">
        <f ca="1">+IF(OFFSET('Sanitation Data'!$D$30,0,10*ROW('Sanitation Data'!D101))="","",OFFSET('Sanitation Data'!$D$30,0,10*ROW('Sanitation Data'!D101)))</f>
        <v/>
      </c>
      <c r="CN107" s="370" t="str">
        <f ca="1">+IF(OFFSET('Sanitation Data'!$D$31,0,10*ROW('Sanitation Data'!D101))="","",OFFSET('Sanitation Data'!$D$31,0,10*ROW('Sanitation Data'!D101)))</f>
        <v/>
      </c>
      <c r="CO107" s="370" t="str">
        <f ca="1">+IF(OFFSET('Sanitation Data'!$D$32,0,10*ROW('Sanitation Data'!D101))="","",OFFSET('Sanitation Data'!$D$32,0,10*ROW('Sanitation Data'!D101)))</f>
        <v/>
      </c>
      <c r="CP107" s="370" t="str">
        <f ca="1">+IF(OFFSET('Sanitation Data'!$E$28,0,10*ROW('Sanitation Data'!E101))="","",OFFSET('Sanitation Data'!$E$28,0,10*ROW('Sanitation Data'!E101)))</f>
        <v/>
      </c>
      <c r="CQ107" s="370" t="str">
        <f ca="1">+IF(OFFSET('Sanitation Data'!$E$29,0,10*ROW('Sanitation Data'!E101))="","",OFFSET('Sanitation Data'!$E$29,0,10*ROW('Sanitation Data'!E101)))</f>
        <v/>
      </c>
      <c r="CR107" s="370" t="str">
        <f ca="1">+IF(OFFSET('Sanitation Data'!$E$30,0,10*ROW('Sanitation Data'!E101))="","",OFFSET('Sanitation Data'!$E$30,0,10*ROW('Sanitation Data'!E101)))</f>
        <v/>
      </c>
      <c r="CS107" s="370" t="str">
        <f ca="1">+IF(OFFSET('Sanitation Data'!$E$31,0,10*ROW('Sanitation Data'!E101))="","",OFFSET('Sanitation Data'!$E$31,0,10*ROW('Sanitation Data'!E101)))</f>
        <v/>
      </c>
      <c r="CT107" s="370" t="str">
        <f ca="1">+IF(OFFSET('Sanitation Data'!$E$32,0,10*ROW('Sanitation Data'!E101))="","",OFFSET('Sanitation Data'!$E$32,0,10*ROW('Sanitation Data'!E101)))</f>
        <v/>
      </c>
      <c r="CU107" s="370" t="str">
        <f ca="1">+IF(OFFSET('Sanitation Data'!$F$28,0,10*ROW('Sanitation Data'!F101))="","",OFFSET('Sanitation Data'!$F$28,0,10*ROW('Sanitation Data'!F101)))</f>
        <v/>
      </c>
      <c r="CV107" s="370" t="str">
        <f ca="1">+IF(OFFSET('Sanitation Data'!$F$29,0,10*ROW('Sanitation Data'!F101))="","",OFFSET('Sanitation Data'!$F$29,0,10*ROW('Sanitation Data'!F101)))</f>
        <v/>
      </c>
      <c r="CW107" s="370" t="str">
        <f ca="1">+IF(OFFSET('Sanitation Data'!$F$30,0,10*ROW('Sanitation Data'!F101))="","",OFFSET('Sanitation Data'!$F$30,0,10*ROW('Sanitation Data'!F101)))</f>
        <v/>
      </c>
      <c r="CX107" s="370" t="str">
        <f ca="1">+IF(OFFSET('Sanitation Data'!$F$31,0,10*ROW('Sanitation Data'!F101))="","",OFFSET('Sanitation Data'!$F$31,0,10*ROW('Sanitation Data'!F101)))</f>
        <v/>
      </c>
      <c r="CY107" s="370" t="str">
        <f ca="1">+IF(OFFSET('Sanitation Data'!$F$32,0,10*ROW('Sanitation Data'!F101))="","",OFFSET('Sanitation Data'!$F$32,0,10*ROW('Sanitation Data'!F101)))</f>
        <v/>
      </c>
      <c r="CZ107" s="370" t="str">
        <f ca="1">+IF(OFFSET('Sanitation Data'!$G$28,0,10*ROW('Sanitation Data'!G101))="","",OFFSET('Sanitation Data'!$G$28,0,10*ROW('Sanitation Data'!G101)))</f>
        <v/>
      </c>
      <c r="DA107" s="370" t="str">
        <f ca="1">+IF(OFFSET('Sanitation Data'!$G$29,0,10*ROW('Sanitation Data'!G101))="","",OFFSET('Sanitation Data'!$G$29,0,10*ROW('Sanitation Data'!G101)))</f>
        <v/>
      </c>
      <c r="DB107" s="370" t="str">
        <f ca="1">+IF(OFFSET('Sanitation Data'!$G$30,0,10*ROW('Sanitation Data'!G101))="","",OFFSET('Sanitation Data'!$G$30,0,10*ROW('Sanitation Data'!G101)))</f>
        <v/>
      </c>
      <c r="DC107" s="370" t="str">
        <f ca="1">+IF(OFFSET('Sanitation Data'!$G$31,0,10*ROW('Sanitation Data'!G101))="","",OFFSET('Sanitation Data'!$G$31,0,10*ROW('Sanitation Data'!G101)))</f>
        <v/>
      </c>
      <c r="DD107" s="370" t="str">
        <f ca="1">+IF(OFFSET('Sanitation Data'!$G$32,0,10*ROW('Sanitation Data'!G101))="","",OFFSET('Sanitation Data'!$G$32,0,10*ROW('Sanitation Data'!G101)))</f>
        <v/>
      </c>
      <c r="DE107" s="370" t="str">
        <f ca="1">+IF(OFFSET('Sanitation Data'!$H$28,0,10*ROW('Sanitation Data'!H101))="","",OFFSET('Sanitation Data'!$H$28,0,10*ROW('Sanitation Data'!H101)))</f>
        <v/>
      </c>
      <c r="DF107" s="370" t="str">
        <f ca="1">+IF(OFFSET('Sanitation Data'!$H$29,0,10*ROW('Sanitation Data'!H101))="","",OFFSET('Sanitation Data'!$H$29,0,10*ROW('Sanitation Data'!H101)))</f>
        <v/>
      </c>
      <c r="DG107" s="370" t="str">
        <f ca="1">+IF(OFFSET('Sanitation Data'!$H$30,0,10*ROW('Sanitation Data'!H101))="","",OFFSET('Sanitation Data'!$H$30,0,10*ROW('Sanitation Data'!H101)))</f>
        <v/>
      </c>
      <c r="DH107" s="370" t="str">
        <f ca="1">+IF(OFFSET('Sanitation Data'!$H$31,0,10*ROW('Sanitation Data'!H101))="","",OFFSET('Sanitation Data'!$H$31,0,10*ROW('Sanitation Data'!H101)))</f>
        <v/>
      </c>
      <c r="DI107" s="370" t="str">
        <f ca="1">+IF(OFFSET('Sanitation Data'!$H$32,0,10*ROW('Sanitation Data'!H101))="","",OFFSET('Sanitation Data'!$H$32,0,10*ROW('Sanitation Data'!H101)))</f>
        <v/>
      </c>
      <c r="DJ107" s="370" t="str">
        <f ca="1">+IF(OFFSET('Sanitation Data'!$I$28,0,10*ROW('Sanitation Data'!I101))="","",OFFSET('Sanitation Data'!$I$28,0,10*ROW('Sanitation Data'!I101)))</f>
        <v/>
      </c>
      <c r="DK107" s="370" t="str">
        <f ca="1">+IF(OFFSET('Sanitation Data'!$I$29,0,10*ROW('Sanitation Data'!I101))="","",OFFSET('Sanitation Data'!$I$29,0,10*ROW('Sanitation Data'!I101)))</f>
        <v/>
      </c>
      <c r="DL107" s="370" t="str">
        <f ca="1">+IF(OFFSET('Sanitation Data'!$I$30,0,10*ROW('Sanitation Data'!I101))="","",OFFSET('Sanitation Data'!$I$30,0,10*ROW('Sanitation Data'!I101)))</f>
        <v/>
      </c>
      <c r="DM107" s="370" t="str">
        <f ca="1">+IF(OFFSET('Sanitation Data'!$I$31,0,10*ROW('Sanitation Data'!I101))="","",OFFSET('Sanitation Data'!$I$31,0,10*ROW('Sanitation Data'!I101)))</f>
        <v/>
      </c>
      <c r="DN107" s="370" t="str">
        <f ca="1">+IF(OFFSET('Sanitation Data'!$I$32,0,10*ROW('Sanitation Data'!I101))="","",OFFSET('Sanitation Data'!$I$32,0,10*ROW('Sanitation Data'!I101)))</f>
        <v/>
      </c>
      <c r="DO107" s="370" t="str">
        <f ca="1">+IF(OFFSET('Hygiene Data'!$D$11,0,10*ROW('Hygiene Data'!D101))="","",OFFSET('Hygiene Data'!$D$11,0,10*ROW('Hygiene Data'!D101)))</f>
        <v/>
      </c>
      <c r="DP107" s="370" t="str">
        <f ca="1">+IF(OFFSET('Hygiene Data'!$D$12,0,10*ROW('Hygiene Data'!D101))="","",OFFSET('Hygiene Data'!$D$12,0,10*ROW('Hygiene Data'!D101)))</f>
        <v/>
      </c>
      <c r="DQ107" s="370" t="str">
        <f ca="1">+IF(OFFSET('Hygiene Data'!$D$13,0,10*ROW('Hygiene Data'!D101))="","",OFFSET('Hygiene Data'!$D$13,0,10*ROW('Hygiene Data'!D101)))</f>
        <v/>
      </c>
      <c r="DR107" s="370" t="str">
        <f ca="1">+IF(OFFSET('Hygiene Data'!$E$11,0,10*ROW('Hygiene Data'!E101))="","",OFFSET('Hygiene Data'!$E$11,0,10*ROW('Hygiene Data'!E101)))</f>
        <v/>
      </c>
      <c r="DS107" s="370" t="str">
        <f ca="1">+IF(OFFSET('Hygiene Data'!$E$12,0,10*ROW('Hygiene Data'!E101))="","",OFFSET('Hygiene Data'!$E$12,0,10*ROW('Hygiene Data'!E101)))</f>
        <v/>
      </c>
      <c r="DT107" s="370" t="str">
        <f ca="1">+IF(OFFSET('Hygiene Data'!$E$13,0,10*ROW('Hygiene Data'!E101))="","",OFFSET('Hygiene Data'!$E$13,0,10*ROW('Hygiene Data'!E101)))</f>
        <v/>
      </c>
      <c r="DU107" s="370" t="str">
        <f ca="1">+IF(OFFSET('Hygiene Data'!$F$11,0,10*ROW('Hygiene Data'!F101))="","",OFFSET('Hygiene Data'!$F$11,0,10*ROW('Hygiene Data'!F101)))</f>
        <v/>
      </c>
      <c r="DV107" s="370" t="str">
        <f ca="1">+IF(OFFSET('Hygiene Data'!$F$12,0,10*ROW('Hygiene Data'!F101))="","",OFFSET('Hygiene Data'!$F$12,0,10*ROW('Hygiene Data'!F101)))</f>
        <v/>
      </c>
      <c r="DW107" s="370" t="str">
        <f ca="1">+IF(OFFSET('Hygiene Data'!$F$13,0,10*ROW('Hygiene Data'!F101))="","",OFFSET('Hygiene Data'!$F$13,0,10*ROW('Hygiene Data'!F101)))</f>
        <v/>
      </c>
      <c r="DX107" s="370" t="str">
        <f ca="1">+IF(OFFSET('Hygiene Data'!$G$11,0,10*ROW('Hygiene Data'!G101))="","",OFFSET('Hygiene Data'!$G$11,0,10*ROW('Hygiene Data'!G101)))</f>
        <v/>
      </c>
      <c r="DY107" s="370" t="str">
        <f ca="1">+IF(OFFSET('Hygiene Data'!$G$12,0,10*ROW('Hygiene Data'!G101))="","",OFFSET('Hygiene Data'!$G$12,0,10*ROW('Hygiene Data'!G101)))</f>
        <v/>
      </c>
      <c r="DZ107" s="370" t="str">
        <f ca="1">+IF(OFFSET('Hygiene Data'!$G$13,0,10*ROW('Hygiene Data'!G101))="","",OFFSET('Hygiene Data'!$G$13,0,10*ROW('Hygiene Data'!G101)))</f>
        <v/>
      </c>
      <c r="EA107" s="370" t="str">
        <f ca="1">+IF(OFFSET('Hygiene Data'!$H$11,0,10*ROW('Hygiene Data'!H101))="","",OFFSET('Hygiene Data'!$H$11,0,10*ROW('Hygiene Data'!H101)))</f>
        <v/>
      </c>
      <c r="EB107" s="370" t="str">
        <f ca="1">+IF(OFFSET('Hygiene Data'!$H$12,0,10*ROW('Hygiene Data'!H101))="","",OFFSET('Hygiene Data'!$H$12,0,10*ROW('Hygiene Data'!H101)))</f>
        <v/>
      </c>
      <c r="EC107" s="370" t="str">
        <f ca="1">+IF(OFFSET('Hygiene Data'!$H$13,0,10*ROW('Hygiene Data'!H101))="","",OFFSET('Hygiene Data'!$H$13,0,10*ROW('Hygiene Data'!H101)))</f>
        <v/>
      </c>
      <c r="ED107" s="370" t="str">
        <f ca="1">+IF(OFFSET('Hygiene Data'!$I$11,0,10*ROW('Hygiene Data'!I101))="","",OFFSET('Hygiene Data'!$I$11,0,10*ROW('Hygiene Data'!I101)))</f>
        <v/>
      </c>
      <c r="EE107" s="370" t="str">
        <f ca="1">+IF(OFFSET('Hygiene Data'!$I$12,0,10*ROW('Hygiene Data'!I101))="","",OFFSET('Hygiene Data'!$I$12,0,10*ROW('Hygiene Data'!I101)))</f>
        <v/>
      </c>
      <c r="EF107" s="370" t="str">
        <f ca="1">+IF(OFFSET('Hygiene Data'!$I$13,0,10*ROW('Hygiene Data'!I101))="","",OFFSET('Hygiene Data'!$I$13,0,10*ROW('Hygiene Data'!I101)))</f>
        <v/>
      </c>
    </row>
    <row r="108" spans="1:136" x14ac:dyDescent="0.25">
      <c r="A108" s="479" t="str">
        <f ca="1">+IF(OFFSET('Water Data'!$B$2,0,10*ROW('Water Data'!E102))="","",OFFSET('Water Data'!$B$2,0,10*ROW('Water Data'!E102)))</f>
        <v/>
      </c>
      <c r="B108" s="47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6" t="str">
        <f t="shared" ca="1" si="1"/>
        <v/>
      </c>
      <c r="D108" s="50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0" t="str">
        <f ca="1">+IF(OFFSET('Water Data'!$D$27,0,10*ROW('Water Data'!D102))="","",OFFSET('Water Data'!$D$27,0,10*ROW('Water Data'!D102)))</f>
        <v/>
      </c>
      <c r="BT108" s="370" t="str">
        <f ca="1">+IF(OFFSET('Water Data'!$D$28,0,10*ROW('Water Data'!D102))="","",OFFSET('Water Data'!$D$28,0,10*ROW('Water Data'!D102)))</f>
        <v/>
      </c>
      <c r="BU108" s="370" t="str">
        <f ca="1">+IF(OFFSET('Water Data'!$D$29,0,10*ROW('Water Data'!D102))="","",OFFSET('Water Data'!$D$29,0,10*ROW('Water Data'!D102)))</f>
        <v/>
      </c>
      <c r="BV108" s="370" t="str">
        <f ca="1">+IF(OFFSET('Water Data'!$E$27,0,10*ROW('Water Data'!E102))="","",OFFSET('Water Data'!$E$27,0,10*ROW('Water Data'!E102)))</f>
        <v/>
      </c>
      <c r="BW108" s="370" t="str">
        <f ca="1">+IF(OFFSET('Water Data'!$E$28,0,10*ROW('Water Data'!E102))="","",OFFSET('Water Data'!$E$28,0,10*ROW('Water Data'!E102)))</f>
        <v/>
      </c>
      <c r="BX108" s="370" t="str">
        <f ca="1">+IF(OFFSET('Water Data'!$E$29,0,10*ROW('Water Data'!E102))="","",OFFSET('Water Data'!$E$29,0,10*ROW('Water Data'!E102)))</f>
        <v/>
      </c>
      <c r="BY108" s="370" t="str">
        <f ca="1">+IF(OFFSET('Water Data'!$F$27,0,10*ROW('Water Data'!F102))="","",OFFSET('Water Data'!$F$27,0,10*ROW('Water Data'!F102)))</f>
        <v/>
      </c>
      <c r="BZ108" s="370" t="str">
        <f ca="1">+IF(OFFSET('Water Data'!$F$28,0,10*ROW('Water Data'!F102))="","",OFFSET('Water Data'!$F$28,0,10*ROW('Water Data'!F102)))</f>
        <v/>
      </c>
      <c r="CA108" s="370" t="str">
        <f ca="1">+IF(OFFSET('Water Data'!$F$29,0,10*ROW('Water Data'!F102))="","",OFFSET('Water Data'!$F$29,0,10*ROW('Water Data'!F102)))</f>
        <v/>
      </c>
      <c r="CB108" s="370" t="str">
        <f ca="1">+IF(OFFSET('Water Data'!$G$27,0,10*ROW('Water Data'!G102))="","",OFFSET('Water Data'!$G$27,0,10*ROW('Water Data'!G102)))</f>
        <v/>
      </c>
      <c r="CC108" s="370" t="str">
        <f ca="1">+IF(OFFSET('Water Data'!$G$28,0,10*ROW('Water Data'!G102))="","",OFFSET('Water Data'!$G$28,0,10*ROW('Water Data'!G102)))</f>
        <v/>
      </c>
      <c r="CD108" s="370" t="str">
        <f ca="1">+IF(OFFSET('Water Data'!$G$29,0,10*ROW('Water Data'!G102))="","",OFFSET('Water Data'!$G$29,0,10*ROW('Water Data'!G102)))</f>
        <v/>
      </c>
      <c r="CE108" s="370" t="str">
        <f ca="1">+IF(OFFSET('Water Data'!$H$27,0,10*ROW('Water Data'!H102))="","",OFFSET('Water Data'!$H$27,0,10*ROW('Water Data'!H102)))</f>
        <v/>
      </c>
      <c r="CF108" s="370" t="str">
        <f ca="1">+IF(OFFSET('Water Data'!$H$28,0,10*ROW('Water Data'!H102))="","",OFFSET('Water Data'!$H$28,0,10*ROW('Water Data'!H102)))</f>
        <v/>
      </c>
      <c r="CG108" s="370" t="str">
        <f ca="1">+IF(OFFSET('Water Data'!$H$29,0,10*ROW('Water Data'!H102))="","",OFFSET('Water Data'!$H$29,0,10*ROW('Water Data'!H102)))</f>
        <v/>
      </c>
      <c r="CH108" s="370" t="str">
        <f ca="1">+IF(OFFSET('Water Data'!$I$27,0,10*ROW('Water Data'!I102))="","",OFFSET('Water Data'!$I$27,0,10*ROW('Water Data'!I102)))</f>
        <v/>
      </c>
      <c r="CI108" s="370" t="str">
        <f ca="1">+IF(OFFSET('Water Data'!$I$28,0,10*ROW('Water Data'!I102))="","",OFFSET('Water Data'!$I$28,0,10*ROW('Water Data'!I102)))</f>
        <v/>
      </c>
      <c r="CJ108" s="370" t="str">
        <f ca="1">+IF(OFFSET('Water Data'!$I$29,0,10*ROW('Water Data'!I102))="","",OFFSET('Water Data'!$I$29,0,10*ROW('Water Data'!I102)))</f>
        <v/>
      </c>
      <c r="CK108" s="370" t="str">
        <f ca="1">+IF(OFFSET('Sanitation Data'!$D$28,0,10*ROW('Sanitation Data'!D102))="","",OFFSET('Sanitation Data'!$D$28,0,10*ROW('Sanitation Data'!D102)))</f>
        <v/>
      </c>
      <c r="CL108" s="370" t="str">
        <f ca="1">+IF(OFFSET('Sanitation Data'!$D$29,0,10*ROW('Sanitation Data'!D102))="","",OFFSET('Sanitation Data'!$D$29,0,10*ROW('Sanitation Data'!D102)))</f>
        <v/>
      </c>
      <c r="CM108" s="370" t="str">
        <f ca="1">+IF(OFFSET('Sanitation Data'!$D$30,0,10*ROW('Sanitation Data'!D102))="","",OFFSET('Sanitation Data'!$D$30,0,10*ROW('Sanitation Data'!D102)))</f>
        <v/>
      </c>
      <c r="CN108" s="370" t="str">
        <f ca="1">+IF(OFFSET('Sanitation Data'!$D$31,0,10*ROW('Sanitation Data'!D102))="","",OFFSET('Sanitation Data'!$D$31,0,10*ROW('Sanitation Data'!D102)))</f>
        <v/>
      </c>
      <c r="CO108" s="370" t="str">
        <f ca="1">+IF(OFFSET('Sanitation Data'!$D$32,0,10*ROW('Sanitation Data'!D102))="","",OFFSET('Sanitation Data'!$D$32,0,10*ROW('Sanitation Data'!D102)))</f>
        <v/>
      </c>
      <c r="CP108" s="370" t="str">
        <f ca="1">+IF(OFFSET('Sanitation Data'!$E$28,0,10*ROW('Sanitation Data'!E102))="","",OFFSET('Sanitation Data'!$E$28,0,10*ROW('Sanitation Data'!E102)))</f>
        <v/>
      </c>
      <c r="CQ108" s="370" t="str">
        <f ca="1">+IF(OFFSET('Sanitation Data'!$E$29,0,10*ROW('Sanitation Data'!E102))="","",OFFSET('Sanitation Data'!$E$29,0,10*ROW('Sanitation Data'!E102)))</f>
        <v/>
      </c>
      <c r="CR108" s="370" t="str">
        <f ca="1">+IF(OFFSET('Sanitation Data'!$E$30,0,10*ROW('Sanitation Data'!E102))="","",OFFSET('Sanitation Data'!$E$30,0,10*ROW('Sanitation Data'!E102)))</f>
        <v/>
      </c>
      <c r="CS108" s="370" t="str">
        <f ca="1">+IF(OFFSET('Sanitation Data'!$E$31,0,10*ROW('Sanitation Data'!E102))="","",OFFSET('Sanitation Data'!$E$31,0,10*ROW('Sanitation Data'!E102)))</f>
        <v/>
      </c>
      <c r="CT108" s="370" t="str">
        <f ca="1">+IF(OFFSET('Sanitation Data'!$E$32,0,10*ROW('Sanitation Data'!E102))="","",OFFSET('Sanitation Data'!$E$32,0,10*ROW('Sanitation Data'!E102)))</f>
        <v/>
      </c>
      <c r="CU108" s="370" t="str">
        <f ca="1">+IF(OFFSET('Sanitation Data'!$F$28,0,10*ROW('Sanitation Data'!F102))="","",OFFSET('Sanitation Data'!$F$28,0,10*ROW('Sanitation Data'!F102)))</f>
        <v/>
      </c>
      <c r="CV108" s="370" t="str">
        <f ca="1">+IF(OFFSET('Sanitation Data'!$F$29,0,10*ROW('Sanitation Data'!F102))="","",OFFSET('Sanitation Data'!$F$29,0,10*ROW('Sanitation Data'!F102)))</f>
        <v/>
      </c>
      <c r="CW108" s="370" t="str">
        <f ca="1">+IF(OFFSET('Sanitation Data'!$F$30,0,10*ROW('Sanitation Data'!F102))="","",OFFSET('Sanitation Data'!$F$30,0,10*ROW('Sanitation Data'!F102)))</f>
        <v/>
      </c>
      <c r="CX108" s="370" t="str">
        <f ca="1">+IF(OFFSET('Sanitation Data'!$F$31,0,10*ROW('Sanitation Data'!F102))="","",OFFSET('Sanitation Data'!$F$31,0,10*ROW('Sanitation Data'!F102)))</f>
        <v/>
      </c>
      <c r="CY108" s="370" t="str">
        <f ca="1">+IF(OFFSET('Sanitation Data'!$F$32,0,10*ROW('Sanitation Data'!F102))="","",OFFSET('Sanitation Data'!$F$32,0,10*ROW('Sanitation Data'!F102)))</f>
        <v/>
      </c>
      <c r="CZ108" s="370" t="str">
        <f ca="1">+IF(OFFSET('Sanitation Data'!$G$28,0,10*ROW('Sanitation Data'!G102))="","",OFFSET('Sanitation Data'!$G$28,0,10*ROW('Sanitation Data'!G102)))</f>
        <v/>
      </c>
      <c r="DA108" s="370" t="str">
        <f ca="1">+IF(OFFSET('Sanitation Data'!$G$29,0,10*ROW('Sanitation Data'!G102))="","",OFFSET('Sanitation Data'!$G$29,0,10*ROW('Sanitation Data'!G102)))</f>
        <v/>
      </c>
      <c r="DB108" s="370" t="str">
        <f ca="1">+IF(OFFSET('Sanitation Data'!$G$30,0,10*ROW('Sanitation Data'!G102))="","",OFFSET('Sanitation Data'!$G$30,0,10*ROW('Sanitation Data'!G102)))</f>
        <v/>
      </c>
      <c r="DC108" s="370" t="str">
        <f ca="1">+IF(OFFSET('Sanitation Data'!$G$31,0,10*ROW('Sanitation Data'!G102))="","",OFFSET('Sanitation Data'!$G$31,0,10*ROW('Sanitation Data'!G102)))</f>
        <v/>
      </c>
      <c r="DD108" s="370" t="str">
        <f ca="1">+IF(OFFSET('Sanitation Data'!$G$32,0,10*ROW('Sanitation Data'!G102))="","",OFFSET('Sanitation Data'!$G$32,0,10*ROW('Sanitation Data'!G102)))</f>
        <v/>
      </c>
      <c r="DE108" s="370" t="str">
        <f ca="1">+IF(OFFSET('Sanitation Data'!$H$28,0,10*ROW('Sanitation Data'!H102))="","",OFFSET('Sanitation Data'!$H$28,0,10*ROW('Sanitation Data'!H102)))</f>
        <v/>
      </c>
      <c r="DF108" s="370" t="str">
        <f ca="1">+IF(OFFSET('Sanitation Data'!$H$29,0,10*ROW('Sanitation Data'!H102))="","",OFFSET('Sanitation Data'!$H$29,0,10*ROW('Sanitation Data'!H102)))</f>
        <v/>
      </c>
      <c r="DG108" s="370" t="str">
        <f ca="1">+IF(OFFSET('Sanitation Data'!$H$30,0,10*ROW('Sanitation Data'!H102))="","",OFFSET('Sanitation Data'!$H$30,0,10*ROW('Sanitation Data'!H102)))</f>
        <v/>
      </c>
      <c r="DH108" s="370" t="str">
        <f ca="1">+IF(OFFSET('Sanitation Data'!$H$31,0,10*ROW('Sanitation Data'!H102))="","",OFFSET('Sanitation Data'!$H$31,0,10*ROW('Sanitation Data'!H102)))</f>
        <v/>
      </c>
      <c r="DI108" s="370" t="str">
        <f ca="1">+IF(OFFSET('Sanitation Data'!$H$32,0,10*ROW('Sanitation Data'!H102))="","",OFFSET('Sanitation Data'!$H$32,0,10*ROW('Sanitation Data'!H102)))</f>
        <v/>
      </c>
      <c r="DJ108" s="370" t="str">
        <f ca="1">+IF(OFFSET('Sanitation Data'!$I$28,0,10*ROW('Sanitation Data'!I102))="","",OFFSET('Sanitation Data'!$I$28,0,10*ROW('Sanitation Data'!I102)))</f>
        <v/>
      </c>
      <c r="DK108" s="370" t="str">
        <f ca="1">+IF(OFFSET('Sanitation Data'!$I$29,0,10*ROW('Sanitation Data'!I102))="","",OFFSET('Sanitation Data'!$I$29,0,10*ROW('Sanitation Data'!I102)))</f>
        <v/>
      </c>
      <c r="DL108" s="370" t="str">
        <f ca="1">+IF(OFFSET('Sanitation Data'!$I$30,0,10*ROW('Sanitation Data'!I102))="","",OFFSET('Sanitation Data'!$I$30,0,10*ROW('Sanitation Data'!I102)))</f>
        <v/>
      </c>
      <c r="DM108" s="370" t="str">
        <f ca="1">+IF(OFFSET('Sanitation Data'!$I$31,0,10*ROW('Sanitation Data'!I102))="","",OFFSET('Sanitation Data'!$I$31,0,10*ROW('Sanitation Data'!I102)))</f>
        <v/>
      </c>
      <c r="DN108" s="370" t="str">
        <f ca="1">+IF(OFFSET('Sanitation Data'!$I$32,0,10*ROW('Sanitation Data'!I102))="","",OFFSET('Sanitation Data'!$I$32,0,10*ROW('Sanitation Data'!I102)))</f>
        <v/>
      </c>
      <c r="DO108" s="370" t="str">
        <f ca="1">+IF(OFFSET('Hygiene Data'!$D$11,0,10*ROW('Hygiene Data'!D102))="","",OFFSET('Hygiene Data'!$D$11,0,10*ROW('Hygiene Data'!D102)))</f>
        <v/>
      </c>
      <c r="DP108" s="370" t="str">
        <f ca="1">+IF(OFFSET('Hygiene Data'!$D$12,0,10*ROW('Hygiene Data'!D102))="","",OFFSET('Hygiene Data'!$D$12,0,10*ROW('Hygiene Data'!D102)))</f>
        <v/>
      </c>
      <c r="DQ108" s="370" t="str">
        <f ca="1">+IF(OFFSET('Hygiene Data'!$D$13,0,10*ROW('Hygiene Data'!D102))="","",OFFSET('Hygiene Data'!$D$13,0,10*ROW('Hygiene Data'!D102)))</f>
        <v/>
      </c>
      <c r="DR108" s="370" t="str">
        <f ca="1">+IF(OFFSET('Hygiene Data'!$E$11,0,10*ROW('Hygiene Data'!E102))="","",OFFSET('Hygiene Data'!$E$11,0,10*ROW('Hygiene Data'!E102)))</f>
        <v/>
      </c>
      <c r="DS108" s="370" t="str">
        <f ca="1">+IF(OFFSET('Hygiene Data'!$E$12,0,10*ROW('Hygiene Data'!E102))="","",OFFSET('Hygiene Data'!$E$12,0,10*ROW('Hygiene Data'!E102)))</f>
        <v/>
      </c>
      <c r="DT108" s="370" t="str">
        <f ca="1">+IF(OFFSET('Hygiene Data'!$E$13,0,10*ROW('Hygiene Data'!E102))="","",OFFSET('Hygiene Data'!$E$13,0,10*ROW('Hygiene Data'!E102)))</f>
        <v/>
      </c>
      <c r="DU108" s="370" t="str">
        <f ca="1">+IF(OFFSET('Hygiene Data'!$F$11,0,10*ROW('Hygiene Data'!F102))="","",OFFSET('Hygiene Data'!$F$11,0,10*ROW('Hygiene Data'!F102)))</f>
        <v/>
      </c>
      <c r="DV108" s="370" t="str">
        <f ca="1">+IF(OFFSET('Hygiene Data'!$F$12,0,10*ROW('Hygiene Data'!F102))="","",OFFSET('Hygiene Data'!$F$12,0,10*ROW('Hygiene Data'!F102)))</f>
        <v/>
      </c>
      <c r="DW108" s="370" t="str">
        <f ca="1">+IF(OFFSET('Hygiene Data'!$F$13,0,10*ROW('Hygiene Data'!F102))="","",OFFSET('Hygiene Data'!$F$13,0,10*ROW('Hygiene Data'!F102)))</f>
        <v/>
      </c>
      <c r="DX108" s="370" t="str">
        <f ca="1">+IF(OFFSET('Hygiene Data'!$G$11,0,10*ROW('Hygiene Data'!G102))="","",OFFSET('Hygiene Data'!$G$11,0,10*ROW('Hygiene Data'!G102)))</f>
        <v/>
      </c>
      <c r="DY108" s="370" t="str">
        <f ca="1">+IF(OFFSET('Hygiene Data'!$G$12,0,10*ROW('Hygiene Data'!G102))="","",OFFSET('Hygiene Data'!$G$12,0,10*ROW('Hygiene Data'!G102)))</f>
        <v/>
      </c>
      <c r="DZ108" s="370" t="str">
        <f ca="1">+IF(OFFSET('Hygiene Data'!$G$13,0,10*ROW('Hygiene Data'!G102))="","",OFFSET('Hygiene Data'!$G$13,0,10*ROW('Hygiene Data'!G102)))</f>
        <v/>
      </c>
      <c r="EA108" s="370" t="str">
        <f ca="1">+IF(OFFSET('Hygiene Data'!$H$11,0,10*ROW('Hygiene Data'!H102))="","",OFFSET('Hygiene Data'!$H$11,0,10*ROW('Hygiene Data'!H102)))</f>
        <v/>
      </c>
      <c r="EB108" s="370" t="str">
        <f ca="1">+IF(OFFSET('Hygiene Data'!$H$12,0,10*ROW('Hygiene Data'!H102))="","",OFFSET('Hygiene Data'!$H$12,0,10*ROW('Hygiene Data'!H102)))</f>
        <v/>
      </c>
      <c r="EC108" s="370" t="str">
        <f ca="1">+IF(OFFSET('Hygiene Data'!$H$13,0,10*ROW('Hygiene Data'!H102))="","",OFFSET('Hygiene Data'!$H$13,0,10*ROW('Hygiene Data'!H102)))</f>
        <v/>
      </c>
      <c r="ED108" s="370" t="str">
        <f ca="1">+IF(OFFSET('Hygiene Data'!$I$11,0,10*ROW('Hygiene Data'!I102))="","",OFFSET('Hygiene Data'!$I$11,0,10*ROW('Hygiene Data'!I102)))</f>
        <v/>
      </c>
      <c r="EE108" s="370" t="str">
        <f ca="1">+IF(OFFSET('Hygiene Data'!$I$12,0,10*ROW('Hygiene Data'!I102))="","",OFFSET('Hygiene Data'!$I$12,0,10*ROW('Hygiene Data'!I102)))</f>
        <v/>
      </c>
      <c r="EF108" s="370" t="str">
        <f ca="1">+IF(OFFSET('Hygiene Data'!$I$13,0,10*ROW('Hygiene Data'!I102))="","",OFFSET('Hygiene Data'!$I$13,0,10*ROW('Hygiene Data'!I102)))</f>
        <v/>
      </c>
    </row>
    <row r="109" spans="1:136" x14ac:dyDescent="0.25">
      <c r="A109" s="479" t="str">
        <f ca="1">+IF(OFFSET('Water Data'!$B$2,0,10*ROW('Water Data'!E103))="","",OFFSET('Water Data'!$B$2,0,10*ROW('Water Data'!E103)))</f>
        <v/>
      </c>
      <c r="B109" s="47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6" t="str">
        <f t="shared" ca="1" si="1"/>
        <v/>
      </c>
      <c r="D109" s="50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0" t="str">
        <f ca="1">+IF(OFFSET('Water Data'!$D$27,0,10*ROW('Water Data'!D103))="","",OFFSET('Water Data'!$D$27,0,10*ROW('Water Data'!D103)))</f>
        <v/>
      </c>
      <c r="BT109" s="370" t="str">
        <f ca="1">+IF(OFFSET('Water Data'!$D$28,0,10*ROW('Water Data'!D103))="","",OFFSET('Water Data'!$D$28,0,10*ROW('Water Data'!D103)))</f>
        <v/>
      </c>
      <c r="BU109" s="370" t="str">
        <f ca="1">+IF(OFFSET('Water Data'!$D$29,0,10*ROW('Water Data'!D103))="","",OFFSET('Water Data'!$D$29,0,10*ROW('Water Data'!D103)))</f>
        <v/>
      </c>
      <c r="BV109" s="370" t="str">
        <f ca="1">+IF(OFFSET('Water Data'!$E$27,0,10*ROW('Water Data'!E103))="","",OFFSET('Water Data'!$E$27,0,10*ROW('Water Data'!E103)))</f>
        <v/>
      </c>
      <c r="BW109" s="370" t="str">
        <f ca="1">+IF(OFFSET('Water Data'!$E$28,0,10*ROW('Water Data'!E103))="","",OFFSET('Water Data'!$E$28,0,10*ROW('Water Data'!E103)))</f>
        <v/>
      </c>
      <c r="BX109" s="370" t="str">
        <f ca="1">+IF(OFFSET('Water Data'!$E$29,0,10*ROW('Water Data'!E103))="","",OFFSET('Water Data'!$E$29,0,10*ROW('Water Data'!E103)))</f>
        <v/>
      </c>
      <c r="BY109" s="370" t="str">
        <f ca="1">+IF(OFFSET('Water Data'!$F$27,0,10*ROW('Water Data'!F103))="","",OFFSET('Water Data'!$F$27,0,10*ROW('Water Data'!F103)))</f>
        <v/>
      </c>
      <c r="BZ109" s="370" t="str">
        <f ca="1">+IF(OFFSET('Water Data'!$F$28,0,10*ROW('Water Data'!F103))="","",OFFSET('Water Data'!$F$28,0,10*ROW('Water Data'!F103)))</f>
        <v/>
      </c>
      <c r="CA109" s="370" t="str">
        <f ca="1">+IF(OFFSET('Water Data'!$F$29,0,10*ROW('Water Data'!F103))="","",OFFSET('Water Data'!$F$29,0,10*ROW('Water Data'!F103)))</f>
        <v/>
      </c>
      <c r="CB109" s="370" t="str">
        <f ca="1">+IF(OFFSET('Water Data'!$G$27,0,10*ROW('Water Data'!G103))="","",OFFSET('Water Data'!$G$27,0,10*ROW('Water Data'!G103)))</f>
        <v/>
      </c>
      <c r="CC109" s="370" t="str">
        <f ca="1">+IF(OFFSET('Water Data'!$G$28,0,10*ROW('Water Data'!G103))="","",OFFSET('Water Data'!$G$28,0,10*ROW('Water Data'!G103)))</f>
        <v/>
      </c>
      <c r="CD109" s="370" t="str">
        <f ca="1">+IF(OFFSET('Water Data'!$G$29,0,10*ROW('Water Data'!G103))="","",OFFSET('Water Data'!$G$29,0,10*ROW('Water Data'!G103)))</f>
        <v/>
      </c>
      <c r="CE109" s="370" t="str">
        <f ca="1">+IF(OFFSET('Water Data'!$H$27,0,10*ROW('Water Data'!H103))="","",OFFSET('Water Data'!$H$27,0,10*ROW('Water Data'!H103)))</f>
        <v/>
      </c>
      <c r="CF109" s="370" t="str">
        <f ca="1">+IF(OFFSET('Water Data'!$H$28,0,10*ROW('Water Data'!H103))="","",OFFSET('Water Data'!$H$28,0,10*ROW('Water Data'!H103)))</f>
        <v/>
      </c>
      <c r="CG109" s="370" t="str">
        <f ca="1">+IF(OFFSET('Water Data'!$H$29,0,10*ROW('Water Data'!H103))="","",OFFSET('Water Data'!$H$29,0,10*ROW('Water Data'!H103)))</f>
        <v/>
      </c>
      <c r="CH109" s="370" t="str">
        <f ca="1">+IF(OFFSET('Water Data'!$I$27,0,10*ROW('Water Data'!I103))="","",OFFSET('Water Data'!$I$27,0,10*ROW('Water Data'!I103)))</f>
        <v/>
      </c>
      <c r="CI109" s="370" t="str">
        <f ca="1">+IF(OFFSET('Water Data'!$I$28,0,10*ROW('Water Data'!I103))="","",OFFSET('Water Data'!$I$28,0,10*ROW('Water Data'!I103)))</f>
        <v/>
      </c>
      <c r="CJ109" s="370" t="str">
        <f ca="1">+IF(OFFSET('Water Data'!$I$29,0,10*ROW('Water Data'!I103))="","",OFFSET('Water Data'!$I$29,0,10*ROW('Water Data'!I103)))</f>
        <v/>
      </c>
      <c r="CK109" s="370" t="str">
        <f ca="1">+IF(OFFSET('Sanitation Data'!$D$28,0,10*ROW('Sanitation Data'!D103))="","",OFFSET('Sanitation Data'!$D$28,0,10*ROW('Sanitation Data'!D103)))</f>
        <v/>
      </c>
      <c r="CL109" s="370" t="str">
        <f ca="1">+IF(OFFSET('Sanitation Data'!$D$29,0,10*ROW('Sanitation Data'!D103))="","",OFFSET('Sanitation Data'!$D$29,0,10*ROW('Sanitation Data'!D103)))</f>
        <v/>
      </c>
      <c r="CM109" s="370" t="str">
        <f ca="1">+IF(OFFSET('Sanitation Data'!$D$30,0,10*ROW('Sanitation Data'!D103))="","",OFFSET('Sanitation Data'!$D$30,0,10*ROW('Sanitation Data'!D103)))</f>
        <v/>
      </c>
      <c r="CN109" s="370" t="str">
        <f ca="1">+IF(OFFSET('Sanitation Data'!$D$31,0,10*ROW('Sanitation Data'!D103))="","",OFFSET('Sanitation Data'!$D$31,0,10*ROW('Sanitation Data'!D103)))</f>
        <v/>
      </c>
      <c r="CO109" s="370" t="str">
        <f ca="1">+IF(OFFSET('Sanitation Data'!$D$32,0,10*ROW('Sanitation Data'!D103))="","",OFFSET('Sanitation Data'!$D$32,0,10*ROW('Sanitation Data'!D103)))</f>
        <v/>
      </c>
      <c r="CP109" s="370" t="str">
        <f ca="1">+IF(OFFSET('Sanitation Data'!$E$28,0,10*ROW('Sanitation Data'!E103))="","",OFFSET('Sanitation Data'!$E$28,0,10*ROW('Sanitation Data'!E103)))</f>
        <v/>
      </c>
      <c r="CQ109" s="370" t="str">
        <f ca="1">+IF(OFFSET('Sanitation Data'!$E$29,0,10*ROW('Sanitation Data'!E103))="","",OFFSET('Sanitation Data'!$E$29,0,10*ROW('Sanitation Data'!E103)))</f>
        <v/>
      </c>
      <c r="CR109" s="370" t="str">
        <f ca="1">+IF(OFFSET('Sanitation Data'!$E$30,0,10*ROW('Sanitation Data'!E103))="","",OFFSET('Sanitation Data'!$E$30,0,10*ROW('Sanitation Data'!E103)))</f>
        <v/>
      </c>
      <c r="CS109" s="370" t="str">
        <f ca="1">+IF(OFFSET('Sanitation Data'!$E$31,0,10*ROW('Sanitation Data'!E103))="","",OFFSET('Sanitation Data'!$E$31,0,10*ROW('Sanitation Data'!E103)))</f>
        <v/>
      </c>
      <c r="CT109" s="370" t="str">
        <f ca="1">+IF(OFFSET('Sanitation Data'!$E$32,0,10*ROW('Sanitation Data'!E103))="","",OFFSET('Sanitation Data'!$E$32,0,10*ROW('Sanitation Data'!E103)))</f>
        <v/>
      </c>
      <c r="CU109" s="370" t="str">
        <f ca="1">+IF(OFFSET('Sanitation Data'!$F$28,0,10*ROW('Sanitation Data'!F103))="","",OFFSET('Sanitation Data'!$F$28,0,10*ROW('Sanitation Data'!F103)))</f>
        <v/>
      </c>
      <c r="CV109" s="370" t="str">
        <f ca="1">+IF(OFFSET('Sanitation Data'!$F$29,0,10*ROW('Sanitation Data'!F103))="","",OFFSET('Sanitation Data'!$F$29,0,10*ROW('Sanitation Data'!F103)))</f>
        <v/>
      </c>
      <c r="CW109" s="370" t="str">
        <f ca="1">+IF(OFFSET('Sanitation Data'!$F$30,0,10*ROW('Sanitation Data'!F103))="","",OFFSET('Sanitation Data'!$F$30,0,10*ROW('Sanitation Data'!F103)))</f>
        <v/>
      </c>
      <c r="CX109" s="370" t="str">
        <f ca="1">+IF(OFFSET('Sanitation Data'!$F$31,0,10*ROW('Sanitation Data'!F103))="","",OFFSET('Sanitation Data'!$F$31,0,10*ROW('Sanitation Data'!F103)))</f>
        <v/>
      </c>
      <c r="CY109" s="370" t="str">
        <f ca="1">+IF(OFFSET('Sanitation Data'!$F$32,0,10*ROW('Sanitation Data'!F103))="","",OFFSET('Sanitation Data'!$F$32,0,10*ROW('Sanitation Data'!F103)))</f>
        <v/>
      </c>
      <c r="CZ109" s="370" t="str">
        <f ca="1">+IF(OFFSET('Sanitation Data'!$G$28,0,10*ROW('Sanitation Data'!G103))="","",OFFSET('Sanitation Data'!$G$28,0,10*ROW('Sanitation Data'!G103)))</f>
        <v/>
      </c>
      <c r="DA109" s="370" t="str">
        <f ca="1">+IF(OFFSET('Sanitation Data'!$G$29,0,10*ROW('Sanitation Data'!G103))="","",OFFSET('Sanitation Data'!$G$29,0,10*ROW('Sanitation Data'!G103)))</f>
        <v/>
      </c>
      <c r="DB109" s="370" t="str">
        <f ca="1">+IF(OFFSET('Sanitation Data'!$G$30,0,10*ROW('Sanitation Data'!G103))="","",OFFSET('Sanitation Data'!$G$30,0,10*ROW('Sanitation Data'!G103)))</f>
        <v/>
      </c>
      <c r="DC109" s="370" t="str">
        <f ca="1">+IF(OFFSET('Sanitation Data'!$G$31,0,10*ROW('Sanitation Data'!G103))="","",OFFSET('Sanitation Data'!$G$31,0,10*ROW('Sanitation Data'!G103)))</f>
        <v/>
      </c>
      <c r="DD109" s="370" t="str">
        <f ca="1">+IF(OFFSET('Sanitation Data'!$G$32,0,10*ROW('Sanitation Data'!G103))="","",OFFSET('Sanitation Data'!$G$32,0,10*ROW('Sanitation Data'!G103)))</f>
        <v/>
      </c>
      <c r="DE109" s="370" t="str">
        <f ca="1">+IF(OFFSET('Sanitation Data'!$H$28,0,10*ROW('Sanitation Data'!H103))="","",OFFSET('Sanitation Data'!$H$28,0,10*ROW('Sanitation Data'!H103)))</f>
        <v/>
      </c>
      <c r="DF109" s="370" t="str">
        <f ca="1">+IF(OFFSET('Sanitation Data'!$H$29,0,10*ROW('Sanitation Data'!H103))="","",OFFSET('Sanitation Data'!$H$29,0,10*ROW('Sanitation Data'!H103)))</f>
        <v/>
      </c>
      <c r="DG109" s="370" t="str">
        <f ca="1">+IF(OFFSET('Sanitation Data'!$H$30,0,10*ROW('Sanitation Data'!H103))="","",OFFSET('Sanitation Data'!$H$30,0,10*ROW('Sanitation Data'!H103)))</f>
        <v/>
      </c>
      <c r="DH109" s="370" t="str">
        <f ca="1">+IF(OFFSET('Sanitation Data'!$H$31,0,10*ROW('Sanitation Data'!H103))="","",OFFSET('Sanitation Data'!$H$31,0,10*ROW('Sanitation Data'!H103)))</f>
        <v/>
      </c>
      <c r="DI109" s="370" t="str">
        <f ca="1">+IF(OFFSET('Sanitation Data'!$H$32,0,10*ROW('Sanitation Data'!H103))="","",OFFSET('Sanitation Data'!$H$32,0,10*ROW('Sanitation Data'!H103)))</f>
        <v/>
      </c>
      <c r="DJ109" s="370" t="str">
        <f ca="1">+IF(OFFSET('Sanitation Data'!$I$28,0,10*ROW('Sanitation Data'!I103))="","",OFFSET('Sanitation Data'!$I$28,0,10*ROW('Sanitation Data'!I103)))</f>
        <v/>
      </c>
      <c r="DK109" s="370" t="str">
        <f ca="1">+IF(OFFSET('Sanitation Data'!$I$29,0,10*ROW('Sanitation Data'!I103))="","",OFFSET('Sanitation Data'!$I$29,0,10*ROW('Sanitation Data'!I103)))</f>
        <v/>
      </c>
      <c r="DL109" s="370" t="str">
        <f ca="1">+IF(OFFSET('Sanitation Data'!$I$30,0,10*ROW('Sanitation Data'!I103))="","",OFFSET('Sanitation Data'!$I$30,0,10*ROW('Sanitation Data'!I103)))</f>
        <v/>
      </c>
      <c r="DM109" s="370" t="str">
        <f ca="1">+IF(OFFSET('Sanitation Data'!$I$31,0,10*ROW('Sanitation Data'!I103))="","",OFFSET('Sanitation Data'!$I$31,0,10*ROW('Sanitation Data'!I103)))</f>
        <v/>
      </c>
      <c r="DN109" s="370" t="str">
        <f ca="1">+IF(OFFSET('Sanitation Data'!$I$32,0,10*ROW('Sanitation Data'!I103))="","",OFFSET('Sanitation Data'!$I$32,0,10*ROW('Sanitation Data'!I103)))</f>
        <v/>
      </c>
      <c r="DO109" s="370" t="str">
        <f ca="1">+IF(OFFSET('Hygiene Data'!$D$11,0,10*ROW('Hygiene Data'!D103))="","",OFFSET('Hygiene Data'!$D$11,0,10*ROW('Hygiene Data'!D103)))</f>
        <v/>
      </c>
      <c r="DP109" s="370" t="str">
        <f ca="1">+IF(OFFSET('Hygiene Data'!$D$12,0,10*ROW('Hygiene Data'!D103))="","",OFFSET('Hygiene Data'!$D$12,0,10*ROW('Hygiene Data'!D103)))</f>
        <v/>
      </c>
      <c r="DQ109" s="370" t="str">
        <f ca="1">+IF(OFFSET('Hygiene Data'!$D$13,0,10*ROW('Hygiene Data'!D103))="","",OFFSET('Hygiene Data'!$D$13,0,10*ROW('Hygiene Data'!D103)))</f>
        <v/>
      </c>
      <c r="DR109" s="370" t="str">
        <f ca="1">+IF(OFFSET('Hygiene Data'!$E$11,0,10*ROW('Hygiene Data'!E103))="","",OFFSET('Hygiene Data'!$E$11,0,10*ROW('Hygiene Data'!E103)))</f>
        <v/>
      </c>
      <c r="DS109" s="370" t="str">
        <f ca="1">+IF(OFFSET('Hygiene Data'!$E$12,0,10*ROW('Hygiene Data'!E103))="","",OFFSET('Hygiene Data'!$E$12,0,10*ROW('Hygiene Data'!E103)))</f>
        <v/>
      </c>
      <c r="DT109" s="370" t="str">
        <f ca="1">+IF(OFFSET('Hygiene Data'!$E$13,0,10*ROW('Hygiene Data'!E103))="","",OFFSET('Hygiene Data'!$E$13,0,10*ROW('Hygiene Data'!E103)))</f>
        <v/>
      </c>
      <c r="DU109" s="370" t="str">
        <f ca="1">+IF(OFFSET('Hygiene Data'!$F$11,0,10*ROW('Hygiene Data'!F103))="","",OFFSET('Hygiene Data'!$F$11,0,10*ROW('Hygiene Data'!F103)))</f>
        <v/>
      </c>
      <c r="DV109" s="370" t="str">
        <f ca="1">+IF(OFFSET('Hygiene Data'!$F$12,0,10*ROW('Hygiene Data'!F103))="","",OFFSET('Hygiene Data'!$F$12,0,10*ROW('Hygiene Data'!F103)))</f>
        <v/>
      </c>
      <c r="DW109" s="370" t="str">
        <f ca="1">+IF(OFFSET('Hygiene Data'!$F$13,0,10*ROW('Hygiene Data'!F103))="","",OFFSET('Hygiene Data'!$F$13,0,10*ROW('Hygiene Data'!F103)))</f>
        <v/>
      </c>
      <c r="DX109" s="370" t="str">
        <f ca="1">+IF(OFFSET('Hygiene Data'!$G$11,0,10*ROW('Hygiene Data'!G103))="","",OFFSET('Hygiene Data'!$G$11,0,10*ROW('Hygiene Data'!G103)))</f>
        <v/>
      </c>
      <c r="DY109" s="370" t="str">
        <f ca="1">+IF(OFFSET('Hygiene Data'!$G$12,0,10*ROW('Hygiene Data'!G103))="","",OFFSET('Hygiene Data'!$G$12,0,10*ROW('Hygiene Data'!G103)))</f>
        <v/>
      </c>
      <c r="DZ109" s="370" t="str">
        <f ca="1">+IF(OFFSET('Hygiene Data'!$G$13,0,10*ROW('Hygiene Data'!G103))="","",OFFSET('Hygiene Data'!$G$13,0,10*ROW('Hygiene Data'!G103)))</f>
        <v/>
      </c>
      <c r="EA109" s="370" t="str">
        <f ca="1">+IF(OFFSET('Hygiene Data'!$H$11,0,10*ROW('Hygiene Data'!H103))="","",OFFSET('Hygiene Data'!$H$11,0,10*ROW('Hygiene Data'!H103)))</f>
        <v/>
      </c>
      <c r="EB109" s="370" t="str">
        <f ca="1">+IF(OFFSET('Hygiene Data'!$H$12,0,10*ROW('Hygiene Data'!H103))="","",OFFSET('Hygiene Data'!$H$12,0,10*ROW('Hygiene Data'!H103)))</f>
        <v/>
      </c>
      <c r="EC109" s="370" t="str">
        <f ca="1">+IF(OFFSET('Hygiene Data'!$H$13,0,10*ROW('Hygiene Data'!H103))="","",OFFSET('Hygiene Data'!$H$13,0,10*ROW('Hygiene Data'!H103)))</f>
        <v/>
      </c>
      <c r="ED109" s="370" t="str">
        <f ca="1">+IF(OFFSET('Hygiene Data'!$I$11,0,10*ROW('Hygiene Data'!I103))="","",OFFSET('Hygiene Data'!$I$11,0,10*ROW('Hygiene Data'!I103)))</f>
        <v/>
      </c>
      <c r="EE109" s="370" t="str">
        <f ca="1">+IF(OFFSET('Hygiene Data'!$I$12,0,10*ROW('Hygiene Data'!I103))="","",OFFSET('Hygiene Data'!$I$12,0,10*ROW('Hygiene Data'!I103)))</f>
        <v/>
      </c>
      <c r="EF109" s="370" t="str">
        <f ca="1">+IF(OFFSET('Hygiene Data'!$I$13,0,10*ROW('Hygiene Data'!I103))="","",OFFSET('Hygiene Data'!$I$13,0,10*ROW('Hygiene Data'!I103)))</f>
        <v/>
      </c>
    </row>
    <row r="110" spans="1:136" x14ac:dyDescent="0.25">
      <c r="A110" s="479" t="str">
        <f ca="1">+IF(OFFSET('Water Data'!$B$2,0,10*ROW('Water Data'!E104))="","",OFFSET('Water Data'!$B$2,0,10*ROW('Water Data'!E104)))</f>
        <v/>
      </c>
      <c r="B110" s="47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6" t="str">
        <f t="shared" ca="1" si="1"/>
        <v/>
      </c>
      <c r="D110" s="50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0" t="str">
        <f ca="1">+IF(OFFSET('Water Data'!$D$27,0,10*ROW('Water Data'!D104))="","",OFFSET('Water Data'!$D$27,0,10*ROW('Water Data'!D104)))</f>
        <v/>
      </c>
      <c r="BT110" s="370" t="str">
        <f ca="1">+IF(OFFSET('Water Data'!$D$28,0,10*ROW('Water Data'!D104))="","",OFFSET('Water Data'!$D$28,0,10*ROW('Water Data'!D104)))</f>
        <v/>
      </c>
      <c r="BU110" s="370" t="str">
        <f ca="1">+IF(OFFSET('Water Data'!$D$29,0,10*ROW('Water Data'!D104))="","",OFFSET('Water Data'!$D$29,0,10*ROW('Water Data'!D104)))</f>
        <v/>
      </c>
      <c r="BV110" s="370" t="str">
        <f ca="1">+IF(OFFSET('Water Data'!$E$27,0,10*ROW('Water Data'!E104))="","",OFFSET('Water Data'!$E$27,0,10*ROW('Water Data'!E104)))</f>
        <v/>
      </c>
      <c r="BW110" s="370" t="str">
        <f ca="1">+IF(OFFSET('Water Data'!$E$28,0,10*ROW('Water Data'!E104))="","",OFFSET('Water Data'!$E$28,0,10*ROW('Water Data'!E104)))</f>
        <v/>
      </c>
      <c r="BX110" s="370" t="str">
        <f ca="1">+IF(OFFSET('Water Data'!$E$29,0,10*ROW('Water Data'!E104))="","",OFFSET('Water Data'!$E$29,0,10*ROW('Water Data'!E104)))</f>
        <v/>
      </c>
      <c r="BY110" s="370" t="str">
        <f ca="1">+IF(OFFSET('Water Data'!$F$27,0,10*ROW('Water Data'!F104))="","",OFFSET('Water Data'!$F$27,0,10*ROW('Water Data'!F104)))</f>
        <v/>
      </c>
      <c r="BZ110" s="370" t="str">
        <f ca="1">+IF(OFFSET('Water Data'!$F$28,0,10*ROW('Water Data'!F104))="","",OFFSET('Water Data'!$F$28,0,10*ROW('Water Data'!F104)))</f>
        <v/>
      </c>
      <c r="CA110" s="370" t="str">
        <f ca="1">+IF(OFFSET('Water Data'!$F$29,0,10*ROW('Water Data'!F104))="","",OFFSET('Water Data'!$F$29,0,10*ROW('Water Data'!F104)))</f>
        <v/>
      </c>
      <c r="CB110" s="370" t="str">
        <f ca="1">+IF(OFFSET('Water Data'!$G$27,0,10*ROW('Water Data'!G104))="","",OFFSET('Water Data'!$G$27,0,10*ROW('Water Data'!G104)))</f>
        <v/>
      </c>
      <c r="CC110" s="370" t="str">
        <f ca="1">+IF(OFFSET('Water Data'!$G$28,0,10*ROW('Water Data'!G104))="","",OFFSET('Water Data'!$G$28,0,10*ROW('Water Data'!G104)))</f>
        <v/>
      </c>
      <c r="CD110" s="370" t="str">
        <f ca="1">+IF(OFFSET('Water Data'!$G$29,0,10*ROW('Water Data'!G104))="","",OFFSET('Water Data'!$G$29,0,10*ROW('Water Data'!G104)))</f>
        <v/>
      </c>
      <c r="CE110" s="370" t="str">
        <f ca="1">+IF(OFFSET('Water Data'!$H$27,0,10*ROW('Water Data'!H104))="","",OFFSET('Water Data'!$H$27,0,10*ROW('Water Data'!H104)))</f>
        <v/>
      </c>
      <c r="CF110" s="370" t="str">
        <f ca="1">+IF(OFFSET('Water Data'!$H$28,0,10*ROW('Water Data'!H104))="","",OFFSET('Water Data'!$H$28,0,10*ROW('Water Data'!H104)))</f>
        <v/>
      </c>
      <c r="CG110" s="370" t="str">
        <f ca="1">+IF(OFFSET('Water Data'!$H$29,0,10*ROW('Water Data'!H104))="","",OFFSET('Water Data'!$H$29,0,10*ROW('Water Data'!H104)))</f>
        <v/>
      </c>
      <c r="CH110" s="370" t="str">
        <f ca="1">+IF(OFFSET('Water Data'!$I$27,0,10*ROW('Water Data'!I104))="","",OFFSET('Water Data'!$I$27,0,10*ROW('Water Data'!I104)))</f>
        <v/>
      </c>
      <c r="CI110" s="370" t="str">
        <f ca="1">+IF(OFFSET('Water Data'!$I$28,0,10*ROW('Water Data'!I104))="","",OFFSET('Water Data'!$I$28,0,10*ROW('Water Data'!I104)))</f>
        <v/>
      </c>
      <c r="CJ110" s="370" t="str">
        <f ca="1">+IF(OFFSET('Water Data'!$I$29,0,10*ROW('Water Data'!I104))="","",OFFSET('Water Data'!$I$29,0,10*ROW('Water Data'!I104)))</f>
        <v/>
      </c>
      <c r="CK110" s="370" t="str">
        <f ca="1">+IF(OFFSET('Sanitation Data'!$D$28,0,10*ROW('Sanitation Data'!D104))="","",OFFSET('Sanitation Data'!$D$28,0,10*ROW('Sanitation Data'!D104)))</f>
        <v/>
      </c>
      <c r="CL110" s="370" t="str">
        <f ca="1">+IF(OFFSET('Sanitation Data'!$D$29,0,10*ROW('Sanitation Data'!D104))="","",OFFSET('Sanitation Data'!$D$29,0,10*ROW('Sanitation Data'!D104)))</f>
        <v/>
      </c>
      <c r="CM110" s="370" t="str">
        <f ca="1">+IF(OFFSET('Sanitation Data'!$D$30,0,10*ROW('Sanitation Data'!D104))="","",OFFSET('Sanitation Data'!$D$30,0,10*ROW('Sanitation Data'!D104)))</f>
        <v/>
      </c>
      <c r="CN110" s="370" t="str">
        <f ca="1">+IF(OFFSET('Sanitation Data'!$D$31,0,10*ROW('Sanitation Data'!D104))="","",OFFSET('Sanitation Data'!$D$31,0,10*ROW('Sanitation Data'!D104)))</f>
        <v/>
      </c>
      <c r="CO110" s="370" t="str">
        <f ca="1">+IF(OFFSET('Sanitation Data'!$D$32,0,10*ROW('Sanitation Data'!D104))="","",OFFSET('Sanitation Data'!$D$32,0,10*ROW('Sanitation Data'!D104)))</f>
        <v/>
      </c>
      <c r="CP110" s="370" t="str">
        <f ca="1">+IF(OFFSET('Sanitation Data'!$E$28,0,10*ROW('Sanitation Data'!E104))="","",OFFSET('Sanitation Data'!$E$28,0,10*ROW('Sanitation Data'!E104)))</f>
        <v/>
      </c>
      <c r="CQ110" s="370" t="str">
        <f ca="1">+IF(OFFSET('Sanitation Data'!$E$29,0,10*ROW('Sanitation Data'!E104))="","",OFFSET('Sanitation Data'!$E$29,0,10*ROW('Sanitation Data'!E104)))</f>
        <v/>
      </c>
      <c r="CR110" s="370" t="str">
        <f ca="1">+IF(OFFSET('Sanitation Data'!$E$30,0,10*ROW('Sanitation Data'!E104))="","",OFFSET('Sanitation Data'!$E$30,0,10*ROW('Sanitation Data'!E104)))</f>
        <v/>
      </c>
      <c r="CS110" s="370" t="str">
        <f ca="1">+IF(OFFSET('Sanitation Data'!$E$31,0,10*ROW('Sanitation Data'!E104))="","",OFFSET('Sanitation Data'!$E$31,0,10*ROW('Sanitation Data'!E104)))</f>
        <v/>
      </c>
      <c r="CT110" s="370" t="str">
        <f ca="1">+IF(OFFSET('Sanitation Data'!$E$32,0,10*ROW('Sanitation Data'!E104))="","",OFFSET('Sanitation Data'!$E$32,0,10*ROW('Sanitation Data'!E104)))</f>
        <v/>
      </c>
      <c r="CU110" s="370" t="str">
        <f ca="1">+IF(OFFSET('Sanitation Data'!$F$28,0,10*ROW('Sanitation Data'!F104))="","",OFFSET('Sanitation Data'!$F$28,0,10*ROW('Sanitation Data'!F104)))</f>
        <v/>
      </c>
      <c r="CV110" s="370" t="str">
        <f ca="1">+IF(OFFSET('Sanitation Data'!$F$29,0,10*ROW('Sanitation Data'!F104))="","",OFFSET('Sanitation Data'!$F$29,0,10*ROW('Sanitation Data'!F104)))</f>
        <v/>
      </c>
      <c r="CW110" s="370" t="str">
        <f ca="1">+IF(OFFSET('Sanitation Data'!$F$30,0,10*ROW('Sanitation Data'!F104))="","",OFFSET('Sanitation Data'!$F$30,0,10*ROW('Sanitation Data'!F104)))</f>
        <v/>
      </c>
      <c r="CX110" s="370" t="str">
        <f ca="1">+IF(OFFSET('Sanitation Data'!$F$31,0,10*ROW('Sanitation Data'!F104))="","",OFFSET('Sanitation Data'!$F$31,0,10*ROW('Sanitation Data'!F104)))</f>
        <v/>
      </c>
      <c r="CY110" s="370" t="str">
        <f ca="1">+IF(OFFSET('Sanitation Data'!$F$32,0,10*ROW('Sanitation Data'!F104))="","",OFFSET('Sanitation Data'!$F$32,0,10*ROW('Sanitation Data'!F104)))</f>
        <v/>
      </c>
      <c r="CZ110" s="370" t="str">
        <f ca="1">+IF(OFFSET('Sanitation Data'!$G$28,0,10*ROW('Sanitation Data'!G104))="","",OFFSET('Sanitation Data'!$G$28,0,10*ROW('Sanitation Data'!G104)))</f>
        <v/>
      </c>
      <c r="DA110" s="370" t="str">
        <f ca="1">+IF(OFFSET('Sanitation Data'!$G$29,0,10*ROW('Sanitation Data'!G104))="","",OFFSET('Sanitation Data'!$G$29,0,10*ROW('Sanitation Data'!G104)))</f>
        <v/>
      </c>
      <c r="DB110" s="370" t="str">
        <f ca="1">+IF(OFFSET('Sanitation Data'!$G$30,0,10*ROW('Sanitation Data'!G104))="","",OFFSET('Sanitation Data'!$G$30,0,10*ROW('Sanitation Data'!G104)))</f>
        <v/>
      </c>
      <c r="DC110" s="370" t="str">
        <f ca="1">+IF(OFFSET('Sanitation Data'!$G$31,0,10*ROW('Sanitation Data'!G104))="","",OFFSET('Sanitation Data'!$G$31,0,10*ROW('Sanitation Data'!G104)))</f>
        <v/>
      </c>
      <c r="DD110" s="370" t="str">
        <f ca="1">+IF(OFFSET('Sanitation Data'!$G$32,0,10*ROW('Sanitation Data'!G104))="","",OFFSET('Sanitation Data'!$G$32,0,10*ROW('Sanitation Data'!G104)))</f>
        <v/>
      </c>
      <c r="DE110" s="370" t="str">
        <f ca="1">+IF(OFFSET('Sanitation Data'!$H$28,0,10*ROW('Sanitation Data'!H104))="","",OFFSET('Sanitation Data'!$H$28,0,10*ROW('Sanitation Data'!H104)))</f>
        <v/>
      </c>
      <c r="DF110" s="370" t="str">
        <f ca="1">+IF(OFFSET('Sanitation Data'!$H$29,0,10*ROW('Sanitation Data'!H104))="","",OFFSET('Sanitation Data'!$H$29,0,10*ROW('Sanitation Data'!H104)))</f>
        <v/>
      </c>
      <c r="DG110" s="370" t="str">
        <f ca="1">+IF(OFFSET('Sanitation Data'!$H$30,0,10*ROW('Sanitation Data'!H104))="","",OFFSET('Sanitation Data'!$H$30,0,10*ROW('Sanitation Data'!H104)))</f>
        <v/>
      </c>
      <c r="DH110" s="370" t="str">
        <f ca="1">+IF(OFFSET('Sanitation Data'!$H$31,0,10*ROW('Sanitation Data'!H104))="","",OFFSET('Sanitation Data'!$H$31,0,10*ROW('Sanitation Data'!H104)))</f>
        <v/>
      </c>
      <c r="DI110" s="370" t="str">
        <f ca="1">+IF(OFFSET('Sanitation Data'!$H$32,0,10*ROW('Sanitation Data'!H104))="","",OFFSET('Sanitation Data'!$H$32,0,10*ROW('Sanitation Data'!H104)))</f>
        <v/>
      </c>
      <c r="DJ110" s="370" t="str">
        <f ca="1">+IF(OFFSET('Sanitation Data'!$I$28,0,10*ROW('Sanitation Data'!I104))="","",OFFSET('Sanitation Data'!$I$28,0,10*ROW('Sanitation Data'!I104)))</f>
        <v/>
      </c>
      <c r="DK110" s="370" t="str">
        <f ca="1">+IF(OFFSET('Sanitation Data'!$I$29,0,10*ROW('Sanitation Data'!I104))="","",OFFSET('Sanitation Data'!$I$29,0,10*ROW('Sanitation Data'!I104)))</f>
        <v/>
      </c>
      <c r="DL110" s="370" t="str">
        <f ca="1">+IF(OFFSET('Sanitation Data'!$I$30,0,10*ROW('Sanitation Data'!I104))="","",OFFSET('Sanitation Data'!$I$30,0,10*ROW('Sanitation Data'!I104)))</f>
        <v/>
      </c>
      <c r="DM110" s="370" t="str">
        <f ca="1">+IF(OFFSET('Sanitation Data'!$I$31,0,10*ROW('Sanitation Data'!I104))="","",OFFSET('Sanitation Data'!$I$31,0,10*ROW('Sanitation Data'!I104)))</f>
        <v/>
      </c>
      <c r="DN110" s="370" t="str">
        <f ca="1">+IF(OFFSET('Sanitation Data'!$I$32,0,10*ROW('Sanitation Data'!I104))="","",OFFSET('Sanitation Data'!$I$32,0,10*ROW('Sanitation Data'!I104)))</f>
        <v/>
      </c>
      <c r="DO110" s="370" t="str">
        <f ca="1">+IF(OFFSET('Hygiene Data'!$D$11,0,10*ROW('Hygiene Data'!D104))="","",OFFSET('Hygiene Data'!$D$11,0,10*ROW('Hygiene Data'!D104)))</f>
        <v/>
      </c>
      <c r="DP110" s="370" t="str">
        <f ca="1">+IF(OFFSET('Hygiene Data'!$D$12,0,10*ROW('Hygiene Data'!D104))="","",OFFSET('Hygiene Data'!$D$12,0,10*ROW('Hygiene Data'!D104)))</f>
        <v/>
      </c>
      <c r="DQ110" s="370" t="str">
        <f ca="1">+IF(OFFSET('Hygiene Data'!$D$13,0,10*ROW('Hygiene Data'!D104))="","",OFFSET('Hygiene Data'!$D$13,0,10*ROW('Hygiene Data'!D104)))</f>
        <v/>
      </c>
      <c r="DR110" s="370" t="str">
        <f ca="1">+IF(OFFSET('Hygiene Data'!$E$11,0,10*ROW('Hygiene Data'!E104))="","",OFFSET('Hygiene Data'!$E$11,0,10*ROW('Hygiene Data'!E104)))</f>
        <v/>
      </c>
      <c r="DS110" s="370" t="str">
        <f ca="1">+IF(OFFSET('Hygiene Data'!$E$12,0,10*ROW('Hygiene Data'!E104))="","",OFFSET('Hygiene Data'!$E$12,0,10*ROW('Hygiene Data'!E104)))</f>
        <v/>
      </c>
      <c r="DT110" s="370" t="str">
        <f ca="1">+IF(OFFSET('Hygiene Data'!$E$13,0,10*ROW('Hygiene Data'!E104))="","",OFFSET('Hygiene Data'!$E$13,0,10*ROW('Hygiene Data'!E104)))</f>
        <v/>
      </c>
      <c r="DU110" s="370" t="str">
        <f ca="1">+IF(OFFSET('Hygiene Data'!$F$11,0,10*ROW('Hygiene Data'!F104))="","",OFFSET('Hygiene Data'!$F$11,0,10*ROW('Hygiene Data'!F104)))</f>
        <v/>
      </c>
      <c r="DV110" s="370" t="str">
        <f ca="1">+IF(OFFSET('Hygiene Data'!$F$12,0,10*ROW('Hygiene Data'!F104))="","",OFFSET('Hygiene Data'!$F$12,0,10*ROW('Hygiene Data'!F104)))</f>
        <v/>
      </c>
      <c r="DW110" s="370" t="str">
        <f ca="1">+IF(OFFSET('Hygiene Data'!$F$13,0,10*ROW('Hygiene Data'!F104))="","",OFFSET('Hygiene Data'!$F$13,0,10*ROW('Hygiene Data'!F104)))</f>
        <v/>
      </c>
      <c r="DX110" s="370" t="str">
        <f ca="1">+IF(OFFSET('Hygiene Data'!$G$11,0,10*ROW('Hygiene Data'!G104))="","",OFFSET('Hygiene Data'!$G$11,0,10*ROW('Hygiene Data'!G104)))</f>
        <v/>
      </c>
      <c r="DY110" s="370" t="str">
        <f ca="1">+IF(OFFSET('Hygiene Data'!$G$12,0,10*ROW('Hygiene Data'!G104))="","",OFFSET('Hygiene Data'!$G$12,0,10*ROW('Hygiene Data'!G104)))</f>
        <v/>
      </c>
      <c r="DZ110" s="370" t="str">
        <f ca="1">+IF(OFFSET('Hygiene Data'!$G$13,0,10*ROW('Hygiene Data'!G104))="","",OFFSET('Hygiene Data'!$G$13,0,10*ROW('Hygiene Data'!G104)))</f>
        <v/>
      </c>
      <c r="EA110" s="370" t="str">
        <f ca="1">+IF(OFFSET('Hygiene Data'!$H$11,0,10*ROW('Hygiene Data'!H104))="","",OFFSET('Hygiene Data'!$H$11,0,10*ROW('Hygiene Data'!H104)))</f>
        <v/>
      </c>
      <c r="EB110" s="370" t="str">
        <f ca="1">+IF(OFFSET('Hygiene Data'!$H$12,0,10*ROW('Hygiene Data'!H104))="","",OFFSET('Hygiene Data'!$H$12,0,10*ROW('Hygiene Data'!H104)))</f>
        <v/>
      </c>
      <c r="EC110" s="370" t="str">
        <f ca="1">+IF(OFFSET('Hygiene Data'!$H$13,0,10*ROW('Hygiene Data'!H104))="","",OFFSET('Hygiene Data'!$H$13,0,10*ROW('Hygiene Data'!H104)))</f>
        <v/>
      </c>
      <c r="ED110" s="370" t="str">
        <f ca="1">+IF(OFFSET('Hygiene Data'!$I$11,0,10*ROW('Hygiene Data'!I104))="","",OFFSET('Hygiene Data'!$I$11,0,10*ROW('Hygiene Data'!I104)))</f>
        <v/>
      </c>
      <c r="EE110" s="370" t="str">
        <f ca="1">+IF(OFFSET('Hygiene Data'!$I$12,0,10*ROW('Hygiene Data'!I104))="","",OFFSET('Hygiene Data'!$I$12,0,10*ROW('Hygiene Data'!I104)))</f>
        <v/>
      </c>
      <c r="EF110" s="370" t="str">
        <f ca="1">+IF(OFFSET('Hygiene Data'!$I$13,0,10*ROW('Hygiene Data'!I104))="","",OFFSET('Hygiene Data'!$I$13,0,10*ROW('Hygiene Data'!I104)))</f>
        <v/>
      </c>
    </row>
    <row r="111" spans="1:136" x14ac:dyDescent="0.25">
      <c r="A111" s="479" t="str">
        <f ca="1">+IF(OFFSET('Water Data'!$B$2,0,10*ROW('Water Data'!E105))="","",OFFSET('Water Data'!$B$2,0,10*ROW('Water Data'!E105)))</f>
        <v/>
      </c>
      <c r="B111" s="47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6" t="str">
        <f t="shared" ca="1" si="1"/>
        <v/>
      </c>
      <c r="D111" s="50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0" t="str">
        <f ca="1">+IF(OFFSET('Water Data'!$D$27,0,10*ROW('Water Data'!D105))="","",OFFSET('Water Data'!$D$27,0,10*ROW('Water Data'!D105)))</f>
        <v/>
      </c>
      <c r="BT111" s="370" t="str">
        <f ca="1">+IF(OFFSET('Water Data'!$D$28,0,10*ROW('Water Data'!D105))="","",OFFSET('Water Data'!$D$28,0,10*ROW('Water Data'!D105)))</f>
        <v/>
      </c>
      <c r="BU111" s="370" t="str">
        <f ca="1">+IF(OFFSET('Water Data'!$D$29,0,10*ROW('Water Data'!D105))="","",OFFSET('Water Data'!$D$29,0,10*ROW('Water Data'!D105)))</f>
        <v/>
      </c>
      <c r="BV111" s="370" t="str">
        <f ca="1">+IF(OFFSET('Water Data'!$E$27,0,10*ROW('Water Data'!E105))="","",OFFSET('Water Data'!$E$27,0,10*ROW('Water Data'!E105)))</f>
        <v/>
      </c>
      <c r="BW111" s="370" t="str">
        <f ca="1">+IF(OFFSET('Water Data'!$E$28,0,10*ROW('Water Data'!E105))="","",OFFSET('Water Data'!$E$28,0,10*ROW('Water Data'!E105)))</f>
        <v/>
      </c>
      <c r="BX111" s="370" t="str">
        <f ca="1">+IF(OFFSET('Water Data'!$E$29,0,10*ROW('Water Data'!E105))="","",OFFSET('Water Data'!$E$29,0,10*ROW('Water Data'!E105)))</f>
        <v/>
      </c>
      <c r="BY111" s="370" t="str">
        <f ca="1">+IF(OFFSET('Water Data'!$F$27,0,10*ROW('Water Data'!F105))="","",OFFSET('Water Data'!$F$27,0,10*ROW('Water Data'!F105)))</f>
        <v/>
      </c>
      <c r="BZ111" s="370" t="str">
        <f ca="1">+IF(OFFSET('Water Data'!$F$28,0,10*ROW('Water Data'!F105))="","",OFFSET('Water Data'!$F$28,0,10*ROW('Water Data'!F105)))</f>
        <v/>
      </c>
      <c r="CA111" s="370" t="str">
        <f ca="1">+IF(OFFSET('Water Data'!$F$29,0,10*ROW('Water Data'!F105))="","",OFFSET('Water Data'!$F$29,0,10*ROW('Water Data'!F105)))</f>
        <v/>
      </c>
      <c r="CB111" s="370" t="str">
        <f ca="1">+IF(OFFSET('Water Data'!$G$27,0,10*ROW('Water Data'!G105))="","",OFFSET('Water Data'!$G$27,0,10*ROW('Water Data'!G105)))</f>
        <v/>
      </c>
      <c r="CC111" s="370" t="str">
        <f ca="1">+IF(OFFSET('Water Data'!$G$28,0,10*ROW('Water Data'!G105))="","",OFFSET('Water Data'!$G$28,0,10*ROW('Water Data'!G105)))</f>
        <v/>
      </c>
      <c r="CD111" s="370" t="str">
        <f ca="1">+IF(OFFSET('Water Data'!$G$29,0,10*ROW('Water Data'!G105))="","",OFFSET('Water Data'!$G$29,0,10*ROW('Water Data'!G105)))</f>
        <v/>
      </c>
      <c r="CE111" s="370" t="str">
        <f ca="1">+IF(OFFSET('Water Data'!$H$27,0,10*ROW('Water Data'!H105))="","",OFFSET('Water Data'!$H$27,0,10*ROW('Water Data'!H105)))</f>
        <v/>
      </c>
      <c r="CF111" s="370" t="str">
        <f ca="1">+IF(OFFSET('Water Data'!$H$28,0,10*ROW('Water Data'!H105))="","",OFFSET('Water Data'!$H$28,0,10*ROW('Water Data'!H105)))</f>
        <v/>
      </c>
      <c r="CG111" s="370" t="str">
        <f ca="1">+IF(OFFSET('Water Data'!$H$29,0,10*ROW('Water Data'!H105))="","",OFFSET('Water Data'!$H$29,0,10*ROW('Water Data'!H105)))</f>
        <v/>
      </c>
      <c r="CH111" s="370" t="str">
        <f ca="1">+IF(OFFSET('Water Data'!$I$27,0,10*ROW('Water Data'!I105))="","",OFFSET('Water Data'!$I$27,0,10*ROW('Water Data'!I105)))</f>
        <v/>
      </c>
      <c r="CI111" s="370" t="str">
        <f ca="1">+IF(OFFSET('Water Data'!$I$28,0,10*ROW('Water Data'!I105))="","",OFFSET('Water Data'!$I$28,0,10*ROW('Water Data'!I105)))</f>
        <v/>
      </c>
      <c r="CJ111" s="370" t="str">
        <f ca="1">+IF(OFFSET('Water Data'!$I$29,0,10*ROW('Water Data'!I105))="","",OFFSET('Water Data'!$I$29,0,10*ROW('Water Data'!I105)))</f>
        <v/>
      </c>
      <c r="CK111" s="370" t="str">
        <f ca="1">+IF(OFFSET('Sanitation Data'!$D$28,0,10*ROW('Sanitation Data'!D105))="","",OFFSET('Sanitation Data'!$D$28,0,10*ROW('Sanitation Data'!D105)))</f>
        <v/>
      </c>
      <c r="CL111" s="370" t="str">
        <f ca="1">+IF(OFFSET('Sanitation Data'!$D$29,0,10*ROW('Sanitation Data'!D105))="","",OFFSET('Sanitation Data'!$D$29,0,10*ROW('Sanitation Data'!D105)))</f>
        <v/>
      </c>
      <c r="CM111" s="370" t="str">
        <f ca="1">+IF(OFFSET('Sanitation Data'!$D$30,0,10*ROW('Sanitation Data'!D105))="","",OFFSET('Sanitation Data'!$D$30,0,10*ROW('Sanitation Data'!D105)))</f>
        <v/>
      </c>
      <c r="CN111" s="370" t="str">
        <f ca="1">+IF(OFFSET('Sanitation Data'!$D$31,0,10*ROW('Sanitation Data'!D105))="","",OFFSET('Sanitation Data'!$D$31,0,10*ROW('Sanitation Data'!D105)))</f>
        <v/>
      </c>
      <c r="CO111" s="370" t="str">
        <f ca="1">+IF(OFFSET('Sanitation Data'!$D$32,0,10*ROW('Sanitation Data'!D105))="","",OFFSET('Sanitation Data'!$D$32,0,10*ROW('Sanitation Data'!D105)))</f>
        <v/>
      </c>
      <c r="CP111" s="370" t="str">
        <f ca="1">+IF(OFFSET('Sanitation Data'!$E$28,0,10*ROW('Sanitation Data'!E105))="","",OFFSET('Sanitation Data'!$E$28,0,10*ROW('Sanitation Data'!E105)))</f>
        <v/>
      </c>
      <c r="CQ111" s="370" t="str">
        <f ca="1">+IF(OFFSET('Sanitation Data'!$E$29,0,10*ROW('Sanitation Data'!E105))="","",OFFSET('Sanitation Data'!$E$29,0,10*ROW('Sanitation Data'!E105)))</f>
        <v/>
      </c>
      <c r="CR111" s="370" t="str">
        <f ca="1">+IF(OFFSET('Sanitation Data'!$E$30,0,10*ROW('Sanitation Data'!E105))="","",OFFSET('Sanitation Data'!$E$30,0,10*ROW('Sanitation Data'!E105)))</f>
        <v/>
      </c>
      <c r="CS111" s="370" t="str">
        <f ca="1">+IF(OFFSET('Sanitation Data'!$E$31,0,10*ROW('Sanitation Data'!E105))="","",OFFSET('Sanitation Data'!$E$31,0,10*ROW('Sanitation Data'!E105)))</f>
        <v/>
      </c>
      <c r="CT111" s="370" t="str">
        <f ca="1">+IF(OFFSET('Sanitation Data'!$E$32,0,10*ROW('Sanitation Data'!E105))="","",OFFSET('Sanitation Data'!$E$32,0,10*ROW('Sanitation Data'!E105)))</f>
        <v/>
      </c>
      <c r="CU111" s="370" t="str">
        <f ca="1">+IF(OFFSET('Sanitation Data'!$F$28,0,10*ROW('Sanitation Data'!F105))="","",OFFSET('Sanitation Data'!$F$28,0,10*ROW('Sanitation Data'!F105)))</f>
        <v/>
      </c>
      <c r="CV111" s="370" t="str">
        <f ca="1">+IF(OFFSET('Sanitation Data'!$F$29,0,10*ROW('Sanitation Data'!F105))="","",OFFSET('Sanitation Data'!$F$29,0,10*ROW('Sanitation Data'!F105)))</f>
        <v/>
      </c>
      <c r="CW111" s="370" t="str">
        <f ca="1">+IF(OFFSET('Sanitation Data'!$F$30,0,10*ROW('Sanitation Data'!F105))="","",OFFSET('Sanitation Data'!$F$30,0,10*ROW('Sanitation Data'!F105)))</f>
        <v/>
      </c>
      <c r="CX111" s="370" t="str">
        <f ca="1">+IF(OFFSET('Sanitation Data'!$F$31,0,10*ROW('Sanitation Data'!F105))="","",OFFSET('Sanitation Data'!$F$31,0,10*ROW('Sanitation Data'!F105)))</f>
        <v/>
      </c>
      <c r="CY111" s="370" t="str">
        <f ca="1">+IF(OFFSET('Sanitation Data'!$F$32,0,10*ROW('Sanitation Data'!F105))="","",OFFSET('Sanitation Data'!$F$32,0,10*ROW('Sanitation Data'!F105)))</f>
        <v/>
      </c>
      <c r="CZ111" s="370" t="str">
        <f ca="1">+IF(OFFSET('Sanitation Data'!$G$28,0,10*ROW('Sanitation Data'!G105))="","",OFFSET('Sanitation Data'!$G$28,0,10*ROW('Sanitation Data'!G105)))</f>
        <v/>
      </c>
      <c r="DA111" s="370" t="str">
        <f ca="1">+IF(OFFSET('Sanitation Data'!$G$29,0,10*ROW('Sanitation Data'!G105))="","",OFFSET('Sanitation Data'!$G$29,0,10*ROW('Sanitation Data'!G105)))</f>
        <v/>
      </c>
      <c r="DB111" s="370" t="str">
        <f ca="1">+IF(OFFSET('Sanitation Data'!$G$30,0,10*ROW('Sanitation Data'!G105))="","",OFFSET('Sanitation Data'!$G$30,0,10*ROW('Sanitation Data'!G105)))</f>
        <v/>
      </c>
      <c r="DC111" s="370" t="str">
        <f ca="1">+IF(OFFSET('Sanitation Data'!$G$31,0,10*ROW('Sanitation Data'!G105))="","",OFFSET('Sanitation Data'!$G$31,0,10*ROW('Sanitation Data'!G105)))</f>
        <v/>
      </c>
      <c r="DD111" s="370" t="str">
        <f ca="1">+IF(OFFSET('Sanitation Data'!$G$32,0,10*ROW('Sanitation Data'!G105))="","",OFFSET('Sanitation Data'!$G$32,0,10*ROW('Sanitation Data'!G105)))</f>
        <v/>
      </c>
      <c r="DE111" s="370" t="str">
        <f ca="1">+IF(OFFSET('Sanitation Data'!$H$28,0,10*ROW('Sanitation Data'!H105))="","",OFFSET('Sanitation Data'!$H$28,0,10*ROW('Sanitation Data'!H105)))</f>
        <v/>
      </c>
      <c r="DF111" s="370" t="str">
        <f ca="1">+IF(OFFSET('Sanitation Data'!$H$29,0,10*ROW('Sanitation Data'!H105))="","",OFFSET('Sanitation Data'!$H$29,0,10*ROW('Sanitation Data'!H105)))</f>
        <v/>
      </c>
      <c r="DG111" s="370" t="str">
        <f ca="1">+IF(OFFSET('Sanitation Data'!$H$30,0,10*ROW('Sanitation Data'!H105))="","",OFFSET('Sanitation Data'!$H$30,0,10*ROW('Sanitation Data'!H105)))</f>
        <v/>
      </c>
      <c r="DH111" s="370" t="str">
        <f ca="1">+IF(OFFSET('Sanitation Data'!$H$31,0,10*ROW('Sanitation Data'!H105))="","",OFFSET('Sanitation Data'!$H$31,0,10*ROW('Sanitation Data'!H105)))</f>
        <v/>
      </c>
      <c r="DI111" s="370" t="str">
        <f ca="1">+IF(OFFSET('Sanitation Data'!$H$32,0,10*ROW('Sanitation Data'!H105))="","",OFFSET('Sanitation Data'!$H$32,0,10*ROW('Sanitation Data'!H105)))</f>
        <v/>
      </c>
      <c r="DJ111" s="370" t="str">
        <f ca="1">+IF(OFFSET('Sanitation Data'!$I$28,0,10*ROW('Sanitation Data'!I105))="","",OFFSET('Sanitation Data'!$I$28,0,10*ROW('Sanitation Data'!I105)))</f>
        <v/>
      </c>
      <c r="DK111" s="370" t="str">
        <f ca="1">+IF(OFFSET('Sanitation Data'!$I$29,0,10*ROW('Sanitation Data'!I105))="","",OFFSET('Sanitation Data'!$I$29,0,10*ROW('Sanitation Data'!I105)))</f>
        <v/>
      </c>
      <c r="DL111" s="370" t="str">
        <f ca="1">+IF(OFFSET('Sanitation Data'!$I$30,0,10*ROW('Sanitation Data'!I105))="","",OFFSET('Sanitation Data'!$I$30,0,10*ROW('Sanitation Data'!I105)))</f>
        <v/>
      </c>
      <c r="DM111" s="370" t="str">
        <f ca="1">+IF(OFFSET('Sanitation Data'!$I$31,0,10*ROW('Sanitation Data'!I105))="","",OFFSET('Sanitation Data'!$I$31,0,10*ROW('Sanitation Data'!I105)))</f>
        <v/>
      </c>
      <c r="DN111" s="370" t="str">
        <f ca="1">+IF(OFFSET('Sanitation Data'!$I$32,0,10*ROW('Sanitation Data'!I105))="","",OFFSET('Sanitation Data'!$I$32,0,10*ROW('Sanitation Data'!I105)))</f>
        <v/>
      </c>
      <c r="DO111" s="370" t="str">
        <f ca="1">+IF(OFFSET('Hygiene Data'!$D$11,0,10*ROW('Hygiene Data'!D105))="","",OFFSET('Hygiene Data'!$D$11,0,10*ROW('Hygiene Data'!D105)))</f>
        <v/>
      </c>
      <c r="DP111" s="370" t="str">
        <f ca="1">+IF(OFFSET('Hygiene Data'!$D$12,0,10*ROW('Hygiene Data'!D105))="","",OFFSET('Hygiene Data'!$D$12,0,10*ROW('Hygiene Data'!D105)))</f>
        <v/>
      </c>
      <c r="DQ111" s="370" t="str">
        <f ca="1">+IF(OFFSET('Hygiene Data'!$D$13,0,10*ROW('Hygiene Data'!D105))="","",OFFSET('Hygiene Data'!$D$13,0,10*ROW('Hygiene Data'!D105)))</f>
        <v/>
      </c>
      <c r="DR111" s="370" t="str">
        <f ca="1">+IF(OFFSET('Hygiene Data'!$E$11,0,10*ROW('Hygiene Data'!E105))="","",OFFSET('Hygiene Data'!$E$11,0,10*ROW('Hygiene Data'!E105)))</f>
        <v/>
      </c>
      <c r="DS111" s="370" t="str">
        <f ca="1">+IF(OFFSET('Hygiene Data'!$E$12,0,10*ROW('Hygiene Data'!E105))="","",OFFSET('Hygiene Data'!$E$12,0,10*ROW('Hygiene Data'!E105)))</f>
        <v/>
      </c>
      <c r="DT111" s="370" t="str">
        <f ca="1">+IF(OFFSET('Hygiene Data'!$E$13,0,10*ROW('Hygiene Data'!E105))="","",OFFSET('Hygiene Data'!$E$13,0,10*ROW('Hygiene Data'!E105)))</f>
        <v/>
      </c>
      <c r="DU111" s="370" t="str">
        <f ca="1">+IF(OFFSET('Hygiene Data'!$F$11,0,10*ROW('Hygiene Data'!F105))="","",OFFSET('Hygiene Data'!$F$11,0,10*ROW('Hygiene Data'!F105)))</f>
        <v/>
      </c>
      <c r="DV111" s="370" t="str">
        <f ca="1">+IF(OFFSET('Hygiene Data'!$F$12,0,10*ROW('Hygiene Data'!F105))="","",OFFSET('Hygiene Data'!$F$12,0,10*ROW('Hygiene Data'!F105)))</f>
        <v/>
      </c>
      <c r="DW111" s="370" t="str">
        <f ca="1">+IF(OFFSET('Hygiene Data'!$F$13,0,10*ROW('Hygiene Data'!F105))="","",OFFSET('Hygiene Data'!$F$13,0,10*ROW('Hygiene Data'!F105)))</f>
        <v/>
      </c>
      <c r="DX111" s="370" t="str">
        <f ca="1">+IF(OFFSET('Hygiene Data'!$G$11,0,10*ROW('Hygiene Data'!G105))="","",OFFSET('Hygiene Data'!$G$11,0,10*ROW('Hygiene Data'!G105)))</f>
        <v/>
      </c>
      <c r="DY111" s="370" t="str">
        <f ca="1">+IF(OFFSET('Hygiene Data'!$G$12,0,10*ROW('Hygiene Data'!G105))="","",OFFSET('Hygiene Data'!$G$12,0,10*ROW('Hygiene Data'!G105)))</f>
        <v/>
      </c>
      <c r="DZ111" s="370" t="str">
        <f ca="1">+IF(OFFSET('Hygiene Data'!$G$13,0,10*ROW('Hygiene Data'!G105))="","",OFFSET('Hygiene Data'!$G$13,0,10*ROW('Hygiene Data'!G105)))</f>
        <v/>
      </c>
      <c r="EA111" s="370" t="str">
        <f ca="1">+IF(OFFSET('Hygiene Data'!$H$11,0,10*ROW('Hygiene Data'!H105))="","",OFFSET('Hygiene Data'!$H$11,0,10*ROW('Hygiene Data'!H105)))</f>
        <v/>
      </c>
      <c r="EB111" s="370" t="str">
        <f ca="1">+IF(OFFSET('Hygiene Data'!$H$12,0,10*ROW('Hygiene Data'!H105))="","",OFFSET('Hygiene Data'!$H$12,0,10*ROW('Hygiene Data'!H105)))</f>
        <v/>
      </c>
      <c r="EC111" s="370" t="str">
        <f ca="1">+IF(OFFSET('Hygiene Data'!$H$13,0,10*ROW('Hygiene Data'!H105))="","",OFFSET('Hygiene Data'!$H$13,0,10*ROW('Hygiene Data'!H105)))</f>
        <v/>
      </c>
      <c r="ED111" s="370" t="str">
        <f ca="1">+IF(OFFSET('Hygiene Data'!$I$11,0,10*ROW('Hygiene Data'!I105))="","",OFFSET('Hygiene Data'!$I$11,0,10*ROW('Hygiene Data'!I105)))</f>
        <v/>
      </c>
      <c r="EE111" s="370" t="str">
        <f ca="1">+IF(OFFSET('Hygiene Data'!$I$12,0,10*ROW('Hygiene Data'!I105))="","",OFFSET('Hygiene Data'!$I$12,0,10*ROW('Hygiene Data'!I105)))</f>
        <v/>
      </c>
      <c r="EF111" s="370" t="str">
        <f ca="1">+IF(OFFSET('Hygiene Data'!$I$13,0,10*ROW('Hygiene Data'!I105))="","",OFFSET('Hygiene Data'!$I$13,0,10*ROW('Hygiene Data'!I105)))</f>
        <v/>
      </c>
    </row>
    <row r="112" spans="1:136" x14ac:dyDescent="0.25">
      <c r="A112" s="479" t="str">
        <f ca="1">+IF(OFFSET('Water Data'!$B$2,0,10*ROW('Water Data'!E106))="","",OFFSET('Water Data'!$B$2,0,10*ROW('Water Data'!E106)))</f>
        <v/>
      </c>
      <c r="B112" s="47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6" t="str">
        <f t="shared" ca="1" si="1"/>
        <v/>
      </c>
      <c r="D112" s="50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0" t="str">
        <f ca="1">+IF(OFFSET('Water Data'!$D$27,0,10*ROW('Water Data'!D106))="","",OFFSET('Water Data'!$D$27,0,10*ROW('Water Data'!D106)))</f>
        <v/>
      </c>
      <c r="BT112" s="370" t="str">
        <f ca="1">+IF(OFFSET('Water Data'!$D$28,0,10*ROW('Water Data'!D106))="","",OFFSET('Water Data'!$D$28,0,10*ROW('Water Data'!D106)))</f>
        <v/>
      </c>
      <c r="BU112" s="370" t="str">
        <f ca="1">+IF(OFFSET('Water Data'!$D$29,0,10*ROW('Water Data'!D106))="","",OFFSET('Water Data'!$D$29,0,10*ROW('Water Data'!D106)))</f>
        <v/>
      </c>
      <c r="BV112" s="370" t="str">
        <f ca="1">+IF(OFFSET('Water Data'!$E$27,0,10*ROW('Water Data'!E106))="","",OFFSET('Water Data'!$E$27,0,10*ROW('Water Data'!E106)))</f>
        <v/>
      </c>
      <c r="BW112" s="370" t="str">
        <f ca="1">+IF(OFFSET('Water Data'!$E$28,0,10*ROW('Water Data'!E106))="","",OFFSET('Water Data'!$E$28,0,10*ROW('Water Data'!E106)))</f>
        <v/>
      </c>
      <c r="BX112" s="370" t="str">
        <f ca="1">+IF(OFFSET('Water Data'!$E$29,0,10*ROW('Water Data'!E106))="","",OFFSET('Water Data'!$E$29,0,10*ROW('Water Data'!E106)))</f>
        <v/>
      </c>
      <c r="BY112" s="370" t="str">
        <f ca="1">+IF(OFFSET('Water Data'!$F$27,0,10*ROW('Water Data'!F106))="","",OFFSET('Water Data'!$F$27,0,10*ROW('Water Data'!F106)))</f>
        <v/>
      </c>
      <c r="BZ112" s="370" t="str">
        <f ca="1">+IF(OFFSET('Water Data'!$F$28,0,10*ROW('Water Data'!F106))="","",OFFSET('Water Data'!$F$28,0,10*ROW('Water Data'!F106)))</f>
        <v/>
      </c>
      <c r="CA112" s="370" t="str">
        <f ca="1">+IF(OFFSET('Water Data'!$F$29,0,10*ROW('Water Data'!F106))="","",OFFSET('Water Data'!$F$29,0,10*ROW('Water Data'!F106)))</f>
        <v/>
      </c>
      <c r="CB112" s="370" t="str">
        <f ca="1">+IF(OFFSET('Water Data'!$G$27,0,10*ROW('Water Data'!G106))="","",OFFSET('Water Data'!$G$27,0,10*ROW('Water Data'!G106)))</f>
        <v/>
      </c>
      <c r="CC112" s="370" t="str">
        <f ca="1">+IF(OFFSET('Water Data'!$G$28,0,10*ROW('Water Data'!G106))="","",OFFSET('Water Data'!$G$28,0,10*ROW('Water Data'!G106)))</f>
        <v/>
      </c>
      <c r="CD112" s="370" t="str">
        <f ca="1">+IF(OFFSET('Water Data'!$G$29,0,10*ROW('Water Data'!G106))="","",OFFSET('Water Data'!$G$29,0,10*ROW('Water Data'!G106)))</f>
        <v/>
      </c>
      <c r="CE112" s="370" t="str">
        <f ca="1">+IF(OFFSET('Water Data'!$H$27,0,10*ROW('Water Data'!H106))="","",OFFSET('Water Data'!$H$27,0,10*ROW('Water Data'!H106)))</f>
        <v/>
      </c>
      <c r="CF112" s="370" t="str">
        <f ca="1">+IF(OFFSET('Water Data'!$H$28,0,10*ROW('Water Data'!H106))="","",OFFSET('Water Data'!$H$28,0,10*ROW('Water Data'!H106)))</f>
        <v/>
      </c>
      <c r="CG112" s="370" t="str">
        <f ca="1">+IF(OFFSET('Water Data'!$H$29,0,10*ROW('Water Data'!H106))="","",OFFSET('Water Data'!$H$29,0,10*ROW('Water Data'!H106)))</f>
        <v/>
      </c>
      <c r="CH112" s="370" t="str">
        <f ca="1">+IF(OFFSET('Water Data'!$I$27,0,10*ROW('Water Data'!I106))="","",OFFSET('Water Data'!$I$27,0,10*ROW('Water Data'!I106)))</f>
        <v/>
      </c>
      <c r="CI112" s="370" t="str">
        <f ca="1">+IF(OFFSET('Water Data'!$I$28,0,10*ROW('Water Data'!I106))="","",OFFSET('Water Data'!$I$28,0,10*ROW('Water Data'!I106)))</f>
        <v/>
      </c>
      <c r="CJ112" s="370" t="str">
        <f ca="1">+IF(OFFSET('Water Data'!$I$29,0,10*ROW('Water Data'!I106))="","",OFFSET('Water Data'!$I$29,0,10*ROW('Water Data'!I106)))</f>
        <v/>
      </c>
      <c r="CK112" s="370" t="str">
        <f ca="1">+IF(OFFSET('Sanitation Data'!$D$28,0,10*ROW('Sanitation Data'!D106))="","",OFFSET('Sanitation Data'!$D$28,0,10*ROW('Sanitation Data'!D106)))</f>
        <v/>
      </c>
      <c r="CL112" s="370" t="str">
        <f ca="1">+IF(OFFSET('Sanitation Data'!$D$29,0,10*ROW('Sanitation Data'!D106))="","",OFFSET('Sanitation Data'!$D$29,0,10*ROW('Sanitation Data'!D106)))</f>
        <v/>
      </c>
      <c r="CM112" s="370" t="str">
        <f ca="1">+IF(OFFSET('Sanitation Data'!$D$30,0,10*ROW('Sanitation Data'!D106))="","",OFFSET('Sanitation Data'!$D$30,0,10*ROW('Sanitation Data'!D106)))</f>
        <v/>
      </c>
      <c r="CN112" s="370" t="str">
        <f ca="1">+IF(OFFSET('Sanitation Data'!$D$31,0,10*ROW('Sanitation Data'!D106))="","",OFFSET('Sanitation Data'!$D$31,0,10*ROW('Sanitation Data'!D106)))</f>
        <v/>
      </c>
      <c r="CO112" s="370" t="str">
        <f ca="1">+IF(OFFSET('Sanitation Data'!$D$32,0,10*ROW('Sanitation Data'!D106))="","",OFFSET('Sanitation Data'!$D$32,0,10*ROW('Sanitation Data'!D106)))</f>
        <v/>
      </c>
      <c r="CP112" s="370" t="str">
        <f ca="1">+IF(OFFSET('Sanitation Data'!$E$28,0,10*ROW('Sanitation Data'!E106))="","",OFFSET('Sanitation Data'!$E$28,0,10*ROW('Sanitation Data'!E106)))</f>
        <v/>
      </c>
      <c r="CQ112" s="370" t="str">
        <f ca="1">+IF(OFFSET('Sanitation Data'!$E$29,0,10*ROW('Sanitation Data'!E106))="","",OFFSET('Sanitation Data'!$E$29,0,10*ROW('Sanitation Data'!E106)))</f>
        <v/>
      </c>
      <c r="CR112" s="370" t="str">
        <f ca="1">+IF(OFFSET('Sanitation Data'!$E$30,0,10*ROW('Sanitation Data'!E106))="","",OFFSET('Sanitation Data'!$E$30,0,10*ROW('Sanitation Data'!E106)))</f>
        <v/>
      </c>
      <c r="CS112" s="370" t="str">
        <f ca="1">+IF(OFFSET('Sanitation Data'!$E$31,0,10*ROW('Sanitation Data'!E106))="","",OFFSET('Sanitation Data'!$E$31,0,10*ROW('Sanitation Data'!E106)))</f>
        <v/>
      </c>
      <c r="CT112" s="370" t="str">
        <f ca="1">+IF(OFFSET('Sanitation Data'!$E$32,0,10*ROW('Sanitation Data'!E106))="","",OFFSET('Sanitation Data'!$E$32,0,10*ROW('Sanitation Data'!E106)))</f>
        <v/>
      </c>
      <c r="CU112" s="370" t="str">
        <f ca="1">+IF(OFFSET('Sanitation Data'!$F$28,0,10*ROW('Sanitation Data'!F106))="","",OFFSET('Sanitation Data'!$F$28,0,10*ROW('Sanitation Data'!F106)))</f>
        <v/>
      </c>
      <c r="CV112" s="370" t="str">
        <f ca="1">+IF(OFFSET('Sanitation Data'!$F$29,0,10*ROW('Sanitation Data'!F106))="","",OFFSET('Sanitation Data'!$F$29,0,10*ROW('Sanitation Data'!F106)))</f>
        <v/>
      </c>
      <c r="CW112" s="370" t="str">
        <f ca="1">+IF(OFFSET('Sanitation Data'!$F$30,0,10*ROW('Sanitation Data'!F106))="","",OFFSET('Sanitation Data'!$F$30,0,10*ROW('Sanitation Data'!F106)))</f>
        <v/>
      </c>
      <c r="CX112" s="370" t="str">
        <f ca="1">+IF(OFFSET('Sanitation Data'!$F$31,0,10*ROW('Sanitation Data'!F106))="","",OFFSET('Sanitation Data'!$F$31,0,10*ROW('Sanitation Data'!F106)))</f>
        <v/>
      </c>
      <c r="CY112" s="370" t="str">
        <f ca="1">+IF(OFFSET('Sanitation Data'!$F$32,0,10*ROW('Sanitation Data'!F106))="","",OFFSET('Sanitation Data'!$F$32,0,10*ROW('Sanitation Data'!F106)))</f>
        <v/>
      </c>
      <c r="CZ112" s="370" t="str">
        <f ca="1">+IF(OFFSET('Sanitation Data'!$G$28,0,10*ROW('Sanitation Data'!G106))="","",OFFSET('Sanitation Data'!$G$28,0,10*ROW('Sanitation Data'!G106)))</f>
        <v/>
      </c>
      <c r="DA112" s="370" t="str">
        <f ca="1">+IF(OFFSET('Sanitation Data'!$G$29,0,10*ROW('Sanitation Data'!G106))="","",OFFSET('Sanitation Data'!$G$29,0,10*ROW('Sanitation Data'!G106)))</f>
        <v/>
      </c>
      <c r="DB112" s="370" t="str">
        <f ca="1">+IF(OFFSET('Sanitation Data'!$G$30,0,10*ROW('Sanitation Data'!G106))="","",OFFSET('Sanitation Data'!$G$30,0,10*ROW('Sanitation Data'!G106)))</f>
        <v/>
      </c>
      <c r="DC112" s="370" t="str">
        <f ca="1">+IF(OFFSET('Sanitation Data'!$G$31,0,10*ROW('Sanitation Data'!G106))="","",OFFSET('Sanitation Data'!$G$31,0,10*ROW('Sanitation Data'!G106)))</f>
        <v/>
      </c>
      <c r="DD112" s="370" t="str">
        <f ca="1">+IF(OFFSET('Sanitation Data'!$G$32,0,10*ROW('Sanitation Data'!G106))="","",OFFSET('Sanitation Data'!$G$32,0,10*ROW('Sanitation Data'!G106)))</f>
        <v/>
      </c>
      <c r="DE112" s="370" t="str">
        <f ca="1">+IF(OFFSET('Sanitation Data'!$H$28,0,10*ROW('Sanitation Data'!H106))="","",OFFSET('Sanitation Data'!$H$28,0,10*ROW('Sanitation Data'!H106)))</f>
        <v/>
      </c>
      <c r="DF112" s="370" t="str">
        <f ca="1">+IF(OFFSET('Sanitation Data'!$H$29,0,10*ROW('Sanitation Data'!H106))="","",OFFSET('Sanitation Data'!$H$29,0,10*ROW('Sanitation Data'!H106)))</f>
        <v/>
      </c>
      <c r="DG112" s="370" t="str">
        <f ca="1">+IF(OFFSET('Sanitation Data'!$H$30,0,10*ROW('Sanitation Data'!H106))="","",OFFSET('Sanitation Data'!$H$30,0,10*ROW('Sanitation Data'!H106)))</f>
        <v/>
      </c>
      <c r="DH112" s="370" t="str">
        <f ca="1">+IF(OFFSET('Sanitation Data'!$H$31,0,10*ROW('Sanitation Data'!H106))="","",OFFSET('Sanitation Data'!$H$31,0,10*ROW('Sanitation Data'!H106)))</f>
        <v/>
      </c>
      <c r="DI112" s="370" t="str">
        <f ca="1">+IF(OFFSET('Sanitation Data'!$H$32,0,10*ROW('Sanitation Data'!H106))="","",OFFSET('Sanitation Data'!$H$32,0,10*ROW('Sanitation Data'!H106)))</f>
        <v/>
      </c>
      <c r="DJ112" s="370" t="str">
        <f ca="1">+IF(OFFSET('Sanitation Data'!$I$28,0,10*ROW('Sanitation Data'!I106))="","",OFFSET('Sanitation Data'!$I$28,0,10*ROW('Sanitation Data'!I106)))</f>
        <v/>
      </c>
      <c r="DK112" s="370" t="str">
        <f ca="1">+IF(OFFSET('Sanitation Data'!$I$29,0,10*ROW('Sanitation Data'!I106))="","",OFFSET('Sanitation Data'!$I$29,0,10*ROW('Sanitation Data'!I106)))</f>
        <v/>
      </c>
      <c r="DL112" s="370" t="str">
        <f ca="1">+IF(OFFSET('Sanitation Data'!$I$30,0,10*ROW('Sanitation Data'!I106))="","",OFFSET('Sanitation Data'!$I$30,0,10*ROW('Sanitation Data'!I106)))</f>
        <v/>
      </c>
      <c r="DM112" s="370" t="str">
        <f ca="1">+IF(OFFSET('Sanitation Data'!$I$31,0,10*ROW('Sanitation Data'!I106))="","",OFFSET('Sanitation Data'!$I$31,0,10*ROW('Sanitation Data'!I106)))</f>
        <v/>
      </c>
      <c r="DN112" s="370" t="str">
        <f ca="1">+IF(OFFSET('Sanitation Data'!$I$32,0,10*ROW('Sanitation Data'!I106))="","",OFFSET('Sanitation Data'!$I$32,0,10*ROW('Sanitation Data'!I106)))</f>
        <v/>
      </c>
      <c r="DO112" s="370" t="str">
        <f ca="1">+IF(OFFSET('Hygiene Data'!$D$11,0,10*ROW('Hygiene Data'!D106))="","",OFFSET('Hygiene Data'!$D$11,0,10*ROW('Hygiene Data'!D106)))</f>
        <v/>
      </c>
      <c r="DP112" s="370" t="str">
        <f ca="1">+IF(OFFSET('Hygiene Data'!$D$12,0,10*ROW('Hygiene Data'!D106))="","",OFFSET('Hygiene Data'!$D$12,0,10*ROW('Hygiene Data'!D106)))</f>
        <v/>
      </c>
      <c r="DQ112" s="370" t="str">
        <f ca="1">+IF(OFFSET('Hygiene Data'!$D$13,0,10*ROW('Hygiene Data'!D106))="","",OFFSET('Hygiene Data'!$D$13,0,10*ROW('Hygiene Data'!D106)))</f>
        <v/>
      </c>
      <c r="DR112" s="370" t="str">
        <f ca="1">+IF(OFFSET('Hygiene Data'!$E$11,0,10*ROW('Hygiene Data'!E106))="","",OFFSET('Hygiene Data'!$E$11,0,10*ROW('Hygiene Data'!E106)))</f>
        <v/>
      </c>
      <c r="DS112" s="370" t="str">
        <f ca="1">+IF(OFFSET('Hygiene Data'!$E$12,0,10*ROW('Hygiene Data'!E106))="","",OFFSET('Hygiene Data'!$E$12,0,10*ROW('Hygiene Data'!E106)))</f>
        <v/>
      </c>
      <c r="DT112" s="370" t="str">
        <f ca="1">+IF(OFFSET('Hygiene Data'!$E$13,0,10*ROW('Hygiene Data'!E106))="","",OFFSET('Hygiene Data'!$E$13,0,10*ROW('Hygiene Data'!E106)))</f>
        <v/>
      </c>
      <c r="DU112" s="370" t="str">
        <f ca="1">+IF(OFFSET('Hygiene Data'!$F$11,0,10*ROW('Hygiene Data'!F106))="","",OFFSET('Hygiene Data'!$F$11,0,10*ROW('Hygiene Data'!F106)))</f>
        <v/>
      </c>
      <c r="DV112" s="370" t="str">
        <f ca="1">+IF(OFFSET('Hygiene Data'!$F$12,0,10*ROW('Hygiene Data'!F106))="","",OFFSET('Hygiene Data'!$F$12,0,10*ROW('Hygiene Data'!F106)))</f>
        <v/>
      </c>
      <c r="DW112" s="370" t="str">
        <f ca="1">+IF(OFFSET('Hygiene Data'!$F$13,0,10*ROW('Hygiene Data'!F106))="","",OFFSET('Hygiene Data'!$F$13,0,10*ROW('Hygiene Data'!F106)))</f>
        <v/>
      </c>
      <c r="DX112" s="370" t="str">
        <f ca="1">+IF(OFFSET('Hygiene Data'!$G$11,0,10*ROW('Hygiene Data'!G106))="","",OFFSET('Hygiene Data'!$G$11,0,10*ROW('Hygiene Data'!G106)))</f>
        <v/>
      </c>
      <c r="DY112" s="370" t="str">
        <f ca="1">+IF(OFFSET('Hygiene Data'!$G$12,0,10*ROW('Hygiene Data'!G106))="","",OFFSET('Hygiene Data'!$G$12,0,10*ROW('Hygiene Data'!G106)))</f>
        <v/>
      </c>
      <c r="DZ112" s="370" t="str">
        <f ca="1">+IF(OFFSET('Hygiene Data'!$G$13,0,10*ROW('Hygiene Data'!G106))="","",OFFSET('Hygiene Data'!$G$13,0,10*ROW('Hygiene Data'!G106)))</f>
        <v/>
      </c>
      <c r="EA112" s="370" t="str">
        <f ca="1">+IF(OFFSET('Hygiene Data'!$H$11,0,10*ROW('Hygiene Data'!H106))="","",OFFSET('Hygiene Data'!$H$11,0,10*ROW('Hygiene Data'!H106)))</f>
        <v/>
      </c>
      <c r="EB112" s="370" t="str">
        <f ca="1">+IF(OFFSET('Hygiene Data'!$H$12,0,10*ROW('Hygiene Data'!H106))="","",OFFSET('Hygiene Data'!$H$12,0,10*ROW('Hygiene Data'!H106)))</f>
        <v/>
      </c>
      <c r="EC112" s="370" t="str">
        <f ca="1">+IF(OFFSET('Hygiene Data'!$H$13,0,10*ROW('Hygiene Data'!H106))="","",OFFSET('Hygiene Data'!$H$13,0,10*ROW('Hygiene Data'!H106)))</f>
        <v/>
      </c>
      <c r="ED112" s="370" t="str">
        <f ca="1">+IF(OFFSET('Hygiene Data'!$I$11,0,10*ROW('Hygiene Data'!I106))="","",OFFSET('Hygiene Data'!$I$11,0,10*ROW('Hygiene Data'!I106)))</f>
        <v/>
      </c>
      <c r="EE112" s="370" t="str">
        <f ca="1">+IF(OFFSET('Hygiene Data'!$I$12,0,10*ROW('Hygiene Data'!I106))="","",OFFSET('Hygiene Data'!$I$12,0,10*ROW('Hygiene Data'!I106)))</f>
        <v/>
      </c>
      <c r="EF112" s="370" t="str">
        <f ca="1">+IF(OFFSET('Hygiene Data'!$I$13,0,10*ROW('Hygiene Data'!I106))="","",OFFSET('Hygiene Data'!$I$13,0,10*ROW('Hygiene Data'!I106)))</f>
        <v/>
      </c>
    </row>
    <row r="113" spans="1:136" x14ac:dyDescent="0.25">
      <c r="A113" s="479" t="str">
        <f ca="1">+IF(OFFSET('Water Data'!$B$2,0,10*ROW('Water Data'!E107))="","",OFFSET('Water Data'!$B$2,0,10*ROW('Water Data'!E107)))</f>
        <v/>
      </c>
      <c r="B113" s="47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6" t="str">
        <f t="shared" ca="1" si="1"/>
        <v/>
      </c>
      <c r="D113" s="50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0" t="str">
        <f ca="1">+IF(OFFSET('Water Data'!$D$27,0,10*ROW('Water Data'!D107))="","",OFFSET('Water Data'!$D$27,0,10*ROW('Water Data'!D107)))</f>
        <v/>
      </c>
      <c r="BT113" s="370" t="str">
        <f ca="1">+IF(OFFSET('Water Data'!$D$28,0,10*ROW('Water Data'!D107))="","",OFFSET('Water Data'!$D$28,0,10*ROW('Water Data'!D107)))</f>
        <v/>
      </c>
      <c r="BU113" s="370" t="str">
        <f ca="1">+IF(OFFSET('Water Data'!$D$29,0,10*ROW('Water Data'!D107))="","",OFFSET('Water Data'!$D$29,0,10*ROW('Water Data'!D107)))</f>
        <v/>
      </c>
      <c r="BV113" s="370" t="str">
        <f ca="1">+IF(OFFSET('Water Data'!$E$27,0,10*ROW('Water Data'!E107))="","",OFFSET('Water Data'!$E$27,0,10*ROW('Water Data'!E107)))</f>
        <v/>
      </c>
      <c r="BW113" s="370" t="str">
        <f ca="1">+IF(OFFSET('Water Data'!$E$28,0,10*ROW('Water Data'!E107))="","",OFFSET('Water Data'!$E$28,0,10*ROW('Water Data'!E107)))</f>
        <v/>
      </c>
      <c r="BX113" s="370" t="str">
        <f ca="1">+IF(OFFSET('Water Data'!$E$29,0,10*ROW('Water Data'!E107))="","",OFFSET('Water Data'!$E$29,0,10*ROW('Water Data'!E107)))</f>
        <v/>
      </c>
      <c r="BY113" s="370" t="str">
        <f ca="1">+IF(OFFSET('Water Data'!$F$27,0,10*ROW('Water Data'!F107))="","",OFFSET('Water Data'!$F$27,0,10*ROW('Water Data'!F107)))</f>
        <v/>
      </c>
      <c r="BZ113" s="370" t="str">
        <f ca="1">+IF(OFFSET('Water Data'!$F$28,0,10*ROW('Water Data'!F107))="","",OFFSET('Water Data'!$F$28,0,10*ROW('Water Data'!F107)))</f>
        <v/>
      </c>
      <c r="CA113" s="370" t="str">
        <f ca="1">+IF(OFFSET('Water Data'!$F$29,0,10*ROW('Water Data'!F107))="","",OFFSET('Water Data'!$F$29,0,10*ROW('Water Data'!F107)))</f>
        <v/>
      </c>
      <c r="CB113" s="370" t="str">
        <f ca="1">+IF(OFFSET('Water Data'!$G$27,0,10*ROW('Water Data'!G107))="","",OFFSET('Water Data'!$G$27,0,10*ROW('Water Data'!G107)))</f>
        <v/>
      </c>
      <c r="CC113" s="370" t="str">
        <f ca="1">+IF(OFFSET('Water Data'!$G$28,0,10*ROW('Water Data'!G107))="","",OFFSET('Water Data'!$G$28,0,10*ROW('Water Data'!G107)))</f>
        <v/>
      </c>
      <c r="CD113" s="370" t="str">
        <f ca="1">+IF(OFFSET('Water Data'!$G$29,0,10*ROW('Water Data'!G107))="","",OFFSET('Water Data'!$G$29,0,10*ROW('Water Data'!G107)))</f>
        <v/>
      </c>
      <c r="CE113" s="370" t="str">
        <f ca="1">+IF(OFFSET('Water Data'!$H$27,0,10*ROW('Water Data'!H107))="","",OFFSET('Water Data'!$H$27,0,10*ROW('Water Data'!H107)))</f>
        <v/>
      </c>
      <c r="CF113" s="370" t="str">
        <f ca="1">+IF(OFFSET('Water Data'!$H$28,0,10*ROW('Water Data'!H107))="","",OFFSET('Water Data'!$H$28,0,10*ROW('Water Data'!H107)))</f>
        <v/>
      </c>
      <c r="CG113" s="370" t="str">
        <f ca="1">+IF(OFFSET('Water Data'!$H$29,0,10*ROW('Water Data'!H107))="","",OFFSET('Water Data'!$H$29,0,10*ROW('Water Data'!H107)))</f>
        <v/>
      </c>
      <c r="CH113" s="370" t="str">
        <f ca="1">+IF(OFFSET('Water Data'!$I$27,0,10*ROW('Water Data'!I107))="","",OFFSET('Water Data'!$I$27,0,10*ROW('Water Data'!I107)))</f>
        <v/>
      </c>
      <c r="CI113" s="370" t="str">
        <f ca="1">+IF(OFFSET('Water Data'!$I$28,0,10*ROW('Water Data'!I107))="","",OFFSET('Water Data'!$I$28,0,10*ROW('Water Data'!I107)))</f>
        <v/>
      </c>
      <c r="CJ113" s="370" t="str">
        <f ca="1">+IF(OFFSET('Water Data'!$I$29,0,10*ROW('Water Data'!I107))="","",OFFSET('Water Data'!$I$29,0,10*ROW('Water Data'!I107)))</f>
        <v/>
      </c>
      <c r="CK113" s="370" t="str">
        <f ca="1">+IF(OFFSET('Sanitation Data'!$D$28,0,10*ROW('Sanitation Data'!D107))="","",OFFSET('Sanitation Data'!$D$28,0,10*ROW('Sanitation Data'!D107)))</f>
        <v/>
      </c>
      <c r="CL113" s="370" t="str">
        <f ca="1">+IF(OFFSET('Sanitation Data'!$D$29,0,10*ROW('Sanitation Data'!D107))="","",OFFSET('Sanitation Data'!$D$29,0,10*ROW('Sanitation Data'!D107)))</f>
        <v/>
      </c>
      <c r="CM113" s="370" t="str">
        <f ca="1">+IF(OFFSET('Sanitation Data'!$D$30,0,10*ROW('Sanitation Data'!D107))="","",OFFSET('Sanitation Data'!$D$30,0,10*ROW('Sanitation Data'!D107)))</f>
        <v/>
      </c>
      <c r="CN113" s="370" t="str">
        <f ca="1">+IF(OFFSET('Sanitation Data'!$D$31,0,10*ROW('Sanitation Data'!D107))="","",OFFSET('Sanitation Data'!$D$31,0,10*ROW('Sanitation Data'!D107)))</f>
        <v/>
      </c>
      <c r="CO113" s="370" t="str">
        <f ca="1">+IF(OFFSET('Sanitation Data'!$D$32,0,10*ROW('Sanitation Data'!D107))="","",OFFSET('Sanitation Data'!$D$32,0,10*ROW('Sanitation Data'!D107)))</f>
        <v/>
      </c>
      <c r="CP113" s="370" t="str">
        <f ca="1">+IF(OFFSET('Sanitation Data'!$E$28,0,10*ROW('Sanitation Data'!E107))="","",OFFSET('Sanitation Data'!$E$28,0,10*ROW('Sanitation Data'!E107)))</f>
        <v/>
      </c>
      <c r="CQ113" s="370" t="str">
        <f ca="1">+IF(OFFSET('Sanitation Data'!$E$29,0,10*ROW('Sanitation Data'!E107))="","",OFFSET('Sanitation Data'!$E$29,0,10*ROW('Sanitation Data'!E107)))</f>
        <v/>
      </c>
      <c r="CR113" s="370" t="str">
        <f ca="1">+IF(OFFSET('Sanitation Data'!$E$30,0,10*ROW('Sanitation Data'!E107))="","",OFFSET('Sanitation Data'!$E$30,0,10*ROW('Sanitation Data'!E107)))</f>
        <v/>
      </c>
      <c r="CS113" s="370" t="str">
        <f ca="1">+IF(OFFSET('Sanitation Data'!$E$31,0,10*ROW('Sanitation Data'!E107))="","",OFFSET('Sanitation Data'!$E$31,0,10*ROW('Sanitation Data'!E107)))</f>
        <v/>
      </c>
      <c r="CT113" s="370" t="str">
        <f ca="1">+IF(OFFSET('Sanitation Data'!$E$32,0,10*ROW('Sanitation Data'!E107))="","",OFFSET('Sanitation Data'!$E$32,0,10*ROW('Sanitation Data'!E107)))</f>
        <v/>
      </c>
      <c r="CU113" s="370" t="str">
        <f ca="1">+IF(OFFSET('Sanitation Data'!$F$28,0,10*ROW('Sanitation Data'!F107))="","",OFFSET('Sanitation Data'!$F$28,0,10*ROW('Sanitation Data'!F107)))</f>
        <v/>
      </c>
      <c r="CV113" s="370" t="str">
        <f ca="1">+IF(OFFSET('Sanitation Data'!$F$29,0,10*ROW('Sanitation Data'!F107))="","",OFFSET('Sanitation Data'!$F$29,0,10*ROW('Sanitation Data'!F107)))</f>
        <v/>
      </c>
      <c r="CW113" s="370" t="str">
        <f ca="1">+IF(OFFSET('Sanitation Data'!$F$30,0,10*ROW('Sanitation Data'!F107))="","",OFFSET('Sanitation Data'!$F$30,0,10*ROW('Sanitation Data'!F107)))</f>
        <v/>
      </c>
      <c r="CX113" s="370" t="str">
        <f ca="1">+IF(OFFSET('Sanitation Data'!$F$31,0,10*ROW('Sanitation Data'!F107))="","",OFFSET('Sanitation Data'!$F$31,0,10*ROW('Sanitation Data'!F107)))</f>
        <v/>
      </c>
      <c r="CY113" s="370" t="str">
        <f ca="1">+IF(OFFSET('Sanitation Data'!$F$32,0,10*ROW('Sanitation Data'!F107))="","",OFFSET('Sanitation Data'!$F$32,0,10*ROW('Sanitation Data'!F107)))</f>
        <v/>
      </c>
      <c r="CZ113" s="370" t="str">
        <f ca="1">+IF(OFFSET('Sanitation Data'!$G$28,0,10*ROW('Sanitation Data'!G107))="","",OFFSET('Sanitation Data'!$G$28,0,10*ROW('Sanitation Data'!G107)))</f>
        <v/>
      </c>
      <c r="DA113" s="370" t="str">
        <f ca="1">+IF(OFFSET('Sanitation Data'!$G$29,0,10*ROW('Sanitation Data'!G107))="","",OFFSET('Sanitation Data'!$G$29,0,10*ROW('Sanitation Data'!G107)))</f>
        <v/>
      </c>
      <c r="DB113" s="370" t="str">
        <f ca="1">+IF(OFFSET('Sanitation Data'!$G$30,0,10*ROW('Sanitation Data'!G107))="","",OFFSET('Sanitation Data'!$G$30,0,10*ROW('Sanitation Data'!G107)))</f>
        <v/>
      </c>
      <c r="DC113" s="370" t="str">
        <f ca="1">+IF(OFFSET('Sanitation Data'!$G$31,0,10*ROW('Sanitation Data'!G107))="","",OFFSET('Sanitation Data'!$G$31,0,10*ROW('Sanitation Data'!G107)))</f>
        <v/>
      </c>
      <c r="DD113" s="370" t="str">
        <f ca="1">+IF(OFFSET('Sanitation Data'!$G$32,0,10*ROW('Sanitation Data'!G107))="","",OFFSET('Sanitation Data'!$G$32,0,10*ROW('Sanitation Data'!G107)))</f>
        <v/>
      </c>
      <c r="DE113" s="370" t="str">
        <f ca="1">+IF(OFFSET('Sanitation Data'!$H$28,0,10*ROW('Sanitation Data'!H107))="","",OFFSET('Sanitation Data'!$H$28,0,10*ROW('Sanitation Data'!H107)))</f>
        <v/>
      </c>
      <c r="DF113" s="370" t="str">
        <f ca="1">+IF(OFFSET('Sanitation Data'!$H$29,0,10*ROW('Sanitation Data'!H107))="","",OFFSET('Sanitation Data'!$H$29,0,10*ROW('Sanitation Data'!H107)))</f>
        <v/>
      </c>
      <c r="DG113" s="370" t="str">
        <f ca="1">+IF(OFFSET('Sanitation Data'!$H$30,0,10*ROW('Sanitation Data'!H107))="","",OFFSET('Sanitation Data'!$H$30,0,10*ROW('Sanitation Data'!H107)))</f>
        <v/>
      </c>
      <c r="DH113" s="370" t="str">
        <f ca="1">+IF(OFFSET('Sanitation Data'!$H$31,0,10*ROW('Sanitation Data'!H107))="","",OFFSET('Sanitation Data'!$H$31,0,10*ROW('Sanitation Data'!H107)))</f>
        <v/>
      </c>
      <c r="DI113" s="370" t="str">
        <f ca="1">+IF(OFFSET('Sanitation Data'!$H$32,0,10*ROW('Sanitation Data'!H107))="","",OFFSET('Sanitation Data'!$H$32,0,10*ROW('Sanitation Data'!H107)))</f>
        <v/>
      </c>
      <c r="DJ113" s="370" t="str">
        <f ca="1">+IF(OFFSET('Sanitation Data'!$I$28,0,10*ROW('Sanitation Data'!I107))="","",OFFSET('Sanitation Data'!$I$28,0,10*ROW('Sanitation Data'!I107)))</f>
        <v/>
      </c>
      <c r="DK113" s="370" t="str">
        <f ca="1">+IF(OFFSET('Sanitation Data'!$I$29,0,10*ROW('Sanitation Data'!I107))="","",OFFSET('Sanitation Data'!$I$29,0,10*ROW('Sanitation Data'!I107)))</f>
        <v/>
      </c>
      <c r="DL113" s="370" t="str">
        <f ca="1">+IF(OFFSET('Sanitation Data'!$I$30,0,10*ROW('Sanitation Data'!I107))="","",OFFSET('Sanitation Data'!$I$30,0,10*ROW('Sanitation Data'!I107)))</f>
        <v/>
      </c>
      <c r="DM113" s="370" t="str">
        <f ca="1">+IF(OFFSET('Sanitation Data'!$I$31,0,10*ROW('Sanitation Data'!I107))="","",OFFSET('Sanitation Data'!$I$31,0,10*ROW('Sanitation Data'!I107)))</f>
        <v/>
      </c>
      <c r="DN113" s="370" t="str">
        <f ca="1">+IF(OFFSET('Sanitation Data'!$I$32,0,10*ROW('Sanitation Data'!I107))="","",OFFSET('Sanitation Data'!$I$32,0,10*ROW('Sanitation Data'!I107)))</f>
        <v/>
      </c>
      <c r="DO113" s="370" t="str">
        <f ca="1">+IF(OFFSET('Hygiene Data'!$D$11,0,10*ROW('Hygiene Data'!D107))="","",OFFSET('Hygiene Data'!$D$11,0,10*ROW('Hygiene Data'!D107)))</f>
        <v/>
      </c>
      <c r="DP113" s="370" t="str">
        <f ca="1">+IF(OFFSET('Hygiene Data'!$D$12,0,10*ROW('Hygiene Data'!D107))="","",OFFSET('Hygiene Data'!$D$12,0,10*ROW('Hygiene Data'!D107)))</f>
        <v/>
      </c>
      <c r="DQ113" s="370" t="str">
        <f ca="1">+IF(OFFSET('Hygiene Data'!$D$13,0,10*ROW('Hygiene Data'!D107))="","",OFFSET('Hygiene Data'!$D$13,0,10*ROW('Hygiene Data'!D107)))</f>
        <v/>
      </c>
      <c r="DR113" s="370" t="str">
        <f ca="1">+IF(OFFSET('Hygiene Data'!$E$11,0,10*ROW('Hygiene Data'!E107))="","",OFFSET('Hygiene Data'!$E$11,0,10*ROW('Hygiene Data'!E107)))</f>
        <v/>
      </c>
      <c r="DS113" s="370" t="str">
        <f ca="1">+IF(OFFSET('Hygiene Data'!$E$12,0,10*ROW('Hygiene Data'!E107))="","",OFFSET('Hygiene Data'!$E$12,0,10*ROW('Hygiene Data'!E107)))</f>
        <v/>
      </c>
      <c r="DT113" s="370" t="str">
        <f ca="1">+IF(OFFSET('Hygiene Data'!$E$13,0,10*ROW('Hygiene Data'!E107))="","",OFFSET('Hygiene Data'!$E$13,0,10*ROW('Hygiene Data'!E107)))</f>
        <v/>
      </c>
      <c r="DU113" s="370" t="str">
        <f ca="1">+IF(OFFSET('Hygiene Data'!$F$11,0,10*ROW('Hygiene Data'!F107))="","",OFFSET('Hygiene Data'!$F$11,0,10*ROW('Hygiene Data'!F107)))</f>
        <v/>
      </c>
      <c r="DV113" s="370" t="str">
        <f ca="1">+IF(OFFSET('Hygiene Data'!$F$12,0,10*ROW('Hygiene Data'!F107))="","",OFFSET('Hygiene Data'!$F$12,0,10*ROW('Hygiene Data'!F107)))</f>
        <v/>
      </c>
      <c r="DW113" s="370" t="str">
        <f ca="1">+IF(OFFSET('Hygiene Data'!$F$13,0,10*ROW('Hygiene Data'!F107))="","",OFFSET('Hygiene Data'!$F$13,0,10*ROW('Hygiene Data'!F107)))</f>
        <v/>
      </c>
      <c r="DX113" s="370" t="str">
        <f ca="1">+IF(OFFSET('Hygiene Data'!$G$11,0,10*ROW('Hygiene Data'!G107))="","",OFFSET('Hygiene Data'!$G$11,0,10*ROW('Hygiene Data'!G107)))</f>
        <v/>
      </c>
      <c r="DY113" s="370" t="str">
        <f ca="1">+IF(OFFSET('Hygiene Data'!$G$12,0,10*ROW('Hygiene Data'!G107))="","",OFFSET('Hygiene Data'!$G$12,0,10*ROW('Hygiene Data'!G107)))</f>
        <v/>
      </c>
      <c r="DZ113" s="370" t="str">
        <f ca="1">+IF(OFFSET('Hygiene Data'!$G$13,0,10*ROW('Hygiene Data'!G107))="","",OFFSET('Hygiene Data'!$G$13,0,10*ROW('Hygiene Data'!G107)))</f>
        <v/>
      </c>
      <c r="EA113" s="370" t="str">
        <f ca="1">+IF(OFFSET('Hygiene Data'!$H$11,0,10*ROW('Hygiene Data'!H107))="","",OFFSET('Hygiene Data'!$H$11,0,10*ROW('Hygiene Data'!H107)))</f>
        <v/>
      </c>
      <c r="EB113" s="370" t="str">
        <f ca="1">+IF(OFFSET('Hygiene Data'!$H$12,0,10*ROW('Hygiene Data'!H107))="","",OFFSET('Hygiene Data'!$H$12,0,10*ROW('Hygiene Data'!H107)))</f>
        <v/>
      </c>
      <c r="EC113" s="370" t="str">
        <f ca="1">+IF(OFFSET('Hygiene Data'!$H$13,0,10*ROW('Hygiene Data'!H107))="","",OFFSET('Hygiene Data'!$H$13,0,10*ROW('Hygiene Data'!H107)))</f>
        <v/>
      </c>
      <c r="ED113" s="370" t="str">
        <f ca="1">+IF(OFFSET('Hygiene Data'!$I$11,0,10*ROW('Hygiene Data'!I107))="","",OFFSET('Hygiene Data'!$I$11,0,10*ROW('Hygiene Data'!I107)))</f>
        <v/>
      </c>
      <c r="EE113" s="370" t="str">
        <f ca="1">+IF(OFFSET('Hygiene Data'!$I$12,0,10*ROW('Hygiene Data'!I107))="","",OFFSET('Hygiene Data'!$I$12,0,10*ROW('Hygiene Data'!I107)))</f>
        <v/>
      </c>
      <c r="EF113" s="370" t="str">
        <f ca="1">+IF(OFFSET('Hygiene Data'!$I$13,0,10*ROW('Hygiene Data'!I107))="","",OFFSET('Hygiene Data'!$I$13,0,10*ROW('Hygiene Data'!I107)))</f>
        <v/>
      </c>
    </row>
    <row r="114" spans="1:136" x14ac:dyDescent="0.25">
      <c r="A114" s="479" t="str">
        <f ca="1">+IF(OFFSET('Water Data'!$B$2,0,10*ROW('Water Data'!E108))="","",OFFSET('Water Data'!$B$2,0,10*ROW('Water Data'!E108)))</f>
        <v/>
      </c>
      <c r="B114" s="47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6" t="str">
        <f t="shared" ca="1" si="1"/>
        <v/>
      </c>
      <c r="D114" s="50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0" t="str">
        <f ca="1">+IF(OFFSET('Water Data'!$D$27,0,10*ROW('Water Data'!D108))="","",OFFSET('Water Data'!$D$27,0,10*ROW('Water Data'!D108)))</f>
        <v/>
      </c>
      <c r="BT114" s="370" t="str">
        <f ca="1">+IF(OFFSET('Water Data'!$D$28,0,10*ROW('Water Data'!D108))="","",OFFSET('Water Data'!$D$28,0,10*ROW('Water Data'!D108)))</f>
        <v/>
      </c>
      <c r="BU114" s="370" t="str">
        <f ca="1">+IF(OFFSET('Water Data'!$D$29,0,10*ROW('Water Data'!D108))="","",OFFSET('Water Data'!$D$29,0,10*ROW('Water Data'!D108)))</f>
        <v/>
      </c>
      <c r="BV114" s="370" t="str">
        <f ca="1">+IF(OFFSET('Water Data'!$E$27,0,10*ROW('Water Data'!E108))="","",OFFSET('Water Data'!$E$27,0,10*ROW('Water Data'!E108)))</f>
        <v/>
      </c>
      <c r="BW114" s="370" t="str">
        <f ca="1">+IF(OFFSET('Water Data'!$E$28,0,10*ROW('Water Data'!E108))="","",OFFSET('Water Data'!$E$28,0,10*ROW('Water Data'!E108)))</f>
        <v/>
      </c>
      <c r="BX114" s="370" t="str">
        <f ca="1">+IF(OFFSET('Water Data'!$E$29,0,10*ROW('Water Data'!E108))="","",OFFSET('Water Data'!$E$29,0,10*ROW('Water Data'!E108)))</f>
        <v/>
      </c>
      <c r="BY114" s="370" t="str">
        <f ca="1">+IF(OFFSET('Water Data'!$F$27,0,10*ROW('Water Data'!F108))="","",OFFSET('Water Data'!$F$27,0,10*ROW('Water Data'!F108)))</f>
        <v/>
      </c>
      <c r="BZ114" s="370" t="str">
        <f ca="1">+IF(OFFSET('Water Data'!$F$28,0,10*ROW('Water Data'!F108))="","",OFFSET('Water Data'!$F$28,0,10*ROW('Water Data'!F108)))</f>
        <v/>
      </c>
      <c r="CA114" s="370" t="str">
        <f ca="1">+IF(OFFSET('Water Data'!$F$29,0,10*ROW('Water Data'!F108))="","",OFFSET('Water Data'!$F$29,0,10*ROW('Water Data'!F108)))</f>
        <v/>
      </c>
      <c r="CB114" s="370" t="str">
        <f ca="1">+IF(OFFSET('Water Data'!$G$27,0,10*ROW('Water Data'!G108))="","",OFFSET('Water Data'!$G$27,0,10*ROW('Water Data'!G108)))</f>
        <v/>
      </c>
      <c r="CC114" s="370" t="str">
        <f ca="1">+IF(OFFSET('Water Data'!$G$28,0,10*ROW('Water Data'!G108))="","",OFFSET('Water Data'!$G$28,0,10*ROW('Water Data'!G108)))</f>
        <v/>
      </c>
      <c r="CD114" s="370" t="str">
        <f ca="1">+IF(OFFSET('Water Data'!$G$29,0,10*ROW('Water Data'!G108))="","",OFFSET('Water Data'!$G$29,0,10*ROW('Water Data'!G108)))</f>
        <v/>
      </c>
      <c r="CE114" s="370" t="str">
        <f ca="1">+IF(OFFSET('Water Data'!$H$27,0,10*ROW('Water Data'!H108))="","",OFFSET('Water Data'!$H$27,0,10*ROW('Water Data'!H108)))</f>
        <v/>
      </c>
      <c r="CF114" s="370" t="str">
        <f ca="1">+IF(OFFSET('Water Data'!$H$28,0,10*ROW('Water Data'!H108))="","",OFFSET('Water Data'!$H$28,0,10*ROW('Water Data'!H108)))</f>
        <v/>
      </c>
      <c r="CG114" s="370" t="str">
        <f ca="1">+IF(OFFSET('Water Data'!$H$29,0,10*ROW('Water Data'!H108))="","",OFFSET('Water Data'!$H$29,0,10*ROW('Water Data'!H108)))</f>
        <v/>
      </c>
      <c r="CH114" s="370" t="str">
        <f ca="1">+IF(OFFSET('Water Data'!$I$27,0,10*ROW('Water Data'!I108))="","",OFFSET('Water Data'!$I$27,0,10*ROW('Water Data'!I108)))</f>
        <v/>
      </c>
      <c r="CI114" s="370" t="str">
        <f ca="1">+IF(OFFSET('Water Data'!$I$28,0,10*ROW('Water Data'!I108))="","",OFFSET('Water Data'!$I$28,0,10*ROW('Water Data'!I108)))</f>
        <v/>
      </c>
      <c r="CJ114" s="370" t="str">
        <f ca="1">+IF(OFFSET('Water Data'!$I$29,0,10*ROW('Water Data'!I108))="","",OFFSET('Water Data'!$I$29,0,10*ROW('Water Data'!I108)))</f>
        <v/>
      </c>
      <c r="CK114" s="370" t="str">
        <f ca="1">+IF(OFFSET('Sanitation Data'!$D$28,0,10*ROW('Sanitation Data'!D108))="","",OFFSET('Sanitation Data'!$D$28,0,10*ROW('Sanitation Data'!D108)))</f>
        <v/>
      </c>
      <c r="CL114" s="370" t="str">
        <f ca="1">+IF(OFFSET('Sanitation Data'!$D$29,0,10*ROW('Sanitation Data'!D108))="","",OFFSET('Sanitation Data'!$D$29,0,10*ROW('Sanitation Data'!D108)))</f>
        <v/>
      </c>
      <c r="CM114" s="370" t="str">
        <f ca="1">+IF(OFFSET('Sanitation Data'!$D$30,0,10*ROW('Sanitation Data'!D108))="","",OFFSET('Sanitation Data'!$D$30,0,10*ROW('Sanitation Data'!D108)))</f>
        <v/>
      </c>
      <c r="CN114" s="370" t="str">
        <f ca="1">+IF(OFFSET('Sanitation Data'!$D$31,0,10*ROW('Sanitation Data'!D108))="","",OFFSET('Sanitation Data'!$D$31,0,10*ROW('Sanitation Data'!D108)))</f>
        <v/>
      </c>
      <c r="CO114" s="370" t="str">
        <f ca="1">+IF(OFFSET('Sanitation Data'!$D$32,0,10*ROW('Sanitation Data'!D108))="","",OFFSET('Sanitation Data'!$D$32,0,10*ROW('Sanitation Data'!D108)))</f>
        <v/>
      </c>
      <c r="CP114" s="370" t="str">
        <f ca="1">+IF(OFFSET('Sanitation Data'!$E$28,0,10*ROW('Sanitation Data'!E108))="","",OFFSET('Sanitation Data'!$E$28,0,10*ROW('Sanitation Data'!E108)))</f>
        <v/>
      </c>
      <c r="CQ114" s="370" t="str">
        <f ca="1">+IF(OFFSET('Sanitation Data'!$E$29,0,10*ROW('Sanitation Data'!E108))="","",OFFSET('Sanitation Data'!$E$29,0,10*ROW('Sanitation Data'!E108)))</f>
        <v/>
      </c>
      <c r="CR114" s="370" t="str">
        <f ca="1">+IF(OFFSET('Sanitation Data'!$E$30,0,10*ROW('Sanitation Data'!E108))="","",OFFSET('Sanitation Data'!$E$30,0,10*ROW('Sanitation Data'!E108)))</f>
        <v/>
      </c>
      <c r="CS114" s="370" t="str">
        <f ca="1">+IF(OFFSET('Sanitation Data'!$E$31,0,10*ROW('Sanitation Data'!E108))="","",OFFSET('Sanitation Data'!$E$31,0,10*ROW('Sanitation Data'!E108)))</f>
        <v/>
      </c>
      <c r="CT114" s="370" t="str">
        <f ca="1">+IF(OFFSET('Sanitation Data'!$E$32,0,10*ROW('Sanitation Data'!E108))="","",OFFSET('Sanitation Data'!$E$32,0,10*ROW('Sanitation Data'!E108)))</f>
        <v/>
      </c>
      <c r="CU114" s="370" t="str">
        <f ca="1">+IF(OFFSET('Sanitation Data'!$F$28,0,10*ROW('Sanitation Data'!F108))="","",OFFSET('Sanitation Data'!$F$28,0,10*ROW('Sanitation Data'!F108)))</f>
        <v/>
      </c>
      <c r="CV114" s="370" t="str">
        <f ca="1">+IF(OFFSET('Sanitation Data'!$F$29,0,10*ROW('Sanitation Data'!F108))="","",OFFSET('Sanitation Data'!$F$29,0,10*ROW('Sanitation Data'!F108)))</f>
        <v/>
      </c>
      <c r="CW114" s="370" t="str">
        <f ca="1">+IF(OFFSET('Sanitation Data'!$F$30,0,10*ROW('Sanitation Data'!F108))="","",OFFSET('Sanitation Data'!$F$30,0,10*ROW('Sanitation Data'!F108)))</f>
        <v/>
      </c>
      <c r="CX114" s="370" t="str">
        <f ca="1">+IF(OFFSET('Sanitation Data'!$F$31,0,10*ROW('Sanitation Data'!F108))="","",OFFSET('Sanitation Data'!$F$31,0,10*ROW('Sanitation Data'!F108)))</f>
        <v/>
      </c>
      <c r="CY114" s="370" t="str">
        <f ca="1">+IF(OFFSET('Sanitation Data'!$F$32,0,10*ROW('Sanitation Data'!F108))="","",OFFSET('Sanitation Data'!$F$32,0,10*ROW('Sanitation Data'!F108)))</f>
        <v/>
      </c>
      <c r="CZ114" s="370" t="str">
        <f ca="1">+IF(OFFSET('Sanitation Data'!$G$28,0,10*ROW('Sanitation Data'!G108))="","",OFFSET('Sanitation Data'!$G$28,0,10*ROW('Sanitation Data'!G108)))</f>
        <v/>
      </c>
      <c r="DA114" s="370" t="str">
        <f ca="1">+IF(OFFSET('Sanitation Data'!$G$29,0,10*ROW('Sanitation Data'!G108))="","",OFFSET('Sanitation Data'!$G$29,0,10*ROW('Sanitation Data'!G108)))</f>
        <v/>
      </c>
      <c r="DB114" s="370" t="str">
        <f ca="1">+IF(OFFSET('Sanitation Data'!$G$30,0,10*ROW('Sanitation Data'!G108))="","",OFFSET('Sanitation Data'!$G$30,0,10*ROW('Sanitation Data'!G108)))</f>
        <v/>
      </c>
      <c r="DC114" s="370" t="str">
        <f ca="1">+IF(OFFSET('Sanitation Data'!$G$31,0,10*ROW('Sanitation Data'!G108))="","",OFFSET('Sanitation Data'!$G$31,0,10*ROW('Sanitation Data'!G108)))</f>
        <v/>
      </c>
      <c r="DD114" s="370" t="str">
        <f ca="1">+IF(OFFSET('Sanitation Data'!$G$32,0,10*ROW('Sanitation Data'!G108))="","",OFFSET('Sanitation Data'!$G$32,0,10*ROW('Sanitation Data'!G108)))</f>
        <v/>
      </c>
      <c r="DE114" s="370" t="str">
        <f ca="1">+IF(OFFSET('Sanitation Data'!$H$28,0,10*ROW('Sanitation Data'!H108))="","",OFFSET('Sanitation Data'!$H$28,0,10*ROW('Sanitation Data'!H108)))</f>
        <v/>
      </c>
      <c r="DF114" s="370" t="str">
        <f ca="1">+IF(OFFSET('Sanitation Data'!$H$29,0,10*ROW('Sanitation Data'!H108))="","",OFFSET('Sanitation Data'!$H$29,0,10*ROW('Sanitation Data'!H108)))</f>
        <v/>
      </c>
      <c r="DG114" s="370" t="str">
        <f ca="1">+IF(OFFSET('Sanitation Data'!$H$30,0,10*ROW('Sanitation Data'!H108))="","",OFFSET('Sanitation Data'!$H$30,0,10*ROW('Sanitation Data'!H108)))</f>
        <v/>
      </c>
      <c r="DH114" s="370" t="str">
        <f ca="1">+IF(OFFSET('Sanitation Data'!$H$31,0,10*ROW('Sanitation Data'!H108))="","",OFFSET('Sanitation Data'!$H$31,0,10*ROW('Sanitation Data'!H108)))</f>
        <v/>
      </c>
      <c r="DI114" s="370" t="str">
        <f ca="1">+IF(OFFSET('Sanitation Data'!$H$32,0,10*ROW('Sanitation Data'!H108))="","",OFFSET('Sanitation Data'!$H$32,0,10*ROW('Sanitation Data'!H108)))</f>
        <v/>
      </c>
      <c r="DJ114" s="370" t="str">
        <f ca="1">+IF(OFFSET('Sanitation Data'!$I$28,0,10*ROW('Sanitation Data'!I108))="","",OFFSET('Sanitation Data'!$I$28,0,10*ROW('Sanitation Data'!I108)))</f>
        <v/>
      </c>
      <c r="DK114" s="370" t="str">
        <f ca="1">+IF(OFFSET('Sanitation Data'!$I$29,0,10*ROW('Sanitation Data'!I108))="","",OFFSET('Sanitation Data'!$I$29,0,10*ROW('Sanitation Data'!I108)))</f>
        <v/>
      </c>
      <c r="DL114" s="370" t="str">
        <f ca="1">+IF(OFFSET('Sanitation Data'!$I$30,0,10*ROW('Sanitation Data'!I108))="","",OFFSET('Sanitation Data'!$I$30,0,10*ROW('Sanitation Data'!I108)))</f>
        <v/>
      </c>
      <c r="DM114" s="370" t="str">
        <f ca="1">+IF(OFFSET('Sanitation Data'!$I$31,0,10*ROW('Sanitation Data'!I108))="","",OFFSET('Sanitation Data'!$I$31,0,10*ROW('Sanitation Data'!I108)))</f>
        <v/>
      </c>
      <c r="DN114" s="370" t="str">
        <f ca="1">+IF(OFFSET('Sanitation Data'!$I$32,0,10*ROW('Sanitation Data'!I108))="","",OFFSET('Sanitation Data'!$I$32,0,10*ROW('Sanitation Data'!I108)))</f>
        <v/>
      </c>
      <c r="DO114" s="370" t="str">
        <f ca="1">+IF(OFFSET('Hygiene Data'!$D$11,0,10*ROW('Hygiene Data'!D108))="","",OFFSET('Hygiene Data'!$D$11,0,10*ROW('Hygiene Data'!D108)))</f>
        <v/>
      </c>
      <c r="DP114" s="370" t="str">
        <f ca="1">+IF(OFFSET('Hygiene Data'!$D$12,0,10*ROW('Hygiene Data'!D108))="","",OFFSET('Hygiene Data'!$D$12,0,10*ROW('Hygiene Data'!D108)))</f>
        <v/>
      </c>
      <c r="DQ114" s="370" t="str">
        <f ca="1">+IF(OFFSET('Hygiene Data'!$D$13,0,10*ROW('Hygiene Data'!D108))="","",OFFSET('Hygiene Data'!$D$13,0,10*ROW('Hygiene Data'!D108)))</f>
        <v/>
      </c>
      <c r="DR114" s="370" t="str">
        <f ca="1">+IF(OFFSET('Hygiene Data'!$E$11,0,10*ROW('Hygiene Data'!E108))="","",OFFSET('Hygiene Data'!$E$11,0,10*ROW('Hygiene Data'!E108)))</f>
        <v/>
      </c>
      <c r="DS114" s="370" t="str">
        <f ca="1">+IF(OFFSET('Hygiene Data'!$E$12,0,10*ROW('Hygiene Data'!E108))="","",OFFSET('Hygiene Data'!$E$12,0,10*ROW('Hygiene Data'!E108)))</f>
        <v/>
      </c>
      <c r="DT114" s="370" t="str">
        <f ca="1">+IF(OFFSET('Hygiene Data'!$E$13,0,10*ROW('Hygiene Data'!E108))="","",OFFSET('Hygiene Data'!$E$13,0,10*ROW('Hygiene Data'!E108)))</f>
        <v/>
      </c>
      <c r="DU114" s="370" t="str">
        <f ca="1">+IF(OFFSET('Hygiene Data'!$F$11,0,10*ROW('Hygiene Data'!F108))="","",OFFSET('Hygiene Data'!$F$11,0,10*ROW('Hygiene Data'!F108)))</f>
        <v/>
      </c>
      <c r="DV114" s="370" t="str">
        <f ca="1">+IF(OFFSET('Hygiene Data'!$F$12,0,10*ROW('Hygiene Data'!F108))="","",OFFSET('Hygiene Data'!$F$12,0,10*ROW('Hygiene Data'!F108)))</f>
        <v/>
      </c>
      <c r="DW114" s="370" t="str">
        <f ca="1">+IF(OFFSET('Hygiene Data'!$F$13,0,10*ROW('Hygiene Data'!F108))="","",OFFSET('Hygiene Data'!$F$13,0,10*ROW('Hygiene Data'!F108)))</f>
        <v/>
      </c>
      <c r="DX114" s="370" t="str">
        <f ca="1">+IF(OFFSET('Hygiene Data'!$G$11,0,10*ROW('Hygiene Data'!G108))="","",OFFSET('Hygiene Data'!$G$11,0,10*ROW('Hygiene Data'!G108)))</f>
        <v/>
      </c>
      <c r="DY114" s="370" t="str">
        <f ca="1">+IF(OFFSET('Hygiene Data'!$G$12,0,10*ROW('Hygiene Data'!G108))="","",OFFSET('Hygiene Data'!$G$12,0,10*ROW('Hygiene Data'!G108)))</f>
        <v/>
      </c>
      <c r="DZ114" s="370" t="str">
        <f ca="1">+IF(OFFSET('Hygiene Data'!$G$13,0,10*ROW('Hygiene Data'!G108))="","",OFFSET('Hygiene Data'!$G$13,0,10*ROW('Hygiene Data'!G108)))</f>
        <v/>
      </c>
      <c r="EA114" s="370" t="str">
        <f ca="1">+IF(OFFSET('Hygiene Data'!$H$11,0,10*ROW('Hygiene Data'!H108))="","",OFFSET('Hygiene Data'!$H$11,0,10*ROW('Hygiene Data'!H108)))</f>
        <v/>
      </c>
      <c r="EB114" s="370" t="str">
        <f ca="1">+IF(OFFSET('Hygiene Data'!$H$12,0,10*ROW('Hygiene Data'!H108))="","",OFFSET('Hygiene Data'!$H$12,0,10*ROW('Hygiene Data'!H108)))</f>
        <v/>
      </c>
      <c r="EC114" s="370" t="str">
        <f ca="1">+IF(OFFSET('Hygiene Data'!$H$13,0,10*ROW('Hygiene Data'!H108))="","",OFFSET('Hygiene Data'!$H$13,0,10*ROW('Hygiene Data'!H108)))</f>
        <v/>
      </c>
      <c r="ED114" s="370" t="str">
        <f ca="1">+IF(OFFSET('Hygiene Data'!$I$11,0,10*ROW('Hygiene Data'!I108))="","",OFFSET('Hygiene Data'!$I$11,0,10*ROW('Hygiene Data'!I108)))</f>
        <v/>
      </c>
      <c r="EE114" s="370" t="str">
        <f ca="1">+IF(OFFSET('Hygiene Data'!$I$12,0,10*ROW('Hygiene Data'!I108))="","",OFFSET('Hygiene Data'!$I$12,0,10*ROW('Hygiene Data'!I108)))</f>
        <v/>
      </c>
      <c r="EF114" s="370" t="str">
        <f ca="1">+IF(OFFSET('Hygiene Data'!$I$13,0,10*ROW('Hygiene Data'!I108))="","",OFFSET('Hygiene Data'!$I$13,0,10*ROW('Hygiene Data'!I108)))</f>
        <v/>
      </c>
    </row>
    <row r="115" spans="1:136" x14ac:dyDescent="0.25">
      <c r="A115" s="479" t="str">
        <f ca="1">+IF(OFFSET('Water Data'!$B$2,0,10*ROW('Water Data'!E109))="","",OFFSET('Water Data'!$B$2,0,10*ROW('Water Data'!E109)))</f>
        <v/>
      </c>
      <c r="B115" s="47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6" t="str">
        <f t="shared" ca="1" si="1"/>
        <v/>
      </c>
      <c r="D115" s="50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0" t="str">
        <f ca="1">+IF(OFFSET('Water Data'!$D$27,0,10*ROW('Water Data'!D109))="","",OFFSET('Water Data'!$D$27,0,10*ROW('Water Data'!D109)))</f>
        <v/>
      </c>
      <c r="BT115" s="370" t="str">
        <f ca="1">+IF(OFFSET('Water Data'!$D$28,0,10*ROW('Water Data'!D109))="","",OFFSET('Water Data'!$D$28,0,10*ROW('Water Data'!D109)))</f>
        <v/>
      </c>
      <c r="BU115" s="370" t="str">
        <f ca="1">+IF(OFFSET('Water Data'!$D$29,0,10*ROW('Water Data'!D109))="","",OFFSET('Water Data'!$D$29,0,10*ROW('Water Data'!D109)))</f>
        <v/>
      </c>
      <c r="BV115" s="370" t="str">
        <f ca="1">+IF(OFFSET('Water Data'!$E$27,0,10*ROW('Water Data'!E109))="","",OFFSET('Water Data'!$E$27,0,10*ROW('Water Data'!E109)))</f>
        <v/>
      </c>
      <c r="BW115" s="370" t="str">
        <f ca="1">+IF(OFFSET('Water Data'!$E$28,0,10*ROW('Water Data'!E109))="","",OFFSET('Water Data'!$E$28,0,10*ROW('Water Data'!E109)))</f>
        <v/>
      </c>
      <c r="BX115" s="370" t="str">
        <f ca="1">+IF(OFFSET('Water Data'!$E$29,0,10*ROW('Water Data'!E109))="","",OFFSET('Water Data'!$E$29,0,10*ROW('Water Data'!E109)))</f>
        <v/>
      </c>
      <c r="BY115" s="370" t="str">
        <f ca="1">+IF(OFFSET('Water Data'!$F$27,0,10*ROW('Water Data'!F109))="","",OFFSET('Water Data'!$F$27,0,10*ROW('Water Data'!F109)))</f>
        <v/>
      </c>
      <c r="BZ115" s="370" t="str">
        <f ca="1">+IF(OFFSET('Water Data'!$F$28,0,10*ROW('Water Data'!F109))="","",OFFSET('Water Data'!$F$28,0,10*ROW('Water Data'!F109)))</f>
        <v/>
      </c>
      <c r="CA115" s="370" t="str">
        <f ca="1">+IF(OFFSET('Water Data'!$F$29,0,10*ROW('Water Data'!F109))="","",OFFSET('Water Data'!$F$29,0,10*ROW('Water Data'!F109)))</f>
        <v/>
      </c>
      <c r="CB115" s="370" t="str">
        <f ca="1">+IF(OFFSET('Water Data'!$G$27,0,10*ROW('Water Data'!G109))="","",OFFSET('Water Data'!$G$27,0,10*ROW('Water Data'!G109)))</f>
        <v/>
      </c>
      <c r="CC115" s="370" t="str">
        <f ca="1">+IF(OFFSET('Water Data'!$G$28,0,10*ROW('Water Data'!G109))="","",OFFSET('Water Data'!$G$28,0,10*ROW('Water Data'!G109)))</f>
        <v/>
      </c>
      <c r="CD115" s="370" t="str">
        <f ca="1">+IF(OFFSET('Water Data'!$G$29,0,10*ROW('Water Data'!G109))="","",OFFSET('Water Data'!$G$29,0,10*ROW('Water Data'!G109)))</f>
        <v/>
      </c>
      <c r="CE115" s="370" t="str">
        <f ca="1">+IF(OFFSET('Water Data'!$H$27,0,10*ROW('Water Data'!H109))="","",OFFSET('Water Data'!$H$27,0,10*ROW('Water Data'!H109)))</f>
        <v/>
      </c>
      <c r="CF115" s="370" t="str">
        <f ca="1">+IF(OFFSET('Water Data'!$H$28,0,10*ROW('Water Data'!H109))="","",OFFSET('Water Data'!$H$28,0,10*ROW('Water Data'!H109)))</f>
        <v/>
      </c>
      <c r="CG115" s="370" t="str">
        <f ca="1">+IF(OFFSET('Water Data'!$H$29,0,10*ROW('Water Data'!H109))="","",OFFSET('Water Data'!$H$29,0,10*ROW('Water Data'!H109)))</f>
        <v/>
      </c>
      <c r="CH115" s="370" t="str">
        <f ca="1">+IF(OFFSET('Water Data'!$I$27,0,10*ROW('Water Data'!I109))="","",OFFSET('Water Data'!$I$27,0,10*ROW('Water Data'!I109)))</f>
        <v/>
      </c>
      <c r="CI115" s="370" t="str">
        <f ca="1">+IF(OFFSET('Water Data'!$I$28,0,10*ROW('Water Data'!I109))="","",OFFSET('Water Data'!$I$28,0,10*ROW('Water Data'!I109)))</f>
        <v/>
      </c>
      <c r="CJ115" s="370" t="str">
        <f ca="1">+IF(OFFSET('Water Data'!$I$29,0,10*ROW('Water Data'!I109))="","",OFFSET('Water Data'!$I$29,0,10*ROW('Water Data'!I109)))</f>
        <v/>
      </c>
      <c r="CK115" s="370" t="str">
        <f ca="1">+IF(OFFSET('Sanitation Data'!$D$28,0,10*ROW('Sanitation Data'!D109))="","",OFFSET('Sanitation Data'!$D$28,0,10*ROW('Sanitation Data'!D109)))</f>
        <v/>
      </c>
      <c r="CL115" s="370" t="str">
        <f ca="1">+IF(OFFSET('Sanitation Data'!$D$29,0,10*ROW('Sanitation Data'!D109))="","",OFFSET('Sanitation Data'!$D$29,0,10*ROW('Sanitation Data'!D109)))</f>
        <v/>
      </c>
      <c r="CM115" s="370" t="str">
        <f ca="1">+IF(OFFSET('Sanitation Data'!$D$30,0,10*ROW('Sanitation Data'!D109))="","",OFFSET('Sanitation Data'!$D$30,0,10*ROW('Sanitation Data'!D109)))</f>
        <v/>
      </c>
      <c r="CN115" s="370" t="str">
        <f ca="1">+IF(OFFSET('Sanitation Data'!$D$31,0,10*ROW('Sanitation Data'!D109))="","",OFFSET('Sanitation Data'!$D$31,0,10*ROW('Sanitation Data'!D109)))</f>
        <v/>
      </c>
      <c r="CO115" s="370" t="str">
        <f ca="1">+IF(OFFSET('Sanitation Data'!$D$32,0,10*ROW('Sanitation Data'!D109))="","",OFFSET('Sanitation Data'!$D$32,0,10*ROW('Sanitation Data'!D109)))</f>
        <v/>
      </c>
      <c r="CP115" s="370" t="str">
        <f ca="1">+IF(OFFSET('Sanitation Data'!$E$28,0,10*ROW('Sanitation Data'!E109))="","",OFFSET('Sanitation Data'!$E$28,0,10*ROW('Sanitation Data'!E109)))</f>
        <v/>
      </c>
      <c r="CQ115" s="370" t="str">
        <f ca="1">+IF(OFFSET('Sanitation Data'!$E$29,0,10*ROW('Sanitation Data'!E109))="","",OFFSET('Sanitation Data'!$E$29,0,10*ROW('Sanitation Data'!E109)))</f>
        <v/>
      </c>
      <c r="CR115" s="370" t="str">
        <f ca="1">+IF(OFFSET('Sanitation Data'!$E$30,0,10*ROW('Sanitation Data'!E109))="","",OFFSET('Sanitation Data'!$E$30,0,10*ROW('Sanitation Data'!E109)))</f>
        <v/>
      </c>
      <c r="CS115" s="370" t="str">
        <f ca="1">+IF(OFFSET('Sanitation Data'!$E$31,0,10*ROW('Sanitation Data'!E109))="","",OFFSET('Sanitation Data'!$E$31,0,10*ROW('Sanitation Data'!E109)))</f>
        <v/>
      </c>
      <c r="CT115" s="370" t="str">
        <f ca="1">+IF(OFFSET('Sanitation Data'!$E$32,0,10*ROW('Sanitation Data'!E109))="","",OFFSET('Sanitation Data'!$E$32,0,10*ROW('Sanitation Data'!E109)))</f>
        <v/>
      </c>
      <c r="CU115" s="370" t="str">
        <f ca="1">+IF(OFFSET('Sanitation Data'!$F$28,0,10*ROW('Sanitation Data'!F109))="","",OFFSET('Sanitation Data'!$F$28,0,10*ROW('Sanitation Data'!F109)))</f>
        <v/>
      </c>
      <c r="CV115" s="370" t="str">
        <f ca="1">+IF(OFFSET('Sanitation Data'!$F$29,0,10*ROW('Sanitation Data'!F109))="","",OFFSET('Sanitation Data'!$F$29,0,10*ROW('Sanitation Data'!F109)))</f>
        <v/>
      </c>
      <c r="CW115" s="370" t="str">
        <f ca="1">+IF(OFFSET('Sanitation Data'!$F$30,0,10*ROW('Sanitation Data'!F109))="","",OFFSET('Sanitation Data'!$F$30,0,10*ROW('Sanitation Data'!F109)))</f>
        <v/>
      </c>
      <c r="CX115" s="370" t="str">
        <f ca="1">+IF(OFFSET('Sanitation Data'!$F$31,0,10*ROW('Sanitation Data'!F109))="","",OFFSET('Sanitation Data'!$F$31,0,10*ROW('Sanitation Data'!F109)))</f>
        <v/>
      </c>
      <c r="CY115" s="370" t="str">
        <f ca="1">+IF(OFFSET('Sanitation Data'!$F$32,0,10*ROW('Sanitation Data'!F109))="","",OFFSET('Sanitation Data'!$F$32,0,10*ROW('Sanitation Data'!F109)))</f>
        <v/>
      </c>
      <c r="CZ115" s="370" t="str">
        <f ca="1">+IF(OFFSET('Sanitation Data'!$G$28,0,10*ROW('Sanitation Data'!G109))="","",OFFSET('Sanitation Data'!$G$28,0,10*ROW('Sanitation Data'!G109)))</f>
        <v/>
      </c>
      <c r="DA115" s="370" t="str">
        <f ca="1">+IF(OFFSET('Sanitation Data'!$G$29,0,10*ROW('Sanitation Data'!G109))="","",OFFSET('Sanitation Data'!$G$29,0,10*ROW('Sanitation Data'!G109)))</f>
        <v/>
      </c>
      <c r="DB115" s="370" t="str">
        <f ca="1">+IF(OFFSET('Sanitation Data'!$G$30,0,10*ROW('Sanitation Data'!G109))="","",OFFSET('Sanitation Data'!$G$30,0,10*ROW('Sanitation Data'!G109)))</f>
        <v/>
      </c>
      <c r="DC115" s="370" t="str">
        <f ca="1">+IF(OFFSET('Sanitation Data'!$G$31,0,10*ROW('Sanitation Data'!G109))="","",OFFSET('Sanitation Data'!$G$31,0,10*ROW('Sanitation Data'!G109)))</f>
        <v/>
      </c>
      <c r="DD115" s="370" t="str">
        <f ca="1">+IF(OFFSET('Sanitation Data'!$G$32,0,10*ROW('Sanitation Data'!G109))="","",OFFSET('Sanitation Data'!$G$32,0,10*ROW('Sanitation Data'!G109)))</f>
        <v/>
      </c>
      <c r="DE115" s="370" t="str">
        <f ca="1">+IF(OFFSET('Sanitation Data'!$H$28,0,10*ROW('Sanitation Data'!H109))="","",OFFSET('Sanitation Data'!$H$28,0,10*ROW('Sanitation Data'!H109)))</f>
        <v/>
      </c>
      <c r="DF115" s="370" t="str">
        <f ca="1">+IF(OFFSET('Sanitation Data'!$H$29,0,10*ROW('Sanitation Data'!H109))="","",OFFSET('Sanitation Data'!$H$29,0,10*ROW('Sanitation Data'!H109)))</f>
        <v/>
      </c>
      <c r="DG115" s="370" t="str">
        <f ca="1">+IF(OFFSET('Sanitation Data'!$H$30,0,10*ROW('Sanitation Data'!H109))="","",OFFSET('Sanitation Data'!$H$30,0,10*ROW('Sanitation Data'!H109)))</f>
        <v/>
      </c>
      <c r="DH115" s="370" t="str">
        <f ca="1">+IF(OFFSET('Sanitation Data'!$H$31,0,10*ROW('Sanitation Data'!H109))="","",OFFSET('Sanitation Data'!$H$31,0,10*ROW('Sanitation Data'!H109)))</f>
        <v/>
      </c>
      <c r="DI115" s="370" t="str">
        <f ca="1">+IF(OFFSET('Sanitation Data'!$H$32,0,10*ROW('Sanitation Data'!H109))="","",OFFSET('Sanitation Data'!$H$32,0,10*ROW('Sanitation Data'!H109)))</f>
        <v/>
      </c>
      <c r="DJ115" s="370" t="str">
        <f ca="1">+IF(OFFSET('Sanitation Data'!$I$28,0,10*ROW('Sanitation Data'!I109))="","",OFFSET('Sanitation Data'!$I$28,0,10*ROW('Sanitation Data'!I109)))</f>
        <v/>
      </c>
      <c r="DK115" s="370" t="str">
        <f ca="1">+IF(OFFSET('Sanitation Data'!$I$29,0,10*ROW('Sanitation Data'!I109))="","",OFFSET('Sanitation Data'!$I$29,0,10*ROW('Sanitation Data'!I109)))</f>
        <v/>
      </c>
      <c r="DL115" s="370" t="str">
        <f ca="1">+IF(OFFSET('Sanitation Data'!$I$30,0,10*ROW('Sanitation Data'!I109))="","",OFFSET('Sanitation Data'!$I$30,0,10*ROW('Sanitation Data'!I109)))</f>
        <v/>
      </c>
      <c r="DM115" s="370" t="str">
        <f ca="1">+IF(OFFSET('Sanitation Data'!$I$31,0,10*ROW('Sanitation Data'!I109))="","",OFFSET('Sanitation Data'!$I$31,0,10*ROW('Sanitation Data'!I109)))</f>
        <v/>
      </c>
      <c r="DN115" s="370" t="str">
        <f ca="1">+IF(OFFSET('Sanitation Data'!$I$32,0,10*ROW('Sanitation Data'!I109))="","",OFFSET('Sanitation Data'!$I$32,0,10*ROW('Sanitation Data'!I109)))</f>
        <v/>
      </c>
      <c r="DO115" s="370" t="str">
        <f ca="1">+IF(OFFSET('Hygiene Data'!$D$11,0,10*ROW('Hygiene Data'!D109))="","",OFFSET('Hygiene Data'!$D$11,0,10*ROW('Hygiene Data'!D109)))</f>
        <v/>
      </c>
      <c r="DP115" s="370" t="str">
        <f ca="1">+IF(OFFSET('Hygiene Data'!$D$12,0,10*ROW('Hygiene Data'!D109))="","",OFFSET('Hygiene Data'!$D$12,0,10*ROW('Hygiene Data'!D109)))</f>
        <v/>
      </c>
      <c r="DQ115" s="370" t="str">
        <f ca="1">+IF(OFFSET('Hygiene Data'!$D$13,0,10*ROW('Hygiene Data'!D109))="","",OFFSET('Hygiene Data'!$D$13,0,10*ROW('Hygiene Data'!D109)))</f>
        <v/>
      </c>
      <c r="DR115" s="370" t="str">
        <f ca="1">+IF(OFFSET('Hygiene Data'!$E$11,0,10*ROW('Hygiene Data'!E109))="","",OFFSET('Hygiene Data'!$E$11,0,10*ROW('Hygiene Data'!E109)))</f>
        <v/>
      </c>
      <c r="DS115" s="370" t="str">
        <f ca="1">+IF(OFFSET('Hygiene Data'!$E$12,0,10*ROW('Hygiene Data'!E109))="","",OFFSET('Hygiene Data'!$E$12,0,10*ROW('Hygiene Data'!E109)))</f>
        <v/>
      </c>
      <c r="DT115" s="370" t="str">
        <f ca="1">+IF(OFFSET('Hygiene Data'!$E$13,0,10*ROW('Hygiene Data'!E109))="","",OFFSET('Hygiene Data'!$E$13,0,10*ROW('Hygiene Data'!E109)))</f>
        <v/>
      </c>
      <c r="DU115" s="370" t="str">
        <f ca="1">+IF(OFFSET('Hygiene Data'!$F$11,0,10*ROW('Hygiene Data'!F109))="","",OFFSET('Hygiene Data'!$F$11,0,10*ROW('Hygiene Data'!F109)))</f>
        <v/>
      </c>
      <c r="DV115" s="370" t="str">
        <f ca="1">+IF(OFFSET('Hygiene Data'!$F$12,0,10*ROW('Hygiene Data'!F109))="","",OFFSET('Hygiene Data'!$F$12,0,10*ROW('Hygiene Data'!F109)))</f>
        <v/>
      </c>
      <c r="DW115" s="370" t="str">
        <f ca="1">+IF(OFFSET('Hygiene Data'!$F$13,0,10*ROW('Hygiene Data'!F109))="","",OFFSET('Hygiene Data'!$F$13,0,10*ROW('Hygiene Data'!F109)))</f>
        <v/>
      </c>
      <c r="DX115" s="370" t="str">
        <f ca="1">+IF(OFFSET('Hygiene Data'!$G$11,0,10*ROW('Hygiene Data'!G109))="","",OFFSET('Hygiene Data'!$G$11,0,10*ROW('Hygiene Data'!G109)))</f>
        <v/>
      </c>
      <c r="DY115" s="370" t="str">
        <f ca="1">+IF(OFFSET('Hygiene Data'!$G$12,0,10*ROW('Hygiene Data'!G109))="","",OFFSET('Hygiene Data'!$G$12,0,10*ROW('Hygiene Data'!G109)))</f>
        <v/>
      </c>
      <c r="DZ115" s="370" t="str">
        <f ca="1">+IF(OFFSET('Hygiene Data'!$G$13,0,10*ROW('Hygiene Data'!G109))="","",OFFSET('Hygiene Data'!$G$13,0,10*ROW('Hygiene Data'!G109)))</f>
        <v/>
      </c>
      <c r="EA115" s="370" t="str">
        <f ca="1">+IF(OFFSET('Hygiene Data'!$H$11,0,10*ROW('Hygiene Data'!H109))="","",OFFSET('Hygiene Data'!$H$11,0,10*ROW('Hygiene Data'!H109)))</f>
        <v/>
      </c>
      <c r="EB115" s="370" t="str">
        <f ca="1">+IF(OFFSET('Hygiene Data'!$H$12,0,10*ROW('Hygiene Data'!H109))="","",OFFSET('Hygiene Data'!$H$12,0,10*ROW('Hygiene Data'!H109)))</f>
        <v/>
      </c>
      <c r="EC115" s="370" t="str">
        <f ca="1">+IF(OFFSET('Hygiene Data'!$H$13,0,10*ROW('Hygiene Data'!H109))="","",OFFSET('Hygiene Data'!$H$13,0,10*ROW('Hygiene Data'!H109)))</f>
        <v/>
      </c>
      <c r="ED115" s="370" t="str">
        <f ca="1">+IF(OFFSET('Hygiene Data'!$I$11,0,10*ROW('Hygiene Data'!I109))="","",OFFSET('Hygiene Data'!$I$11,0,10*ROW('Hygiene Data'!I109)))</f>
        <v/>
      </c>
      <c r="EE115" s="370" t="str">
        <f ca="1">+IF(OFFSET('Hygiene Data'!$I$12,0,10*ROW('Hygiene Data'!I109))="","",OFFSET('Hygiene Data'!$I$12,0,10*ROW('Hygiene Data'!I109)))</f>
        <v/>
      </c>
      <c r="EF115" s="370" t="str">
        <f ca="1">+IF(OFFSET('Hygiene Data'!$I$13,0,10*ROW('Hygiene Data'!I109))="","",OFFSET('Hygiene Data'!$I$13,0,10*ROW('Hygiene Data'!I109)))</f>
        <v/>
      </c>
    </row>
    <row r="116" spans="1:136" x14ac:dyDescent="0.25">
      <c r="A116" s="479" t="str">
        <f ca="1">+IF(OFFSET('Water Data'!$B$2,0,10*ROW('Water Data'!E110))="","",OFFSET('Water Data'!$B$2,0,10*ROW('Water Data'!E110)))</f>
        <v/>
      </c>
      <c r="B116" s="47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6" t="str">
        <f t="shared" ca="1" si="1"/>
        <v/>
      </c>
      <c r="D116" s="50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0" t="str">
        <f ca="1">+IF(OFFSET('Water Data'!$D$27,0,10*ROW('Water Data'!D110))="","",OFFSET('Water Data'!$D$27,0,10*ROW('Water Data'!D110)))</f>
        <v/>
      </c>
      <c r="BT116" s="370" t="str">
        <f ca="1">+IF(OFFSET('Water Data'!$D$28,0,10*ROW('Water Data'!D110))="","",OFFSET('Water Data'!$D$28,0,10*ROW('Water Data'!D110)))</f>
        <v/>
      </c>
      <c r="BU116" s="370" t="str">
        <f ca="1">+IF(OFFSET('Water Data'!$D$29,0,10*ROW('Water Data'!D110))="","",OFFSET('Water Data'!$D$29,0,10*ROW('Water Data'!D110)))</f>
        <v/>
      </c>
      <c r="BV116" s="370" t="str">
        <f ca="1">+IF(OFFSET('Water Data'!$E$27,0,10*ROW('Water Data'!E110))="","",OFFSET('Water Data'!$E$27,0,10*ROW('Water Data'!E110)))</f>
        <v/>
      </c>
      <c r="BW116" s="370" t="str">
        <f ca="1">+IF(OFFSET('Water Data'!$E$28,0,10*ROW('Water Data'!E110))="","",OFFSET('Water Data'!$E$28,0,10*ROW('Water Data'!E110)))</f>
        <v/>
      </c>
      <c r="BX116" s="370" t="str">
        <f ca="1">+IF(OFFSET('Water Data'!$E$29,0,10*ROW('Water Data'!E110))="","",OFFSET('Water Data'!$E$29,0,10*ROW('Water Data'!E110)))</f>
        <v/>
      </c>
      <c r="BY116" s="370" t="str">
        <f ca="1">+IF(OFFSET('Water Data'!$F$27,0,10*ROW('Water Data'!F110))="","",OFFSET('Water Data'!$F$27,0,10*ROW('Water Data'!F110)))</f>
        <v/>
      </c>
      <c r="BZ116" s="370" t="str">
        <f ca="1">+IF(OFFSET('Water Data'!$F$28,0,10*ROW('Water Data'!F110))="","",OFFSET('Water Data'!$F$28,0,10*ROW('Water Data'!F110)))</f>
        <v/>
      </c>
      <c r="CA116" s="370" t="str">
        <f ca="1">+IF(OFFSET('Water Data'!$F$29,0,10*ROW('Water Data'!F110))="","",OFFSET('Water Data'!$F$29,0,10*ROW('Water Data'!F110)))</f>
        <v/>
      </c>
      <c r="CB116" s="370" t="str">
        <f ca="1">+IF(OFFSET('Water Data'!$G$27,0,10*ROW('Water Data'!G110))="","",OFFSET('Water Data'!$G$27,0,10*ROW('Water Data'!G110)))</f>
        <v/>
      </c>
      <c r="CC116" s="370" t="str">
        <f ca="1">+IF(OFFSET('Water Data'!$G$28,0,10*ROW('Water Data'!G110))="","",OFFSET('Water Data'!$G$28,0,10*ROW('Water Data'!G110)))</f>
        <v/>
      </c>
      <c r="CD116" s="370" t="str">
        <f ca="1">+IF(OFFSET('Water Data'!$G$29,0,10*ROW('Water Data'!G110))="","",OFFSET('Water Data'!$G$29,0,10*ROW('Water Data'!G110)))</f>
        <v/>
      </c>
      <c r="CE116" s="370" t="str">
        <f ca="1">+IF(OFFSET('Water Data'!$H$27,0,10*ROW('Water Data'!H110))="","",OFFSET('Water Data'!$H$27,0,10*ROW('Water Data'!H110)))</f>
        <v/>
      </c>
      <c r="CF116" s="370" t="str">
        <f ca="1">+IF(OFFSET('Water Data'!$H$28,0,10*ROW('Water Data'!H110))="","",OFFSET('Water Data'!$H$28,0,10*ROW('Water Data'!H110)))</f>
        <v/>
      </c>
      <c r="CG116" s="370" t="str">
        <f ca="1">+IF(OFFSET('Water Data'!$H$29,0,10*ROW('Water Data'!H110))="","",OFFSET('Water Data'!$H$29,0,10*ROW('Water Data'!H110)))</f>
        <v/>
      </c>
      <c r="CH116" s="370" t="str">
        <f ca="1">+IF(OFFSET('Water Data'!$I$27,0,10*ROW('Water Data'!I110))="","",OFFSET('Water Data'!$I$27,0,10*ROW('Water Data'!I110)))</f>
        <v/>
      </c>
      <c r="CI116" s="370" t="str">
        <f ca="1">+IF(OFFSET('Water Data'!$I$28,0,10*ROW('Water Data'!I110))="","",OFFSET('Water Data'!$I$28,0,10*ROW('Water Data'!I110)))</f>
        <v/>
      </c>
      <c r="CJ116" s="370" t="str">
        <f ca="1">+IF(OFFSET('Water Data'!$I$29,0,10*ROW('Water Data'!I110))="","",OFFSET('Water Data'!$I$29,0,10*ROW('Water Data'!I110)))</f>
        <v/>
      </c>
      <c r="CK116" s="370" t="str">
        <f ca="1">+IF(OFFSET('Sanitation Data'!$D$28,0,10*ROW('Sanitation Data'!D110))="","",OFFSET('Sanitation Data'!$D$28,0,10*ROW('Sanitation Data'!D110)))</f>
        <v/>
      </c>
      <c r="CL116" s="370" t="str">
        <f ca="1">+IF(OFFSET('Sanitation Data'!$D$29,0,10*ROW('Sanitation Data'!D110))="","",OFFSET('Sanitation Data'!$D$29,0,10*ROW('Sanitation Data'!D110)))</f>
        <v/>
      </c>
      <c r="CM116" s="370" t="str">
        <f ca="1">+IF(OFFSET('Sanitation Data'!$D$30,0,10*ROW('Sanitation Data'!D110))="","",OFFSET('Sanitation Data'!$D$30,0,10*ROW('Sanitation Data'!D110)))</f>
        <v/>
      </c>
      <c r="CN116" s="370" t="str">
        <f ca="1">+IF(OFFSET('Sanitation Data'!$D$31,0,10*ROW('Sanitation Data'!D110))="","",OFFSET('Sanitation Data'!$D$31,0,10*ROW('Sanitation Data'!D110)))</f>
        <v/>
      </c>
      <c r="CO116" s="370" t="str">
        <f ca="1">+IF(OFFSET('Sanitation Data'!$D$32,0,10*ROW('Sanitation Data'!D110))="","",OFFSET('Sanitation Data'!$D$32,0,10*ROW('Sanitation Data'!D110)))</f>
        <v/>
      </c>
      <c r="CP116" s="370" t="str">
        <f ca="1">+IF(OFFSET('Sanitation Data'!$E$28,0,10*ROW('Sanitation Data'!E110))="","",OFFSET('Sanitation Data'!$E$28,0,10*ROW('Sanitation Data'!E110)))</f>
        <v/>
      </c>
      <c r="CQ116" s="370" t="str">
        <f ca="1">+IF(OFFSET('Sanitation Data'!$E$29,0,10*ROW('Sanitation Data'!E110))="","",OFFSET('Sanitation Data'!$E$29,0,10*ROW('Sanitation Data'!E110)))</f>
        <v/>
      </c>
      <c r="CR116" s="370" t="str">
        <f ca="1">+IF(OFFSET('Sanitation Data'!$E$30,0,10*ROW('Sanitation Data'!E110))="","",OFFSET('Sanitation Data'!$E$30,0,10*ROW('Sanitation Data'!E110)))</f>
        <v/>
      </c>
      <c r="CS116" s="370" t="str">
        <f ca="1">+IF(OFFSET('Sanitation Data'!$E$31,0,10*ROW('Sanitation Data'!E110))="","",OFFSET('Sanitation Data'!$E$31,0,10*ROW('Sanitation Data'!E110)))</f>
        <v/>
      </c>
      <c r="CT116" s="370" t="str">
        <f ca="1">+IF(OFFSET('Sanitation Data'!$E$32,0,10*ROW('Sanitation Data'!E110))="","",OFFSET('Sanitation Data'!$E$32,0,10*ROW('Sanitation Data'!E110)))</f>
        <v/>
      </c>
      <c r="CU116" s="370" t="str">
        <f ca="1">+IF(OFFSET('Sanitation Data'!$F$28,0,10*ROW('Sanitation Data'!F110))="","",OFFSET('Sanitation Data'!$F$28,0,10*ROW('Sanitation Data'!F110)))</f>
        <v/>
      </c>
      <c r="CV116" s="370" t="str">
        <f ca="1">+IF(OFFSET('Sanitation Data'!$F$29,0,10*ROW('Sanitation Data'!F110))="","",OFFSET('Sanitation Data'!$F$29,0,10*ROW('Sanitation Data'!F110)))</f>
        <v/>
      </c>
      <c r="CW116" s="370" t="str">
        <f ca="1">+IF(OFFSET('Sanitation Data'!$F$30,0,10*ROW('Sanitation Data'!F110))="","",OFFSET('Sanitation Data'!$F$30,0,10*ROW('Sanitation Data'!F110)))</f>
        <v/>
      </c>
      <c r="CX116" s="370" t="str">
        <f ca="1">+IF(OFFSET('Sanitation Data'!$F$31,0,10*ROW('Sanitation Data'!F110))="","",OFFSET('Sanitation Data'!$F$31,0,10*ROW('Sanitation Data'!F110)))</f>
        <v/>
      </c>
      <c r="CY116" s="370" t="str">
        <f ca="1">+IF(OFFSET('Sanitation Data'!$F$32,0,10*ROW('Sanitation Data'!F110))="","",OFFSET('Sanitation Data'!$F$32,0,10*ROW('Sanitation Data'!F110)))</f>
        <v/>
      </c>
      <c r="CZ116" s="370" t="str">
        <f ca="1">+IF(OFFSET('Sanitation Data'!$G$28,0,10*ROW('Sanitation Data'!G110))="","",OFFSET('Sanitation Data'!$G$28,0,10*ROW('Sanitation Data'!G110)))</f>
        <v/>
      </c>
      <c r="DA116" s="370" t="str">
        <f ca="1">+IF(OFFSET('Sanitation Data'!$G$29,0,10*ROW('Sanitation Data'!G110))="","",OFFSET('Sanitation Data'!$G$29,0,10*ROW('Sanitation Data'!G110)))</f>
        <v/>
      </c>
      <c r="DB116" s="370" t="str">
        <f ca="1">+IF(OFFSET('Sanitation Data'!$G$30,0,10*ROW('Sanitation Data'!G110))="","",OFFSET('Sanitation Data'!$G$30,0,10*ROW('Sanitation Data'!G110)))</f>
        <v/>
      </c>
      <c r="DC116" s="370" t="str">
        <f ca="1">+IF(OFFSET('Sanitation Data'!$G$31,0,10*ROW('Sanitation Data'!G110))="","",OFFSET('Sanitation Data'!$G$31,0,10*ROW('Sanitation Data'!G110)))</f>
        <v/>
      </c>
      <c r="DD116" s="370" t="str">
        <f ca="1">+IF(OFFSET('Sanitation Data'!$G$32,0,10*ROW('Sanitation Data'!G110))="","",OFFSET('Sanitation Data'!$G$32,0,10*ROW('Sanitation Data'!G110)))</f>
        <v/>
      </c>
      <c r="DE116" s="370" t="str">
        <f ca="1">+IF(OFFSET('Sanitation Data'!$H$28,0,10*ROW('Sanitation Data'!H110))="","",OFFSET('Sanitation Data'!$H$28,0,10*ROW('Sanitation Data'!H110)))</f>
        <v/>
      </c>
      <c r="DF116" s="370" t="str">
        <f ca="1">+IF(OFFSET('Sanitation Data'!$H$29,0,10*ROW('Sanitation Data'!H110))="","",OFFSET('Sanitation Data'!$H$29,0,10*ROW('Sanitation Data'!H110)))</f>
        <v/>
      </c>
      <c r="DG116" s="370" t="str">
        <f ca="1">+IF(OFFSET('Sanitation Data'!$H$30,0,10*ROW('Sanitation Data'!H110))="","",OFFSET('Sanitation Data'!$H$30,0,10*ROW('Sanitation Data'!H110)))</f>
        <v/>
      </c>
      <c r="DH116" s="370" t="str">
        <f ca="1">+IF(OFFSET('Sanitation Data'!$H$31,0,10*ROW('Sanitation Data'!H110))="","",OFFSET('Sanitation Data'!$H$31,0,10*ROW('Sanitation Data'!H110)))</f>
        <v/>
      </c>
      <c r="DI116" s="370" t="str">
        <f ca="1">+IF(OFFSET('Sanitation Data'!$H$32,0,10*ROW('Sanitation Data'!H110))="","",OFFSET('Sanitation Data'!$H$32,0,10*ROW('Sanitation Data'!H110)))</f>
        <v/>
      </c>
      <c r="DJ116" s="370" t="str">
        <f ca="1">+IF(OFFSET('Sanitation Data'!$I$28,0,10*ROW('Sanitation Data'!I110))="","",OFFSET('Sanitation Data'!$I$28,0,10*ROW('Sanitation Data'!I110)))</f>
        <v/>
      </c>
      <c r="DK116" s="370" t="str">
        <f ca="1">+IF(OFFSET('Sanitation Data'!$I$29,0,10*ROW('Sanitation Data'!I110))="","",OFFSET('Sanitation Data'!$I$29,0,10*ROW('Sanitation Data'!I110)))</f>
        <v/>
      </c>
      <c r="DL116" s="370" t="str">
        <f ca="1">+IF(OFFSET('Sanitation Data'!$I$30,0,10*ROW('Sanitation Data'!I110))="","",OFFSET('Sanitation Data'!$I$30,0,10*ROW('Sanitation Data'!I110)))</f>
        <v/>
      </c>
      <c r="DM116" s="370" t="str">
        <f ca="1">+IF(OFFSET('Sanitation Data'!$I$31,0,10*ROW('Sanitation Data'!I110))="","",OFFSET('Sanitation Data'!$I$31,0,10*ROW('Sanitation Data'!I110)))</f>
        <v/>
      </c>
      <c r="DN116" s="370" t="str">
        <f ca="1">+IF(OFFSET('Sanitation Data'!$I$32,0,10*ROW('Sanitation Data'!I110))="","",OFFSET('Sanitation Data'!$I$32,0,10*ROW('Sanitation Data'!I110)))</f>
        <v/>
      </c>
      <c r="DO116" s="370" t="str">
        <f ca="1">+IF(OFFSET('Hygiene Data'!$D$11,0,10*ROW('Hygiene Data'!D110))="","",OFFSET('Hygiene Data'!$D$11,0,10*ROW('Hygiene Data'!D110)))</f>
        <v/>
      </c>
      <c r="DP116" s="370" t="str">
        <f ca="1">+IF(OFFSET('Hygiene Data'!$D$12,0,10*ROW('Hygiene Data'!D110))="","",OFFSET('Hygiene Data'!$D$12,0,10*ROW('Hygiene Data'!D110)))</f>
        <v/>
      </c>
      <c r="DQ116" s="370" t="str">
        <f ca="1">+IF(OFFSET('Hygiene Data'!$D$13,0,10*ROW('Hygiene Data'!D110))="","",OFFSET('Hygiene Data'!$D$13,0,10*ROW('Hygiene Data'!D110)))</f>
        <v/>
      </c>
      <c r="DR116" s="370" t="str">
        <f ca="1">+IF(OFFSET('Hygiene Data'!$E$11,0,10*ROW('Hygiene Data'!E110))="","",OFFSET('Hygiene Data'!$E$11,0,10*ROW('Hygiene Data'!E110)))</f>
        <v/>
      </c>
      <c r="DS116" s="370" t="str">
        <f ca="1">+IF(OFFSET('Hygiene Data'!$E$12,0,10*ROW('Hygiene Data'!E110))="","",OFFSET('Hygiene Data'!$E$12,0,10*ROW('Hygiene Data'!E110)))</f>
        <v/>
      </c>
      <c r="DT116" s="370" t="str">
        <f ca="1">+IF(OFFSET('Hygiene Data'!$E$13,0,10*ROW('Hygiene Data'!E110))="","",OFFSET('Hygiene Data'!$E$13,0,10*ROW('Hygiene Data'!E110)))</f>
        <v/>
      </c>
      <c r="DU116" s="370" t="str">
        <f ca="1">+IF(OFFSET('Hygiene Data'!$F$11,0,10*ROW('Hygiene Data'!F110))="","",OFFSET('Hygiene Data'!$F$11,0,10*ROW('Hygiene Data'!F110)))</f>
        <v/>
      </c>
      <c r="DV116" s="370" t="str">
        <f ca="1">+IF(OFFSET('Hygiene Data'!$F$12,0,10*ROW('Hygiene Data'!F110))="","",OFFSET('Hygiene Data'!$F$12,0,10*ROW('Hygiene Data'!F110)))</f>
        <v/>
      </c>
      <c r="DW116" s="370" t="str">
        <f ca="1">+IF(OFFSET('Hygiene Data'!$F$13,0,10*ROW('Hygiene Data'!F110))="","",OFFSET('Hygiene Data'!$F$13,0,10*ROW('Hygiene Data'!F110)))</f>
        <v/>
      </c>
      <c r="DX116" s="370" t="str">
        <f ca="1">+IF(OFFSET('Hygiene Data'!$G$11,0,10*ROW('Hygiene Data'!G110))="","",OFFSET('Hygiene Data'!$G$11,0,10*ROW('Hygiene Data'!G110)))</f>
        <v/>
      </c>
      <c r="DY116" s="370" t="str">
        <f ca="1">+IF(OFFSET('Hygiene Data'!$G$12,0,10*ROW('Hygiene Data'!G110))="","",OFFSET('Hygiene Data'!$G$12,0,10*ROW('Hygiene Data'!G110)))</f>
        <v/>
      </c>
      <c r="DZ116" s="370" t="str">
        <f ca="1">+IF(OFFSET('Hygiene Data'!$G$13,0,10*ROW('Hygiene Data'!G110))="","",OFFSET('Hygiene Data'!$G$13,0,10*ROW('Hygiene Data'!G110)))</f>
        <v/>
      </c>
      <c r="EA116" s="370" t="str">
        <f ca="1">+IF(OFFSET('Hygiene Data'!$H$11,0,10*ROW('Hygiene Data'!H110))="","",OFFSET('Hygiene Data'!$H$11,0,10*ROW('Hygiene Data'!H110)))</f>
        <v/>
      </c>
      <c r="EB116" s="370" t="str">
        <f ca="1">+IF(OFFSET('Hygiene Data'!$H$12,0,10*ROW('Hygiene Data'!H110))="","",OFFSET('Hygiene Data'!$H$12,0,10*ROW('Hygiene Data'!H110)))</f>
        <v/>
      </c>
      <c r="EC116" s="370" t="str">
        <f ca="1">+IF(OFFSET('Hygiene Data'!$H$13,0,10*ROW('Hygiene Data'!H110))="","",OFFSET('Hygiene Data'!$H$13,0,10*ROW('Hygiene Data'!H110)))</f>
        <v/>
      </c>
      <c r="ED116" s="370" t="str">
        <f ca="1">+IF(OFFSET('Hygiene Data'!$I$11,0,10*ROW('Hygiene Data'!I110))="","",OFFSET('Hygiene Data'!$I$11,0,10*ROW('Hygiene Data'!I110)))</f>
        <v/>
      </c>
      <c r="EE116" s="370" t="str">
        <f ca="1">+IF(OFFSET('Hygiene Data'!$I$12,0,10*ROW('Hygiene Data'!I110))="","",OFFSET('Hygiene Data'!$I$12,0,10*ROW('Hygiene Data'!I110)))</f>
        <v/>
      </c>
      <c r="EF116" s="370" t="str">
        <f ca="1">+IF(OFFSET('Hygiene Data'!$I$13,0,10*ROW('Hygiene Data'!I110))="","",OFFSET('Hygiene Data'!$I$13,0,10*ROW('Hygiene Data'!I110)))</f>
        <v/>
      </c>
    </row>
    <row r="117" spans="1:136" x14ac:dyDescent="0.25">
      <c r="A117" s="479" t="str">
        <f ca="1">+IF(OFFSET('Water Data'!$B$2,0,10*ROW('Water Data'!E111))="","",OFFSET('Water Data'!$B$2,0,10*ROW('Water Data'!E111)))</f>
        <v/>
      </c>
      <c r="B117" s="47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6" t="str">
        <f t="shared" ca="1" si="1"/>
        <v/>
      </c>
      <c r="D117" s="50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0" t="str">
        <f ca="1">+IF(OFFSET('Water Data'!$D$27,0,10*ROW('Water Data'!D111))="","",OFFSET('Water Data'!$D$27,0,10*ROW('Water Data'!D111)))</f>
        <v/>
      </c>
      <c r="BT117" s="370" t="str">
        <f ca="1">+IF(OFFSET('Water Data'!$D$28,0,10*ROW('Water Data'!D111))="","",OFFSET('Water Data'!$D$28,0,10*ROW('Water Data'!D111)))</f>
        <v/>
      </c>
      <c r="BU117" s="370" t="str">
        <f ca="1">+IF(OFFSET('Water Data'!$D$29,0,10*ROW('Water Data'!D111))="","",OFFSET('Water Data'!$D$29,0,10*ROW('Water Data'!D111)))</f>
        <v/>
      </c>
      <c r="BV117" s="370" t="str">
        <f ca="1">+IF(OFFSET('Water Data'!$E$27,0,10*ROW('Water Data'!E111))="","",OFFSET('Water Data'!$E$27,0,10*ROW('Water Data'!E111)))</f>
        <v/>
      </c>
      <c r="BW117" s="370" t="str">
        <f ca="1">+IF(OFFSET('Water Data'!$E$28,0,10*ROW('Water Data'!E111))="","",OFFSET('Water Data'!$E$28,0,10*ROW('Water Data'!E111)))</f>
        <v/>
      </c>
      <c r="BX117" s="370" t="str">
        <f ca="1">+IF(OFFSET('Water Data'!$E$29,0,10*ROW('Water Data'!E111))="","",OFFSET('Water Data'!$E$29,0,10*ROW('Water Data'!E111)))</f>
        <v/>
      </c>
      <c r="BY117" s="370" t="str">
        <f ca="1">+IF(OFFSET('Water Data'!$F$27,0,10*ROW('Water Data'!F111))="","",OFFSET('Water Data'!$F$27,0,10*ROW('Water Data'!F111)))</f>
        <v/>
      </c>
      <c r="BZ117" s="370" t="str">
        <f ca="1">+IF(OFFSET('Water Data'!$F$28,0,10*ROW('Water Data'!F111))="","",OFFSET('Water Data'!$F$28,0,10*ROW('Water Data'!F111)))</f>
        <v/>
      </c>
      <c r="CA117" s="370" t="str">
        <f ca="1">+IF(OFFSET('Water Data'!$F$29,0,10*ROW('Water Data'!F111))="","",OFFSET('Water Data'!$F$29,0,10*ROW('Water Data'!F111)))</f>
        <v/>
      </c>
      <c r="CB117" s="370" t="str">
        <f ca="1">+IF(OFFSET('Water Data'!$G$27,0,10*ROW('Water Data'!G111))="","",OFFSET('Water Data'!$G$27,0,10*ROW('Water Data'!G111)))</f>
        <v/>
      </c>
      <c r="CC117" s="370" t="str">
        <f ca="1">+IF(OFFSET('Water Data'!$G$28,0,10*ROW('Water Data'!G111))="","",OFFSET('Water Data'!$G$28,0,10*ROW('Water Data'!G111)))</f>
        <v/>
      </c>
      <c r="CD117" s="370" t="str">
        <f ca="1">+IF(OFFSET('Water Data'!$G$29,0,10*ROW('Water Data'!G111))="","",OFFSET('Water Data'!$G$29,0,10*ROW('Water Data'!G111)))</f>
        <v/>
      </c>
      <c r="CE117" s="370" t="str">
        <f ca="1">+IF(OFFSET('Water Data'!$H$27,0,10*ROW('Water Data'!H111))="","",OFFSET('Water Data'!$H$27,0,10*ROW('Water Data'!H111)))</f>
        <v/>
      </c>
      <c r="CF117" s="370" t="str">
        <f ca="1">+IF(OFFSET('Water Data'!$H$28,0,10*ROW('Water Data'!H111))="","",OFFSET('Water Data'!$H$28,0,10*ROW('Water Data'!H111)))</f>
        <v/>
      </c>
      <c r="CG117" s="370" t="str">
        <f ca="1">+IF(OFFSET('Water Data'!$H$29,0,10*ROW('Water Data'!H111))="","",OFFSET('Water Data'!$H$29,0,10*ROW('Water Data'!H111)))</f>
        <v/>
      </c>
      <c r="CH117" s="370" t="str">
        <f ca="1">+IF(OFFSET('Water Data'!$I$27,0,10*ROW('Water Data'!I111))="","",OFFSET('Water Data'!$I$27,0,10*ROW('Water Data'!I111)))</f>
        <v/>
      </c>
      <c r="CI117" s="370" t="str">
        <f ca="1">+IF(OFFSET('Water Data'!$I$28,0,10*ROW('Water Data'!I111))="","",OFFSET('Water Data'!$I$28,0,10*ROW('Water Data'!I111)))</f>
        <v/>
      </c>
      <c r="CJ117" s="370" t="str">
        <f ca="1">+IF(OFFSET('Water Data'!$I$29,0,10*ROW('Water Data'!I111))="","",OFFSET('Water Data'!$I$29,0,10*ROW('Water Data'!I111)))</f>
        <v/>
      </c>
      <c r="CK117" s="370" t="str">
        <f ca="1">+IF(OFFSET('Sanitation Data'!$D$28,0,10*ROW('Sanitation Data'!D111))="","",OFFSET('Sanitation Data'!$D$28,0,10*ROW('Sanitation Data'!D111)))</f>
        <v/>
      </c>
      <c r="CL117" s="370" t="str">
        <f ca="1">+IF(OFFSET('Sanitation Data'!$D$29,0,10*ROW('Sanitation Data'!D111))="","",OFFSET('Sanitation Data'!$D$29,0,10*ROW('Sanitation Data'!D111)))</f>
        <v/>
      </c>
      <c r="CM117" s="370" t="str">
        <f ca="1">+IF(OFFSET('Sanitation Data'!$D$30,0,10*ROW('Sanitation Data'!D111))="","",OFFSET('Sanitation Data'!$D$30,0,10*ROW('Sanitation Data'!D111)))</f>
        <v/>
      </c>
      <c r="CN117" s="370" t="str">
        <f ca="1">+IF(OFFSET('Sanitation Data'!$D$31,0,10*ROW('Sanitation Data'!D111))="","",OFFSET('Sanitation Data'!$D$31,0,10*ROW('Sanitation Data'!D111)))</f>
        <v/>
      </c>
      <c r="CO117" s="370" t="str">
        <f ca="1">+IF(OFFSET('Sanitation Data'!$D$32,0,10*ROW('Sanitation Data'!D111))="","",OFFSET('Sanitation Data'!$D$32,0,10*ROW('Sanitation Data'!D111)))</f>
        <v/>
      </c>
      <c r="CP117" s="370" t="str">
        <f ca="1">+IF(OFFSET('Sanitation Data'!$E$28,0,10*ROW('Sanitation Data'!E111))="","",OFFSET('Sanitation Data'!$E$28,0,10*ROW('Sanitation Data'!E111)))</f>
        <v/>
      </c>
      <c r="CQ117" s="370" t="str">
        <f ca="1">+IF(OFFSET('Sanitation Data'!$E$29,0,10*ROW('Sanitation Data'!E111))="","",OFFSET('Sanitation Data'!$E$29,0,10*ROW('Sanitation Data'!E111)))</f>
        <v/>
      </c>
      <c r="CR117" s="370" t="str">
        <f ca="1">+IF(OFFSET('Sanitation Data'!$E$30,0,10*ROW('Sanitation Data'!E111))="","",OFFSET('Sanitation Data'!$E$30,0,10*ROW('Sanitation Data'!E111)))</f>
        <v/>
      </c>
      <c r="CS117" s="370" t="str">
        <f ca="1">+IF(OFFSET('Sanitation Data'!$E$31,0,10*ROW('Sanitation Data'!E111))="","",OFFSET('Sanitation Data'!$E$31,0,10*ROW('Sanitation Data'!E111)))</f>
        <v/>
      </c>
      <c r="CT117" s="370" t="str">
        <f ca="1">+IF(OFFSET('Sanitation Data'!$E$32,0,10*ROW('Sanitation Data'!E111))="","",OFFSET('Sanitation Data'!$E$32,0,10*ROW('Sanitation Data'!E111)))</f>
        <v/>
      </c>
      <c r="CU117" s="370" t="str">
        <f ca="1">+IF(OFFSET('Sanitation Data'!$F$28,0,10*ROW('Sanitation Data'!F111))="","",OFFSET('Sanitation Data'!$F$28,0,10*ROW('Sanitation Data'!F111)))</f>
        <v/>
      </c>
      <c r="CV117" s="370" t="str">
        <f ca="1">+IF(OFFSET('Sanitation Data'!$F$29,0,10*ROW('Sanitation Data'!F111))="","",OFFSET('Sanitation Data'!$F$29,0,10*ROW('Sanitation Data'!F111)))</f>
        <v/>
      </c>
      <c r="CW117" s="370" t="str">
        <f ca="1">+IF(OFFSET('Sanitation Data'!$F$30,0,10*ROW('Sanitation Data'!F111))="","",OFFSET('Sanitation Data'!$F$30,0,10*ROW('Sanitation Data'!F111)))</f>
        <v/>
      </c>
      <c r="CX117" s="370" t="str">
        <f ca="1">+IF(OFFSET('Sanitation Data'!$F$31,0,10*ROW('Sanitation Data'!F111))="","",OFFSET('Sanitation Data'!$F$31,0,10*ROW('Sanitation Data'!F111)))</f>
        <v/>
      </c>
      <c r="CY117" s="370" t="str">
        <f ca="1">+IF(OFFSET('Sanitation Data'!$F$32,0,10*ROW('Sanitation Data'!F111))="","",OFFSET('Sanitation Data'!$F$32,0,10*ROW('Sanitation Data'!F111)))</f>
        <v/>
      </c>
      <c r="CZ117" s="370" t="str">
        <f ca="1">+IF(OFFSET('Sanitation Data'!$G$28,0,10*ROW('Sanitation Data'!G111))="","",OFFSET('Sanitation Data'!$G$28,0,10*ROW('Sanitation Data'!G111)))</f>
        <v/>
      </c>
      <c r="DA117" s="370" t="str">
        <f ca="1">+IF(OFFSET('Sanitation Data'!$G$29,0,10*ROW('Sanitation Data'!G111))="","",OFFSET('Sanitation Data'!$G$29,0,10*ROW('Sanitation Data'!G111)))</f>
        <v/>
      </c>
      <c r="DB117" s="370" t="str">
        <f ca="1">+IF(OFFSET('Sanitation Data'!$G$30,0,10*ROW('Sanitation Data'!G111))="","",OFFSET('Sanitation Data'!$G$30,0,10*ROW('Sanitation Data'!G111)))</f>
        <v/>
      </c>
      <c r="DC117" s="370" t="str">
        <f ca="1">+IF(OFFSET('Sanitation Data'!$G$31,0,10*ROW('Sanitation Data'!G111))="","",OFFSET('Sanitation Data'!$G$31,0,10*ROW('Sanitation Data'!G111)))</f>
        <v/>
      </c>
      <c r="DD117" s="370" t="str">
        <f ca="1">+IF(OFFSET('Sanitation Data'!$G$32,0,10*ROW('Sanitation Data'!G111))="","",OFFSET('Sanitation Data'!$G$32,0,10*ROW('Sanitation Data'!G111)))</f>
        <v/>
      </c>
      <c r="DE117" s="370" t="str">
        <f ca="1">+IF(OFFSET('Sanitation Data'!$H$28,0,10*ROW('Sanitation Data'!H111))="","",OFFSET('Sanitation Data'!$H$28,0,10*ROW('Sanitation Data'!H111)))</f>
        <v/>
      </c>
      <c r="DF117" s="370" t="str">
        <f ca="1">+IF(OFFSET('Sanitation Data'!$H$29,0,10*ROW('Sanitation Data'!H111))="","",OFFSET('Sanitation Data'!$H$29,0,10*ROW('Sanitation Data'!H111)))</f>
        <v/>
      </c>
      <c r="DG117" s="370" t="str">
        <f ca="1">+IF(OFFSET('Sanitation Data'!$H$30,0,10*ROW('Sanitation Data'!H111))="","",OFFSET('Sanitation Data'!$H$30,0,10*ROW('Sanitation Data'!H111)))</f>
        <v/>
      </c>
      <c r="DH117" s="370" t="str">
        <f ca="1">+IF(OFFSET('Sanitation Data'!$H$31,0,10*ROW('Sanitation Data'!H111))="","",OFFSET('Sanitation Data'!$H$31,0,10*ROW('Sanitation Data'!H111)))</f>
        <v/>
      </c>
      <c r="DI117" s="370" t="str">
        <f ca="1">+IF(OFFSET('Sanitation Data'!$H$32,0,10*ROW('Sanitation Data'!H111))="","",OFFSET('Sanitation Data'!$H$32,0,10*ROW('Sanitation Data'!H111)))</f>
        <v/>
      </c>
      <c r="DJ117" s="370" t="str">
        <f ca="1">+IF(OFFSET('Sanitation Data'!$I$28,0,10*ROW('Sanitation Data'!I111))="","",OFFSET('Sanitation Data'!$I$28,0,10*ROW('Sanitation Data'!I111)))</f>
        <v/>
      </c>
      <c r="DK117" s="370" t="str">
        <f ca="1">+IF(OFFSET('Sanitation Data'!$I$29,0,10*ROW('Sanitation Data'!I111))="","",OFFSET('Sanitation Data'!$I$29,0,10*ROW('Sanitation Data'!I111)))</f>
        <v/>
      </c>
      <c r="DL117" s="370" t="str">
        <f ca="1">+IF(OFFSET('Sanitation Data'!$I$30,0,10*ROW('Sanitation Data'!I111))="","",OFFSET('Sanitation Data'!$I$30,0,10*ROW('Sanitation Data'!I111)))</f>
        <v/>
      </c>
      <c r="DM117" s="370" t="str">
        <f ca="1">+IF(OFFSET('Sanitation Data'!$I$31,0,10*ROW('Sanitation Data'!I111))="","",OFFSET('Sanitation Data'!$I$31,0,10*ROW('Sanitation Data'!I111)))</f>
        <v/>
      </c>
      <c r="DN117" s="370" t="str">
        <f ca="1">+IF(OFFSET('Sanitation Data'!$I$32,0,10*ROW('Sanitation Data'!I111))="","",OFFSET('Sanitation Data'!$I$32,0,10*ROW('Sanitation Data'!I111)))</f>
        <v/>
      </c>
      <c r="DO117" s="370" t="str">
        <f ca="1">+IF(OFFSET('Hygiene Data'!$D$11,0,10*ROW('Hygiene Data'!D111))="","",OFFSET('Hygiene Data'!$D$11,0,10*ROW('Hygiene Data'!D111)))</f>
        <v/>
      </c>
      <c r="DP117" s="370" t="str">
        <f ca="1">+IF(OFFSET('Hygiene Data'!$D$12,0,10*ROW('Hygiene Data'!D111))="","",OFFSET('Hygiene Data'!$D$12,0,10*ROW('Hygiene Data'!D111)))</f>
        <v/>
      </c>
      <c r="DQ117" s="370" t="str">
        <f ca="1">+IF(OFFSET('Hygiene Data'!$D$13,0,10*ROW('Hygiene Data'!D111))="","",OFFSET('Hygiene Data'!$D$13,0,10*ROW('Hygiene Data'!D111)))</f>
        <v/>
      </c>
      <c r="DR117" s="370" t="str">
        <f ca="1">+IF(OFFSET('Hygiene Data'!$E$11,0,10*ROW('Hygiene Data'!E111))="","",OFFSET('Hygiene Data'!$E$11,0,10*ROW('Hygiene Data'!E111)))</f>
        <v/>
      </c>
      <c r="DS117" s="370" t="str">
        <f ca="1">+IF(OFFSET('Hygiene Data'!$E$12,0,10*ROW('Hygiene Data'!E111))="","",OFFSET('Hygiene Data'!$E$12,0,10*ROW('Hygiene Data'!E111)))</f>
        <v/>
      </c>
      <c r="DT117" s="370" t="str">
        <f ca="1">+IF(OFFSET('Hygiene Data'!$E$13,0,10*ROW('Hygiene Data'!E111))="","",OFFSET('Hygiene Data'!$E$13,0,10*ROW('Hygiene Data'!E111)))</f>
        <v/>
      </c>
      <c r="DU117" s="370" t="str">
        <f ca="1">+IF(OFFSET('Hygiene Data'!$F$11,0,10*ROW('Hygiene Data'!F111))="","",OFFSET('Hygiene Data'!$F$11,0,10*ROW('Hygiene Data'!F111)))</f>
        <v/>
      </c>
      <c r="DV117" s="370" t="str">
        <f ca="1">+IF(OFFSET('Hygiene Data'!$F$12,0,10*ROW('Hygiene Data'!F111))="","",OFFSET('Hygiene Data'!$F$12,0,10*ROW('Hygiene Data'!F111)))</f>
        <v/>
      </c>
      <c r="DW117" s="370" t="str">
        <f ca="1">+IF(OFFSET('Hygiene Data'!$F$13,0,10*ROW('Hygiene Data'!F111))="","",OFFSET('Hygiene Data'!$F$13,0,10*ROW('Hygiene Data'!F111)))</f>
        <v/>
      </c>
      <c r="DX117" s="370" t="str">
        <f ca="1">+IF(OFFSET('Hygiene Data'!$G$11,0,10*ROW('Hygiene Data'!G111))="","",OFFSET('Hygiene Data'!$G$11,0,10*ROW('Hygiene Data'!G111)))</f>
        <v/>
      </c>
      <c r="DY117" s="370" t="str">
        <f ca="1">+IF(OFFSET('Hygiene Data'!$G$12,0,10*ROW('Hygiene Data'!G111))="","",OFFSET('Hygiene Data'!$G$12,0,10*ROW('Hygiene Data'!G111)))</f>
        <v/>
      </c>
      <c r="DZ117" s="370" t="str">
        <f ca="1">+IF(OFFSET('Hygiene Data'!$G$13,0,10*ROW('Hygiene Data'!G111))="","",OFFSET('Hygiene Data'!$G$13,0,10*ROW('Hygiene Data'!G111)))</f>
        <v/>
      </c>
      <c r="EA117" s="370" t="str">
        <f ca="1">+IF(OFFSET('Hygiene Data'!$H$11,0,10*ROW('Hygiene Data'!H111))="","",OFFSET('Hygiene Data'!$H$11,0,10*ROW('Hygiene Data'!H111)))</f>
        <v/>
      </c>
      <c r="EB117" s="370" t="str">
        <f ca="1">+IF(OFFSET('Hygiene Data'!$H$12,0,10*ROW('Hygiene Data'!H111))="","",OFFSET('Hygiene Data'!$H$12,0,10*ROW('Hygiene Data'!H111)))</f>
        <v/>
      </c>
      <c r="EC117" s="370" t="str">
        <f ca="1">+IF(OFFSET('Hygiene Data'!$H$13,0,10*ROW('Hygiene Data'!H111))="","",OFFSET('Hygiene Data'!$H$13,0,10*ROW('Hygiene Data'!H111)))</f>
        <v/>
      </c>
      <c r="ED117" s="370" t="str">
        <f ca="1">+IF(OFFSET('Hygiene Data'!$I$11,0,10*ROW('Hygiene Data'!I111))="","",OFFSET('Hygiene Data'!$I$11,0,10*ROW('Hygiene Data'!I111)))</f>
        <v/>
      </c>
      <c r="EE117" s="370" t="str">
        <f ca="1">+IF(OFFSET('Hygiene Data'!$I$12,0,10*ROW('Hygiene Data'!I111))="","",OFFSET('Hygiene Data'!$I$12,0,10*ROW('Hygiene Data'!I111)))</f>
        <v/>
      </c>
      <c r="EF117" s="370" t="str">
        <f ca="1">+IF(OFFSET('Hygiene Data'!$I$13,0,10*ROW('Hygiene Data'!I111))="","",OFFSET('Hygiene Data'!$I$13,0,10*ROW('Hygiene Data'!I111)))</f>
        <v/>
      </c>
    </row>
    <row r="118" spans="1:136" x14ac:dyDescent="0.25">
      <c r="A118" s="479" t="str">
        <f ca="1">+IF(OFFSET('Water Data'!$B$2,0,10*ROW('Water Data'!E112))="","",OFFSET('Water Data'!$B$2,0,10*ROW('Water Data'!E112)))</f>
        <v/>
      </c>
      <c r="B118" s="47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6" t="str">
        <f t="shared" ca="1" si="1"/>
        <v/>
      </c>
      <c r="D118" s="50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0" t="str">
        <f ca="1">+IF(OFFSET('Water Data'!$D$27,0,10*ROW('Water Data'!D112))="","",OFFSET('Water Data'!$D$27,0,10*ROW('Water Data'!D112)))</f>
        <v/>
      </c>
      <c r="BT118" s="370" t="str">
        <f ca="1">+IF(OFFSET('Water Data'!$D$28,0,10*ROW('Water Data'!D112))="","",OFFSET('Water Data'!$D$28,0,10*ROW('Water Data'!D112)))</f>
        <v/>
      </c>
      <c r="BU118" s="370" t="str">
        <f ca="1">+IF(OFFSET('Water Data'!$D$29,0,10*ROW('Water Data'!D112))="","",OFFSET('Water Data'!$D$29,0,10*ROW('Water Data'!D112)))</f>
        <v/>
      </c>
      <c r="BV118" s="370" t="str">
        <f ca="1">+IF(OFFSET('Water Data'!$E$27,0,10*ROW('Water Data'!E112))="","",OFFSET('Water Data'!$E$27,0,10*ROW('Water Data'!E112)))</f>
        <v/>
      </c>
      <c r="BW118" s="370" t="str">
        <f ca="1">+IF(OFFSET('Water Data'!$E$28,0,10*ROW('Water Data'!E112))="","",OFFSET('Water Data'!$E$28,0,10*ROW('Water Data'!E112)))</f>
        <v/>
      </c>
      <c r="BX118" s="370" t="str">
        <f ca="1">+IF(OFFSET('Water Data'!$E$29,0,10*ROW('Water Data'!E112))="","",OFFSET('Water Data'!$E$29,0,10*ROW('Water Data'!E112)))</f>
        <v/>
      </c>
      <c r="BY118" s="370" t="str">
        <f ca="1">+IF(OFFSET('Water Data'!$F$27,0,10*ROW('Water Data'!F112))="","",OFFSET('Water Data'!$F$27,0,10*ROW('Water Data'!F112)))</f>
        <v/>
      </c>
      <c r="BZ118" s="370" t="str">
        <f ca="1">+IF(OFFSET('Water Data'!$F$28,0,10*ROW('Water Data'!F112))="","",OFFSET('Water Data'!$F$28,0,10*ROW('Water Data'!F112)))</f>
        <v/>
      </c>
      <c r="CA118" s="370" t="str">
        <f ca="1">+IF(OFFSET('Water Data'!$F$29,0,10*ROW('Water Data'!F112))="","",OFFSET('Water Data'!$F$29,0,10*ROW('Water Data'!F112)))</f>
        <v/>
      </c>
      <c r="CB118" s="370" t="str">
        <f ca="1">+IF(OFFSET('Water Data'!$G$27,0,10*ROW('Water Data'!G112))="","",OFFSET('Water Data'!$G$27,0,10*ROW('Water Data'!G112)))</f>
        <v/>
      </c>
      <c r="CC118" s="370" t="str">
        <f ca="1">+IF(OFFSET('Water Data'!$G$28,0,10*ROW('Water Data'!G112))="","",OFFSET('Water Data'!$G$28,0,10*ROW('Water Data'!G112)))</f>
        <v/>
      </c>
      <c r="CD118" s="370" t="str">
        <f ca="1">+IF(OFFSET('Water Data'!$G$29,0,10*ROW('Water Data'!G112))="","",OFFSET('Water Data'!$G$29,0,10*ROW('Water Data'!G112)))</f>
        <v/>
      </c>
      <c r="CE118" s="370" t="str">
        <f ca="1">+IF(OFFSET('Water Data'!$H$27,0,10*ROW('Water Data'!H112))="","",OFFSET('Water Data'!$H$27,0,10*ROW('Water Data'!H112)))</f>
        <v/>
      </c>
      <c r="CF118" s="370" t="str">
        <f ca="1">+IF(OFFSET('Water Data'!$H$28,0,10*ROW('Water Data'!H112))="","",OFFSET('Water Data'!$H$28,0,10*ROW('Water Data'!H112)))</f>
        <v/>
      </c>
      <c r="CG118" s="370" t="str">
        <f ca="1">+IF(OFFSET('Water Data'!$H$29,0,10*ROW('Water Data'!H112))="","",OFFSET('Water Data'!$H$29,0,10*ROW('Water Data'!H112)))</f>
        <v/>
      </c>
      <c r="CH118" s="370" t="str">
        <f ca="1">+IF(OFFSET('Water Data'!$I$27,0,10*ROW('Water Data'!I112))="","",OFFSET('Water Data'!$I$27,0,10*ROW('Water Data'!I112)))</f>
        <v/>
      </c>
      <c r="CI118" s="370" t="str">
        <f ca="1">+IF(OFFSET('Water Data'!$I$28,0,10*ROW('Water Data'!I112))="","",OFFSET('Water Data'!$I$28,0,10*ROW('Water Data'!I112)))</f>
        <v/>
      </c>
      <c r="CJ118" s="370" t="str">
        <f ca="1">+IF(OFFSET('Water Data'!$I$29,0,10*ROW('Water Data'!I112))="","",OFFSET('Water Data'!$I$29,0,10*ROW('Water Data'!I112)))</f>
        <v/>
      </c>
      <c r="CK118" s="370" t="str">
        <f ca="1">+IF(OFFSET('Sanitation Data'!$D$28,0,10*ROW('Sanitation Data'!D112))="","",OFFSET('Sanitation Data'!$D$28,0,10*ROW('Sanitation Data'!D112)))</f>
        <v/>
      </c>
      <c r="CL118" s="370" t="str">
        <f ca="1">+IF(OFFSET('Sanitation Data'!$D$29,0,10*ROW('Sanitation Data'!D112))="","",OFFSET('Sanitation Data'!$D$29,0,10*ROW('Sanitation Data'!D112)))</f>
        <v/>
      </c>
      <c r="CM118" s="370" t="str">
        <f ca="1">+IF(OFFSET('Sanitation Data'!$D$30,0,10*ROW('Sanitation Data'!D112))="","",OFFSET('Sanitation Data'!$D$30,0,10*ROW('Sanitation Data'!D112)))</f>
        <v/>
      </c>
      <c r="CN118" s="370" t="str">
        <f ca="1">+IF(OFFSET('Sanitation Data'!$D$31,0,10*ROW('Sanitation Data'!D112))="","",OFFSET('Sanitation Data'!$D$31,0,10*ROW('Sanitation Data'!D112)))</f>
        <v/>
      </c>
      <c r="CO118" s="370" t="str">
        <f ca="1">+IF(OFFSET('Sanitation Data'!$D$32,0,10*ROW('Sanitation Data'!D112))="","",OFFSET('Sanitation Data'!$D$32,0,10*ROW('Sanitation Data'!D112)))</f>
        <v/>
      </c>
      <c r="CP118" s="370" t="str">
        <f ca="1">+IF(OFFSET('Sanitation Data'!$E$28,0,10*ROW('Sanitation Data'!E112))="","",OFFSET('Sanitation Data'!$E$28,0,10*ROW('Sanitation Data'!E112)))</f>
        <v/>
      </c>
      <c r="CQ118" s="370" t="str">
        <f ca="1">+IF(OFFSET('Sanitation Data'!$E$29,0,10*ROW('Sanitation Data'!E112))="","",OFFSET('Sanitation Data'!$E$29,0,10*ROW('Sanitation Data'!E112)))</f>
        <v/>
      </c>
      <c r="CR118" s="370" t="str">
        <f ca="1">+IF(OFFSET('Sanitation Data'!$E$30,0,10*ROW('Sanitation Data'!E112))="","",OFFSET('Sanitation Data'!$E$30,0,10*ROW('Sanitation Data'!E112)))</f>
        <v/>
      </c>
      <c r="CS118" s="370" t="str">
        <f ca="1">+IF(OFFSET('Sanitation Data'!$E$31,0,10*ROW('Sanitation Data'!E112))="","",OFFSET('Sanitation Data'!$E$31,0,10*ROW('Sanitation Data'!E112)))</f>
        <v/>
      </c>
      <c r="CT118" s="370" t="str">
        <f ca="1">+IF(OFFSET('Sanitation Data'!$E$32,0,10*ROW('Sanitation Data'!E112))="","",OFFSET('Sanitation Data'!$E$32,0,10*ROW('Sanitation Data'!E112)))</f>
        <v/>
      </c>
      <c r="CU118" s="370" t="str">
        <f ca="1">+IF(OFFSET('Sanitation Data'!$F$28,0,10*ROW('Sanitation Data'!F112))="","",OFFSET('Sanitation Data'!$F$28,0,10*ROW('Sanitation Data'!F112)))</f>
        <v/>
      </c>
      <c r="CV118" s="370" t="str">
        <f ca="1">+IF(OFFSET('Sanitation Data'!$F$29,0,10*ROW('Sanitation Data'!F112))="","",OFFSET('Sanitation Data'!$F$29,0,10*ROW('Sanitation Data'!F112)))</f>
        <v/>
      </c>
      <c r="CW118" s="370" t="str">
        <f ca="1">+IF(OFFSET('Sanitation Data'!$F$30,0,10*ROW('Sanitation Data'!F112))="","",OFFSET('Sanitation Data'!$F$30,0,10*ROW('Sanitation Data'!F112)))</f>
        <v/>
      </c>
      <c r="CX118" s="370" t="str">
        <f ca="1">+IF(OFFSET('Sanitation Data'!$F$31,0,10*ROW('Sanitation Data'!F112))="","",OFFSET('Sanitation Data'!$F$31,0,10*ROW('Sanitation Data'!F112)))</f>
        <v/>
      </c>
      <c r="CY118" s="370" t="str">
        <f ca="1">+IF(OFFSET('Sanitation Data'!$F$32,0,10*ROW('Sanitation Data'!F112))="","",OFFSET('Sanitation Data'!$F$32,0,10*ROW('Sanitation Data'!F112)))</f>
        <v/>
      </c>
      <c r="CZ118" s="370" t="str">
        <f ca="1">+IF(OFFSET('Sanitation Data'!$G$28,0,10*ROW('Sanitation Data'!G112))="","",OFFSET('Sanitation Data'!$G$28,0,10*ROW('Sanitation Data'!G112)))</f>
        <v/>
      </c>
      <c r="DA118" s="370" t="str">
        <f ca="1">+IF(OFFSET('Sanitation Data'!$G$29,0,10*ROW('Sanitation Data'!G112))="","",OFFSET('Sanitation Data'!$G$29,0,10*ROW('Sanitation Data'!G112)))</f>
        <v/>
      </c>
      <c r="DB118" s="370" t="str">
        <f ca="1">+IF(OFFSET('Sanitation Data'!$G$30,0,10*ROW('Sanitation Data'!G112))="","",OFFSET('Sanitation Data'!$G$30,0,10*ROW('Sanitation Data'!G112)))</f>
        <v/>
      </c>
      <c r="DC118" s="370" t="str">
        <f ca="1">+IF(OFFSET('Sanitation Data'!$G$31,0,10*ROW('Sanitation Data'!G112))="","",OFFSET('Sanitation Data'!$G$31,0,10*ROW('Sanitation Data'!G112)))</f>
        <v/>
      </c>
      <c r="DD118" s="370" t="str">
        <f ca="1">+IF(OFFSET('Sanitation Data'!$G$32,0,10*ROW('Sanitation Data'!G112))="","",OFFSET('Sanitation Data'!$G$32,0,10*ROW('Sanitation Data'!G112)))</f>
        <v/>
      </c>
      <c r="DE118" s="370" t="str">
        <f ca="1">+IF(OFFSET('Sanitation Data'!$H$28,0,10*ROW('Sanitation Data'!H112))="","",OFFSET('Sanitation Data'!$H$28,0,10*ROW('Sanitation Data'!H112)))</f>
        <v/>
      </c>
      <c r="DF118" s="370" t="str">
        <f ca="1">+IF(OFFSET('Sanitation Data'!$H$29,0,10*ROW('Sanitation Data'!H112))="","",OFFSET('Sanitation Data'!$H$29,0,10*ROW('Sanitation Data'!H112)))</f>
        <v/>
      </c>
      <c r="DG118" s="370" t="str">
        <f ca="1">+IF(OFFSET('Sanitation Data'!$H$30,0,10*ROW('Sanitation Data'!H112))="","",OFFSET('Sanitation Data'!$H$30,0,10*ROW('Sanitation Data'!H112)))</f>
        <v/>
      </c>
      <c r="DH118" s="370" t="str">
        <f ca="1">+IF(OFFSET('Sanitation Data'!$H$31,0,10*ROW('Sanitation Data'!H112))="","",OFFSET('Sanitation Data'!$H$31,0,10*ROW('Sanitation Data'!H112)))</f>
        <v/>
      </c>
      <c r="DI118" s="370" t="str">
        <f ca="1">+IF(OFFSET('Sanitation Data'!$H$32,0,10*ROW('Sanitation Data'!H112))="","",OFFSET('Sanitation Data'!$H$32,0,10*ROW('Sanitation Data'!H112)))</f>
        <v/>
      </c>
      <c r="DJ118" s="370" t="str">
        <f ca="1">+IF(OFFSET('Sanitation Data'!$I$28,0,10*ROW('Sanitation Data'!I112))="","",OFFSET('Sanitation Data'!$I$28,0,10*ROW('Sanitation Data'!I112)))</f>
        <v/>
      </c>
      <c r="DK118" s="370" t="str">
        <f ca="1">+IF(OFFSET('Sanitation Data'!$I$29,0,10*ROW('Sanitation Data'!I112))="","",OFFSET('Sanitation Data'!$I$29,0,10*ROW('Sanitation Data'!I112)))</f>
        <v/>
      </c>
      <c r="DL118" s="370" t="str">
        <f ca="1">+IF(OFFSET('Sanitation Data'!$I$30,0,10*ROW('Sanitation Data'!I112))="","",OFFSET('Sanitation Data'!$I$30,0,10*ROW('Sanitation Data'!I112)))</f>
        <v/>
      </c>
      <c r="DM118" s="370" t="str">
        <f ca="1">+IF(OFFSET('Sanitation Data'!$I$31,0,10*ROW('Sanitation Data'!I112))="","",OFFSET('Sanitation Data'!$I$31,0,10*ROW('Sanitation Data'!I112)))</f>
        <v/>
      </c>
      <c r="DN118" s="370" t="str">
        <f ca="1">+IF(OFFSET('Sanitation Data'!$I$32,0,10*ROW('Sanitation Data'!I112))="","",OFFSET('Sanitation Data'!$I$32,0,10*ROW('Sanitation Data'!I112)))</f>
        <v/>
      </c>
      <c r="DO118" s="370" t="str">
        <f ca="1">+IF(OFFSET('Hygiene Data'!$D$11,0,10*ROW('Hygiene Data'!D112))="","",OFFSET('Hygiene Data'!$D$11,0,10*ROW('Hygiene Data'!D112)))</f>
        <v/>
      </c>
      <c r="DP118" s="370" t="str">
        <f ca="1">+IF(OFFSET('Hygiene Data'!$D$12,0,10*ROW('Hygiene Data'!D112))="","",OFFSET('Hygiene Data'!$D$12,0,10*ROW('Hygiene Data'!D112)))</f>
        <v/>
      </c>
      <c r="DQ118" s="370" t="str">
        <f ca="1">+IF(OFFSET('Hygiene Data'!$D$13,0,10*ROW('Hygiene Data'!D112))="","",OFFSET('Hygiene Data'!$D$13,0,10*ROW('Hygiene Data'!D112)))</f>
        <v/>
      </c>
      <c r="DR118" s="370" t="str">
        <f ca="1">+IF(OFFSET('Hygiene Data'!$E$11,0,10*ROW('Hygiene Data'!E112))="","",OFFSET('Hygiene Data'!$E$11,0,10*ROW('Hygiene Data'!E112)))</f>
        <v/>
      </c>
      <c r="DS118" s="370" t="str">
        <f ca="1">+IF(OFFSET('Hygiene Data'!$E$12,0,10*ROW('Hygiene Data'!E112))="","",OFFSET('Hygiene Data'!$E$12,0,10*ROW('Hygiene Data'!E112)))</f>
        <v/>
      </c>
      <c r="DT118" s="370" t="str">
        <f ca="1">+IF(OFFSET('Hygiene Data'!$E$13,0,10*ROW('Hygiene Data'!E112))="","",OFFSET('Hygiene Data'!$E$13,0,10*ROW('Hygiene Data'!E112)))</f>
        <v/>
      </c>
      <c r="DU118" s="370" t="str">
        <f ca="1">+IF(OFFSET('Hygiene Data'!$F$11,0,10*ROW('Hygiene Data'!F112))="","",OFFSET('Hygiene Data'!$F$11,0,10*ROW('Hygiene Data'!F112)))</f>
        <v/>
      </c>
      <c r="DV118" s="370" t="str">
        <f ca="1">+IF(OFFSET('Hygiene Data'!$F$12,0,10*ROW('Hygiene Data'!F112))="","",OFFSET('Hygiene Data'!$F$12,0,10*ROW('Hygiene Data'!F112)))</f>
        <v/>
      </c>
      <c r="DW118" s="370" t="str">
        <f ca="1">+IF(OFFSET('Hygiene Data'!$F$13,0,10*ROW('Hygiene Data'!F112))="","",OFFSET('Hygiene Data'!$F$13,0,10*ROW('Hygiene Data'!F112)))</f>
        <v/>
      </c>
      <c r="DX118" s="370" t="str">
        <f ca="1">+IF(OFFSET('Hygiene Data'!$G$11,0,10*ROW('Hygiene Data'!G112))="","",OFFSET('Hygiene Data'!$G$11,0,10*ROW('Hygiene Data'!G112)))</f>
        <v/>
      </c>
      <c r="DY118" s="370" t="str">
        <f ca="1">+IF(OFFSET('Hygiene Data'!$G$12,0,10*ROW('Hygiene Data'!G112))="","",OFFSET('Hygiene Data'!$G$12,0,10*ROW('Hygiene Data'!G112)))</f>
        <v/>
      </c>
      <c r="DZ118" s="370" t="str">
        <f ca="1">+IF(OFFSET('Hygiene Data'!$G$13,0,10*ROW('Hygiene Data'!G112))="","",OFFSET('Hygiene Data'!$G$13,0,10*ROW('Hygiene Data'!G112)))</f>
        <v/>
      </c>
      <c r="EA118" s="370" t="str">
        <f ca="1">+IF(OFFSET('Hygiene Data'!$H$11,0,10*ROW('Hygiene Data'!H112))="","",OFFSET('Hygiene Data'!$H$11,0,10*ROW('Hygiene Data'!H112)))</f>
        <v/>
      </c>
      <c r="EB118" s="370" t="str">
        <f ca="1">+IF(OFFSET('Hygiene Data'!$H$12,0,10*ROW('Hygiene Data'!H112))="","",OFFSET('Hygiene Data'!$H$12,0,10*ROW('Hygiene Data'!H112)))</f>
        <v/>
      </c>
      <c r="EC118" s="370" t="str">
        <f ca="1">+IF(OFFSET('Hygiene Data'!$H$13,0,10*ROW('Hygiene Data'!H112))="","",OFFSET('Hygiene Data'!$H$13,0,10*ROW('Hygiene Data'!H112)))</f>
        <v/>
      </c>
      <c r="ED118" s="370" t="str">
        <f ca="1">+IF(OFFSET('Hygiene Data'!$I$11,0,10*ROW('Hygiene Data'!I112))="","",OFFSET('Hygiene Data'!$I$11,0,10*ROW('Hygiene Data'!I112)))</f>
        <v/>
      </c>
      <c r="EE118" s="370" t="str">
        <f ca="1">+IF(OFFSET('Hygiene Data'!$I$12,0,10*ROW('Hygiene Data'!I112))="","",OFFSET('Hygiene Data'!$I$12,0,10*ROW('Hygiene Data'!I112)))</f>
        <v/>
      </c>
      <c r="EF118" s="370" t="str">
        <f ca="1">+IF(OFFSET('Hygiene Data'!$I$13,0,10*ROW('Hygiene Data'!I112))="","",OFFSET('Hygiene Data'!$I$13,0,10*ROW('Hygiene Data'!I112)))</f>
        <v/>
      </c>
    </row>
    <row r="119" spans="1:136" x14ac:dyDescent="0.25">
      <c r="A119" s="479" t="str">
        <f ca="1">+IF(OFFSET('Water Data'!$B$2,0,10*ROW('Water Data'!E113))="","",OFFSET('Water Data'!$B$2,0,10*ROW('Water Data'!E113)))</f>
        <v/>
      </c>
      <c r="B119" s="47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6" t="str">
        <f t="shared" ca="1" si="1"/>
        <v/>
      </c>
      <c r="D119" s="50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0" t="str">
        <f ca="1">+IF(OFFSET('Water Data'!$D$27,0,10*ROW('Water Data'!D113))="","",OFFSET('Water Data'!$D$27,0,10*ROW('Water Data'!D113)))</f>
        <v/>
      </c>
      <c r="BT119" s="370" t="str">
        <f ca="1">+IF(OFFSET('Water Data'!$D$28,0,10*ROW('Water Data'!D113))="","",OFFSET('Water Data'!$D$28,0,10*ROW('Water Data'!D113)))</f>
        <v/>
      </c>
      <c r="BU119" s="370" t="str">
        <f ca="1">+IF(OFFSET('Water Data'!$D$29,0,10*ROW('Water Data'!D113))="","",OFFSET('Water Data'!$D$29,0,10*ROW('Water Data'!D113)))</f>
        <v/>
      </c>
      <c r="BV119" s="370" t="str">
        <f ca="1">+IF(OFFSET('Water Data'!$E$27,0,10*ROW('Water Data'!E113))="","",OFFSET('Water Data'!$E$27,0,10*ROW('Water Data'!E113)))</f>
        <v/>
      </c>
      <c r="BW119" s="370" t="str">
        <f ca="1">+IF(OFFSET('Water Data'!$E$28,0,10*ROW('Water Data'!E113))="","",OFFSET('Water Data'!$E$28,0,10*ROW('Water Data'!E113)))</f>
        <v/>
      </c>
      <c r="BX119" s="370" t="str">
        <f ca="1">+IF(OFFSET('Water Data'!$E$29,0,10*ROW('Water Data'!E113))="","",OFFSET('Water Data'!$E$29,0,10*ROW('Water Data'!E113)))</f>
        <v/>
      </c>
      <c r="BY119" s="370" t="str">
        <f ca="1">+IF(OFFSET('Water Data'!$F$27,0,10*ROW('Water Data'!F113))="","",OFFSET('Water Data'!$F$27,0,10*ROW('Water Data'!F113)))</f>
        <v/>
      </c>
      <c r="BZ119" s="370" t="str">
        <f ca="1">+IF(OFFSET('Water Data'!$F$28,0,10*ROW('Water Data'!F113))="","",OFFSET('Water Data'!$F$28,0,10*ROW('Water Data'!F113)))</f>
        <v/>
      </c>
      <c r="CA119" s="370" t="str">
        <f ca="1">+IF(OFFSET('Water Data'!$F$29,0,10*ROW('Water Data'!F113))="","",OFFSET('Water Data'!$F$29,0,10*ROW('Water Data'!F113)))</f>
        <v/>
      </c>
      <c r="CB119" s="370" t="str">
        <f ca="1">+IF(OFFSET('Water Data'!$G$27,0,10*ROW('Water Data'!G113))="","",OFFSET('Water Data'!$G$27,0,10*ROW('Water Data'!G113)))</f>
        <v/>
      </c>
      <c r="CC119" s="370" t="str">
        <f ca="1">+IF(OFFSET('Water Data'!$G$28,0,10*ROW('Water Data'!G113))="","",OFFSET('Water Data'!$G$28,0,10*ROW('Water Data'!G113)))</f>
        <v/>
      </c>
      <c r="CD119" s="370" t="str">
        <f ca="1">+IF(OFFSET('Water Data'!$G$29,0,10*ROW('Water Data'!G113))="","",OFFSET('Water Data'!$G$29,0,10*ROW('Water Data'!G113)))</f>
        <v/>
      </c>
      <c r="CE119" s="370" t="str">
        <f ca="1">+IF(OFFSET('Water Data'!$H$27,0,10*ROW('Water Data'!H113))="","",OFFSET('Water Data'!$H$27,0,10*ROW('Water Data'!H113)))</f>
        <v/>
      </c>
      <c r="CF119" s="370" t="str">
        <f ca="1">+IF(OFFSET('Water Data'!$H$28,0,10*ROW('Water Data'!H113))="","",OFFSET('Water Data'!$H$28,0,10*ROW('Water Data'!H113)))</f>
        <v/>
      </c>
      <c r="CG119" s="370" t="str">
        <f ca="1">+IF(OFFSET('Water Data'!$H$29,0,10*ROW('Water Data'!H113))="","",OFFSET('Water Data'!$H$29,0,10*ROW('Water Data'!H113)))</f>
        <v/>
      </c>
      <c r="CH119" s="370" t="str">
        <f ca="1">+IF(OFFSET('Water Data'!$I$27,0,10*ROW('Water Data'!I113))="","",OFFSET('Water Data'!$I$27,0,10*ROW('Water Data'!I113)))</f>
        <v/>
      </c>
      <c r="CI119" s="370" t="str">
        <f ca="1">+IF(OFFSET('Water Data'!$I$28,0,10*ROW('Water Data'!I113))="","",OFFSET('Water Data'!$I$28,0,10*ROW('Water Data'!I113)))</f>
        <v/>
      </c>
      <c r="CJ119" s="370" t="str">
        <f ca="1">+IF(OFFSET('Water Data'!$I$29,0,10*ROW('Water Data'!I113))="","",OFFSET('Water Data'!$I$29,0,10*ROW('Water Data'!I113)))</f>
        <v/>
      </c>
      <c r="CK119" s="370" t="str">
        <f ca="1">+IF(OFFSET('Sanitation Data'!$D$28,0,10*ROW('Sanitation Data'!D113))="","",OFFSET('Sanitation Data'!$D$28,0,10*ROW('Sanitation Data'!D113)))</f>
        <v/>
      </c>
      <c r="CL119" s="370" t="str">
        <f ca="1">+IF(OFFSET('Sanitation Data'!$D$29,0,10*ROW('Sanitation Data'!D113))="","",OFFSET('Sanitation Data'!$D$29,0,10*ROW('Sanitation Data'!D113)))</f>
        <v/>
      </c>
      <c r="CM119" s="370" t="str">
        <f ca="1">+IF(OFFSET('Sanitation Data'!$D$30,0,10*ROW('Sanitation Data'!D113))="","",OFFSET('Sanitation Data'!$D$30,0,10*ROW('Sanitation Data'!D113)))</f>
        <v/>
      </c>
      <c r="CN119" s="370" t="str">
        <f ca="1">+IF(OFFSET('Sanitation Data'!$D$31,0,10*ROW('Sanitation Data'!D113))="","",OFFSET('Sanitation Data'!$D$31,0,10*ROW('Sanitation Data'!D113)))</f>
        <v/>
      </c>
      <c r="CO119" s="370" t="str">
        <f ca="1">+IF(OFFSET('Sanitation Data'!$D$32,0,10*ROW('Sanitation Data'!D113))="","",OFFSET('Sanitation Data'!$D$32,0,10*ROW('Sanitation Data'!D113)))</f>
        <v/>
      </c>
      <c r="CP119" s="370" t="str">
        <f ca="1">+IF(OFFSET('Sanitation Data'!$E$28,0,10*ROW('Sanitation Data'!E113))="","",OFFSET('Sanitation Data'!$E$28,0,10*ROW('Sanitation Data'!E113)))</f>
        <v/>
      </c>
      <c r="CQ119" s="370" t="str">
        <f ca="1">+IF(OFFSET('Sanitation Data'!$E$29,0,10*ROW('Sanitation Data'!E113))="","",OFFSET('Sanitation Data'!$E$29,0,10*ROW('Sanitation Data'!E113)))</f>
        <v/>
      </c>
      <c r="CR119" s="370" t="str">
        <f ca="1">+IF(OFFSET('Sanitation Data'!$E$30,0,10*ROW('Sanitation Data'!E113))="","",OFFSET('Sanitation Data'!$E$30,0,10*ROW('Sanitation Data'!E113)))</f>
        <v/>
      </c>
      <c r="CS119" s="370" t="str">
        <f ca="1">+IF(OFFSET('Sanitation Data'!$E$31,0,10*ROW('Sanitation Data'!E113))="","",OFFSET('Sanitation Data'!$E$31,0,10*ROW('Sanitation Data'!E113)))</f>
        <v/>
      </c>
      <c r="CT119" s="370" t="str">
        <f ca="1">+IF(OFFSET('Sanitation Data'!$E$32,0,10*ROW('Sanitation Data'!E113))="","",OFFSET('Sanitation Data'!$E$32,0,10*ROW('Sanitation Data'!E113)))</f>
        <v/>
      </c>
      <c r="CU119" s="370" t="str">
        <f ca="1">+IF(OFFSET('Sanitation Data'!$F$28,0,10*ROW('Sanitation Data'!F113))="","",OFFSET('Sanitation Data'!$F$28,0,10*ROW('Sanitation Data'!F113)))</f>
        <v/>
      </c>
      <c r="CV119" s="370" t="str">
        <f ca="1">+IF(OFFSET('Sanitation Data'!$F$29,0,10*ROW('Sanitation Data'!F113))="","",OFFSET('Sanitation Data'!$F$29,0,10*ROW('Sanitation Data'!F113)))</f>
        <v/>
      </c>
      <c r="CW119" s="370" t="str">
        <f ca="1">+IF(OFFSET('Sanitation Data'!$F$30,0,10*ROW('Sanitation Data'!F113))="","",OFFSET('Sanitation Data'!$F$30,0,10*ROW('Sanitation Data'!F113)))</f>
        <v/>
      </c>
      <c r="CX119" s="370" t="str">
        <f ca="1">+IF(OFFSET('Sanitation Data'!$F$31,0,10*ROW('Sanitation Data'!F113))="","",OFFSET('Sanitation Data'!$F$31,0,10*ROW('Sanitation Data'!F113)))</f>
        <v/>
      </c>
      <c r="CY119" s="370" t="str">
        <f ca="1">+IF(OFFSET('Sanitation Data'!$F$32,0,10*ROW('Sanitation Data'!F113))="","",OFFSET('Sanitation Data'!$F$32,0,10*ROW('Sanitation Data'!F113)))</f>
        <v/>
      </c>
      <c r="CZ119" s="370" t="str">
        <f ca="1">+IF(OFFSET('Sanitation Data'!$G$28,0,10*ROW('Sanitation Data'!G113))="","",OFFSET('Sanitation Data'!$G$28,0,10*ROW('Sanitation Data'!G113)))</f>
        <v/>
      </c>
      <c r="DA119" s="370" t="str">
        <f ca="1">+IF(OFFSET('Sanitation Data'!$G$29,0,10*ROW('Sanitation Data'!G113))="","",OFFSET('Sanitation Data'!$G$29,0,10*ROW('Sanitation Data'!G113)))</f>
        <v/>
      </c>
      <c r="DB119" s="370" t="str">
        <f ca="1">+IF(OFFSET('Sanitation Data'!$G$30,0,10*ROW('Sanitation Data'!G113))="","",OFFSET('Sanitation Data'!$G$30,0,10*ROW('Sanitation Data'!G113)))</f>
        <v/>
      </c>
      <c r="DC119" s="370" t="str">
        <f ca="1">+IF(OFFSET('Sanitation Data'!$G$31,0,10*ROW('Sanitation Data'!G113))="","",OFFSET('Sanitation Data'!$G$31,0,10*ROW('Sanitation Data'!G113)))</f>
        <v/>
      </c>
      <c r="DD119" s="370" t="str">
        <f ca="1">+IF(OFFSET('Sanitation Data'!$G$32,0,10*ROW('Sanitation Data'!G113))="","",OFFSET('Sanitation Data'!$G$32,0,10*ROW('Sanitation Data'!G113)))</f>
        <v/>
      </c>
      <c r="DE119" s="370" t="str">
        <f ca="1">+IF(OFFSET('Sanitation Data'!$H$28,0,10*ROW('Sanitation Data'!H113))="","",OFFSET('Sanitation Data'!$H$28,0,10*ROW('Sanitation Data'!H113)))</f>
        <v/>
      </c>
      <c r="DF119" s="370" t="str">
        <f ca="1">+IF(OFFSET('Sanitation Data'!$H$29,0,10*ROW('Sanitation Data'!H113))="","",OFFSET('Sanitation Data'!$H$29,0,10*ROW('Sanitation Data'!H113)))</f>
        <v/>
      </c>
      <c r="DG119" s="370" t="str">
        <f ca="1">+IF(OFFSET('Sanitation Data'!$H$30,0,10*ROW('Sanitation Data'!H113))="","",OFFSET('Sanitation Data'!$H$30,0,10*ROW('Sanitation Data'!H113)))</f>
        <v/>
      </c>
      <c r="DH119" s="370" t="str">
        <f ca="1">+IF(OFFSET('Sanitation Data'!$H$31,0,10*ROW('Sanitation Data'!H113))="","",OFFSET('Sanitation Data'!$H$31,0,10*ROW('Sanitation Data'!H113)))</f>
        <v/>
      </c>
      <c r="DI119" s="370" t="str">
        <f ca="1">+IF(OFFSET('Sanitation Data'!$H$32,0,10*ROW('Sanitation Data'!H113))="","",OFFSET('Sanitation Data'!$H$32,0,10*ROW('Sanitation Data'!H113)))</f>
        <v/>
      </c>
      <c r="DJ119" s="370" t="str">
        <f ca="1">+IF(OFFSET('Sanitation Data'!$I$28,0,10*ROW('Sanitation Data'!I113))="","",OFFSET('Sanitation Data'!$I$28,0,10*ROW('Sanitation Data'!I113)))</f>
        <v/>
      </c>
      <c r="DK119" s="370" t="str">
        <f ca="1">+IF(OFFSET('Sanitation Data'!$I$29,0,10*ROW('Sanitation Data'!I113))="","",OFFSET('Sanitation Data'!$I$29,0,10*ROW('Sanitation Data'!I113)))</f>
        <v/>
      </c>
      <c r="DL119" s="370" t="str">
        <f ca="1">+IF(OFFSET('Sanitation Data'!$I$30,0,10*ROW('Sanitation Data'!I113))="","",OFFSET('Sanitation Data'!$I$30,0,10*ROW('Sanitation Data'!I113)))</f>
        <v/>
      </c>
      <c r="DM119" s="370" t="str">
        <f ca="1">+IF(OFFSET('Sanitation Data'!$I$31,0,10*ROW('Sanitation Data'!I113))="","",OFFSET('Sanitation Data'!$I$31,0,10*ROW('Sanitation Data'!I113)))</f>
        <v/>
      </c>
      <c r="DN119" s="370" t="str">
        <f ca="1">+IF(OFFSET('Sanitation Data'!$I$32,0,10*ROW('Sanitation Data'!I113))="","",OFFSET('Sanitation Data'!$I$32,0,10*ROW('Sanitation Data'!I113)))</f>
        <v/>
      </c>
      <c r="DO119" s="370" t="str">
        <f ca="1">+IF(OFFSET('Hygiene Data'!$D$11,0,10*ROW('Hygiene Data'!D113))="","",OFFSET('Hygiene Data'!$D$11,0,10*ROW('Hygiene Data'!D113)))</f>
        <v/>
      </c>
      <c r="DP119" s="370" t="str">
        <f ca="1">+IF(OFFSET('Hygiene Data'!$D$12,0,10*ROW('Hygiene Data'!D113))="","",OFFSET('Hygiene Data'!$D$12,0,10*ROW('Hygiene Data'!D113)))</f>
        <v/>
      </c>
      <c r="DQ119" s="370" t="str">
        <f ca="1">+IF(OFFSET('Hygiene Data'!$D$13,0,10*ROW('Hygiene Data'!D113))="","",OFFSET('Hygiene Data'!$D$13,0,10*ROW('Hygiene Data'!D113)))</f>
        <v/>
      </c>
      <c r="DR119" s="370" t="str">
        <f ca="1">+IF(OFFSET('Hygiene Data'!$E$11,0,10*ROW('Hygiene Data'!E113))="","",OFFSET('Hygiene Data'!$E$11,0,10*ROW('Hygiene Data'!E113)))</f>
        <v/>
      </c>
      <c r="DS119" s="370" t="str">
        <f ca="1">+IF(OFFSET('Hygiene Data'!$E$12,0,10*ROW('Hygiene Data'!E113))="","",OFFSET('Hygiene Data'!$E$12,0,10*ROW('Hygiene Data'!E113)))</f>
        <v/>
      </c>
      <c r="DT119" s="370" t="str">
        <f ca="1">+IF(OFFSET('Hygiene Data'!$E$13,0,10*ROW('Hygiene Data'!E113))="","",OFFSET('Hygiene Data'!$E$13,0,10*ROW('Hygiene Data'!E113)))</f>
        <v/>
      </c>
      <c r="DU119" s="370" t="str">
        <f ca="1">+IF(OFFSET('Hygiene Data'!$F$11,0,10*ROW('Hygiene Data'!F113))="","",OFFSET('Hygiene Data'!$F$11,0,10*ROW('Hygiene Data'!F113)))</f>
        <v/>
      </c>
      <c r="DV119" s="370" t="str">
        <f ca="1">+IF(OFFSET('Hygiene Data'!$F$12,0,10*ROW('Hygiene Data'!F113))="","",OFFSET('Hygiene Data'!$F$12,0,10*ROW('Hygiene Data'!F113)))</f>
        <v/>
      </c>
      <c r="DW119" s="370" t="str">
        <f ca="1">+IF(OFFSET('Hygiene Data'!$F$13,0,10*ROW('Hygiene Data'!F113))="","",OFFSET('Hygiene Data'!$F$13,0,10*ROW('Hygiene Data'!F113)))</f>
        <v/>
      </c>
      <c r="DX119" s="370" t="str">
        <f ca="1">+IF(OFFSET('Hygiene Data'!$G$11,0,10*ROW('Hygiene Data'!G113))="","",OFFSET('Hygiene Data'!$G$11,0,10*ROW('Hygiene Data'!G113)))</f>
        <v/>
      </c>
      <c r="DY119" s="370" t="str">
        <f ca="1">+IF(OFFSET('Hygiene Data'!$G$12,0,10*ROW('Hygiene Data'!G113))="","",OFFSET('Hygiene Data'!$G$12,0,10*ROW('Hygiene Data'!G113)))</f>
        <v/>
      </c>
      <c r="DZ119" s="370" t="str">
        <f ca="1">+IF(OFFSET('Hygiene Data'!$G$13,0,10*ROW('Hygiene Data'!G113))="","",OFFSET('Hygiene Data'!$G$13,0,10*ROW('Hygiene Data'!G113)))</f>
        <v/>
      </c>
      <c r="EA119" s="370" t="str">
        <f ca="1">+IF(OFFSET('Hygiene Data'!$H$11,0,10*ROW('Hygiene Data'!H113))="","",OFFSET('Hygiene Data'!$H$11,0,10*ROW('Hygiene Data'!H113)))</f>
        <v/>
      </c>
      <c r="EB119" s="370" t="str">
        <f ca="1">+IF(OFFSET('Hygiene Data'!$H$12,0,10*ROW('Hygiene Data'!H113))="","",OFFSET('Hygiene Data'!$H$12,0,10*ROW('Hygiene Data'!H113)))</f>
        <v/>
      </c>
      <c r="EC119" s="370" t="str">
        <f ca="1">+IF(OFFSET('Hygiene Data'!$H$13,0,10*ROW('Hygiene Data'!H113))="","",OFFSET('Hygiene Data'!$H$13,0,10*ROW('Hygiene Data'!H113)))</f>
        <v/>
      </c>
      <c r="ED119" s="370" t="str">
        <f ca="1">+IF(OFFSET('Hygiene Data'!$I$11,0,10*ROW('Hygiene Data'!I113))="","",OFFSET('Hygiene Data'!$I$11,0,10*ROW('Hygiene Data'!I113)))</f>
        <v/>
      </c>
      <c r="EE119" s="370" t="str">
        <f ca="1">+IF(OFFSET('Hygiene Data'!$I$12,0,10*ROW('Hygiene Data'!I113))="","",OFFSET('Hygiene Data'!$I$12,0,10*ROW('Hygiene Data'!I113)))</f>
        <v/>
      </c>
      <c r="EF119" s="370" t="str">
        <f ca="1">+IF(OFFSET('Hygiene Data'!$I$13,0,10*ROW('Hygiene Data'!I113))="","",OFFSET('Hygiene Data'!$I$13,0,10*ROW('Hygiene Data'!I113)))</f>
        <v/>
      </c>
    </row>
    <row r="120" spans="1:136" x14ac:dyDescent="0.25">
      <c r="A120" s="479" t="str">
        <f ca="1">+IF(OFFSET('Water Data'!$B$2,0,10*ROW('Water Data'!E114))="","",OFFSET('Water Data'!$B$2,0,10*ROW('Water Data'!E114)))</f>
        <v/>
      </c>
      <c r="B120" s="47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6" t="str">
        <f t="shared" ca="1" si="1"/>
        <v/>
      </c>
      <c r="D120" s="50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0" t="str">
        <f ca="1">+IF(OFFSET('Water Data'!$D$27,0,10*ROW('Water Data'!D114))="","",OFFSET('Water Data'!$D$27,0,10*ROW('Water Data'!D114)))</f>
        <v/>
      </c>
      <c r="BT120" s="370" t="str">
        <f ca="1">+IF(OFFSET('Water Data'!$D$28,0,10*ROW('Water Data'!D114))="","",OFFSET('Water Data'!$D$28,0,10*ROW('Water Data'!D114)))</f>
        <v/>
      </c>
      <c r="BU120" s="370" t="str">
        <f ca="1">+IF(OFFSET('Water Data'!$D$29,0,10*ROW('Water Data'!D114))="","",OFFSET('Water Data'!$D$29,0,10*ROW('Water Data'!D114)))</f>
        <v/>
      </c>
      <c r="BV120" s="370" t="str">
        <f ca="1">+IF(OFFSET('Water Data'!$E$27,0,10*ROW('Water Data'!E114))="","",OFFSET('Water Data'!$E$27,0,10*ROW('Water Data'!E114)))</f>
        <v/>
      </c>
      <c r="BW120" s="370" t="str">
        <f ca="1">+IF(OFFSET('Water Data'!$E$28,0,10*ROW('Water Data'!E114))="","",OFFSET('Water Data'!$E$28,0,10*ROW('Water Data'!E114)))</f>
        <v/>
      </c>
      <c r="BX120" s="370" t="str">
        <f ca="1">+IF(OFFSET('Water Data'!$E$29,0,10*ROW('Water Data'!E114))="","",OFFSET('Water Data'!$E$29,0,10*ROW('Water Data'!E114)))</f>
        <v/>
      </c>
      <c r="BY120" s="370" t="str">
        <f ca="1">+IF(OFFSET('Water Data'!$F$27,0,10*ROW('Water Data'!F114))="","",OFFSET('Water Data'!$F$27,0,10*ROW('Water Data'!F114)))</f>
        <v/>
      </c>
      <c r="BZ120" s="370" t="str">
        <f ca="1">+IF(OFFSET('Water Data'!$F$28,0,10*ROW('Water Data'!F114))="","",OFFSET('Water Data'!$F$28,0,10*ROW('Water Data'!F114)))</f>
        <v/>
      </c>
      <c r="CA120" s="370" t="str">
        <f ca="1">+IF(OFFSET('Water Data'!$F$29,0,10*ROW('Water Data'!F114))="","",OFFSET('Water Data'!$F$29,0,10*ROW('Water Data'!F114)))</f>
        <v/>
      </c>
      <c r="CB120" s="370" t="str">
        <f ca="1">+IF(OFFSET('Water Data'!$G$27,0,10*ROW('Water Data'!G114))="","",OFFSET('Water Data'!$G$27,0,10*ROW('Water Data'!G114)))</f>
        <v/>
      </c>
      <c r="CC120" s="370" t="str">
        <f ca="1">+IF(OFFSET('Water Data'!$G$28,0,10*ROW('Water Data'!G114))="","",OFFSET('Water Data'!$G$28,0,10*ROW('Water Data'!G114)))</f>
        <v/>
      </c>
      <c r="CD120" s="370" t="str">
        <f ca="1">+IF(OFFSET('Water Data'!$G$29,0,10*ROW('Water Data'!G114))="","",OFFSET('Water Data'!$G$29,0,10*ROW('Water Data'!G114)))</f>
        <v/>
      </c>
      <c r="CE120" s="370" t="str">
        <f ca="1">+IF(OFFSET('Water Data'!$H$27,0,10*ROW('Water Data'!H114))="","",OFFSET('Water Data'!$H$27,0,10*ROW('Water Data'!H114)))</f>
        <v/>
      </c>
      <c r="CF120" s="370" t="str">
        <f ca="1">+IF(OFFSET('Water Data'!$H$28,0,10*ROW('Water Data'!H114))="","",OFFSET('Water Data'!$H$28,0,10*ROW('Water Data'!H114)))</f>
        <v/>
      </c>
      <c r="CG120" s="370" t="str">
        <f ca="1">+IF(OFFSET('Water Data'!$H$29,0,10*ROW('Water Data'!H114))="","",OFFSET('Water Data'!$H$29,0,10*ROW('Water Data'!H114)))</f>
        <v/>
      </c>
      <c r="CH120" s="370" t="str">
        <f ca="1">+IF(OFFSET('Water Data'!$I$27,0,10*ROW('Water Data'!I114))="","",OFFSET('Water Data'!$I$27,0,10*ROW('Water Data'!I114)))</f>
        <v/>
      </c>
      <c r="CI120" s="370" t="str">
        <f ca="1">+IF(OFFSET('Water Data'!$I$28,0,10*ROW('Water Data'!I114))="","",OFFSET('Water Data'!$I$28,0,10*ROW('Water Data'!I114)))</f>
        <v/>
      </c>
      <c r="CJ120" s="370" t="str">
        <f ca="1">+IF(OFFSET('Water Data'!$I$29,0,10*ROW('Water Data'!I114))="","",OFFSET('Water Data'!$I$29,0,10*ROW('Water Data'!I114)))</f>
        <v/>
      </c>
      <c r="CK120" s="370" t="str">
        <f ca="1">+IF(OFFSET('Sanitation Data'!$D$28,0,10*ROW('Sanitation Data'!D114))="","",OFFSET('Sanitation Data'!$D$28,0,10*ROW('Sanitation Data'!D114)))</f>
        <v/>
      </c>
      <c r="CL120" s="370" t="str">
        <f ca="1">+IF(OFFSET('Sanitation Data'!$D$29,0,10*ROW('Sanitation Data'!D114))="","",OFFSET('Sanitation Data'!$D$29,0,10*ROW('Sanitation Data'!D114)))</f>
        <v/>
      </c>
      <c r="CM120" s="370" t="str">
        <f ca="1">+IF(OFFSET('Sanitation Data'!$D$30,0,10*ROW('Sanitation Data'!D114))="","",OFFSET('Sanitation Data'!$D$30,0,10*ROW('Sanitation Data'!D114)))</f>
        <v/>
      </c>
      <c r="CN120" s="370" t="str">
        <f ca="1">+IF(OFFSET('Sanitation Data'!$D$31,0,10*ROW('Sanitation Data'!D114))="","",OFFSET('Sanitation Data'!$D$31,0,10*ROW('Sanitation Data'!D114)))</f>
        <v/>
      </c>
      <c r="CO120" s="370" t="str">
        <f ca="1">+IF(OFFSET('Sanitation Data'!$D$32,0,10*ROW('Sanitation Data'!D114))="","",OFFSET('Sanitation Data'!$D$32,0,10*ROW('Sanitation Data'!D114)))</f>
        <v/>
      </c>
      <c r="CP120" s="370" t="str">
        <f ca="1">+IF(OFFSET('Sanitation Data'!$E$28,0,10*ROW('Sanitation Data'!E114))="","",OFFSET('Sanitation Data'!$E$28,0,10*ROW('Sanitation Data'!E114)))</f>
        <v/>
      </c>
      <c r="CQ120" s="370" t="str">
        <f ca="1">+IF(OFFSET('Sanitation Data'!$E$29,0,10*ROW('Sanitation Data'!E114))="","",OFFSET('Sanitation Data'!$E$29,0,10*ROW('Sanitation Data'!E114)))</f>
        <v/>
      </c>
      <c r="CR120" s="370" t="str">
        <f ca="1">+IF(OFFSET('Sanitation Data'!$E$30,0,10*ROW('Sanitation Data'!E114))="","",OFFSET('Sanitation Data'!$E$30,0,10*ROW('Sanitation Data'!E114)))</f>
        <v/>
      </c>
      <c r="CS120" s="370" t="str">
        <f ca="1">+IF(OFFSET('Sanitation Data'!$E$31,0,10*ROW('Sanitation Data'!E114))="","",OFFSET('Sanitation Data'!$E$31,0,10*ROW('Sanitation Data'!E114)))</f>
        <v/>
      </c>
      <c r="CT120" s="370" t="str">
        <f ca="1">+IF(OFFSET('Sanitation Data'!$E$32,0,10*ROW('Sanitation Data'!E114))="","",OFFSET('Sanitation Data'!$E$32,0,10*ROW('Sanitation Data'!E114)))</f>
        <v/>
      </c>
      <c r="CU120" s="370" t="str">
        <f ca="1">+IF(OFFSET('Sanitation Data'!$F$28,0,10*ROW('Sanitation Data'!F114))="","",OFFSET('Sanitation Data'!$F$28,0,10*ROW('Sanitation Data'!F114)))</f>
        <v/>
      </c>
      <c r="CV120" s="370" t="str">
        <f ca="1">+IF(OFFSET('Sanitation Data'!$F$29,0,10*ROW('Sanitation Data'!F114))="","",OFFSET('Sanitation Data'!$F$29,0,10*ROW('Sanitation Data'!F114)))</f>
        <v/>
      </c>
      <c r="CW120" s="370" t="str">
        <f ca="1">+IF(OFFSET('Sanitation Data'!$F$30,0,10*ROW('Sanitation Data'!F114))="","",OFFSET('Sanitation Data'!$F$30,0,10*ROW('Sanitation Data'!F114)))</f>
        <v/>
      </c>
      <c r="CX120" s="370" t="str">
        <f ca="1">+IF(OFFSET('Sanitation Data'!$F$31,0,10*ROW('Sanitation Data'!F114))="","",OFFSET('Sanitation Data'!$F$31,0,10*ROW('Sanitation Data'!F114)))</f>
        <v/>
      </c>
      <c r="CY120" s="370" t="str">
        <f ca="1">+IF(OFFSET('Sanitation Data'!$F$32,0,10*ROW('Sanitation Data'!F114))="","",OFFSET('Sanitation Data'!$F$32,0,10*ROW('Sanitation Data'!F114)))</f>
        <v/>
      </c>
      <c r="CZ120" s="370" t="str">
        <f ca="1">+IF(OFFSET('Sanitation Data'!$G$28,0,10*ROW('Sanitation Data'!G114))="","",OFFSET('Sanitation Data'!$G$28,0,10*ROW('Sanitation Data'!G114)))</f>
        <v/>
      </c>
      <c r="DA120" s="370" t="str">
        <f ca="1">+IF(OFFSET('Sanitation Data'!$G$29,0,10*ROW('Sanitation Data'!G114))="","",OFFSET('Sanitation Data'!$G$29,0,10*ROW('Sanitation Data'!G114)))</f>
        <v/>
      </c>
      <c r="DB120" s="370" t="str">
        <f ca="1">+IF(OFFSET('Sanitation Data'!$G$30,0,10*ROW('Sanitation Data'!G114))="","",OFFSET('Sanitation Data'!$G$30,0,10*ROW('Sanitation Data'!G114)))</f>
        <v/>
      </c>
      <c r="DC120" s="370" t="str">
        <f ca="1">+IF(OFFSET('Sanitation Data'!$G$31,0,10*ROW('Sanitation Data'!G114))="","",OFFSET('Sanitation Data'!$G$31,0,10*ROW('Sanitation Data'!G114)))</f>
        <v/>
      </c>
      <c r="DD120" s="370" t="str">
        <f ca="1">+IF(OFFSET('Sanitation Data'!$G$32,0,10*ROW('Sanitation Data'!G114))="","",OFFSET('Sanitation Data'!$G$32,0,10*ROW('Sanitation Data'!G114)))</f>
        <v/>
      </c>
      <c r="DE120" s="370" t="str">
        <f ca="1">+IF(OFFSET('Sanitation Data'!$H$28,0,10*ROW('Sanitation Data'!H114))="","",OFFSET('Sanitation Data'!$H$28,0,10*ROW('Sanitation Data'!H114)))</f>
        <v/>
      </c>
      <c r="DF120" s="370" t="str">
        <f ca="1">+IF(OFFSET('Sanitation Data'!$H$29,0,10*ROW('Sanitation Data'!H114))="","",OFFSET('Sanitation Data'!$H$29,0,10*ROW('Sanitation Data'!H114)))</f>
        <v/>
      </c>
      <c r="DG120" s="370" t="str">
        <f ca="1">+IF(OFFSET('Sanitation Data'!$H$30,0,10*ROW('Sanitation Data'!H114))="","",OFFSET('Sanitation Data'!$H$30,0,10*ROW('Sanitation Data'!H114)))</f>
        <v/>
      </c>
      <c r="DH120" s="370" t="str">
        <f ca="1">+IF(OFFSET('Sanitation Data'!$H$31,0,10*ROW('Sanitation Data'!H114))="","",OFFSET('Sanitation Data'!$H$31,0,10*ROW('Sanitation Data'!H114)))</f>
        <v/>
      </c>
      <c r="DI120" s="370" t="str">
        <f ca="1">+IF(OFFSET('Sanitation Data'!$H$32,0,10*ROW('Sanitation Data'!H114))="","",OFFSET('Sanitation Data'!$H$32,0,10*ROW('Sanitation Data'!H114)))</f>
        <v/>
      </c>
      <c r="DJ120" s="370" t="str">
        <f ca="1">+IF(OFFSET('Sanitation Data'!$I$28,0,10*ROW('Sanitation Data'!I114))="","",OFFSET('Sanitation Data'!$I$28,0,10*ROW('Sanitation Data'!I114)))</f>
        <v/>
      </c>
      <c r="DK120" s="370" t="str">
        <f ca="1">+IF(OFFSET('Sanitation Data'!$I$29,0,10*ROW('Sanitation Data'!I114))="","",OFFSET('Sanitation Data'!$I$29,0,10*ROW('Sanitation Data'!I114)))</f>
        <v/>
      </c>
      <c r="DL120" s="370" t="str">
        <f ca="1">+IF(OFFSET('Sanitation Data'!$I$30,0,10*ROW('Sanitation Data'!I114))="","",OFFSET('Sanitation Data'!$I$30,0,10*ROW('Sanitation Data'!I114)))</f>
        <v/>
      </c>
      <c r="DM120" s="370" t="str">
        <f ca="1">+IF(OFFSET('Sanitation Data'!$I$31,0,10*ROW('Sanitation Data'!I114))="","",OFFSET('Sanitation Data'!$I$31,0,10*ROW('Sanitation Data'!I114)))</f>
        <v/>
      </c>
      <c r="DN120" s="370" t="str">
        <f ca="1">+IF(OFFSET('Sanitation Data'!$I$32,0,10*ROW('Sanitation Data'!I114))="","",OFFSET('Sanitation Data'!$I$32,0,10*ROW('Sanitation Data'!I114)))</f>
        <v/>
      </c>
      <c r="DO120" s="370" t="str">
        <f ca="1">+IF(OFFSET('Hygiene Data'!$D$11,0,10*ROW('Hygiene Data'!D114))="","",OFFSET('Hygiene Data'!$D$11,0,10*ROW('Hygiene Data'!D114)))</f>
        <v/>
      </c>
      <c r="DP120" s="370" t="str">
        <f ca="1">+IF(OFFSET('Hygiene Data'!$D$12,0,10*ROW('Hygiene Data'!D114))="","",OFFSET('Hygiene Data'!$D$12,0,10*ROW('Hygiene Data'!D114)))</f>
        <v/>
      </c>
      <c r="DQ120" s="370" t="str">
        <f ca="1">+IF(OFFSET('Hygiene Data'!$D$13,0,10*ROW('Hygiene Data'!D114))="","",OFFSET('Hygiene Data'!$D$13,0,10*ROW('Hygiene Data'!D114)))</f>
        <v/>
      </c>
      <c r="DR120" s="370" t="str">
        <f ca="1">+IF(OFFSET('Hygiene Data'!$E$11,0,10*ROW('Hygiene Data'!E114))="","",OFFSET('Hygiene Data'!$E$11,0,10*ROW('Hygiene Data'!E114)))</f>
        <v/>
      </c>
      <c r="DS120" s="370" t="str">
        <f ca="1">+IF(OFFSET('Hygiene Data'!$E$12,0,10*ROW('Hygiene Data'!E114))="","",OFFSET('Hygiene Data'!$E$12,0,10*ROW('Hygiene Data'!E114)))</f>
        <v/>
      </c>
      <c r="DT120" s="370" t="str">
        <f ca="1">+IF(OFFSET('Hygiene Data'!$E$13,0,10*ROW('Hygiene Data'!E114))="","",OFFSET('Hygiene Data'!$E$13,0,10*ROW('Hygiene Data'!E114)))</f>
        <v/>
      </c>
      <c r="DU120" s="370" t="str">
        <f ca="1">+IF(OFFSET('Hygiene Data'!$F$11,0,10*ROW('Hygiene Data'!F114))="","",OFFSET('Hygiene Data'!$F$11,0,10*ROW('Hygiene Data'!F114)))</f>
        <v/>
      </c>
      <c r="DV120" s="370" t="str">
        <f ca="1">+IF(OFFSET('Hygiene Data'!$F$12,0,10*ROW('Hygiene Data'!F114))="","",OFFSET('Hygiene Data'!$F$12,0,10*ROW('Hygiene Data'!F114)))</f>
        <v/>
      </c>
      <c r="DW120" s="370" t="str">
        <f ca="1">+IF(OFFSET('Hygiene Data'!$F$13,0,10*ROW('Hygiene Data'!F114))="","",OFFSET('Hygiene Data'!$F$13,0,10*ROW('Hygiene Data'!F114)))</f>
        <v/>
      </c>
      <c r="DX120" s="370" t="str">
        <f ca="1">+IF(OFFSET('Hygiene Data'!$G$11,0,10*ROW('Hygiene Data'!G114))="","",OFFSET('Hygiene Data'!$G$11,0,10*ROW('Hygiene Data'!G114)))</f>
        <v/>
      </c>
      <c r="DY120" s="370" t="str">
        <f ca="1">+IF(OFFSET('Hygiene Data'!$G$12,0,10*ROW('Hygiene Data'!G114))="","",OFFSET('Hygiene Data'!$G$12,0,10*ROW('Hygiene Data'!G114)))</f>
        <v/>
      </c>
      <c r="DZ120" s="370" t="str">
        <f ca="1">+IF(OFFSET('Hygiene Data'!$G$13,0,10*ROW('Hygiene Data'!G114))="","",OFFSET('Hygiene Data'!$G$13,0,10*ROW('Hygiene Data'!G114)))</f>
        <v/>
      </c>
      <c r="EA120" s="370" t="str">
        <f ca="1">+IF(OFFSET('Hygiene Data'!$H$11,0,10*ROW('Hygiene Data'!H114))="","",OFFSET('Hygiene Data'!$H$11,0,10*ROW('Hygiene Data'!H114)))</f>
        <v/>
      </c>
      <c r="EB120" s="370" t="str">
        <f ca="1">+IF(OFFSET('Hygiene Data'!$H$12,0,10*ROW('Hygiene Data'!H114))="","",OFFSET('Hygiene Data'!$H$12,0,10*ROW('Hygiene Data'!H114)))</f>
        <v/>
      </c>
      <c r="EC120" s="370" t="str">
        <f ca="1">+IF(OFFSET('Hygiene Data'!$H$13,0,10*ROW('Hygiene Data'!H114))="","",OFFSET('Hygiene Data'!$H$13,0,10*ROW('Hygiene Data'!H114)))</f>
        <v/>
      </c>
      <c r="ED120" s="370" t="str">
        <f ca="1">+IF(OFFSET('Hygiene Data'!$I$11,0,10*ROW('Hygiene Data'!I114))="","",OFFSET('Hygiene Data'!$I$11,0,10*ROW('Hygiene Data'!I114)))</f>
        <v/>
      </c>
      <c r="EE120" s="370" t="str">
        <f ca="1">+IF(OFFSET('Hygiene Data'!$I$12,0,10*ROW('Hygiene Data'!I114))="","",OFFSET('Hygiene Data'!$I$12,0,10*ROW('Hygiene Data'!I114)))</f>
        <v/>
      </c>
      <c r="EF120" s="370" t="str">
        <f ca="1">+IF(OFFSET('Hygiene Data'!$I$13,0,10*ROW('Hygiene Data'!I114))="","",OFFSET('Hygiene Data'!$I$13,0,10*ROW('Hygiene Data'!I114)))</f>
        <v/>
      </c>
    </row>
    <row r="121" spans="1:136" x14ac:dyDescent="0.25">
      <c r="A121" s="479" t="str">
        <f ca="1">+IF(OFFSET('Water Data'!$B$2,0,10*ROW('Water Data'!E115))="","",OFFSET('Water Data'!$B$2,0,10*ROW('Water Data'!E115)))</f>
        <v/>
      </c>
      <c r="B121" s="47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6" t="str">
        <f t="shared" ca="1" si="1"/>
        <v/>
      </c>
      <c r="D121" s="50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0" t="str">
        <f ca="1">+IF(OFFSET('Water Data'!$D$27,0,10*ROW('Water Data'!D115))="","",OFFSET('Water Data'!$D$27,0,10*ROW('Water Data'!D115)))</f>
        <v/>
      </c>
      <c r="BT121" s="370" t="str">
        <f ca="1">+IF(OFFSET('Water Data'!$D$28,0,10*ROW('Water Data'!D115))="","",OFFSET('Water Data'!$D$28,0,10*ROW('Water Data'!D115)))</f>
        <v/>
      </c>
      <c r="BU121" s="370" t="str">
        <f ca="1">+IF(OFFSET('Water Data'!$D$29,0,10*ROW('Water Data'!D115))="","",OFFSET('Water Data'!$D$29,0,10*ROW('Water Data'!D115)))</f>
        <v/>
      </c>
      <c r="BV121" s="370" t="str">
        <f ca="1">+IF(OFFSET('Water Data'!$E$27,0,10*ROW('Water Data'!E115))="","",OFFSET('Water Data'!$E$27,0,10*ROW('Water Data'!E115)))</f>
        <v/>
      </c>
      <c r="BW121" s="370" t="str">
        <f ca="1">+IF(OFFSET('Water Data'!$E$28,0,10*ROW('Water Data'!E115))="","",OFFSET('Water Data'!$E$28,0,10*ROW('Water Data'!E115)))</f>
        <v/>
      </c>
      <c r="BX121" s="370" t="str">
        <f ca="1">+IF(OFFSET('Water Data'!$E$29,0,10*ROW('Water Data'!E115))="","",OFFSET('Water Data'!$E$29,0,10*ROW('Water Data'!E115)))</f>
        <v/>
      </c>
      <c r="BY121" s="370" t="str">
        <f ca="1">+IF(OFFSET('Water Data'!$F$27,0,10*ROW('Water Data'!F115))="","",OFFSET('Water Data'!$F$27,0,10*ROW('Water Data'!F115)))</f>
        <v/>
      </c>
      <c r="BZ121" s="370" t="str">
        <f ca="1">+IF(OFFSET('Water Data'!$F$28,0,10*ROW('Water Data'!F115))="","",OFFSET('Water Data'!$F$28,0,10*ROW('Water Data'!F115)))</f>
        <v/>
      </c>
      <c r="CA121" s="370" t="str">
        <f ca="1">+IF(OFFSET('Water Data'!$F$29,0,10*ROW('Water Data'!F115))="","",OFFSET('Water Data'!$F$29,0,10*ROW('Water Data'!F115)))</f>
        <v/>
      </c>
      <c r="CB121" s="370" t="str">
        <f ca="1">+IF(OFFSET('Water Data'!$G$27,0,10*ROW('Water Data'!G115))="","",OFFSET('Water Data'!$G$27,0,10*ROW('Water Data'!G115)))</f>
        <v/>
      </c>
      <c r="CC121" s="370" t="str">
        <f ca="1">+IF(OFFSET('Water Data'!$G$28,0,10*ROW('Water Data'!G115))="","",OFFSET('Water Data'!$G$28,0,10*ROW('Water Data'!G115)))</f>
        <v/>
      </c>
      <c r="CD121" s="370" t="str">
        <f ca="1">+IF(OFFSET('Water Data'!$G$29,0,10*ROW('Water Data'!G115))="","",OFFSET('Water Data'!$G$29,0,10*ROW('Water Data'!G115)))</f>
        <v/>
      </c>
      <c r="CE121" s="370" t="str">
        <f ca="1">+IF(OFFSET('Water Data'!$H$27,0,10*ROW('Water Data'!H115))="","",OFFSET('Water Data'!$H$27,0,10*ROW('Water Data'!H115)))</f>
        <v/>
      </c>
      <c r="CF121" s="370" t="str">
        <f ca="1">+IF(OFFSET('Water Data'!$H$28,0,10*ROW('Water Data'!H115))="","",OFFSET('Water Data'!$H$28,0,10*ROW('Water Data'!H115)))</f>
        <v/>
      </c>
      <c r="CG121" s="370" t="str">
        <f ca="1">+IF(OFFSET('Water Data'!$H$29,0,10*ROW('Water Data'!H115))="","",OFFSET('Water Data'!$H$29,0,10*ROW('Water Data'!H115)))</f>
        <v/>
      </c>
      <c r="CH121" s="370" t="str">
        <f ca="1">+IF(OFFSET('Water Data'!$I$27,0,10*ROW('Water Data'!I115))="","",OFFSET('Water Data'!$I$27,0,10*ROW('Water Data'!I115)))</f>
        <v/>
      </c>
      <c r="CI121" s="370" t="str">
        <f ca="1">+IF(OFFSET('Water Data'!$I$28,0,10*ROW('Water Data'!I115))="","",OFFSET('Water Data'!$I$28,0,10*ROW('Water Data'!I115)))</f>
        <v/>
      </c>
      <c r="CJ121" s="370" t="str">
        <f ca="1">+IF(OFFSET('Water Data'!$I$29,0,10*ROW('Water Data'!I115))="","",OFFSET('Water Data'!$I$29,0,10*ROW('Water Data'!I115)))</f>
        <v/>
      </c>
      <c r="CK121" s="370" t="str">
        <f ca="1">+IF(OFFSET('Sanitation Data'!$D$28,0,10*ROW('Sanitation Data'!D115))="","",OFFSET('Sanitation Data'!$D$28,0,10*ROW('Sanitation Data'!D115)))</f>
        <v/>
      </c>
      <c r="CL121" s="370" t="str">
        <f ca="1">+IF(OFFSET('Sanitation Data'!$D$29,0,10*ROW('Sanitation Data'!D115))="","",OFFSET('Sanitation Data'!$D$29,0,10*ROW('Sanitation Data'!D115)))</f>
        <v/>
      </c>
      <c r="CM121" s="370" t="str">
        <f ca="1">+IF(OFFSET('Sanitation Data'!$D$30,0,10*ROW('Sanitation Data'!D115))="","",OFFSET('Sanitation Data'!$D$30,0,10*ROW('Sanitation Data'!D115)))</f>
        <v/>
      </c>
      <c r="CN121" s="370" t="str">
        <f ca="1">+IF(OFFSET('Sanitation Data'!$D$31,0,10*ROW('Sanitation Data'!D115))="","",OFFSET('Sanitation Data'!$D$31,0,10*ROW('Sanitation Data'!D115)))</f>
        <v/>
      </c>
      <c r="CO121" s="370" t="str">
        <f ca="1">+IF(OFFSET('Sanitation Data'!$D$32,0,10*ROW('Sanitation Data'!D115))="","",OFFSET('Sanitation Data'!$D$32,0,10*ROW('Sanitation Data'!D115)))</f>
        <v/>
      </c>
      <c r="CP121" s="370" t="str">
        <f ca="1">+IF(OFFSET('Sanitation Data'!$E$28,0,10*ROW('Sanitation Data'!E115))="","",OFFSET('Sanitation Data'!$E$28,0,10*ROW('Sanitation Data'!E115)))</f>
        <v/>
      </c>
      <c r="CQ121" s="370" t="str">
        <f ca="1">+IF(OFFSET('Sanitation Data'!$E$29,0,10*ROW('Sanitation Data'!E115))="","",OFFSET('Sanitation Data'!$E$29,0,10*ROW('Sanitation Data'!E115)))</f>
        <v/>
      </c>
      <c r="CR121" s="370" t="str">
        <f ca="1">+IF(OFFSET('Sanitation Data'!$E$30,0,10*ROW('Sanitation Data'!E115))="","",OFFSET('Sanitation Data'!$E$30,0,10*ROW('Sanitation Data'!E115)))</f>
        <v/>
      </c>
      <c r="CS121" s="370" t="str">
        <f ca="1">+IF(OFFSET('Sanitation Data'!$E$31,0,10*ROW('Sanitation Data'!E115))="","",OFFSET('Sanitation Data'!$E$31,0,10*ROW('Sanitation Data'!E115)))</f>
        <v/>
      </c>
      <c r="CT121" s="370" t="str">
        <f ca="1">+IF(OFFSET('Sanitation Data'!$E$32,0,10*ROW('Sanitation Data'!E115))="","",OFFSET('Sanitation Data'!$E$32,0,10*ROW('Sanitation Data'!E115)))</f>
        <v/>
      </c>
      <c r="CU121" s="370" t="str">
        <f ca="1">+IF(OFFSET('Sanitation Data'!$F$28,0,10*ROW('Sanitation Data'!F115))="","",OFFSET('Sanitation Data'!$F$28,0,10*ROW('Sanitation Data'!F115)))</f>
        <v/>
      </c>
      <c r="CV121" s="370" t="str">
        <f ca="1">+IF(OFFSET('Sanitation Data'!$F$29,0,10*ROW('Sanitation Data'!F115))="","",OFFSET('Sanitation Data'!$F$29,0,10*ROW('Sanitation Data'!F115)))</f>
        <v/>
      </c>
      <c r="CW121" s="370" t="str">
        <f ca="1">+IF(OFFSET('Sanitation Data'!$F$30,0,10*ROW('Sanitation Data'!F115))="","",OFFSET('Sanitation Data'!$F$30,0,10*ROW('Sanitation Data'!F115)))</f>
        <v/>
      </c>
      <c r="CX121" s="370" t="str">
        <f ca="1">+IF(OFFSET('Sanitation Data'!$F$31,0,10*ROW('Sanitation Data'!F115))="","",OFFSET('Sanitation Data'!$F$31,0,10*ROW('Sanitation Data'!F115)))</f>
        <v/>
      </c>
      <c r="CY121" s="370" t="str">
        <f ca="1">+IF(OFFSET('Sanitation Data'!$F$32,0,10*ROW('Sanitation Data'!F115))="","",OFFSET('Sanitation Data'!$F$32,0,10*ROW('Sanitation Data'!F115)))</f>
        <v/>
      </c>
      <c r="CZ121" s="370" t="str">
        <f ca="1">+IF(OFFSET('Sanitation Data'!$G$28,0,10*ROW('Sanitation Data'!G115))="","",OFFSET('Sanitation Data'!$G$28,0,10*ROW('Sanitation Data'!G115)))</f>
        <v/>
      </c>
      <c r="DA121" s="370" t="str">
        <f ca="1">+IF(OFFSET('Sanitation Data'!$G$29,0,10*ROW('Sanitation Data'!G115))="","",OFFSET('Sanitation Data'!$G$29,0,10*ROW('Sanitation Data'!G115)))</f>
        <v/>
      </c>
      <c r="DB121" s="370" t="str">
        <f ca="1">+IF(OFFSET('Sanitation Data'!$G$30,0,10*ROW('Sanitation Data'!G115))="","",OFFSET('Sanitation Data'!$G$30,0,10*ROW('Sanitation Data'!G115)))</f>
        <v/>
      </c>
      <c r="DC121" s="370" t="str">
        <f ca="1">+IF(OFFSET('Sanitation Data'!$G$31,0,10*ROW('Sanitation Data'!G115))="","",OFFSET('Sanitation Data'!$G$31,0,10*ROW('Sanitation Data'!G115)))</f>
        <v/>
      </c>
      <c r="DD121" s="370" t="str">
        <f ca="1">+IF(OFFSET('Sanitation Data'!$G$32,0,10*ROW('Sanitation Data'!G115))="","",OFFSET('Sanitation Data'!$G$32,0,10*ROW('Sanitation Data'!G115)))</f>
        <v/>
      </c>
      <c r="DE121" s="370" t="str">
        <f ca="1">+IF(OFFSET('Sanitation Data'!$H$28,0,10*ROW('Sanitation Data'!H115))="","",OFFSET('Sanitation Data'!$H$28,0,10*ROW('Sanitation Data'!H115)))</f>
        <v/>
      </c>
      <c r="DF121" s="370" t="str">
        <f ca="1">+IF(OFFSET('Sanitation Data'!$H$29,0,10*ROW('Sanitation Data'!H115))="","",OFFSET('Sanitation Data'!$H$29,0,10*ROW('Sanitation Data'!H115)))</f>
        <v/>
      </c>
      <c r="DG121" s="370" t="str">
        <f ca="1">+IF(OFFSET('Sanitation Data'!$H$30,0,10*ROW('Sanitation Data'!H115))="","",OFFSET('Sanitation Data'!$H$30,0,10*ROW('Sanitation Data'!H115)))</f>
        <v/>
      </c>
      <c r="DH121" s="370" t="str">
        <f ca="1">+IF(OFFSET('Sanitation Data'!$H$31,0,10*ROW('Sanitation Data'!H115))="","",OFFSET('Sanitation Data'!$H$31,0,10*ROW('Sanitation Data'!H115)))</f>
        <v/>
      </c>
      <c r="DI121" s="370" t="str">
        <f ca="1">+IF(OFFSET('Sanitation Data'!$H$32,0,10*ROW('Sanitation Data'!H115))="","",OFFSET('Sanitation Data'!$H$32,0,10*ROW('Sanitation Data'!H115)))</f>
        <v/>
      </c>
      <c r="DJ121" s="370" t="str">
        <f ca="1">+IF(OFFSET('Sanitation Data'!$I$28,0,10*ROW('Sanitation Data'!I115))="","",OFFSET('Sanitation Data'!$I$28,0,10*ROW('Sanitation Data'!I115)))</f>
        <v/>
      </c>
      <c r="DK121" s="370" t="str">
        <f ca="1">+IF(OFFSET('Sanitation Data'!$I$29,0,10*ROW('Sanitation Data'!I115))="","",OFFSET('Sanitation Data'!$I$29,0,10*ROW('Sanitation Data'!I115)))</f>
        <v/>
      </c>
      <c r="DL121" s="370" t="str">
        <f ca="1">+IF(OFFSET('Sanitation Data'!$I$30,0,10*ROW('Sanitation Data'!I115))="","",OFFSET('Sanitation Data'!$I$30,0,10*ROW('Sanitation Data'!I115)))</f>
        <v/>
      </c>
      <c r="DM121" s="370" t="str">
        <f ca="1">+IF(OFFSET('Sanitation Data'!$I$31,0,10*ROW('Sanitation Data'!I115))="","",OFFSET('Sanitation Data'!$I$31,0,10*ROW('Sanitation Data'!I115)))</f>
        <v/>
      </c>
      <c r="DN121" s="370" t="str">
        <f ca="1">+IF(OFFSET('Sanitation Data'!$I$32,0,10*ROW('Sanitation Data'!I115))="","",OFFSET('Sanitation Data'!$I$32,0,10*ROW('Sanitation Data'!I115)))</f>
        <v/>
      </c>
      <c r="DO121" s="370" t="str">
        <f ca="1">+IF(OFFSET('Hygiene Data'!$D$11,0,10*ROW('Hygiene Data'!D115))="","",OFFSET('Hygiene Data'!$D$11,0,10*ROW('Hygiene Data'!D115)))</f>
        <v/>
      </c>
      <c r="DP121" s="370" t="str">
        <f ca="1">+IF(OFFSET('Hygiene Data'!$D$12,0,10*ROW('Hygiene Data'!D115))="","",OFFSET('Hygiene Data'!$D$12,0,10*ROW('Hygiene Data'!D115)))</f>
        <v/>
      </c>
      <c r="DQ121" s="370" t="str">
        <f ca="1">+IF(OFFSET('Hygiene Data'!$D$13,0,10*ROW('Hygiene Data'!D115))="","",OFFSET('Hygiene Data'!$D$13,0,10*ROW('Hygiene Data'!D115)))</f>
        <v/>
      </c>
      <c r="DR121" s="370" t="str">
        <f ca="1">+IF(OFFSET('Hygiene Data'!$E$11,0,10*ROW('Hygiene Data'!E115))="","",OFFSET('Hygiene Data'!$E$11,0,10*ROW('Hygiene Data'!E115)))</f>
        <v/>
      </c>
      <c r="DS121" s="370" t="str">
        <f ca="1">+IF(OFFSET('Hygiene Data'!$E$12,0,10*ROW('Hygiene Data'!E115))="","",OFFSET('Hygiene Data'!$E$12,0,10*ROW('Hygiene Data'!E115)))</f>
        <v/>
      </c>
      <c r="DT121" s="370" t="str">
        <f ca="1">+IF(OFFSET('Hygiene Data'!$E$13,0,10*ROW('Hygiene Data'!E115))="","",OFFSET('Hygiene Data'!$E$13,0,10*ROW('Hygiene Data'!E115)))</f>
        <v/>
      </c>
      <c r="DU121" s="370" t="str">
        <f ca="1">+IF(OFFSET('Hygiene Data'!$F$11,0,10*ROW('Hygiene Data'!F115))="","",OFFSET('Hygiene Data'!$F$11,0,10*ROW('Hygiene Data'!F115)))</f>
        <v/>
      </c>
      <c r="DV121" s="370" t="str">
        <f ca="1">+IF(OFFSET('Hygiene Data'!$F$12,0,10*ROW('Hygiene Data'!F115))="","",OFFSET('Hygiene Data'!$F$12,0,10*ROW('Hygiene Data'!F115)))</f>
        <v/>
      </c>
      <c r="DW121" s="370" t="str">
        <f ca="1">+IF(OFFSET('Hygiene Data'!$F$13,0,10*ROW('Hygiene Data'!F115))="","",OFFSET('Hygiene Data'!$F$13,0,10*ROW('Hygiene Data'!F115)))</f>
        <v/>
      </c>
      <c r="DX121" s="370" t="str">
        <f ca="1">+IF(OFFSET('Hygiene Data'!$G$11,0,10*ROW('Hygiene Data'!G115))="","",OFFSET('Hygiene Data'!$G$11,0,10*ROW('Hygiene Data'!G115)))</f>
        <v/>
      </c>
      <c r="DY121" s="370" t="str">
        <f ca="1">+IF(OFFSET('Hygiene Data'!$G$12,0,10*ROW('Hygiene Data'!G115))="","",OFFSET('Hygiene Data'!$G$12,0,10*ROW('Hygiene Data'!G115)))</f>
        <v/>
      </c>
      <c r="DZ121" s="370" t="str">
        <f ca="1">+IF(OFFSET('Hygiene Data'!$G$13,0,10*ROW('Hygiene Data'!G115))="","",OFFSET('Hygiene Data'!$G$13,0,10*ROW('Hygiene Data'!G115)))</f>
        <v/>
      </c>
      <c r="EA121" s="370" t="str">
        <f ca="1">+IF(OFFSET('Hygiene Data'!$H$11,0,10*ROW('Hygiene Data'!H115))="","",OFFSET('Hygiene Data'!$H$11,0,10*ROW('Hygiene Data'!H115)))</f>
        <v/>
      </c>
      <c r="EB121" s="370" t="str">
        <f ca="1">+IF(OFFSET('Hygiene Data'!$H$12,0,10*ROW('Hygiene Data'!H115))="","",OFFSET('Hygiene Data'!$H$12,0,10*ROW('Hygiene Data'!H115)))</f>
        <v/>
      </c>
      <c r="EC121" s="370" t="str">
        <f ca="1">+IF(OFFSET('Hygiene Data'!$H$13,0,10*ROW('Hygiene Data'!H115))="","",OFFSET('Hygiene Data'!$H$13,0,10*ROW('Hygiene Data'!H115)))</f>
        <v/>
      </c>
      <c r="ED121" s="370" t="str">
        <f ca="1">+IF(OFFSET('Hygiene Data'!$I$11,0,10*ROW('Hygiene Data'!I115))="","",OFFSET('Hygiene Data'!$I$11,0,10*ROW('Hygiene Data'!I115)))</f>
        <v/>
      </c>
      <c r="EE121" s="370" t="str">
        <f ca="1">+IF(OFFSET('Hygiene Data'!$I$12,0,10*ROW('Hygiene Data'!I115))="","",OFFSET('Hygiene Data'!$I$12,0,10*ROW('Hygiene Data'!I115)))</f>
        <v/>
      </c>
      <c r="EF121" s="370" t="str">
        <f ca="1">+IF(OFFSET('Hygiene Data'!$I$13,0,10*ROW('Hygiene Data'!I115))="","",OFFSET('Hygiene Data'!$I$13,0,10*ROW('Hygiene Data'!I115)))</f>
        <v/>
      </c>
    </row>
    <row r="122" spans="1:136" x14ac:dyDescent="0.25">
      <c r="A122" s="479" t="str">
        <f ca="1">+IF(OFFSET('Water Data'!$B$2,0,10*ROW('Water Data'!E116))="","",OFFSET('Water Data'!$B$2,0,10*ROW('Water Data'!E116)))</f>
        <v/>
      </c>
      <c r="B122" s="47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6" t="str">
        <f t="shared" ca="1" si="1"/>
        <v/>
      </c>
      <c r="D122" s="50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0" t="str">
        <f ca="1">+IF(OFFSET('Water Data'!$D$27,0,10*ROW('Water Data'!D116))="","",OFFSET('Water Data'!$D$27,0,10*ROW('Water Data'!D116)))</f>
        <v/>
      </c>
      <c r="BT122" s="370" t="str">
        <f ca="1">+IF(OFFSET('Water Data'!$D$28,0,10*ROW('Water Data'!D116))="","",OFFSET('Water Data'!$D$28,0,10*ROW('Water Data'!D116)))</f>
        <v/>
      </c>
      <c r="BU122" s="370" t="str">
        <f ca="1">+IF(OFFSET('Water Data'!$D$29,0,10*ROW('Water Data'!D116))="","",OFFSET('Water Data'!$D$29,0,10*ROW('Water Data'!D116)))</f>
        <v/>
      </c>
      <c r="BV122" s="370" t="str">
        <f ca="1">+IF(OFFSET('Water Data'!$E$27,0,10*ROW('Water Data'!E116))="","",OFFSET('Water Data'!$E$27,0,10*ROW('Water Data'!E116)))</f>
        <v/>
      </c>
      <c r="BW122" s="370" t="str">
        <f ca="1">+IF(OFFSET('Water Data'!$E$28,0,10*ROW('Water Data'!E116))="","",OFFSET('Water Data'!$E$28,0,10*ROW('Water Data'!E116)))</f>
        <v/>
      </c>
      <c r="BX122" s="370" t="str">
        <f ca="1">+IF(OFFSET('Water Data'!$E$29,0,10*ROW('Water Data'!E116))="","",OFFSET('Water Data'!$E$29,0,10*ROW('Water Data'!E116)))</f>
        <v/>
      </c>
      <c r="BY122" s="370" t="str">
        <f ca="1">+IF(OFFSET('Water Data'!$F$27,0,10*ROW('Water Data'!F116))="","",OFFSET('Water Data'!$F$27,0,10*ROW('Water Data'!F116)))</f>
        <v/>
      </c>
      <c r="BZ122" s="370" t="str">
        <f ca="1">+IF(OFFSET('Water Data'!$F$28,0,10*ROW('Water Data'!F116))="","",OFFSET('Water Data'!$F$28,0,10*ROW('Water Data'!F116)))</f>
        <v/>
      </c>
      <c r="CA122" s="370" t="str">
        <f ca="1">+IF(OFFSET('Water Data'!$F$29,0,10*ROW('Water Data'!F116))="","",OFFSET('Water Data'!$F$29,0,10*ROW('Water Data'!F116)))</f>
        <v/>
      </c>
      <c r="CB122" s="370" t="str">
        <f ca="1">+IF(OFFSET('Water Data'!$G$27,0,10*ROW('Water Data'!G116))="","",OFFSET('Water Data'!$G$27,0,10*ROW('Water Data'!G116)))</f>
        <v/>
      </c>
      <c r="CC122" s="370" t="str">
        <f ca="1">+IF(OFFSET('Water Data'!$G$28,0,10*ROW('Water Data'!G116))="","",OFFSET('Water Data'!$G$28,0,10*ROW('Water Data'!G116)))</f>
        <v/>
      </c>
      <c r="CD122" s="370" t="str">
        <f ca="1">+IF(OFFSET('Water Data'!$G$29,0,10*ROW('Water Data'!G116))="","",OFFSET('Water Data'!$G$29,0,10*ROW('Water Data'!G116)))</f>
        <v/>
      </c>
      <c r="CE122" s="370" t="str">
        <f ca="1">+IF(OFFSET('Water Data'!$H$27,0,10*ROW('Water Data'!H116))="","",OFFSET('Water Data'!$H$27,0,10*ROW('Water Data'!H116)))</f>
        <v/>
      </c>
      <c r="CF122" s="370" t="str">
        <f ca="1">+IF(OFFSET('Water Data'!$H$28,0,10*ROW('Water Data'!H116))="","",OFFSET('Water Data'!$H$28,0,10*ROW('Water Data'!H116)))</f>
        <v/>
      </c>
      <c r="CG122" s="370" t="str">
        <f ca="1">+IF(OFFSET('Water Data'!$H$29,0,10*ROW('Water Data'!H116))="","",OFFSET('Water Data'!$H$29,0,10*ROW('Water Data'!H116)))</f>
        <v/>
      </c>
      <c r="CH122" s="370" t="str">
        <f ca="1">+IF(OFFSET('Water Data'!$I$27,0,10*ROW('Water Data'!I116))="","",OFFSET('Water Data'!$I$27,0,10*ROW('Water Data'!I116)))</f>
        <v/>
      </c>
      <c r="CI122" s="370" t="str">
        <f ca="1">+IF(OFFSET('Water Data'!$I$28,0,10*ROW('Water Data'!I116))="","",OFFSET('Water Data'!$I$28,0,10*ROW('Water Data'!I116)))</f>
        <v/>
      </c>
      <c r="CJ122" s="370" t="str">
        <f ca="1">+IF(OFFSET('Water Data'!$I$29,0,10*ROW('Water Data'!I116))="","",OFFSET('Water Data'!$I$29,0,10*ROW('Water Data'!I116)))</f>
        <v/>
      </c>
      <c r="CK122" s="370" t="str">
        <f ca="1">+IF(OFFSET('Sanitation Data'!$D$28,0,10*ROW('Sanitation Data'!D116))="","",OFFSET('Sanitation Data'!$D$28,0,10*ROW('Sanitation Data'!D116)))</f>
        <v/>
      </c>
      <c r="CL122" s="370" t="str">
        <f ca="1">+IF(OFFSET('Sanitation Data'!$D$29,0,10*ROW('Sanitation Data'!D116))="","",OFFSET('Sanitation Data'!$D$29,0,10*ROW('Sanitation Data'!D116)))</f>
        <v/>
      </c>
      <c r="CM122" s="370" t="str">
        <f ca="1">+IF(OFFSET('Sanitation Data'!$D$30,0,10*ROW('Sanitation Data'!D116))="","",OFFSET('Sanitation Data'!$D$30,0,10*ROW('Sanitation Data'!D116)))</f>
        <v/>
      </c>
      <c r="CN122" s="370" t="str">
        <f ca="1">+IF(OFFSET('Sanitation Data'!$D$31,0,10*ROW('Sanitation Data'!D116))="","",OFFSET('Sanitation Data'!$D$31,0,10*ROW('Sanitation Data'!D116)))</f>
        <v/>
      </c>
      <c r="CO122" s="370" t="str">
        <f ca="1">+IF(OFFSET('Sanitation Data'!$D$32,0,10*ROW('Sanitation Data'!D116))="","",OFFSET('Sanitation Data'!$D$32,0,10*ROW('Sanitation Data'!D116)))</f>
        <v/>
      </c>
      <c r="CP122" s="370" t="str">
        <f ca="1">+IF(OFFSET('Sanitation Data'!$E$28,0,10*ROW('Sanitation Data'!E116))="","",OFFSET('Sanitation Data'!$E$28,0,10*ROW('Sanitation Data'!E116)))</f>
        <v/>
      </c>
      <c r="CQ122" s="370" t="str">
        <f ca="1">+IF(OFFSET('Sanitation Data'!$E$29,0,10*ROW('Sanitation Data'!E116))="","",OFFSET('Sanitation Data'!$E$29,0,10*ROW('Sanitation Data'!E116)))</f>
        <v/>
      </c>
      <c r="CR122" s="370" t="str">
        <f ca="1">+IF(OFFSET('Sanitation Data'!$E$30,0,10*ROW('Sanitation Data'!E116))="","",OFFSET('Sanitation Data'!$E$30,0,10*ROW('Sanitation Data'!E116)))</f>
        <v/>
      </c>
      <c r="CS122" s="370" t="str">
        <f ca="1">+IF(OFFSET('Sanitation Data'!$E$31,0,10*ROW('Sanitation Data'!E116))="","",OFFSET('Sanitation Data'!$E$31,0,10*ROW('Sanitation Data'!E116)))</f>
        <v/>
      </c>
      <c r="CT122" s="370" t="str">
        <f ca="1">+IF(OFFSET('Sanitation Data'!$E$32,0,10*ROW('Sanitation Data'!E116))="","",OFFSET('Sanitation Data'!$E$32,0,10*ROW('Sanitation Data'!E116)))</f>
        <v/>
      </c>
      <c r="CU122" s="370" t="str">
        <f ca="1">+IF(OFFSET('Sanitation Data'!$F$28,0,10*ROW('Sanitation Data'!F116))="","",OFFSET('Sanitation Data'!$F$28,0,10*ROW('Sanitation Data'!F116)))</f>
        <v/>
      </c>
      <c r="CV122" s="370" t="str">
        <f ca="1">+IF(OFFSET('Sanitation Data'!$F$29,0,10*ROW('Sanitation Data'!F116))="","",OFFSET('Sanitation Data'!$F$29,0,10*ROW('Sanitation Data'!F116)))</f>
        <v/>
      </c>
      <c r="CW122" s="370" t="str">
        <f ca="1">+IF(OFFSET('Sanitation Data'!$F$30,0,10*ROW('Sanitation Data'!F116))="","",OFFSET('Sanitation Data'!$F$30,0,10*ROW('Sanitation Data'!F116)))</f>
        <v/>
      </c>
      <c r="CX122" s="370" t="str">
        <f ca="1">+IF(OFFSET('Sanitation Data'!$F$31,0,10*ROW('Sanitation Data'!F116))="","",OFFSET('Sanitation Data'!$F$31,0,10*ROW('Sanitation Data'!F116)))</f>
        <v/>
      </c>
      <c r="CY122" s="370" t="str">
        <f ca="1">+IF(OFFSET('Sanitation Data'!$F$32,0,10*ROW('Sanitation Data'!F116))="","",OFFSET('Sanitation Data'!$F$32,0,10*ROW('Sanitation Data'!F116)))</f>
        <v/>
      </c>
      <c r="CZ122" s="370" t="str">
        <f ca="1">+IF(OFFSET('Sanitation Data'!$G$28,0,10*ROW('Sanitation Data'!G116))="","",OFFSET('Sanitation Data'!$G$28,0,10*ROW('Sanitation Data'!G116)))</f>
        <v/>
      </c>
      <c r="DA122" s="370" t="str">
        <f ca="1">+IF(OFFSET('Sanitation Data'!$G$29,0,10*ROW('Sanitation Data'!G116))="","",OFFSET('Sanitation Data'!$G$29,0,10*ROW('Sanitation Data'!G116)))</f>
        <v/>
      </c>
      <c r="DB122" s="370" t="str">
        <f ca="1">+IF(OFFSET('Sanitation Data'!$G$30,0,10*ROW('Sanitation Data'!G116))="","",OFFSET('Sanitation Data'!$G$30,0,10*ROW('Sanitation Data'!G116)))</f>
        <v/>
      </c>
      <c r="DC122" s="370" t="str">
        <f ca="1">+IF(OFFSET('Sanitation Data'!$G$31,0,10*ROW('Sanitation Data'!G116))="","",OFFSET('Sanitation Data'!$G$31,0,10*ROW('Sanitation Data'!G116)))</f>
        <v/>
      </c>
      <c r="DD122" s="370" t="str">
        <f ca="1">+IF(OFFSET('Sanitation Data'!$G$32,0,10*ROW('Sanitation Data'!G116))="","",OFFSET('Sanitation Data'!$G$32,0,10*ROW('Sanitation Data'!G116)))</f>
        <v/>
      </c>
      <c r="DE122" s="370" t="str">
        <f ca="1">+IF(OFFSET('Sanitation Data'!$H$28,0,10*ROW('Sanitation Data'!H116))="","",OFFSET('Sanitation Data'!$H$28,0,10*ROW('Sanitation Data'!H116)))</f>
        <v/>
      </c>
      <c r="DF122" s="370" t="str">
        <f ca="1">+IF(OFFSET('Sanitation Data'!$H$29,0,10*ROW('Sanitation Data'!H116))="","",OFFSET('Sanitation Data'!$H$29,0,10*ROW('Sanitation Data'!H116)))</f>
        <v/>
      </c>
      <c r="DG122" s="370" t="str">
        <f ca="1">+IF(OFFSET('Sanitation Data'!$H$30,0,10*ROW('Sanitation Data'!H116))="","",OFFSET('Sanitation Data'!$H$30,0,10*ROW('Sanitation Data'!H116)))</f>
        <v/>
      </c>
      <c r="DH122" s="370" t="str">
        <f ca="1">+IF(OFFSET('Sanitation Data'!$H$31,0,10*ROW('Sanitation Data'!H116))="","",OFFSET('Sanitation Data'!$H$31,0,10*ROW('Sanitation Data'!H116)))</f>
        <v/>
      </c>
      <c r="DI122" s="370" t="str">
        <f ca="1">+IF(OFFSET('Sanitation Data'!$H$32,0,10*ROW('Sanitation Data'!H116))="","",OFFSET('Sanitation Data'!$H$32,0,10*ROW('Sanitation Data'!H116)))</f>
        <v/>
      </c>
      <c r="DJ122" s="370" t="str">
        <f ca="1">+IF(OFFSET('Sanitation Data'!$I$28,0,10*ROW('Sanitation Data'!I116))="","",OFFSET('Sanitation Data'!$I$28,0,10*ROW('Sanitation Data'!I116)))</f>
        <v/>
      </c>
      <c r="DK122" s="370" t="str">
        <f ca="1">+IF(OFFSET('Sanitation Data'!$I$29,0,10*ROW('Sanitation Data'!I116))="","",OFFSET('Sanitation Data'!$I$29,0,10*ROW('Sanitation Data'!I116)))</f>
        <v/>
      </c>
      <c r="DL122" s="370" t="str">
        <f ca="1">+IF(OFFSET('Sanitation Data'!$I$30,0,10*ROW('Sanitation Data'!I116))="","",OFFSET('Sanitation Data'!$I$30,0,10*ROW('Sanitation Data'!I116)))</f>
        <v/>
      </c>
      <c r="DM122" s="370" t="str">
        <f ca="1">+IF(OFFSET('Sanitation Data'!$I$31,0,10*ROW('Sanitation Data'!I116))="","",OFFSET('Sanitation Data'!$I$31,0,10*ROW('Sanitation Data'!I116)))</f>
        <v/>
      </c>
      <c r="DN122" s="370" t="str">
        <f ca="1">+IF(OFFSET('Sanitation Data'!$I$32,0,10*ROW('Sanitation Data'!I116))="","",OFFSET('Sanitation Data'!$I$32,0,10*ROW('Sanitation Data'!I116)))</f>
        <v/>
      </c>
      <c r="DO122" s="370" t="str">
        <f ca="1">+IF(OFFSET('Hygiene Data'!$D$11,0,10*ROW('Hygiene Data'!D116))="","",OFFSET('Hygiene Data'!$D$11,0,10*ROW('Hygiene Data'!D116)))</f>
        <v/>
      </c>
      <c r="DP122" s="370" t="str">
        <f ca="1">+IF(OFFSET('Hygiene Data'!$D$12,0,10*ROW('Hygiene Data'!D116))="","",OFFSET('Hygiene Data'!$D$12,0,10*ROW('Hygiene Data'!D116)))</f>
        <v/>
      </c>
      <c r="DQ122" s="370" t="str">
        <f ca="1">+IF(OFFSET('Hygiene Data'!$D$13,0,10*ROW('Hygiene Data'!D116))="","",OFFSET('Hygiene Data'!$D$13,0,10*ROW('Hygiene Data'!D116)))</f>
        <v/>
      </c>
      <c r="DR122" s="370" t="str">
        <f ca="1">+IF(OFFSET('Hygiene Data'!$E$11,0,10*ROW('Hygiene Data'!E116))="","",OFFSET('Hygiene Data'!$E$11,0,10*ROW('Hygiene Data'!E116)))</f>
        <v/>
      </c>
      <c r="DS122" s="370" t="str">
        <f ca="1">+IF(OFFSET('Hygiene Data'!$E$12,0,10*ROW('Hygiene Data'!E116))="","",OFFSET('Hygiene Data'!$E$12,0,10*ROW('Hygiene Data'!E116)))</f>
        <v/>
      </c>
      <c r="DT122" s="370" t="str">
        <f ca="1">+IF(OFFSET('Hygiene Data'!$E$13,0,10*ROW('Hygiene Data'!E116))="","",OFFSET('Hygiene Data'!$E$13,0,10*ROW('Hygiene Data'!E116)))</f>
        <v/>
      </c>
      <c r="DU122" s="370" t="str">
        <f ca="1">+IF(OFFSET('Hygiene Data'!$F$11,0,10*ROW('Hygiene Data'!F116))="","",OFFSET('Hygiene Data'!$F$11,0,10*ROW('Hygiene Data'!F116)))</f>
        <v/>
      </c>
      <c r="DV122" s="370" t="str">
        <f ca="1">+IF(OFFSET('Hygiene Data'!$F$12,0,10*ROW('Hygiene Data'!F116))="","",OFFSET('Hygiene Data'!$F$12,0,10*ROW('Hygiene Data'!F116)))</f>
        <v/>
      </c>
      <c r="DW122" s="370" t="str">
        <f ca="1">+IF(OFFSET('Hygiene Data'!$F$13,0,10*ROW('Hygiene Data'!F116))="","",OFFSET('Hygiene Data'!$F$13,0,10*ROW('Hygiene Data'!F116)))</f>
        <v/>
      </c>
      <c r="DX122" s="370" t="str">
        <f ca="1">+IF(OFFSET('Hygiene Data'!$G$11,0,10*ROW('Hygiene Data'!G116))="","",OFFSET('Hygiene Data'!$G$11,0,10*ROW('Hygiene Data'!G116)))</f>
        <v/>
      </c>
      <c r="DY122" s="370" t="str">
        <f ca="1">+IF(OFFSET('Hygiene Data'!$G$12,0,10*ROW('Hygiene Data'!G116))="","",OFFSET('Hygiene Data'!$G$12,0,10*ROW('Hygiene Data'!G116)))</f>
        <v/>
      </c>
      <c r="DZ122" s="370" t="str">
        <f ca="1">+IF(OFFSET('Hygiene Data'!$G$13,0,10*ROW('Hygiene Data'!G116))="","",OFFSET('Hygiene Data'!$G$13,0,10*ROW('Hygiene Data'!G116)))</f>
        <v/>
      </c>
      <c r="EA122" s="370" t="str">
        <f ca="1">+IF(OFFSET('Hygiene Data'!$H$11,0,10*ROW('Hygiene Data'!H116))="","",OFFSET('Hygiene Data'!$H$11,0,10*ROW('Hygiene Data'!H116)))</f>
        <v/>
      </c>
      <c r="EB122" s="370" t="str">
        <f ca="1">+IF(OFFSET('Hygiene Data'!$H$12,0,10*ROW('Hygiene Data'!H116))="","",OFFSET('Hygiene Data'!$H$12,0,10*ROW('Hygiene Data'!H116)))</f>
        <v/>
      </c>
      <c r="EC122" s="370" t="str">
        <f ca="1">+IF(OFFSET('Hygiene Data'!$H$13,0,10*ROW('Hygiene Data'!H116))="","",OFFSET('Hygiene Data'!$H$13,0,10*ROW('Hygiene Data'!H116)))</f>
        <v/>
      </c>
      <c r="ED122" s="370" t="str">
        <f ca="1">+IF(OFFSET('Hygiene Data'!$I$11,0,10*ROW('Hygiene Data'!I116))="","",OFFSET('Hygiene Data'!$I$11,0,10*ROW('Hygiene Data'!I116)))</f>
        <v/>
      </c>
      <c r="EE122" s="370" t="str">
        <f ca="1">+IF(OFFSET('Hygiene Data'!$I$12,0,10*ROW('Hygiene Data'!I116))="","",OFFSET('Hygiene Data'!$I$12,0,10*ROW('Hygiene Data'!I116)))</f>
        <v/>
      </c>
      <c r="EF122" s="370" t="str">
        <f ca="1">+IF(OFFSET('Hygiene Data'!$I$13,0,10*ROW('Hygiene Data'!I116))="","",OFFSET('Hygiene Data'!$I$13,0,10*ROW('Hygiene Data'!I116)))</f>
        <v/>
      </c>
    </row>
    <row r="123" spans="1:136" x14ac:dyDescent="0.25">
      <c r="A123" s="479" t="str">
        <f ca="1">+IF(OFFSET('Water Data'!$B$2,0,10*ROW('Water Data'!E117))="","",OFFSET('Water Data'!$B$2,0,10*ROW('Water Data'!E117)))</f>
        <v/>
      </c>
      <c r="B123" s="47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6" t="str">
        <f t="shared" ca="1" si="1"/>
        <v/>
      </c>
      <c r="D123" s="50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0" t="str">
        <f ca="1">+IF(OFFSET('Water Data'!$D$27,0,10*ROW('Water Data'!D117))="","",OFFSET('Water Data'!$D$27,0,10*ROW('Water Data'!D117)))</f>
        <v/>
      </c>
      <c r="BT123" s="370" t="str">
        <f ca="1">+IF(OFFSET('Water Data'!$D$28,0,10*ROW('Water Data'!D117))="","",OFFSET('Water Data'!$D$28,0,10*ROW('Water Data'!D117)))</f>
        <v/>
      </c>
      <c r="BU123" s="370" t="str">
        <f ca="1">+IF(OFFSET('Water Data'!$D$29,0,10*ROW('Water Data'!D117))="","",OFFSET('Water Data'!$D$29,0,10*ROW('Water Data'!D117)))</f>
        <v/>
      </c>
      <c r="BV123" s="370" t="str">
        <f ca="1">+IF(OFFSET('Water Data'!$E$27,0,10*ROW('Water Data'!E117))="","",OFFSET('Water Data'!$E$27,0,10*ROW('Water Data'!E117)))</f>
        <v/>
      </c>
      <c r="BW123" s="370" t="str">
        <f ca="1">+IF(OFFSET('Water Data'!$E$28,0,10*ROW('Water Data'!E117))="","",OFFSET('Water Data'!$E$28,0,10*ROW('Water Data'!E117)))</f>
        <v/>
      </c>
      <c r="BX123" s="370" t="str">
        <f ca="1">+IF(OFFSET('Water Data'!$E$29,0,10*ROW('Water Data'!E117))="","",OFFSET('Water Data'!$E$29,0,10*ROW('Water Data'!E117)))</f>
        <v/>
      </c>
      <c r="BY123" s="370" t="str">
        <f ca="1">+IF(OFFSET('Water Data'!$F$27,0,10*ROW('Water Data'!F117))="","",OFFSET('Water Data'!$F$27,0,10*ROW('Water Data'!F117)))</f>
        <v/>
      </c>
      <c r="BZ123" s="370" t="str">
        <f ca="1">+IF(OFFSET('Water Data'!$F$28,0,10*ROW('Water Data'!F117))="","",OFFSET('Water Data'!$F$28,0,10*ROW('Water Data'!F117)))</f>
        <v/>
      </c>
      <c r="CA123" s="370" t="str">
        <f ca="1">+IF(OFFSET('Water Data'!$F$29,0,10*ROW('Water Data'!F117))="","",OFFSET('Water Data'!$F$29,0,10*ROW('Water Data'!F117)))</f>
        <v/>
      </c>
      <c r="CB123" s="370" t="str">
        <f ca="1">+IF(OFFSET('Water Data'!$G$27,0,10*ROW('Water Data'!G117))="","",OFFSET('Water Data'!$G$27,0,10*ROW('Water Data'!G117)))</f>
        <v/>
      </c>
      <c r="CC123" s="370" t="str">
        <f ca="1">+IF(OFFSET('Water Data'!$G$28,0,10*ROW('Water Data'!G117))="","",OFFSET('Water Data'!$G$28,0,10*ROW('Water Data'!G117)))</f>
        <v/>
      </c>
      <c r="CD123" s="370" t="str">
        <f ca="1">+IF(OFFSET('Water Data'!$G$29,0,10*ROW('Water Data'!G117))="","",OFFSET('Water Data'!$G$29,0,10*ROW('Water Data'!G117)))</f>
        <v/>
      </c>
      <c r="CE123" s="370" t="str">
        <f ca="1">+IF(OFFSET('Water Data'!$H$27,0,10*ROW('Water Data'!H117))="","",OFFSET('Water Data'!$H$27,0,10*ROW('Water Data'!H117)))</f>
        <v/>
      </c>
      <c r="CF123" s="370" t="str">
        <f ca="1">+IF(OFFSET('Water Data'!$H$28,0,10*ROW('Water Data'!H117))="","",OFFSET('Water Data'!$H$28,0,10*ROW('Water Data'!H117)))</f>
        <v/>
      </c>
      <c r="CG123" s="370" t="str">
        <f ca="1">+IF(OFFSET('Water Data'!$H$29,0,10*ROW('Water Data'!H117))="","",OFFSET('Water Data'!$H$29,0,10*ROW('Water Data'!H117)))</f>
        <v/>
      </c>
      <c r="CH123" s="370" t="str">
        <f ca="1">+IF(OFFSET('Water Data'!$I$27,0,10*ROW('Water Data'!I117))="","",OFFSET('Water Data'!$I$27,0,10*ROW('Water Data'!I117)))</f>
        <v/>
      </c>
      <c r="CI123" s="370" t="str">
        <f ca="1">+IF(OFFSET('Water Data'!$I$28,0,10*ROW('Water Data'!I117))="","",OFFSET('Water Data'!$I$28,0,10*ROW('Water Data'!I117)))</f>
        <v/>
      </c>
      <c r="CJ123" s="370" t="str">
        <f ca="1">+IF(OFFSET('Water Data'!$I$29,0,10*ROW('Water Data'!I117))="","",OFFSET('Water Data'!$I$29,0,10*ROW('Water Data'!I117)))</f>
        <v/>
      </c>
      <c r="CK123" s="370" t="str">
        <f ca="1">+IF(OFFSET('Sanitation Data'!$D$28,0,10*ROW('Sanitation Data'!D117))="","",OFFSET('Sanitation Data'!$D$28,0,10*ROW('Sanitation Data'!D117)))</f>
        <v/>
      </c>
      <c r="CL123" s="370" t="str">
        <f ca="1">+IF(OFFSET('Sanitation Data'!$D$29,0,10*ROW('Sanitation Data'!D117))="","",OFFSET('Sanitation Data'!$D$29,0,10*ROW('Sanitation Data'!D117)))</f>
        <v/>
      </c>
      <c r="CM123" s="370" t="str">
        <f ca="1">+IF(OFFSET('Sanitation Data'!$D$30,0,10*ROW('Sanitation Data'!D117))="","",OFFSET('Sanitation Data'!$D$30,0,10*ROW('Sanitation Data'!D117)))</f>
        <v/>
      </c>
      <c r="CN123" s="370" t="str">
        <f ca="1">+IF(OFFSET('Sanitation Data'!$D$31,0,10*ROW('Sanitation Data'!D117))="","",OFFSET('Sanitation Data'!$D$31,0,10*ROW('Sanitation Data'!D117)))</f>
        <v/>
      </c>
      <c r="CO123" s="370" t="str">
        <f ca="1">+IF(OFFSET('Sanitation Data'!$D$32,0,10*ROW('Sanitation Data'!D117))="","",OFFSET('Sanitation Data'!$D$32,0,10*ROW('Sanitation Data'!D117)))</f>
        <v/>
      </c>
      <c r="CP123" s="370" t="str">
        <f ca="1">+IF(OFFSET('Sanitation Data'!$E$28,0,10*ROW('Sanitation Data'!E117))="","",OFFSET('Sanitation Data'!$E$28,0,10*ROW('Sanitation Data'!E117)))</f>
        <v/>
      </c>
      <c r="CQ123" s="370" t="str">
        <f ca="1">+IF(OFFSET('Sanitation Data'!$E$29,0,10*ROW('Sanitation Data'!E117))="","",OFFSET('Sanitation Data'!$E$29,0,10*ROW('Sanitation Data'!E117)))</f>
        <v/>
      </c>
      <c r="CR123" s="370" t="str">
        <f ca="1">+IF(OFFSET('Sanitation Data'!$E$30,0,10*ROW('Sanitation Data'!E117))="","",OFFSET('Sanitation Data'!$E$30,0,10*ROW('Sanitation Data'!E117)))</f>
        <v/>
      </c>
      <c r="CS123" s="370" t="str">
        <f ca="1">+IF(OFFSET('Sanitation Data'!$E$31,0,10*ROW('Sanitation Data'!E117))="","",OFFSET('Sanitation Data'!$E$31,0,10*ROW('Sanitation Data'!E117)))</f>
        <v/>
      </c>
      <c r="CT123" s="370" t="str">
        <f ca="1">+IF(OFFSET('Sanitation Data'!$E$32,0,10*ROW('Sanitation Data'!E117))="","",OFFSET('Sanitation Data'!$E$32,0,10*ROW('Sanitation Data'!E117)))</f>
        <v/>
      </c>
      <c r="CU123" s="370" t="str">
        <f ca="1">+IF(OFFSET('Sanitation Data'!$F$28,0,10*ROW('Sanitation Data'!F117))="","",OFFSET('Sanitation Data'!$F$28,0,10*ROW('Sanitation Data'!F117)))</f>
        <v/>
      </c>
      <c r="CV123" s="370" t="str">
        <f ca="1">+IF(OFFSET('Sanitation Data'!$F$29,0,10*ROW('Sanitation Data'!F117))="","",OFFSET('Sanitation Data'!$F$29,0,10*ROW('Sanitation Data'!F117)))</f>
        <v/>
      </c>
      <c r="CW123" s="370" t="str">
        <f ca="1">+IF(OFFSET('Sanitation Data'!$F$30,0,10*ROW('Sanitation Data'!F117))="","",OFFSET('Sanitation Data'!$F$30,0,10*ROW('Sanitation Data'!F117)))</f>
        <v/>
      </c>
      <c r="CX123" s="370" t="str">
        <f ca="1">+IF(OFFSET('Sanitation Data'!$F$31,0,10*ROW('Sanitation Data'!F117))="","",OFFSET('Sanitation Data'!$F$31,0,10*ROW('Sanitation Data'!F117)))</f>
        <v/>
      </c>
      <c r="CY123" s="370" t="str">
        <f ca="1">+IF(OFFSET('Sanitation Data'!$F$32,0,10*ROW('Sanitation Data'!F117))="","",OFFSET('Sanitation Data'!$F$32,0,10*ROW('Sanitation Data'!F117)))</f>
        <v/>
      </c>
      <c r="CZ123" s="370" t="str">
        <f ca="1">+IF(OFFSET('Sanitation Data'!$G$28,0,10*ROW('Sanitation Data'!G117))="","",OFFSET('Sanitation Data'!$G$28,0,10*ROW('Sanitation Data'!G117)))</f>
        <v/>
      </c>
      <c r="DA123" s="370" t="str">
        <f ca="1">+IF(OFFSET('Sanitation Data'!$G$29,0,10*ROW('Sanitation Data'!G117))="","",OFFSET('Sanitation Data'!$G$29,0,10*ROW('Sanitation Data'!G117)))</f>
        <v/>
      </c>
      <c r="DB123" s="370" t="str">
        <f ca="1">+IF(OFFSET('Sanitation Data'!$G$30,0,10*ROW('Sanitation Data'!G117))="","",OFFSET('Sanitation Data'!$G$30,0,10*ROW('Sanitation Data'!G117)))</f>
        <v/>
      </c>
      <c r="DC123" s="370" t="str">
        <f ca="1">+IF(OFFSET('Sanitation Data'!$G$31,0,10*ROW('Sanitation Data'!G117))="","",OFFSET('Sanitation Data'!$G$31,0,10*ROW('Sanitation Data'!G117)))</f>
        <v/>
      </c>
      <c r="DD123" s="370" t="str">
        <f ca="1">+IF(OFFSET('Sanitation Data'!$G$32,0,10*ROW('Sanitation Data'!G117))="","",OFFSET('Sanitation Data'!$G$32,0,10*ROW('Sanitation Data'!G117)))</f>
        <v/>
      </c>
      <c r="DE123" s="370" t="str">
        <f ca="1">+IF(OFFSET('Sanitation Data'!$H$28,0,10*ROW('Sanitation Data'!H117))="","",OFFSET('Sanitation Data'!$H$28,0,10*ROW('Sanitation Data'!H117)))</f>
        <v/>
      </c>
      <c r="DF123" s="370" t="str">
        <f ca="1">+IF(OFFSET('Sanitation Data'!$H$29,0,10*ROW('Sanitation Data'!H117))="","",OFFSET('Sanitation Data'!$H$29,0,10*ROW('Sanitation Data'!H117)))</f>
        <v/>
      </c>
      <c r="DG123" s="370" t="str">
        <f ca="1">+IF(OFFSET('Sanitation Data'!$H$30,0,10*ROW('Sanitation Data'!H117))="","",OFFSET('Sanitation Data'!$H$30,0,10*ROW('Sanitation Data'!H117)))</f>
        <v/>
      </c>
      <c r="DH123" s="370" t="str">
        <f ca="1">+IF(OFFSET('Sanitation Data'!$H$31,0,10*ROW('Sanitation Data'!H117))="","",OFFSET('Sanitation Data'!$H$31,0,10*ROW('Sanitation Data'!H117)))</f>
        <v/>
      </c>
      <c r="DI123" s="370" t="str">
        <f ca="1">+IF(OFFSET('Sanitation Data'!$H$32,0,10*ROW('Sanitation Data'!H117))="","",OFFSET('Sanitation Data'!$H$32,0,10*ROW('Sanitation Data'!H117)))</f>
        <v/>
      </c>
      <c r="DJ123" s="370" t="str">
        <f ca="1">+IF(OFFSET('Sanitation Data'!$I$28,0,10*ROW('Sanitation Data'!I117))="","",OFFSET('Sanitation Data'!$I$28,0,10*ROW('Sanitation Data'!I117)))</f>
        <v/>
      </c>
      <c r="DK123" s="370" t="str">
        <f ca="1">+IF(OFFSET('Sanitation Data'!$I$29,0,10*ROW('Sanitation Data'!I117))="","",OFFSET('Sanitation Data'!$I$29,0,10*ROW('Sanitation Data'!I117)))</f>
        <v/>
      </c>
      <c r="DL123" s="370" t="str">
        <f ca="1">+IF(OFFSET('Sanitation Data'!$I$30,0,10*ROW('Sanitation Data'!I117))="","",OFFSET('Sanitation Data'!$I$30,0,10*ROW('Sanitation Data'!I117)))</f>
        <v/>
      </c>
      <c r="DM123" s="370" t="str">
        <f ca="1">+IF(OFFSET('Sanitation Data'!$I$31,0,10*ROW('Sanitation Data'!I117))="","",OFFSET('Sanitation Data'!$I$31,0,10*ROW('Sanitation Data'!I117)))</f>
        <v/>
      </c>
      <c r="DN123" s="370" t="str">
        <f ca="1">+IF(OFFSET('Sanitation Data'!$I$32,0,10*ROW('Sanitation Data'!I117))="","",OFFSET('Sanitation Data'!$I$32,0,10*ROW('Sanitation Data'!I117)))</f>
        <v/>
      </c>
      <c r="DO123" s="370" t="str">
        <f ca="1">+IF(OFFSET('Hygiene Data'!$D$11,0,10*ROW('Hygiene Data'!D117))="","",OFFSET('Hygiene Data'!$D$11,0,10*ROW('Hygiene Data'!D117)))</f>
        <v/>
      </c>
      <c r="DP123" s="370" t="str">
        <f ca="1">+IF(OFFSET('Hygiene Data'!$D$12,0,10*ROW('Hygiene Data'!D117))="","",OFFSET('Hygiene Data'!$D$12,0,10*ROW('Hygiene Data'!D117)))</f>
        <v/>
      </c>
      <c r="DQ123" s="370" t="str">
        <f ca="1">+IF(OFFSET('Hygiene Data'!$D$13,0,10*ROW('Hygiene Data'!D117))="","",OFFSET('Hygiene Data'!$D$13,0,10*ROW('Hygiene Data'!D117)))</f>
        <v/>
      </c>
      <c r="DR123" s="370" t="str">
        <f ca="1">+IF(OFFSET('Hygiene Data'!$E$11,0,10*ROW('Hygiene Data'!E117))="","",OFFSET('Hygiene Data'!$E$11,0,10*ROW('Hygiene Data'!E117)))</f>
        <v/>
      </c>
      <c r="DS123" s="370" t="str">
        <f ca="1">+IF(OFFSET('Hygiene Data'!$E$12,0,10*ROW('Hygiene Data'!E117))="","",OFFSET('Hygiene Data'!$E$12,0,10*ROW('Hygiene Data'!E117)))</f>
        <v/>
      </c>
      <c r="DT123" s="370" t="str">
        <f ca="1">+IF(OFFSET('Hygiene Data'!$E$13,0,10*ROW('Hygiene Data'!E117))="","",OFFSET('Hygiene Data'!$E$13,0,10*ROW('Hygiene Data'!E117)))</f>
        <v/>
      </c>
      <c r="DU123" s="370" t="str">
        <f ca="1">+IF(OFFSET('Hygiene Data'!$F$11,0,10*ROW('Hygiene Data'!F117))="","",OFFSET('Hygiene Data'!$F$11,0,10*ROW('Hygiene Data'!F117)))</f>
        <v/>
      </c>
      <c r="DV123" s="370" t="str">
        <f ca="1">+IF(OFFSET('Hygiene Data'!$F$12,0,10*ROW('Hygiene Data'!F117))="","",OFFSET('Hygiene Data'!$F$12,0,10*ROW('Hygiene Data'!F117)))</f>
        <v/>
      </c>
      <c r="DW123" s="370" t="str">
        <f ca="1">+IF(OFFSET('Hygiene Data'!$F$13,0,10*ROW('Hygiene Data'!F117))="","",OFFSET('Hygiene Data'!$F$13,0,10*ROW('Hygiene Data'!F117)))</f>
        <v/>
      </c>
      <c r="DX123" s="370" t="str">
        <f ca="1">+IF(OFFSET('Hygiene Data'!$G$11,0,10*ROW('Hygiene Data'!G117))="","",OFFSET('Hygiene Data'!$G$11,0,10*ROW('Hygiene Data'!G117)))</f>
        <v/>
      </c>
      <c r="DY123" s="370" t="str">
        <f ca="1">+IF(OFFSET('Hygiene Data'!$G$12,0,10*ROW('Hygiene Data'!G117))="","",OFFSET('Hygiene Data'!$G$12,0,10*ROW('Hygiene Data'!G117)))</f>
        <v/>
      </c>
      <c r="DZ123" s="370" t="str">
        <f ca="1">+IF(OFFSET('Hygiene Data'!$G$13,0,10*ROW('Hygiene Data'!G117))="","",OFFSET('Hygiene Data'!$G$13,0,10*ROW('Hygiene Data'!G117)))</f>
        <v/>
      </c>
      <c r="EA123" s="370" t="str">
        <f ca="1">+IF(OFFSET('Hygiene Data'!$H$11,0,10*ROW('Hygiene Data'!H117))="","",OFFSET('Hygiene Data'!$H$11,0,10*ROW('Hygiene Data'!H117)))</f>
        <v/>
      </c>
      <c r="EB123" s="370" t="str">
        <f ca="1">+IF(OFFSET('Hygiene Data'!$H$12,0,10*ROW('Hygiene Data'!H117))="","",OFFSET('Hygiene Data'!$H$12,0,10*ROW('Hygiene Data'!H117)))</f>
        <v/>
      </c>
      <c r="EC123" s="370" t="str">
        <f ca="1">+IF(OFFSET('Hygiene Data'!$H$13,0,10*ROW('Hygiene Data'!H117))="","",OFFSET('Hygiene Data'!$H$13,0,10*ROW('Hygiene Data'!H117)))</f>
        <v/>
      </c>
      <c r="ED123" s="370" t="str">
        <f ca="1">+IF(OFFSET('Hygiene Data'!$I$11,0,10*ROW('Hygiene Data'!I117))="","",OFFSET('Hygiene Data'!$I$11,0,10*ROW('Hygiene Data'!I117)))</f>
        <v/>
      </c>
      <c r="EE123" s="370" t="str">
        <f ca="1">+IF(OFFSET('Hygiene Data'!$I$12,0,10*ROW('Hygiene Data'!I117))="","",OFFSET('Hygiene Data'!$I$12,0,10*ROW('Hygiene Data'!I117)))</f>
        <v/>
      </c>
      <c r="EF123" s="370" t="str">
        <f ca="1">+IF(OFFSET('Hygiene Data'!$I$13,0,10*ROW('Hygiene Data'!I117))="","",OFFSET('Hygiene Data'!$I$13,0,10*ROW('Hygiene Data'!I117)))</f>
        <v/>
      </c>
    </row>
    <row r="124" spans="1:136" x14ac:dyDescent="0.25">
      <c r="A124" s="479" t="str">
        <f ca="1">+IF(OFFSET('Water Data'!$B$2,0,10*ROW('Water Data'!E118))="","",OFFSET('Water Data'!$B$2,0,10*ROW('Water Data'!E118)))</f>
        <v/>
      </c>
      <c r="B124" s="47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6" t="str">
        <f t="shared" ca="1" si="1"/>
        <v/>
      </c>
      <c r="D124" s="50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0" t="str">
        <f ca="1">+IF(OFFSET('Water Data'!$D$27,0,10*ROW('Water Data'!D118))="","",OFFSET('Water Data'!$D$27,0,10*ROW('Water Data'!D118)))</f>
        <v/>
      </c>
      <c r="BT124" s="370" t="str">
        <f ca="1">+IF(OFFSET('Water Data'!$D$28,0,10*ROW('Water Data'!D118))="","",OFFSET('Water Data'!$D$28,0,10*ROW('Water Data'!D118)))</f>
        <v/>
      </c>
      <c r="BU124" s="370" t="str">
        <f ca="1">+IF(OFFSET('Water Data'!$D$29,0,10*ROW('Water Data'!D118))="","",OFFSET('Water Data'!$D$29,0,10*ROW('Water Data'!D118)))</f>
        <v/>
      </c>
      <c r="BV124" s="370" t="str">
        <f ca="1">+IF(OFFSET('Water Data'!$E$27,0,10*ROW('Water Data'!E118))="","",OFFSET('Water Data'!$E$27,0,10*ROW('Water Data'!E118)))</f>
        <v/>
      </c>
      <c r="BW124" s="370" t="str">
        <f ca="1">+IF(OFFSET('Water Data'!$E$28,0,10*ROW('Water Data'!E118))="","",OFFSET('Water Data'!$E$28,0,10*ROW('Water Data'!E118)))</f>
        <v/>
      </c>
      <c r="BX124" s="370" t="str">
        <f ca="1">+IF(OFFSET('Water Data'!$E$29,0,10*ROW('Water Data'!E118))="","",OFFSET('Water Data'!$E$29,0,10*ROW('Water Data'!E118)))</f>
        <v/>
      </c>
      <c r="BY124" s="370" t="str">
        <f ca="1">+IF(OFFSET('Water Data'!$F$27,0,10*ROW('Water Data'!F118))="","",OFFSET('Water Data'!$F$27,0,10*ROW('Water Data'!F118)))</f>
        <v/>
      </c>
      <c r="BZ124" s="370" t="str">
        <f ca="1">+IF(OFFSET('Water Data'!$F$28,0,10*ROW('Water Data'!F118))="","",OFFSET('Water Data'!$F$28,0,10*ROW('Water Data'!F118)))</f>
        <v/>
      </c>
      <c r="CA124" s="370" t="str">
        <f ca="1">+IF(OFFSET('Water Data'!$F$29,0,10*ROW('Water Data'!F118))="","",OFFSET('Water Data'!$F$29,0,10*ROW('Water Data'!F118)))</f>
        <v/>
      </c>
      <c r="CB124" s="370" t="str">
        <f ca="1">+IF(OFFSET('Water Data'!$G$27,0,10*ROW('Water Data'!G118))="","",OFFSET('Water Data'!$G$27,0,10*ROW('Water Data'!G118)))</f>
        <v/>
      </c>
      <c r="CC124" s="370" t="str">
        <f ca="1">+IF(OFFSET('Water Data'!$G$28,0,10*ROW('Water Data'!G118))="","",OFFSET('Water Data'!$G$28,0,10*ROW('Water Data'!G118)))</f>
        <v/>
      </c>
      <c r="CD124" s="370" t="str">
        <f ca="1">+IF(OFFSET('Water Data'!$G$29,0,10*ROW('Water Data'!G118))="","",OFFSET('Water Data'!$G$29,0,10*ROW('Water Data'!G118)))</f>
        <v/>
      </c>
      <c r="CE124" s="370" t="str">
        <f ca="1">+IF(OFFSET('Water Data'!$H$27,0,10*ROW('Water Data'!H118))="","",OFFSET('Water Data'!$H$27,0,10*ROW('Water Data'!H118)))</f>
        <v/>
      </c>
      <c r="CF124" s="370" t="str">
        <f ca="1">+IF(OFFSET('Water Data'!$H$28,0,10*ROW('Water Data'!H118))="","",OFFSET('Water Data'!$H$28,0,10*ROW('Water Data'!H118)))</f>
        <v/>
      </c>
      <c r="CG124" s="370" t="str">
        <f ca="1">+IF(OFFSET('Water Data'!$H$29,0,10*ROW('Water Data'!H118))="","",OFFSET('Water Data'!$H$29,0,10*ROW('Water Data'!H118)))</f>
        <v/>
      </c>
      <c r="CH124" s="370" t="str">
        <f ca="1">+IF(OFFSET('Water Data'!$I$27,0,10*ROW('Water Data'!I118))="","",OFFSET('Water Data'!$I$27,0,10*ROW('Water Data'!I118)))</f>
        <v/>
      </c>
      <c r="CI124" s="370" t="str">
        <f ca="1">+IF(OFFSET('Water Data'!$I$28,0,10*ROW('Water Data'!I118))="","",OFFSET('Water Data'!$I$28,0,10*ROW('Water Data'!I118)))</f>
        <v/>
      </c>
      <c r="CJ124" s="370" t="str">
        <f ca="1">+IF(OFFSET('Water Data'!$I$29,0,10*ROW('Water Data'!I118))="","",OFFSET('Water Data'!$I$29,0,10*ROW('Water Data'!I118)))</f>
        <v/>
      </c>
      <c r="CK124" s="370" t="str">
        <f ca="1">+IF(OFFSET('Sanitation Data'!$D$28,0,10*ROW('Sanitation Data'!D118))="","",OFFSET('Sanitation Data'!$D$28,0,10*ROW('Sanitation Data'!D118)))</f>
        <v/>
      </c>
      <c r="CL124" s="370" t="str">
        <f ca="1">+IF(OFFSET('Sanitation Data'!$D$29,0,10*ROW('Sanitation Data'!D118))="","",OFFSET('Sanitation Data'!$D$29,0,10*ROW('Sanitation Data'!D118)))</f>
        <v/>
      </c>
      <c r="CM124" s="370" t="str">
        <f ca="1">+IF(OFFSET('Sanitation Data'!$D$30,0,10*ROW('Sanitation Data'!D118))="","",OFFSET('Sanitation Data'!$D$30,0,10*ROW('Sanitation Data'!D118)))</f>
        <v/>
      </c>
      <c r="CN124" s="370" t="str">
        <f ca="1">+IF(OFFSET('Sanitation Data'!$D$31,0,10*ROW('Sanitation Data'!D118))="","",OFFSET('Sanitation Data'!$D$31,0,10*ROW('Sanitation Data'!D118)))</f>
        <v/>
      </c>
      <c r="CO124" s="370" t="str">
        <f ca="1">+IF(OFFSET('Sanitation Data'!$D$32,0,10*ROW('Sanitation Data'!D118))="","",OFFSET('Sanitation Data'!$D$32,0,10*ROW('Sanitation Data'!D118)))</f>
        <v/>
      </c>
      <c r="CP124" s="370" t="str">
        <f ca="1">+IF(OFFSET('Sanitation Data'!$E$28,0,10*ROW('Sanitation Data'!E118))="","",OFFSET('Sanitation Data'!$E$28,0,10*ROW('Sanitation Data'!E118)))</f>
        <v/>
      </c>
      <c r="CQ124" s="370" t="str">
        <f ca="1">+IF(OFFSET('Sanitation Data'!$E$29,0,10*ROW('Sanitation Data'!E118))="","",OFFSET('Sanitation Data'!$E$29,0,10*ROW('Sanitation Data'!E118)))</f>
        <v/>
      </c>
      <c r="CR124" s="370" t="str">
        <f ca="1">+IF(OFFSET('Sanitation Data'!$E$30,0,10*ROW('Sanitation Data'!E118))="","",OFFSET('Sanitation Data'!$E$30,0,10*ROW('Sanitation Data'!E118)))</f>
        <v/>
      </c>
      <c r="CS124" s="370" t="str">
        <f ca="1">+IF(OFFSET('Sanitation Data'!$E$31,0,10*ROW('Sanitation Data'!E118))="","",OFFSET('Sanitation Data'!$E$31,0,10*ROW('Sanitation Data'!E118)))</f>
        <v/>
      </c>
      <c r="CT124" s="370" t="str">
        <f ca="1">+IF(OFFSET('Sanitation Data'!$E$32,0,10*ROW('Sanitation Data'!E118))="","",OFFSET('Sanitation Data'!$E$32,0,10*ROW('Sanitation Data'!E118)))</f>
        <v/>
      </c>
      <c r="CU124" s="370" t="str">
        <f ca="1">+IF(OFFSET('Sanitation Data'!$F$28,0,10*ROW('Sanitation Data'!F118))="","",OFFSET('Sanitation Data'!$F$28,0,10*ROW('Sanitation Data'!F118)))</f>
        <v/>
      </c>
      <c r="CV124" s="370" t="str">
        <f ca="1">+IF(OFFSET('Sanitation Data'!$F$29,0,10*ROW('Sanitation Data'!F118))="","",OFFSET('Sanitation Data'!$F$29,0,10*ROW('Sanitation Data'!F118)))</f>
        <v/>
      </c>
      <c r="CW124" s="370" t="str">
        <f ca="1">+IF(OFFSET('Sanitation Data'!$F$30,0,10*ROW('Sanitation Data'!F118))="","",OFFSET('Sanitation Data'!$F$30,0,10*ROW('Sanitation Data'!F118)))</f>
        <v/>
      </c>
      <c r="CX124" s="370" t="str">
        <f ca="1">+IF(OFFSET('Sanitation Data'!$F$31,0,10*ROW('Sanitation Data'!F118))="","",OFFSET('Sanitation Data'!$F$31,0,10*ROW('Sanitation Data'!F118)))</f>
        <v/>
      </c>
      <c r="CY124" s="370" t="str">
        <f ca="1">+IF(OFFSET('Sanitation Data'!$F$32,0,10*ROW('Sanitation Data'!F118))="","",OFFSET('Sanitation Data'!$F$32,0,10*ROW('Sanitation Data'!F118)))</f>
        <v/>
      </c>
      <c r="CZ124" s="370" t="str">
        <f ca="1">+IF(OFFSET('Sanitation Data'!$G$28,0,10*ROW('Sanitation Data'!G118))="","",OFFSET('Sanitation Data'!$G$28,0,10*ROW('Sanitation Data'!G118)))</f>
        <v/>
      </c>
      <c r="DA124" s="370" t="str">
        <f ca="1">+IF(OFFSET('Sanitation Data'!$G$29,0,10*ROW('Sanitation Data'!G118))="","",OFFSET('Sanitation Data'!$G$29,0,10*ROW('Sanitation Data'!G118)))</f>
        <v/>
      </c>
      <c r="DB124" s="370" t="str">
        <f ca="1">+IF(OFFSET('Sanitation Data'!$G$30,0,10*ROW('Sanitation Data'!G118))="","",OFFSET('Sanitation Data'!$G$30,0,10*ROW('Sanitation Data'!G118)))</f>
        <v/>
      </c>
      <c r="DC124" s="370" t="str">
        <f ca="1">+IF(OFFSET('Sanitation Data'!$G$31,0,10*ROW('Sanitation Data'!G118))="","",OFFSET('Sanitation Data'!$G$31,0,10*ROW('Sanitation Data'!G118)))</f>
        <v/>
      </c>
      <c r="DD124" s="370" t="str">
        <f ca="1">+IF(OFFSET('Sanitation Data'!$G$32,0,10*ROW('Sanitation Data'!G118))="","",OFFSET('Sanitation Data'!$G$32,0,10*ROW('Sanitation Data'!G118)))</f>
        <v/>
      </c>
      <c r="DE124" s="370" t="str">
        <f ca="1">+IF(OFFSET('Sanitation Data'!$H$28,0,10*ROW('Sanitation Data'!H118))="","",OFFSET('Sanitation Data'!$H$28,0,10*ROW('Sanitation Data'!H118)))</f>
        <v/>
      </c>
      <c r="DF124" s="370" t="str">
        <f ca="1">+IF(OFFSET('Sanitation Data'!$H$29,0,10*ROW('Sanitation Data'!H118))="","",OFFSET('Sanitation Data'!$H$29,0,10*ROW('Sanitation Data'!H118)))</f>
        <v/>
      </c>
      <c r="DG124" s="370" t="str">
        <f ca="1">+IF(OFFSET('Sanitation Data'!$H$30,0,10*ROW('Sanitation Data'!H118))="","",OFFSET('Sanitation Data'!$H$30,0,10*ROW('Sanitation Data'!H118)))</f>
        <v/>
      </c>
      <c r="DH124" s="370" t="str">
        <f ca="1">+IF(OFFSET('Sanitation Data'!$H$31,0,10*ROW('Sanitation Data'!H118))="","",OFFSET('Sanitation Data'!$H$31,0,10*ROW('Sanitation Data'!H118)))</f>
        <v/>
      </c>
      <c r="DI124" s="370" t="str">
        <f ca="1">+IF(OFFSET('Sanitation Data'!$H$32,0,10*ROW('Sanitation Data'!H118))="","",OFFSET('Sanitation Data'!$H$32,0,10*ROW('Sanitation Data'!H118)))</f>
        <v/>
      </c>
      <c r="DJ124" s="370" t="str">
        <f ca="1">+IF(OFFSET('Sanitation Data'!$I$28,0,10*ROW('Sanitation Data'!I118))="","",OFFSET('Sanitation Data'!$I$28,0,10*ROW('Sanitation Data'!I118)))</f>
        <v/>
      </c>
      <c r="DK124" s="370" t="str">
        <f ca="1">+IF(OFFSET('Sanitation Data'!$I$29,0,10*ROW('Sanitation Data'!I118))="","",OFFSET('Sanitation Data'!$I$29,0,10*ROW('Sanitation Data'!I118)))</f>
        <v/>
      </c>
      <c r="DL124" s="370" t="str">
        <f ca="1">+IF(OFFSET('Sanitation Data'!$I$30,0,10*ROW('Sanitation Data'!I118))="","",OFFSET('Sanitation Data'!$I$30,0,10*ROW('Sanitation Data'!I118)))</f>
        <v/>
      </c>
      <c r="DM124" s="370" t="str">
        <f ca="1">+IF(OFFSET('Sanitation Data'!$I$31,0,10*ROW('Sanitation Data'!I118))="","",OFFSET('Sanitation Data'!$I$31,0,10*ROW('Sanitation Data'!I118)))</f>
        <v/>
      </c>
      <c r="DN124" s="370" t="str">
        <f ca="1">+IF(OFFSET('Sanitation Data'!$I$32,0,10*ROW('Sanitation Data'!I118))="","",OFFSET('Sanitation Data'!$I$32,0,10*ROW('Sanitation Data'!I118)))</f>
        <v/>
      </c>
      <c r="DO124" s="370" t="str">
        <f ca="1">+IF(OFFSET('Hygiene Data'!$D$11,0,10*ROW('Hygiene Data'!D118))="","",OFFSET('Hygiene Data'!$D$11,0,10*ROW('Hygiene Data'!D118)))</f>
        <v/>
      </c>
      <c r="DP124" s="370" t="str">
        <f ca="1">+IF(OFFSET('Hygiene Data'!$D$12,0,10*ROW('Hygiene Data'!D118))="","",OFFSET('Hygiene Data'!$D$12,0,10*ROW('Hygiene Data'!D118)))</f>
        <v/>
      </c>
      <c r="DQ124" s="370" t="str">
        <f ca="1">+IF(OFFSET('Hygiene Data'!$D$13,0,10*ROW('Hygiene Data'!D118))="","",OFFSET('Hygiene Data'!$D$13,0,10*ROW('Hygiene Data'!D118)))</f>
        <v/>
      </c>
      <c r="DR124" s="370" t="str">
        <f ca="1">+IF(OFFSET('Hygiene Data'!$E$11,0,10*ROW('Hygiene Data'!E118))="","",OFFSET('Hygiene Data'!$E$11,0,10*ROW('Hygiene Data'!E118)))</f>
        <v/>
      </c>
      <c r="DS124" s="370" t="str">
        <f ca="1">+IF(OFFSET('Hygiene Data'!$E$12,0,10*ROW('Hygiene Data'!E118))="","",OFFSET('Hygiene Data'!$E$12,0,10*ROW('Hygiene Data'!E118)))</f>
        <v/>
      </c>
      <c r="DT124" s="370" t="str">
        <f ca="1">+IF(OFFSET('Hygiene Data'!$E$13,0,10*ROW('Hygiene Data'!E118))="","",OFFSET('Hygiene Data'!$E$13,0,10*ROW('Hygiene Data'!E118)))</f>
        <v/>
      </c>
      <c r="DU124" s="370" t="str">
        <f ca="1">+IF(OFFSET('Hygiene Data'!$F$11,0,10*ROW('Hygiene Data'!F118))="","",OFFSET('Hygiene Data'!$F$11,0,10*ROW('Hygiene Data'!F118)))</f>
        <v/>
      </c>
      <c r="DV124" s="370" t="str">
        <f ca="1">+IF(OFFSET('Hygiene Data'!$F$12,0,10*ROW('Hygiene Data'!F118))="","",OFFSET('Hygiene Data'!$F$12,0,10*ROW('Hygiene Data'!F118)))</f>
        <v/>
      </c>
      <c r="DW124" s="370" t="str">
        <f ca="1">+IF(OFFSET('Hygiene Data'!$F$13,0,10*ROW('Hygiene Data'!F118))="","",OFFSET('Hygiene Data'!$F$13,0,10*ROW('Hygiene Data'!F118)))</f>
        <v/>
      </c>
      <c r="DX124" s="370" t="str">
        <f ca="1">+IF(OFFSET('Hygiene Data'!$G$11,0,10*ROW('Hygiene Data'!G118))="","",OFFSET('Hygiene Data'!$G$11,0,10*ROW('Hygiene Data'!G118)))</f>
        <v/>
      </c>
      <c r="DY124" s="370" t="str">
        <f ca="1">+IF(OFFSET('Hygiene Data'!$G$12,0,10*ROW('Hygiene Data'!G118))="","",OFFSET('Hygiene Data'!$G$12,0,10*ROW('Hygiene Data'!G118)))</f>
        <v/>
      </c>
      <c r="DZ124" s="370" t="str">
        <f ca="1">+IF(OFFSET('Hygiene Data'!$G$13,0,10*ROW('Hygiene Data'!G118))="","",OFFSET('Hygiene Data'!$G$13,0,10*ROW('Hygiene Data'!G118)))</f>
        <v/>
      </c>
      <c r="EA124" s="370" t="str">
        <f ca="1">+IF(OFFSET('Hygiene Data'!$H$11,0,10*ROW('Hygiene Data'!H118))="","",OFFSET('Hygiene Data'!$H$11,0,10*ROW('Hygiene Data'!H118)))</f>
        <v/>
      </c>
      <c r="EB124" s="370" t="str">
        <f ca="1">+IF(OFFSET('Hygiene Data'!$H$12,0,10*ROW('Hygiene Data'!H118))="","",OFFSET('Hygiene Data'!$H$12,0,10*ROW('Hygiene Data'!H118)))</f>
        <v/>
      </c>
      <c r="EC124" s="370" t="str">
        <f ca="1">+IF(OFFSET('Hygiene Data'!$H$13,0,10*ROW('Hygiene Data'!H118))="","",OFFSET('Hygiene Data'!$H$13,0,10*ROW('Hygiene Data'!H118)))</f>
        <v/>
      </c>
      <c r="ED124" s="370" t="str">
        <f ca="1">+IF(OFFSET('Hygiene Data'!$I$11,0,10*ROW('Hygiene Data'!I118))="","",OFFSET('Hygiene Data'!$I$11,0,10*ROW('Hygiene Data'!I118)))</f>
        <v/>
      </c>
      <c r="EE124" s="370" t="str">
        <f ca="1">+IF(OFFSET('Hygiene Data'!$I$12,0,10*ROW('Hygiene Data'!I118))="","",OFFSET('Hygiene Data'!$I$12,0,10*ROW('Hygiene Data'!I118)))</f>
        <v/>
      </c>
      <c r="EF124" s="370" t="str">
        <f ca="1">+IF(OFFSET('Hygiene Data'!$I$13,0,10*ROW('Hygiene Data'!I118))="","",OFFSET('Hygiene Data'!$I$13,0,10*ROW('Hygiene Data'!I118)))</f>
        <v/>
      </c>
    </row>
    <row r="125" spans="1:136" x14ac:dyDescent="0.25">
      <c r="A125" s="479" t="str">
        <f ca="1">+IF(OFFSET('Water Data'!$B$2,0,10*ROW('Water Data'!E119))="","",OFFSET('Water Data'!$B$2,0,10*ROW('Water Data'!E119)))</f>
        <v/>
      </c>
      <c r="B125" s="47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6" t="str">
        <f t="shared" ca="1" si="1"/>
        <v/>
      </c>
      <c r="D125" s="50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0" t="str">
        <f ca="1">+IF(OFFSET('Water Data'!$D$27,0,10*ROW('Water Data'!D119))="","",OFFSET('Water Data'!$D$27,0,10*ROW('Water Data'!D119)))</f>
        <v/>
      </c>
      <c r="BT125" s="370" t="str">
        <f ca="1">+IF(OFFSET('Water Data'!$D$28,0,10*ROW('Water Data'!D119))="","",OFFSET('Water Data'!$D$28,0,10*ROW('Water Data'!D119)))</f>
        <v/>
      </c>
      <c r="BU125" s="370" t="str">
        <f ca="1">+IF(OFFSET('Water Data'!$D$29,0,10*ROW('Water Data'!D119))="","",OFFSET('Water Data'!$D$29,0,10*ROW('Water Data'!D119)))</f>
        <v/>
      </c>
      <c r="BV125" s="370" t="str">
        <f ca="1">+IF(OFFSET('Water Data'!$E$27,0,10*ROW('Water Data'!E119))="","",OFFSET('Water Data'!$E$27,0,10*ROW('Water Data'!E119)))</f>
        <v/>
      </c>
      <c r="BW125" s="370" t="str">
        <f ca="1">+IF(OFFSET('Water Data'!$E$28,0,10*ROW('Water Data'!E119))="","",OFFSET('Water Data'!$E$28,0,10*ROW('Water Data'!E119)))</f>
        <v/>
      </c>
      <c r="BX125" s="370" t="str">
        <f ca="1">+IF(OFFSET('Water Data'!$E$29,0,10*ROW('Water Data'!E119))="","",OFFSET('Water Data'!$E$29,0,10*ROW('Water Data'!E119)))</f>
        <v/>
      </c>
      <c r="BY125" s="370" t="str">
        <f ca="1">+IF(OFFSET('Water Data'!$F$27,0,10*ROW('Water Data'!F119))="","",OFFSET('Water Data'!$F$27,0,10*ROW('Water Data'!F119)))</f>
        <v/>
      </c>
      <c r="BZ125" s="370" t="str">
        <f ca="1">+IF(OFFSET('Water Data'!$F$28,0,10*ROW('Water Data'!F119))="","",OFFSET('Water Data'!$F$28,0,10*ROW('Water Data'!F119)))</f>
        <v/>
      </c>
      <c r="CA125" s="370" t="str">
        <f ca="1">+IF(OFFSET('Water Data'!$F$29,0,10*ROW('Water Data'!F119))="","",OFFSET('Water Data'!$F$29,0,10*ROW('Water Data'!F119)))</f>
        <v/>
      </c>
      <c r="CB125" s="370" t="str">
        <f ca="1">+IF(OFFSET('Water Data'!$G$27,0,10*ROW('Water Data'!G119))="","",OFFSET('Water Data'!$G$27,0,10*ROW('Water Data'!G119)))</f>
        <v/>
      </c>
      <c r="CC125" s="370" t="str">
        <f ca="1">+IF(OFFSET('Water Data'!$G$28,0,10*ROW('Water Data'!G119))="","",OFFSET('Water Data'!$G$28,0,10*ROW('Water Data'!G119)))</f>
        <v/>
      </c>
      <c r="CD125" s="370" t="str">
        <f ca="1">+IF(OFFSET('Water Data'!$G$29,0,10*ROW('Water Data'!G119))="","",OFFSET('Water Data'!$G$29,0,10*ROW('Water Data'!G119)))</f>
        <v/>
      </c>
      <c r="CE125" s="370" t="str">
        <f ca="1">+IF(OFFSET('Water Data'!$H$27,0,10*ROW('Water Data'!H119))="","",OFFSET('Water Data'!$H$27,0,10*ROW('Water Data'!H119)))</f>
        <v/>
      </c>
      <c r="CF125" s="370" t="str">
        <f ca="1">+IF(OFFSET('Water Data'!$H$28,0,10*ROW('Water Data'!H119))="","",OFFSET('Water Data'!$H$28,0,10*ROW('Water Data'!H119)))</f>
        <v/>
      </c>
      <c r="CG125" s="370" t="str">
        <f ca="1">+IF(OFFSET('Water Data'!$H$29,0,10*ROW('Water Data'!H119))="","",OFFSET('Water Data'!$H$29,0,10*ROW('Water Data'!H119)))</f>
        <v/>
      </c>
      <c r="CH125" s="370" t="str">
        <f ca="1">+IF(OFFSET('Water Data'!$I$27,0,10*ROW('Water Data'!I119))="","",OFFSET('Water Data'!$I$27,0,10*ROW('Water Data'!I119)))</f>
        <v/>
      </c>
      <c r="CI125" s="370" t="str">
        <f ca="1">+IF(OFFSET('Water Data'!$I$28,0,10*ROW('Water Data'!I119))="","",OFFSET('Water Data'!$I$28,0,10*ROW('Water Data'!I119)))</f>
        <v/>
      </c>
      <c r="CJ125" s="370" t="str">
        <f ca="1">+IF(OFFSET('Water Data'!$I$29,0,10*ROW('Water Data'!I119))="","",OFFSET('Water Data'!$I$29,0,10*ROW('Water Data'!I119)))</f>
        <v/>
      </c>
      <c r="CK125" s="370" t="str">
        <f ca="1">+IF(OFFSET('Sanitation Data'!$D$28,0,10*ROW('Sanitation Data'!D119))="","",OFFSET('Sanitation Data'!$D$28,0,10*ROW('Sanitation Data'!D119)))</f>
        <v/>
      </c>
      <c r="CL125" s="370" t="str">
        <f ca="1">+IF(OFFSET('Sanitation Data'!$D$29,0,10*ROW('Sanitation Data'!D119))="","",OFFSET('Sanitation Data'!$D$29,0,10*ROW('Sanitation Data'!D119)))</f>
        <v/>
      </c>
      <c r="CM125" s="370" t="str">
        <f ca="1">+IF(OFFSET('Sanitation Data'!$D$30,0,10*ROW('Sanitation Data'!D119))="","",OFFSET('Sanitation Data'!$D$30,0,10*ROW('Sanitation Data'!D119)))</f>
        <v/>
      </c>
      <c r="CN125" s="370" t="str">
        <f ca="1">+IF(OFFSET('Sanitation Data'!$D$31,0,10*ROW('Sanitation Data'!D119))="","",OFFSET('Sanitation Data'!$D$31,0,10*ROW('Sanitation Data'!D119)))</f>
        <v/>
      </c>
      <c r="CO125" s="370" t="str">
        <f ca="1">+IF(OFFSET('Sanitation Data'!$D$32,0,10*ROW('Sanitation Data'!D119))="","",OFFSET('Sanitation Data'!$D$32,0,10*ROW('Sanitation Data'!D119)))</f>
        <v/>
      </c>
      <c r="CP125" s="370" t="str">
        <f ca="1">+IF(OFFSET('Sanitation Data'!$E$28,0,10*ROW('Sanitation Data'!E119))="","",OFFSET('Sanitation Data'!$E$28,0,10*ROW('Sanitation Data'!E119)))</f>
        <v/>
      </c>
      <c r="CQ125" s="370" t="str">
        <f ca="1">+IF(OFFSET('Sanitation Data'!$E$29,0,10*ROW('Sanitation Data'!E119))="","",OFFSET('Sanitation Data'!$E$29,0,10*ROW('Sanitation Data'!E119)))</f>
        <v/>
      </c>
      <c r="CR125" s="370" t="str">
        <f ca="1">+IF(OFFSET('Sanitation Data'!$E$30,0,10*ROW('Sanitation Data'!E119))="","",OFFSET('Sanitation Data'!$E$30,0,10*ROW('Sanitation Data'!E119)))</f>
        <v/>
      </c>
      <c r="CS125" s="370" t="str">
        <f ca="1">+IF(OFFSET('Sanitation Data'!$E$31,0,10*ROW('Sanitation Data'!E119))="","",OFFSET('Sanitation Data'!$E$31,0,10*ROW('Sanitation Data'!E119)))</f>
        <v/>
      </c>
      <c r="CT125" s="370" t="str">
        <f ca="1">+IF(OFFSET('Sanitation Data'!$E$32,0,10*ROW('Sanitation Data'!E119))="","",OFFSET('Sanitation Data'!$E$32,0,10*ROW('Sanitation Data'!E119)))</f>
        <v/>
      </c>
      <c r="CU125" s="370" t="str">
        <f ca="1">+IF(OFFSET('Sanitation Data'!$F$28,0,10*ROW('Sanitation Data'!F119))="","",OFFSET('Sanitation Data'!$F$28,0,10*ROW('Sanitation Data'!F119)))</f>
        <v/>
      </c>
      <c r="CV125" s="370" t="str">
        <f ca="1">+IF(OFFSET('Sanitation Data'!$F$29,0,10*ROW('Sanitation Data'!F119))="","",OFFSET('Sanitation Data'!$F$29,0,10*ROW('Sanitation Data'!F119)))</f>
        <v/>
      </c>
      <c r="CW125" s="370" t="str">
        <f ca="1">+IF(OFFSET('Sanitation Data'!$F$30,0,10*ROW('Sanitation Data'!F119))="","",OFFSET('Sanitation Data'!$F$30,0,10*ROW('Sanitation Data'!F119)))</f>
        <v/>
      </c>
      <c r="CX125" s="370" t="str">
        <f ca="1">+IF(OFFSET('Sanitation Data'!$F$31,0,10*ROW('Sanitation Data'!F119))="","",OFFSET('Sanitation Data'!$F$31,0,10*ROW('Sanitation Data'!F119)))</f>
        <v/>
      </c>
      <c r="CY125" s="370" t="str">
        <f ca="1">+IF(OFFSET('Sanitation Data'!$F$32,0,10*ROW('Sanitation Data'!F119))="","",OFFSET('Sanitation Data'!$F$32,0,10*ROW('Sanitation Data'!F119)))</f>
        <v/>
      </c>
      <c r="CZ125" s="370" t="str">
        <f ca="1">+IF(OFFSET('Sanitation Data'!$G$28,0,10*ROW('Sanitation Data'!G119))="","",OFFSET('Sanitation Data'!$G$28,0,10*ROW('Sanitation Data'!G119)))</f>
        <v/>
      </c>
      <c r="DA125" s="370" t="str">
        <f ca="1">+IF(OFFSET('Sanitation Data'!$G$29,0,10*ROW('Sanitation Data'!G119))="","",OFFSET('Sanitation Data'!$G$29,0,10*ROW('Sanitation Data'!G119)))</f>
        <v/>
      </c>
      <c r="DB125" s="370" t="str">
        <f ca="1">+IF(OFFSET('Sanitation Data'!$G$30,0,10*ROW('Sanitation Data'!G119))="","",OFFSET('Sanitation Data'!$G$30,0,10*ROW('Sanitation Data'!G119)))</f>
        <v/>
      </c>
      <c r="DC125" s="370" t="str">
        <f ca="1">+IF(OFFSET('Sanitation Data'!$G$31,0,10*ROW('Sanitation Data'!G119))="","",OFFSET('Sanitation Data'!$G$31,0,10*ROW('Sanitation Data'!G119)))</f>
        <v/>
      </c>
      <c r="DD125" s="370" t="str">
        <f ca="1">+IF(OFFSET('Sanitation Data'!$G$32,0,10*ROW('Sanitation Data'!G119))="","",OFFSET('Sanitation Data'!$G$32,0,10*ROW('Sanitation Data'!G119)))</f>
        <v/>
      </c>
      <c r="DE125" s="370" t="str">
        <f ca="1">+IF(OFFSET('Sanitation Data'!$H$28,0,10*ROW('Sanitation Data'!H119))="","",OFFSET('Sanitation Data'!$H$28,0,10*ROW('Sanitation Data'!H119)))</f>
        <v/>
      </c>
      <c r="DF125" s="370" t="str">
        <f ca="1">+IF(OFFSET('Sanitation Data'!$H$29,0,10*ROW('Sanitation Data'!H119))="","",OFFSET('Sanitation Data'!$H$29,0,10*ROW('Sanitation Data'!H119)))</f>
        <v/>
      </c>
      <c r="DG125" s="370" t="str">
        <f ca="1">+IF(OFFSET('Sanitation Data'!$H$30,0,10*ROW('Sanitation Data'!H119))="","",OFFSET('Sanitation Data'!$H$30,0,10*ROW('Sanitation Data'!H119)))</f>
        <v/>
      </c>
      <c r="DH125" s="370" t="str">
        <f ca="1">+IF(OFFSET('Sanitation Data'!$H$31,0,10*ROW('Sanitation Data'!H119))="","",OFFSET('Sanitation Data'!$H$31,0,10*ROW('Sanitation Data'!H119)))</f>
        <v/>
      </c>
      <c r="DI125" s="370" t="str">
        <f ca="1">+IF(OFFSET('Sanitation Data'!$H$32,0,10*ROW('Sanitation Data'!H119))="","",OFFSET('Sanitation Data'!$H$32,0,10*ROW('Sanitation Data'!H119)))</f>
        <v/>
      </c>
      <c r="DJ125" s="370" t="str">
        <f ca="1">+IF(OFFSET('Sanitation Data'!$I$28,0,10*ROW('Sanitation Data'!I119))="","",OFFSET('Sanitation Data'!$I$28,0,10*ROW('Sanitation Data'!I119)))</f>
        <v/>
      </c>
      <c r="DK125" s="370" t="str">
        <f ca="1">+IF(OFFSET('Sanitation Data'!$I$29,0,10*ROW('Sanitation Data'!I119))="","",OFFSET('Sanitation Data'!$I$29,0,10*ROW('Sanitation Data'!I119)))</f>
        <v/>
      </c>
      <c r="DL125" s="370" t="str">
        <f ca="1">+IF(OFFSET('Sanitation Data'!$I$30,0,10*ROW('Sanitation Data'!I119))="","",OFFSET('Sanitation Data'!$I$30,0,10*ROW('Sanitation Data'!I119)))</f>
        <v/>
      </c>
      <c r="DM125" s="370" t="str">
        <f ca="1">+IF(OFFSET('Sanitation Data'!$I$31,0,10*ROW('Sanitation Data'!I119))="","",OFFSET('Sanitation Data'!$I$31,0,10*ROW('Sanitation Data'!I119)))</f>
        <v/>
      </c>
      <c r="DN125" s="370" t="str">
        <f ca="1">+IF(OFFSET('Sanitation Data'!$I$32,0,10*ROW('Sanitation Data'!I119))="","",OFFSET('Sanitation Data'!$I$32,0,10*ROW('Sanitation Data'!I119)))</f>
        <v/>
      </c>
      <c r="DO125" s="370" t="str">
        <f ca="1">+IF(OFFSET('Hygiene Data'!$D$11,0,10*ROW('Hygiene Data'!D119))="","",OFFSET('Hygiene Data'!$D$11,0,10*ROW('Hygiene Data'!D119)))</f>
        <v/>
      </c>
      <c r="DP125" s="370" t="str">
        <f ca="1">+IF(OFFSET('Hygiene Data'!$D$12,0,10*ROW('Hygiene Data'!D119))="","",OFFSET('Hygiene Data'!$D$12,0,10*ROW('Hygiene Data'!D119)))</f>
        <v/>
      </c>
      <c r="DQ125" s="370" t="str">
        <f ca="1">+IF(OFFSET('Hygiene Data'!$D$13,0,10*ROW('Hygiene Data'!D119))="","",OFFSET('Hygiene Data'!$D$13,0,10*ROW('Hygiene Data'!D119)))</f>
        <v/>
      </c>
      <c r="DR125" s="370" t="str">
        <f ca="1">+IF(OFFSET('Hygiene Data'!$E$11,0,10*ROW('Hygiene Data'!E119))="","",OFFSET('Hygiene Data'!$E$11,0,10*ROW('Hygiene Data'!E119)))</f>
        <v/>
      </c>
      <c r="DS125" s="370" t="str">
        <f ca="1">+IF(OFFSET('Hygiene Data'!$E$12,0,10*ROW('Hygiene Data'!E119))="","",OFFSET('Hygiene Data'!$E$12,0,10*ROW('Hygiene Data'!E119)))</f>
        <v/>
      </c>
      <c r="DT125" s="370" t="str">
        <f ca="1">+IF(OFFSET('Hygiene Data'!$E$13,0,10*ROW('Hygiene Data'!E119))="","",OFFSET('Hygiene Data'!$E$13,0,10*ROW('Hygiene Data'!E119)))</f>
        <v/>
      </c>
      <c r="DU125" s="370" t="str">
        <f ca="1">+IF(OFFSET('Hygiene Data'!$F$11,0,10*ROW('Hygiene Data'!F119))="","",OFFSET('Hygiene Data'!$F$11,0,10*ROW('Hygiene Data'!F119)))</f>
        <v/>
      </c>
      <c r="DV125" s="370" t="str">
        <f ca="1">+IF(OFFSET('Hygiene Data'!$F$12,0,10*ROW('Hygiene Data'!F119))="","",OFFSET('Hygiene Data'!$F$12,0,10*ROW('Hygiene Data'!F119)))</f>
        <v/>
      </c>
      <c r="DW125" s="370" t="str">
        <f ca="1">+IF(OFFSET('Hygiene Data'!$F$13,0,10*ROW('Hygiene Data'!F119))="","",OFFSET('Hygiene Data'!$F$13,0,10*ROW('Hygiene Data'!F119)))</f>
        <v/>
      </c>
      <c r="DX125" s="370" t="str">
        <f ca="1">+IF(OFFSET('Hygiene Data'!$G$11,0,10*ROW('Hygiene Data'!G119))="","",OFFSET('Hygiene Data'!$G$11,0,10*ROW('Hygiene Data'!G119)))</f>
        <v/>
      </c>
      <c r="DY125" s="370" t="str">
        <f ca="1">+IF(OFFSET('Hygiene Data'!$G$12,0,10*ROW('Hygiene Data'!G119))="","",OFFSET('Hygiene Data'!$G$12,0,10*ROW('Hygiene Data'!G119)))</f>
        <v/>
      </c>
      <c r="DZ125" s="370" t="str">
        <f ca="1">+IF(OFFSET('Hygiene Data'!$G$13,0,10*ROW('Hygiene Data'!G119))="","",OFFSET('Hygiene Data'!$G$13,0,10*ROW('Hygiene Data'!G119)))</f>
        <v/>
      </c>
      <c r="EA125" s="370" t="str">
        <f ca="1">+IF(OFFSET('Hygiene Data'!$H$11,0,10*ROW('Hygiene Data'!H119))="","",OFFSET('Hygiene Data'!$H$11,0,10*ROW('Hygiene Data'!H119)))</f>
        <v/>
      </c>
      <c r="EB125" s="370" t="str">
        <f ca="1">+IF(OFFSET('Hygiene Data'!$H$12,0,10*ROW('Hygiene Data'!H119))="","",OFFSET('Hygiene Data'!$H$12,0,10*ROW('Hygiene Data'!H119)))</f>
        <v/>
      </c>
      <c r="EC125" s="370" t="str">
        <f ca="1">+IF(OFFSET('Hygiene Data'!$H$13,0,10*ROW('Hygiene Data'!H119))="","",OFFSET('Hygiene Data'!$H$13,0,10*ROW('Hygiene Data'!H119)))</f>
        <v/>
      </c>
      <c r="ED125" s="370" t="str">
        <f ca="1">+IF(OFFSET('Hygiene Data'!$I$11,0,10*ROW('Hygiene Data'!I119))="","",OFFSET('Hygiene Data'!$I$11,0,10*ROW('Hygiene Data'!I119)))</f>
        <v/>
      </c>
      <c r="EE125" s="370" t="str">
        <f ca="1">+IF(OFFSET('Hygiene Data'!$I$12,0,10*ROW('Hygiene Data'!I119))="","",OFFSET('Hygiene Data'!$I$12,0,10*ROW('Hygiene Data'!I119)))</f>
        <v/>
      </c>
      <c r="EF125" s="370" t="str">
        <f ca="1">+IF(OFFSET('Hygiene Data'!$I$13,0,10*ROW('Hygiene Data'!I119))="","",OFFSET('Hygiene Data'!$I$13,0,10*ROW('Hygiene Data'!I119)))</f>
        <v/>
      </c>
    </row>
    <row r="126" spans="1:136" x14ac:dyDescent="0.25">
      <c r="A126" s="479" t="str">
        <f ca="1">+IF(OFFSET('Water Data'!$B$2,0,10*ROW('Water Data'!E120))="","",OFFSET('Water Data'!$B$2,0,10*ROW('Water Data'!E120)))</f>
        <v/>
      </c>
      <c r="B126" s="47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6" t="str">
        <f t="shared" ca="1" si="1"/>
        <v/>
      </c>
      <c r="D126" s="50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0" t="str">
        <f ca="1">+IF(OFFSET('Water Data'!$D$27,0,10*ROW('Water Data'!D120))="","",OFFSET('Water Data'!$D$27,0,10*ROW('Water Data'!D120)))</f>
        <v/>
      </c>
      <c r="BT126" s="370" t="str">
        <f ca="1">+IF(OFFSET('Water Data'!$D$28,0,10*ROW('Water Data'!D120))="","",OFFSET('Water Data'!$D$28,0,10*ROW('Water Data'!D120)))</f>
        <v/>
      </c>
      <c r="BU126" s="370" t="str">
        <f ca="1">+IF(OFFSET('Water Data'!$D$29,0,10*ROW('Water Data'!D120))="","",OFFSET('Water Data'!$D$29,0,10*ROW('Water Data'!D120)))</f>
        <v/>
      </c>
      <c r="BV126" s="370" t="str">
        <f ca="1">+IF(OFFSET('Water Data'!$E$27,0,10*ROW('Water Data'!E120))="","",OFFSET('Water Data'!$E$27,0,10*ROW('Water Data'!E120)))</f>
        <v/>
      </c>
      <c r="BW126" s="370" t="str">
        <f ca="1">+IF(OFFSET('Water Data'!$E$28,0,10*ROW('Water Data'!E120))="","",OFFSET('Water Data'!$E$28,0,10*ROW('Water Data'!E120)))</f>
        <v/>
      </c>
      <c r="BX126" s="370" t="str">
        <f ca="1">+IF(OFFSET('Water Data'!$E$29,0,10*ROW('Water Data'!E120))="","",OFFSET('Water Data'!$E$29,0,10*ROW('Water Data'!E120)))</f>
        <v/>
      </c>
      <c r="BY126" s="370" t="str">
        <f ca="1">+IF(OFFSET('Water Data'!$F$27,0,10*ROW('Water Data'!F120))="","",OFFSET('Water Data'!$F$27,0,10*ROW('Water Data'!F120)))</f>
        <v/>
      </c>
      <c r="BZ126" s="370" t="str">
        <f ca="1">+IF(OFFSET('Water Data'!$F$28,0,10*ROW('Water Data'!F120))="","",OFFSET('Water Data'!$F$28,0,10*ROW('Water Data'!F120)))</f>
        <v/>
      </c>
      <c r="CA126" s="370" t="str">
        <f ca="1">+IF(OFFSET('Water Data'!$F$29,0,10*ROW('Water Data'!F120))="","",OFFSET('Water Data'!$F$29,0,10*ROW('Water Data'!F120)))</f>
        <v/>
      </c>
      <c r="CB126" s="370" t="str">
        <f ca="1">+IF(OFFSET('Water Data'!$G$27,0,10*ROW('Water Data'!G120))="","",OFFSET('Water Data'!$G$27,0,10*ROW('Water Data'!G120)))</f>
        <v/>
      </c>
      <c r="CC126" s="370" t="str">
        <f ca="1">+IF(OFFSET('Water Data'!$G$28,0,10*ROW('Water Data'!G120))="","",OFFSET('Water Data'!$G$28,0,10*ROW('Water Data'!G120)))</f>
        <v/>
      </c>
      <c r="CD126" s="370" t="str">
        <f ca="1">+IF(OFFSET('Water Data'!$G$29,0,10*ROW('Water Data'!G120))="","",OFFSET('Water Data'!$G$29,0,10*ROW('Water Data'!G120)))</f>
        <v/>
      </c>
      <c r="CE126" s="370" t="str">
        <f ca="1">+IF(OFFSET('Water Data'!$H$27,0,10*ROW('Water Data'!H120))="","",OFFSET('Water Data'!$H$27,0,10*ROW('Water Data'!H120)))</f>
        <v/>
      </c>
      <c r="CF126" s="370" t="str">
        <f ca="1">+IF(OFFSET('Water Data'!$H$28,0,10*ROW('Water Data'!H120))="","",OFFSET('Water Data'!$H$28,0,10*ROW('Water Data'!H120)))</f>
        <v/>
      </c>
      <c r="CG126" s="370" t="str">
        <f ca="1">+IF(OFFSET('Water Data'!$H$29,0,10*ROW('Water Data'!H120))="","",OFFSET('Water Data'!$H$29,0,10*ROW('Water Data'!H120)))</f>
        <v/>
      </c>
      <c r="CH126" s="370" t="str">
        <f ca="1">+IF(OFFSET('Water Data'!$I$27,0,10*ROW('Water Data'!I120))="","",OFFSET('Water Data'!$I$27,0,10*ROW('Water Data'!I120)))</f>
        <v/>
      </c>
      <c r="CI126" s="370" t="str">
        <f ca="1">+IF(OFFSET('Water Data'!$I$28,0,10*ROW('Water Data'!I120))="","",OFFSET('Water Data'!$I$28,0,10*ROW('Water Data'!I120)))</f>
        <v/>
      </c>
      <c r="CJ126" s="370" t="str">
        <f ca="1">+IF(OFFSET('Water Data'!$I$29,0,10*ROW('Water Data'!I120))="","",OFFSET('Water Data'!$I$29,0,10*ROW('Water Data'!I120)))</f>
        <v/>
      </c>
      <c r="CK126" s="370" t="str">
        <f ca="1">+IF(OFFSET('Sanitation Data'!$D$28,0,10*ROW('Sanitation Data'!D120))="","",OFFSET('Sanitation Data'!$D$28,0,10*ROW('Sanitation Data'!D120)))</f>
        <v/>
      </c>
      <c r="CL126" s="370" t="str">
        <f ca="1">+IF(OFFSET('Sanitation Data'!$D$29,0,10*ROW('Sanitation Data'!D120))="","",OFFSET('Sanitation Data'!$D$29,0,10*ROW('Sanitation Data'!D120)))</f>
        <v/>
      </c>
      <c r="CM126" s="370" t="str">
        <f ca="1">+IF(OFFSET('Sanitation Data'!$D$30,0,10*ROW('Sanitation Data'!D120))="","",OFFSET('Sanitation Data'!$D$30,0,10*ROW('Sanitation Data'!D120)))</f>
        <v/>
      </c>
      <c r="CN126" s="370" t="str">
        <f ca="1">+IF(OFFSET('Sanitation Data'!$D$31,0,10*ROW('Sanitation Data'!D120))="","",OFFSET('Sanitation Data'!$D$31,0,10*ROW('Sanitation Data'!D120)))</f>
        <v/>
      </c>
      <c r="CO126" s="370" t="str">
        <f ca="1">+IF(OFFSET('Sanitation Data'!$D$32,0,10*ROW('Sanitation Data'!D120))="","",OFFSET('Sanitation Data'!$D$32,0,10*ROW('Sanitation Data'!D120)))</f>
        <v/>
      </c>
      <c r="CP126" s="370" t="str">
        <f ca="1">+IF(OFFSET('Sanitation Data'!$E$28,0,10*ROW('Sanitation Data'!E120))="","",OFFSET('Sanitation Data'!$E$28,0,10*ROW('Sanitation Data'!E120)))</f>
        <v/>
      </c>
      <c r="CQ126" s="370" t="str">
        <f ca="1">+IF(OFFSET('Sanitation Data'!$E$29,0,10*ROW('Sanitation Data'!E120))="","",OFFSET('Sanitation Data'!$E$29,0,10*ROW('Sanitation Data'!E120)))</f>
        <v/>
      </c>
      <c r="CR126" s="370" t="str">
        <f ca="1">+IF(OFFSET('Sanitation Data'!$E$30,0,10*ROW('Sanitation Data'!E120))="","",OFFSET('Sanitation Data'!$E$30,0,10*ROW('Sanitation Data'!E120)))</f>
        <v/>
      </c>
      <c r="CS126" s="370" t="str">
        <f ca="1">+IF(OFFSET('Sanitation Data'!$E$31,0,10*ROW('Sanitation Data'!E120))="","",OFFSET('Sanitation Data'!$E$31,0,10*ROW('Sanitation Data'!E120)))</f>
        <v/>
      </c>
      <c r="CT126" s="370" t="str">
        <f ca="1">+IF(OFFSET('Sanitation Data'!$E$32,0,10*ROW('Sanitation Data'!E120))="","",OFFSET('Sanitation Data'!$E$32,0,10*ROW('Sanitation Data'!E120)))</f>
        <v/>
      </c>
      <c r="CU126" s="370" t="str">
        <f ca="1">+IF(OFFSET('Sanitation Data'!$F$28,0,10*ROW('Sanitation Data'!F120))="","",OFFSET('Sanitation Data'!$F$28,0,10*ROW('Sanitation Data'!F120)))</f>
        <v/>
      </c>
      <c r="CV126" s="370" t="str">
        <f ca="1">+IF(OFFSET('Sanitation Data'!$F$29,0,10*ROW('Sanitation Data'!F120))="","",OFFSET('Sanitation Data'!$F$29,0,10*ROW('Sanitation Data'!F120)))</f>
        <v/>
      </c>
      <c r="CW126" s="370" t="str">
        <f ca="1">+IF(OFFSET('Sanitation Data'!$F$30,0,10*ROW('Sanitation Data'!F120))="","",OFFSET('Sanitation Data'!$F$30,0,10*ROW('Sanitation Data'!F120)))</f>
        <v/>
      </c>
      <c r="CX126" s="370" t="str">
        <f ca="1">+IF(OFFSET('Sanitation Data'!$F$31,0,10*ROW('Sanitation Data'!F120))="","",OFFSET('Sanitation Data'!$F$31,0,10*ROW('Sanitation Data'!F120)))</f>
        <v/>
      </c>
      <c r="CY126" s="370" t="str">
        <f ca="1">+IF(OFFSET('Sanitation Data'!$F$32,0,10*ROW('Sanitation Data'!F120))="","",OFFSET('Sanitation Data'!$F$32,0,10*ROW('Sanitation Data'!F120)))</f>
        <v/>
      </c>
      <c r="CZ126" s="370" t="str">
        <f ca="1">+IF(OFFSET('Sanitation Data'!$G$28,0,10*ROW('Sanitation Data'!G120))="","",OFFSET('Sanitation Data'!$G$28,0,10*ROW('Sanitation Data'!G120)))</f>
        <v/>
      </c>
      <c r="DA126" s="370" t="str">
        <f ca="1">+IF(OFFSET('Sanitation Data'!$G$29,0,10*ROW('Sanitation Data'!G120))="","",OFFSET('Sanitation Data'!$G$29,0,10*ROW('Sanitation Data'!G120)))</f>
        <v/>
      </c>
      <c r="DB126" s="370" t="str">
        <f ca="1">+IF(OFFSET('Sanitation Data'!$G$30,0,10*ROW('Sanitation Data'!G120))="","",OFFSET('Sanitation Data'!$G$30,0,10*ROW('Sanitation Data'!G120)))</f>
        <v/>
      </c>
      <c r="DC126" s="370" t="str">
        <f ca="1">+IF(OFFSET('Sanitation Data'!$G$31,0,10*ROW('Sanitation Data'!G120))="","",OFFSET('Sanitation Data'!$G$31,0,10*ROW('Sanitation Data'!G120)))</f>
        <v/>
      </c>
      <c r="DD126" s="370" t="str">
        <f ca="1">+IF(OFFSET('Sanitation Data'!$G$32,0,10*ROW('Sanitation Data'!G120))="","",OFFSET('Sanitation Data'!$G$32,0,10*ROW('Sanitation Data'!G120)))</f>
        <v/>
      </c>
      <c r="DE126" s="370" t="str">
        <f ca="1">+IF(OFFSET('Sanitation Data'!$H$28,0,10*ROW('Sanitation Data'!H120))="","",OFFSET('Sanitation Data'!$H$28,0,10*ROW('Sanitation Data'!H120)))</f>
        <v/>
      </c>
      <c r="DF126" s="370" t="str">
        <f ca="1">+IF(OFFSET('Sanitation Data'!$H$29,0,10*ROW('Sanitation Data'!H120))="","",OFFSET('Sanitation Data'!$H$29,0,10*ROW('Sanitation Data'!H120)))</f>
        <v/>
      </c>
      <c r="DG126" s="370" t="str">
        <f ca="1">+IF(OFFSET('Sanitation Data'!$H$30,0,10*ROW('Sanitation Data'!H120))="","",OFFSET('Sanitation Data'!$H$30,0,10*ROW('Sanitation Data'!H120)))</f>
        <v/>
      </c>
      <c r="DH126" s="370" t="str">
        <f ca="1">+IF(OFFSET('Sanitation Data'!$H$31,0,10*ROW('Sanitation Data'!H120))="","",OFFSET('Sanitation Data'!$H$31,0,10*ROW('Sanitation Data'!H120)))</f>
        <v/>
      </c>
      <c r="DI126" s="370" t="str">
        <f ca="1">+IF(OFFSET('Sanitation Data'!$H$32,0,10*ROW('Sanitation Data'!H120))="","",OFFSET('Sanitation Data'!$H$32,0,10*ROW('Sanitation Data'!H120)))</f>
        <v/>
      </c>
      <c r="DJ126" s="370" t="str">
        <f ca="1">+IF(OFFSET('Sanitation Data'!$I$28,0,10*ROW('Sanitation Data'!I120))="","",OFFSET('Sanitation Data'!$I$28,0,10*ROW('Sanitation Data'!I120)))</f>
        <v/>
      </c>
      <c r="DK126" s="370" t="str">
        <f ca="1">+IF(OFFSET('Sanitation Data'!$I$29,0,10*ROW('Sanitation Data'!I120))="","",OFFSET('Sanitation Data'!$I$29,0,10*ROW('Sanitation Data'!I120)))</f>
        <v/>
      </c>
      <c r="DL126" s="370" t="str">
        <f ca="1">+IF(OFFSET('Sanitation Data'!$I$30,0,10*ROW('Sanitation Data'!I120))="","",OFFSET('Sanitation Data'!$I$30,0,10*ROW('Sanitation Data'!I120)))</f>
        <v/>
      </c>
      <c r="DM126" s="370" t="str">
        <f ca="1">+IF(OFFSET('Sanitation Data'!$I$31,0,10*ROW('Sanitation Data'!I120))="","",OFFSET('Sanitation Data'!$I$31,0,10*ROW('Sanitation Data'!I120)))</f>
        <v/>
      </c>
      <c r="DN126" s="370" t="str">
        <f ca="1">+IF(OFFSET('Sanitation Data'!$I$32,0,10*ROW('Sanitation Data'!I120))="","",OFFSET('Sanitation Data'!$I$32,0,10*ROW('Sanitation Data'!I120)))</f>
        <v/>
      </c>
      <c r="DO126" s="370" t="str">
        <f ca="1">+IF(OFFSET('Hygiene Data'!$D$11,0,10*ROW('Hygiene Data'!D120))="","",OFFSET('Hygiene Data'!$D$11,0,10*ROW('Hygiene Data'!D120)))</f>
        <v/>
      </c>
      <c r="DP126" s="370" t="str">
        <f ca="1">+IF(OFFSET('Hygiene Data'!$D$12,0,10*ROW('Hygiene Data'!D120))="","",OFFSET('Hygiene Data'!$D$12,0,10*ROW('Hygiene Data'!D120)))</f>
        <v/>
      </c>
      <c r="DQ126" s="370" t="str">
        <f ca="1">+IF(OFFSET('Hygiene Data'!$D$13,0,10*ROW('Hygiene Data'!D120))="","",OFFSET('Hygiene Data'!$D$13,0,10*ROW('Hygiene Data'!D120)))</f>
        <v/>
      </c>
      <c r="DR126" s="370" t="str">
        <f ca="1">+IF(OFFSET('Hygiene Data'!$E$11,0,10*ROW('Hygiene Data'!E120))="","",OFFSET('Hygiene Data'!$E$11,0,10*ROW('Hygiene Data'!E120)))</f>
        <v/>
      </c>
      <c r="DS126" s="370" t="str">
        <f ca="1">+IF(OFFSET('Hygiene Data'!$E$12,0,10*ROW('Hygiene Data'!E120))="","",OFFSET('Hygiene Data'!$E$12,0,10*ROW('Hygiene Data'!E120)))</f>
        <v/>
      </c>
      <c r="DT126" s="370" t="str">
        <f ca="1">+IF(OFFSET('Hygiene Data'!$E$13,0,10*ROW('Hygiene Data'!E120))="","",OFFSET('Hygiene Data'!$E$13,0,10*ROW('Hygiene Data'!E120)))</f>
        <v/>
      </c>
      <c r="DU126" s="370" t="str">
        <f ca="1">+IF(OFFSET('Hygiene Data'!$F$11,0,10*ROW('Hygiene Data'!F120))="","",OFFSET('Hygiene Data'!$F$11,0,10*ROW('Hygiene Data'!F120)))</f>
        <v/>
      </c>
      <c r="DV126" s="370" t="str">
        <f ca="1">+IF(OFFSET('Hygiene Data'!$F$12,0,10*ROW('Hygiene Data'!F120))="","",OFFSET('Hygiene Data'!$F$12,0,10*ROW('Hygiene Data'!F120)))</f>
        <v/>
      </c>
      <c r="DW126" s="370" t="str">
        <f ca="1">+IF(OFFSET('Hygiene Data'!$F$13,0,10*ROW('Hygiene Data'!F120))="","",OFFSET('Hygiene Data'!$F$13,0,10*ROW('Hygiene Data'!F120)))</f>
        <v/>
      </c>
      <c r="DX126" s="370" t="str">
        <f ca="1">+IF(OFFSET('Hygiene Data'!$G$11,0,10*ROW('Hygiene Data'!G120))="","",OFFSET('Hygiene Data'!$G$11,0,10*ROW('Hygiene Data'!G120)))</f>
        <v/>
      </c>
      <c r="DY126" s="370" t="str">
        <f ca="1">+IF(OFFSET('Hygiene Data'!$G$12,0,10*ROW('Hygiene Data'!G120))="","",OFFSET('Hygiene Data'!$G$12,0,10*ROW('Hygiene Data'!G120)))</f>
        <v/>
      </c>
      <c r="DZ126" s="370" t="str">
        <f ca="1">+IF(OFFSET('Hygiene Data'!$G$13,0,10*ROW('Hygiene Data'!G120))="","",OFFSET('Hygiene Data'!$G$13,0,10*ROW('Hygiene Data'!G120)))</f>
        <v/>
      </c>
      <c r="EA126" s="370" t="str">
        <f ca="1">+IF(OFFSET('Hygiene Data'!$H$11,0,10*ROW('Hygiene Data'!H120))="","",OFFSET('Hygiene Data'!$H$11,0,10*ROW('Hygiene Data'!H120)))</f>
        <v/>
      </c>
      <c r="EB126" s="370" t="str">
        <f ca="1">+IF(OFFSET('Hygiene Data'!$H$12,0,10*ROW('Hygiene Data'!H120))="","",OFFSET('Hygiene Data'!$H$12,0,10*ROW('Hygiene Data'!H120)))</f>
        <v/>
      </c>
      <c r="EC126" s="370" t="str">
        <f ca="1">+IF(OFFSET('Hygiene Data'!$H$13,0,10*ROW('Hygiene Data'!H120))="","",OFFSET('Hygiene Data'!$H$13,0,10*ROW('Hygiene Data'!H120)))</f>
        <v/>
      </c>
      <c r="ED126" s="370" t="str">
        <f ca="1">+IF(OFFSET('Hygiene Data'!$I$11,0,10*ROW('Hygiene Data'!I120))="","",OFFSET('Hygiene Data'!$I$11,0,10*ROW('Hygiene Data'!I120)))</f>
        <v/>
      </c>
      <c r="EE126" s="370" t="str">
        <f ca="1">+IF(OFFSET('Hygiene Data'!$I$12,0,10*ROW('Hygiene Data'!I120))="","",OFFSET('Hygiene Data'!$I$12,0,10*ROW('Hygiene Data'!I120)))</f>
        <v/>
      </c>
      <c r="EF126" s="370" t="str">
        <f ca="1">+IF(OFFSET('Hygiene Data'!$I$13,0,10*ROW('Hygiene Data'!I120))="","",OFFSET('Hygiene Data'!$I$13,0,10*ROW('Hygiene Data'!I120)))</f>
        <v/>
      </c>
    </row>
    <row r="127" spans="1:136" x14ac:dyDescent="0.25">
      <c r="A127" s="479" t="str">
        <f ca="1">+IF(OFFSET('Water Data'!$B$2,0,10*ROW('Water Data'!E121))="","",OFFSET('Water Data'!$B$2,0,10*ROW('Water Data'!E121)))</f>
        <v/>
      </c>
      <c r="B127" s="47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6" t="str">
        <f t="shared" ca="1" si="1"/>
        <v/>
      </c>
      <c r="D127" s="50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0" t="str">
        <f ca="1">+IF(OFFSET('Water Data'!$D$27,0,10*ROW('Water Data'!D121))="","",OFFSET('Water Data'!$D$27,0,10*ROW('Water Data'!D121)))</f>
        <v/>
      </c>
      <c r="BT127" s="370" t="str">
        <f ca="1">+IF(OFFSET('Water Data'!$D$28,0,10*ROW('Water Data'!D121))="","",OFFSET('Water Data'!$D$28,0,10*ROW('Water Data'!D121)))</f>
        <v/>
      </c>
      <c r="BU127" s="370" t="str">
        <f ca="1">+IF(OFFSET('Water Data'!$D$29,0,10*ROW('Water Data'!D121))="","",OFFSET('Water Data'!$D$29,0,10*ROW('Water Data'!D121)))</f>
        <v/>
      </c>
      <c r="BV127" s="370" t="str">
        <f ca="1">+IF(OFFSET('Water Data'!$E$27,0,10*ROW('Water Data'!E121))="","",OFFSET('Water Data'!$E$27,0,10*ROW('Water Data'!E121)))</f>
        <v/>
      </c>
      <c r="BW127" s="370" t="str">
        <f ca="1">+IF(OFFSET('Water Data'!$E$28,0,10*ROW('Water Data'!E121))="","",OFFSET('Water Data'!$E$28,0,10*ROW('Water Data'!E121)))</f>
        <v/>
      </c>
      <c r="BX127" s="370" t="str">
        <f ca="1">+IF(OFFSET('Water Data'!$E$29,0,10*ROW('Water Data'!E121))="","",OFFSET('Water Data'!$E$29,0,10*ROW('Water Data'!E121)))</f>
        <v/>
      </c>
      <c r="BY127" s="370" t="str">
        <f ca="1">+IF(OFFSET('Water Data'!$F$27,0,10*ROW('Water Data'!F121))="","",OFFSET('Water Data'!$F$27,0,10*ROW('Water Data'!F121)))</f>
        <v/>
      </c>
      <c r="BZ127" s="370" t="str">
        <f ca="1">+IF(OFFSET('Water Data'!$F$28,0,10*ROW('Water Data'!F121))="","",OFFSET('Water Data'!$F$28,0,10*ROW('Water Data'!F121)))</f>
        <v/>
      </c>
      <c r="CA127" s="370" t="str">
        <f ca="1">+IF(OFFSET('Water Data'!$F$29,0,10*ROW('Water Data'!F121))="","",OFFSET('Water Data'!$F$29,0,10*ROW('Water Data'!F121)))</f>
        <v/>
      </c>
      <c r="CB127" s="370" t="str">
        <f ca="1">+IF(OFFSET('Water Data'!$G$27,0,10*ROW('Water Data'!G121))="","",OFFSET('Water Data'!$G$27,0,10*ROW('Water Data'!G121)))</f>
        <v/>
      </c>
      <c r="CC127" s="370" t="str">
        <f ca="1">+IF(OFFSET('Water Data'!$G$28,0,10*ROW('Water Data'!G121))="","",OFFSET('Water Data'!$G$28,0,10*ROW('Water Data'!G121)))</f>
        <v/>
      </c>
      <c r="CD127" s="370" t="str">
        <f ca="1">+IF(OFFSET('Water Data'!$G$29,0,10*ROW('Water Data'!G121))="","",OFFSET('Water Data'!$G$29,0,10*ROW('Water Data'!G121)))</f>
        <v/>
      </c>
      <c r="CE127" s="370" t="str">
        <f ca="1">+IF(OFFSET('Water Data'!$H$27,0,10*ROW('Water Data'!H121))="","",OFFSET('Water Data'!$H$27,0,10*ROW('Water Data'!H121)))</f>
        <v/>
      </c>
      <c r="CF127" s="370" t="str">
        <f ca="1">+IF(OFFSET('Water Data'!$H$28,0,10*ROW('Water Data'!H121))="","",OFFSET('Water Data'!$H$28,0,10*ROW('Water Data'!H121)))</f>
        <v/>
      </c>
      <c r="CG127" s="370" t="str">
        <f ca="1">+IF(OFFSET('Water Data'!$H$29,0,10*ROW('Water Data'!H121))="","",OFFSET('Water Data'!$H$29,0,10*ROW('Water Data'!H121)))</f>
        <v/>
      </c>
      <c r="CH127" s="370" t="str">
        <f ca="1">+IF(OFFSET('Water Data'!$I$27,0,10*ROW('Water Data'!I121))="","",OFFSET('Water Data'!$I$27,0,10*ROW('Water Data'!I121)))</f>
        <v/>
      </c>
      <c r="CI127" s="370" t="str">
        <f ca="1">+IF(OFFSET('Water Data'!$I$28,0,10*ROW('Water Data'!I121))="","",OFFSET('Water Data'!$I$28,0,10*ROW('Water Data'!I121)))</f>
        <v/>
      </c>
      <c r="CJ127" s="370" t="str">
        <f ca="1">+IF(OFFSET('Water Data'!$I$29,0,10*ROW('Water Data'!I121))="","",OFFSET('Water Data'!$I$29,0,10*ROW('Water Data'!I121)))</f>
        <v/>
      </c>
      <c r="CK127" s="370" t="str">
        <f ca="1">+IF(OFFSET('Sanitation Data'!$D$28,0,10*ROW('Sanitation Data'!D121))="","",OFFSET('Sanitation Data'!$D$28,0,10*ROW('Sanitation Data'!D121)))</f>
        <v/>
      </c>
      <c r="CL127" s="370" t="str">
        <f ca="1">+IF(OFFSET('Sanitation Data'!$D$29,0,10*ROW('Sanitation Data'!D121))="","",OFFSET('Sanitation Data'!$D$29,0,10*ROW('Sanitation Data'!D121)))</f>
        <v/>
      </c>
      <c r="CM127" s="370" t="str">
        <f ca="1">+IF(OFFSET('Sanitation Data'!$D$30,0,10*ROW('Sanitation Data'!D121))="","",OFFSET('Sanitation Data'!$D$30,0,10*ROW('Sanitation Data'!D121)))</f>
        <v/>
      </c>
      <c r="CN127" s="370" t="str">
        <f ca="1">+IF(OFFSET('Sanitation Data'!$D$31,0,10*ROW('Sanitation Data'!D121))="","",OFFSET('Sanitation Data'!$D$31,0,10*ROW('Sanitation Data'!D121)))</f>
        <v/>
      </c>
      <c r="CO127" s="370" t="str">
        <f ca="1">+IF(OFFSET('Sanitation Data'!$D$32,0,10*ROW('Sanitation Data'!D121))="","",OFFSET('Sanitation Data'!$D$32,0,10*ROW('Sanitation Data'!D121)))</f>
        <v/>
      </c>
      <c r="CP127" s="370" t="str">
        <f ca="1">+IF(OFFSET('Sanitation Data'!$E$28,0,10*ROW('Sanitation Data'!E121))="","",OFFSET('Sanitation Data'!$E$28,0,10*ROW('Sanitation Data'!E121)))</f>
        <v/>
      </c>
      <c r="CQ127" s="370" t="str">
        <f ca="1">+IF(OFFSET('Sanitation Data'!$E$29,0,10*ROW('Sanitation Data'!E121))="","",OFFSET('Sanitation Data'!$E$29,0,10*ROW('Sanitation Data'!E121)))</f>
        <v/>
      </c>
      <c r="CR127" s="370" t="str">
        <f ca="1">+IF(OFFSET('Sanitation Data'!$E$30,0,10*ROW('Sanitation Data'!E121))="","",OFFSET('Sanitation Data'!$E$30,0,10*ROW('Sanitation Data'!E121)))</f>
        <v/>
      </c>
      <c r="CS127" s="370" t="str">
        <f ca="1">+IF(OFFSET('Sanitation Data'!$E$31,0,10*ROW('Sanitation Data'!E121))="","",OFFSET('Sanitation Data'!$E$31,0,10*ROW('Sanitation Data'!E121)))</f>
        <v/>
      </c>
      <c r="CT127" s="370" t="str">
        <f ca="1">+IF(OFFSET('Sanitation Data'!$E$32,0,10*ROW('Sanitation Data'!E121))="","",OFFSET('Sanitation Data'!$E$32,0,10*ROW('Sanitation Data'!E121)))</f>
        <v/>
      </c>
      <c r="CU127" s="370" t="str">
        <f ca="1">+IF(OFFSET('Sanitation Data'!$F$28,0,10*ROW('Sanitation Data'!F121))="","",OFFSET('Sanitation Data'!$F$28,0,10*ROW('Sanitation Data'!F121)))</f>
        <v/>
      </c>
      <c r="CV127" s="370" t="str">
        <f ca="1">+IF(OFFSET('Sanitation Data'!$F$29,0,10*ROW('Sanitation Data'!F121))="","",OFFSET('Sanitation Data'!$F$29,0,10*ROW('Sanitation Data'!F121)))</f>
        <v/>
      </c>
      <c r="CW127" s="370" t="str">
        <f ca="1">+IF(OFFSET('Sanitation Data'!$F$30,0,10*ROW('Sanitation Data'!F121))="","",OFFSET('Sanitation Data'!$F$30,0,10*ROW('Sanitation Data'!F121)))</f>
        <v/>
      </c>
      <c r="CX127" s="370" t="str">
        <f ca="1">+IF(OFFSET('Sanitation Data'!$F$31,0,10*ROW('Sanitation Data'!F121))="","",OFFSET('Sanitation Data'!$F$31,0,10*ROW('Sanitation Data'!F121)))</f>
        <v/>
      </c>
      <c r="CY127" s="370" t="str">
        <f ca="1">+IF(OFFSET('Sanitation Data'!$F$32,0,10*ROW('Sanitation Data'!F121))="","",OFFSET('Sanitation Data'!$F$32,0,10*ROW('Sanitation Data'!F121)))</f>
        <v/>
      </c>
      <c r="CZ127" s="370" t="str">
        <f ca="1">+IF(OFFSET('Sanitation Data'!$G$28,0,10*ROW('Sanitation Data'!G121))="","",OFFSET('Sanitation Data'!$G$28,0,10*ROW('Sanitation Data'!G121)))</f>
        <v/>
      </c>
      <c r="DA127" s="370" t="str">
        <f ca="1">+IF(OFFSET('Sanitation Data'!$G$29,0,10*ROW('Sanitation Data'!G121))="","",OFFSET('Sanitation Data'!$G$29,0,10*ROW('Sanitation Data'!G121)))</f>
        <v/>
      </c>
      <c r="DB127" s="370" t="str">
        <f ca="1">+IF(OFFSET('Sanitation Data'!$G$30,0,10*ROW('Sanitation Data'!G121))="","",OFFSET('Sanitation Data'!$G$30,0,10*ROW('Sanitation Data'!G121)))</f>
        <v/>
      </c>
      <c r="DC127" s="370" t="str">
        <f ca="1">+IF(OFFSET('Sanitation Data'!$G$31,0,10*ROW('Sanitation Data'!G121))="","",OFFSET('Sanitation Data'!$G$31,0,10*ROW('Sanitation Data'!G121)))</f>
        <v/>
      </c>
      <c r="DD127" s="370" t="str">
        <f ca="1">+IF(OFFSET('Sanitation Data'!$G$32,0,10*ROW('Sanitation Data'!G121))="","",OFFSET('Sanitation Data'!$G$32,0,10*ROW('Sanitation Data'!G121)))</f>
        <v/>
      </c>
      <c r="DE127" s="370" t="str">
        <f ca="1">+IF(OFFSET('Sanitation Data'!$H$28,0,10*ROW('Sanitation Data'!H121))="","",OFFSET('Sanitation Data'!$H$28,0,10*ROW('Sanitation Data'!H121)))</f>
        <v/>
      </c>
      <c r="DF127" s="370" t="str">
        <f ca="1">+IF(OFFSET('Sanitation Data'!$H$29,0,10*ROW('Sanitation Data'!H121))="","",OFFSET('Sanitation Data'!$H$29,0,10*ROW('Sanitation Data'!H121)))</f>
        <v/>
      </c>
      <c r="DG127" s="370" t="str">
        <f ca="1">+IF(OFFSET('Sanitation Data'!$H$30,0,10*ROW('Sanitation Data'!H121))="","",OFFSET('Sanitation Data'!$H$30,0,10*ROW('Sanitation Data'!H121)))</f>
        <v/>
      </c>
      <c r="DH127" s="370" t="str">
        <f ca="1">+IF(OFFSET('Sanitation Data'!$H$31,0,10*ROW('Sanitation Data'!H121))="","",OFFSET('Sanitation Data'!$H$31,0,10*ROW('Sanitation Data'!H121)))</f>
        <v/>
      </c>
      <c r="DI127" s="370" t="str">
        <f ca="1">+IF(OFFSET('Sanitation Data'!$H$32,0,10*ROW('Sanitation Data'!H121))="","",OFFSET('Sanitation Data'!$H$32,0,10*ROW('Sanitation Data'!H121)))</f>
        <v/>
      </c>
      <c r="DJ127" s="370" t="str">
        <f ca="1">+IF(OFFSET('Sanitation Data'!$I$28,0,10*ROW('Sanitation Data'!I121))="","",OFFSET('Sanitation Data'!$I$28,0,10*ROW('Sanitation Data'!I121)))</f>
        <v/>
      </c>
      <c r="DK127" s="370" t="str">
        <f ca="1">+IF(OFFSET('Sanitation Data'!$I$29,0,10*ROW('Sanitation Data'!I121))="","",OFFSET('Sanitation Data'!$I$29,0,10*ROW('Sanitation Data'!I121)))</f>
        <v/>
      </c>
      <c r="DL127" s="370" t="str">
        <f ca="1">+IF(OFFSET('Sanitation Data'!$I$30,0,10*ROW('Sanitation Data'!I121))="","",OFFSET('Sanitation Data'!$I$30,0,10*ROW('Sanitation Data'!I121)))</f>
        <v/>
      </c>
      <c r="DM127" s="370" t="str">
        <f ca="1">+IF(OFFSET('Sanitation Data'!$I$31,0,10*ROW('Sanitation Data'!I121))="","",OFFSET('Sanitation Data'!$I$31,0,10*ROW('Sanitation Data'!I121)))</f>
        <v/>
      </c>
      <c r="DN127" s="370" t="str">
        <f ca="1">+IF(OFFSET('Sanitation Data'!$I$32,0,10*ROW('Sanitation Data'!I121))="","",OFFSET('Sanitation Data'!$I$32,0,10*ROW('Sanitation Data'!I121)))</f>
        <v/>
      </c>
      <c r="DO127" s="370" t="str">
        <f ca="1">+IF(OFFSET('Hygiene Data'!$D$11,0,10*ROW('Hygiene Data'!D121))="","",OFFSET('Hygiene Data'!$D$11,0,10*ROW('Hygiene Data'!D121)))</f>
        <v/>
      </c>
      <c r="DP127" s="370" t="str">
        <f ca="1">+IF(OFFSET('Hygiene Data'!$D$12,0,10*ROW('Hygiene Data'!D121))="","",OFFSET('Hygiene Data'!$D$12,0,10*ROW('Hygiene Data'!D121)))</f>
        <v/>
      </c>
      <c r="DQ127" s="370" t="str">
        <f ca="1">+IF(OFFSET('Hygiene Data'!$D$13,0,10*ROW('Hygiene Data'!D121))="","",OFFSET('Hygiene Data'!$D$13,0,10*ROW('Hygiene Data'!D121)))</f>
        <v/>
      </c>
      <c r="DR127" s="370" t="str">
        <f ca="1">+IF(OFFSET('Hygiene Data'!$E$11,0,10*ROW('Hygiene Data'!E121))="","",OFFSET('Hygiene Data'!$E$11,0,10*ROW('Hygiene Data'!E121)))</f>
        <v/>
      </c>
      <c r="DS127" s="370" t="str">
        <f ca="1">+IF(OFFSET('Hygiene Data'!$E$12,0,10*ROW('Hygiene Data'!E121))="","",OFFSET('Hygiene Data'!$E$12,0,10*ROW('Hygiene Data'!E121)))</f>
        <v/>
      </c>
      <c r="DT127" s="370" t="str">
        <f ca="1">+IF(OFFSET('Hygiene Data'!$E$13,0,10*ROW('Hygiene Data'!E121))="","",OFFSET('Hygiene Data'!$E$13,0,10*ROW('Hygiene Data'!E121)))</f>
        <v/>
      </c>
      <c r="DU127" s="370" t="str">
        <f ca="1">+IF(OFFSET('Hygiene Data'!$F$11,0,10*ROW('Hygiene Data'!F121))="","",OFFSET('Hygiene Data'!$F$11,0,10*ROW('Hygiene Data'!F121)))</f>
        <v/>
      </c>
      <c r="DV127" s="370" t="str">
        <f ca="1">+IF(OFFSET('Hygiene Data'!$F$12,0,10*ROW('Hygiene Data'!F121))="","",OFFSET('Hygiene Data'!$F$12,0,10*ROW('Hygiene Data'!F121)))</f>
        <v/>
      </c>
      <c r="DW127" s="370" t="str">
        <f ca="1">+IF(OFFSET('Hygiene Data'!$F$13,0,10*ROW('Hygiene Data'!F121))="","",OFFSET('Hygiene Data'!$F$13,0,10*ROW('Hygiene Data'!F121)))</f>
        <v/>
      </c>
      <c r="DX127" s="370" t="str">
        <f ca="1">+IF(OFFSET('Hygiene Data'!$G$11,0,10*ROW('Hygiene Data'!G121))="","",OFFSET('Hygiene Data'!$G$11,0,10*ROW('Hygiene Data'!G121)))</f>
        <v/>
      </c>
      <c r="DY127" s="370" t="str">
        <f ca="1">+IF(OFFSET('Hygiene Data'!$G$12,0,10*ROW('Hygiene Data'!G121))="","",OFFSET('Hygiene Data'!$G$12,0,10*ROW('Hygiene Data'!G121)))</f>
        <v/>
      </c>
      <c r="DZ127" s="370" t="str">
        <f ca="1">+IF(OFFSET('Hygiene Data'!$G$13,0,10*ROW('Hygiene Data'!G121))="","",OFFSET('Hygiene Data'!$G$13,0,10*ROW('Hygiene Data'!G121)))</f>
        <v/>
      </c>
      <c r="EA127" s="370" t="str">
        <f ca="1">+IF(OFFSET('Hygiene Data'!$H$11,0,10*ROW('Hygiene Data'!H121))="","",OFFSET('Hygiene Data'!$H$11,0,10*ROW('Hygiene Data'!H121)))</f>
        <v/>
      </c>
      <c r="EB127" s="370" t="str">
        <f ca="1">+IF(OFFSET('Hygiene Data'!$H$12,0,10*ROW('Hygiene Data'!H121))="","",OFFSET('Hygiene Data'!$H$12,0,10*ROW('Hygiene Data'!H121)))</f>
        <v/>
      </c>
      <c r="EC127" s="370" t="str">
        <f ca="1">+IF(OFFSET('Hygiene Data'!$H$13,0,10*ROW('Hygiene Data'!H121))="","",OFFSET('Hygiene Data'!$H$13,0,10*ROW('Hygiene Data'!H121)))</f>
        <v/>
      </c>
      <c r="ED127" s="370" t="str">
        <f ca="1">+IF(OFFSET('Hygiene Data'!$I$11,0,10*ROW('Hygiene Data'!I121))="","",OFFSET('Hygiene Data'!$I$11,0,10*ROW('Hygiene Data'!I121)))</f>
        <v/>
      </c>
      <c r="EE127" s="370" t="str">
        <f ca="1">+IF(OFFSET('Hygiene Data'!$I$12,0,10*ROW('Hygiene Data'!I121))="","",OFFSET('Hygiene Data'!$I$12,0,10*ROW('Hygiene Data'!I121)))</f>
        <v/>
      </c>
      <c r="EF127" s="370" t="str">
        <f ca="1">+IF(OFFSET('Hygiene Data'!$I$13,0,10*ROW('Hygiene Data'!I121))="","",OFFSET('Hygiene Data'!$I$13,0,10*ROW('Hygiene Data'!I121)))</f>
        <v/>
      </c>
    </row>
    <row r="128" spans="1:136" x14ac:dyDescent="0.25">
      <c r="A128" s="479" t="str">
        <f ca="1">+IF(OFFSET('Water Data'!$B$2,0,10*ROW('Water Data'!E122))="","",OFFSET('Water Data'!$B$2,0,10*ROW('Water Data'!E122)))</f>
        <v/>
      </c>
      <c r="B128" s="47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6" t="str">
        <f t="shared" ca="1" si="1"/>
        <v/>
      </c>
      <c r="D128" s="50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0" t="str">
        <f ca="1">+IF(OFFSET('Water Data'!$D$27,0,10*ROW('Water Data'!D122))="","",OFFSET('Water Data'!$D$27,0,10*ROW('Water Data'!D122)))</f>
        <v/>
      </c>
      <c r="BT128" s="370" t="str">
        <f ca="1">+IF(OFFSET('Water Data'!$D$28,0,10*ROW('Water Data'!D122))="","",OFFSET('Water Data'!$D$28,0,10*ROW('Water Data'!D122)))</f>
        <v/>
      </c>
      <c r="BU128" s="370" t="str">
        <f ca="1">+IF(OFFSET('Water Data'!$D$29,0,10*ROW('Water Data'!D122))="","",OFFSET('Water Data'!$D$29,0,10*ROW('Water Data'!D122)))</f>
        <v/>
      </c>
      <c r="BV128" s="370" t="str">
        <f ca="1">+IF(OFFSET('Water Data'!$E$27,0,10*ROW('Water Data'!E122))="","",OFFSET('Water Data'!$E$27,0,10*ROW('Water Data'!E122)))</f>
        <v/>
      </c>
      <c r="BW128" s="370" t="str">
        <f ca="1">+IF(OFFSET('Water Data'!$E$28,0,10*ROW('Water Data'!E122))="","",OFFSET('Water Data'!$E$28,0,10*ROW('Water Data'!E122)))</f>
        <v/>
      </c>
      <c r="BX128" s="370" t="str">
        <f ca="1">+IF(OFFSET('Water Data'!$E$29,0,10*ROW('Water Data'!E122))="","",OFFSET('Water Data'!$E$29,0,10*ROW('Water Data'!E122)))</f>
        <v/>
      </c>
      <c r="BY128" s="370" t="str">
        <f ca="1">+IF(OFFSET('Water Data'!$F$27,0,10*ROW('Water Data'!F122))="","",OFFSET('Water Data'!$F$27,0,10*ROW('Water Data'!F122)))</f>
        <v/>
      </c>
      <c r="BZ128" s="370" t="str">
        <f ca="1">+IF(OFFSET('Water Data'!$F$28,0,10*ROW('Water Data'!F122))="","",OFFSET('Water Data'!$F$28,0,10*ROW('Water Data'!F122)))</f>
        <v/>
      </c>
      <c r="CA128" s="370" t="str">
        <f ca="1">+IF(OFFSET('Water Data'!$F$29,0,10*ROW('Water Data'!F122))="","",OFFSET('Water Data'!$F$29,0,10*ROW('Water Data'!F122)))</f>
        <v/>
      </c>
      <c r="CB128" s="370" t="str">
        <f ca="1">+IF(OFFSET('Water Data'!$G$27,0,10*ROW('Water Data'!G122))="","",OFFSET('Water Data'!$G$27,0,10*ROW('Water Data'!G122)))</f>
        <v/>
      </c>
      <c r="CC128" s="370" t="str">
        <f ca="1">+IF(OFFSET('Water Data'!$G$28,0,10*ROW('Water Data'!G122))="","",OFFSET('Water Data'!$G$28,0,10*ROW('Water Data'!G122)))</f>
        <v/>
      </c>
      <c r="CD128" s="370" t="str">
        <f ca="1">+IF(OFFSET('Water Data'!$G$29,0,10*ROW('Water Data'!G122))="","",OFFSET('Water Data'!$G$29,0,10*ROW('Water Data'!G122)))</f>
        <v/>
      </c>
      <c r="CE128" s="370" t="str">
        <f ca="1">+IF(OFFSET('Water Data'!$H$27,0,10*ROW('Water Data'!H122))="","",OFFSET('Water Data'!$H$27,0,10*ROW('Water Data'!H122)))</f>
        <v/>
      </c>
      <c r="CF128" s="370" t="str">
        <f ca="1">+IF(OFFSET('Water Data'!$H$28,0,10*ROW('Water Data'!H122))="","",OFFSET('Water Data'!$H$28,0,10*ROW('Water Data'!H122)))</f>
        <v/>
      </c>
      <c r="CG128" s="370" t="str">
        <f ca="1">+IF(OFFSET('Water Data'!$H$29,0,10*ROW('Water Data'!H122))="","",OFFSET('Water Data'!$H$29,0,10*ROW('Water Data'!H122)))</f>
        <v/>
      </c>
      <c r="CH128" s="370" t="str">
        <f ca="1">+IF(OFFSET('Water Data'!$I$27,0,10*ROW('Water Data'!I122))="","",OFFSET('Water Data'!$I$27,0,10*ROW('Water Data'!I122)))</f>
        <v/>
      </c>
      <c r="CI128" s="370" t="str">
        <f ca="1">+IF(OFFSET('Water Data'!$I$28,0,10*ROW('Water Data'!I122))="","",OFFSET('Water Data'!$I$28,0,10*ROW('Water Data'!I122)))</f>
        <v/>
      </c>
      <c r="CJ128" s="370" t="str">
        <f ca="1">+IF(OFFSET('Water Data'!$I$29,0,10*ROW('Water Data'!I122))="","",OFFSET('Water Data'!$I$29,0,10*ROW('Water Data'!I122)))</f>
        <v/>
      </c>
      <c r="CK128" s="370" t="str">
        <f ca="1">+IF(OFFSET('Sanitation Data'!$D$28,0,10*ROW('Sanitation Data'!D122))="","",OFFSET('Sanitation Data'!$D$28,0,10*ROW('Sanitation Data'!D122)))</f>
        <v/>
      </c>
      <c r="CL128" s="370" t="str">
        <f ca="1">+IF(OFFSET('Sanitation Data'!$D$29,0,10*ROW('Sanitation Data'!D122))="","",OFFSET('Sanitation Data'!$D$29,0,10*ROW('Sanitation Data'!D122)))</f>
        <v/>
      </c>
      <c r="CM128" s="370" t="str">
        <f ca="1">+IF(OFFSET('Sanitation Data'!$D$30,0,10*ROW('Sanitation Data'!D122))="","",OFFSET('Sanitation Data'!$D$30,0,10*ROW('Sanitation Data'!D122)))</f>
        <v/>
      </c>
      <c r="CN128" s="370" t="str">
        <f ca="1">+IF(OFFSET('Sanitation Data'!$D$31,0,10*ROW('Sanitation Data'!D122))="","",OFFSET('Sanitation Data'!$D$31,0,10*ROW('Sanitation Data'!D122)))</f>
        <v/>
      </c>
      <c r="CO128" s="370" t="str">
        <f ca="1">+IF(OFFSET('Sanitation Data'!$D$32,0,10*ROW('Sanitation Data'!D122))="","",OFFSET('Sanitation Data'!$D$32,0,10*ROW('Sanitation Data'!D122)))</f>
        <v/>
      </c>
      <c r="CP128" s="370" t="str">
        <f ca="1">+IF(OFFSET('Sanitation Data'!$E$28,0,10*ROW('Sanitation Data'!E122))="","",OFFSET('Sanitation Data'!$E$28,0,10*ROW('Sanitation Data'!E122)))</f>
        <v/>
      </c>
      <c r="CQ128" s="370" t="str">
        <f ca="1">+IF(OFFSET('Sanitation Data'!$E$29,0,10*ROW('Sanitation Data'!E122))="","",OFFSET('Sanitation Data'!$E$29,0,10*ROW('Sanitation Data'!E122)))</f>
        <v/>
      </c>
      <c r="CR128" s="370" t="str">
        <f ca="1">+IF(OFFSET('Sanitation Data'!$E$30,0,10*ROW('Sanitation Data'!E122))="","",OFFSET('Sanitation Data'!$E$30,0,10*ROW('Sanitation Data'!E122)))</f>
        <v/>
      </c>
      <c r="CS128" s="370" t="str">
        <f ca="1">+IF(OFFSET('Sanitation Data'!$E$31,0,10*ROW('Sanitation Data'!E122))="","",OFFSET('Sanitation Data'!$E$31,0,10*ROW('Sanitation Data'!E122)))</f>
        <v/>
      </c>
      <c r="CT128" s="370" t="str">
        <f ca="1">+IF(OFFSET('Sanitation Data'!$E$32,0,10*ROW('Sanitation Data'!E122))="","",OFFSET('Sanitation Data'!$E$32,0,10*ROW('Sanitation Data'!E122)))</f>
        <v/>
      </c>
      <c r="CU128" s="370" t="str">
        <f ca="1">+IF(OFFSET('Sanitation Data'!$F$28,0,10*ROW('Sanitation Data'!F122))="","",OFFSET('Sanitation Data'!$F$28,0,10*ROW('Sanitation Data'!F122)))</f>
        <v/>
      </c>
      <c r="CV128" s="370" t="str">
        <f ca="1">+IF(OFFSET('Sanitation Data'!$F$29,0,10*ROW('Sanitation Data'!F122))="","",OFFSET('Sanitation Data'!$F$29,0,10*ROW('Sanitation Data'!F122)))</f>
        <v/>
      </c>
      <c r="CW128" s="370" t="str">
        <f ca="1">+IF(OFFSET('Sanitation Data'!$F$30,0,10*ROW('Sanitation Data'!F122))="","",OFFSET('Sanitation Data'!$F$30,0,10*ROW('Sanitation Data'!F122)))</f>
        <v/>
      </c>
      <c r="CX128" s="370" t="str">
        <f ca="1">+IF(OFFSET('Sanitation Data'!$F$31,0,10*ROW('Sanitation Data'!F122))="","",OFFSET('Sanitation Data'!$F$31,0,10*ROW('Sanitation Data'!F122)))</f>
        <v/>
      </c>
      <c r="CY128" s="370" t="str">
        <f ca="1">+IF(OFFSET('Sanitation Data'!$F$32,0,10*ROW('Sanitation Data'!F122))="","",OFFSET('Sanitation Data'!$F$32,0,10*ROW('Sanitation Data'!F122)))</f>
        <v/>
      </c>
      <c r="CZ128" s="370" t="str">
        <f ca="1">+IF(OFFSET('Sanitation Data'!$G$28,0,10*ROW('Sanitation Data'!G122))="","",OFFSET('Sanitation Data'!$G$28,0,10*ROW('Sanitation Data'!G122)))</f>
        <v/>
      </c>
      <c r="DA128" s="370" t="str">
        <f ca="1">+IF(OFFSET('Sanitation Data'!$G$29,0,10*ROW('Sanitation Data'!G122))="","",OFFSET('Sanitation Data'!$G$29,0,10*ROW('Sanitation Data'!G122)))</f>
        <v/>
      </c>
      <c r="DB128" s="370" t="str">
        <f ca="1">+IF(OFFSET('Sanitation Data'!$G$30,0,10*ROW('Sanitation Data'!G122))="","",OFFSET('Sanitation Data'!$G$30,0,10*ROW('Sanitation Data'!G122)))</f>
        <v/>
      </c>
      <c r="DC128" s="370" t="str">
        <f ca="1">+IF(OFFSET('Sanitation Data'!$G$31,0,10*ROW('Sanitation Data'!G122))="","",OFFSET('Sanitation Data'!$G$31,0,10*ROW('Sanitation Data'!G122)))</f>
        <v/>
      </c>
      <c r="DD128" s="370" t="str">
        <f ca="1">+IF(OFFSET('Sanitation Data'!$G$32,0,10*ROW('Sanitation Data'!G122))="","",OFFSET('Sanitation Data'!$G$32,0,10*ROW('Sanitation Data'!G122)))</f>
        <v/>
      </c>
      <c r="DE128" s="370" t="str">
        <f ca="1">+IF(OFFSET('Sanitation Data'!$H$28,0,10*ROW('Sanitation Data'!H122))="","",OFFSET('Sanitation Data'!$H$28,0,10*ROW('Sanitation Data'!H122)))</f>
        <v/>
      </c>
      <c r="DF128" s="370" t="str">
        <f ca="1">+IF(OFFSET('Sanitation Data'!$H$29,0,10*ROW('Sanitation Data'!H122))="","",OFFSET('Sanitation Data'!$H$29,0,10*ROW('Sanitation Data'!H122)))</f>
        <v/>
      </c>
      <c r="DG128" s="370" t="str">
        <f ca="1">+IF(OFFSET('Sanitation Data'!$H$30,0,10*ROW('Sanitation Data'!H122))="","",OFFSET('Sanitation Data'!$H$30,0,10*ROW('Sanitation Data'!H122)))</f>
        <v/>
      </c>
      <c r="DH128" s="370" t="str">
        <f ca="1">+IF(OFFSET('Sanitation Data'!$H$31,0,10*ROW('Sanitation Data'!H122))="","",OFFSET('Sanitation Data'!$H$31,0,10*ROW('Sanitation Data'!H122)))</f>
        <v/>
      </c>
      <c r="DI128" s="370" t="str">
        <f ca="1">+IF(OFFSET('Sanitation Data'!$H$32,0,10*ROW('Sanitation Data'!H122))="","",OFFSET('Sanitation Data'!$H$32,0,10*ROW('Sanitation Data'!H122)))</f>
        <v/>
      </c>
      <c r="DJ128" s="370" t="str">
        <f ca="1">+IF(OFFSET('Sanitation Data'!$I$28,0,10*ROW('Sanitation Data'!I122))="","",OFFSET('Sanitation Data'!$I$28,0,10*ROW('Sanitation Data'!I122)))</f>
        <v/>
      </c>
      <c r="DK128" s="370" t="str">
        <f ca="1">+IF(OFFSET('Sanitation Data'!$I$29,0,10*ROW('Sanitation Data'!I122))="","",OFFSET('Sanitation Data'!$I$29,0,10*ROW('Sanitation Data'!I122)))</f>
        <v/>
      </c>
      <c r="DL128" s="370" t="str">
        <f ca="1">+IF(OFFSET('Sanitation Data'!$I$30,0,10*ROW('Sanitation Data'!I122))="","",OFFSET('Sanitation Data'!$I$30,0,10*ROW('Sanitation Data'!I122)))</f>
        <v/>
      </c>
      <c r="DM128" s="370" t="str">
        <f ca="1">+IF(OFFSET('Sanitation Data'!$I$31,0,10*ROW('Sanitation Data'!I122))="","",OFFSET('Sanitation Data'!$I$31,0,10*ROW('Sanitation Data'!I122)))</f>
        <v/>
      </c>
      <c r="DN128" s="370" t="str">
        <f ca="1">+IF(OFFSET('Sanitation Data'!$I$32,0,10*ROW('Sanitation Data'!I122))="","",OFFSET('Sanitation Data'!$I$32,0,10*ROW('Sanitation Data'!I122)))</f>
        <v/>
      </c>
      <c r="DO128" s="370" t="str">
        <f ca="1">+IF(OFFSET('Hygiene Data'!$D$11,0,10*ROW('Hygiene Data'!D122))="","",OFFSET('Hygiene Data'!$D$11,0,10*ROW('Hygiene Data'!D122)))</f>
        <v/>
      </c>
      <c r="DP128" s="370" t="str">
        <f ca="1">+IF(OFFSET('Hygiene Data'!$D$12,0,10*ROW('Hygiene Data'!D122))="","",OFFSET('Hygiene Data'!$D$12,0,10*ROW('Hygiene Data'!D122)))</f>
        <v/>
      </c>
      <c r="DQ128" s="370" t="str">
        <f ca="1">+IF(OFFSET('Hygiene Data'!$D$13,0,10*ROW('Hygiene Data'!D122))="","",OFFSET('Hygiene Data'!$D$13,0,10*ROW('Hygiene Data'!D122)))</f>
        <v/>
      </c>
      <c r="DR128" s="370" t="str">
        <f ca="1">+IF(OFFSET('Hygiene Data'!$E$11,0,10*ROW('Hygiene Data'!E122))="","",OFFSET('Hygiene Data'!$E$11,0,10*ROW('Hygiene Data'!E122)))</f>
        <v/>
      </c>
      <c r="DS128" s="370" t="str">
        <f ca="1">+IF(OFFSET('Hygiene Data'!$E$12,0,10*ROW('Hygiene Data'!E122))="","",OFFSET('Hygiene Data'!$E$12,0,10*ROW('Hygiene Data'!E122)))</f>
        <v/>
      </c>
      <c r="DT128" s="370" t="str">
        <f ca="1">+IF(OFFSET('Hygiene Data'!$E$13,0,10*ROW('Hygiene Data'!E122))="","",OFFSET('Hygiene Data'!$E$13,0,10*ROW('Hygiene Data'!E122)))</f>
        <v/>
      </c>
      <c r="DU128" s="370" t="str">
        <f ca="1">+IF(OFFSET('Hygiene Data'!$F$11,0,10*ROW('Hygiene Data'!F122))="","",OFFSET('Hygiene Data'!$F$11,0,10*ROW('Hygiene Data'!F122)))</f>
        <v/>
      </c>
      <c r="DV128" s="370" t="str">
        <f ca="1">+IF(OFFSET('Hygiene Data'!$F$12,0,10*ROW('Hygiene Data'!F122))="","",OFFSET('Hygiene Data'!$F$12,0,10*ROW('Hygiene Data'!F122)))</f>
        <v/>
      </c>
      <c r="DW128" s="370" t="str">
        <f ca="1">+IF(OFFSET('Hygiene Data'!$F$13,0,10*ROW('Hygiene Data'!F122))="","",OFFSET('Hygiene Data'!$F$13,0,10*ROW('Hygiene Data'!F122)))</f>
        <v/>
      </c>
      <c r="DX128" s="370" t="str">
        <f ca="1">+IF(OFFSET('Hygiene Data'!$G$11,0,10*ROW('Hygiene Data'!G122))="","",OFFSET('Hygiene Data'!$G$11,0,10*ROW('Hygiene Data'!G122)))</f>
        <v/>
      </c>
      <c r="DY128" s="370" t="str">
        <f ca="1">+IF(OFFSET('Hygiene Data'!$G$12,0,10*ROW('Hygiene Data'!G122))="","",OFFSET('Hygiene Data'!$G$12,0,10*ROW('Hygiene Data'!G122)))</f>
        <v/>
      </c>
      <c r="DZ128" s="370" t="str">
        <f ca="1">+IF(OFFSET('Hygiene Data'!$G$13,0,10*ROW('Hygiene Data'!G122))="","",OFFSET('Hygiene Data'!$G$13,0,10*ROW('Hygiene Data'!G122)))</f>
        <v/>
      </c>
      <c r="EA128" s="370" t="str">
        <f ca="1">+IF(OFFSET('Hygiene Data'!$H$11,0,10*ROW('Hygiene Data'!H122))="","",OFFSET('Hygiene Data'!$H$11,0,10*ROW('Hygiene Data'!H122)))</f>
        <v/>
      </c>
      <c r="EB128" s="370" t="str">
        <f ca="1">+IF(OFFSET('Hygiene Data'!$H$12,0,10*ROW('Hygiene Data'!H122))="","",OFFSET('Hygiene Data'!$H$12,0,10*ROW('Hygiene Data'!H122)))</f>
        <v/>
      </c>
      <c r="EC128" s="370" t="str">
        <f ca="1">+IF(OFFSET('Hygiene Data'!$H$13,0,10*ROW('Hygiene Data'!H122))="","",OFFSET('Hygiene Data'!$H$13,0,10*ROW('Hygiene Data'!H122)))</f>
        <v/>
      </c>
      <c r="ED128" s="370" t="str">
        <f ca="1">+IF(OFFSET('Hygiene Data'!$I$11,0,10*ROW('Hygiene Data'!I122))="","",OFFSET('Hygiene Data'!$I$11,0,10*ROW('Hygiene Data'!I122)))</f>
        <v/>
      </c>
      <c r="EE128" s="370" t="str">
        <f ca="1">+IF(OFFSET('Hygiene Data'!$I$12,0,10*ROW('Hygiene Data'!I122))="","",OFFSET('Hygiene Data'!$I$12,0,10*ROW('Hygiene Data'!I122)))</f>
        <v/>
      </c>
      <c r="EF128" s="370" t="str">
        <f ca="1">+IF(OFFSET('Hygiene Data'!$I$13,0,10*ROW('Hygiene Data'!I122))="","",OFFSET('Hygiene Data'!$I$13,0,10*ROW('Hygiene Data'!I122)))</f>
        <v/>
      </c>
    </row>
    <row r="129" spans="1:136" x14ac:dyDescent="0.25">
      <c r="A129" s="479" t="str">
        <f ca="1">+IF(OFFSET('Water Data'!$B$2,0,10*ROW('Water Data'!E123))="","",OFFSET('Water Data'!$B$2,0,10*ROW('Water Data'!E123)))</f>
        <v/>
      </c>
      <c r="B129" s="47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6" t="str">
        <f t="shared" ca="1" si="1"/>
        <v/>
      </c>
      <c r="D129" s="50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0" t="str">
        <f ca="1">+IF(OFFSET('Water Data'!$D$27,0,10*ROW('Water Data'!D123))="","",OFFSET('Water Data'!$D$27,0,10*ROW('Water Data'!D123)))</f>
        <v/>
      </c>
      <c r="BT129" s="370" t="str">
        <f ca="1">+IF(OFFSET('Water Data'!$D$28,0,10*ROW('Water Data'!D123))="","",OFFSET('Water Data'!$D$28,0,10*ROW('Water Data'!D123)))</f>
        <v/>
      </c>
      <c r="BU129" s="370" t="str">
        <f ca="1">+IF(OFFSET('Water Data'!$D$29,0,10*ROW('Water Data'!D123))="","",OFFSET('Water Data'!$D$29,0,10*ROW('Water Data'!D123)))</f>
        <v/>
      </c>
      <c r="BV129" s="370" t="str">
        <f ca="1">+IF(OFFSET('Water Data'!$E$27,0,10*ROW('Water Data'!E123))="","",OFFSET('Water Data'!$E$27,0,10*ROW('Water Data'!E123)))</f>
        <v/>
      </c>
      <c r="BW129" s="370" t="str">
        <f ca="1">+IF(OFFSET('Water Data'!$E$28,0,10*ROW('Water Data'!E123))="","",OFFSET('Water Data'!$E$28,0,10*ROW('Water Data'!E123)))</f>
        <v/>
      </c>
      <c r="BX129" s="370" t="str">
        <f ca="1">+IF(OFFSET('Water Data'!$E$29,0,10*ROW('Water Data'!E123))="","",OFFSET('Water Data'!$E$29,0,10*ROW('Water Data'!E123)))</f>
        <v/>
      </c>
      <c r="BY129" s="370" t="str">
        <f ca="1">+IF(OFFSET('Water Data'!$F$27,0,10*ROW('Water Data'!F123))="","",OFFSET('Water Data'!$F$27,0,10*ROW('Water Data'!F123)))</f>
        <v/>
      </c>
      <c r="BZ129" s="370" t="str">
        <f ca="1">+IF(OFFSET('Water Data'!$F$28,0,10*ROW('Water Data'!F123))="","",OFFSET('Water Data'!$F$28,0,10*ROW('Water Data'!F123)))</f>
        <v/>
      </c>
      <c r="CA129" s="370" t="str">
        <f ca="1">+IF(OFFSET('Water Data'!$F$29,0,10*ROW('Water Data'!F123))="","",OFFSET('Water Data'!$F$29,0,10*ROW('Water Data'!F123)))</f>
        <v/>
      </c>
      <c r="CB129" s="370" t="str">
        <f ca="1">+IF(OFFSET('Water Data'!$G$27,0,10*ROW('Water Data'!G123))="","",OFFSET('Water Data'!$G$27,0,10*ROW('Water Data'!G123)))</f>
        <v/>
      </c>
      <c r="CC129" s="370" t="str">
        <f ca="1">+IF(OFFSET('Water Data'!$G$28,0,10*ROW('Water Data'!G123))="","",OFFSET('Water Data'!$G$28,0,10*ROW('Water Data'!G123)))</f>
        <v/>
      </c>
      <c r="CD129" s="370" t="str">
        <f ca="1">+IF(OFFSET('Water Data'!$G$29,0,10*ROW('Water Data'!G123))="","",OFFSET('Water Data'!$G$29,0,10*ROW('Water Data'!G123)))</f>
        <v/>
      </c>
      <c r="CE129" s="370" t="str">
        <f ca="1">+IF(OFFSET('Water Data'!$H$27,0,10*ROW('Water Data'!H123))="","",OFFSET('Water Data'!$H$27,0,10*ROW('Water Data'!H123)))</f>
        <v/>
      </c>
      <c r="CF129" s="370" t="str">
        <f ca="1">+IF(OFFSET('Water Data'!$H$28,0,10*ROW('Water Data'!H123))="","",OFFSET('Water Data'!$H$28,0,10*ROW('Water Data'!H123)))</f>
        <v/>
      </c>
      <c r="CG129" s="370" t="str">
        <f ca="1">+IF(OFFSET('Water Data'!$H$29,0,10*ROW('Water Data'!H123))="","",OFFSET('Water Data'!$H$29,0,10*ROW('Water Data'!H123)))</f>
        <v/>
      </c>
      <c r="CH129" s="370" t="str">
        <f ca="1">+IF(OFFSET('Water Data'!$I$27,0,10*ROW('Water Data'!I123))="","",OFFSET('Water Data'!$I$27,0,10*ROW('Water Data'!I123)))</f>
        <v/>
      </c>
      <c r="CI129" s="370" t="str">
        <f ca="1">+IF(OFFSET('Water Data'!$I$28,0,10*ROW('Water Data'!I123))="","",OFFSET('Water Data'!$I$28,0,10*ROW('Water Data'!I123)))</f>
        <v/>
      </c>
      <c r="CJ129" s="370" t="str">
        <f ca="1">+IF(OFFSET('Water Data'!$I$29,0,10*ROW('Water Data'!I123))="","",OFFSET('Water Data'!$I$29,0,10*ROW('Water Data'!I123)))</f>
        <v/>
      </c>
      <c r="CK129" s="370" t="str">
        <f ca="1">+IF(OFFSET('Sanitation Data'!$D$28,0,10*ROW('Sanitation Data'!D123))="","",OFFSET('Sanitation Data'!$D$28,0,10*ROW('Sanitation Data'!D123)))</f>
        <v/>
      </c>
      <c r="CL129" s="370" t="str">
        <f ca="1">+IF(OFFSET('Sanitation Data'!$D$29,0,10*ROW('Sanitation Data'!D123))="","",OFFSET('Sanitation Data'!$D$29,0,10*ROW('Sanitation Data'!D123)))</f>
        <v/>
      </c>
      <c r="CM129" s="370" t="str">
        <f ca="1">+IF(OFFSET('Sanitation Data'!$D$30,0,10*ROW('Sanitation Data'!D123))="","",OFFSET('Sanitation Data'!$D$30,0,10*ROW('Sanitation Data'!D123)))</f>
        <v/>
      </c>
      <c r="CN129" s="370" t="str">
        <f ca="1">+IF(OFFSET('Sanitation Data'!$D$31,0,10*ROW('Sanitation Data'!D123))="","",OFFSET('Sanitation Data'!$D$31,0,10*ROW('Sanitation Data'!D123)))</f>
        <v/>
      </c>
      <c r="CO129" s="370" t="str">
        <f ca="1">+IF(OFFSET('Sanitation Data'!$D$32,0,10*ROW('Sanitation Data'!D123))="","",OFFSET('Sanitation Data'!$D$32,0,10*ROW('Sanitation Data'!D123)))</f>
        <v/>
      </c>
      <c r="CP129" s="370" t="str">
        <f ca="1">+IF(OFFSET('Sanitation Data'!$E$28,0,10*ROW('Sanitation Data'!E123))="","",OFFSET('Sanitation Data'!$E$28,0,10*ROW('Sanitation Data'!E123)))</f>
        <v/>
      </c>
      <c r="CQ129" s="370" t="str">
        <f ca="1">+IF(OFFSET('Sanitation Data'!$E$29,0,10*ROW('Sanitation Data'!E123))="","",OFFSET('Sanitation Data'!$E$29,0,10*ROW('Sanitation Data'!E123)))</f>
        <v/>
      </c>
      <c r="CR129" s="370" t="str">
        <f ca="1">+IF(OFFSET('Sanitation Data'!$E$30,0,10*ROW('Sanitation Data'!E123))="","",OFFSET('Sanitation Data'!$E$30,0,10*ROW('Sanitation Data'!E123)))</f>
        <v/>
      </c>
      <c r="CS129" s="370" t="str">
        <f ca="1">+IF(OFFSET('Sanitation Data'!$E$31,0,10*ROW('Sanitation Data'!E123))="","",OFFSET('Sanitation Data'!$E$31,0,10*ROW('Sanitation Data'!E123)))</f>
        <v/>
      </c>
      <c r="CT129" s="370" t="str">
        <f ca="1">+IF(OFFSET('Sanitation Data'!$E$32,0,10*ROW('Sanitation Data'!E123))="","",OFFSET('Sanitation Data'!$E$32,0,10*ROW('Sanitation Data'!E123)))</f>
        <v/>
      </c>
      <c r="CU129" s="370" t="str">
        <f ca="1">+IF(OFFSET('Sanitation Data'!$F$28,0,10*ROW('Sanitation Data'!F123))="","",OFFSET('Sanitation Data'!$F$28,0,10*ROW('Sanitation Data'!F123)))</f>
        <v/>
      </c>
      <c r="CV129" s="370" t="str">
        <f ca="1">+IF(OFFSET('Sanitation Data'!$F$29,0,10*ROW('Sanitation Data'!F123))="","",OFFSET('Sanitation Data'!$F$29,0,10*ROW('Sanitation Data'!F123)))</f>
        <v/>
      </c>
      <c r="CW129" s="370" t="str">
        <f ca="1">+IF(OFFSET('Sanitation Data'!$F$30,0,10*ROW('Sanitation Data'!F123))="","",OFFSET('Sanitation Data'!$F$30,0,10*ROW('Sanitation Data'!F123)))</f>
        <v/>
      </c>
      <c r="CX129" s="370" t="str">
        <f ca="1">+IF(OFFSET('Sanitation Data'!$F$31,0,10*ROW('Sanitation Data'!F123))="","",OFFSET('Sanitation Data'!$F$31,0,10*ROW('Sanitation Data'!F123)))</f>
        <v/>
      </c>
      <c r="CY129" s="370" t="str">
        <f ca="1">+IF(OFFSET('Sanitation Data'!$F$32,0,10*ROW('Sanitation Data'!F123))="","",OFFSET('Sanitation Data'!$F$32,0,10*ROW('Sanitation Data'!F123)))</f>
        <v/>
      </c>
      <c r="CZ129" s="370" t="str">
        <f ca="1">+IF(OFFSET('Sanitation Data'!$G$28,0,10*ROW('Sanitation Data'!G123))="","",OFFSET('Sanitation Data'!$G$28,0,10*ROW('Sanitation Data'!G123)))</f>
        <v/>
      </c>
      <c r="DA129" s="370" t="str">
        <f ca="1">+IF(OFFSET('Sanitation Data'!$G$29,0,10*ROW('Sanitation Data'!G123))="","",OFFSET('Sanitation Data'!$G$29,0,10*ROW('Sanitation Data'!G123)))</f>
        <v/>
      </c>
      <c r="DB129" s="370" t="str">
        <f ca="1">+IF(OFFSET('Sanitation Data'!$G$30,0,10*ROW('Sanitation Data'!G123))="","",OFFSET('Sanitation Data'!$G$30,0,10*ROW('Sanitation Data'!G123)))</f>
        <v/>
      </c>
      <c r="DC129" s="370" t="str">
        <f ca="1">+IF(OFFSET('Sanitation Data'!$G$31,0,10*ROW('Sanitation Data'!G123))="","",OFFSET('Sanitation Data'!$G$31,0,10*ROW('Sanitation Data'!G123)))</f>
        <v/>
      </c>
      <c r="DD129" s="370" t="str">
        <f ca="1">+IF(OFFSET('Sanitation Data'!$G$32,0,10*ROW('Sanitation Data'!G123))="","",OFFSET('Sanitation Data'!$G$32,0,10*ROW('Sanitation Data'!G123)))</f>
        <v/>
      </c>
      <c r="DE129" s="370" t="str">
        <f ca="1">+IF(OFFSET('Sanitation Data'!$H$28,0,10*ROW('Sanitation Data'!H123))="","",OFFSET('Sanitation Data'!$H$28,0,10*ROW('Sanitation Data'!H123)))</f>
        <v/>
      </c>
      <c r="DF129" s="370" t="str">
        <f ca="1">+IF(OFFSET('Sanitation Data'!$H$29,0,10*ROW('Sanitation Data'!H123))="","",OFFSET('Sanitation Data'!$H$29,0,10*ROW('Sanitation Data'!H123)))</f>
        <v/>
      </c>
      <c r="DG129" s="370" t="str">
        <f ca="1">+IF(OFFSET('Sanitation Data'!$H$30,0,10*ROW('Sanitation Data'!H123))="","",OFFSET('Sanitation Data'!$H$30,0,10*ROW('Sanitation Data'!H123)))</f>
        <v/>
      </c>
      <c r="DH129" s="370" t="str">
        <f ca="1">+IF(OFFSET('Sanitation Data'!$H$31,0,10*ROW('Sanitation Data'!H123))="","",OFFSET('Sanitation Data'!$H$31,0,10*ROW('Sanitation Data'!H123)))</f>
        <v/>
      </c>
      <c r="DI129" s="370" t="str">
        <f ca="1">+IF(OFFSET('Sanitation Data'!$H$32,0,10*ROW('Sanitation Data'!H123))="","",OFFSET('Sanitation Data'!$H$32,0,10*ROW('Sanitation Data'!H123)))</f>
        <v/>
      </c>
      <c r="DJ129" s="370" t="str">
        <f ca="1">+IF(OFFSET('Sanitation Data'!$I$28,0,10*ROW('Sanitation Data'!I123))="","",OFFSET('Sanitation Data'!$I$28,0,10*ROW('Sanitation Data'!I123)))</f>
        <v/>
      </c>
      <c r="DK129" s="370" t="str">
        <f ca="1">+IF(OFFSET('Sanitation Data'!$I$29,0,10*ROW('Sanitation Data'!I123))="","",OFFSET('Sanitation Data'!$I$29,0,10*ROW('Sanitation Data'!I123)))</f>
        <v/>
      </c>
      <c r="DL129" s="370" t="str">
        <f ca="1">+IF(OFFSET('Sanitation Data'!$I$30,0,10*ROW('Sanitation Data'!I123))="","",OFFSET('Sanitation Data'!$I$30,0,10*ROW('Sanitation Data'!I123)))</f>
        <v/>
      </c>
      <c r="DM129" s="370" t="str">
        <f ca="1">+IF(OFFSET('Sanitation Data'!$I$31,0,10*ROW('Sanitation Data'!I123))="","",OFFSET('Sanitation Data'!$I$31,0,10*ROW('Sanitation Data'!I123)))</f>
        <v/>
      </c>
      <c r="DN129" s="370" t="str">
        <f ca="1">+IF(OFFSET('Sanitation Data'!$I$32,0,10*ROW('Sanitation Data'!I123))="","",OFFSET('Sanitation Data'!$I$32,0,10*ROW('Sanitation Data'!I123)))</f>
        <v/>
      </c>
      <c r="DO129" s="370" t="str">
        <f ca="1">+IF(OFFSET('Hygiene Data'!$D$11,0,10*ROW('Hygiene Data'!D123))="","",OFFSET('Hygiene Data'!$D$11,0,10*ROW('Hygiene Data'!D123)))</f>
        <v/>
      </c>
      <c r="DP129" s="370" t="str">
        <f ca="1">+IF(OFFSET('Hygiene Data'!$D$12,0,10*ROW('Hygiene Data'!D123))="","",OFFSET('Hygiene Data'!$D$12,0,10*ROW('Hygiene Data'!D123)))</f>
        <v/>
      </c>
      <c r="DQ129" s="370" t="str">
        <f ca="1">+IF(OFFSET('Hygiene Data'!$D$13,0,10*ROW('Hygiene Data'!D123))="","",OFFSET('Hygiene Data'!$D$13,0,10*ROW('Hygiene Data'!D123)))</f>
        <v/>
      </c>
      <c r="DR129" s="370" t="str">
        <f ca="1">+IF(OFFSET('Hygiene Data'!$E$11,0,10*ROW('Hygiene Data'!E123))="","",OFFSET('Hygiene Data'!$E$11,0,10*ROW('Hygiene Data'!E123)))</f>
        <v/>
      </c>
      <c r="DS129" s="370" t="str">
        <f ca="1">+IF(OFFSET('Hygiene Data'!$E$12,0,10*ROW('Hygiene Data'!E123))="","",OFFSET('Hygiene Data'!$E$12,0,10*ROW('Hygiene Data'!E123)))</f>
        <v/>
      </c>
      <c r="DT129" s="370" t="str">
        <f ca="1">+IF(OFFSET('Hygiene Data'!$E$13,0,10*ROW('Hygiene Data'!E123))="","",OFFSET('Hygiene Data'!$E$13,0,10*ROW('Hygiene Data'!E123)))</f>
        <v/>
      </c>
      <c r="DU129" s="370" t="str">
        <f ca="1">+IF(OFFSET('Hygiene Data'!$F$11,0,10*ROW('Hygiene Data'!F123))="","",OFFSET('Hygiene Data'!$F$11,0,10*ROW('Hygiene Data'!F123)))</f>
        <v/>
      </c>
      <c r="DV129" s="370" t="str">
        <f ca="1">+IF(OFFSET('Hygiene Data'!$F$12,0,10*ROW('Hygiene Data'!F123))="","",OFFSET('Hygiene Data'!$F$12,0,10*ROW('Hygiene Data'!F123)))</f>
        <v/>
      </c>
      <c r="DW129" s="370" t="str">
        <f ca="1">+IF(OFFSET('Hygiene Data'!$F$13,0,10*ROW('Hygiene Data'!F123))="","",OFFSET('Hygiene Data'!$F$13,0,10*ROW('Hygiene Data'!F123)))</f>
        <v/>
      </c>
      <c r="DX129" s="370" t="str">
        <f ca="1">+IF(OFFSET('Hygiene Data'!$G$11,0,10*ROW('Hygiene Data'!G123))="","",OFFSET('Hygiene Data'!$G$11,0,10*ROW('Hygiene Data'!G123)))</f>
        <v/>
      </c>
      <c r="DY129" s="370" t="str">
        <f ca="1">+IF(OFFSET('Hygiene Data'!$G$12,0,10*ROW('Hygiene Data'!G123))="","",OFFSET('Hygiene Data'!$G$12,0,10*ROW('Hygiene Data'!G123)))</f>
        <v/>
      </c>
      <c r="DZ129" s="370" t="str">
        <f ca="1">+IF(OFFSET('Hygiene Data'!$G$13,0,10*ROW('Hygiene Data'!G123))="","",OFFSET('Hygiene Data'!$G$13,0,10*ROW('Hygiene Data'!G123)))</f>
        <v/>
      </c>
      <c r="EA129" s="370" t="str">
        <f ca="1">+IF(OFFSET('Hygiene Data'!$H$11,0,10*ROW('Hygiene Data'!H123))="","",OFFSET('Hygiene Data'!$H$11,0,10*ROW('Hygiene Data'!H123)))</f>
        <v/>
      </c>
      <c r="EB129" s="370" t="str">
        <f ca="1">+IF(OFFSET('Hygiene Data'!$H$12,0,10*ROW('Hygiene Data'!H123))="","",OFFSET('Hygiene Data'!$H$12,0,10*ROW('Hygiene Data'!H123)))</f>
        <v/>
      </c>
      <c r="EC129" s="370" t="str">
        <f ca="1">+IF(OFFSET('Hygiene Data'!$H$13,0,10*ROW('Hygiene Data'!H123))="","",OFFSET('Hygiene Data'!$H$13,0,10*ROW('Hygiene Data'!H123)))</f>
        <v/>
      </c>
      <c r="ED129" s="370" t="str">
        <f ca="1">+IF(OFFSET('Hygiene Data'!$I$11,0,10*ROW('Hygiene Data'!I123))="","",OFFSET('Hygiene Data'!$I$11,0,10*ROW('Hygiene Data'!I123)))</f>
        <v/>
      </c>
      <c r="EE129" s="370" t="str">
        <f ca="1">+IF(OFFSET('Hygiene Data'!$I$12,0,10*ROW('Hygiene Data'!I123))="","",OFFSET('Hygiene Data'!$I$12,0,10*ROW('Hygiene Data'!I123)))</f>
        <v/>
      </c>
      <c r="EF129" s="370" t="str">
        <f ca="1">+IF(OFFSET('Hygiene Data'!$I$13,0,10*ROW('Hygiene Data'!I123))="","",OFFSET('Hygiene Data'!$I$13,0,10*ROW('Hygiene Data'!I123)))</f>
        <v/>
      </c>
    </row>
    <row r="130" spans="1:136" x14ac:dyDescent="0.25">
      <c r="A130" s="479" t="str">
        <f ca="1">+IF(OFFSET('Water Data'!$B$2,0,10*ROW('Water Data'!E124))="","",OFFSET('Water Data'!$B$2,0,10*ROW('Water Data'!E124)))</f>
        <v/>
      </c>
      <c r="B130" s="47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6" t="str">
        <f t="shared" ca="1" si="1"/>
        <v/>
      </c>
      <c r="D130" s="50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0" t="str">
        <f ca="1">+IF(OFFSET('Water Data'!$D$27,0,10*ROW('Water Data'!D124))="","",OFFSET('Water Data'!$D$27,0,10*ROW('Water Data'!D124)))</f>
        <v/>
      </c>
      <c r="BT130" s="370" t="str">
        <f ca="1">+IF(OFFSET('Water Data'!$D$28,0,10*ROW('Water Data'!D124))="","",OFFSET('Water Data'!$D$28,0,10*ROW('Water Data'!D124)))</f>
        <v/>
      </c>
      <c r="BU130" s="370" t="str">
        <f ca="1">+IF(OFFSET('Water Data'!$D$29,0,10*ROW('Water Data'!D124))="","",OFFSET('Water Data'!$D$29,0,10*ROW('Water Data'!D124)))</f>
        <v/>
      </c>
      <c r="BV130" s="370" t="str">
        <f ca="1">+IF(OFFSET('Water Data'!$E$27,0,10*ROW('Water Data'!E124))="","",OFFSET('Water Data'!$E$27,0,10*ROW('Water Data'!E124)))</f>
        <v/>
      </c>
      <c r="BW130" s="370" t="str">
        <f ca="1">+IF(OFFSET('Water Data'!$E$28,0,10*ROW('Water Data'!E124))="","",OFFSET('Water Data'!$E$28,0,10*ROW('Water Data'!E124)))</f>
        <v/>
      </c>
      <c r="BX130" s="370" t="str">
        <f ca="1">+IF(OFFSET('Water Data'!$E$29,0,10*ROW('Water Data'!E124))="","",OFFSET('Water Data'!$E$29,0,10*ROW('Water Data'!E124)))</f>
        <v/>
      </c>
      <c r="BY130" s="370" t="str">
        <f ca="1">+IF(OFFSET('Water Data'!$F$27,0,10*ROW('Water Data'!F124))="","",OFFSET('Water Data'!$F$27,0,10*ROW('Water Data'!F124)))</f>
        <v/>
      </c>
      <c r="BZ130" s="370" t="str">
        <f ca="1">+IF(OFFSET('Water Data'!$F$28,0,10*ROW('Water Data'!F124))="","",OFFSET('Water Data'!$F$28,0,10*ROW('Water Data'!F124)))</f>
        <v/>
      </c>
      <c r="CA130" s="370" t="str">
        <f ca="1">+IF(OFFSET('Water Data'!$F$29,0,10*ROW('Water Data'!F124))="","",OFFSET('Water Data'!$F$29,0,10*ROW('Water Data'!F124)))</f>
        <v/>
      </c>
      <c r="CB130" s="370" t="str">
        <f ca="1">+IF(OFFSET('Water Data'!$G$27,0,10*ROW('Water Data'!G124))="","",OFFSET('Water Data'!$G$27,0,10*ROW('Water Data'!G124)))</f>
        <v/>
      </c>
      <c r="CC130" s="370" t="str">
        <f ca="1">+IF(OFFSET('Water Data'!$G$28,0,10*ROW('Water Data'!G124))="","",OFFSET('Water Data'!$G$28,0,10*ROW('Water Data'!G124)))</f>
        <v/>
      </c>
      <c r="CD130" s="370" t="str">
        <f ca="1">+IF(OFFSET('Water Data'!$G$29,0,10*ROW('Water Data'!G124))="","",OFFSET('Water Data'!$G$29,0,10*ROW('Water Data'!G124)))</f>
        <v/>
      </c>
      <c r="CE130" s="370" t="str">
        <f ca="1">+IF(OFFSET('Water Data'!$H$27,0,10*ROW('Water Data'!H124))="","",OFFSET('Water Data'!$H$27,0,10*ROW('Water Data'!H124)))</f>
        <v/>
      </c>
      <c r="CF130" s="370" t="str">
        <f ca="1">+IF(OFFSET('Water Data'!$H$28,0,10*ROW('Water Data'!H124))="","",OFFSET('Water Data'!$H$28,0,10*ROW('Water Data'!H124)))</f>
        <v/>
      </c>
      <c r="CG130" s="370" t="str">
        <f ca="1">+IF(OFFSET('Water Data'!$H$29,0,10*ROW('Water Data'!H124))="","",OFFSET('Water Data'!$H$29,0,10*ROW('Water Data'!H124)))</f>
        <v/>
      </c>
      <c r="CH130" s="370" t="str">
        <f ca="1">+IF(OFFSET('Water Data'!$I$27,0,10*ROW('Water Data'!I124))="","",OFFSET('Water Data'!$I$27,0,10*ROW('Water Data'!I124)))</f>
        <v/>
      </c>
      <c r="CI130" s="370" t="str">
        <f ca="1">+IF(OFFSET('Water Data'!$I$28,0,10*ROW('Water Data'!I124))="","",OFFSET('Water Data'!$I$28,0,10*ROW('Water Data'!I124)))</f>
        <v/>
      </c>
      <c r="CJ130" s="370" t="str">
        <f ca="1">+IF(OFFSET('Water Data'!$I$29,0,10*ROW('Water Data'!I124))="","",OFFSET('Water Data'!$I$29,0,10*ROW('Water Data'!I124)))</f>
        <v/>
      </c>
      <c r="CK130" s="370" t="str">
        <f ca="1">+IF(OFFSET('Sanitation Data'!$D$28,0,10*ROW('Sanitation Data'!D124))="","",OFFSET('Sanitation Data'!$D$28,0,10*ROW('Sanitation Data'!D124)))</f>
        <v/>
      </c>
      <c r="CL130" s="370" t="str">
        <f ca="1">+IF(OFFSET('Sanitation Data'!$D$29,0,10*ROW('Sanitation Data'!D124))="","",OFFSET('Sanitation Data'!$D$29,0,10*ROW('Sanitation Data'!D124)))</f>
        <v/>
      </c>
      <c r="CM130" s="370" t="str">
        <f ca="1">+IF(OFFSET('Sanitation Data'!$D$30,0,10*ROW('Sanitation Data'!D124))="","",OFFSET('Sanitation Data'!$D$30,0,10*ROW('Sanitation Data'!D124)))</f>
        <v/>
      </c>
      <c r="CN130" s="370" t="str">
        <f ca="1">+IF(OFFSET('Sanitation Data'!$D$31,0,10*ROW('Sanitation Data'!D124))="","",OFFSET('Sanitation Data'!$D$31,0,10*ROW('Sanitation Data'!D124)))</f>
        <v/>
      </c>
      <c r="CO130" s="370" t="str">
        <f ca="1">+IF(OFFSET('Sanitation Data'!$D$32,0,10*ROW('Sanitation Data'!D124))="","",OFFSET('Sanitation Data'!$D$32,0,10*ROW('Sanitation Data'!D124)))</f>
        <v/>
      </c>
      <c r="CP130" s="370" t="str">
        <f ca="1">+IF(OFFSET('Sanitation Data'!$E$28,0,10*ROW('Sanitation Data'!E124))="","",OFFSET('Sanitation Data'!$E$28,0,10*ROW('Sanitation Data'!E124)))</f>
        <v/>
      </c>
      <c r="CQ130" s="370" t="str">
        <f ca="1">+IF(OFFSET('Sanitation Data'!$E$29,0,10*ROW('Sanitation Data'!E124))="","",OFFSET('Sanitation Data'!$E$29,0,10*ROW('Sanitation Data'!E124)))</f>
        <v/>
      </c>
      <c r="CR130" s="370" t="str">
        <f ca="1">+IF(OFFSET('Sanitation Data'!$E$30,0,10*ROW('Sanitation Data'!E124))="","",OFFSET('Sanitation Data'!$E$30,0,10*ROW('Sanitation Data'!E124)))</f>
        <v/>
      </c>
      <c r="CS130" s="370" t="str">
        <f ca="1">+IF(OFFSET('Sanitation Data'!$E$31,0,10*ROW('Sanitation Data'!E124))="","",OFFSET('Sanitation Data'!$E$31,0,10*ROW('Sanitation Data'!E124)))</f>
        <v/>
      </c>
      <c r="CT130" s="370" t="str">
        <f ca="1">+IF(OFFSET('Sanitation Data'!$E$32,0,10*ROW('Sanitation Data'!E124))="","",OFFSET('Sanitation Data'!$E$32,0,10*ROW('Sanitation Data'!E124)))</f>
        <v/>
      </c>
      <c r="CU130" s="370" t="str">
        <f ca="1">+IF(OFFSET('Sanitation Data'!$F$28,0,10*ROW('Sanitation Data'!F124))="","",OFFSET('Sanitation Data'!$F$28,0,10*ROW('Sanitation Data'!F124)))</f>
        <v/>
      </c>
      <c r="CV130" s="370" t="str">
        <f ca="1">+IF(OFFSET('Sanitation Data'!$F$29,0,10*ROW('Sanitation Data'!F124))="","",OFFSET('Sanitation Data'!$F$29,0,10*ROW('Sanitation Data'!F124)))</f>
        <v/>
      </c>
      <c r="CW130" s="370" t="str">
        <f ca="1">+IF(OFFSET('Sanitation Data'!$F$30,0,10*ROW('Sanitation Data'!F124))="","",OFFSET('Sanitation Data'!$F$30,0,10*ROW('Sanitation Data'!F124)))</f>
        <v/>
      </c>
      <c r="CX130" s="370" t="str">
        <f ca="1">+IF(OFFSET('Sanitation Data'!$F$31,0,10*ROW('Sanitation Data'!F124))="","",OFFSET('Sanitation Data'!$F$31,0,10*ROW('Sanitation Data'!F124)))</f>
        <v/>
      </c>
      <c r="CY130" s="370" t="str">
        <f ca="1">+IF(OFFSET('Sanitation Data'!$F$32,0,10*ROW('Sanitation Data'!F124))="","",OFFSET('Sanitation Data'!$F$32,0,10*ROW('Sanitation Data'!F124)))</f>
        <v/>
      </c>
      <c r="CZ130" s="370" t="str">
        <f ca="1">+IF(OFFSET('Sanitation Data'!$G$28,0,10*ROW('Sanitation Data'!G124))="","",OFFSET('Sanitation Data'!$G$28,0,10*ROW('Sanitation Data'!G124)))</f>
        <v/>
      </c>
      <c r="DA130" s="370" t="str">
        <f ca="1">+IF(OFFSET('Sanitation Data'!$G$29,0,10*ROW('Sanitation Data'!G124))="","",OFFSET('Sanitation Data'!$G$29,0,10*ROW('Sanitation Data'!G124)))</f>
        <v/>
      </c>
      <c r="DB130" s="370" t="str">
        <f ca="1">+IF(OFFSET('Sanitation Data'!$G$30,0,10*ROW('Sanitation Data'!G124))="","",OFFSET('Sanitation Data'!$G$30,0,10*ROW('Sanitation Data'!G124)))</f>
        <v/>
      </c>
      <c r="DC130" s="370" t="str">
        <f ca="1">+IF(OFFSET('Sanitation Data'!$G$31,0,10*ROW('Sanitation Data'!G124))="","",OFFSET('Sanitation Data'!$G$31,0,10*ROW('Sanitation Data'!G124)))</f>
        <v/>
      </c>
      <c r="DD130" s="370" t="str">
        <f ca="1">+IF(OFFSET('Sanitation Data'!$G$32,0,10*ROW('Sanitation Data'!G124))="","",OFFSET('Sanitation Data'!$G$32,0,10*ROW('Sanitation Data'!G124)))</f>
        <v/>
      </c>
      <c r="DE130" s="370" t="str">
        <f ca="1">+IF(OFFSET('Sanitation Data'!$H$28,0,10*ROW('Sanitation Data'!H124))="","",OFFSET('Sanitation Data'!$H$28,0,10*ROW('Sanitation Data'!H124)))</f>
        <v/>
      </c>
      <c r="DF130" s="370" t="str">
        <f ca="1">+IF(OFFSET('Sanitation Data'!$H$29,0,10*ROW('Sanitation Data'!H124))="","",OFFSET('Sanitation Data'!$H$29,0,10*ROW('Sanitation Data'!H124)))</f>
        <v/>
      </c>
      <c r="DG130" s="370" t="str">
        <f ca="1">+IF(OFFSET('Sanitation Data'!$H$30,0,10*ROW('Sanitation Data'!H124))="","",OFFSET('Sanitation Data'!$H$30,0,10*ROW('Sanitation Data'!H124)))</f>
        <v/>
      </c>
      <c r="DH130" s="370" t="str">
        <f ca="1">+IF(OFFSET('Sanitation Data'!$H$31,0,10*ROW('Sanitation Data'!H124))="","",OFFSET('Sanitation Data'!$H$31,0,10*ROW('Sanitation Data'!H124)))</f>
        <v/>
      </c>
      <c r="DI130" s="370" t="str">
        <f ca="1">+IF(OFFSET('Sanitation Data'!$H$32,0,10*ROW('Sanitation Data'!H124))="","",OFFSET('Sanitation Data'!$H$32,0,10*ROW('Sanitation Data'!H124)))</f>
        <v/>
      </c>
      <c r="DJ130" s="370" t="str">
        <f ca="1">+IF(OFFSET('Sanitation Data'!$I$28,0,10*ROW('Sanitation Data'!I124))="","",OFFSET('Sanitation Data'!$I$28,0,10*ROW('Sanitation Data'!I124)))</f>
        <v/>
      </c>
      <c r="DK130" s="370" t="str">
        <f ca="1">+IF(OFFSET('Sanitation Data'!$I$29,0,10*ROW('Sanitation Data'!I124))="","",OFFSET('Sanitation Data'!$I$29,0,10*ROW('Sanitation Data'!I124)))</f>
        <v/>
      </c>
      <c r="DL130" s="370" t="str">
        <f ca="1">+IF(OFFSET('Sanitation Data'!$I$30,0,10*ROW('Sanitation Data'!I124))="","",OFFSET('Sanitation Data'!$I$30,0,10*ROW('Sanitation Data'!I124)))</f>
        <v/>
      </c>
      <c r="DM130" s="370" t="str">
        <f ca="1">+IF(OFFSET('Sanitation Data'!$I$31,0,10*ROW('Sanitation Data'!I124))="","",OFFSET('Sanitation Data'!$I$31,0,10*ROW('Sanitation Data'!I124)))</f>
        <v/>
      </c>
      <c r="DN130" s="370" t="str">
        <f ca="1">+IF(OFFSET('Sanitation Data'!$I$32,0,10*ROW('Sanitation Data'!I124))="","",OFFSET('Sanitation Data'!$I$32,0,10*ROW('Sanitation Data'!I124)))</f>
        <v/>
      </c>
      <c r="DO130" s="370" t="str">
        <f ca="1">+IF(OFFSET('Hygiene Data'!$D$11,0,10*ROW('Hygiene Data'!D124))="","",OFFSET('Hygiene Data'!$D$11,0,10*ROW('Hygiene Data'!D124)))</f>
        <v/>
      </c>
      <c r="DP130" s="370" t="str">
        <f ca="1">+IF(OFFSET('Hygiene Data'!$D$12,0,10*ROW('Hygiene Data'!D124))="","",OFFSET('Hygiene Data'!$D$12,0,10*ROW('Hygiene Data'!D124)))</f>
        <v/>
      </c>
      <c r="DQ130" s="370" t="str">
        <f ca="1">+IF(OFFSET('Hygiene Data'!$D$13,0,10*ROW('Hygiene Data'!D124))="","",OFFSET('Hygiene Data'!$D$13,0,10*ROW('Hygiene Data'!D124)))</f>
        <v/>
      </c>
      <c r="DR130" s="370" t="str">
        <f ca="1">+IF(OFFSET('Hygiene Data'!$E$11,0,10*ROW('Hygiene Data'!E124))="","",OFFSET('Hygiene Data'!$E$11,0,10*ROW('Hygiene Data'!E124)))</f>
        <v/>
      </c>
      <c r="DS130" s="370" t="str">
        <f ca="1">+IF(OFFSET('Hygiene Data'!$E$12,0,10*ROW('Hygiene Data'!E124))="","",OFFSET('Hygiene Data'!$E$12,0,10*ROW('Hygiene Data'!E124)))</f>
        <v/>
      </c>
      <c r="DT130" s="370" t="str">
        <f ca="1">+IF(OFFSET('Hygiene Data'!$E$13,0,10*ROW('Hygiene Data'!E124))="","",OFFSET('Hygiene Data'!$E$13,0,10*ROW('Hygiene Data'!E124)))</f>
        <v/>
      </c>
      <c r="DU130" s="370" t="str">
        <f ca="1">+IF(OFFSET('Hygiene Data'!$F$11,0,10*ROW('Hygiene Data'!F124))="","",OFFSET('Hygiene Data'!$F$11,0,10*ROW('Hygiene Data'!F124)))</f>
        <v/>
      </c>
      <c r="DV130" s="370" t="str">
        <f ca="1">+IF(OFFSET('Hygiene Data'!$F$12,0,10*ROW('Hygiene Data'!F124))="","",OFFSET('Hygiene Data'!$F$12,0,10*ROW('Hygiene Data'!F124)))</f>
        <v/>
      </c>
      <c r="DW130" s="370" t="str">
        <f ca="1">+IF(OFFSET('Hygiene Data'!$F$13,0,10*ROW('Hygiene Data'!F124))="","",OFFSET('Hygiene Data'!$F$13,0,10*ROW('Hygiene Data'!F124)))</f>
        <v/>
      </c>
      <c r="DX130" s="370" t="str">
        <f ca="1">+IF(OFFSET('Hygiene Data'!$G$11,0,10*ROW('Hygiene Data'!G124))="","",OFFSET('Hygiene Data'!$G$11,0,10*ROW('Hygiene Data'!G124)))</f>
        <v/>
      </c>
      <c r="DY130" s="370" t="str">
        <f ca="1">+IF(OFFSET('Hygiene Data'!$G$12,0,10*ROW('Hygiene Data'!G124))="","",OFFSET('Hygiene Data'!$G$12,0,10*ROW('Hygiene Data'!G124)))</f>
        <v/>
      </c>
      <c r="DZ130" s="370" t="str">
        <f ca="1">+IF(OFFSET('Hygiene Data'!$G$13,0,10*ROW('Hygiene Data'!G124))="","",OFFSET('Hygiene Data'!$G$13,0,10*ROW('Hygiene Data'!G124)))</f>
        <v/>
      </c>
      <c r="EA130" s="370" t="str">
        <f ca="1">+IF(OFFSET('Hygiene Data'!$H$11,0,10*ROW('Hygiene Data'!H124))="","",OFFSET('Hygiene Data'!$H$11,0,10*ROW('Hygiene Data'!H124)))</f>
        <v/>
      </c>
      <c r="EB130" s="370" t="str">
        <f ca="1">+IF(OFFSET('Hygiene Data'!$H$12,0,10*ROW('Hygiene Data'!H124))="","",OFFSET('Hygiene Data'!$H$12,0,10*ROW('Hygiene Data'!H124)))</f>
        <v/>
      </c>
      <c r="EC130" s="370" t="str">
        <f ca="1">+IF(OFFSET('Hygiene Data'!$H$13,0,10*ROW('Hygiene Data'!H124))="","",OFFSET('Hygiene Data'!$H$13,0,10*ROW('Hygiene Data'!H124)))</f>
        <v/>
      </c>
      <c r="ED130" s="370" t="str">
        <f ca="1">+IF(OFFSET('Hygiene Data'!$I$11,0,10*ROW('Hygiene Data'!I124))="","",OFFSET('Hygiene Data'!$I$11,0,10*ROW('Hygiene Data'!I124)))</f>
        <v/>
      </c>
      <c r="EE130" s="370" t="str">
        <f ca="1">+IF(OFFSET('Hygiene Data'!$I$12,0,10*ROW('Hygiene Data'!I124))="","",OFFSET('Hygiene Data'!$I$12,0,10*ROW('Hygiene Data'!I124)))</f>
        <v/>
      </c>
      <c r="EF130" s="370" t="str">
        <f ca="1">+IF(OFFSET('Hygiene Data'!$I$13,0,10*ROW('Hygiene Data'!I124))="","",OFFSET('Hygiene Data'!$I$13,0,10*ROW('Hygiene Data'!I124)))</f>
        <v/>
      </c>
    </row>
    <row r="131" spans="1:136" x14ac:dyDescent="0.25">
      <c r="A131" s="479" t="str">
        <f ca="1">+IF(OFFSET('Water Data'!$B$2,0,10*ROW('Water Data'!E125))="","",OFFSET('Water Data'!$B$2,0,10*ROW('Water Data'!E125)))</f>
        <v/>
      </c>
      <c r="B131" s="47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6" t="str">
        <f t="shared" ca="1" si="1"/>
        <v/>
      </c>
      <c r="D131" s="50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0" t="str">
        <f ca="1">+IF(OFFSET('Water Data'!$D$27,0,10*ROW('Water Data'!D125))="","",OFFSET('Water Data'!$D$27,0,10*ROW('Water Data'!D125)))</f>
        <v/>
      </c>
      <c r="BT131" s="370" t="str">
        <f ca="1">+IF(OFFSET('Water Data'!$D$28,0,10*ROW('Water Data'!D125))="","",OFFSET('Water Data'!$D$28,0,10*ROW('Water Data'!D125)))</f>
        <v/>
      </c>
      <c r="BU131" s="370" t="str">
        <f ca="1">+IF(OFFSET('Water Data'!$D$29,0,10*ROW('Water Data'!D125))="","",OFFSET('Water Data'!$D$29,0,10*ROW('Water Data'!D125)))</f>
        <v/>
      </c>
      <c r="BV131" s="370" t="str">
        <f ca="1">+IF(OFFSET('Water Data'!$E$27,0,10*ROW('Water Data'!E125))="","",OFFSET('Water Data'!$E$27,0,10*ROW('Water Data'!E125)))</f>
        <v/>
      </c>
      <c r="BW131" s="370" t="str">
        <f ca="1">+IF(OFFSET('Water Data'!$E$28,0,10*ROW('Water Data'!E125))="","",OFFSET('Water Data'!$E$28,0,10*ROW('Water Data'!E125)))</f>
        <v/>
      </c>
      <c r="BX131" s="370" t="str">
        <f ca="1">+IF(OFFSET('Water Data'!$E$29,0,10*ROW('Water Data'!E125))="","",OFFSET('Water Data'!$E$29,0,10*ROW('Water Data'!E125)))</f>
        <v/>
      </c>
      <c r="BY131" s="370" t="str">
        <f ca="1">+IF(OFFSET('Water Data'!$F$27,0,10*ROW('Water Data'!F125))="","",OFFSET('Water Data'!$F$27,0,10*ROW('Water Data'!F125)))</f>
        <v/>
      </c>
      <c r="BZ131" s="370" t="str">
        <f ca="1">+IF(OFFSET('Water Data'!$F$28,0,10*ROW('Water Data'!F125))="","",OFFSET('Water Data'!$F$28,0,10*ROW('Water Data'!F125)))</f>
        <v/>
      </c>
      <c r="CA131" s="370" t="str">
        <f ca="1">+IF(OFFSET('Water Data'!$F$29,0,10*ROW('Water Data'!F125))="","",OFFSET('Water Data'!$F$29,0,10*ROW('Water Data'!F125)))</f>
        <v/>
      </c>
      <c r="CB131" s="370" t="str">
        <f ca="1">+IF(OFFSET('Water Data'!$G$27,0,10*ROW('Water Data'!G125))="","",OFFSET('Water Data'!$G$27,0,10*ROW('Water Data'!G125)))</f>
        <v/>
      </c>
      <c r="CC131" s="370" t="str">
        <f ca="1">+IF(OFFSET('Water Data'!$G$28,0,10*ROW('Water Data'!G125))="","",OFFSET('Water Data'!$G$28,0,10*ROW('Water Data'!G125)))</f>
        <v/>
      </c>
      <c r="CD131" s="370" t="str">
        <f ca="1">+IF(OFFSET('Water Data'!$G$29,0,10*ROW('Water Data'!G125))="","",OFFSET('Water Data'!$G$29,0,10*ROW('Water Data'!G125)))</f>
        <v/>
      </c>
      <c r="CE131" s="370" t="str">
        <f ca="1">+IF(OFFSET('Water Data'!$H$27,0,10*ROW('Water Data'!H125))="","",OFFSET('Water Data'!$H$27,0,10*ROW('Water Data'!H125)))</f>
        <v/>
      </c>
      <c r="CF131" s="370" t="str">
        <f ca="1">+IF(OFFSET('Water Data'!$H$28,0,10*ROW('Water Data'!H125))="","",OFFSET('Water Data'!$H$28,0,10*ROW('Water Data'!H125)))</f>
        <v/>
      </c>
      <c r="CG131" s="370" t="str">
        <f ca="1">+IF(OFFSET('Water Data'!$H$29,0,10*ROW('Water Data'!H125))="","",OFFSET('Water Data'!$H$29,0,10*ROW('Water Data'!H125)))</f>
        <v/>
      </c>
      <c r="CH131" s="370" t="str">
        <f ca="1">+IF(OFFSET('Water Data'!$I$27,0,10*ROW('Water Data'!I125))="","",OFFSET('Water Data'!$I$27,0,10*ROW('Water Data'!I125)))</f>
        <v/>
      </c>
      <c r="CI131" s="370" t="str">
        <f ca="1">+IF(OFFSET('Water Data'!$I$28,0,10*ROW('Water Data'!I125))="","",OFFSET('Water Data'!$I$28,0,10*ROW('Water Data'!I125)))</f>
        <v/>
      </c>
      <c r="CJ131" s="370" t="str">
        <f ca="1">+IF(OFFSET('Water Data'!$I$29,0,10*ROW('Water Data'!I125))="","",OFFSET('Water Data'!$I$29,0,10*ROW('Water Data'!I125)))</f>
        <v/>
      </c>
      <c r="CK131" s="370" t="str">
        <f ca="1">+IF(OFFSET('Sanitation Data'!$D$28,0,10*ROW('Sanitation Data'!D125))="","",OFFSET('Sanitation Data'!$D$28,0,10*ROW('Sanitation Data'!D125)))</f>
        <v/>
      </c>
      <c r="CL131" s="370" t="str">
        <f ca="1">+IF(OFFSET('Sanitation Data'!$D$29,0,10*ROW('Sanitation Data'!D125))="","",OFFSET('Sanitation Data'!$D$29,0,10*ROW('Sanitation Data'!D125)))</f>
        <v/>
      </c>
      <c r="CM131" s="370" t="str">
        <f ca="1">+IF(OFFSET('Sanitation Data'!$D$30,0,10*ROW('Sanitation Data'!D125))="","",OFFSET('Sanitation Data'!$D$30,0,10*ROW('Sanitation Data'!D125)))</f>
        <v/>
      </c>
      <c r="CN131" s="370" t="str">
        <f ca="1">+IF(OFFSET('Sanitation Data'!$D$31,0,10*ROW('Sanitation Data'!D125))="","",OFFSET('Sanitation Data'!$D$31,0,10*ROW('Sanitation Data'!D125)))</f>
        <v/>
      </c>
      <c r="CO131" s="370" t="str">
        <f ca="1">+IF(OFFSET('Sanitation Data'!$D$32,0,10*ROW('Sanitation Data'!D125))="","",OFFSET('Sanitation Data'!$D$32,0,10*ROW('Sanitation Data'!D125)))</f>
        <v/>
      </c>
      <c r="CP131" s="370" t="str">
        <f ca="1">+IF(OFFSET('Sanitation Data'!$E$28,0,10*ROW('Sanitation Data'!E125))="","",OFFSET('Sanitation Data'!$E$28,0,10*ROW('Sanitation Data'!E125)))</f>
        <v/>
      </c>
      <c r="CQ131" s="370" t="str">
        <f ca="1">+IF(OFFSET('Sanitation Data'!$E$29,0,10*ROW('Sanitation Data'!E125))="","",OFFSET('Sanitation Data'!$E$29,0,10*ROW('Sanitation Data'!E125)))</f>
        <v/>
      </c>
      <c r="CR131" s="370" t="str">
        <f ca="1">+IF(OFFSET('Sanitation Data'!$E$30,0,10*ROW('Sanitation Data'!E125))="","",OFFSET('Sanitation Data'!$E$30,0,10*ROW('Sanitation Data'!E125)))</f>
        <v/>
      </c>
      <c r="CS131" s="370" t="str">
        <f ca="1">+IF(OFFSET('Sanitation Data'!$E$31,0,10*ROW('Sanitation Data'!E125))="","",OFFSET('Sanitation Data'!$E$31,0,10*ROW('Sanitation Data'!E125)))</f>
        <v/>
      </c>
      <c r="CT131" s="370" t="str">
        <f ca="1">+IF(OFFSET('Sanitation Data'!$E$32,0,10*ROW('Sanitation Data'!E125))="","",OFFSET('Sanitation Data'!$E$32,0,10*ROW('Sanitation Data'!E125)))</f>
        <v/>
      </c>
      <c r="CU131" s="370" t="str">
        <f ca="1">+IF(OFFSET('Sanitation Data'!$F$28,0,10*ROW('Sanitation Data'!F125))="","",OFFSET('Sanitation Data'!$F$28,0,10*ROW('Sanitation Data'!F125)))</f>
        <v/>
      </c>
      <c r="CV131" s="370" t="str">
        <f ca="1">+IF(OFFSET('Sanitation Data'!$F$29,0,10*ROW('Sanitation Data'!F125))="","",OFFSET('Sanitation Data'!$F$29,0,10*ROW('Sanitation Data'!F125)))</f>
        <v/>
      </c>
      <c r="CW131" s="370" t="str">
        <f ca="1">+IF(OFFSET('Sanitation Data'!$F$30,0,10*ROW('Sanitation Data'!F125))="","",OFFSET('Sanitation Data'!$F$30,0,10*ROW('Sanitation Data'!F125)))</f>
        <v/>
      </c>
      <c r="CX131" s="370" t="str">
        <f ca="1">+IF(OFFSET('Sanitation Data'!$F$31,0,10*ROW('Sanitation Data'!F125))="","",OFFSET('Sanitation Data'!$F$31,0,10*ROW('Sanitation Data'!F125)))</f>
        <v/>
      </c>
      <c r="CY131" s="370" t="str">
        <f ca="1">+IF(OFFSET('Sanitation Data'!$F$32,0,10*ROW('Sanitation Data'!F125))="","",OFFSET('Sanitation Data'!$F$32,0,10*ROW('Sanitation Data'!F125)))</f>
        <v/>
      </c>
      <c r="CZ131" s="370" t="str">
        <f ca="1">+IF(OFFSET('Sanitation Data'!$G$28,0,10*ROW('Sanitation Data'!G125))="","",OFFSET('Sanitation Data'!$G$28,0,10*ROW('Sanitation Data'!G125)))</f>
        <v/>
      </c>
      <c r="DA131" s="370" t="str">
        <f ca="1">+IF(OFFSET('Sanitation Data'!$G$29,0,10*ROW('Sanitation Data'!G125))="","",OFFSET('Sanitation Data'!$G$29,0,10*ROW('Sanitation Data'!G125)))</f>
        <v/>
      </c>
      <c r="DB131" s="370" t="str">
        <f ca="1">+IF(OFFSET('Sanitation Data'!$G$30,0,10*ROW('Sanitation Data'!G125))="","",OFFSET('Sanitation Data'!$G$30,0,10*ROW('Sanitation Data'!G125)))</f>
        <v/>
      </c>
      <c r="DC131" s="370" t="str">
        <f ca="1">+IF(OFFSET('Sanitation Data'!$G$31,0,10*ROW('Sanitation Data'!G125))="","",OFFSET('Sanitation Data'!$G$31,0,10*ROW('Sanitation Data'!G125)))</f>
        <v/>
      </c>
      <c r="DD131" s="370" t="str">
        <f ca="1">+IF(OFFSET('Sanitation Data'!$G$32,0,10*ROW('Sanitation Data'!G125))="","",OFFSET('Sanitation Data'!$G$32,0,10*ROW('Sanitation Data'!G125)))</f>
        <v/>
      </c>
      <c r="DE131" s="370" t="str">
        <f ca="1">+IF(OFFSET('Sanitation Data'!$H$28,0,10*ROW('Sanitation Data'!H125))="","",OFFSET('Sanitation Data'!$H$28,0,10*ROW('Sanitation Data'!H125)))</f>
        <v/>
      </c>
      <c r="DF131" s="370" t="str">
        <f ca="1">+IF(OFFSET('Sanitation Data'!$H$29,0,10*ROW('Sanitation Data'!H125))="","",OFFSET('Sanitation Data'!$H$29,0,10*ROW('Sanitation Data'!H125)))</f>
        <v/>
      </c>
      <c r="DG131" s="370" t="str">
        <f ca="1">+IF(OFFSET('Sanitation Data'!$H$30,0,10*ROW('Sanitation Data'!H125))="","",OFFSET('Sanitation Data'!$H$30,0,10*ROW('Sanitation Data'!H125)))</f>
        <v/>
      </c>
      <c r="DH131" s="370" t="str">
        <f ca="1">+IF(OFFSET('Sanitation Data'!$H$31,0,10*ROW('Sanitation Data'!H125))="","",OFFSET('Sanitation Data'!$H$31,0,10*ROW('Sanitation Data'!H125)))</f>
        <v/>
      </c>
      <c r="DI131" s="370" t="str">
        <f ca="1">+IF(OFFSET('Sanitation Data'!$H$32,0,10*ROW('Sanitation Data'!H125))="","",OFFSET('Sanitation Data'!$H$32,0,10*ROW('Sanitation Data'!H125)))</f>
        <v/>
      </c>
      <c r="DJ131" s="370" t="str">
        <f ca="1">+IF(OFFSET('Sanitation Data'!$I$28,0,10*ROW('Sanitation Data'!I125))="","",OFFSET('Sanitation Data'!$I$28,0,10*ROW('Sanitation Data'!I125)))</f>
        <v/>
      </c>
      <c r="DK131" s="370" t="str">
        <f ca="1">+IF(OFFSET('Sanitation Data'!$I$29,0,10*ROW('Sanitation Data'!I125))="","",OFFSET('Sanitation Data'!$I$29,0,10*ROW('Sanitation Data'!I125)))</f>
        <v/>
      </c>
      <c r="DL131" s="370" t="str">
        <f ca="1">+IF(OFFSET('Sanitation Data'!$I$30,0,10*ROW('Sanitation Data'!I125))="","",OFFSET('Sanitation Data'!$I$30,0,10*ROW('Sanitation Data'!I125)))</f>
        <v/>
      </c>
      <c r="DM131" s="370" t="str">
        <f ca="1">+IF(OFFSET('Sanitation Data'!$I$31,0,10*ROW('Sanitation Data'!I125))="","",OFFSET('Sanitation Data'!$I$31,0,10*ROW('Sanitation Data'!I125)))</f>
        <v/>
      </c>
      <c r="DN131" s="370" t="str">
        <f ca="1">+IF(OFFSET('Sanitation Data'!$I$32,0,10*ROW('Sanitation Data'!I125))="","",OFFSET('Sanitation Data'!$I$32,0,10*ROW('Sanitation Data'!I125)))</f>
        <v/>
      </c>
      <c r="DO131" s="370" t="str">
        <f ca="1">+IF(OFFSET('Hygiene Data'!$D$11,0,10*ROW('Hygiene Data'!D125))="","",OFFSET('Hygiene Data'!$D$11,0,10*ROW('Hygiene Data'!D125)))</f>
        <v/>
      </c>
      <c r="DP131" s="370" t="str">
        <f ca="1">+IF(OFFSET('Hygiene Data'!$D$12,0,10*ROW('Hygiene Data'!D125))="","",OFFSET('Hygiene Data'!$D$12,0,10*ROW('Hygiene Data'!D125)))</f>
        <v/>
      </c>
      <c r="DQ131" s="370" t="str">
        <f ca="1">+IF(OFFSET('Hygiene Data'!$D$13,0,10*ROW('Hygiene Data'!D125))="","",OFFSET('Hygiene Data'!$D$13,0,10*ROW('Hygiene Data'!D125)))</f>
        <v/>
      </c>
      <c r="DR131" s="370" t="str">
        <f ca="1">+IF(OFFSET('Hygiene Data'!$E$11,0,10*ROW('Hygiene Data'!E125))="","",OFFSET('Hygiene Data'!$E$11,0,10*ROW('Hygiene Data'!E125)))</f>
        <v/>
      </c>
      <c r="DS131" s="370" t="str">
        <f ca="1">+IF(OFFSET('Hygiene Data'!$E$12,0,10*ROW('Hygiene Data'!E125))="","",OFFSET('Hygiene Data'!$E$12,0,10*ROW('Hygiene Data'!E125)))</f>
        <v/>
      </c>
      <c r="DT131" s="370" t="str">
        <f ca="1">+IF(OFFSET('Hygiene Data'!$E$13,0,10*ROW('Hygiene Data'!E125))="","",OFFSET('Hygiene Data'!$E$13,0,10*ROW('Hygiene Data'!E125)))</f>
        <v/>
      </c>
      <c r="DU131" s="370" t="str">
        <f ca="1">+IF(OFFSET('Hygiene Data'!$F$11,0,10*ROW('Hygiene Data'!F125))="","",OFFSET('Hygiene Data'!$F$11,0,10*ROW('Hygiene Data'!F125)))</f>
        <v/>
      </c>
      <c r="DV131" s="370" t="str">
        <f ca="1">+IF(OFFSET('Hygiene Data'!$F$12,0,10*ROW('Hygiene Data'!F125))="","",OFFSET('Hygiene Data'!$F$12,0,10*ROW('Hygiene Data'!F125)))</f>
        <v/>
      </c>
      <c r="DW131" s="370" t="str">
        <f ca="1">+IF(OFFSET('Hygiene Data'!$F$13,0,10*ROW('Hygiene Data'!F125))="","",OFFSET('Hygiene Data'!$F$13,0,10*ROW('Hygiene Data'!F125)))</f>
        <v/>
      </c>
      <c r="DX131" s="370" t="str">
        <f ca="1">+IF(OFFSET('Hygiene Data'!$G$11,0,10*ROW('Hygiene Data'!G125))="","",OFFSET('Hygiene Data'!$G$11,0,10*ROW('Hygiene Data'!G125)))</f>
        <v/>
      </c>
      <c r="DY131" s="370" t="str">
        <f ca="1">+IF(OFFSET('Hygiene Data'!$G$12,0,10*ROW('Hygiene Data'!G125))="","",OFFSET('Hygiene Data'!$G$12,0,10*ROW('Hygiene Data'!G125)))</f>
        <v/>
      </c>
      <c r="DZ131" s="370" t="str">
        <f ca="1">+IF(OFFSET('Hygiene Data'!$G$13,0,10*ROW('Hygiene Data'!G125))="","",OFFSET('Hygiene Data'!$G$13,0,10*ROW('Hygiene Data'!G125)))</f>
        <v/>
      </c>
      <c r="EA131" s="370" t="str">
        <f ca="1">+IF(OFFSET('Hygiene Data'!$H$11,0,10*ROW('Hygiene Data'!H125))="","",OFFSET('Hygiene Data'!$H$11,0,10*ROW('Hygiene Data'!H125)))</f>
        <v/>
      </c>
      <c r="EB131" s="370" t="str">
        <f ca="1">+IF(OFFSET('Hygiene Data'!$H$12,0,10*ROW('Hygiene Data'!H125))="","",OFFSET('Hygiene Data'!$H$12,0,10*ROW('Hygiene Data'!H125)))</f>
        <v/>
      </c>
      <c r="EC131" s="370" t="str">
        <f ca="1">+IF(OFFSET('Hygiene Data'!$H$13,0,10*ROW('Hygiene Data'!H125))="","",OFFSET('Hygiene Data'!$H$13,0,10*ROW('Hygiene Data'!H125)))</f>
        <v/>
      </c>
      <c r="ED131" s="370" t="str">
        <f ca="1">+IF(OFFSET('Hygiene Data'!$I$11,0,10*ROW('Hygiene Data'!I125))="","",OFFSET('Hygiene Data'!$I$11,0,10*ROW('Hygiene Data'!I125)))</f>
        <v/>
      </c>
      <c r="EE131" s="370" t="str">
        <f ca="1">+IF(OFFSET('Hygiene Data'!$I$12,0,10*ROW('Hygiene Data'!I125))="","",OFFSET('Hygiene Data'!$I$12,0,10*ROW('Hygiene Data'!I125)))</f>
        <v/>
      </c>
      <c r="EF131" s="370" t="str">
        <f ca="1">+IF(OFFSET('Hygiene Data'!$I$13,0,10*ROW('Hygiene Data'!I125))="","",OFFSET('Hygiene Data'!$I$13,0,10*ROW('Hygiene Data'!I125)))</f>
        <v/>
      </c>
    </row>
    <row r="132" spans="1:136" x14ac:dyDescent="0.25">
      <c r="A132" s="479" t="str">
        <f ca="1">+IF(OFFSET('Water Data'!$B$2,0,10*ROW('Water Data'!E126))="","",OFFSET('Water Data'!$B$2,0,10*ROW('Water Data'!E126)))</f>
        <v/>
      </c>
      <c r="B132" s="47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6" t="str">
        <f t="shared" ca="1" si="1"/>
        <v/>
      </c>
      <c r="D132" s="50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0" t="str">
        <f ca="1">+IF(OFFSET('Water Data'!$D$27,0,10*ROW('Water Data'!D126))="","",OFFSET('Water Data'!$D$27,0,10*ROW('Water Data'!D126)))</f>
        <v/>
      </c>
      <c r="BT132" s="370" t="str">
        <f ca="1">+IF(OFFSET('Water Data'!$D$28,0,10*ROW('Water Data'!D126))="","",OFFSET('Water Data'!$D$28,0,10*ROW('Water Data'!D126)))</f>
        <v/>
      </c>
      <c r="BU132" s="370" t="str">
        <f ca="1">+IF(OFFSET('Water Data'!$D$29,0,10*ROW('Water Data'!D126))="","",OFFSET('Water Data'!$D$29,0,10*ROW('Water Data'!D126)))</f>
        <v/>
      </c>
      <c r="BV132" s="370" t="str">
        <f ca="1">+IF(OFFSET('Water Data'!$E$27,0,10*ROW('Water Data'!E126))="","",OFFSET('Water Data'!$E$27,0,10*ROW('Water Data'!E126)))</f>
        <v/>
      </c>
      <c r="BW132" s="370" t="str">
        <f ca="1">+IF(OFFSET('Water Data'!$E$28,0,10*ROW('Water Data'!E126))="","",OFFSET('Water Data'!$E$28,0,10*ROW('Water Data'!E126)))</f>
        <v/>
      </c>
      <c r="BX132" s="370" t="str">
        <f ca="1">+IF(OFFSET('Water Data'!$E$29,0,10*ROW('Water Data'!E126))="","",OFFSET('Water Data'!$E$29,0,10*ROW('Water Data'!E126)))</f>
        <v/>
      </c>
      <c r="BY132" s="370" t="str">
        <f ca="1">+IF(OFFSET('Water Data'!$F$27,0,10*ROW('Water Data'!F126))="","",OFFSET('Water Data'!$F$27,0,10*ROW('Water Data'!F126)))</f>
        <v/>
      </c>
      <c r="BZ132" s="370" t="str">
        <f ca="1">+IF(OFFSET('Water Data'!$F$28,0,10*ROW('Water Data'!F126))="","",OFFSET('Water Data'!$F$28,0,10*ROW('Water Data'!F126)))</f>
        <v/>
      </c>
      <c r="CA132" s="370" t="str">
        <f ca="1">+IF(OFFSET('Water Data'!$F$29,0,10*ROW('Water Data'!F126))="","",OFFSET('Water Data'!$F$29,0,10*ROW('Water Data'!F126)))</f>
        <v/>
      </c>
      <c r="CB132" s="370" t="str">
        <f ca="1">+IF(OFFSET('Water Data'!$G$27,0,10*ROW('Water Data'!G126))="","",OFFSET('Water Data'!$G$27,0,10*ROW('Water Data'!G126)))</f>
        <v/>
      </c>
      <c r="CC132" s="370" t="str">
        <f ca="1">+IF(OFFSET('Water Data'!$G$28,0,10*ROW('Water Data'!G126))="","",OFFSET('Water Data'!$G$28,0,10*ROW('Water Data'!G126)))</f>
        <v/>
      </c>
      <c r="CD132" s="370" t="str">
        <f ca="1">+IF(OFFSET('Water Data'!$G$29,0,10*ROW('Water Data'!G126))="","",OFFSET('Water Data'!$G$29,0,10*ROW('Water Data'!G126)))</f>
        <v/>
      </c>
      <c r="CE132" s="370" t="str">
        <f ca="1">+IF(OFFSET('Water Data'!$H$27,0,10*ROW('Water Data'!H126))="","",OFFSET('Water Data'!$H$27,0,10*ROW('Water Data'!H126)))</f>
        <v/>
      </c>
      <c r="CF132" s="370" t="str">
        <f ca="1">+IF(OFFSET('Water Data'!$H$28,0,10*ROW('Water Data'!H126))="","",OFFSET('Water Data'!$H$28,0,10*ROW('Water Data'!H126)))</f>
        <v/>
      </c>
      <c r="CG132" s="370" t="str">
        <f ca="1">+IF(OFFSET('Water Data'!$H$29,0,10*ROW('Water Data'!H126))="","",OFFSET('Water Data'!$H$29,0,10*ROW('Water Data'!H126)))</f>
        <v/>
      </c>
      <c r="CH132" s="370" t="str">
        <f ca="1">+IF(OFFSET('Water Data'!$I$27,0,10*ROW('Water Data'!I126))="","",OFFSET('Water Data'!$I$27,0,10*ROW('Water Data'!I126)))</f>
        <v/>
      </c>
      <c r="CI132" s="370" t="str">
        <f ca="1">+IF(OFFSET('Water Data'!$I$28,0,10*ROW('Water Data'!I126))="","",OFFSET('Water Data'!$I$28,0,10*ROW('Water Data'!I126)))</f>
        <v/>
      </c>
      <c r="CJ132" s="370" t="str">
        <f ca="1">+IF(OFFSET('Water Data'!$I$29,0,10*ROW('Water Data'!I126))="","",OFFSET('Water Data'!$I$29,0,10*ROW('Water Data'!I126)))</f>
        <v/>
      </c>
      <c r="CK132" s="370" t="str">
        <f ca="1">+IF(OFFSET('Sanitation Data'!$D$28,0,10*ROW('Sanitation Data'!D126))="","",OFFSET('Sanitation Data'!$D$28,0,10*ROW('Sanitation Data'!D126)))</f>
        <v/>
      </c>
      <c r="CL132" s="370" t="str">
        <f ca="1">+IF(OFFSET('Sanitation Data'!$D$29,0,10*ROW('Sanitation Data'!D126))="","",OFFSET('Sanitation Data'!$D$29,0,10*ROW('Sanitation Data'!D126)))</f>
        <v/>
      </c>
      <c r="CM132" s="370" t="str">
        <f ca="1">+IF(OFFSET('Sanitation Data'!$D$30,0,10*ROW('Sanitation Data'!D126))="","",OFFSET('Sanitation Data'!$D$30,0,10*ROW('Sanitation Data'!D126)))</f>
        <v/>
      </c>
      <c r="CN132" s="370" t="str">
        <f ca="1">+IF(OFFSET('Sanitation Data'!$D$31,0,10*ROW('Sanitation Data'!D126))="","",OFFSET('Sanitation Data'!$D$31,0,10*ROW('Sanitation Data'!D126)))</f>
        <v/>
      </c>
      <c r="CO132" s="370" t="str">
        <f ca="1">+IF(OFFSET('Sanitation Data'!$D$32,0,10*ROW('Sanitation Data'!D126))="","",OFFSET('Sanitation Data'!$D$32,0,10*ROW('Sanitation Data'!D126)))</f>
        <v/>
      </c>
      <c r="CP132" s="370" t="str">
        <f ca="1">+IF(OFFSET('Sanitation Data'!$E$28,0,10*ROW('Sanitation Data'!E126))="","",OFFSET('Sanitation Data'!$E$28,0,10*ROW('Sanitation Data'!E126)))</f>
        <v/>
      </c>
      <c r="CQ132" s="370" t="str">
        <f ca="1">+IF(OFFSET('Sanitation Data'!$E$29,0,10*ROW('Sanitation Data'!E126))="","",OFFSET('Sanitation Data'!$E$29,0,10*ROW('Sanitation Data'!E126)))</f>
        <v/>
      </c>
      <c r="CR132" s="370" t="str">
        <f ca="1">+IF(OFFSET('Sanitation Data'!$E$30,0,10*ROW('Sanitation Data'!E126))="","",OFFSET('Sanitation Data'!$E$30,0,10*ROW('Sanitation Data'!E126)))</f>
        <v/>
      </c>
      <c r="CS132" s="370" t="str">
        <f ca="1">+IF(OFFSET('Sanitation Data'!$E$31,0,10*ROW('Sanitation Data'!E126))="","",OFFSET('Sanitation Data'!$E$31,0,10*ROW('Sanitation Data'!E126)))</f>
        <v/>
      </c>
      <c r="CT132" s="370" t="str">
        <f ca="1">+IF(OFFSET('Sanitation Data'!$E$32,0,10*ROW('Sanitation Data'!E126))="","",OFFSET('Sanitation Data'!$E$32,0,10*ROW('Sanitation Data'!E126)))</f>
        <v/>
      </c>
      <c r="CU132" s="370" t="str">
        <f ca="1">+IF(OFFSET('Sanitation Data'!$F$28,0,10*ROW('Sanitation Data'!F126))="","",OFFSET('Sanitation Data'!$F$28,0,10*ROW('Sanitation Data'!F126)))</f>
        <v/>
      </c>
      <c r="CV132" s="370" t="str">
        <f ca="1">+IF(OFFSET('Sanitation Data'!$F$29,0,10*ROW('Sanitation Data'!F126))="","",OFFSET('Sanitation Data'!$F$29,0,10*ROW('Sanitation Data'!F126)))</f>
        <v/>
      </c>
      <c r="CW132" s="370" t="str">
        <f ca="1">+IF(OFFSET('Sanitation Data'!$F$30,0,10*ROW('Sanitation Data'!F126))="","",OFFSET('Sanitation Data'!$F$30,0,10*ROW('Sanitation Data'!F126)))</f>
        <v/>
      </c>
      <c r="CX132" s="370" t="str">
        <f ca="1">+IF(OFFSET('Sanitation Data'!$F$31,0,10*ROW('Sanitation Data'!F126))="","",OFFSET('Sanitation Data'!$F$31,0,10*ROW('Sanitation Data'!F126)))</f>
        <v/>
      </c>
      <c r="CY132" s="370" t="str">
        <f ca="1">+IF(OFFSET('Sanitation Data'!$F$32,0,10*ROW('Sanitation Data'!F126))="","",OFFSET('Sanitation Data'!$F$32,0,10*ROW('Sanitation Data'!F126)))</f>
        <v/>
      </c>
      <c r="CZ132" s="370" t="str">
        <f ca="1">+IF(OFFSET('Sanitation Data'!$G$28,0,10*ROW('Sanitation Data'!G126))="","",OFFSET('Sanitation Data'!$G$28,0,10*ROW('Sanitation Data'!G126)))</f>
        <v/>
      </c>
      <c r="DA132" s="370" t="str">
        <f ca="1">+IF(OFFSET('Sanitation Data'!$G$29,0,10*ROW('Sanitation Data'!G126))="","",OFFSET('Sanitation Data'!$G$29,0,10*ROW('Sanitation Data'!G126)))</f>
        <v/>
      </c>
      <c r="DB132" s="370" t="str">
        <f ca="1">+IF(OFFSET('Sanitation Data'!$G$30,0,10*ROW('Sanitation Data'!G126))="","",OFFSET('Sanitation Data'!$G$30,0,10*ROW('Sanitation Data'!G126)))</f>
        <v/>
      </c>
      <c r="DC132" s="370" t="str">
        <f ca="1">+IF(OFFSET('Sanitation Data'!$G$31,0,10*ROW('Sanitation Data'!G126))="","",OFFSET('Sanitation Data'!$G$31,0,10*ROW('Sanitation Data'!G126)))</f>
        <v/>
      </c>
      <c r="DD132" s="370" t="str">
        <f ca="1">+IF(OFFSET('Sanitation Data'!$G$32,0,10*ROW('Sanitation Data'!G126))="","",OFFSET('Sanitation Data'!$G$32,0,10*ROW('Sanitation Data'!G126)))</f>
        <v/>
      </c>
      <c r="DE132" s="370" t="str">
        <f ca="1">+IF(OFFSET('Sanitation Data'!$H$28,0,10*ROW('Sanitation Data'!H126))="","",OFFSET('Sanitation Data'!$H$28,0,10*ROW('Sanitation Data'!H126)))</f>
        <v/>
      </c>
      <c r="DF132" s="370" t="str">
        <f ca="1">+IF(OFFSET('Sanitation Data'!$H$29,0,10*ROW('Sanitation Data'!H126))="","",OFFSET('Sanitation Data'!$H$29,0,10*ROW('Sanitation Data'!H126)))</f>
        <v/>
      </c>
      <c r="DG132" s="370" t="str">
        <f ca="1">+IF(OFFSET('Sanitation Data'!$H$30,0,10*ROW('Sanitation Data'!H126))="","",OFFSET('Sanitation Data'!$H$30,0,10*ROW('Sanitation Data'!H126)))</f>
        <v/>
      </c>
      <c r="DH132" s="370" t="str">
        <f ca="1">+IF(OFFSET('Sanitation Data'!$H$31,0,10*ROW('Sanitation Data'!H126))="","",OFFSET('Sanitation Data'!$H$31,0,10*ROW('Sanitation Data'!H126)))</f>
        <v/>
      </c>
      <c r="DI132" s="370" t="str">
        <f ca="1">+IF(OFFSET('Sanitation Data'!$H$32,0,10*ROW('Sanitation Data'!H126))="","",OFFSET('Sanitation Data'!$H$32,0,10*ROW('Sanitation Data'!H126)))</f>
        <v/>
      </c>
      <c r="DJ132" s="370" t="str">
        <f ca="1">+IF(OFFSET('Sanitation Data'!$I$28,0,10*ROW('Sanitation Data'!I126))="","",OFFSET('Sanitation Data'!$I$28,0,10*ROW('Sanitation Data'!I126)))</f>
        <v/>
      </c>
      <c r="DK132" s="370" t="str">
        <f ca="1">+IF(OFFSET('Sanitation Data'!$I$29,0,10*ROW('Sanitation Data'!I126))="","",OFFSET('Sanitation Data'!$I$29,0,10*ROW('Sanitation Data'!I126)))</f>
        <v/>
      </c>
      <c r="DL132" s="370" t="str">
        <f ca="1">+IF(OFFSET('Sanitation Data'!$I$30,0,10*ROW('Sanitation Data'!I126))="","",OFFSET('Sanitation Data'!$I$30,0,10*ROW('Sanitation Data'!I126)))</f>
        <v/>
      </c>
      <c r="DM132" s="370" t="str">
        <f ca="1">+IF(OFFSET('Sanitation Data'!$I$31,0,10*ROW('Sanitation Data'!I126))="","",OFFSET('Sanitation Data'!$I$31,0,10*ROW('Sanitation Data'!I126)))</f>
        <v/>
      </c>
      <c r="DN132" s="370" t="str">
        <f ca="1">+IF(OFFSET('Sanitation Data'!$I$32,0,10*ROW('Sanitation Data'!I126))="","",OFFSET('Sanitation Data'!$I$32,0,10*ROW('Sanitation Data'!I126)))</f>
        <v/>
      </c>
      <c r="DO132" s="370" t="str">
        <f ca="1">+IF(OFFSET('Hygiene Data'!$D$11,0,10*ROW('Hygiene Data'!D126))="","",OFFSET('Hygiene Data'!$D$11,0,10*ROW('Hygiene Data'!D126)))</f>
        <v/>
      </c>
      <c r="DP132" s="370" t="str">
        <f ca="1">+IF(OFFSET('Hygiene Data'!$D$12,0,10*ROW('Hygiene Data'!D126))="","",OFFSET('Hygiene Data'!$D$12,0,10*ROW('Hygiene Data'!D126)))</f>
        <v/>
      </c>
      <c r="DQ132" s="370" t="str">
        <f ca="1">+IF(OFFSET('Hygiene Data'!$D$13,0,10*ROW('Hygiene Data'!D126))="","",OFFSET('Hygiene Data'!$D$13,0,10*ROW('Hygiene Data'!D126)))</f>
        <v/>
      </c>
      <c r="DR132" s="370" t="str">
        <f ca="1">+IF(OFFSET('Hygiene Data'!$E$11,0,10*ROW('Hygiene Data'!E126))="","",OFFSET('Hygiene Data'!$E$11,0,10*ROW('Hygiene Data'!E126)))</f>
        <v/>
      </c>
      <c r="DS132" s="370" t="str">
        <f ca="1">+IF(OFFSET('Hygiene Data'!$E$12,0,10*ROW('Hygiene Data'!E126))="","",OFFSET('Hygiene Data'!$E$12,0,10*ROW('Hygiene Data'!E126)))</f>
        <v/>
      </c>
      <c r="DT132" s="370" t="str">
        <f ca="1">+IF(OFFSET('Hygiene Data'!$E$13,0,10*ROW('Hygiene Data'!E126))="","",OFFSET('Hygiene Data'!$E$13,0,10*ROW('Hygiene Data'!E126)))</f>
        <v/>
      </c>
      <c r="DU132" s="370" t="str">
        <f ca="1">+IF(OFFSET('Hygiene Data'!$F$11,0,10*ROW('Hygiene Data'!F126))="","",OFFSET('Hygiene Data'!$F$11,0,10*ROW('Hygiene Data'!F126)))</f>
        <v/>
      </c>
      <c r="DV132" s="370" t="str">
        <f ca="1">+IF(OFFSET('Hygiene Data'!$F$12,0,10*ROW('Hygiene Data'!F126))="","",OFFSET('Hygiene Data'!$F$12,0,10*ROW('Hygiene Data'!F126)))</f>
        <v/>
      </c>
      <c r="DW132" s="370" t="str">
        <f ca="1">+IF(OFFSET('Hygiene Data'!$F$13,0,10*ROW('Hygiene Data'!F126))="","",OFFSET('Hygiene Data'!$F$13,0,10*ROW('Hygiene Data'!F126)))</f>
        <v/>
      </c>
      <c r="DX132" s="370" t="str">
        <f ca="1">+IF(OFFSET('Hygiene Data'!$G$11,0,10*ROW('Hygiene Data'!G126))="","",OFFSET('Hygiene Data'!$G$11,0,10*ROW('Hygiene Data'!G126)))</f>
        <v/>
      </c>
      <c r="DY132" s="370" t="str">
        <f ca="1">+IF(OFFSET('Hygiene Data'!$G$12,0,10*ROW('Hygiene Data'!G126))="","",OFFSET('Hygiene Data'!$G$12,0,10*ROW('Hygiene Data'!G126)))</f>
        <v/>
      </c>
      <c r="DZ132" s="370" t="str">
        <f ca="1">+IF(OFFSET('Hygiene Data'!$G$13,0,10*ROW('Hygiene Data'!G126))="","",OFFSET('Hygiene Data'!$G$13,0,10*ROW('Hygiene Data'!G126)))</f>
        <v/>
      </c>
      <c r="EA132" s="370" t="str">
        <f ca="1">+IF(OFFSET('Hygiene Data'!$H$11,0,10*ROW('Hygiene Data'!H126))="","",OFFSET('Hygiene Data'!$H$11,0,10*ROW('Hygiene Data'!H126)))</f>
        <v/>
      </c>
      <c r="EB132" s="370" t="str">
        <f ca="1">+IF(OFFSET('Hygiene Data'!$H$12,0,10*ROW('Hygiene Data'!H126))="","",OFFSET('Hygiene Data'!$H$12,0,10*ROW('Hygiene Data'!H126)))</f>
        <v/>
      </c>
      <c r="EC132" s="370" t="str">
        <f ca="1">+IF(OFFSET('Hygiene Data'!$H$13,0,10*ROW('Hygiene Data'!H126))="","",OFFSET('Hygiene Data'!$H$13,0,10*ROW('Hygiene Data'!H126)))</f>
        <v/>
      </c>
      <c r="ED132" s="370" t="str">
        <f ca="1">+IF(OFFSET('Hygiene Data'!$I$11,0,10*ROW('Hygiene Data'!I126))="","",OFFSET('Hygiene Data'!$I$11,0,10*ROW('Hygiene Data'!I126)))</f>
        <v/>
      </c>
      <c r="EE132" s="370" t="str">
        <f ca="1">+IF(OFFSET('Hygiene Data'!$I$12,0,10*ROW('Hygiene Data'!I126))="","",OFFSET('Hygiene Data'!$I$12,0,10*ROW('Hygiene Data'!I126)))</f>
        <v/>
      </c>
      <c r="EF132" s="370" t="str">
        <f ca="1">+IF(OFFSET('Hygiene Data'!$I$13,0,10*ROW('Hygiene Data'!I126))="","",OFFSET('Hygiene Data'!$I$13,0,10*ROW('Hygiene Data'!I126)))</f>
        <v/>
      </c>
    </row>
    <row r="133" spans="1:136" x14ac:dyDescent="0.25">
      <c r="A133" s="479" t="str">
        <f ca="1">+IF(OFFSET('Water Data'!$B$2,0,10*ROW('Water Data'!E127))="","",OFFSET('Water Data'!$B$2,0,10*ROW('Water Data'!E127)))</f>
        <v/>
      </c>
      <c r="B133" s="47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6" t="str">
        <f t="shared" ca="1" si="1"/>
        <v/>
      </c>
      <c r="D133" s="50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0" t="str">
        <f ca="1">+IF(OFFSET('Water Data'!$D$27,0,10*ROW('Water Data'!D127))="","",OFFSET('Water Data'!$D$27,0,10*ROW('Water Data'!D127)))</f>
        <v/>
      </c>
      <c r="BT133" s="370" t="str">
        <f ca="1">+IF(OFFSET('Water Data'!$D$28,0,10*ROW('Water Data'!D127))="","",OFFSET('Water Data'!$D$28,0,10*ROW('Water Data'!D127)))</f>
        <v/>
      </c>
      <c r="BU133" s="370" t="str">
        <f ca="1">+IF(OFFSET('Water Data'!$D$29,0,10*ROW('Water Data'!D127))="","",OFFSET('Water Data'!$D$29,0,10*ROW('Water Data'!D127)))</f>
        <v/>
      </c>
      <c r="BV133" s="370" t="str">
        <f ca="1">+IF(OFFSET('Water Data'!$E$27,0,10*ROW('Water Data'!E127))="","",OFFSET('Water Data'!$E$27,0,10*ROW('Water Data'!E127)))</f>
        <v/>
      </c>
      <c r="BW133" s="370" t="str">
        <f ca="1">+IF(OFFSET('Water Data'!$E$28,0,10*ROW('Water Data'!E127))="","",OFFSET('Water Data'!$E$28,0,10*ROW('Water Data'!E127)))</f>
        <v/>
      </c>
      <c r="BX133" s="370" t="str">
        <f ca="1">+IF(OFFSET('Water Data'!$E$29,0,10*ROW('Water Data'!E127))="","",OFFSET('Water Data'!$E$29,0,10*ROW('Water Data'!E127)))</f>
        <v/>
      </c>
      <c r="BY133" s="370" t="str">
        <f ca="1">+IF(OFFSET('Water Data'!$F$27,0,10*ROW('Water Data'!F127))="","",OFFSET('Water Data'!$F$27,0,10*ROW('Water Data'!F127)))</f>
        <v/>
      </c>
      <c r="BZ133" s="370" t="str">
        <f ca="1">+IF(OFFSET('Water Data'!$F$28,0,10*ROW('Water Data'!F127))="","",OFFSET('Water Data'!$F$28,0,10*ROW('Water Data'!F127)))</f>
        <v/>
      </c>
      <c r="CA133" s="370" t="str">
        <f ca="1">+IF(OFFSET('Water Data'!$F$29,0,10*ROW('Water Data'!F127))="","",OFFSET('Water Data'!$F$29,0,10*ROW('Water Data'!F127)))</f>
        <v/>
      </c>
      <c r="CB133" s="370" t="str">
        <f ca="1">+IF(OFFSET('Water Data'!$G$27,0,10*ROW('Water Data'!G127))="","",OFFSET('Water Data'!$G$27,0,10*ROW('Water Data'!G127)))</f>
        <v/>
      </c>
      <c r="CC133" s="370" t="str">
        <f ca="1">+IF(OFFSET('Water Data'!$G$28,0,10*ROW('Water Data'!G127))="","",OFFSET('Water Data'!$G$28,0,10*ROW('Water Data'!G127)))</f>
        <v/>
      </c>
      <c r="CD133" s="370" t="str">
        <f ca="1">+IF(OFFSET('Water Data'!$G$29,0,10*ROW('Water Data'!G127))="","",OFFSET('Water Data'!$G$29,0,10*ROW('Water Data'!G127)))</f>
        <v/>
      </c>
      <c r="CE133" s="370" t="str">
        <f ca="1">+IF(OFFSET('Water Data'!$H$27,0,10*ROW('Water Data'!H127))="","",OFFSET('Water Data'!$H$27,0,10*ROW('Water Data'!H127)))</f>
        <v/>
      </c>
      <c r="CF133" s="370" t="str">
        <f ca="1">+IF(OFFSET('Water Data'!$H$28,0,10*ROW('Water Data'!H127))="","",OFFSET('Water Data'!$H$28,0,10*ROW('Water Data'!H127)))</f>
        <v/>
      </c>
      <c r="CG133" s="370" t="str">
        <f ca="1">+IF(OFFSET('Water Data'!$H$29,0,10*ROW('Water Data'!H127))="","",OFFSET('Water Data'!$H$29,0,10*ROW('Water Data'!H127)))</f>
        <v/>
      </c>
      <c r="CH133" s="370" t="str">
        <f ca="1">+IF(OFFSET('Water Data'!$I$27,0,10*ROW('Water Data'!I127))="","",OFFSET('Water Data'!$I$27,0,10*ROW('Water Data'!I127)))</f>
        <v/>
      </c>
      <c r="CI133" s="370" t="str">
        <f ca="1">+IF(OFFSET('Water Data'!$I$28,0,10*ROW('Water Data'!I127))="","",OFFSET('Water Data'!$I$28,0,10*ROW('Water Data'!I127)))</f>
        <v/>
      </c>
      <c r="CJ133" s="370" t="str">
        <f ca="1">+IF(OFFSET('Water Data'!$I$29,0,10*ROW('Water Data'!I127))="","",OFFSET('Water Data'!$I$29,0,10*ROW('Water Data'!I127)))</f>
        <v/>
      </c>
      <c r="CK133" s="370" t="str">
        <f ca="1">+IF(OFFSET('Sanitation Data'!$D$28,0,10*ROW('Sanitation Data'!D127))="","",OFFSET('Sanitation Data'!$D$28,0,10*ROW('Sanitation Data'!D127)))</f>
        <v/>
      </c>
      <c r="CL133" s="370" t="str">
        <f ca="1">+IF(OFFSET('Sanitation Data'!$D$29,0,10*ROW('Sanitation Data'!D127))="","",OFFSET('Sanitation Data'!$D$29,0,10*ROW('Sanitation Data'!D127)))</f>
        <v/>
      </c>
      <c r="CM133" s="370" t="str">
        <f ca="1">+IF(OFFSET('Sanitation Data'!$D$30,0,10*ROW('Sanitation Data'!D127))="","",OFFSET('Sanitation Data'!$D$30,0,10*ROW('Sanitation Data'!D127)))</f>
        <v/>
      </c>
      <c r="CN133" s="370" t="str">
        <f ca="1">+IF(OFFSET('Sanitation Data'!$D$31,0,10*ROW('Sanitation Data'!D127))="","",OFFSET('Sanitation Data'!$D$31,0,10*ROW('Sanitation Data'!D127)))</f>
        <v/>
      </c>
      <c r="CO133" s="370" t="str">
        <f ca="1">+IF(OFFSET('Sanitation Data'!$D$32,0,10*ROW('Sanitation Data'!D127))="","",OFFSET('Sanitation Data'!$D$32,0,10*ROW('Sanitation Data'!D127)))</f>
        <v/>
      </c>
      <c r="CP133" s="370" t="str">
        <f ca="1">+IF(OFFSET('Sanitation Data'!$E$28,0,10*ROW('Sanitation Data'!E127))="","",OFFSET('Sanitation Data'!$E$28,0,10*ROW('Sanitation Data'!E127)))</f>
        <v/>
      </c>
      <c r="CQ133" s="370" t="str">
        <f ca="1">+IF(OFFSET('Sanitation Data'!$E$29,0,10*ROW('Sanitation Data'!E127))="","",OFFSET('Sanitation Data'!$E$29,0,10*ROW('Sanitation Data'!E127)))</f>
        <v/>
      </c>
      <c r="CR133" s="370" t="str">
        <f ca="1">+IF(OFFSET('Sanitation Data'!$E$30,0,10*ROW('Sanitation Data'!E127))="","",OFFSET('Sanitation Data'!$E$30,0,10*ROW('Sanitation Data'!E127)))</f>
        <v/>
      </c>
      <c r="CS133" s="370" t="str">
        <f ca="1">+IF(OFFSET('Sanitation Data'!$E$31,0,10*ROW('Sanitation Data'!E127))="","",OFFSET('Sanitation Data'!$E$31,0,10*ROW('Sanitation Data'!E127)))</f>
        <v/>
      </c>
      <c r="CT133" s="370" t="str">
        <f ca="1">+IF(OFFSET('Sanitation Data'!$E$32,0,10*ROW('Sanitation Data'!E127))="","",OFFSET('Sanitation Data'!$E$32,0,10*ROW('Sanitation Data'!E127)))</f>
        <v/>
      </c>
      <c r="CU133" s="370" t="str">
        <f ca="1">+IF(OFFSET('Sanitation Data'!$F$28,0,10*ROW('Sanitation Data'!F127))="","",OFFSET('Sanitation Data'!$F$28,0,10*ROW('Sanitation Data'!F127)))</f>
        <v/>
      </c>
      <c r="CV133" s="370" t="str">
        <f ca="1">+IF(OFFSET('Sanitation Data'!$F$29,0,10*ROW('Sanitation Data'!F127))="","",OFFSET('Sanitation Data'!$F$29,0,10*ROW('Sanitation Data'!F127)))</f>
        <v/>
      </c>
      <c r="CW133" s="370" t="str">
        <f ca="1">+IF(OFFSET('Sanitation Data'!$F$30,0,10*ROW('Sanitation Data'!F127))="","",OFFSET('Sanitation Data'!$F$30,0,10*ROW('Sanitation Data'!F127)))</f>
        <v/>
      </c>
      <c r="CX133" s="370" t="str">
        <f ca="1">+IF(OFFSET('Sanitation Data'!$F$31,0,10*ROW('Sanitation Data'!F127))="","",OFFSET('Sanitation Data'!$F$31,0,10*ROW('Sanitation Data'!F127)))</f>
        <v/>
      </c>
      <c r="CY133" s="370" t="str">
        <f ca="1">+IF(OFFSET('Sanitation Data'!$F$32,0,10*ROW('Sanitation Data'!F127))="","",OFFSET('Sanitation Data'!$F$32,0,10*ROW('Sanitation Data'!F127)))</f>
        <v/>
      </c>
      <c r="CZ133" s="370" t="str">
        <f ca="1">+IF(OFFSET('Sanitation Data'!$G$28,0,10*ROW('Sanitation Data'!G127))="","",OFFSET('Sanitation Data'!$G$28,0,10*ROW('Sanitation Data'!G127)))</f>
        <v/>
      </c>
      <c r="DA133" s="370" t="str">
        <f ca="1">+IF(OFFSET('Sanitation Data'!$G$29,0,10*ROW('Sanitation Data'!G127))="","",OFFSET('Sanitation Data'!$G$29,0,10*ROW('Sanitation Data'!G127)))</f>
        <v/>
      </c>
      <c r="DB133" s="370" t="str">
        <f ca="1">+IF(OFFSET('Sanitation Data'!$G$30,0,10*ROW('Sanitation Data'!G127))="","",OFFSET('Sanitation Data'!$G$30,0,10*ROW('Sanitation Data'!G127)))</f>
        <v/>
      </c>
      <c r="DC133" s="370" t="str">
        <f ca="1">+IF(OFFSET('Sanitation Data'!$G$31,0,10*ROW('Sanitation Data'!G127))="","",OFFSET('Sanitation Data'!$G$31,0,10*ROW('Sanitation Data'!G127)))</f>
        <v/>
      </c>
      <c r="DD133" s="370" t="str">
        <f ca="1">+IF(OFFSET('Sanitation Data'!$G$32,0,10*ROW('Sanitation Data'!G127))="","",OFFSET('Sanitation Data'!$G$32,0,10*ROW('Sanitation Data'!G127)))</f>
        <v/>
      </c>
      <c r="DE133" s="370" t="str">
        <f ca="1">+IF(OFFSET('Sanitation Data'!$H$28,0,10*ROW('Sanitation Data'!H127))="","",OFFSET('Sanitation Data'!$H$28,0,10*ROW('Sanitation Data'!H127)))</f>
        <v/>
      </c>
      <c r="DF133" s="370" t="str">
        <f ca="1">+IF(OFFSET('Sanitation Data'!$H$29,0,10*ROW('Sanitation Data'!H127))="","",OFFSET('Sanitation Data'!$H$29,0,10*ROW('Sanitation Data'!H127)))</f>
        <v/>
      </c>
      <c r="DG133" s="370" t="str">
        <f ca="1">+IF(OFFSET('Sanitation Data'!$H$30,0,10*ROW('Sanitation Data'!H127))="","",OFFSET('Sanitation Data'!$H$30,0,10*ROW('Sanitation Data'!H127)))</f>
        <v/>
      </c>
      <c r="DH133" s="370" t="str">
        <f ca="1">+IF(OFFSET('Sanitation Data'!$H$31,0,10*ROW('Sanitation Data'!H127))="","",OFFSET('Sanitation Data'!$H$31,0,10*ROW('Sanitation Data'!H127)))</f>
        <v/>
      </c>
      <c r="DI133" s="370" t="str">
        <f ca="1">+IF(OFFSET('Sanitation Data'!$H$32,0,10*ROW('Sanitation Data'!H127))="","",OFFSET('Sanitation Data'!$H$32,0,10*ROW('Sanitation Data'!H127)))</f>
        <v/>
      </c>
      <c r="DJ133" s="370" t="str">
        <f ca="1">+IF(OFFSET('Sanitation Data'!$I$28,0,10*ROW('Sanitation Data'!I127))="","",OFFSET('Sanitation Data'!$I$28,0,10*ROW('Sanitation Data'!I127)))</f>
        <v/>
      </c>
      <c r="DK133" s="370" t="str">
        <f ca="1">+IF(OFFSET('Sanitation Data'!$I$29,0,10*ROW('Sanitation Data'!I127))="","",OFFSET('Sanitation Data'!$I$29,0,10*ROW('Sanitation Data'!I127)))</f>
        <v/>
      </c>
      <c r="DL133" s="370" t="str">
        <f ca="1">+IF(OFFSET('Sanitation Data'!$I$30,0,10*ROW('Sanitation Data'!I127))="","",OFFSET('Sanitation Data'!$I$30,0,10*ROW('Sanitation Data'!I127)))</f>
        <v/>
      </c>
      <c r="DM133" s="370" t="str">
        <f ca="1">+IF(OFFSET('Sanitation Data'!$I$31,0,10*ROW('Sanitation Data'!I127))="","",OFFSET('Sanitation Data'!$I$31,0,10*ROW('Sanitation Data'!I127)))</f>
        <v/>
      </c>
      <c r="DN133" s="370" t="str">
        <f ca="1">+IF(OFFSET('Sanitation Data'!$I$32,0,10*ROW('Sanitation Data'!I127))="","",OFFSET('Sanitation Data'!$I$32,0,10*ROW('Sanitation Data'!I127)))</f>
        <v/>
      </c>
      <c r="DO133" s="370" t="str">
        <f ca="1">+IF(OFFSET('Hygiene Data'!$D$11,0,10*ROW('Hygiene Data'!D127))="","",OFFSET('Hygiene Data'!$D$11,0,10*ROW('Hygiene Data'!D127)))</f>
        <v/>
      </c>
      <c r="DP133" s="370" t="str">
        <f ca="1">+IF(OFFSET('Hygiene Data'!$D$12,0,10*ROW('Hygiene Data'!D127))="","",OFFSET('Hygiene Data'!$D$12,0,10*ROW('Hygiene Data'!D127)))</f>
        <v/>
      </c>
      <c r="DQ133" s="370" t="str">
        <f ca="1">+IF(OFFSET('Hygiene Data'!$D$13,0,10*ROW('Hygiene Data'!D127))="","",OFFSET('Hygiene Data'!$D$13,0,10*ROW('Hygiene Data'!D127)))</f>
        <v/>
      </c>
      <c r="DR133" s="370" t="str">
        <f ca="1">+IF(OFFSET('Hygiene Data'!$E$11,0,10*ROW('Hygiene Data'!E127))="","",OFFSET('Hygiene Data'!$E$11,0,10*ROW('Hygiene Data'!E127)))</f>
        <v/>
      </c>
      <c r="DS133" s="370" t="str">
        <f ca="1">+IF(OFFSET('Hygiene Data'!$E$12,0,10*ROW('Hygiene Data'!E127))="","",OFFSET('Hygiene Data'!$E$12,0,10*ROW('Hygiene Data'!E127)))</f>
        <v/>
      </c>
      <c r="DT133" s="370" t="str">
        <f ca="1">+IF(OFFSET('Hygiene Data'!$E$13,0,10*ROW('Hygiene Data'!E127))="","",OFFSET('Hygiene Data'!$E$13,0,10*ROW('Hygiene Data'!E127)))</f>
        <v/>
      </c>
      <c r="DU133" s="370" t="str">
        <f ca="1">+IF(OFFSET('Hygiene Data'!$F$11,0,10*ROW('Hygiene Data'!F127))="","",OFFSET('Hygiene Data'!$F$11,0,10*ROW('Hygiene Data'!F127)))</f>
        <v/>
      </c>
      <c r="DV133" s="370" t="str">
        <f ca="1">+IF(OFFSET('Hygiene Data'!$F$12,0,10*ROW('Hygiene Data'!F127))="","",OFFSET('Hygiene Data'!$F$12,0,10*ROW('Hygiene Data'!F127)))</f>
        <v/>
      </c>
      <c r="DW133" s="370" t="str">
        <f ca="1">+IF(OFFSET('Hygiene Data'!$F$13,0,10*ROW('Hygiene Data'!F127))="","",OFFSET('Hygiene Data'!$F$13,0,10*ROW('Hygiene Data'!F127)))</f>
        <v/>
      </c>
      <c r="DX133" s="370" t="str">
        <f ca="1">+IF(OFFSET('Hygiene Data'!$G$11,0,10*ROW('Hygiene Data'!G127))="","",OFFSET('Hygiene Data'!$G$11,0,10*ROW('Hygiene Data'!G127)))</f>
        <v/>
      </c>
      <c r="DY133" s="370" t="str">
        <f ca="1">+IF(OFFSET('Hygiene Data'!$G$12,0,10*ROW('Hygiene Data'!G127))="","",OFFSET('Hygiene Data'!$G$12,0,10*ROW('Hygiene Data'!G127)))</f>
        <v/>
      </c>
      <c r="DZ133" s="370" t="str">
        <f ca="1">+IF(OFFSET('Hygiene Data'!$G$13,0,10*ROW('Hygiene Data'!G127))="","",OFFSET('Hygiene Data'!$G$13,0,10*ROW('Hygiene Data'!G127)))</f>
        <v/>
      </c>
      <c r="EA133" s="370" t="str">
        <f ca="1">+IF(OFFSET('Hygiene Data'!$H$11,0,10*ROW('Hygiene Data'!H127))="","",OFFSET('Hygiene Data'!$H$11,0,10*ROW('Hygiene Data'!H127)))</f>
        <v/>
      </c>
      <c r="EB133" s="370" t="str">
        <f ca="1">+IF(OFFSET('Hygiene Data'!$H$12,0,10*ROW('Hygiene Data'!H127))="","",OFFSET('Hygiene Data'!$H$12,0,10*ROW('Hygiene Data'!H127)))</f>
        <v/>
      </c>
      <c r="EC133" s="370" t="str">
        <f ca="1">+IF(OFFSET('Hygiene Data'!$H$13,0,10*ROW('Hygiene Data'!H127))="","",OFFSET('Hygiene Data'!$H$13,0,10*ROW('Hygiene Data'!H127)))</f>
        <v/>
      </c>
      <c r="ED133" s="370" t="str">
        <f ca="1">+IF(OFFSET('Hygiene Data'!$I$11,0,10*ROW('Hygiene Data'!I127))="","",OFFSET('Hygiene Data'!$I$11,0,10*ROW('Hygiene Data'!I127)))</f>
        <v/>
      </c>
      <c r="EE133" s="370" t="str">
        <f ca="1">+IF(OFFSET('Hygiene Data'!$I$12,0,10*ROW('Hygiene Data'!I127))="","",OFFSET('Hygiene Data'!$I$12,0,10*ROW('Hygiene Data'!I127)))</f>
        <v/>
      </c>
      <c r="EF133" s="370" t="str">
        <f ca="1">+IF(OFFSET('Hygiene Data'!$I$13,0,10*ROW('Hygiene Data'!I127))="","",OFFSET('Hygiene Data'!$I$13,0,10*ROW('Hygiene Data'!I127)))</f>
        <v/>
      </c>
    </row>
    <row r="134" spans="1:136" x14ac:dyDescent="0.25">
      <c r="A134" s="479" t="str">
        <f ca="1">+IF(OFFSET('Water Data'!$B$2,0,10*ROW('Water Data'!E128))="","",OFFSET('Water Data'!$B$2,0,10*ROW('Water Data'!E128)))</f>
        <v/>
      </c>
      <c r="B134" s="47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6" t="str">
        <f t="shared" ca="1" si="1"/>
        <v/>
      </c>
      <c r="D134" s="50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0" t="str">
        <f ca="1">+IF(OFFSET('Water Data'!$D$27,0,10*ROW('Water Data'!D128))="","",OFFSET('Water Data'!$D$27,0,10*ROW('Water Data'!D128)))</f>
        <v/>
      </c>
      <c r="BT134" s="370" t="str">
        <f ca="1">+IF(OFFSET('Water Data'!$D$28,0,10*ROW('Water Data'!D128))="","",OFFSET('Water Data'!$D$28,0,10*ROW('Water Data'!D128)))</f>
        <v/>
      </c>
      <c r="BU134" s="370" t="str">
        <f ca="1">+IF(OFFSET('Water Data'!$D$29,0,10*ROW('Water Data'!D128))="","",OFFSET('Water Data'!$D$29,0,10*ROW('Water Data'!D128)))</f>
        <v/>
      </c>
      <c r="BV134" s="370" t="str">
        <f ca="1">+IF(OFFSET('Water Data'!$E$27,0,10*ROW('Water Data'!E128))="","",OFFSET('Water Data'!$E$27,0,10*ROW('Water Data'!E128)))</f>
        <v/>
      </c>
      <c r="BW134" s="370" t="str">
        <f ca="1">+IF(OFFSET('Water Data'!$E$28,0,10*ROW('Water Data'!E128))="","",OFFSET('Water Data'!$E$28,0,10*ROW('Water Data'!E128)))</f>
        <v/>
      </c>
      <c r="BX134" s="370" t="str">
        <f ca="1">+IF(OFFSET('Water Data'!$E$29,0,10*ROW('Water Data'!E128))="","",OFFSET('Water Data'!$E$29,0,10*ROW('Water Data'!E128)))</f>
        <v/>
      </c>
      <c r="BY134" s="370" t="str">
        <f ca="1">+IF(OFFSET('Water Data'!$F$27,0,10*ROW('Water Data'!F128))="","",OFFSET('Water Data'!$F$27,0,10*ROW('Water Data'!F128)))</f>
        <v/>
      </c>
      <c r="BZ134" s="370" t="str">
        <f ca="1">+IF(OFFSET('Water Data'!$F$28,0,10*ROW('Water Data'!F128))="","",OFFSET('Water Data'!$F$28,0,10*ROW('Water Data'!F128)))</f>
        <v/>
      </c>
      <c r="CA134" s="370" t="str">
        <f ca="1">+IF(OFFSET('Water Data'!$F$29,0,10*ROW('Water Data'!F128))="","",OFFSET('Water Data'!$F$29,0,10*ROW('Water Data'!F128)))</f>
        <v/>
      </c>
      <c r="CB134" s="370" t="str">
        <f ca="1">+IF(OFFSET('Water Data'!$G$27,0,10*ROW('Water Data'!G128))="","",OFFSET('Water Data'!$G$27,0,10*ROW('Water Data'!G128)))</f>
        <v/>
      </c>
      <c r="CC134" s="370" t="str">
        <f ca="1">+IF(OFFSET('Water Data'!$G$28,0,10*ROW('Water Data'!G128))="","",OFFSET('Water Data'!$G$28,0,10*ROW('Water Data'!G128)))</f>
        <v/>
      </c>
      <c r="CD134" s="370" t="str">
        <f ca="1">+IF(OFFSET('Water Data'!$G$29,0,10*ROW('Water Data'!G128))="","",OFFSET('Water Data'!$G$29,0,10*ROW('Water Data'!G128)))</f>
        <v/>
      </c>
      <c r="CE134" s="370" t="str">
        <f ca="1">+IF(OFFSET('Water Data'!$H$27,0,10*ROW('Water Data'!H128))="","",OFFSET('Water Data'!$H$27,0,10*ROW('Water Data'!H128)))</f>
        <v/>
      </c>
      <c r="CF134" s="370" t="str">
        <f ca="1">+IF(OFFSET('Water Data'!$H$28,0,10*ROW('Water Data'!H128))="","",OFFSET('Water Data'!$H$28,0,10*ROW('Water Data'!H128)))</f>
        <v/>
      </c>
      <c r="CG134" s="370" t="str">
        <f ca="1">+IF(OFFSET('Water Data'!$H$29,0,10*ROW('Water Data'!H128))="","",OFFSET('Water Data'!$H$29,0,10*ROW('Water Data'!H128)))</f>
        <v/>
      </c>
      <c r="CH134" s="370" t="str">
        <f ca="1">+IF(OFFSET('Water Data'!$I$27,0,10*ROW('Water Data'!I128))="","",OFFSET('Water Data'!$I$27,0,10*ROW('Water Data'!I128)))</f>
        <v/>
      </c>
      <c r="CI134" s="370" t="str">
        <f ca="1">+IF(OFFSET('Water Data'!$I$28,0,10*ROW('Water Data'!I128))="","",OFFSET('Water Data'!$I$28,0,10*ROW('Water Data'!I128)))</f>
        <v/>
      </c>
      <c r="CJ134" s="370" t="str">
        <f ca="1">+IF(OFFSET('Water Data'!$I$29,0,10*ROW('Water Data'!I128))="","",OFFSET('Water Data'!$I$29,0,10*ROW('Water Data'!I128)))</f>
        <v/>
      </c>
      <c r="CK134" s="370" t="str">
        <f ca="1">+IF(OFFSET('Sanitation Data'!$D$28,0,10*ROW('Sanitation Data'!D128))="","",OFFSET('Sanitation Data'!$D$28,0,10*ROW('Sanitation Data'!D128)))</f>
        <v/>
      </c>
      <c r="CL134" s="370" t="str">
        <f ca="1">+IF(OFFSET('Sanitation Data'!$D$29,0,10*ROW('Sanitation Data'!D128))="","",OFFSET('Sanitation Data'!$D$29,0,10*ROW('Sanitation Data'!D128)))</f>
        <v/>
      </c>
      <c r="CM134" s="370" t="str">
        <f ca="1">+IF(OFFSET('Sanitation Data'!$D$30,0,10*ROW('Sanitation Data'!D128))="","",OFFSET('Sanitation Data'!$D$30,0,10*ROW('Sanitation Data'!D128)))</f>
        <v/>
      </c>
      <c r="CN134" s="370" t="str">
        <f ca="1">+IF(OFFSET('Sanitation Data'!$D$31,0,10*ROW('Sanitation Data'!D128))="","",OFFSET('Sanitation Data'!$D$31,0,10*ROW('Sanitation Data'!D128)))</f>
        <v/>
      </c>
      <c r="CO134" s="370" t="str">
        <f ca="1">+IF(OFFSET('Sanitation Data'!$D$32,0,10*ROW('Sanitation Data'!D128))="","",OFFSET('Sanitation Data'!$D$32,0,10*ROW('Sanitation Data'!D128)))</f>
        <v/>
      </c>
      <c r="CP134" s="370" t="str">
        <f ca="1">+IF(OFFSET('Sanitation Data'!$E$28,0,10*ROW('Sanitation Data'!E128))="","",OFFSET('Sanitation Data'!$E$28,0,10*ROW('Sanitation Data'!E128)))</f>
        <v/>
      </c>
      <c r="CQ134" s="370" t="str">
        <f ca="1">+IF(OFFSET('Sanitation Data'!$E$29,0,10*ROW('Sanitation Data'!E128))="","",OFFSET('Sanitation Data'!$E$29,0,10*ROW('Sanitation Data'!E128)))</f>
        <v/>
      </c>
      <c r="CR134" s="370" t="str">
        <f ca="1">+IF(OFFSET('Sanitation Data'!$E$30,0,10*ROW('Sanitation Data'!E128))="","",OFFSET('Sanitation Data'!$E$30,0,10*ROW('Sanitation Data'!E128)))</f>
        <v/>
      </c>
      <c r="CS134" s="370" t="str">
        <f ca="1">+IF(OFFSET('Sanitation Data'!$E$31,0,10*ROW('Sanitation Data'!E128))="","",OFFSET('Sanitation Data'!$E$31,0,10*ROW('Sanitation Data'!E128)))</f>
        <v/>
      </c>
      <c r="CT134" s="370" t="str">
        <f ca="1">+IF(OFFSET('Sanitation Data'!$E$32,0,10*ROW('Sanitation Data'!E128))="","",OFFSET('Sanitation Data'!$E$32,0,10*ROW('Sanitation Data'!E128)))</f>
        <v/>
      </c>
      <c r="CU134" s="370" t="str">
        <f ca="1">+IF(OFFSET('Sanitation Data'!$F$28,0,10*ROW('Sanitation Data'!F128))="","",OFFSET('Sanitation Data'!$F$28,0,10*ROW('Sanitation Data'!F128)))</f>
        <v/>
      </c>
      <c r="CV134" s="370" t="str">
        <f ca="1">+IF(OFFSET('Sanitation Data'!$F$29,0,10*ROW('Sanitation Data'!F128))="","",OFFSET('Sanitation Data'!$F$29,0,10*ROW('Sanitation Data'!F128)))</f>
        <v/>
      </c>
      <c r="CW134" s="370" t="str">
        <f ca="1">+IF(OFFSET('Sanitation Data'!$F$30,0,10*ROW('Sanitation Data'!F128))="","",OFFSET('Sanitation Data'!$F$30,0,10*ROW('Sanitation Data'!F128)))</f>
        <v/>
      </c>
      <c r="CX134" s="370" t="str">
        <f ca="1">+IF(OFFSET('Sanitation Data'!$F$31,0,10*ROW('Sanitation Data'!F128))="","",OFFSET('Sanitation Data'!$F$31,0,10*ROW('Sanitation Data'!F128)))</f>
        <v/>
      </c>
      <c r="CY134" s="370" t="str">
        <f ca="1">+IF(OFFSET('Sanitation Data'!$F$32,0,10*ROW('Sanitation Data'!F128))="","",OFFSET('Sanitation Data'!$F$32,0,10*ROW('Sanitation Data'!F128)))</f>
        <v/>
      </c>
      <c r="CZ134" s="370" t="str">
        <f ca="1">+IF(OFFSET('Sanitation Data'!$G$28,0,10*ROW('Sanitation Data'!G128))="","",OFFSET('Sanitation Data'!$G$28,0,10*ROW('Sanitation Data'!G128)))</f>
        <v/>
      </c>
      <c r="DA134" s="370" t="str">
        <f ca="1">+IF(OFFSET('Sanitation Data'!$G$29,0,10*ROW('Sanitation Data'!G128))="","",OFFSET('Sanitation Data'!$G$29,0,10*ROW('Sanitation Data'!G128)))</f>
        <v/>
      </c>
      <c r="DB134" s="370" t="str">
        <f ca="1">+IF(OFFSET('Sanitation Data'!$G$30,0,10*ROW('Sanitation Data'!G128))="","",OFFSET('Sanitation Data'!$G$30,0,10*ROW('Sanitation Data'!G128)))</f>
        <v/>
      </c>
      <c r="DC134" s="370" t="str">
        <f ca="1">+IF(OFFSET('Sanitation Data'!$G$31,0,10*ROW('Sanitation Data'!G128))="","",OFFSET('Sanitation Data'!$G$31,0,10*ROW('Sanitation Data'!G128)))</f>
        <v/>
      </c>
      <c r="DD134" s="370" t="str">
        <f ca="1">+IF(OFFSET('Sanitation Data'!$G$32,0,10*ROW('Sanitation Data'!G128))="","",OFFSET('Sanitation Data'!$G$32,0,10*ROW('Sanitation Data'!G128)))</f>
        <v/>
      </c>
      <c r="DE134" s="370" t="str">
        <f ca="1">+IF(OFFSET('Sanitation Data'!$H$28,0,10*ROW('Sanitation Data'!H128))="","",OFFSET('Sanitation Data'!$H$28,0,10*ROW('Sanitation Data'!H128)))</f>
        <v/>
      </c>
      <c r="DF134" s="370" t="str">
        <f ca="1">+IF(OFFSET('Sanitation Data'!$H$29,0,10*ROW('Sanitation Data'!H128))="","",OFFSET('Sanitation Data'!$H$29,0,10*ROW('Sanitation Data'!H128)))</f>
        <v/>
      </c>
      <c r="DG134" s="370" t="str">
        <f ca="1">+IF(OFFSET('Sanitation Data'!$H$30,0,10*ROW('Sanitation Data'!H128))="","",OFFSET('Sanitation Data'!$H$30,0,10*ROW('Sanitation Data'!H128)))</f>
        <v/>
      </c>
      <c r="DH134" s="370" t="str">
        <f ca="1">+IF(OFFSET('Sanitation Data'!$H$31,0,10*ROW('Sanitation Data'!H128))="","",OFFSET('Sanitation Data'!$H$31,0,10*ROW('Sanitation Data'!H128)))</f>
        <v/>
      </c>
      <c r="DI134" s="370" t="str">
        <f ca="1">+IF(OFFSET('Sanitation Data'!$H$32,0,10*ROW('Sanitation Data'!H128))="","",OFFSET('Sanitation Data'!$H$32,0,10*ROW('Sanitation Data'!H128)))</f>
        <v/>
      </c>
      <c r="DJ134" s="370" t="str">
        <f ca="1">+IF(OFFSET('Sanitation Data'!$I$28,0,10*ROW('Sanitation Data'!I128))="","",OFFSET('Sanitation Data'!$I$28,0,10*ROW('Sanitation Data'!I128)))</f>
        <v/>
      </c>
      <c r="DK134" s="370" t="str">
        <f ca="1">+IF(OFFSET('Sanitation Data'!$I$29,0,10*ROW('Sanitation Data'!I128))="","",OFFSET('Sanitation Data'!$I$29,0,10*ROW('Sanitation Data'!I128)))</f>
        <v/>
      </c>
      <c r="DL134" s="370" t="str">
        <f ca="1">+IF(OFFSET('Sanitation Data'!$I$30,0,10*ROW('Sanitation Data'!I128))="","",OFFSET('Sanitation Data'!$I$30,0,10*ROW('Sanitation Data'!I128)))</f>
        <v/>
      </c>
      <c r="DM134" s="370" t="str">
        <f ca="1">+IF(OFFSET('Sanitation Data'!$I$31,0,10*ROW('Sanitation Data'!I128))="","",OFFSET('Sanitation Data'!$I$31,0,10*ROW('Sanitation Data'!I128)))</f>
        <v/>
      </c>
      <c r="DN134" s="370" t="str">
        <f ca="1">+IF(OFFSET('Sanitation Data'!$I$32,0,10*ROW('Sanitation Data'!I128))="","",OFFSET('Sanitation Data'!$I$32,0,10*ROW('Sanitation Data'!I128)))</f>
        <v/>
      </c>
      <c r="DO134" s="370" t="str">
        <f ca="1">+IF(OFFSET('Hygiene Data'!$D$11,0,10*ROW('Hygiene Data'!D128))="","",OFFSET('Hygiene Data'!$D$11,0,10*ROW('Hygiene Data'!D128)))</f>
        <v/>
      </c>
      <c r="DP134" s="370" t="str">
        <f ca="1">+IF(OFFSET('Hygiene Data'!$D$12,0,10*ROW('Hygiene Data'!D128))="","",OFFSET('Hygiene Data'!$D$12,0,10*ROW('Hygiene Data'!D128)))</f>
        <v/>
      </c>
      <c r="DQ134" s="370" t="str">
        <f ca="1">+IF(OFFSET('Hygiene Data'!$D$13,0,10*ROW('Hygiene Data'!D128))="","",OFFSET('Hygiene Data'!$D$13,0,10*ROW('Hygiene Data'!D128)))</f>
        <v/>
      </c>
      <c r="DR134" s="370" t="str">
        <f ca="1">+IF(OFFSET('Hygiene Data'!$E$11,0,10*ROW('Hygiene Data'!E128))="","",OFFSET('Hygiene Data'!$E$11,0,10*ROW('Hygiene Data'!E128)))</f>
        <v/>
      </c>
      <c r="DS134" s="370" t="str">
        <f ca="1">+IF(OFFSET('Hygiene Data'!$E$12,0,10*ROW('Hygiene Data'!E128))="","",OFFSET('Hygiene Data'!$E$12,0,10*ROW('Hygiene Data'!E128)))</f>
        <v/>
      </c>
      <c r="DT134" s="370" t="str">
        <f ca="1">+IF(OFFSET('Hygiene Data'!$E$13,0,10*ROW('Hygiene Data'!E128))="","",OFFSET('Hygiene Data'!$E$13,0,10*ROW('Hygiene Data'!E128)))</f>
        <v/>
      </c>
      <c r="DU134" s="370" t="str">
        <f ca="1">+IF(OFFSET('Hygiene Data'!$F$11,0,10*ROW('Hygiene Data'!F128))="","",OFFSET('Hygiene Data'!$F$11,0,10*ROW('Hygiene Data'!F128)))</f>
        <v/>
      </c>
      <c r="DV134" s="370" t="str">
        <f ca="1">+IF(OFFSET('Hygiene Data'!$F$12,0,10*ROW('Hygiene Data'!F128))="","",OFFSET('Hygiene Data'!$F$12,0,10*ROW('Hygiene Data'!F128)))</f>
        <v/>
      </c>
      <c r="DW134" s="370" t="str">
        <f ca="1">+IF(OFFSET('Hygiene Data'!$F$13,0,10*ROW('Hygiene Data'!F128))="","",OFFSET('Hygiene Data'!$F$13,0,10*ROW('Hygiene Data'!F128)))</f>
        <v/>
      </c>
      <c r="DX134" s="370" t="str">
        <f ca="1">+IF(OFFSET('Hygiene Data'!$G$11,0,10*ROW('Hygiene Data'!G128))="","",OFFSET('Hygiene Data'!$G$11,0,10*ROW('Hygiene Data'!G128)))</f>
        <v/>
      </c>
      <c r="DY134" s="370" t="str">
        <f ca="1">+IF(OFFSET('Hygiene Data'!$G$12,0,10*ROW('Hygiene Data'!G128))="","",OFFSET('Hygiene Data'!$G$12,0,10*ROW('Hygiene Data'!G128)))</f>
        <v/>
      </c>
      <c r="DZ134" s="370" t="str">
        <f ca="1">+IF(OFFSET('Hygiene Data'!$G$13,0,10*ROW('Hygiene Data'!G128))="","",OFFSET('Hygiene Data'!$G$13,0,10*ROW('Hygiene Data'!G128)))</f>
        <v/>
      </c>
      <c r="EA134" s="370" t="str">
        <f ca="1">+IF(OFFSET('Hygiene Data'!$H$11,0,10*ROW('Hygiene Data'!H128))="","",OFFSET('Hygiene Data'!$H$11,0,10*ROW('Hygiene Data'!H128)))</f>
        <v/>
      </c>
      <c r="EB134" s="370" t="str">
        <f ca="1">+IF(OFFSET('Hygiene Data'!$H$12,0,10*ROW('Hygiene Data'!H128))="","",OFFSET('Hygiene Data'!$H$12,0,10*ROW('Hygiene Data'!H128)))</f>
        <v/>
      </c>
      <c r="EC134" s="370" t="str">
        <f ca="1">+IF(OFFSET('Hygiene Data'!$H$13,0,10*ROW('Hygiene Data'!H128))="","",OFFSET('Hygiene Data'!$H$13,0,10*ROW('Hygiene Data'!H128)))</f>
        <v/>
      </c>
      <c r="ED134" s="370" t="str">
        <f ca="1">+IF(OFFSET('Hygiene Data'!$I$11,0,10*ROW('Hygiene Data'!I128))="","",OFFSET('Hygiene Data'!$I$11,0,10*ROW('Hygiene Data'!I128)))</f>
        <v/>
      </c>
      <c r="EE134" s="370" t="str">
        <f ca="1">+IF(OFFSET('Hygiene Data'!$I$12,0,10*ROW('Hygiene Data'!I128))="","",OFFSET('Hygiene Data'!$I$12,0,10*ROW('Hygiene Data'!I128)))</f>
        <v/>
      </c>
      <c r="EF134" s="370" t="str">
        <f ca="1">+IF(OFFSET('Hygiene Data'!$I$13,0,10*ROW('Hygiene Data'!I128))="","",OFFSET('Hygiene Data'!$I$13,0,10*ROW('Hygiene Data'!I128)))</f>
        <v/>
      </c>
    </row>
    <row r="135" spans="1:136" x14ac:dyDescent="0.25">
      <c r="A135" s="479" t="str">
        <f ca="1">+IF(OFFSET('Water Data'!$B$2,0,10*ROW('Water Data'!E129))="","",OFFSET('Water Data'!$B$2,0,10*ROW('Water Data'!E129)))</f>
        <v/>
      </c>
      <c r="B135" s="47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6" t="str">
        <f t="shared" ref="C135:C198" ca="1" si="2">+IF(ISNUMBER(VALUE(MID(A135,5,4))), VALUE(MID(A135, 5,4)),"")</f>
        <v/>
      </c>
      <c r="D135" s="50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0" t="str">
        <f ca="1">+IF(OFFSET('Water Data'!$D$27,0,10*ROW('Water Data'!D129))="","",OFFSET('Water Data'!$D$27,0,10*ROW('Water Data'!D129)))</f>
        <v/>
      </c>
      <c r="BT135" s="370" t="str">
        <f ca="1">+IF(OFFSET('Water Data'!$D$28,0,10*ROW('Water Data'!D129))="","",OFFSET('Water Data'!$D$28,0,10*ROW('Water Data'!D129)))</f>
        <v/>
      </c>
      <c r="BU135" s="370" t="str">
        <f ca="1">+IF(OFFSET('Water Data'!$D$29,0,10*ROW('Water Data'!D129))="","",OFFSET('Water Data'!$D$29,0,10*ROW('Water Data'!D129)))</f>
        <v/>
      </c>
      <c r="BV135" s="370" t="str">
        <f ca="1">+IF(OFFSET('Water Data'!$E$27,0,10*ROW('Water Data'!E129))="","",OFFSET('Water Data'!$E$27,0,10*ROW('Water Data'!E129)))</f>
        <v/>
      </c>
      <c r="BW135" s="370" t="str">
        <f ca="1">+IF(OFFSET('Water Data'!$E$28,0,10*ROW('Water Data'!E129))="","",OFFSET('Water Data'!$E$28,0,10*ROW('Water Data'!E129)))</f>
        <v/>
      </c>
      <c r="BX135" s="370" t="str">
        <f ca="1">+IF(OFFSET('Water Data'!$E$29,0,10*ROW('Water Data'!E129))="","",OFFSET('Water Data'!$E$29,0,10*ROW('Water Data'!E129)))</f>
        <v/>
      </c>
      <c r="BY135" s="370" t="str">
        <f ca="1">+IF(OFFSET('Water Data'!$F$27,0,10*ROW('Water Data'!F129))="","",OFFSET('Water Data'!$F$27,0,10*ROW('Water Data'!F129)))</f>
        <v/>
      </c>
      <c r="BZ135" s="370" t="str">
        <f ca="1">+IF(OFFSET('Water Data'!$F$28,0,10*ROW('Water Data'!F129))="","",OFFSET('Water Data'!$F$28,0,10*ROW('Water Data'!F129)))</f>
        <v/>
      </c>
      <c r="CA135" s="370" t="str">
        <f ca="1">+IF(OFFSET('Water Data'!$F$29,0,10*ROW('Water Data'!F129))="","",OFFSET('Water Data'!$F$29,0,10*ROW('Water Data'!F129)))</f>
        <v/>
      </c>
      <c r="CB135" s="370" t="str">
        <f ca="1">+IF(OFFSET('Water Data'!$G$27,0,10*ROW('Water Data'!G129))="","",OFFSET('Water Data'!$G$27,0,10*ROW('Water Data'!G129)))</f>
        <v/>
      </c>
      <c r="CC135" s="370" t="str">
        <f ca="1">+IF(OFFSET('Water Data'!$G$28,0,10*ROW('Water Data'!G129))="","",OFFSET('Water Data'!$G$28,0,10*ROW('Water Data'!G129)))</f>
        <v/>
      </c>
      <c r="CD135" s="370" t="str">
        <f ca="1">+IF(OFFSET('Water Data'!$G$29,0,10*ROW('Water Data'!G129))="","",OFFSET('Water Data'!$G$29,0,10*ROW('Water Data'!G129)))</f>
        <v/>
      </c>
      <c r="CE135" s="370" t="str">
        <f ca="1">+IF(OFFSET('Water Data'!$H$27,0,10*ROW('Water Data'!H129))="","",OFFSET('Water Data'!$H$27,0,10*ROW('Water Data'!H129)))</f>
        <v/>
      </c>
      <c r="CF135" s="370" t="str">
        <f ca="1">+IF(OFFSET('Water Data'!$H$28,0,10*ROW('Water Data'!H129))="","",OFFSET('Water Data'!$H$28,0,10*ROW('Water Data'!H129)))</f>
        <v/>
      </c>
      <c r="CG135" s="370" t="str">
        <f ca="1">+IF(OFFSET('Water Data'!$H$29,0,10*ROW('Water Data'!H129))="","",OFFSET('Water Data'!$H$29,0,10*ROW('Water Data'!H129)))</f>
        <v/>
      </c>
      <c r="CH135" s="370" t="str">
        <f ca="1">+IF(OFFSET('Water Data'!$I$27,0,10*ROW('Water Data'!I129))="","",OFFSET('Water Data'!$I$27,0,10*ROW('Water Data'!I129)))</f>
        <v/>
      </c>
      <c r="CI135" s="370" t="str">
        <f ca="1">+IF(OFFSET('Water Data'!$I$28,0,10*ROW('Water Data'!I129))="","",OFFSET('Water Data'!$I$28,0,10*ROW('Water Data'!I129)))</f>
        <v/>
      </c>
      <c r="CJ135" s="370" t="str">
        <f ca="1">+IF(OFFSET('Water Data'!$I$29,0,10*ROW('Water Data'!I129))="","",OFFSET('Water Data'!$I$29,0,10*ROW('Water Data'!I129)))</f>
        <v/>
      </c>
      <c r="CK135" s="370" t="str">
        <f ca="1">+IF(OFFSET('Sanitation Data'!$D$28,0,10*ROW('Sanitation Data'!D129))="","",OFFSET('Sanitation Data'!$D$28,0,10*ROW('Sanitation Data'!D129)))</f>
        <v/>
      </c>
      <c r="CL135" s="370" t="str">
        <f ca="1">+IF(OFFSET('Sanitation Data'!$D$29,0,10*ROW('Sanitation Data'!D129))="","",OFFSET('Sanitation Data'!$D$29,0,10*ROW('Sanitation Data'!D129)))</f>
        <v/>
      </c>
      <c r="CM135" s="370" t="str">
        <f ca="1">+IF(OFFSET('Sanitation Data'!$D$30,0,10*ROW('Sanitation Data'!D129))="","",OFFSET('Sanitation Data'!$D$30,0,10*ROW('Sanitation Data'!D129)))</f>
        <v/>
      </c>
      <c r="CN135" s="370" t="str">
        <f ca="1">+IF(OFFSET('Sanitation Data'!$D$31,0,10*ROW('Sanitation Data'!D129))="","",OFFSET('Sanitation Data'!$D$31,0,10*ROW('Sanitation Data'!D129)))</f>
        <v/>
      </c>
      <c r="CO135" s="370" t="str">
        <f ca="1">+IF(OFFSET('Sanitation Data'!$D$32,0,10*ROW('Sanitation Data'!D129))="","",OFFSET('Sanitation Data'!$D$32,0,10*ROW('Sanitation Data'!D129)))</f>
        <v/>
      </c>
      <c r="CP135" s="370" t="str">
        <f ca="1">+IF(OFFSET('Sanitation Data'!$E$28,0,10*ROW('Sanitation Data'!E129))="","",OFFSET('Sanitation Data'!$E$28,0,10*ROW('Sanitation Data'!E129)))</f>
        <v/>
      </c>
      <c r="CQ135" s="370" t="str">
        <f ca="1">+IF(OFFSET('Sanitation Data'!$E$29,0,10*ROW('Sanitation Data'!E129))="","",OFFSET('Sanitation Data'!$E$29,0,10*ROW('Sanitation Data'!E129)))</f>
        <v/>
      </c>
      <c r="CR135" s="370" t="str">
        <f ca="1">+IF(OFFSET('Sanitation Data'!$E$30,0,10*ROW('Sanitation Data'!E129))="","",OFFSET('Sanitation Data'!$E$30,0,10*ROW('Sanitation Data'!E129)))</f>
        <v/>
      </c>
      <c r="CS135" s="370" t="str">
        <f ca="1">+IF(OFFSET('Sanitation Data'!$E$31,0,10*ROW('Sanitation Data'!E129))="","",OFFSET('Sanitation Data'!$E$31,0,10*ROW('Sanitation Data'!E129)))</f>
        <v/>
      </c>
      <c r="CT135" s="370" t="str">
        <f ca="1">+IF(OFFSET('Sanitation Data'!$E$32,0,10*ROW('Sanitation Data'!E129))="","",OFFSET('Sanitation Data'!$E$32,0,10*ROW('Sanitation Data'!E129)))</f>
        <v/>
      </c>
      <c r="CU135" s="370" t="str">
        <f ca="1">+IF(OFFSET('Sanitation Data'!$F$28,0,10*ROW('Sanitation Data'!F129))="","",OFFSET('Sanitation Data'!$F$28,0,10*ROW('Sanitation Data'!F129)))</f>
        <v/>
      </c>
      <c r="CV135" s="370" t="str">
        <f ca="1">+IF(OFFSET('Sanitation Data'!$F$29,0,10*ROW('Sanitation Data'!F129))="","",OFFSET('Sanitation Data'!$F$29,0,10*ROW('Sanitation Data'!F129)))</f>
        <v/>
      </c>
      <c r="CW135" s="370" t="str">
        <f ca="1">+IF(OFFSET('Sanitation Data'!$F$30,0,10*ROW('Sanitation Data'!F129))="","",OFFSET('Sanitation Data'!$F$30,0,10*ROW('Sanitation Data'!F129)))</f>
        <v/>
      </c>
      <c r="CX135" s="370" t="str">
        <f ca="1">+IF(OFFSET('Sanitation Data'!$F$31,0,10*ROW('Sanitation Data'!F129))="","",OFFSET('Sanitation Data'!$F$31,0,10*ROW('Sanitation Data'!F129)))</f>
        <v/>
      </c>
      <c r="CY135" s="370" t="str">
        <f ca="1">+IF(OFFSET('Sanitation Data'!$F$32,0,10*ROW('Sanitation Data'!F129))="","",OFFSET('Sanitation Data'!$F$32,0,10*ROW('Sanitation Data'!F129)))</f>
        <v/>
      </c>
      <c r="CZ135" s="370" t="str">
        <f ca="1">+IF(OFFSET('Sanitation Data'!$G$28,0,10*ROW('Sanitation Data'!G129))="","",OFFSET('Sanitation Data'!$G$28,0,10*ROW('Sanitation Data'!G129)))</f>
        <v/>
      </c>
      <c r="DA135" s="370" t="str">
        <f ca="1">+IF(OFFSET('Sanitation Data'!$G$29,0,10*ROW('Sanitation Data'!G129))="","",OFFSET('Sanitation Data'!$G$29,0,10*ROW('Sanitation Data'!G129)))</f>
        <v/>
      </c>
      <c r="DB135" s="370" t="str">
        <f ca="1">+IF(OFFSET('Sanitation Data'!$G$30,0,10*ROW('Sanitation Data'!G129))="","",OFFSET('Sanitation Data'!$G$30,0,10*ROW('Sanitation Data'!G129)))</f>
        <v/>
      </c>
      <c r="DC135" s="370" t="str">
        <f ca="1">+IF(OFFSET('Sanitation Data'!$G$31,0,10*ROW('Sanitation Data'!G129))="","",OFFSET('Sanitation Data'!$G$31,0,10*ROW('Sanitation Data'!G129)))</f>
        <v/>
      </c>
      <c r="DD135" s="370" t="str">
        <f ca="1">+IF(OFFSET('Sanitation Data'!$G$32,0,10*ROW('Sanitation Data'!G129))="","",OFFSET('Sanitation Data'!$G$32,0,10*ROW('Sanitation Data'!G129)))</f>
        <v/>
      </c>
      <c r="DE135" s="370" t="str">
        <f ca="1">+IF(OFFSET('Sanitation Data'!$H$28,0,10*ROW('Sanitation Data'!H129))="","",OFFSET('Sanitation Data'!$H$28,0,10*ROW('Sanitation Data'!H129)))</f>
        <v/>
      </c>
      <c r="DF135" s="370" t="str">
        <f ca="1">+IF(OFFSET('Sanitation Data'!$H$29,0,10*ROW('Sanitation Data'!H129))="","",OFFSET('Sanitation Data'!$H$29,0,10*ROW('Sanitation Data'!H129)))</f>
        <v/>
      </c>
      <c r="DG135" s="370" t="str">
        <f ca="1">+IF(OFFSET('Sanitation Data'!$H$30,0,10*ROW('Sanitation Data'!H129))="","",OFFSET('Sanitation Data'!$H$30,0,10*ROW('Sanitation Data'!H129)))</f>
        <v/>
      </c>
      <c r="DH135" s="370" t="str">
        <f ca="1">+IF(OFFSET('Sanitation Data'!$H$31,0,10*ROW('Sanitation Data'!H129))="","",OFFSET('Sanitation Data'!$H$31,0,10*ROW('Sanitation Data'!H129)))</f>
        <v/>
      </c>
      <c r="DI135" s="370" t="str">
        <f ca="1">+IF(OFFSET('Sanitation Data'!$H$32,0,10*ROW('Sanitation Data'!H129))="","",OFFSET('Sanitation Data'!$H$32,0,10*ROW('Sanitation Data'!H129)))</f>
        <v/>
      </c>
      <c r="DJ135" s="370" t="str">
        <f ca="1">+IF(OFFSET('Sanitation Data'!$I$28,0,10*ROW('Sanitation Data'!I129))="","",OFFSET('Sanitation Data'!$I$28,0,10*ROW('Sanitation Data'!I129)))</f>
        <v/>
      </c>
      <c r="DK135" s="370" t="str">
        <f ca="1">+IF(OFFSET('Sanitation Data'!$I$29,0,10*ROW('Sanitation Data'!I129))="","",OFFSET('Sanitation Data'!$I$29,0,10*ROW('Sanitation Data'!I129)))</f>
        <v/>
      </c>
      <c r="DL135" s="370" t="str">
        <f ca="1">+IF(OFFSET('Sanitation Data'!$I$30,0,10*ROW('Sanitation Data'!I129))="","",OFFSET('Sanitation Data'!$I$30,0,10*ROW('Sanitation Data'!I129)))</f>
        <v/>
      </c>
      <c r="DM135" s="370" t="str">
        <f ca="1">+IF(OFFSET('Sanitation Data'!$I$31,0,10*ROW('Sanitation Data'!I129))="","",OFFSET('Sanitation Data'!$I$31,0,10*ROW('Sanitation Data'!I129)))</f>
        <v/>
      </c>
      <c r="DN135" s="370" t="str">
        <f ca="1">+IF(OFFSET('Sanitation Data'!$I$32,0,10*ROW('Sanitation Data'!I129))="","",OFFSET('Sanitation Data'!$I$32,0,10*ROW('Sanitation Data'!I129)))</f>
        <v/>
      </c>
      <c r="DO135" s="370" t="str">
        <f ca="1">+IF(OFFSET('Hygiene Data'!$D$11,0,10*ROW('Hygiene Data'!D129))="","",OFFSET('Hygiene Data'!$D$11,0,10*ROW('Hygiene Data'!D129)))</f>
        <v/>
      </c>
      <c r="DP135" s="370" t="str">
        <f ca="1">+IF(OFFSET('Hygiene Data'!$D$12,0,10*ROW('Hygiene Data'!D129))="","",OFFSET('Hygiene Data'!$D$12,0,10*ROW('Hygiene Data'!D129)))</f>
        <v/>
      </c>
      <c r="DQ135" s="370" t="str">
        <f ca="1">+IF(OFFSET('Hygiene Data'!$D$13,0,10*ROW('Hygiene Data'!D129))="","",OFFSET('Hygiene Data'!$D$13,0,10*ROW('Hygiene Data'!D129)))</f>
        <v/>
      </c>
      <c r="DR135" s="370" t="str">
        <f ca="1">+IF(OFFSET('Hygiene Data'!$E$11,0,10*ROW('Hygiene Data'!E129))="","",OFFSET('Hygiene Data'!$E$11,0,10*ROW('Hygiene Data'!E129)))</f>
        <v/>
      </c>
      <c r="DS135" s="370" t="str">
        <f ca="1">+IF(OFFSET('Hygiene Data'!$E$12,0,10*ROW('Hygiene Data'!E129))="","",OFFSET('Hygiene Data'!$E$12,0,10*ROW('Hygiene Data'!E129)))</f>
        <v/>
      </c>
      <c r="DT135" s="370" t="str">
        <f ca="1">+IF(OFFSET('Hygiene Data'!$E$13,0,10*ROW('Hygiene Data'!E129))="","",OFFSET('Hygiene Data'!$E$13,0,10*ROW('Hygiene Data'!E129)))</f>
        <v/>
      </c>
      <c r="DU135" s="370" t="str">
        <f ca="1">+IF(OFFSET('Hygiene Data'!$F$11,0,10*ROW('Hygiene Data'!F129))="","",OFFSET('Hygiene Data'!$F$11,0,10*ROW('Hygiene Data'!F129)))</f>
        <v/>
      </c>
      <c r="DV135" s="370" t="str">
        <f ca="1">+IF(OFFSET('Hygiene Data'!$F$12,0,10*ROW('Hygiene Data'!F129))="","",OFFSET('Hygiene Data'!$F$12,0,10*ROW('Hygiene Data'!F129)))</f>
        <v/>
      </c>
      <c r="DW135" s="370" t="str">
        <f ca="1">+IF(OFFSET('Hygiene Data'!$F$13,0,10*ROW('Hygiene Data'!F129))="","",OFFSET('Hygiene Data'!$F$13,0,10*ROW('Hygiene Data'!F129)))</f>
        <v/>
      </c>
      <c r="DX135" s="370" t="str">
        <f ca="1">+IF(OFFSET('Hygiene Data'!$G$11,0,10*ROW('Hygiene Data'!G129))="","",OFFSET('Hygiene Data'!$G$11,0,10*ROW('Hygiene Data'!G129)))</f>
        <v/>
      </c>
      <c r="DY135" s="370" t="str">
        <f ca="1">+IF(OFFSET('Hygiene Data'!$G$12,0,10*ROW('Hygiene Data'!G129))="","",OFFSET('Hygiene Data'!$G$12,0,10*ROW('Hygiene Data'!G129)))</f>
        <v/>
      </c>
      <c r="DZ135" s="370" t="str">
        <f ca="1">+IF(OFFSET('Hygiene Data'!$G$13,0,10*ROW('Hygiene Data'!G129))="","",OFFSET('Hygiene Data'!$G$13,0,10*ROW('Hygiene Data'!G129)))</f>
        <v/>
      </c>
      <c r="EA135" s="370" t="str">
        <f ca="1">+IF(OFFSET('Hygiene Data'!$H$11,0,10*ROW('Hygiene Data'!H129))="","",OFFSET('Hygiene Data'!$H$11,0,10*ROW('Hygiene Data'!H129)))</f>
        <v/>
      </c>
      <c r="EB135" s="370" t="str">
        <f ca="1">+IF(OFFSET('Hygiene Data'!$H$12,0,10*ROW('Hygiene Data'!H129))="","",OFFSET('Hygiene Data'!$H$12,0,10*ROW('Hygiene Data'!H129)))</f>
        <v/>
      </c>
      <c r="EC135" s="370" t="str">
        <f ca="1">+IF(OFFSET('Hygiene Data'!$H$13,0,10*ROW('Hygiene Data'!H129))="","",OFFSET('Hygiene Data'!$H$13,0,10*ROW('Hygiene Data'!H129)))</f>
        <v/>
      </c>
      <c r="ED135" s="370" t="str">
        <f ca="1">+IF(OFFSET('Hygiene Data'!$I$11,0,10*ROW('Hygiene Data'!I129))="","",OFFSET('Hygiene Data'!$I$11,0,10*ROW('Hygiene Data'!I129)))</f>
        <v/>
      </c>
      <c r="EE135" s="370" t="str">
        <f ca="1">+IF(OFFSET('Hygiene Data'!$I$12,0,10*ROW('Hygiene Data'!I129))="","",OFFSET('Hygiene Data'!$I$12,0,10*ROW('Hygiene Data'!I129)))</f>
        <v/>
      </c>
      <c r="EF135" s="370" t="str">
        <f ca="1">+IF(OFFSET('Hygiene Data'!$I$13,0,10*ROW('Hygiene Data'!I129))="","",OFFSET('Hygiene Data'!$I$13,0,10*ROW('Hygiene Data'!I129)))</f>
        <v/>
      </c>
    </row>
    <row r="136" spans="1:136" x14ac:dyDescent="0.25">
      <c r="A136" s="479" t="str">
        <f ca="1">+IF(OFFSET('Water Data'!$B$2,0,10*ROW('Water Data'!E130))="","",OFFSET('Water Data'!$B$2,0,10*ROW('Water Data'!E130)))</f>
        <v/>
      </c>
      <c r="B136" s="47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6" t="str">
        <f t="shared" ca="1" si="2"/>
        <v/>
      </c>
      <c r="D136" s="50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0" t="str">
        <f ca="1">+IF(OFFSET('Water Data'!$D$27,0,10*ROW('Water Data'!D130))="","",OFFSET('Water Data'!$D$27,0,10*ROW('Water Data'!D130)))</f>
        <v/>
      </c>
      <c r="BT136" s="370" t="str">
        <f ca="1">+IF(OFFSET('Water Data'!$D$28,0,10*ROW('Water Data'!D130))="","",OFFSET('Water Data'!$D$28,0,10*ROW('Water Data'!D130)))</f>
        <v/>
      </c>
      <c r="BU136" s="370" t="str">
        <f ca="1">+IF(OFFSET('Water Data'!$D$29,0,10*ROW('Water Data'!D130))="","",OFFSET('Water Data'!$D$29,0,10*ROW('Water Data'!D130)))</f>
        <v/>
      </c>
      <c r="BV136" s="370" t="str">
        <f ca="1">+IF(OFFSET('Water Data'!$E$27,0,10*ROW('Water Data'!E130))="","",OFFSET('Water Data'!$E$27,0,10*ROW('Water Data'!E130)))</f>
        <v/>
      </c>
      <c r="BW136" s="370" t="str">
        <f ca="1">+IF(OFFSET('Water Data'!$E$28,0,10*ROW('Water Data'!E130))="","",OFFSET('Water Data'!$E$28,0,10*ROW('Water Data'!E130)))</f>
        <v/>
      </c>
      <c r="BX136" s="370" t="str">
        <f ca="1">+IF(OFFSET('Water Data'!$E$29,0,10*ROW('Water Data'!E130))="","",OFFSET('Water Data'!$E$29,0,10*ROW('Water Data'!E130)))</f>
        <v/>
      </c>
      <c r="BY136" s="370" t="str">
        <f ca="1">+IF(OFFSET('Water Data'!$F$27,0,10*ROW('Water Data'!F130))="","",OFFSET('Water Data'!$F$27,0,10*ROW('Water Data'!F130)))</f>
        <v/>
      </c>
      <c r="BZ136" s="370" t="str">
        <f ca="1">+IF(OFFSET('Water Data'!$F$28,0,10*ROW('Water Data'!F130))="","",OFFSET('Water Data'!$F$28,0,10*ROW('Water Data'!F130)))</f>
        <v/>
      </c>
      <c r="CA136" s="370" t="str">
        <f ca="1">+IF(OFFSET('Water Data'!$F$29,0,10*ROW('Water Data'!F130))="","",OFFSET('Water Data'!$F$29,0,10*ROW('Water Data'!F130)))</f>
        <v/>
      </c>
      <c r="CB136" s="370" t="str">
        <f ca="1">+IF(OFFSET('Water Data'!$G$27,0,10*ROW('Water Data'!G130))="","",OFFSET('Water Data'!$G$27,0,10*ROW('Water Data'!G130)))</f>
        <v/>
      </c>
      <c r="CC136" s="370" t="str">
        <f ca="1">+IF(OFFSET('Water Data'!$G$28,0,10*ROW('Water Data'!G130))="","",OFFSET('Water Data'!$G$28,0,10*ROW('Water Data'!G130)))</f>
        <v/>
      </c>
      <c r="CD136" s="370" t="str">
        <f ca="1">+IF(OFFSET('Water Data'!$G$29,0,10*ROW('Water Data'!G130))="","",OFFSET('Water Data'!$G$29,0,10*ROW('Water Data'!G130)))</f>
        <v/>
      </c>
      <c r="CE136" s="370" t="str">
        <f ca="1">+IF(OFFSET('Water Data'!$H$27,0,10*ROW('Water Data'!H130))="","",OFFSET('Water Data'!$H$27,0,10*ROW('Water Data'!H130)))</f>
        <v/>
      </c>
      <c r="CF136" s="370" t="str">
        <f ca="1">+IF(OFFSET('Water Data'!$H$28,0,10*ROW('Water Data'!H130))="","",OFFSET('Water Data'!$H$28,0,10*ROW('Water Data'!H130)))</f>
        <v/>
      </c>
      <c r="CG136" s="370" t="str">
        <f ca="1">+IF(OFFSET('Water Data'!$H$29,0,10*ROW('Water Data'!H130))="","",OFFSET('Water Data'!$H$29,0,10*ROW('Water Data'!H130)))</f>
        <v/>
      </c>
      <c r="CH136" s="370" t="str">
        <f ca="1">+IF(OFFSET('Water Data'!$I$27,0,10*ROW('Water Data'!I130))="","",OFFSET('Water Data'!$I$27,0,10*ROW('Water Data'!I130)))</f>
        <v/>
      </c>
      <c r="CI136" s="370" t="str">
        <f ca="1">+IF(OFFSET('Water Data'!$I$28,0,10*ROW('Water Data'!I130))="","",OFFSET('Water Data'!$I$28,0,10*ROW('Water Data'!I130)))</f>
        <v/>
      </c>
      <c r="CJ136" s="370" t="str">
        <f ca="1">+IF(OFFSET('Water Data'!$I$29,0,10*ROW('Water Data'!I130))="","",OFFSET('Water Data'!$I$29,0,10*ROW('Water Data'!I130)))</f>
        <v/>
      </c>
      <c r="CK136" s="370" t="str">
        <f ca="1">+IF(OFFSET('Sanitation Data'!$D$28,0,10*ROW('Sanitation Data'!D130))="","",OFFSET('Sanitation Data'!$D$28,0,10*ROW('Sanitation Data'!D130)))</f>
        <v/>
      </c>
      <c r="CL136" s="370" t="str">
        <f ca="1">+IF(OFFSET('Sanitation Data'!$D$29,0,10*ROW('Sanitation Data'!D130))="","",OFFSET('Sanitation Data'!$D$29,0,10*ROW('Sanitation Data'!D130)))</f>
        <v/>
      </c>
      <c r="CM136" s="370" t="str">
        <f ca="1">+IF(OFFSET('Sanitation Data'!$D$30,0,10*ROW('Sanitation Data'!D130))="","",OFFSET('Sanitation Data'!$D$30,0,10*ROW('Sanitation Data'!D130)))</f>
        <v/>
      </c>
      <c r="CN136" s="370" t="str">
        <f ca="1">+IF(OFFSET('Sanitation Data'!$D$31,0,10*ROW('Sanitation Data'!D130))="","",OFFSET('Sanitation Data'!$D$31,0,10*ROW('Sanitation Data'!D130)))</f>
        <v/>
      </c>
      <c r="CO136" s="370" t="str">
        <f ca="1">+IF(OFFSET('Sanitation Data'!$D$32,0,10*ROW('Sanitation Data'!D130))="","",OFFSET('Sanitation Data'!$D$32,0,10*ROW('Sanitation Data'!D130)))</f>
        <v/>
      </c>
      <c r="CP136" s="370" t="str">
        <f ca="1">+IF(OFFSET('Sanitation Data'!$E$28,0,10*ROW('Sanitation Data'!E130))="","",OFFSET('Sanitation Data'!$E$28,0,10*ROW('Sanitation Data'!E130)))</f>
        <v/>
      </c>
      <c r="CQ136" s="370" t="str">
        <f ca="1">+IF(OFFSET('Sanitation Data'!$E$29,0,10*ROW('Sanitation Data'!E130))="","",OFFSET('Sanitation Data'!$E$29,0,10*ROW('Sanitation Data'!E130)))</f>
        <v/>
      </c>
      <c r="CR136" s="370" t="str">
        <f ca="1">+IF(OFFSET('Sanitation Data'!$E$30,0,10*ROW('Sanitation Data'!E130))="","",OFFSET('Sanitation Data'!$E$30,0,10*ROW('Sanitation Data'!E130)))</f>
        <v/>
      </c>
      <c r="CS136" s="370" t="str">
        <f ca="1">+IF(OFFSET('Sanitation Data'!$E$31,0,10*ROW('Sanitation Data'!E130))="","",OFFSET('Sanitation Data'!$E$31,0,10*ROW('Sanitation Data'!E130)))</f>
        <v/>
      </c>
      <c r="CT136" s="370" t="str">
        <f ca="1">+IF(OFFSET('Sanitation Data'!$E$32,0,10*ROW('Sanitation Data'!E130))="","",OFFSET('Sanitation Data'!$E$32,0,10*ROW('Sanitation Data'!E130)))</f>
        <v/>
      </c>
      <c r="CU136" s="370" t="str">
        <f ca="1">+IF(OFFSET('Sanitation Data'!$F$28,0,10*ROW('Sanitation Data'!F130))="","",OFFSET('Sanitation Data'!$F$28,0,10*ROW('Sanitation Data'!F130)))</f>
        <v/>
      </c>
      <c r="CV136" s="370" t="str">
        <f ca="1">+IF(OFFSET('Sanitation Data'!$F$29,0,10*ROW('Sanitation Data'!F130))="","",OFFSET('Sanitation Data'!$F$29,0,10*ROW('Sanitation Data'!F130)))</f>
        <v/>
      </c>
      <c r="CW136" s="370" t="str">
        <f ca="1">+IF(OFFSET('Sanitation Data'!$F$30,0,10*ROW('Sanitation Data'!F130))="","",OFFSET('Sanitation Data'!$F$30,0,10*ROW('Sanitation Data'!F130)))</f>
        <v/>
      </c>
      <c r="CX136" s="370" t="str">
        <f ca="1">+IF(OFFSET('Sanitation Data'!$F$31,0,10*ROW('Sanitation Data'!F130))="","",OFFSET('Sanitation Data'!$F$31,0,10*ROW('Sanitation Data'!F130)))</f>
        <v/>
      </c>
      <c r="CY136" s="370" t="str">
        <f ca="1">+IF(OFFSET('Sanitation Data'!$F$32,0,10*ROW('Sanitation Data'!F130))="","",OFFSET('Sanitation Data'!$F$32,0,10*ROW('Sanitation Data'!F130)))</f>
        <v/>
      </c>
      <c r="CZ136" s="370" t="str">
        <f ca="1">+IF(OFFSET('Sanitation Data'!$G$28,0,10*ROW('Sanitation Data'!G130))="","",OFFSET('Sanitation Data'!$G$28,0,10*ROW('Sanitation Data'!G130)))</f>
        <v/>
      </c>
      <c r="DA136" s="370" t="str">
        <f ca="1">+IF(OFFSET('Sanitation Data'!$G$29,0,10*ROW('Sanitation Data'!G130))="","",OFFSET('Sanitation Data'!$G$29,0,10*ROW('Sanitation Data'!G130)))</f>
        <v/>
      </c>
      <c r="DB136" s="370" t="str">
        <f ca="1">+IF(OFFSET('Sanitation Data'!$G$30,0,10*ROW('Sanitation Data'!G130))="","",OFFSET('Sanitation Data'!$G$30,0,10*ROW('Sanitation Data'!G130)))</f>
        <v/>
      </c>
      <c r="DC136" s="370" t="str">
        <f ca="1">+IF(OFFSET('Sanitation Data'!$G$31,0,10*ROW('Sanitation Data'!G130))="","",OFFSET('Sanitation Data'!$G$31,0,10*ROW('Sanitation Data'!G130)))</f>
        <v/>
      </c>
      <c r="DD136" s="370" t="str">
        <f ca="1">+IF(OFFSET('Sanitation Data'!$G$32,0,10*ROW('Sanitation Data'!G130))="","",OFFSET('Sanitation Data'!$G$32,0,10*ROW('Sanitation Data'!G130)))</f>
        <v/>
      </c>
      <c r="DE136" s="370" t="str">
        <f ca="1">+IF(OFFSET('Sanitation Data'!$H$28,0,10*ROW('Sanitation Data'!H130))="","",OFFSET('Sanitation Data'!$H$28,0,10*ROW('Sanitation Data'!H130)))</f>
        <v/>
      </c>
      <c r="DF136" s="370" t="str">
        <f ca="1">+IF(OFFSET('Sanitation Data'!$H$29,0,10*ROW('Sanitation Data'!H130))="","",OFFSET('Sanitation Data'!$H$29,0,10*ROW('Sanitation Data'!H130)))</f>
        <v/>
      </c>
      <c r="DG136" s="370" t="str">
        <f ca="1">+IF(OFFSET('Sanitation Data'!$H$30,0,10*ROW('Sanitation Data'!H130))="","",OFFSET('Sanitation Data'!$H$30,0,10*ROW('Sanitation Data'!H130)))</f>
        <v/>
      </c>
      <c r="DH136" s="370" t="str">
        <f ca="1">+IF(OFFSET('Sanitation Data'!$H$31,0,10*ROW('Sanitation Data'!H130))="","",OFFSET('Sanitation Data'!$H$31,0,10*ROW('Sanitation Data'!H130)))</f>
        <v/>
      </c>
      <c r="DI136" s="370" t="str">
        <f ca="1">+IF(OFFSET('Sanitation Data'!$H$32,0,10*ROW('Sanitation Data'!H130))="","",OFFSET('Sanitation Data'!$H$32,0,10*ROW('Sanitation Data'!H130)))</f>
        <v/>
      </c>
      <c r="DJ136" s="370" t="str">
        <f ca="1">+IF(OFFSET('Sanitation Data'!$I$28,0,10*ROW('Sanitation Data'!I130))="","",OFFSET('Sanitation Data'!$I$28,0,10*ROW('Sanitation Data'!I130)))</f>
        <v/>
      </c>
      <c r="DK136" s="370" t="str">
        <f ca="1">+IF(OFFSET('Sanitation Data'!$I$29,0,10*ROW('Sanitation Data'!I130))="","",OFFSET('Sanitation Data'!$I$29,0,10*ROW('Sanitation Data'!I130)))</f>
        <v/>
      </c>
      <c r="DL136" s="370" t="str">
        <f ca="1">+IF(OFFSET('Sanitation Data'!$I$30,0,10*ROW('Sanitation Data'!I130))="","",OFFSET('Sanitation Data'!$I$30,0,10*ROW('Sanitation Data'!I130)))</f>
        <v/>
      </c>
      <c r="DM136" s="370" t="str">
        <f ca="1">+IF(OFFSET('Sanitation Data'!$I$31,0,10*ROW('Sanitation Data'!I130))="","",OFFSET('Sanitation Data'!$I$31,0,10*ROW('Sanitation Data'!I130)))</f>
        <v/>
      </c>
      <c r="DN136" s="370" t="str">
        <f ca="1">+IF(OFFSET('Sanitation Data'!$I$32,0,10*ROW('Sanitation Data'!I130))="","",OFFSET('Sanitation Data'!$I$32,0,10*ROW('Sanitation Data'!I130)))</f>
        <v/>
      </c>
      <c r="DO136" s="370" t="str">
        <f ca="1">+IF(OFFSET('Hygiene Data'!$D$11,0,10*ROW('Hygiene Data'!D130))="","",OFFSET('Hygiene Data'!$D$11,0,10*ROW('Hygiene Data'!D130)))</f>
        <v/>
      </c>
      <c r="DP136" s="370" t="str">
        <f ca="1">+IF(OFFSET('Hygiene Data'!$D$12,0,10*ROW('Hygiene Data'!D130))="","",OFFSET('Hygiene Data'!$D$12,0,10*ROW('Hygiene Data'!D130)))</f>
        <v/>
      </c>
      <c r="DQ136" s="370" t="str">
        <f ca="1">+IF(OFFSET('Hygiene Data'!$D$13,0,10*ROW('Hygiene Data'!D130))="","",OFFSET('Hygiene Data'!$D$13,0,10*ROW('Hygiene Data'!D130)))</f>
        <v/>
      </c>
      <c r="DR136" s="370" t="str">
        <f ca="1">+IF(OFFSET('Hygiene Data'!$E$11,0,10*ROW('Hygiene Data'!E130))="","",OFFSET('Hygiene Data'!$E$11,0,10*ROW('Hygiene Data'!E130)))</f>
        <v/>
      </c>
      <c r="DS136" s="370" t="str">
        <f ca="1">+IF(OFFSET('Hygiene Data'!$E$12,0,10*ROW('Hygiene Data'!E130))="","",OFFSET('Hygiene Data'!$E$12,0,10*ROW('Hygiene Data'!E130)))</f>
        <v/>
      </c>
      <c r="DT136" s="370" t="str">
        <f ca="1">+IF(OFFSET('Hygiene Data'!$E$13,0,10*ROW('Hygiene Data'!E130))="","",OFFSET('Hygiene Data'!$E$13,0,10*ROW('Hygiene Data'!E130)))</f>
        <v/>
      </c>
      <c r="DU136" s="370" t="str">
        <f ca="1">+IF(OFFSET('Hygiene Data'!$F$11,0,10*ROW('Hygiene Data'!F130))="","",OFFSET('Hygiene Data'!$F$11,0,10*ROW('Hygiene Data'!F130)))</f>
        <v/>
      </c>
      <c r="DV136" s="370" t="str">
        <f ca="1">+IF(OFFSET('Hygiene Data'!$F$12,0,10*ROW('Hygiene Data'!F130))="","",OFFSET('Hygiene Data'!$F$12,0,10*ROW('Hygiene Data'!F130)))</f>
        <v/>
      </c>
      <c r="DW136" s="370" t="str">
        <f ca="1">+IF(OFFSET('Hygiene Data'!$F$13,0,10*ROW('Hygiene Data'!F130))="","",OFFSET('Hygiene Data'!$F$13,0,10*ROW('Hygiene Data'!F130)))</f>
        <v/>
      </c>
      <c r="DX136" s="370" t="str">
        <f ca="1">+IF(OFFSET('Hygiene Data'!$G$11,0,10*ROW('Hygiene Data'!G130))="","",OFFSET('Hygiene Data'!$G$11,0,10*ROW('Hygiene Data'!G130)))</f>
        <v/>
      </c>
      <c r="DY136" s="370" t="str">
        <f ca="1">+IF(OFFSET('Hygiene Data'!$G$12,0,10*ROW('Hygiene Data'!G130))="","",OFFSET('Hygiene Data'!$G$12,0,10*ROW('Hygiene Data'!G130)))</f>
        <v/>
      </c>
      <c r="DZ136" s="370" t="str">
        <f ca="1">+IF(OFFSET('Hygiene Data'!$G$13,0,10*ROW('Hygiene Data'!G130))="","",OFFSET('Hygiene Data'!$G$13,0,10*ROW('Hygiene Data'!G130)))</f>
        <v/>
      </c>
      <c r="EA136" s="370" t="str">
        <f ca="1">+IF(OFFSET('Hygiene Data'!$H$11,0,10*ROW('Hygiene Data'!H130))="","",OFFSET('Hygiene Data'!$H$11,0,10*ROW('Hygiene Data'!H130)))</f>
        <v/>
      </c>
      <c r="EB136" s="370" t="str">
        <f ca="1">+IF(OFFSET('Hygiene Data'!$H$12,0,10*ROW('Hygiene Data'!H130))="","",OFFSET('Hygiene Data'!$H$12,0,10*ROW('Hygiene Data'!H130)))</f>
        <v/>
      </c>
      <c r="EC136" s="370" t="str">
        <f ca="1">+IF(OFFSET('Hygiene Data'!$H$13,0,10*ROW('Hygiene Data'!H130))="","",OFFSET('Hygiene Data'!$H$13,0,10*ROW('Hygiene Data'!H130)))</f>
        <v/>
      </c>
      <c r="ED136" s="370" t="str">
        <f ca="1">+IF(OFFSET('Hygiene Data'!$I$11,0,10*ROW('Hygiene Data'!I130))="","",OFFSET('Hygiene Data'!$I$11,0,10*ROW('Hygiene Data'!I130)))</f>
        <v/>
      </c>
      <c r="EE136" s="370" t="str">
        <f ca="1">+IF(OFFSET('Hygiene Data'!$I$12,0,10*ROW('Hygiene Data'!I130))="","",OFFSET('Hygiene Data'!$I$12,0,10*ROW('Hygiene Data'!I130)))</f>
        <v/>
      </c>
      <c r="EF136" s="370" t="str">
        <f ca="1">+IF(OFFSET('Hygiene Data'!$I$13,0,10*ROW('Hygiene Data'!I130))="","",OFFSET('Hygiene Data'!$I$13,0,10*ROW('Hygiene Data'!I130)))</f>
        <v/>
      </c>
    </row>
    <row r="137" spans="1:136" x14ac:dyDescent="0.25">
      <c r="A137" s="479" t="str">
        <f ca="1">+IF(OFFSET('Water Data'!$B$2,0,10*ROW('Water Data'!E131))="","",OFFSET('Water Data'!$B$2,0,10*ROW('Water Data'!E131)))</f>
        <v/>
      </c>
      <c r="B137" s="47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6" t="str">
        <f t="shared" ca="1" si="2"/>
        <v/>
      </c>
      <c r="D137" s="50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0" t="str">
        <f ca="1">+IF(OFFSET('Water Data'!$D$27,0,10*ROW('Water Data'!D131))="","",OFFSET('Water Data'!$D$27,0,10*ROW('Water Data'!D131)))</f>
        <v/>
      </c>
      <c r="BT137" s="370" t="str">
        <f ca="1">+IF(OFFSET('Water Data'!$D$28,0,10*ROW('Water Data'!D131))="","",OFFSET('Water Data'!$D$28,0,10*ROW('Water Data'!D131)))</f>
        <v/>
      </c>
      <c r="BU137" s="370" t="str">
        <f ca="1">+IF(OFFSET('Water Data'!$D$29,0,10*ROW('Water Data'!D131))="","",OFFSET('Water Data'!$D$29,0,10*ROW('Water Data'!D131)))</f>
        <v/>
      </c>
      <c r="BV137" s="370" t="str">
        <f ca="1">+IF(OFFSET('Water Data'!$E$27,0,10*ROW('Water Data'!E131))="","",OFFSET('Water Data'!$E$27,0,10*ROW('Water Data'!E131)))</f>
        <v/>
      </c>
      <c r="BW137" s="370" t="str">
        <f ca="1">+IF(OFFSET('Water Data'!$E$28,0,10*ROW('Water Data'!E131))="","",OFFSET('Water Data'!$E$28,0,10*ROW('Water Data'!E131)))</f>
        <v/>
      </c>
      <c r="BX137" s="370" t="str">
        <f ca="1">+IF(OFFSET('Water Data'!$E$29,0,10*ROW('Water Data'!E131))="","",OFFSET('Water Data'!$E$29,0,10*ROW('Water Data'!E131)))</f>
        <v/>
      </c>
      <c r="BY137" s="370" t="str">
        <f ca="1">+IF(OFFSET('Water Data'!$F$27,0,10*ROW('Water Data'!F131))="","",OFFSET('Water Data'!$F$27,0,10*ROW('Water Data'!F131)))</f>
        <v/>
      </c>
      <c r="BZ137" s="370" t="str">
        <f ca="1">+IF(OFFSET('Water Data'!$F$28,0,10*ROW('Water Data'!F131))="","",OFFSET('Water Data'!$F$28,0,10*ROW('Water Data'!F131)))</f>
        <v/>
      </c>
      <c r="CA137" s="370" t="str">
        <f ca="1">+IF(OFFSET('Water Data'!$F$29,0,10*ROW('Water Data'!F131))="","",OFFSET('Water Data'!$F$29,0,10*ROW('Water Data'!F131)))</f>
        <v/>
      </c>
      <c r="CB137" s="370" t="str">
        <f ca="1">+IF(OFFSET('Water Data'!$G$27,0,10*ROW('Water Data'!G131))="","",OFFSET('Water Data'!$G$27,0,10*ROW('Water Data'!G131)))</f>
        <v/>
      </c>
      <c r="CC137" s="370" t="str">
        <f ca="1">+IF(OFFSET('Water Data'!$G$28,0,10*ROW('Water Data'!G131))="","",OFFSET('Water Data'!$G$28,0,10*ROW('Water Data'!G131)))</f>
        <v/>
      </c>
      <c r="CD137" s="370" t="str">
        <f ca="1">+IF(OFFSET('Water Data'!$G$29,0,10*ROW('Water Data'!G131))="","",OFFSET('Water Data'!$G$29,0,10*ROW('Water Data'!G131)))</f>
        <v/>
      </c>
      <c r="CE137" s="370" t="str">
        <f ca="1">+IF(OFFSET('Water Data'!$H$27,0,10*ROW('Water Data'!H131))="","",OFFSET('Water Data'!$H$27,0,10*ROW('Water Data'!H131)))</f>
        <v/>
      </c>
      <c r="CF137" s="370" t="str">
        <f ca="1">+IF(OFFSET('Water Data'!$H$28,0,10*ROW('Water Data'!H131))="","",OFFSET('Water Data'!$H$28,0,10*ROW('Water Data'!H131)))</f>
        <v/>
      </c>
      <c r="CG137" s="370" t="str">
        <f ca="1">+IF(OFFSET('Water Data'!$H$29,0,10*ROW('Water Data'!H131))="","",OFFSET('Water Data'!$H$29,0,10*ROW('Water Data'!H131)))</f>
        <v/>
      </c>
      <c r="CH137" s="370" t="str">
        <f ca="1">+IF(OFFSET('Water Data'!$I$27,0,10*ROW('Water Data'!I131))="","",OFFSET('Water Data'!$I$27,0,10*ROW('Water Data'!I131)))</f>
        <v/>
      </c>
      <c r="CI137" s="370" t="str">
        <f ca="1">+IF(OFFSET('Water Data'!$I$28,0,10*ROW('Water Data'!I131))="","",OFFSET('Water Data'!$I$28,0,10*ROW('Water Data'!I131)))</f>
        <v/>
      </c>
      <c r="CJ137" s="370" t="str">
        <f ca="1">+IF(OFFSET('Water Data'!$I$29,0,10*ROW('Water Data'!I131))="","",OFFSET('Water Data'!$I$29,0,10*ROW('Water Data'!I131)))</f>
        <v/>
      </c>
      <c r="CK137" s="370" t="str">
        <f ca="1">+IF(OFFSET('Sanitation Data'!$D$28,0,10*ROW('Sanitation Data'!D131))="","",OFFSET('Sanitation Data'!$D$28,0,10*ROW('Sanitation Data'!D131)))</f>
        <v/>
      </c>
      <c r="CL137" s="370" t="str">
        <f ca="1">+IF(OFFSET('Sanitation Data'!$D$29,0,10*ROW('Sanitation Data'!D131))="","",OFFSET('Sanitation Data'!$D$29,0,10*ROW('Sanitation Data'!D131)))</f>
        <v/>
      </c>
      <c r="CM137" s="370" t="str">
        <f ca="1">+IF(OFFSET('Sanitation Data'!$D$30,0,10*ROW('Sanitation Data'!D131))="","",OFFSET('Sanitation Data'!$D$30,0,10*ROW('Sanitation Data'!D131)))</f>
        <v/>
      </c>
      <c r="CN137" s="370" t="str">
        <f ca="1">+IF(OFFSET('Sanitation Data'!$D$31,0,10*ROW('Sanitation Data'!D131))="","",OFFSET('Sanitation Data'!$D$31,0,10*ROW('Sanitation Data'!D131)))</f>
        <v/>
      </c>
      <c r="CO137" s="370" t="str">
        <f ca="1">+IF(OFFSET('Sanitation Data'!$D$32,0,10*ROW('Sanitation Data'!D131))="","",OFFSET('Sanitation Data'!$D$32,0,10*ROW('Sanitation Data'!D131)))</f>
        <v/>
      </c>
      <c r="CP137" s="370" t="str">
        <f ca="1">+IF(OFFSET('Sanitation Data'!$E$28,0,10*ROW('Sanitation Data'!E131))="","",OFFSET('Sanitation Data'!$E$28,0,10*ROW('Sanitation Data'!E131)))</f>
        <v/>
      </c>
      <c r="CQ137" s="370" t="str">
        <f ca="1">+IF(OFFSET('Sanitation Data'!$E$29,0,10*ROW('Sanitation Data'!E131))="","",OFFSET('Sanitation Data'!$E$29,0,10*ROW('Sanitation Data'!E131)))</f>
        <v/>
      </c>
      <c r="CR137" s="370" t="str">
        <f ca="1">+IF(OFFSET('Sanitation Data'!$E$30,0,10*ROW('Sanitation Data'!E131))="","",OFFSET('Sanitation Data'!$E$30,0,10*ROW('Sanitation Data'!E131)))</f>
        <v/>
      </c>
      <c r="CS137" s="370" t="str">
        <f ca="1">+IF(OFFSET('Sanitation Data'!$E$31,0,10*ROW('Sanitation Data'!E131))="","",OFFSET('Sanitation Data'!$E$31,0,10*ROW('Sanitation Data'!E131)))</f>
        <v/>
      </c>
      <c r="CT137" s="370" t="str">
        <f ca="1">+IF(OFFSET('Sanitation Data'!$E$32,0,10*ROW('Sanitation Data'!E131))="","",OFFSET('Sanitation Data'!$E$32,0,10*ROW('Sanitation Data'!E131)))</f>
        <v/>
      </c>
      <c r="CU137" s="370" t="str">
        <f ca="1">+IF(OFFSET('Sanitation Data'!$F$28,0,10*ROW('Sanitation Data'!F131))="","",OFFSET('Sanitation Data'!$F$28,0,10*ROW('Sanitation Data'!F131)))</f>
        <v/>
      </c>
      <c r="CV137" s="370" t="str">
        <f ca="1">+IF(OFFSET('Sanitation Data'!$F$29,0,10*ROW('Sanitation Data'!F131))="","",OFFSET('Sanitation Data'!$F$29,0,10*ROW('Sanitation Data'!F131)))</f>
        <v/>
      </c>
      <c r="CW137" s="370" t="str">
        <f ca="1">+IF(OFFSET('Sanitation Data'!$F$30,0,10*ROW('Sanitation Data'!F131))="","",OFFSET('Sanitation Data'!$F$30,0,10*ROW('Sanitation Data'!F131)))</f>
        <v/>
      </c>
      <c r="CX137" s="370" t="str">
        <f ca="1">+IF(OFFSET('Sanitation Data'!$F$31,0,10*ROW('Sanitation Data'!F131))="","",OFFSET('Sanitation Data'!$F$31,0,10*ROW('Sanitation Data'!F131)))</f>
        <v/>
      </c>
      <c r="CY137" s="370" t="str">
        <f ca="1">+IF(OFFSET('Sanitation Data'!$F$32,0,10*ROW('Sanitation Data'!F131))="","",OFFSET('Sanitation Data'!$F$32,0,10*ROW('Sanitation Data'!F131)))</f>
        <v/>
      </c>
      <c r="CZ137" s="370" t="str">
        <f ca="1">+IF(OFFSET('Sanitation Data'!$G$28,0,10*ROW('Sanitation Data'!G131))="","",OFFSET('Sanitation Data'!$G$28,0,10*ROW('Sanitation Data'!G131)))</f>
        <v/>
      </c>
      <c r="DA137" s="370" t="str">
        <f ca="1">+IF(OFFSET('Sanitation Data'!$G$29,0,10*ROW('Sanitation Data'!G131))="","",OFFSET('Sanitation Data'!$G$29,0,10*ROW('Sanitation Data'!G131)))</f>
        <v/>
      </c>
      <c r="DB137" s="370" t="str">
        <f ca="1">+IF(OFFSET('Sanitation Data'!$G$30,0,10*ROW('Sanitation Data'!G131))="","",OFFSET('Sanitation Data'!$G$30,0,10*ROW('Sanitation Data'!G131)))</f>
        <v/>
      </c>
      <c r="DC137" s="370" t="str">
        <f ca="1">+IF(OFFSET('Sanitation Data'!$G$31,0,10*ROW('Sanitation Data'!G131))="","",OFFSET('Sanitation Data'!$G$31,0,10*ROW('Sanitation Data'!G131)))</f>
        <v/>
      </c>
      <c r="DD137" s="370" t="str">
        <f ca="1">+IF(OFFSET('Sanitation Data'!$G$32,0,10*ROW('Sanitation Data'!G131))="","",OFFSET('Sanitation Data'!$G$32,0,10*ROW('Sanitation Data'!G131)))</f>
        <v/>
      </c>
      <c r="DE137" s="370" t="str">
        <f ca="1">+IF(OFFSET('Sanitation Data'!$H$28,0,10*ROW('Sanitation Data'!H131))="","",OFFSET('Sanitation Data'!$H$28,0,10*ROW('Sanitation Data'!H131)))</f>
        <v/>
      </c>
      <c r="DF137" s="370" t="str">
        <f ca="1">+IF(OFFSET('Sanitation Data'!$H$29,0,10*ROW('Sanitation Data'!H131))="","",OFFSET('Sanitation Data'!$H$29,0,10*ROW('Sanitation Data'!H131)))</f>
        <v/>
      </c>
      <c r="DG137" s="370" t="str">
        <f ca="1">+IF(OFFSET('Sanitation Data'!$H$30,0,10*ROW('Sanitation Data'!H131))="","",OFFSET('Sanitation Data'!$H$30,0,10*ROW('Sanitation Data'!H131)))</f>
        <v/>
      </c>
      <c r="DH137" s="370" t="str">
        <f ca="1">+IF(OFFSET('Sanitation Data'!$H$31,0,10*ROW('Sanitation Data'!H131))="","",OFFSET('Sanitation Data'!$H$31,0,10*ROW('Sanitation Data'!H131)))</f>
        <v/>
      </c>
      <c r="DI137" s="370" t="str">
        <f ca="1">+IF(OFFSET('Sanitation Data'!$H$32,0,10*ROW('Sanitation Data'!H131))="","",OFFSET('Sanitation Data'!$H$32,0,10*ROW('Sanitation Data'!H131)))</f>
        <v/>
      </c>
      <c r="DJ137" s="370" t="str">
        <f ca="1">+IF(OFFSET('Sanitation Data'!$I$28,0,10*ROW('Sanitation Data'!I131))="","",OFFSET('Sanitation Data'!$I$28,0,10*ROW('Sanitation Data'!I131)))</f>
        <v/>
      </c>
      <c r="DK137" s="370" t="str">
        <f ca="1">+IF(OFFSET('Sanitation Data'!$I$29,0,10*ROW('Sanitation Data'!I131))="","",OFFSET('Sanitation Data'!$I$29,0,10*ROW('Sanitation Data'!I131)))</f>
        <v/>
      </c>
      <c r="DL137" s="370" t="str">
        <f ca="1">+IF(OFFSET('Sanitation Data'!$I$30,0,10*ROW('Sanitation Data'!I131))="","",OFFSET('Sanitation Data'!$I$30,0,10*ROW('Sanitation Data'!I131)))</f>
        <v/>
      </c>
      <c r="DM137" s="370" t="str">
        <f ca="1">+IF(OFFSET('Sanitation Data'!$I$31,0,10*ROW('Sanitation Data'!I131))="","",OFFSET('Sanitation Data'!$I$31,0,10*ROW('Sanitation Data'!I131)))</f>
        <v/>
      </c>
      <c r="DN137" s="370" t="str">
        <f ca="1">+IF(OFFSET('Sanitation Data'!$I$32,0,10*ROW('Sanitation Data'!I131))="","",OFFSET('Sanitation Data'!$I$32,0,10*ROW('Sanitation Data'!I131)))</f>
        <v/>
      </c>
      <c r="DO137" s="370" t="str">
        <f ca="1">+IF(OFFSET('Hygiene Data'!$D$11,0,10*ROW('Hygiene Data'!D131))="","",OFFSET('Hygiene Data'!$D$11,0,10*ROW('Hygiene Data'!D131)))</f>
        <v/>
      </c>
      <c r="DP137" s="370" t="str">
        <f ca="1">+IF(OFFSET('Hygiene Data'!$D$12,0,10*ROW('Hygiene Data'!D131))="","",OFFSET('Hygiene Data'!$D$12,0,10*ROW('Hygiene Data'!D131)))</f>
        <v/>
      </c>
      <c r="DQ137" s="370" t="str">
        <f ca="1">+IF(OFFSET('Hygiene Data'!$D$13,0,10*ROW('Hygiene Data'!D131))="","",OFFSET('Hygiene Data'!$D$13,0,10*ROW('Hygiene Data'!D131)))</f>
        <v/>
      </c>
      <c r="DR137" s="370" t="str">
        <f ca="1">+IF(OFFSET('Hygiene Data'!$E$11,0,10*ROW('Hygiene Data'!E131))="","",OFFSET('Hygiene Data'!$E$11,0,10*ROW('Hygiene Data'!E131)))</f>
        <v/>
      </c>
      <c r="DS137" s="370" t="str">
        <f ca="1">+IF(OFFSET('Hygiene Data'!$E$12,0,10*ROW('Hygiene Data'!E131))="","",OFFSET('Hygiene Data'!$E$12,0,10*ROW('Hygiene Data'!E131)))</f>
        <v/>
      </c>
      <c r="DT137" s="370" t="str">
        <f ca="1">+IF(OFFSET('Hygiene Data'!$E$13,0,10*ROW('Hygiene Data'!E131))="","",OFFSET('Hygiene Data'!$E$13,0,10*ROW('Hygiene Data'!E131)))</f>
        <v/>
      </c>
      <c r="DU137" s="370" t="str">
        <f ca="1">+IF(OFFSET('Hygiene Data'!$F$11,0,10*ROW('Hygiene Data'!F131))="","",OFFSET('Hygiene Data'!$F$11,0,10*ROW('Hygiene Data'!F131)))</f>
        <v/>
      </c>
      <c r="DV137" s="370" t="str">
        <f ca="1">+IF(OFFSET('Hygiene Data'!$F$12,0,10*ROW('Hygiene Data'!F131))="","",OFFSET('Hygiene Data'!$F$12,0,10*ROW('Hygiene Data'!F131)))</f>
        <v/>
      </c>
      <c r="DW137" s="370" t="str">
        <f ca="1">+IF(OFFSET('Hygiene Data'!$F$13,0,10*ROW('Hygiene Data'!F131))="","",OFFSET('Hygiene Data'!$F$13,0,10*ROW('Hygiene Data'!F131)))</f>
        <v/>
      </c>
      <c r="DX137" s="370" t="str">
        <f ca="1">+IF(OFFSET('Hygiene Data'!$G$11,0,10*ROW('Hygiene Data'!G131))="","",OFFSET('Hygiene Data'!$G$11,0,10*ROW('Hygiene Data'!G131)))</f>
        <v/>
      </c>
      <c r="DY137" s="370" t="str">
        <f ca="1">+IF(OFFSET('Hygiene Data'!$G$12,0,10*ROW('Hygiene Data'!G131))="","",OFFSET('Hygiene Data'!$G$12,0,10*ROW('Hygiene Data'!G131)))</f>
        <v/>
      </c>
      <c r="DZ137" s="370" t="str">
        <f ca="1">+IF(OFFSET('Hygiene Data'!$G$13,0,10*ROW('Hygiene Data'!G131))="","",OFFSET('Hygiene Data'!$G$13,0,10*ROW('Hygiene Data'!G131)))</f>
        <v/>
      </c>
      <c r="EA137" s="370" t="str">
        <f ca="1">+IF(OFFSET('Hygiene Data'!$H$11,0,10*ROW('Hygiene Data'!H131))="","",OFFSET('Hygiene Data'!$H$11,0,10*ROW('Hygiene Data'!H131)))</f>
        <v/>
      </c>
      <c r="EB137" s="370" t="str">
        <f ca="1">+IF(OFFSET('Hygiene Data'!$H$12,0,10*ROW('Hygiene Data'!H131))="","",OFFSET('Hygiene Data'!$H$12,0,10*ROW('Hygiene Data'!H131)))</f>
        <v/>
      </c>
      <c r="EC137" s="370" t="str">
        <f ca="1">+IF(OFFSET('Hygiene Data'!$H$13,0,10*ROW('Hygiene Data'!H131))="","",OFFSET('Hygiene Data'!$H$13,0,10*ROW('Hygiene Data'!H131)))</f>
        <v/>
      </c>
      <c r="ED137" s="370" t="str">
        <f ca="1">+IF(OFFSET('Hygiene Data'!$I$11,0,10*ROW('Hygiene Data'!I131))="","",OFFSET('Hygiene Data'!$I$11,0,10*ROW('Hygiene Data'!I131)))</f>
        <v/>
      </c>
      <c r="EE137" s="370" t="str">
        <f ca="1">+IF(OFFSET('Hygiene Data'!$I$12,0,10*ROW('Hygiene Data'!I131))="","",OFFSET('Hygiene Data'!$I$12,0,10*ROW('Hygiene Data'!I131)))</f>
        <v/>
      </c>
      <c r="EF137" s="370" t="str">
        <f ca="1">+IF(OFFSET('Hygiene Data'!$I$13,0,10*ROW('Hygiene Data'!I131))="","",OFFSET('Hygiene Data'!$I$13,0,10*ROW('Hygiene Data'!I131)))</f>
        <v/>
      </c>
    </row>
    <row r="138" spans="1:136" x14ac:dyDescent="0.25">
      <c r="A138" s="479" t="str">
        <f ca="1">+IF(OFFSET('Water Data'!$B$2,0,10*ROW('Water Data'!E132))="","",OFFSET('Water Data'!$B$2,0,10*ROW('Water Data'!E132)))</f>
        <v/>
      </c>
      <c r="B138" s="47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6" t="str">
        <f t="shared" ca="1" si="2"/>
        <v/>
      </c>
      <c r="D138" s="50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0" t="str">
        <f ca="1">+IF(OFFSET('Water Data'!$D$27,0,10*ROW('Water Data'!D132))="","",OFFSET('Water Data'!$D$27,0,10*ROW('Water Data'!D132)))</f>
        <v/>
      </c>
      <c r="BT138" s="370" t="str">
        <f ca="1">+IF(OFFSET('Water Data'!$D$28,0,10*ROW('Water Data'!D132))="","",OFFSET('Water Data'!$D$28,0,10*ROW('Water Data'!D132)))</f>
        <v/>
      </c>
      <c r="BU138" s="370" t="str">
        <f ca="1">+IF(OFFSET('Water Data'!$D$29,0,10*ROW('Water Data'!D132))="","",OFFSET('Water Data'!$D$29,0,10*ROW('Water Data'!D132)))</f>
        <v/>
      </c>
      <c r="BV138" s="370" t="str">
        <f ca="1">+IF(OFFSET('Water Data'!$E$27,0,10*ROW('Water Data'!E132))="","",OFFSET('Water Data'!$E$27,0,10*ROW('Water Data'!E132)))</f>
        <v/>
      </c>
      <c r="BW138" s="370" t="str">
        <f ca="1">+IF(OFFSET('Water Data'!$E$28,0,10*ROW('Water Data'!E132))="","",OFFSET('Water Data'!$E$28,0,10*ROW('Water Data'!E132)))</f>
        <v/>
      </c>
      <c r="BX138" s="370" t="str">
        <f ca="1">+IF(OFFSET('Water Data'!$E$29,0,10*ROW('Water Data'!E132))="","",OFFSET('Water Data'!$E$29,0,10*ROW('Water Data'!E132)))</f>
        <v/>
      </c>
      <c r="BY138" s="370" t="str">
        <f ca="1">+IF(OFFSET('Water Data'!$F$27,0,10*ROW('Water Data'!F132))="","",OFFSET('Water Data'!$F$27,0,10*ROW('Water Data'!F132)))</f>
        <v/>
      </c>
      <c r="BZ138" s="370" t="str">
        <f ca="1">+IF(OFFSET('Water Data'!$F$28,0,10*ROW('Water Data'!F132))="","",OFFSET('Water Data'!$F$28,0,10*ROW('Water Data'!F132)))</f>
        <v/>
      </c>
      <c r="CA138" s="370" t="str">
        <f ca="1">+IF(OFFSET('Water Data'!$F$29,0,10*ROW('Water Data'!F132))="","",OFFSET('Water Data'!$F$29,0,10*ROW('Water Data'!F132)))</f>
        <v/>
      </c>
      <c r="CB138" s="370" t="str">
        <f ca="1">+IF(OFFSET('Water Data'!$G$27,0,10*ROW('Water Data'!G132))="","",OFFSET('Water Data'!$G$27,0,10*ROW('Water Data'!G132)))</f>
        <v/>
      </c>
      <c r="CC138" s="370" t="str">
        <f ca="1">+IF(OFFSET('Water Data'!$G$28,0,10*ROW('Water Data'!G132))="","",OFFSET('Water Data'!$G$28,0,10*ROW('Water Data'!G132)))</f>
        <v/>
      </c>
      <c r="CD138" s="370" t="str">
        <f ca="1">+IF(OFFSET('Water Data'!$G$29,0,10*ROW('Water Data'!G132))="","",OFFSET('Water Data'!$G$29,0,10*ROW('Water Data'!G132)))</f>
        <v/>
      </c>
      <c r="CE138" s="370" t="str">
        <f ca="1">+IF(OFFSET('Water Data'!$H$27,0,10*ROW('Water Data'!H132))="","",OFFSET('Water Data'!$H$27,0,10*ROW('Water Data'!H132)))</f>
        <v/>
      </c>
      <c r="CF138" s="370" t="str">
        <f ca="1">+IF(OFFSET('Water Data'!$H$28,0,10*ROW('Water Data'!H132))="","",OFFSET('Water Data'!$H$28,0,10*ROW('Water Data'!H132)))</f>
        <v/>
      </c>
      <c r="CG138" s="370" t="str">
        <f ca="1">+IF(OFFSET('Water Data'!$H$29,0,10*ROW('Water Data'!H132))="","",OFFSET('Water Data'!$H$29,0,10*ROW('Water Data'!H132)))</f>
        <v/>
      </c>
      <c r="CH138" s="370" t="str">
        <f ca="1">+IF(OFFSET('Water Data'!$I$27,0,10*ROW('Water Data'!I132))="","",OFFSET('Water Data'!$I$27,0,10*ROW('Water Data'!I132)))</f>
        <v/>
      </c>
      <c r="CI138" s="370" t="str">
        <f ca="1">+IF(OFFSET('Water Data'!$I$28,0,10*ROW('Water Data'!I132))="","",OFFSET('Water Data'!$I$28,0,10*ROW('Water Data'!I132)))</f>
        <v/>
      </c>
      <c r="CJ138" s="370" t="str">
        <f ca="1">+IF(OFFSET('Water Data'!$I$29,0,10*ROW('Water Data'!I132))="","",OFFSET('Water Data'!$I$29,0,10*ROW('Water Data'!I132)))</f>
        <v/>
      </c>
      <c r="CK138" s="370" t="str">
        <f ca="1">+IF(OFFSET('Sanitation Data'!$D$28,0,10*ROW('Sanitation Data'!D132))="","",OFFSET('Sanitation Data'!$D$28,0,10*ROW('Sanitation Data'!D132)))</f>
        <v/>
      </c>
      <c r="CL138" s="370" t="str">
        <f ca="1">+IF(OFFSET('Sanitation Data'!$D$29,0,10*ROW('Sanitation Data'!D132))="","",OFFSET('Sanitation Data'!$D$29,0,10*ROW('Sanitation Data'!D132)))</f>
        <v/>
      </c>
      <c r="CM138" s="370" t="str">
        <f ca="1">+IF(OFFSET('Sanitation Data'!$D$30,0,10*ROW('Sanitation Data'!D132))="","",OFFSET('Sanitation Data'!$D$30,0,10*ROW('Sanitation Data'!D132)))</f>
        <v/>
      </c>
      <c r="CN138" s="370" t="str">
        <f ca="1">+IF(OFFSET('Sanitation Data'!$D$31,0,10*ROW('Sanitation Data'!D132))="","",OFFSET('Sanitation Data'!$D$31,0,10*ROW('Sanitation Data'!D132)))</f>
        <v/>
      </c>
      <c r="CO138" s="370" t="str">
        <f ca="1">+IF(OFFSET('Sanitation Data'!$D$32,0,10*ROW('Sanitation Data'!D132))="","",OFFSET('Sanitation Data'!$D$32,0,10*ROW('Sanitation Data'!D132)))</f>
        <v/>
      </c>
      <c r="CP138" s="370" t="str">
        <f ca="1">+IF(OFFSET('Sanitation Data'!$E$28,0,10*ROW('Sanitation Data'!E132))="","",OFFSET('Sanitation Data'!$E$28,0,10*ROW('Sanitation Data'!E132)))</f>
        <v/>
      </c>
      <c r="CQ138" s="370" t="str">
        <f ca="1">+IF(OFFSET('Sanitation Data'!$E$29,0,10*ROW('Sanitation Data'!E132))="","",OFFSET('Sanitation Data'!$E$29,0,10*ROW('Sanitation Data'!E132)))</f>
        <v/>
      </c>
      <c r="CR138" s="370" t="str">
        <f ca="1">+IF(OFFSET('Sanitation Data'!$E$30,0,10*ROW('Sanitation Data'!E132))="","",OFFSET('Sanitation Data'!$E$30,0,10*ROW('Sanitation Data'!E132)))</f>
        <v/>
      </c>
      <c r="CS138" s="370" t="str">
        <f ca="1">+IF(OFFSET('Sanitation Data'!$E$31,0,10*ROW('Sanitation Data'!E132))="","",OFFSET('Sanitation Data'!$E$31,0,10*ROW('Sanitation Data'!E132)))</f>
        <v/>
      </c>
      <c r="CT138" s="370" t="str">
        <f ca="1">+IF(OFFSET('Sanitation Data'!$E$32,0,10*ROW('Sanitation Data'!E132))="","",OFFSET('Sanitation Data'!$E$32,0,10*ROW('Sanitation Data'!E132)))</f>
        <v/>
      </c>
      <c r="CU138" s="370" t="str">
        <f ca="1">+IF(OFFSET('Sanitation Data'!$F$28,0,10*ROW('Sanitation Data'!F132))="","",OFFSET('Sanitation Data'!$F$28,0,10*ROW('Sanitation Data'!F132)))</f>
        <v/>
      </c>
      <c r="CV138" s="370" t="str">
        <f ca="1">+IF(OFFSET('Sanitation Data'!$F$29,0,10*ROW('Sanitation Data'!F132))="","",OFFSET('Sanitation Data'!$F$29,0,10*ROW('Sanitation Data'!F132)))</f>
        <v/>
      </c>
      <c r="CW138" s="370" t="str">
        <f ca="1">+IF(OFFSET('Sanitation Data'!$F$30,0,10*ROW('Sanitation Data'!F132))="","",OFFSET('Sanitation Data'!$F$30,0,10*ROW('Sanitation Data'!F132)))</f>
        <v/>
      </c>
      <c r="CX138" s="370" t="str">
        <f ca="1">+IF(OFFSET('Sanitation Data'!$F$31,0,10*ROW('Sanitation Data'!F132))="","",OFFSET('Sanitation Data'!$F$31,0,10*ROW('Sanitation Data'!F132)))</f>
        <v/>
      </c>
      <c r="CY138" s="370" t="str">
        <f ca="1">+IF(OFFSET('Sanitation Data'!$F$32,0,10*ROW('Sanitation Data'!F132))="","",OFFSET('Sanitation Data'!$F$32,0,10*ROW('Sanitation Data'!F132)))</f>
        <v/>
      </c>
      <c r="CZ138" s="370" t="str">
        <f ca="1">+IF(OFFSET('Sanitation Data'!$G$28,0,10*ROW('Sanitation Data'!G132))="","",OFFSET('Sanitation Data'!$G$28,0,10*ROW('Sanitation Data'!G132)))</f>
        <v/>
      </c>
      <c r="DA138" s="370" t="str">
        <f ca="1">+IF(OFFSET('Sanitation Data'!$G$29,0,10*ROW('Sanitation Data'!G132))="","",OFFSET('Sanitation Data'!$G$29,0,10*ROW('Sanitation Data'!G132)))</f>
        <v/>
      </c>
      <c r="DB138" s="370" t="str">
        <f ca="1">+IF(OFFSET('Sanitation Data'!$G$30,0,10*ROW('Sanitation Data'!G132))="","",OFFSET('Sanitation Data'!$G$30,0,10*ROW('Sanitation Data'!G132)))</f>
        <v/>
      </c>
      <c r="DC138" s="370" t="str">
        <f ca="1">+IF(OFFSET('Sanitation Data'!$G$31,0,10*ROW('Sanitation Data'!G132))="","",OFFSET('Sanitation Data'!$G$31,0,10*ROW('Sanitation Data'!G132)))</f>
        <v/>
      </c>
      <c r="DD138" s="370" t="str">
        <f ca="1">+IF(OFFSET('Sanitation Data'!$G$32,0,10*ROW('Sanitation Data'!G132))="","",OFFSET('Sanitation Data'!$G$32,0,10*ROW('Sanitation Data'!G132)))</f>
        <v/>
      </c>
      <c r="DE138" s="370" t="str">
        <f ca="1">+IF(OFFSET('Sanitation Data'!$H$28,0,10*ROW('Sanitation Data'!H132))="","",OFFSET('Sanitation Data'!$H$28,0,10*ROW('Sanitation Data'!H132)))</f>
        <v/>
      </c>
      <c r="DF138" s="370" t="str">
        <f ca="1">+IF(OFFSET('Sanitation Data'!$H$29,0,10*ROW('Sanitation Data'!H132))="","",OFFSET('Sanitation Data'!$H$29,0,10*ROW('Sanitation Data'!H132)))</f>
        <v/>
      </c>
      <c r="DG138" s="370" t="str">
        <f ca="1">+IF(OFFSET('Sanitation Data'!$H$30,0,10*ROW('Sanitation Data'!H132))="","",OFFSET('Sanitation Data'!$H$30,0,10*ROW('Sanitation Data'!H132)))</f>
        <v/>
      </c>
      <c r="DH138" s="370" t="str">
        <f ca="1">+IF(OFFSET('Sanitation Data'!$H$31,0,10*ROW('Sanitation Data'!H132))="","",OFFSET('Sanitation Data'!$H$31,0,10*ROW('Sanitation Data'!H132)))</f>
        <v/>
      </c>
      <c r="DI138" s="370" t="str">
        <f ca="1">+IF(OFFSET('Sanitation Data'!$H$32,0,10*ROW('Sanitation Data'!H132))="","",OFFSET('Sanitation Data'!$H$32,0,10*ROW('Sanitation Data'!H132)))</f>
        <v/>
      </c>
      <c r="DJ138" s="370" t="str">
        <f ca="1">+IF(OFFSET('Sanitation Data'!$I$28,0,10*ROW('Sanitation Data'!I132))="","",OFFSET('Sanitation Data'!$I$28,0,10*ROW('Sanitation Data'!I132)))</f>
        <v/>
      </c>
      <c r="DK138" s="370" t="str">
        <f ca="1">+IF(OFFSET('Sanitation Data'!$I$29,0,10*ROW('Sanitation Data'!I132))="","",OFFSET('Sanitation Data'!$I$29,0,10*ROW('Sanitation Data'!I132)))</f>
        <v/>
      </c>
      <c r="DL138" s="370" t="str">
        <f ca="1">+IF(OFFSET('Sanitation Data'!$I$30,0,10*ROW('Sanitation Data'!I132))="","",OFFSET('Sanitation Data'!$I$30,0,10*ROW('Sanitation Data'!I132)))</f>
        <v/>
      </c>
      <c r="DM138" s="370" t="str">
        <f ca="1">+IF(OFFSET('Sanitation Data'!$I$31,0,10*ROW('Sanitation Data'!I132))="","",OFFSET('Sanitation Data'!$I$31,0,10*ROW('Sanitation Data'!I132)))</f>
        <v/>
      </c>
      <c r="DN138" s="370" t="str">
        <f ca="1">+IF(OFFSET('Sanitation Data'!$I$32,0,10*ROW('Sanitation Data'!I132))="","",OFFSET('Sanitation Data'!$I$32,0,10*ROW('Sanitation Data'!I132)))</f>
        <v/>
      </c>
      <c r="DO138" s="370" t="str">
        <f ca="1">+IF(OFFSET('Hygiene Data'!$D$11,0,10*ROW('Hygiene Data'!D132))="","",OFFSET('Hygiene Data'!$D$11,0,10*ROW('Hygiene Data'!D132)))</f>
        <v/>
      </c>
      <c r="DP138" s="370" t="str">
        <f ca="1">+IF(OFFSET('Hygiene Data'!$D$12,0,10*ROW('Hygiene Data'!D132))="","",OFFSET('Hygiene Data'!$D$12,0,10*ROW('Hygiene Data'!D132)))</f>
        <v/>
      </c>
      <c r="DQ138" s="370" t="str">
        <f ca="1">+IF(OFFSET('Hygiene Data'!$D$13,0,10*ROW('Hygiene Data'!D132))="","",OFFSET('Hygiene Data'!$D$13,0,10*ROW('Hygiene Data'!D132)))</f>
        <v/>
      </c>
      <c r="DR138" s="370" t="str">
        <f ca="1">+IF(OFFSET('Hygiene Data'!$E$11,0,10*ROW('Hygiene Data'!E132))="","",OFFSET('Hygiene Data'!$E$11,0,10*ROW('Hygiene Data'!E132)))</f>
        <v/>
      </c>
      <c r="DS138" s="370" t="str">
        <f ca="1">+IF(OFFSET('Hygiene Data'!$E$12,0,10*ROW('Hygiene Data'!E132))="","",OFFSET('Hygiene Data'!$E$12,0,10*ROW('Hygiene Data'!E132)))</f>
        <v/>
      </c>
      <c r="DT138" s="370" t="str">
        <f ca="1">+IF(OFFSET('Hygiene Data'!$E$13,0,10*ROW('Hygiene Data'!E132))="","",OFFSET('Hygiene Data'!$E$13,0,10*ROW('Hygiene Data'!E132)))</f>
        <v/>
      </c>
      <c r="DU138" s="370" t="str">
        <f ca="1">+IF(OFFSET('Hygiene Data'!$F$11,0,10*ROW('Hygiene Data'!F132))="","",OFFSET('Hygiene Data'!$F$11,0,10*ROW('Hygiene Data'!F132)))</f>
        <v/>
      </c>
      <c r="DV138" s="370" t="str">
        <f ca="1">+IF(OFFSET('Hygiene Data'!$F$12,0,10*ROW('Hygiene Data'!F132))="","",OFFSET('Hygiene Data'!$F$12,0,10*ROW('Hygiene Data'!F132)))</f>
        <v/>
      </c>
      <c r="DW138" s="370" t="str">
        <f ca="1">+IF(OFFSET('Hygiene Data'!$F$13,0,10*ROW('Hygiene Data'!F132))="","",OFFSET('Hygiene Data'!$F$13,0,10*ROW('Hygiene Data'!F132)))</f>
        <v/>
      </c>
      <c r="DX138" s="370" t="str">
        <f ca="1">+IF(OFFSET('Hygiene Data'!$G$11,0,10*ROW('Hygiene Data'!G132))="","",OFFSET('Hygiene Data'!$G$11,0,10*ROW('Hygiene Data'!G132)))</f>
        <v/>
      </c>
      <c r="DY138" s="370" t="str">
        <f ca="1">+IF(OFFSET('Hygiene Data'!$G$12,0,10*ROW('Hygiene Data'!G132))="","",OFFSET('Hygiene Data'!$G$12,0,10*ROW('Hygiene Data'!G132)))</f>
        <v/>
      </c>
      <c r="DZ138" s="370" t="str">
        <f ca="1">+IF(OFFSET('Hygiene Data'!$G$13,0,10*ROW('Hygiene Data'!G132))="","",OFFSET('Hygiene Data'!$G$13,0,10*ROW('Hygiene Data'!G132)))</f>
        <v/>
      </c>
      <c r="EA138" s="370" t="str">
        <f ca="1">+IF(OFFSET('Hygiene Data'!$H$11,0,10*ROW('Hygiene Data'!H132))="","",OFFSET('Hygiene Data'!$H$11,0,10*ROW('Hygiene Data'!H132)))</f>
        <v/>
      </c>
      <c r="EB138" s="370" t="str">
        <f ca="1">+IF(OFFSET('Hygiene Data'!$H$12,0,10*ROW('Hygiene Data'!H132))="","",OFFSET('Hygiene Data'!$H$12,0,10*ROW('Hygiene Data'!H132)))</f>
        <v/>
      </c>
      <c r="EC138" s="370" t="str">
        <f ca="1">+IF(OFFSET('Hygiene Data'!$H$13,0,10*ROW('Hygiene Data'!H132))="","",OFFSET('Hygiene Data'!$H$13,0,10*ROW('Hygiene Data'!H132)))</f>
        <v/>
      </c>
      <c r="ED138" s="370" t="str">
        <f ca="1">+IF(OFFSET('Hygiene Data'!$I$11,0,10*ROW('Hygiene Data'!I132))="","",OFFSET('Hygiene Data'!$I$11,0,10*ROW('Hygiene Data'!I132)))</f>
        <v/>
      </c>
      <c r="EE138" s="370" t="str">
        <f ca="1">+IF(OFFSET('Hygiene Data'!$I$12,0,10*ROW('Hygiene Data'!I132))="","",OFFSET('Hygiene Data'!$I$12,0,10*ROW('Hygiene Data'!I132)))</f>
        <v/>
      </c>
      <c r="EF138" s="370" t="str">
        <f ca="1">+IF(OFFSET('Hygiene Data'!$I$13,0,10*ROW('Hygiene Data'!I132))="","",OFFSET('Hygiene Data'!$I$13,0,10*ROW('Hygiene Data'!I132)))</f>
        <v/>
      </c>
    </row>
    <row r="139" spans="1:136" x14ac:dyDescent="0.25">
      <c r="A139" s="479" t="str">
        <f ca="1">+IF(OFFSET('Water Data'!$B$2,0,10*ROW('Water Data'!E133))="","",OFFSET('Water Data'!$B$2,0,10*ROW('Water Data'!E133)))</f>
        <v/>
      </c>
      <c r="B139" s="47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6" t="str">
        <f t="shared" ca="1" si="2"/>
        <v/>
      </c>
      <c r="D139" s="50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0" t="str">
        <f ca="1">+IF(OFFSET('Water Data'!$D$27,0,10*ROW('Water Data'!D133))="","",OFFSET('Water Data'!$D$27,0,10*ROW('Water Data'!D133)))</f>
        <v/>
      </c>
      <c r="BT139" s="370" t="str">
        <f ca="1">+IF(OFFSET('Water Data'!$D$28,0,10*ROW('Water Data'!D133))="","",OFFSET('Water Data'!$D$28,0,10*ROW('Water Data'!D133)))</f>
        <v/>
      </c>
      <c r="BU139" s="370" t="str">
        <f ca="1">+IF(OFFSET('Water Data'!$D$29,0,10*ROW('Water Data'!D133))="","",OFFSET('Water Data'!$D$29,0,10*ROW('Water Data'!D133)))</f>
        <v/>
      </c>
      <c r="BV139" s="370" t="str">
        <f ca="1">+IF(OFFSET('Water Data'!$E$27,0,10*ROW('Water Data'!E133))="","",OFFSET('Water Data'!$E$27,0,10*ROW('Water Data'!E133)))</f>
        <v/>
      </c>
      <c r="BW139" s="370" t="str">
        <f ca="1">+IF(OFFSET('Water Data'!$E$28,0,10*ROW('Water Data'!E133))="","",OFFSET('Water Data'!$E$28,0,10*ROW('Water Data'!E133)))</f>
        <v/>
      </c>
      <c r="BX139" s="370" t="str">
        <f ca="1">+IF(OFFSET('Water Data'!$E$29,0,10*ROW('Water Data'!E133))="","",OFFSET('Water Data'!$E$29,0,10*ROW('Water Data'!E133)))</f>
        <v/>
      </c>
      <c r="BY139" s="370" t="str">
        <f ca="1">+IF(OFFSET('Water Data'!$F$27,0,10*ROW('Water Data'!F133))="","",OFFSET('Water Data'!$F$27,0,10*ROW('Water Data'!F133)))</f>
        <v/>
      </c>
      <c r="BZ139" s="370" t="str">
        <f ca="1">+IF(OFFSET('Water Data'!$F$28,0,10*ROW('Water Data'!F133))="","",OFFSET('Water Data'!$F$28,0,10*ROW('Water Data'!F133)))</f>
        <v/>
      </c>
      <c r="CA139" s="370" t="str">
        <f ca="1">+IF(OFFSET('Water Data'!$F$29,0,10*ROW('Water Data'!F133))="","",OFFSET('Water Data'!$F$29,0,10*ROW('Water Data'!F133)))</f>
        <v/>
      </c>
      <c r="CB139" s="370" t="str">
        <f ca="1">+IF(OFFSET('Water Data'!$G$27,0,10*ROW('Water Data'!G133))="","",OFFSET('Water Data'!$G$27,0,10*ROW('Water Data'!G133)))</f>
        <v/>
      </c>
      <c r="CC139" s="370" t="str">
        <f ca="1">+IF(OFFSET('Water Data'!$G$28,0,10*ROW('Water Data'!G133))="","",OFFSET('Water Data'!$G$28,0,10*ROW('Water Data'!G133)))</f>
        <v/>
      </c>
      <c r="CD139" s="370" t="str">
        <f ca="1">+IF(OFFSET('Water Data'!$G$29,0,10*ROW('Water Data'!G133))="","",OFFSET('Water Data'!$G$29,0,10*ROW('Water Data'!G133)))</f>
        <v/>
      </c>
      <c r="CE139" s="370" t="str">
        <f ca="1">+IF(OFFSET('Water Data'!$H$27,0,10*ROW('Water Data'!H133))="","",OFFSET('Water Data'!$H$27,0,10*ROW('Water Data'!H133)))</f>
        <v/>
      </c>
      <c r="CF139" s="370" t="str">
        <f ca="1">+IF(OFFSET('Water Data'!$H$28,0,10*ROW('Water Data'!H133))="","",OFFSET('Water Data'!$H$28,0,10*ROW('Water Data'!H133)))</f>
        <v/>
      </c>
      <c r="CG139" s="370" t="str">
        <f ca="1">+IF(OFFSET('Water Data'!$H$29,0,10*ROW('Water Data'!H133))="","",OFFSET('Water Data'!$H$29,0,10*ROW('Water Data'!H133)))</f>
        <v/>
      </c>
      <c r="CH139" s="370" t="str">
        <f ca="1">+IF(OFFSET('Water Data'!$I$27,0,10*ROW('Water Data'!I133))="","",OFFSET('Water Data'!$I$27,0,10*ROW('Water Data'!I133)))</f>
        <v/>
      </c>
      <c r="CI139" s="370" t="str">
        <f ca="1">+IF(OFFSET('Water Data'!$I$28,0,10*ROW('Water Data'!I133))="","",OFFSET('Water Data'!$I$28,0,10*ROW('Water Data'!I133)))</f>
        <v/>
      </c>
      <c r="CJ139" s="370" t="str">
        <f ca="1">+IF(OFFSET('Water Data'!$I$29,0,10*ROW('Water Data'!I133))="","",OFFSET('Water Data'!$I$29,0,10*ROW('Water Data'!I133)))</f>
        <v/>
      </c>
      <c r="CK139" s="370" t="str">
        <f ca="1">+IF(OFFSET('Sanitation Data'!$D$28,0,10*ROW('Sanitation Data'!D133))="","",OFFSET('Sanitation Data'!$D$28,0,10*ROW('Sanitation Data'!D133)))</f>
        <v/>
      </c>
      <c r="CL139" s="370" t="str">
        <f ca="1">+IF(OFFSET('Sanitation Data'!$D$29,0,10*ROW('Sanitation Data'!D133))="","",OFFSET('Sanitation Data'!$D$29,0,10*ROW('Sanitation Data'!D133)))</f>
        <v/>
      </c>
      <c r="CM139" s="370" t="str">
        <f ca="1">+IF(OFFSET('Sanitation Data'!$D$30,0,10*ROW('Sanitation Data'!D133))="","",OFFSET('Sanitation Data'!$D$30,0,10*ROW('Sanitation Data'!D133)))</f>
        <v/>
      </c>
      <c r="CN139" s="370" t="str">
        <f ca="1">+IF(OFFSET('Sanitation Data'!$D$31,0,10*ROW('Sanitation Data'!D133))="","",OFFSET('Sanitation Data'!$D$31,0,10*ROW('Sanitation Data'!D133)))</f>
        <v/>
      </c>
      <c r="CO139" s="370" t="str">
        <f ca="1">+IF(OFFSET('Sanitation Data'!$D$32,0,10*ROW('Sanitation Data'!D133))="","",OFFSET('Sanitation Data'!$D$32,0,10*ROW('Sanitation Data'!D133)))</f>
        <v/>
      </c>
      <c r="CP139" s="370" t="str">
        <f ca="1">+IF(OFFSET('Sanitation Data'!$E$28,0,10*ROW('Sanitation Data'!E133))="","",OFFSET('Sanitation Data'!$E$28,0,10*ROW('Sanitation Data'!E133)))</f>
        <v/>
      </c>
      <c r="CQ139" s="370" t="str">
        <f ca="1">+IF(OFFSET('Sanitation Data'!$E$29,0,10*ROW('Sanitation Data'!E133))="","",OFFSET('Sanitation Data'!$E$29,0,10*ROW('Sanitation Data'!E133)))</f>
        <v/>
      </c>
      <c r="CR139" s="370" t="str">
        <f ca="1">+IF(OFFSET('Sanitation Data'!$E$30,0,10*ROW('Sanitation Data'!E133))="","",OFFSET('Sanitation Data'!$E$30,0,10*ROW('Sanitation Data'!E133)))</f>
        <v/>
      </c>
      <c r="CS139" s="370" t="str">
        <f ca="1">+IF(OFFSET('Sanitation Data'!$E$31,0,10*ROW('Sanitation Data'!E133))="","",OFFSET('Sanitation Data'!$E$31,0,10*ROW('Sanitation Data'!E133)))</f>
        <v/>
      </c>
      <c r="CT139" s="370" t="str">
        <f ca="1">+IF(OFFSET('Sanitation Data'!$E$32,0,10*ROW('Sanitation Data'!E133))="","",OFFSET('Sanitation Data'!$E$32,0,10*ROW('Sanitation Data'!E133)))</f>
        <v/>
      </c>
      <c r="CU139" s="370" t="str">
        <f ca="1">+IF(OFFSET('Sanitation Data'!$F$28,0,10*ROW('Sanitation Data'!F133))="","",OFFSET('Sanitation Data'!$F$28,0,10*ROW('Sanitation Data'!F133)))</f>
        <v/>
      </c>
      <c r="CV139" s="370" t="str">
        <f ca="1">+IF(OFFSET('Sanitation Data'!$F$29,0,10*ROW('Sanitation Data'!F133))="","",OFFSET('Sanitation Data'!$F$29,0,10*ROW('Sanitation Data'!F133)))</f>
        <v/>
      </c>
      <c r="CW139" s="370" t="str">
        <f ca="1">+IF(OFFSET('Sanitation Data'!$F$30,0,10*ROW('Sanitation Data'!F133))="","",OFFSET('Sanitation Data'!$F$30,0,10*ROW('Sanitation Data'!F133)))</f>
        <v/>
      </c>
      <c r="CX139" s="370" t="str">
        <f ca="1">+IF(OFFSET('Sanitation Data'!$F$31,0,10*ROW('Sanitation Data'!F133))="","",OFFSET('Sanitation Data'!$F$31,0,10*ROW('Sanitation Data'!F133)))</f>
        <v/>
      </c>
      <c r="CY139" s="370" t="str">
        <f ca="1">+IF(OFFSET('Sanitation Data'!$F$32,0,10*ROW('Sanitation Data'!F133))="","",OFFSET('Sanitation Data'!$F$32,0,10*ROW('Sanitation Data'!F133)))</f>
        <v/>
      </c>
      <c r="CZ139" s="370" t="str">
        <f ca="1">+IF(OFFSET('Sanitation Data'!$G$28,0,10*ROW('Sanitation Data'!G133))="","",OFFSET('Sanitation Data'!$G$28,0,10*ROW('Sanitation Data'!G133)))</f>
        <v/>
      </c>
      <c r="DA139" s="370" t="str">
        <f ca="1">+IF(OFFSET('Sanitation Data'!$G$29,0,10*ROW('Sanitation Data'!G133))="","",OFFSET('Sanitation Data'!$G$29,0,10*ROW('Sanitation Data'!G133)))</f>
        <v/>
      </c>
      <c r="DB139" s="370" t="str">
        <f ca="1">+IF(OFFSET('Sanitation Data'!$G$30,0,10*ROW('Sanitation Data'!G133))="","",OFFSET('Sanitation Data'!$G$30,0,10*ROW('Sanitation Data'!G133)))</f>
        <v/>
      </c>
      <c r="DC139" s="370" t="str">
        <f ca="1">+IF(OFFSET('Sanitation Data'!$G$31,0,10*ROW('Sanitation Data'!G133))="","",OFFSET('Sanitation Data'!$G$31,0,10*ROW('Sanitation Data'!G133)))</f>
        <v/>
      </c>
      <c r="DD139" s="370" t="str">
        <f ca="1">+IF(OFFSET('Sanitation Data'!$G$32,0,10*ROW('Sanitation Data'!G133))="","",OFFSET('Sanitation Data'!$G$32,0,10*ROW('Sanitation Data'!G133)))</f>
        <v/>
      </c>
      <c r="DE139" s="370" t="str">
        <f ca="1">+IF(OFFSET('Sanitation Data'!$H$28,0,10*ROW('Sanitation Data'!H133))="","",OFFSET('Sanitation Data'!$H$28,0,10*ROW('Sanitation Data'!H133)))</f>
        <v/>
      </c>
      <c r="DF139" s="370" t="str">
        <f ca="1">+IF(OFFSET('Sanitation Data'!$H$29,0,10*ROW('Sanitation Data'!H133))="","",OFFSET('Sanitation Data'!$H$29,0,10*ROW('Sanitation Data'!H133)))</f>
        <v/>
      </c>
      <c r="DG139" s="370" t="str">
        <f ca="1">+IF(OFFSET('Sanitation Data'!$H$30,0,10*ROW('Sanitation Data'!H133))="","",OFFSET('Sanitation Data'!$H$30,0,10*ROW('Sanitation Data'!H133)))</f>
        <v/>
      </c>
      <c r="DH139" s="370" t="str">
        <f ca="1">+IF(OFFSET('Sanitation Data'!$H$31,0,10*ROW('Sanitation Data'!H133))="","",OFFSET('Sanitation Data'!$H$31,0,10*ROW('Sanitation Data'!H133)))</f>
        <v/>
      </c>
      <c r="DI139" s="370" t="str">
        <f ca="1">+IF(OFFSET('Sanitation Data'!$H$32,0,10*ROW('Sanitation Data'!H133))="","",OFFSET('Sanitation Data'!$H$32,0,10*ROW('Sanitation Data'!H133)))</f>
        <v/>
      </c>
      <c r="DJ139" s="370" t="str">
        <f ca="1">+IF(OFFSET('Sanitation Data'!$I$28,0,10*ROW('Sanitation Data'!I133))="","",OFFSET('Sanitation Data'!$I$28,0,10*ROW('Sanitation Data'!I133)))</f>
        <v/>
      </c>
      <c r="DK139" s="370" t="str">
        <f ca="1">+IF(OFFSET('Sanitation Data'!$I$29,0,10*ROW('Sanitation Data'!I133))="","",OFFSET('Sanitation Data'!$I$29,0,10*ROW('Sanitation Data'!I133)))</f>
        <v/>
      </c>
      <c r="DL139" s="370" t="str">
        <f ca="1">+IF(OFFSET('Sanitation Data'!$I$30,0,10*ROW('Sanitation Data'!I133))="","",OFFSET('Sanitation Data'!$I$30,0,10*ROW('Sanitation Data'!I133)))</f>
        <v/>
      </c>
      <c r="DM139" s="370" t="str">
        <f ca="1">+IF(OFFSET('Sanitation Data'!$I$31,0,10*ROW('Sanitation Data'!I133))="","",OFFSET('Sanitation Data'!$I$31,0,10*ROW('Sanitation Data'!I133)))</f>
        <v/>
      </c>
      <c r="DN139" s="370" t="str">
        <f ca="1">+IF(OFFSET('Sanitation Data'!$I$32,0,10*ROW('Sanitation Data'!I133))="","",OFFSET('Sanitation Data'!$I$32,0,10*ROW('Sanitation Data'!I133)))</f>
        <v/>
      </c>
      <c r="DO139" s="370" t="str">
        <f ca="1">+IF(OFFSET('Hygiene Data'!$D$11,0,10*ROW('Hygiene Data'!D133))="","",OFFSET('Hygiene Data'!$D$11,0,10*ROW('Hygiene Data'!D133)))</f>
        <v/>
      </c>
      <c r="DP139" s="370" t="str">
        <f ca="1">+IF(OFFSET('Hygiene Data'!$D$12,0,10*ROW('Hygiene Data'!D133))="","",OFFSET('Hygiene Data'!$D$12,0,10*ROW('Hygiene Data'!D133)))</f>
        <v/>
      </c>
      <c r="DQ139" s="370" t="str">
        <f ca="1">+IF(OFFSET('Hygiene Data'!$D$13,0,10*ROW('Hygiene Data'!D133))="","",OFFSET('Hygiene Data'!$D$13,0,10*ROW('Hygiene Data'!D133)))</f>
        <v/>
      </c>
      <c r="DR139" s="370" t="str">
        <f ca="1">+IF(OFFSET('Hygiene Data'!$E$11,0,10*ROW('Hygiene Data'!E133))="","",OFFSET('Hygiene Data'!$E$11,0,10*ROW('Hygiene Data'!E133)))</f>
        <v/>
      </c>
      <c r="DS139" s="370" t="str">
        <f ca="1">+IF(OFFSET('Hygiene Data'!$E$12,0,10*ROW('Hygiene Data'!E133))="","",OFFSET('Hygiene Data'!$E$12,0,10*ROW('Hygiene Data'!E133)))</f>
        <v/>
      </c>
      <c r="DT139" s="370" t="str">
        <f ca="1">+IF(OFFSET('Hygiene Data'!$E$13,0,10*ROW('Hygiene Data'!E133))="","",OFFSET('Hygiene Data'!$E$13,0,10*ROW('Hygiene Data'!E133)))</f>
        <v/>
      </c>
      <c r="DU139" s="370" t="str">
        <f ca="1">+IF(OFFSET('Hygiene Data'!$F$11,0,10*ROW('Hygiene Data'!F133))="","",OFFSET('Hygiene Data'!$F$11,0,10*ROW('Hygiene Data'!F133)))</f>
        <v/>
      </c>
      <c r="DV139" s="370" t="str">
        <f ca="1">+IF(OFFSET('Hygiene Data'!$F$12,0,10*ROW('Hygiene Data'!F133))="","",OFFSET('Hygiene Data'!$F$12,0,10*ROW('Hygiene Data'!F133)))</f>
        <v/>
      </c>
      <c r="DW139" s="370" t="str">
        <f ca="1">+IF(OFFSET('Hygiene Data'!$F$13,0,10*ROW('Hygiene Data'!F133))="","",OFFSET('Hygiene Data'!$F$13,0,10*ROW('Hygiene Data'!F133)))</f>
        <v/>
      </c>
      <c r="DX139" s="370" t="str">
        <f ca="1">+IF(OFFSET('Hygiene Data'!$G$11,0,10*ROW('Hygiene Data'!G133))="","",OFFSET('Hygiene Data'!$G$11,0,10*ROW('Hygiene Data'!G133)))</f>
        <v/>
      </c>
      <c r="DY139" s="370" t="str">
        <f ca="1">+IF(OFFSET('Hygiene Data'!$G$12,0,10*ROW('Hygiene Data'!G133))="","",OFFSET('Hygiene Data'!$G$12,0,10*ROW('Hygiene Data'!G133)))</f>
        <v/>
      </c>
      <c r="DZ139" s="370" t="str">
        <f ca="1">+IF(OFFSET('Hygiene Data'!$G$13,0,10*ROW('Hygiene Data'!G133))="","",OFFSET('Hygiene Data'!$G$13,0,10*ROW('Hygiene Data'!G133)))</f>
        <v/>
      </c>
      <c r="EA139" s="370" t="str">
        <f ca="1">+IF(OFFSET('Hygiene Data'!$H$11,0,10*ROW('Hygiene Data'!H133))="","",OFFSET('Hygiene Data'!$H$11,0,10*ROW('Hygiene Data'!H133)))</f>
        <v/>
      </c>
      <c r="EB139" s="370" t="str">
        <f ca="1">+IF(OFFSET('Hygiene Data'!$H$12,0,10*ROW('Hygiene Data'!H133))="","",OFFSET('Hygiene Data'!$H$12,0,10*ROW('Hygiene Data'!H133)))</f>
        <v/>
      </c>
      <c r="EC139" s="370" t="str">
        <f ca="1">+IF(OFFSET('Hygiene Data'!$H$13,0,10*ROW('Hygiene Data'!H133))="","",OFFSET('Hygiene Data'!$H$13,0,10*ROW('Hygiene Data'!H133)))</f>
        <v/>
      </c>
      <c r="ED139" s="370" t="str">
        <f ca="1">+IF(OFFSET('Hygiene Data'!$I$11,0,10*ROW('Hygiene Data'!I133))="","",OFFSET('Hygiene Data'!$I$11,0,10*ROW('Hygiene Data'!I133)))</f>
        <v/>
      </c>
      <c r="EE139" s="370" t="str">
        <f ca="1">+IF(OFFSET('Hygiene Data'!$I$12,0,10*ROW('Hygiene Data'!I133))="","",OFFSET('Hygiene Data'!$I$12,0,10*ROW('Hygiene Data'!I133)))</f>
        <v/>
      </c>
      <c r="EF139" s="370" t="str">
        <f ca="1">+IF(OFFSET('Hygiene Data'!$I$13,0,10*ROW('Hygiene Data'!I133))="","",OFFSET('Hygiene Data'!$I$13,0,10*ROW('Hygiene Data'!I133)))</f>
        <v/>
      </c>
    </row>
    <row r="140" spans="1:136" x14ac:dyDescent="0.25">
      <c r="A140" s="479" t="str">
        <f ca="1">+IF(OFFSET('Water Data'!$B$2,0,10*ROW('Water Data'!E134))="","",OFFSET('Water Data'!$B$2,0,10*ROW('Water Data'!E134)))</f>
        <v/>
      </c>
      <c r="B140" s="47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6" t="str">
        <f t="shared" ca="1" si="2"/>
        <v/>
      </c>
      <c r="D140" s="50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0" t="str">
        <f ca="1">+IF(OFFSET('Water Data'!$D$27,0,10*ROW('Water Data'!D134))="","",OFFSET('Water Data'!$D$27,0,10*ROW('Water Data'!D134)))</f>
        <v/>
      </c>
      <c r="BT140" s="370" t="str">
        <f ca="1">+IF(OFFSET('Water Data'!$D$28,0,10*ROW('Water Data'!D134))="","",OFFSET('Water Data'!$D$28,0,10*ROW('Water Data'!D134)))</f>
        <v/>
      </c>
      <c r="BU140" s="370" t="str">
        <f ca="1">+IF(OFFSET('Water Data'!$D$29,0,10*ROW('Water Data'!D134))="","",OFFSET('Water Data'!$D$29,0,10*ROW('Water Data'!D134)))</f>
        <v/>
      </c>
      <c r="BV140" s="370" t="str">
        <f ca="1">+IF(OFFSET('Water Data'!$E$27,0,10*ROW('Water Data'!E134))="","",OFFSET('Water Data'!$E$27,0,10*ROW('Water Data'!E134)))</f>
        <v/>
      </c>
      <c r="BW140" s="370" t="str">
        <f ca="1">+IF(OFFSET('Water Data'!$E$28,0,10*ROW('Water Data'!E134))="","",OFFSET('Water Data'!$E$28,0,10*ROW('Water Data'!E134)))</f>
        <v/>
      </c>
      <c r="BX140" s="370" t="str">
        <f ca="1">+IF(OFFSET('Water Data'!$E$29,0,10*ROW('Water Data'!E134))="","",OFFSET('Water Data'!$E$29,0,10*ROW('Water Data'!E134)))</f>
        <v/>
      </c>
      <c r="BY140" s="370" t="str">
        <f ca="1">+IF(OFFSET('Water Data'!$F$27,0,10*ROW('Water Data'!F134))="","",OFFSET('Water Data'!$F$27,0,10*ROW('Water Data'!F134)))</f>
        <v/>
      </c>
      <c r="BZ140" s="370" t="str">
        <f ca="1">+IF(OFFSET('Water Data'!$F$28,0,10*ROW('Water Data'!F134))="","",OFFSET('Water Data'!$F$28,0,10*ROW('Water Data'!F134)))</f>
        <v/>
      </c>
      <c r="CA140" s="370" t="str">
        <f ca="1">+IF(OFFSET('Water Data'!$F$29,0,10*ROW('Water Data'!F134))="","",OFFSET('Water Data'!$F$29,0,10*ROW('Water Data'!F134)))</f>
        <v/>
      </c>
      <c r="CB140" s="370" t="str">
        <f ca="1">+IF(OFFSET('Water Data'!$G$27,0,10*ROW('Water Data'!G134))="","",OFFSET('Water Data'!$G$27,0,10*ROW('Water Data'!G134)))</f>
        <v/>
      </c>
      <c r="CC140" s="370" t="str">
        <f ca="1">+IF(OFFSET('Water Data'!$G$28,0,10*ROW('Water Data'!G134))="","",OFFSET('Water Data'!$G$28,0,10*ROW('Water Data'!G134)))</f>
        <v/>
      </c>
      <c r="CD140" s="370" t="str">
        <f ca="1">+IF(OFFSET('Water Data'!$G$29,0,10*ROW('Water Data'!G134))="","",OFFSET('Water Data'!$G$29,0,10*ROW('Water Data'!G134)))</f>
        <v/>
      </c>
      <c r="CE140" s="370" t="str">
        <f ca="1">+IF(OFFSET('Water Data'!$H$27,0,10*ROW('Water Data'!H134))="","",OFFSET('Water Data'!$H$27,0,10*ROW('Water Data'!H134)))</f>
        <v/>
      </c>
      <c r="CF140" s="370" t="str">
        <f ca="1">+IF(OFFSET('Water Data'!$H$28,0,10*ROW('Water Data'!H134))="","",OFFSET('Water Data'!$H$28,0,10*ROW('Water Data'!H134)))</f>
        <v/>
      </c>
      <c r="CG140" s="370" t="str">
        <f ca="1">+IF(OFFSET('Water Data'!$H$29,0,10*ROW('Water Data'!H134))="","",OFFSET('Water Data'!$H$29,0,10*ROW('Water Data'!H134)))</f>
        <v/>
      </c>
      <c r="CH140" s="370" t="str">
        <f ca="1">+IF(OFFSET('Water Data'!$I$27,0,10*ROW('Water Data'!I134))="","",OFFSET('Water Data'!$I$27,0,10*ROW('Water Data'!I134)))</f>
        <v/>
      </c>
      <c r="CI140" s="370" t="str">
        <f ca="1">+IF(OFFSET('Water Data'!$I$28,0,10*ROW('Water Data'!I134))="","",OFFSET('Water Data'!$I$28,0,10*ROW('Water Data'!I134)))</f>
        <v/>
      </c>
      <c r="CJ140" s="370" t="str">
        <f ca="1">+IF(OFFSET('Water Data'!$I$29,0,10*ROW('Water Data'!I134))="","",OFFSET('Water Data'!$I$29,0,10*ROW('Water Data'!I134)))</f>
        <v/>
      </c>
      <c r="CK140" s="370" t="str">
        <f ca="1">+IF(OFFSET('Sanitation Data'!$D$28,0,10*ROW('Sanitation Data'!D134))="","",OFFSET('Sanitation Data'!$D$28,0,10*ROW('Sanitation Data'!D134)))</f>
        <v/>
      </c>
      <c r="CL140" s="370" t="str">
        <f ca="1">+IF(OFFSET('Sanitation Data'!$D$29,0,10*ROW('Sanitation Data'!D134))="","",OFFSET('Sanitation Data'!$D$29,0,10*ROW('Sanitation Data'!D134)))</f>
        <v/>
      </c>
      <c r="CM140" s="370" t="str">
        <f ca="1">+IF(OFFSET('Sanitation Data'!$D$30,0,10*ROW('Sanitation Data'!D134))="","",OFFSET('Sanitation Data'!$D$30,0,10*ROW('Sanitation Data'!D134)))</f>
        <v/>
      </c>
      <c r="CN140" s="370" t="str">
        <f ca="1">+IF(OFFSET('Sanitation Data'!$D$31,0,10*ROW('Sanitation Data'!D134))="","",OFFSET('Sanitation Data'!$D$31,0,10*ROW('Sanitation Data'!D134)))</f>
        <v/>
      </c>
      <c r="CO140" s="370" t="str">
        <f ca="1">+IF(OFFSET('Sanitation Data'!$D$32,0,10*ROW('Sanitation Data'!D134))="","",OFFSET('Sanitation Data'!$D$32,0,10*ROW('Sanitation Data'!D134)))</f>
        <v/>
      </c>
      <c r="CP140" s="370" t="str">
        <f ca="1">+IF(OFFSET('Sanitation Data'!$E$28,0,10*ROW('Sanitation Data'!E134))="","",OFFSET('Sanitation Data'!$E$28,0,10*ROW('Sanitation Data'!E134)))</f>
        <v/>
      </c>
      <c r="CQ140" s="370" t="str">
        <f ca="1">+IF(OFFSET('Sanitation Data'!$E$29,0,10*ROW('Sanitation Data'!E134))="","",OFFSET('Sanitation Data'!$E$29,0,10*ROW('Sanitation Data'!E134)))</f>
        <v/>
      </c>
      <c r="CR140" s="370" t="str">
        <f ca="1">+IF(OFFSET('Sanitation Data'!$E$30,0,10*ROW('Sanitation Data'!E134))="","",OFFSET('Sanitation Data'!$E$30,0,10*ROW('Sanitation Data'!E134)))</f>
        <v/>
      </c>
      <c r="CS140" s="370" t="str">
        <f ca="1">+IF(OFFSET('Sanitation Data'!$E$31,0,10*ROW('Sanitation Data'!E134))="","",OFFSET('Sanitation Data'!$E$31,0,10*ROW('Sanitation Data'!E134)))</f>
        <v/>
      </c>
      <c r="CT140" s="370" t="str">
        <f ca="1">+IF(OFFSET('Sanitation Data'!$E$32,0,10*ROW('Sanitation Data'!E134))="","",OFFSET('Sanitation Data'!$E$32,0,10*ROW('Sanitation Data'!E134)))</f>
        <v/>
      </c>
      <c r="CU140" s="370" t="str">
        <f ca="1">+IF(OFFSET('Sanitation Data'!$F$28,0,10*ROW('Sanitation Data'!F134))="","",OFFSET('Sanitation Data'!$F$28,0,10*ROW('Sanitation Data'!F134)))</f>
        <v/>
      </c>
      <c r="CV140" s="370" t="str">
        <f ca="1">+IF(OFFSET('Sanitation Data'!$F$29,0,10*ROW('Sanitation Data'!F134))="","",OFFSET('Sanitation Data'!$F$29,0,10*ROW('Sanitation Data'!F134)))</f>
        <v/>
      </c>
      <c r="CW140" s="370" t="str">
        <f ca="1">+IF(OFFSET('Sanitation Data'!$F$30,0,10*ROW('Sanitation Data'!F134))="","",OFFSET('Sanitation Data'!$F$30,0,10*ROW('Sanitation Data'!F134)))</f>
        <v/>
      </c>
      <c r="CX140" s="370" t="str">
        <f ca="1">+IF(OFFSET('Sanitation Data'!$F$31,0,10*ROW('Sanitation Data'!F134))="","",OFFSET('Sanitation Data'!$F$31,0,10*ROW('Sanitation Data'!F134)))</f>
        <v/>
      </c>
      <c r="CY140" s="370" t="str">
        <f ca="1">+IF(OFFSET('Sanitation Data'!$F$32,0,10*ROW('Sanitation Data'!F134))="","",OFFSET('Sanitation Data'!$F$32,0,10*ROW('Sanitation Data'!F134)))</f>
        <v/>
      </c>
      <c r="CZ140" s="370" t="str">
        <f ca="1">+IF(OFFSET('Sanitation Data'!$G$28,0,10*ROW('Sanitation Data'!G134))="","",OFFSET('Sanitation Data'!$G$28,0,10*ROW('Sanitation Data'!G134)))</f>
        <v/>
      </c>
      <c r="DA140" s="370" t="str">
        <f ca="1">+IF(OFFSET('Sanitation Data'!$G$29,0,10*ROW('Sanitation Data'!G134))="","",OFFSET('Sanitation Data'!$G$29,0,10*ROW('Sanitation Data'!G134)))</f>
        <v/>
      </c>
      <c r="DB140" s="370" t="str">
        <f ca="1">+IF(OFFSET('Sanitation Data'!$G$30,0,10*ROW('Sanitation Data'!G134))="","",OFFSET('Sanitation Data'!$G$30,0,10*ROW('Sanitation Data'!G134)))</f>
        <v/>
      </c>
      <c r="DC140" s="370" t="str">
        <f ca="1">+IF(OFFSET('Sanitation Data'!$G$31,0,10*ROW('Sanitation Data'!G134))="","",OFFSET('Sanitation Data'!$G$31,0,10*ROW('Sanitation Data'!G134)))</f>
        <v/>
      </c>
      <c r="DD140" s="370" t="str">
        <f ca="1">+IF(OFFSET('Sanitation Data'!$G$32,0,10*ROW('Sanitation Data'!G134))="","",OFFSET('Sanitation Data'!$G$32,0,10*ROW('Sanitation Data'!G134)))</f>
        <v/>
      </c>
      <c r="DE140" s="370" t="str">
        <f ca="1">+IF(OFFSET('Sanitation Data'!$H$28,0,10*ROW('Sanitation Data'!H134))="","",OFFSET('Sanitation Data'!$H$28,0,10*ROW('Sanitation Data'!H134)))</f>
        <v/>
      </c>
      <c r="DF140" s="370" t="str">
        <f ca="1">+IF(OFFSET('Sanitation Data'!$H$29,0,10*ROW('Sanitation Data'!H134))="","",OFFSET('Sanitation Data'!$H$29,0,10*ROW('Sanitation Data'!H134)))</f>
        <v/>
      </c>
      <c r="DG140" s="370" t="str">
        <f ca="1">+IF(OFFSET('Sanitation Data'!$H$30,0,10*ROW('Sanitation Data'!H134))="","",OFFSET('Sanitation Data'!$H$30,0,10*ROW('Sanitation Data'!H134)))</f>
        <v/>
      </c>
      <c r="DH140" s="370" t="str">
        <f ca="1">+IF(OFFSET('Sanitation Data'!$H$31,0,10*ROW('Sanitation Data'!H134))="","",OFFSET('Sanitation Data'!$H$31,0,10*ROW('Sanitation Data'!H134)))</f>
        <v/>
      </c>
      <c r="DI140" s="370" t="str">
        <f ca="1">+IF(OFFSET('Sanitation Data'!$H$32,0,10*ROW('Sanitation Data'!H134))="","",OFFSET('Sanitation Data'!$H$32,0,10*ROW('Sanitation Data'!H134)))</f>
        <v/>
      </c>
      <c r="DJ140" s="370" t="str">
        <f ca="1">+IF(OFFSET('Sanitation Data'!$I$28,0,10*ROW('Sanitation Data'!I134))="","",OFFSET('Sanitation Data'!$I$28,0,10*ROW('Sanitation Data'!I134)))</f>
        <v/>
      </c>
      <c r="DK140" s="370" t="str">
        <f ca="1">+IF(OFFSET('Sanitation Data'!$I$29,0,10*ROW('Sanitation Data'!I134))="","",OFFSET('Sanitation Data'!$I$29,0,10*ROW('Sanitation Data'!I134)))</f>
        <v/>
      </c>
      <c r="DL140" s="370" t="str">
        <f ca="1">+IF(OFFSET('Sanitation Data'!$I$30,0,10*ROW('Sanitation Data'!I134))="","",OFFSET('Sanitation Data'!$I$30,0,10*ROW('Sanitation Data'!I134)))</f>
        <v/>
      </c>
      <c r="DM140" s="370" t="str">
        <f ca="1">+IF(OFFSET('Sanitation Data'!$I$31,0,10*ROW('Sanitation Data'!I134))="","",OFFSET('Sanitation Data'!$I$31,0,10*ROW('Sanitation Data'!I134)))</f>
        <v/>
      </c>
      <c r="DN140" s="370" t="str">
        <f ca="1">+IF(OFFSET('Sanitation Data'!$I$32,0,10*ROW('Sanitation Data'!I134))="","",OFFSET('Sanitation Data'!$I$32,0,10*ROW('Sanitation Data'!I134)))</f>
        <v/>
      </c>
      <c r="DO140" s="370" t="str">
        <f ca="1">+IF(OFFSET('Hygiene Data'!$D$11,0,10*ROW('Hygiene Data'!D134))="","",OFFSET('Hygiene Data'!$D$11,0,10*ROW('Hygiene Data'!D134)))</f>
        <v/>
      </c>
      <c r="DP140" s="370" t="str">
        <f ca="1">+IF(OFFSET('Hygiene Data'!$D$12,0,10*ROW('Hygiene Data'!D134))="","",OFFSET('Hygiene Data'!$D$12,0,10*ROW('Hygiene Data'!D134)))</f>
        <v/>
      </c>
      <c r="DQ140" s="370" t="str">
        <f ca="1">+IF(OFFSET('Hygiene Data'!$D$13,0,10*ROW('Hygiene Data'!D134))="","",OFFSET('Hygiene Data'!$D$13,0,10*ROW('Hygiene Data'!D134)))</f>
        <v/>
      </c>
      <c r="DR140" s="370" t="str">
        <f ca="1">+IF(OFFSET('Hygiene Data'!$E$11,0,10*ROW('Hygiene Data'!E134))="","",OFFSET('Hygiene Data'!$E$11,0,10*ROW('Hygiene Data'!E134)))</f>
        <v/>
      </c>
      <c r="DS140" s="370" t="str">
        <f ca="1">+IF(OFFSET('Hygiene Data'!$E$12,0,10*ROW('Hygiene Data'!E134))="","",OFFSET('Hygiene Data'!$E$12,0,10*ROW('Hygiene Data'!E134)))</f>
        <v/>
      </c>
      <c r="DT140" s="370" t="str">
        <f ca="1">+IF(OFFSET('Hygiene Data'!$E$13,0,10*ROW('Hygiene Data'!E134))="","",OFFSET('Hygiene Data'!$E$13,0,10*ROW('Hygiene Data'!E134)))</f>
        <v/>
      </c>
      <c r="DU140" s="370" t="str">
        <f ca="1">+IF(OFFSET('Hygiene Data'!$F$11,0,10*ROW('Hygiene Data'!F134))="","",OFFSET('Hygiene Data'!$F$11,0,10*ROW('Hygiene Data'!F134)))</f>
        <v/>
      </c>
      <c r="DV140" s="370" t="str">
        <f ca="1">+IF(OFFSET('Hygiene Data'!$F$12,0,10*ROW('Hygiene Data'!F134))="","",OFFSET('Hygiene Data'!$F$12,0,10*ROW('Hygiene Data'!F134)))</f>
        <v/>
      </c>
      <c r="DW140" s="370" t="str">
        <f ca="1">+IF(OFFSET('Hygiene Data'!$F$13,0,10*ROW('Hygiene Data'!F134))="","",OFFSET('Hygiene Data'!$F$13,0,10*ROW('Hygiene Data'!F134)))</f>
        <v/>
      </c>
      <c r="DX140" s="370" t="str">
        <f ca="1">+IF(OFFSET('Hygiene Data'!$G$11,0,10*ROW('Hygiene Data'!G134))="","",OFFSET('Hygiene Data'!$G$11,0,10*ROW('Hygiene Data'!G134)))</f>
        <v/>
      </c>
      <c r="DY140" s="370" t="str">
        <f ca="1">+IF(OFFSET('Hygiene Data'!$G$12,0,10*ROW('Hygiene Data'!G134))="","",OFFSET('Hygiene Data'!$G$12,0,10*ROW('Hygiene Data'!G134)))</f>
        <v/>
      </c>
      <c r="DZ140" s="370" t="str">
        <f ca="1">+IF(OFFSET('Hygiene Data'!$G$13,0,10*ROW('Hygiene Data'!G134))="","",OFFSET('Hygiene Data'!$G$13,0,10*ROW('Hygiene Data'!G134)))</f>
        <v/>
      </c>
      <c r="EA140" s="370" t="str">
        <f ca="1">+IF(OFFSET('Hygiene Data'!$H$11,0,10*ROW('Hygiene Data'!H134))="","",OFFSET('Hygiene Data'!$H$11,0,10*ROW('Hygiene Data'!H134)))</f>
        <v/>
      </c>
      <c r="EB140" s="370" t="str">
        <f ca="1">+IF(OFFSET('Hygiene Data'!$H$12,0,10*ROW('Hygiene Data'!H134))="","",OFFSET('Hygiene Data'!$H$12,0,10*ROW('Hygiene Data'!H134)))</f>
        <v/>
      </c>
      <c r="EC140" s="370" t="str">
        <f ca="1">+IF(OFFSET('Hygiene Data'!$H$13,0,10*ROW('Hygiene Data'!H134))="","",OFFSET('Hygiene Data'!$H$13,0,10*ROW('Hygiene Data'!H134)))</f>
        <v/>
      </c>
      <c r="ED140" s="370" t="str">
        <f ca="1">+IF(OFFSET('Hygiene Data'!$I$11,0,10*ROW('Hygiene Data'!I134))="","",OFFSET('Hygiene Data'!$I$11,0,10*ROW('Hygiene Data'!I134)))</f>
        <v/>
      </c>
      <c r="EE140" s="370" t="str">
        <f ca="1">+IF(OFFSET('Hygiene Data'!$I$12,0,10*ROW('Hygiene Data'!I134))="","",OFFSET('Hygiene Data'!$I$12,0,10*ROW('Hygiene Data'!I134)))</f>
        <v/>
      </c>
      <c r="EF140" s="370" t="str">
        <f ca="1">+IF(OFFSET('Hygiene Data'!$I$13,0,10*ROW('Hygiene Data'!I134))="","",OFFSET('Hygiene Data'!$I$13,0,10*ROW('Hygiene Data'!I134)))</f>
        <v/>
      </c>
    </row>
    <row r="141" spans="1:136" x14ac:dyDescent="0.25">
      <c r="A141" s="479" t="str">
        <f ca="1">+IF(OFFSET('Water Data'!$B$2,0,10*ROW('Water Data'!E135))="","",OFFSET('Water Data'!$B$2,0,10*ROW('Water Data'!E135)))</f>
        <v/>
      </c>
      <c r="B141" s="47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6" t="str">
        <f t="shared" ca="1" si="2"/>
        <v/>
      </c>
      <c r="D141" s="50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0" t="str">
        <f ca="1">+IF(OFFSET('Water Data'!$D$27,0,10*ROW('Water Data'!D135))="","",OFFSET('Water Data'!$D$27,0,10*ROW('Water Data'!D135)))</f>
        <v/>
      </c>
      <c r="BT141" s="370" t="str">
        <f ca="1">+IF(OFFSET('Water Data'!$D$28,0,10*ROW('Water Data'!D135))="","",OFFSET('Water Data'!$D$28,0,10*ROW('Water Data'!D135)))</f>
        <v/>
      </c>
      <c r="BU141" s="370" t="str">
        <f ca="1">+IF(OFFSET('Water Data'!$D$29,0,10*ROW('Water Data'!D135))="","",OFFSET('Water Data'!$D$29,0,10*ROW('Water Data'!D135)))</f>
        <v/>
      </c>
      <c r="BV141" s="370" t="str">
        <f ca="1">+IF(OFFSET('Water Data'!$E$27,0,10*ROW('Water Data'!E135))="","",OFFSET('Water Data'!$E$27,0,10*ROW('Water Data'!E135)))</f>
        <v/>
      </c>
      <c r="BW141" s="370" t="str">
        <f ca="1">+IF(OFFSET('Water Data'!$E$28,0,10*ROW('Water Data'!E135))="","",OFFSET('Water Data'!$E$28,0,10*ROW('Water Data'!E135)))</f>
        <v/>
      </c>
      <c r="BX141" s="370" t="str">
        <f ca="1">+IF(OFFSET('Water Data'!$E$29,0,10*ROW('Water Data'!E135))="","",OFFSET('Water Data'!$E$29,0,10*ROW('Water Data'!E135)))</f>
        <v/>
      </c>
      <c r="BY141" s="370" t="str">
        <f ca="1">+IF(OFFSET('Water Data'!$F$27,0,10*ROW('Water Data'!F135))="","",OFFSET('Water Data'!$F$27,0,10*ROW('Water Data'!F135)))</f>
        <v/>
      </c>
      <c r="BZ141" s="370" t="str">
        <f ca="1">+IF(OFFSET('Water Data'!$F$28,0,10*ROW('Water Data'!F135))="","",OFFSET('Water Data'!$F$28,0,10*ROW('Water Data'!F135)))</f>
        <v/>
      </c>
      <c r="CA141" s="370" t="str">
        <f ca="1">+IF(OFFSET('Water Data'!$F$29,0,10*ROW('Water Data'!F135))="","",OFFSET('Water Data'!$F$29,0,10*ROW('Water Data'!F135)))</f>
        <v/>
      </c>
      <c r="CB141" s="370" t="str">
        <f ca="1">+IF(OFFSET('Water Data'!$G$27,0,10*ROW('Water Data'!G135))="","",OFFSET('Water Data'!$G$27,0,10*ROW('Water Data'!G135)))</f>
        <v/>
      </c>
      <c r="CC141" s="370" t="str">
        <f ca="1">+IF(OFFSET('Water Data'!$G$28,0,10*ROW('Water Data'!G135))="","",OFFSET('Water Data'!$G$28,0,10*ROW('Water Data'!G135)))</f>
        <v/>
      </c>
      <c r="CD141" s="370" t="str">
        <f ca="1">+IF(OFFSET('Water Data'!$G$29,0,10*ROW('Water Data'!G135))="","",OFFSET('Water Data'!$G$29,0,10*ROW('Water Data'!G135)))</f>
        <v/>
      </c>
      <c r="CE141" s="370" t="str">
        <f ca="1">+IF(OFFSET('Water Data'!$H$27,0,10*ROW('Water Data'!H135))="","",OFFSET('Water Data'!$H$27,0,10*ROW('Water Data'!H135)))</f>
        <v/>
      </c>
      <c r="CF141" s="370" t="str">
        <f ca="1">+IF(OFFSET('Water Data'!$H$28,0,10*ROW('Water Data'!H135))="","",OFFSET('Water Data'!$H$28,0,10*ROW('Water Data'!H135)))</f>
        <v/>
      </c>
      <c r="CG141" s="370" t="str">
        <f ca="1">+IF(OFFSET('Water Data'!$H$29,0,10*ROW('Water Data'!H135))="","",OFFSET('Water Data'!$H$29,0,10*ROW('Water Data'!H135)))</f>
        <v/>
      </c>
      <c r="CH141" s="370" t="str">
        <f ca="1">+IF(OFFSET('Water Data'!$I$27,0,10*ROW('Water Data'!I135))="","",OFFSET('Water Data'!$I$27,0,10*ROW('Water Data'!I135)))</f>
        <v/>
      </c>
      <c r="CI141" s="370" t="str">
        <f ca="1">+IF(OFFSET('Water Data'!$I$28,0,10*ROW('Water Data'!I135))="","",OFFSET('Water Data'!$I$28,0,10*ROW('Water Data'!I135)))</f>
        <v/>
      </c>
      <c r="CJ141" s="370" t="str">
        <f ca="1">+IF(OFFSET('Water Data'!$I$29,0,10*ROW('Water Data'!I135))="","",OFFSET('Water Data'!$I$29,0,10*ROW('Water Data'!I135)))</f>
        <v/>
      </c>
      <c r="CK141" s="370" t="str">
        <f ca="1">+IF(OFFSET('Sanitation Data'!$D$28,0,10*ROW('Sanitation Data'!D135))="","",OFFSET('Sanitation Data'!$D$28,0,10*ROW('Sanitation Data'!D135)))</f>
        <v/>
      </c>
      <c r="CL141" s="370" t="str">
        <f ca="1">+IF(OFFSET('Sanitation Data'!$D$29,0,10*ROW('Sanitation Data'!D135))="","",OFFSET('Sanitation Data'!$D$29,0,10*ROW('Sanitation Data'!D135)))</f>
        <v/>
      </c>
      <c r="CM141" s="370" t="str">
        <f ca="1">+IF(OFFSET('Sanitation Data'!$D$30,0,10*ROW('Sanitation Data'!D135))="","",OFFSET('Sanitation Data'!$D$30,0,10*ROW('Sanitation Data'!D135)))</f>
        <v/>
      </c>
      <c r="CN141" s="370" t="str">
        <f ca="1">+IF(OFFSET('Sanitation Data'!$D$31,0,10*ROW('Sanitation Data'!D135))="","",OFFSET('Sanitation Data'!$D$31,0,10*ROW('Sanitation Data'!D135)))</f>
        <v/>
      </c>
      <c r="CO141" s="370" t="str">
        <f ca="1">+IF(OFFSET('Sanitation Data'!$D$32,0,10*ROW('Sanitation Data'!D135))="","",OFFSET('Sanitation Data'!$D$32,0,10*ROW('Sanitation Data'!D135)))</f>
        <v/>
      </c>
      <c r="CP141" s="370" t="str">
        <f ca="1">+IF(OFFSET('Sanitation Data'!$E$28,0,10*ROW('Sanitation Data'!E135))="","",OFFSET('Sanitation Data'!$E$28,0,10*ROW('Sanitation Data'!E135)))</f>
        <v/>
      </c>
      <c r="CQ141" s="370" t="str">
        <f ca="1">+IF(OFFSET('Sanitation Data'!$E$29,0,10*ROW('Sanitation Data'!E135))="","",OFFSET('Sanitation Data'!$E$29,0,10*ROW('Sanitation Data'!E135)))</f>
        <v/>
      </c>
      <c r="CR141" s="370" t="str">
        <f ca="1">+IF(OFFSET('Sanitation Data'!$E$30,0,10*ROW('Sanitation Data'!E135))="","",OFFSET('Sanitation Data'!$E$30,0,10*ROW('Sanitation Data'!E135)))</f>
        <v/>
      </c>
      <c r="CS141" s="370" t="str">
        <f ca="1">+IF(OFFSET('Sanitation Data'!$E$31,0,10*ROW('Sanitation Data'!E135))="","",OFFSET('Sanitation Data'!$E$31,0,10*ROW('Sanitation Data'!E135)))</f>
        <v/>
      </c>
      <c r="CT141" s="370" t="str">
        <f ca="1">+IF(OFFSET('Sanitation Data'!$E$32,0,10*ROW('Sanitation Data'!E135))="","",OFFSET('Sanitation Data'!$E$32,0,10*ROW('Sanitation Data'!E135)))</f>
        <v/>
      </c>
      <c r="CU141" s="370" t="str">
        <f ca="1">+IF(OFFSET('Sanitation Data'!$F$28,0,10*ROW('Sanitation Data'!F135))="","",OFFSET('Sanitation Data'!$F$28,0,10*ROW('Sanitation Data'!F135)))</f>
        <v/>
      </c>
      <c r="CV141" s="370" t="str">
        <f ca="1">+IF(OFFSET('Sanitation Data'!$F$29,0,10*ROW('Sanitation Data'!F135))="","",OFFSET('Sanitation Data'!$F$29,0,10*ROW('Sanitation Data'!F135)))</f>
        <v/>
      </c>
      <c r="CW141" s="370" t="str">
        <f ca="1">+IF(OFFSET('Sanitation Data'!$F$30,0,10*ROW('Sanitation Data'!F135))="","",OFFSET('Sanitation Data'!$F$30,0,10*ROW('Sanitation Data'!F135)))</f>
        <v/>
      </c>
      <c r="CX141" s="370" t="str">
        <f ca="1">+IF(OFFSET('Sanitation Data'!$F$31,0,10*ROW('Sanitation Data'!F135))="","",OFFSET('Sanitation Data'!$F$31,0,10*ROW('Sanitation Data'!F135)))</f>
        <v/>
      </c>
      <c r="CY141" s="370" t="str">
        <f ca="1">+IF(OFFSET('Sanitation Data'!$F$32,0,10*ROW('Sanitation Data'!F135))="","",OFFSET('Sanitation Data'!$F$32,0,10*ROW('Sanitation Data'!F135)))</f>
        <v/>
      </c>
      <c r="CZ141" s="370" t="str">
        <f ca="1">+IF(OFFSET('Sanitation Data'!$G$28,0,10*ROW('Sanitation Data'!G135))="","",OFFSET('Sanitation Data'!$G$28,0,10*ROW('Sanitation Data'!G135)))</f>
        <v/>
      </c>
      <c r="DA141" s="370" t="str">
        <f ca="1">+IF(OFFSET('Sanitation Data'!$G$29,0,10*ROW('Sanitation Data'!G135))="","",OFFSET('Sanitation Data'!$G$29,0,10*ROW('Sanitation Data'!G135)))</f>
        <v/>
      </c>
      <c r="DB141" s="370" t="str">
        <f ca="1">+IF(OFFSET('Sanitation Data'!$G$30,0,10*ROW('Sanitation Data'!G135))="","",OFFSET('Sanitation Data'!$G$30,0,10*ROW('Sanitation Data'!G135)))</f>
        <v/>
      </c>
      <c r="DC141" s="370" t="str">
        <f ca="1">+IF(OFFSET('Sanitation Data'!$G$31,0,10*ROW('Sanitation Data'!G135))="","",OFFSET('Sanitation Data'!$G$31,0,10*ROW('Sanitation Data'!G135)))</f>
        <v/>
      </c>
      <c r="DD141" s="370" t="str">
        <f ca="1">+IF(OFFSET('Sanitation Data'!$G$32,0,10*ROW('Sanitation Data'!G135))="","",OFFSET('Sanitation Data'!$G$32,0,10*ROW('Sanitation Data'!G135)))</f>
        <v/>
      </c>
      <c r="DE141" s="370" t="str">
        <f ca="1">+IF(OFFSET('Sanitation Data'!$H$28,0,10*ROW('Sanitation Data'!H135))="","",OFFSET('Sanitation Data'!$H$28,0,10*ROW('Sanitation Data'!H135)))</f>
        <v/>
      </c>
      <c r="DF141" s="370" t="str">
        <f ca="1">+IF(OFFSET('Sanitation Data'!$H$29,0,10*ROW('Sanitation Data'!H135))="","",OFFSET('Sanitation Data'!$H$29,0,10*ROW('Sanitation Data'!H135)))</f>
        <v/>
      </c>
      <c r="DG141" s="370" t="str">
        <f ca="1">+IF(OFFSET('Sanitation Data'!$H$30,0,10*ROW('Sanitation Data'!H135))="","",OFFSET('Sanitation Data'!$H$30,0,10*ROW('Sanitation Data'!H135)))</f>
        <v/>
      </c>
      <c r="DH141" s="370" t="str">
        <f ca="1">+IF(OFFSET('Sanitation Data'!$H$31,0,10*ROW('Sanitation Data'!H135))="","",OFFSET('Sanitation Data'!$H$31,0,10*ROW('Sanitation Data'!H135)))</f>
        <v/>
      </c>
      <c r="DI141" s="370" t="str">
        <f ca="1">+IF(OFFSET('Sanitation Data'!$H$32,0,10*ROW('Sanitation Data'!H135))="","",OFFSET('Sanitation Data'!$H$32,0,10*ROW('Sanitation Data'!H135)))</f>
        <v/>
      </c>
      <c r="DJ141" s="370" t="str">
        <f ca="1">+IF(OFFSET('Sanitation Data'!$I$28,0,10*ROW('Sanitation Data'!I135))="","",OFFSET('Sanitation Data'!$I$28,0,10*ROW('Sanitation Data'!I135)))</f>
        <v/>
      </c>
      <c r="DK141" s="370" t="str">
        <f ca="1">+IF(OFFSET('Sanitation Data'!$I$29,0,10*ROW('Sanitation Data'!I135))="","",OFFSET('Sanitation Data'!$I$29,0,10*ROW('Sanitation Data'!I135)))</f>
        <v/>
      </c>
      <c r="DL141" s="370" t="str">
        <f ca="1">+IF(OFFSET('Sanitation Data'!$I$30,0,10*ROW('Sanitation Data'!I135))="","",OFFSET('Sanitation Data'!$I$30,0,10*ROW('Sanitation Data'!I135)))</f>
        <v/>
      </c>
      <c r="DM141" s="370" t="str">
        <f ca="1">+IF(OFFSET('Sanitation Data'!$I$31,0,10*ROW('Sanitation Data'!I135))="","",OFFSET('Sanitation Data'!$I$31,0,10*ROW('Sanitation Data'!I135)))</f>
        <v/>
      </c>
      <c r="DN141" s="370" t="str">
        <f ca="1">+IF(OFFSET('Sanitation Data'!$I$32,0,10*ROW('Sanitation Data'!I135))="","",OFFSET('Sanitation Data'!$I$32,0,10*ROW('Sanitation Data'!I135)))</f>
        <v/>
      </c>
      <c r="DO141" s="370" t="str">
        <f ca="1">+IF(OFFSET('Hygiene Data'!$D$11,0,10*ROW('Hygiene Data'!D135))="","",OFFSET('Hygiene Data'!$D$11,0,10*ROW('Hygiene Data'!D135)))</f>
        <v/>
      </c>
      <c r="DP141" s="370" t="str">
        <f ca="1">+IF(OFFSET('Hygiene Data'!$D$12,0,10*ROW('Hygiene Data'!D135))="","",OFFSET('Hygiene Data'!$D$12,0,10*ROW('Hygiene Data'!D135)))</f>
        <v/>
      </c>
      <c r="DQ141" s="370" t="str">
        <f ca="1">+IF(OFFSET('Hygiene Data'!$D$13,0,10*ROW('Hygiene Data'!D135))="","",OFFSET('Hygiene Data'!$D$13,0,10*ROW('Hygiene Data'!D135)))</f>
        <v/>
      </c>
      <c r="DR141" s="370" t="str">
        <f ca="1">+IF(OFFSET('Hygiene Data'!$E$11,0,10*ROW('Hygiene Data'!E135))="","",OFFSET('Hygiene Data'!$E$11,0,10*ROW('Hygiene Data'!E135)))</f>
        <v/>
      </c>
      <c r="DS141" s="370" t="str">
        <f ca="1">+IF(OFFSET('Hygiene Data'!$E$12,0,10*ROW('Hygiene Data'!E135))="","",OFFSET('Hygiene Data'!$E$12,0,10*ROW('Hygiene Data'!E135)))</f>
        <v/>
      </c>
      <c r="DT141" s="370" t="str">
        <f ca="1">+IF(OFFSET('Hygiene Data'!$E$13,0,10*ROW('Hygiene Data'!E135))="","",OFFSET('Hygiene Data'!$E$13,0,10*ROW('Hygiene Data'!E135)))</f>
        <v/>
      </c>
      <c r="DU141" s="370" t="str">
        <f ca="1">+IF(OFFSET('Hygiene Data'!$F$11,0,10*ROW('Hygiene Data'!F135))="","",OFFSET('Hygiene Data'!$F$11,0,10*ROW('Hygiene Data'!F135)))</f>
        <v/>
      </c>
      <c r="DV141" s="370" t="str">
        <f ca="1">+IF(OFFSET('Hygiene Data'!$F$12,0,10*ROW('Hygiene Data'!F135))="","",OFFSET('Hygiene Data'!$F$12,0,10*ROW('Hygiene Data'!F135)))</f>
        <v/>
      </c>
      <c r="DW141" s="370" t="str">
        <f ca="1">+IF(OFFSET('Hygiene Data'!$F$13,0,10*ROW('Hygiene Data'!F135))="","",OFFSET('Hygiene Data'!$F$13,0,10*ROW('Hygiene Data'!F135)))</f>
        <v/>
      </c>
      <c r="DX141" s="370" t="str">
        <f ca="1">+IF(OFFSET('Hygiene Data'!$G$11,0,10*ROW('Hygiene Data'!G135))="","",OFFSET('Hygiene Data'!$G$11,0,10*ROW('Hygiene Data'!G135)))</f>
        <v/>
      </c>
      <c r="DY141" s="370" t="str">
        <f ca="1">+IF(OFFSET('Hygiene Data'!$G$12,0,10*ROW('Hygiene Data'!G135))="","",OFFSET('Hygiene Data'!$G$12,0,10*ROW('Hygiene Data'!G135)))</f>
        <v/>
      </c>
      <c r="DZ141" s="370" t="str">
        <f ca="1">+IF(OFFSET('Hygiene Data'!$G$13,0,10*ROW('Hygiene Data'!G135))="","",OFFSET('Hygiene Data'!$G$13,0,10*ROW('Hygiene Data'!G135)))</f>
        <v/>
      </c>
      <c r="EA141" s="370" t="str">
        <f ca="1">+IF(OFFSET('Hygiene Data'!$H$11,0,10*ROW('Hygiene Data'!H135))="","",OFFSET('Hygiene Data'!$H$11,0,10*ROW('Hygiene Data'!H135)))</f>
        <v/>
      </c>
      <c r="EB141" s="370" t="str">
        <f ca="1">+IF(OFFSET('Hygiene Data'!$H$12,0,10*ROW('Hygiene Data'!H135))="","",OFFSET('Hygiene Data'!$H$12,0,10*ROW('Hygiene Data'!H135)))</f>
        <v/>
      </c>
      <c r="EC141" s="370" t="str">
        <f ca="1">+IF(OFFSET('Hygiene Data'!$H$13,0,10*ROW('Hygiene Data'!H135))="","",OFFSET('Hygiene Data'!$H$13,0,10*ROW('Hygiene Data'!H135)))</f>
        <v/>
      </c>
      <c r="ED141" s="370" t="str">
        <f ca="1">+IF(OFFSET('Hygiene Data'!$I$11,0,10*ROW('Hygiene Data'!I135))="","",OFFSET('Hygiene Data'!$I$11,0,10*ROW('Hygiene Data'!I135)))</f>
        <v/>
      </c>
      <c r="EE141" s="370" t="str">
        <f ca="1">+IF(OFFSET('Hygiene Data'!$I$12,0,10*ROW('Hygiene Data'!I135))="","",OFFSET('Hygiene Data'!$I$12,0,10*ROW('Hygiene Data'!I135)))</f>
        <v/>
      </c>
      <c r="EF141" s="370" t="str">
        <f ca="1">+IF(OFFSET('Hygiene Data'!$I$13,0,10*ROW('Hygiene Data'!I135))="","",OFFSET('Hygiene Data'!$I$13,0,10*ROW('Hygiene Data'!I135)))</f>
        <v/>
      </c>
    </row>
    <row r="142" spans="1:136" x14ac:dyDescent="0.25">
      <c r="A142" s="479" t="str">
        <f ca="1">+IF(OFFSET('Water Data'!$B$2,0,10*ROW('Water Data'!E136))="","",OFFSET('Water Data'!$B$2,0,10*ROW('Water Data'!E136)))</f>
        <v/>
      </c>
      <c r="B142" s="47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6" t="str">
        <f t="shared" ca="1" si="2"/>
        <v/>
      </c>
      <c r="D142" s="50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0" t="str">
        <f ca="1">+IF(OFFSET('Water Data'!$D$27,0,10*ROW('Water Data'!D136))="","",OFFSET('Water Data'!$D$27,0,10*ROW('Water Data'!D136)))</f>
        <v/>
      </c>
      <c r="BT142" s="370" t="str">
        <f ca="1">+IF(OFFSET('Water Data'!$D$28,0,10*ROW('Water Data'!D136))="","",OFFSET('Water Data'!$D$28,0,10*ROW('Water Data'!D136)))</f>
        <v/>
      </c>
      <c r="BU142" s="370" t="str">
        <f ca="1">+IF(OFFSET('Water Data'!$D$29,0,10*ROW('Water Data'!D136))="","",OFFSET('Water Data'!$D$29,0,10*ROW('Water Data'!D136)))</f>
        <v/>
      </c>
      <c r="BV142" s="370" t="str">
        <f ca="1">+IF(OFFSET('Water Data'!$E$27,0,10*ROW('Water Data'!E136))="","",OFFSET('Water Data'!$E$27,0,10*ROW('Water Data'!E136)))</f>
        <v/>
      </c>
      <c r="BW142" s="370" t="str">
        <f ca="1">+IF(OFFSET('Water Data'!$E$28,0,10*ROW('Water Data'!E136))="","",OFFSET('Water Data'!$E$28,0,10*ROW('Water Data'!E136)))</f>
        <v/>
      </c>
      <c r="BX142" s="370" t="str">
        <f ca="1">+IF(OFFSET('Water Data'!$E$29,0,10*ROW('Water Data'!E136))="","",OFFSET('Water Data'!$E$29,0,10*ROW('Water Data'!E136)))</f>
        <v/>
      </c>
      <c r="BY142" s="370" t="str">
        <f ca="1">+IF(OFFSET('Water Data'!$F$27,0,10*ROW('Water Data'!F136))="","",OFFSET('Water Data'!$F$27,0,10*ROW('Water Data'!F136)))</f>
        <v/>
      </c>
      <c r="BZ142" s="370" t="str">
        <f ca="1">+IF(OFFSET('Water Data'!$F$28,0,10*ROW('Water Data'!F136))="","",OFFSET('Water Data'!$F$28,0,10*ROW('Water Data'!F136)))</f>
        <v/>
      </c>
      <c r="CA142" s="370" t="str">
        <f ca="1">+IF(OFFSET('Water Data'!$F$29,0,10*ROW('Water Data'!F136))="","",OFFSET('Water Data'!$F$29,0,10*ROW('Water Data'!F136)))</f>
        <v/>
      </c>
      <c r="CB142" s="370" t="str">
        <f ca="1">+IF(OFFSET('Water Data'!$G$27,0,10*ROW('Water Data'!G136))="","",OFFSET('Water Data'!$G$27,0,10*ROW('Water Data'!G136)))</f>
        <v/>
      </c>
      <c r="CC142" s="370" t="str">
        <f ca="1">+IF(OFFSET('Water Data'!$G$28,0,10*ROW('Water Data'!G136))="","",OFFSET('Water Data'!$G$28,0,10*ROW('Water Data'!G136)))</f>
        <v/>
      </c>
      <c r="CD142" s="370" t="str">
        <f ca="1">+IF(OFFSET('Water Data'!$G$29,0,10*ROW('Water Data'!G136))="","",OFFSET('Water Data'!$G$29,0,10*ROW('Water Data'!G136)))</f>
        <v/>
      </c>
      <c r="CE142" s="370" t="str">
        <f ca="1">+IF(OFFSET('Water Data'!$H$27,0,10*ROW('Water Data'!H136))="","",OFFSET('Water Data'!$H$27,0,10*ROW('Water Data'!H136)))</f>
        <v/>
      </c>
      <c r="CF142" s="370" t="str">
        <f ca="1">+IF(OFFSET('Water Data'!$H$28,0,10*ROW('Water Data'!H136))="","",OFFSET('Water Data'!$H$28,0,10*ROW('Water Data'!H136)))</f>
        <v/>
      </c>
      <c r="CG142" s="370" t="str">
        <f ca="1">+IF(OFFSET('Water Data'!$H$29,0,10*ROW('Water Data'!H136))="","",OFFSET('Water Data'!$H$29,0,10*ROW('Water Data'!H136)))</f>
        <v/>
      </c>
      <c r="CH142" s="370" t="str">
        <f ca="1">+IF(OFFSET('Water Data'!$I$27,0,10*ROW('Water Data'!I136))="","",OFFSET('Water Data'!$I$27,0,10*ROW('Water Data'!I136)))</f>
        <v/>
      </c>
      <c r="CI142" s="370" t="str">
        <f ca="1">+IF(OFFSET('Water Data'!$I$28,0,10*ROW('Water Data'!I136))="","",OFFSET('Water Data'!$I$28,0,10*ROW('Water Data'!I136)))</f>
        <v/>
      </c>
      <c r="CJ142" s="370" t="str">
        <f ca="1">+IF(OFFSET('Water Data'!$I$29,0,10*ROW('Water Data'!I136))="","",OFFSET('Water Data'!$I$29,0,10*ROW('Water Data'!I136)))</f>
        <v/>
      </c>
      <c r="CK142" s="370" t="str">
        <f ca="1">+IF(OFFSET('Sanitation Data'!$D$28,0,10*ROW('Sanitation Data'!D136))="","",OFFSET('Sanitation Data'!$D$28,0,10*ROW('Sanitation Data'!D136)))</f>
        <v/>
      </c>
      <c r="CL142" s="370" t="str">
        <f ca="1">+IF(OFFSET('Sanitation Data'!$D$29,0,10*ROW('Sanitation Data'!D136))="","",OFFSET('Sanitation Data'!$D$29,0,10*ROW('Sanitation Data'!D136)))</f>
        <v/>
      </c>
      <c r="CM142" s="370" t="str">
        <f ca="1">+IF(OFFSET('Sanitation Data'!$D$30,0,10*ROW('Sanitation Data'!D136))="","",OFFSET('Sanitation Data'!$D$30,0,10*ROW('Sanitation Data'!D136)))</f>
        <v/>
      </c>
      <c r="CN142" s="370" t="str">
        <f ca="1">+IF(OFFSET('Sanitation Data'!$D$31,0,10*ROW('Sanitation Data'!D136))="","",OFFSET('Sanitation Data'!$D$31,0,10*ROW('Sanitation Data'!D136)))</f>
        <v/>
      </c>
      <c r="CO142" s="370" t="str">
        <f ca="1">+IF(OFFSET('Sanitation Data'!$D$32,0,10*ROW('Sanitation Data'!D136))="","",OFFSET('Sanitation Data'!$D$32,0,10*ROW('Sanitation Data'!D136)))</f>
        <v/>
      </c>
      <c r="CP142" s="370" t="str">
        <f ca="1">+IF(OFFSET('Sanitation Data'!$E$28,0,10*ROW('Sanitation Data'!E136))="","",OFFSET('Sanitation Data'!$E$28,0,10*ROW('Sanitation Data'!E136)))</f>
        <v/>
      </c>
      <c r="CQ142" s="370" t="str">
        <f ca="1">+IF(OFFSET('Sanitation Data'!$E$29,0,10*ROW('Sanitation Data'!E136))="","",OFFSET('Sanitation Data'!$E$29,0,10*ROW('Sanitation Data'!E136)))</f>
        <v/>
      </c>
      <c r="CR142" s="370" t="str">
        <f ca="1">+IF(OFFSET('Sanitation Data'!$E$30,0,10*ROW('Sanitation Data'!E136))="","",OFFSET('Sanitation Data'!$E$30,0,10*ROW('Sanitation Data'!E136)))</f>
        <v/>
      </c>
      <c r="CS142" s="370" t="str">
        <f ca="1">+IF(OFFSET('Sanitation Data'!$E$31,0,10*ROW('Sanitation Data'!E136))="","",OFFSET('Sanitation Data'!$E$31,0,10*ROW('Sanitation Data'!E136)))</f>
        <v/>
      </c>
      <c r="CT142" s="370" t="str">
        <f ca="1">+IF(OFFSET('Sanitation Data'!$E$32,0,10*ROW('Sanitation Data'!E136))="","",OFFSET('Sanitation Data'!$E$32,0,10*ROW('Sanitation Data'!E136)))</f>
        <v/>
      </c>
      <c r="CU142" s="370" t="str">
        <f ca="1">+IF(OFFSET('Sanitation Data'!$F$28,0,10*ROW('Sanitation Data'!F136))="","",OFFSET('Sanitation Data'!$F$28,0,10*ROW('Sanitation Data'!F136)))</f>
        <v/>
      </c>
      <c r="CV142" s="370" t="str">
        <f ca="1">+IF(OFFSET('Sanitation Data'!$F$29,0,10*ROW('Sanitation Data'!F136))="","",OFFSET('Sanitation Data'!$F$29,0,10*ROW('Sanitation Data'!F136)))</f>
        <v/>
      </c>
      <c r="CW142" s="370" t="str">
        <f ca="1">+IF(OFFSET('Sanitation Data'!$F$30,0,10*ROW('Sanitation Data'!F136))="","",OFFSET('Sanitation Data'!$F$30,0,10*ROW('Sanitation Data'!F136)))</f>
        <v/>
      </c>
      <c r="CX142" s="370" t="str">
        <f ca="1">+IF(OFFSET('Sanitation Data'!$F$31,0,10*ROW('Sanitation Data'!F136))="","",OFFSET('Sanitation Data'!$F$31,0,10*ROW('Sanitation Data'!F136)))</f>
        <v/>
      </c>
      <c r="CY142" s="370" t="str">
        <f ca="1">+IF(OFFSET('Sanitation Data'!$F$32,0,10*ROW('Sanitation Data'!F136))="","",OFFSET('Sanitation Data'!$F$32,0,10*ROW('Sanitation Data'!F136)))</f>
        <v/>
      </c>
      <c r="CZ142" s="370" t="str">
        <f ca="1">+IF(OFFSET('Sanitation Data'!$G$28,0,10*ROW('Sanitation Data'!G136))="","",OFFSET('Sanitation Data'!$G$28,0,10*ROW('Sanitation Data'!G136)))</f>
        <v/>
      </c>
      <c r="DA142" s="370" t="str">
        <f ca="1">+IF(OFFSET('Sanitation Data'!$G$29,0,10*ROW('Sanitation Data'!G136))="","",OFFSET('Sanitation Data'!$G$29,0,10*ROW('Sanitation Data'!G136)))</f>
        <v/>
      </c>
      <c r="DB142" s="370" t="str">
        <f ca="1">+IF(OFFSET('Sanitation Data'!$G$30,0,10*ROW('Sanitation Data'!G136))="","",OFFSET('Sanitation Data'!$G$30,0,10*ROW('Sanitation Data'!G136)))</f>
        <v/>
      </c>
      <c r="DC142" s="370" t="str">
        <f ca="1">+IF(OFFSET('Sanitation Data'!$G$31,0,10*ROW('Sanitation Data'!G136))="","",OFFSET('Sanitation Data'!$G$31,0,10*ROW('Sanitation Data'!G136)))</f>
        <v/>
      </c>
      <c r="DD142" s="370" t="str">
        <f ca="1">+IF(OFFSET('Sanitation Data'!$G$32,0,10*ROW('Sanitation Data'!G136))="","",OFFSET('Sanitation Data'!$G$32,0,10*ROW('Sanitation Data'!G136)))</f>
        <v/>
      </c>
      <c r="DE142" s="370" t="str">
        <f ca="1">+IF(OFFSET('Sanitation Data'!$H$28,0,10*ROW('Sanitation Data'!H136))="","",OFFSET('Sanitation Data'!$H$28,0,10*ROW('Sanitation Data'!H136)))</f>
        <v/>
      </c>
      <c r="DF142" s="370" t="str">
        <f ca="1">+IF(OFFSET('Sanitation Data'!$H$29,0,10*ROW('Sanitation Data'!H136))="","",OFFSET('Sanitation Data'!$H$29,0,10*ROW('Sanitation Data'!H136)))</f>
        <v/>
      </c>
      <c r="DG142" s="370" t="str">
        <f ca="1">+IF(OFFSET('Sanitation Data'!$H$30,0,10*ROW('Sanitation Data'!H136))="","",OFFSET('Sanitation Data'!$H$30,0,10*ROW('Sanitation Data'!H136)))</f>
        <v/>
      </c>
      <c r="DH142" s="370" t="str">
        <f ca="1">+IF(OFFSET('Sanitation Data'!$H$31,0,10*ROW('Sanitation Data'!H136))="","",OFFSET('Sanitation Data'!$H$31,0,10*ROW('Sanitation Data'!H136)))</f>
        <v/>
      </c>
      <c r="DI142" s="370" t="str">
        <f ca="1">+IF(OFFSET('Sanitation Data'!$H$32,0,10*ROW('Sanitation Data'!H136))="","",OFFSET('Sanitation Data'!$H$32,0,10*ROW('Sanitation Data'!H136)))</f>
        <v/>
      </c>
      <c r="DJ142" s="370" t="str">
        <f ca="1">+IF(OFFSET('Sanitation Data'!$I$28,0,10*ROW('Sanitation Data'!I136))="","",OFFSET('Sanitation Data'!$I$28,0,10*ROW('Sanitation Data'!I136)))</f>
        <v/>
      </c>
      <c r="DK142" s="370" t="str">
        <f ca="1">+IF(OFFSET('Sanitation Data'!$I$29,0,10*ROW('Sanitation Data'!I136))="","",OFFSET('Sanitation Data'!$I$29,0,10*ROW('Sanitation Data'!I136)))</f>
        <v/>
      </c>
      <c r="DL142" s="370" t="str">
        <f ca="1">+IF(OFFSET('Sanitation Data'!$I$30,0,10*ROW('Sanitation Data'!I136))="","",OFFSET('Sanitation Data'!$I$30,0,10*ROW('Sanitation Data'!I136)))</f>
        <v/>
      </c>
      <c r="DM142" s="370" t="str">
        <f ca="1">+IF(OFFSET('Sanitation Data'!$I$31,0,10*ROW('Sanitation Data'!I136))="","",OFFSET('Sanitation Data'!$I$31,0,10*ROW('Sanitation Data'!I136)))</f>
        <v/>
      </c>
      <c r="DN142" s="370" t="str">
        <f ca="1">+IF(OFFSET('Sanitation Data'!$I$32,0,10*ROW('Sanitation Data'!I136))="","",OFFSET('Sanitation Data'!$I$32,0,10*ROW('Sanitation Data'!I136)))</f>
        <v/>
      </c>
      <c r="DO142" s="370" t="str">
        <f ca="1">+IF(OFFSET('Hygiene Data'!$D$11,0,10*ROW('Hygiene Data'!D136))="","",OFFSET('Hygiene Data'!$D$11,0,10*ROW('Hygiene Data'!D136)))</f>
        <v/>
      </c>
      <c r="DP142" s="370" t="str">
        <f ca="1">+IF(OFFSET('Hygiene Data'!$D$12,0,10*ROW('Hygiene Data'!D136))="","",OFFSET('Hygiene Data'!$D$12,0,10*ROW('Hygiene Data'!D136)))</f>
        <v/>
      </c>
      <c r="DQ142" s="370" t="str">
        <f ca="1">+IF(OFFSET('Hygiene Data'!$D$13,0,10*ROW('Hygiene Data'!D136))="","",OFFSET('Hygiene Data'!$D$13,0,10*ROW('Hygiene Data'!D136)))</f>
        <v/>
      </c>
      <c r="DR142" s="370" t="str">
        <f ca="1">+IF(OFFSET('Hygiene Data'!$E$11,0,10*ROW('Hygiene Data'!E136))="","",OFFSET('Hygiene Data'!$E$11,0,10*ROW('Hygiene Data'!E136)))</f>
        <v/>
      </c>
      <c r="DS142" s="370" t="str">
        <f ca="1">+IF(OFFSET('Hygiene Data'!$E$12,0,10*ROW('Hygiene Data'!E136))="","",OFFSET('Hygiene Data'!$E$12,0,10*ROW('Hygiene Data'!E136)))</f>
        <v/>
      </c>
      <c r="DT142" s="370" t="str">
        <f ca="1">+IF(OFFSET('Hygiene Data'!$E$13,0,10*ROW('Hygiene Data'!E136))="","",OFFSET('Hygiene Data'!$E$13,0,10*ROW('Hygiene Data'!E136)))</f>
        <v/>
      </c>
      <c r="DU142" s="370" t="str">
        <f ca="1">+IF(OFFSET('Hygiene Data'!$F$11,0,10*ROW('Hygiene Data'!F136))="","",OFFSET('Hygiene Data'!$F$11,0,10*ROW('Hygiene Data'!F136)))</f>
        <v/>
      </c>
      <c r="DV142" s="370" t="str">
        <f ca="1">+IF(OFFSET('Hygiene Data'!$F$12,0,10*ROW('Hygiene Data'!F136))="","",OFFSET('Hygiene Data'!$F$12,0,10*ROW('Hygiene Data'!F136)))</f>
        <v/>
      </c>
      <c r="DW142" s="370" t="str">
        <f ca="1">+IF(OFFSET('Hygiene Data'!$F$13,0,10*ROW('Hygiene Data'!F136))="","",OFFSET('Hygiene Data'!$F$13,0,10*ROW('Hygiene Data'!F136)))</f>
        <v/>
      </c>
      <c r="DX142" s="370" t="str">
        <f ca="1">+IF(OFFSET('Hygiene Data'!$G$11,0,10*ROW('Hygiene Data'!G136))="","",OFFSET('Hygiene Data'!$G$11,0,10*ROW('Hygiene Data'!G136)))</f>
        <v/>
      </c>
      <c r="DY142" s="370" t="str">
        <f ca="1">+IF(OFFSET('Hygiene Data'!$G$12,0,10*ROW('Hygiene Data'!G136))="","",OFFSET('Hygiene Data'!$G$12,0,10*ROW('Hygiene Data'!G136)))</f>
        <v/>
      </c>
      <c r="DZ142" s="370" t="str">
        <f ca="1">+IF(OFFSET('Hygiene Data'!$G$13,0,10*ROW('Hygiene Data'!G136))="","",OFFSET('Hygiene Data'!$G$13,0,10*ROW('Hygiene Data'!G136)))</f>
        <v/>
      </c>
      <c r="EA142" s="370" t="str">
        <f ca="1">+IF(OFFSET('Hygiene Data'!$H$11,0,10*ROW('Hygiene Data'!H136))="","",OFFSET('Hygiene Data'!$H$11,0,10*ROW('Hygiene Data'!H136)))</f>
        <v/>
      </c>
      <c r="EB142" s="370" t="str">
        <f ca="1">+IF(OFFSET('Hygiene Data'!$H$12,0,10*ROW('Hygiene Data'!H136))="","",OFFSET('Hygiene Data'!$H$12,0,10*ROW('Hygiene Data'!H136)))</f>
        <v/>
      </c>
      <c r="EC142" s="370" t="str">
        <f ca="1">+IF(OFFSET('Hygiene Data'!$H$13,0,10*ROW('Hygiene Data'!H136))="","",OFFSET('Hygiene Data'!$H$13,0,10*ROW('Hygiene Data'!H136)))</f>
        <v/>
      </c>
      <c r="ED142" s="370" t="str">
        <f ca="1">+IF(OFFSET('Hygiene Data'!$I$11,0,10*ROW('Hygiene Data'!I136))="","",OFFSET('Hygiene Data'!$I$11,0,10*ROW('Hygiene Data'!I136)))</f>
        <v/>
      </c>
      <c r="EE142" s="370" t="str">
        <f ca="1">+IF(OFFSET('Hygiene Data'!$I$12,0,10*ROW('Hygiene Data'!I136))="","",OFFSET('Hygiene Data'!$I$12,0,10*ROW('Hygiene Data'!I136)))</f>
        <v/>
      </c>
      <c r="EF142" s="370" t="str">
        <f ca="1">+IF(OFFSET('Hygiene Data'!$I$13,0,10*ROW('Hygiene Data'!I136))="","",OFFSET('Hygiene Data'!$I$13,0,10*ROW('Hygiene Data'!I136)))</f>
        <v/>
      </c>
    </row>
    <row r="143" spans="1:136" x14ac:dyDescent="0.25">
      <c r="A143" s="479" t="str">
        <f ca="1">+IF(OFFSET('Water Data'!$B$2,0,10*ROW('Water Data'!E137))="","",OFFSET('Water Data'!$B$2,0,10*ROW('Water Data'!E137)))</f>
        <v/>
      </c>
      <c r="B143" s="47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6" t="str">
        <f t="shared" ca="1" si="2"/>
        <v/>
      </c>
      <c r="D143" s="50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0" t="str">
        <f ca="1">+IF(OFFSET('Water Data'!$D$27,0,10*ROW('Water Data'!D137))="","",OFFSET('Water Data'!$D$27,0,10*ROW('Water Data'!D137)))</f>
        <v/>
      </c>
      <c r="BT143" s="370" t="str">
        <f ca="1">+IF(OFFSET('Water Data'!$D$28,0,10*ROW('Water Data'!D137))="","",OFFSET('Water Data'!$D$28,0,10*ROW('Water Data'!D137)))</f>
        <v/>
      </c>
      <c r="BU143" s="370" t="str">
        <f ca="1">+IF(OFFSET('Water Data'!$D$29,0,10*ROW('Water Data'!D137))="","",OFFSET('Water Data'!$D$29,0,10*ROW('Water Data'!D137)))</f>
        <v/>
      </c>
      <c r="BV143" s="370" t="str">
        <f ca="1">+IF(OFFSET('Water Data'!$E$27,0,10*ROW('Water Data'!E137))="","",OFFSET('Water Data'!$E$27,0,10*ROW('Water Data'!E137)))</f>
        <v/>
      </c>
      <c r="BW143" s="370" t="str">
        <f ca="1">+IF(OFFSET('Water Data'!$E$28,0,10*ROW('Water Data'!E137))="","",OFFSET('Water Data'!$E$28,0,10*ROW('Water Data'!E137)))</f>
        <v/>
      </c>
      <c r="BX143" s="370" t="str">
        <f ca="1">+IF(OFFSET('Water Data'!$E$29,0,10*ROW('Water Data'!E137))="","",OFFSET('Water Data'!$E$29,0,10*ROW('Water Data'!E137)))</f>
        <v/>
      </c>
      <c r="BY143" s="370" t="str">
        <f ca="1">+IF(OFFSET('Water Data'!$F$27,0,10*ROW('Water Data'!F137))="","",OFFSET('Water Data'!$F$27,0,10*ROW('Water Data'!F137)))</f>
        <v/>
      </c>
      <c r="BZ143" s="370" t="str">
        <f ca="1">+IF(OFFSET('Water Data'!$F$28,0,10*ROW('Water Data'!F137))="","",OFFSET('Water Data'!$F$28,0,10*ROW('Water Data'!F137)))</f>
        <v/>
      </c>
      <c r="CA143" s="370" t="str">
        <f ca="1">+IF(OFFSET('Water Data'!$F$29,0,10*ROW('Water Data'!F137))="","",OFFSET('Water Data'!$F$29,0,10*ROW('Water Data'!F137)))</f>
        <v/>
      </c>
      <c r="CB143" s="370" t="str">
        <f ca="1">+IF(OFFSET('Water Data'!$G$27,0,10*ROW('Water Data'!G137))="","",OFFSET('Water Data'!$G$27,0,10*ROW('Water Data'!G137)))</f>
        <v/>
      </c>
      <c r="CC143" s="370" t="str">
        <f ca="1">+IF(OFFSET('Water Data'!$G$28,0,10*ROW('Water Data'!G137))="","",OFFSET('Water Data'!$G$28,0,10*ROW('Water Data'!G137)))</f>
        <v/>
      </c>
      <c r="CD143" s="370" t="str">
        <f ca="1">+IF(OFFSET('Water Data'!$G$29,0,10*ROW('Water Data'!G137))="","",OFFSET('Water Data'!$G$29,0,10*ROW('Water Data'!G137)))</f>
        <v/>
      </c>
      <c r="CE143" s="370" t="str">
        <f ca="1">+IF(OFFSET('Water Data'!$H$27,0,10*ROW('Water Data'!H137))="","",OFFSET('Water Data'!$H$27,0,10*ROW('Water Data'!H137)))</f>
        <v/>
      </c>
      <c r="CF143" s="370" t="str">
        <f ca="1">+IF(OFFSET('Water Data'!$H$28,0,10*ROW('Water Data'!H137))="","",OFFSET('Water Data'!$H$28,0,10*ROW('Water Data'!H137)))</f>
        <v/>
      </c>
      <c r="CG143" s="370" t="str">
        <f ca="1">+IF(OFFSET('Water Data'!$H$29,0,10*ROW('Water Data'!H137))="","",OFFSET('Water Data'!$H$29,0,10*ROW('Water Data'!H137)))</f>
        <v/>
      </c>
      <c r="CH143" s="370" t="str">
        <f ca="1">+IF(OFFSET('Water Data'!$I$27,0,10*ROW('Water Data'!I137))="","",OFFSET('Water Data'!$I$27,0,10*ROW('Water Data'!I137)))</f>
        <v/>
      </c>
      <c r="CI143" s="370" t="str">
        <f ca="1">+IF(OFFSET('Water Data'!$I$28,0,10*ROW('Water Data'!I137))="","",OFFSET('Water Data'!$I$28,0,10*ROW('Water Data'!I137)))</f>
        <v/>
      </c>
      <c r="CJ143" s="370" t="str">
        <f ca="1">+IF(OFFSET('Water Data'!$I$29,0,10*ROW('Water Data'!I137))="","",OFFSET('Water Data'!$I$29,0,10*ROW('Water Data'!I137)))</f>
        <v/>
      </c>
      <c r="CK143" s="370" t="str">
        <f ca="1">+IF(OFFSET('Sanitation Data'!$D$28,0,10*ROW('Sanitation Data'!D137))="","",OFFSET('Sanitation Data'!$D$28,0,10*ROW('Sanitation Data'!D137)))</f>
        <v/>
      </c>
      <c r="CL143" s="370" t="str">
        <f ca="1">+IF(OFFSET('Sanitation Data'!$D$29,0,10*ROW('Sanitation Data'!D137))="","",OFFSET('Sanitation Data'!$D$29,0,10*ROW('Sanitation Data'!D137)))</f>
        <v/>
      </c>
      <c r="CM143" s="370" t="str">
        <f ca="1">+IF(OFFSET('Sanitation Data'!$D$30,0,10*ROW('Sanitation Data'!D137))="","",OFFSET('Sanitation Data'!$D$30,0,10*ROW('Sanitation Data'!D137)))</f>
        <v/>
      </c>
      <c r="CN143" s="370" t="str">
        <f ca="1">+IF(OFFSET('Sanitation Data'!$D$31,0,10*ROW('Sanitation Data'!D137))="","",OFFSET('Sanitation Data'!$D$31,0,10*ROW('Sanitation Data'!D137)))</f>
        <v/>
      </c>
      <c r="CO143" s="370" t="str">
        <f ca="1">+IF(OFFSET('Sanitation Data'!$D$32,0,10*ROW('Sanitation Data'!D137))="","",OFFSET('Sanitation Data'!$D$32,0,10*ROW('Sanitation Data'!D137)))</f>
        <v/>
      </c>
      <c r="CP143" s="370" t="str">
        <f ca="1">+IF(OFFSET('Sanitation Data'!$E$28,0,10*ROW('Sanitation Data'!E137))="","",OFFSET('Sanitation Data'!$E$28,0,10*ROW('Sanitation Data'!E137)))</f>
        <v/>
      </c>
      <c r="CQ143" s="370" t="str">
        <f ca="1">+IF(OFFSET('Sanitation Data'!$E$29,0,10*ROW('Sanitation Data'!E137))="","",OFFSET('Sanitation Data'!$E$29,0,10*ROW('Sanitation Data'!E137)))</f>
        <v/>
      </c>
      <c r="CR143" s="370" t="str">
        <f ca="1">+IF(OFFSET('Sanitation Data'!$E$30,0,10*ROW('Sanitation Data'!E137))="","",OFFSET('Sanitation Data'!$E$30,0,10*ROW('Sanitation Data'!E137)))</f>
        <v/>
      </c>
      <c r="CS143" s="370" t="str">
        <f ca="1">+IF(OFFSET('Sanitation Data'!$E$31,0,10*ROW('Sanitation Data'!E137))="","",OFFSET('Sanitation Data'!$E$31,0,10*ROW('Sanitation Data'!E137)))</f>
        <v/>
      </c>
      <c r="CT143" s="370" t="str">
        <f ca="1">+IF(OFFSET('Sanitation Data'!$E$32,0,10*ROW('Sanitation Data'!E137))="","",OFFSET('Sanitation Data'!$E$32,0,10*ROW('Sanitation Data'!E137)))</f>
        <v/>
      </c>
      <c r="CU143" s="370" t="str">
        <f ca="1">+IF(OFFSET('Sanitation Data'!$F$28,0,10*ROW('Sanitation Data'!F137))="","",OFFSET('Sanitation Data'!$F$28,0,10*ROW('Sanitation Data'!F137)))</f>
        <v/>
      </c>
      <c r="CV143" s="370" t="str">
        <f ca="1">+IF(OFFSET('Sanitation Data'!$F$29,0,10*ROW('Sanitation Data'!F137))="","",OFFSET('Sanitation Data'!$F$29,0,10*ROW('Sanitation Data'!F137)))</f>
        <v/>
      </c>
      <c r="CW143" s="370" t="str">
        <f ca="1">+IF(OFFSET('Sanitation Data'!$F$30,0,10*ROW('Sanitation Data'!F137))="","",OFFSET('Sanitation Data'!$F$30,0,10*ROW('Sanitation Data'!F137)))</f>
        <v/>
      </c>
      <c r="CX143" s="370" t="str">
        <f ca="1">+IF(OFFSET('Sanitation Data'!$F$31,0,10*ROW('Sanitation Data'!F137))="","",OFFSET('Sanitation Data'!$F$31,0,10*ROW('Sanitation Data'!F137)))</f>
        <v/>
      </c>
      <c r="CY143" s="370" t="str">
        <f ca="1">+IF(OFFSET('Sanitation Data'!$F$32,0,10*ROW('Sanitation Data'!F137))="","",OFFSET('Sanitation Data'!$F$32,0,10*ROW('Sanitation Data'!F137)))</f>
        <v/>
      </c>
      <c r="CZ143" s="370" t="str">
        <f ca="1">+IF(OFFSET('Sanitation Data'!$G$28,0,10*ROW('Sanitation Data'!G137))="","",OFFSET('Sanitation Data'!$G$28,0,10*ROW('Sanitation Data'!G137)))</f>
        <v/>
      </c>
      <c r="DA143" s="370" t="str">
        <f ca="1">+IF(OFFSET('Sanitation Data'!$G$29,0,10*ROW('Sanitation Data'!G137))="","",OFFSET('Sanitation Data'!$G$29,0,10*ROW('Sanitation Data'!G137)))</f>
        <v/>
      </c>
      <c r="DB143" s="370" t="str">
        <f ca="1">+IF(OFFSET('Sanitation Data'!$G$30,0,10*ROW('Sanitation Data'!G137))="","",OFFSET('Sanitation Data'!$G$30,0,10*ROW('Sanitation Data'!G137)))</f>
        <v/>
      </c>
      <c r="DC143" s="370" t="str">
        <f ca="1">+IF(OFFSET('Sanitation Data'!$G$31,0,10*ROW('Sanitation Data'!G137))="","",OFFSET('Sanitation Data'!$G$31,0,10*ROW('Sanitation Data'!G137)))</f>
        <v/>
      </c>
      <c r="DD143" s="370" t="str">
        <f ca="1">+IF(OFFSET('Sanitation Data'!$G$32,0,10*ROW('Sanitation Data'!G137))="","",OFFSET('Sanitation Data'!$G$32,0,10*ROW('Sanitation Data'!G137)))</f>
        <v/>
      </c>
      <c r="DE143" s="370" t="str">
        <f ca="1">+IF(OFFSET('Sanitation Data'!$H$28,0,10*ROW('Sanitation Data'!H137))="","",OFFSET('Sanitation Data'!$H$28,0,10*ROW('Sanitation Data'!H137)))</f>
        <v/>
      </c>
      <c r="DF143" s="370" t="str">
        <f ca="1">+IF(OFFSET('Sanitation Data'!$H$29,0,10*ROW('Sanitation Data'!H137))="","",OFFSET('Sanitation Data'!$H$29,0,10*ROW('Sanitation Data'!H137)))</f>
        <v/>
      </c>
      <c r="DG143" s="370" t="str">
        <f ca="1">+IF(OFFSET('Sanitation Data'!$H$30,0,10*ROW('Sanitation Data'!H137))="","",OFFSET('Sanitation Data'!$H$30,0,10*ROW('Sanitation Data'!H137)))</f>
        <v/>
      </c>
      <c r="DH143" s="370" t="str">
        <f ca="1">+IF(OFFSET('Sanitation Data'!$H$31,0,10*ROW('Sanitation Data'!H137))="","",OFFSET('Sanitation Data'!$H$31,0,10*ROW('Sanitation Data'!H137)))</f>
        <v/>
      </c>
      <c r="DI143" s="370" t="str">
        <f ca="1">+IF(OFFSET('Sanitation Data'!$H$32,0,10*ROW('Sanitation Data'!H137))="","",OFFSET('Sanitation Data'!$H$32,0,10*ROW('Sanitation Data'!H137)))</f>
        <v/>
      </c>
      <c r="DJ143" s="370" t="str">
        <f ca="1">+IF(OFFSET('Sanitation Data'!$I$28,0,10*ROW('Sanitation Data'!I137))="","",OFFSET('Sanitation Data'!$I$28,0,10*ROW('Sanitation Data'!I137)))</f>
        <v/>
      </c>
      <c r="DK143" s="370" t="str">
        <f ca="1">+IF(OFFSET('Sanitation Data'!$I$29,0,10*ROW('Sanitation Data'!I137))="","",OFFSET('Sanitation Data'!$I$29,0,10*ROW('Sanitation Data'!I137)))</f>
        <v/>
      </c>
      <c r="DL143" s="370" t="str">
        <f ca="1">+IF(OFFSET('Sanitation Data'!$I$30,0,10*ROW('Sanitation Data'!I137))="","",OFFSET('Sanitation Data'!$I$30,0,10*ROW('Sanitation Data'!I137)))</f>
        <v/>
      </c>
      <c r="DM143" s="370" t="str">
        <f ca="1">+IF(OFFSET('Sanitation Data'!$I$31,0,10*ROW('Sanitation Data'!I137))="","",OFFSET('Sanitation Data'!$I$31,0,10*ROW('Sanitation Data'!I137)))</f>
        <v/>
      </c>
      <c r="DN143" s="370" t="str">
        <f ca="1">+IF(OFFSET('Sanitation Data'!$I$32,0,10*ROW('Sanitation Data'!I137))="","",OFFSET('Sanitation Data'!$I$32,0,10*ROW('Sanitation Data'!I137)))</f>
        <v/>
      </c>
      <c r="DO143" s="370" t="str">
        <f ca="1">+IF(OFFSET('Hygiene Data'!$D$11,0,10*ROW('Hygiene Data'!D137))="","",OFFSET('Hygiene Data'!$D$11,0,10*ROW('Hygiene Data'!D137)))</f>
        <v/>
      </c>
      <c r="DP143" s="370" t="str">
        <f ca="1">+IF(OFFSET('Hygiene Data'!$D$12,0,10*ROW('Hygiene Data'!D137))="","",OFFSET('Hygiene Data'!$D$12,0,10*ROW('Hygiene Data'!D137)))</f>
        <v/>
      </c>
      <c r="DQ143" s="370" t="str">
        <f ca="1">+IF(OFFSET('Hygiene Data'!$D$13,0,10*ROW('Hygiene Data'!D137))="","",OFFSET('Hygiene Data'!$D$13,0,10*ROW('Hygiene Data'!D137)))</f>
        <v/>
      </c>
      <c r="DR143" s="370" t="str">
        <f ca="1">+IF(OFFSET('Hygiene Data'!$E$11,0,10*ROW('Hygiene Data'!E137))="","",OFFSET('Hygiene Data'!$E$11,0,10*ROW('Hygiene Data'!E137)))</f>
        <v/>
      </c>
      <c r="DS143" s="370" t="str">
        <f ca="1">+IF(OFFSET('Hygiene Data'!$E$12,0,10*ROW('Hygiene Data'!E137))="","",OFFSET('Hygiene Data'!$E$12,0,10*ROW('Hygiene Data'!E137)))</f>
        <v/>
      </c>
      <c r="DT143" s="370" t="str">
        <f ca="1">+IF(OFFSET('Hygiene Data'!$E$13,0,10*ROW('Hygiene Data'!E137))="","",OFFSET('Hygiene Data'!$E$13,0,10*ROW('Hygiene Data'!E137)))</f>
        <v/>
      </c>
      <c r="DU143" s="370" t="str">
        <f ca="1">+IF(OFFSET('Hygiene Data'!$F$11,0,10*ROW('Hygiene Data'!F137))="","",OFFSET('Hygiene Data'!$F$11,0,10*ROW('Hygiene Data'!F137)))</f>
        <v/>
      </c>
      <c r="DV143" s="370" t="str">
        <f ca="1">+IF(OFFSET('Hygiene Data'!$F$12,0,10*ROW('Hygiene Data'!F137))="","",OFFSET('Hygiene Data'!$F$12,0,10*ROW('Hygiene Data'!F137)))</f>
        <v/>
      </c>
      <c r="DW143" s="370" t="str">
        <f ca="1">+IF(OFFSET('Hygiene Data'!$F$13,0,10*ROW('Hygiene Data'!F137))="","",OFFSET('Hygiene Data'!$F$13,0,10*ROW('Hygiene Data'!F137)))</f>
        <v/>
      </c>
      <c r="DX143" s="370" t="str">
        <f ca="1">+IF(OFFSET('Hygiene Data'!$G$11,0,10*ROW('Hygiene Data'!G137))="","",OFFSET('Hygiene Data'!$G$11,0,10*ROW('Hygiene Data'!G137)))</f>
        <v/>
      </c>
      <c r="DY143" s="370" t="str">
        <f ca="1">+IF(OFFSET('Hygiene Data'!$G$12,0,10*ROW('Hygiene Data'!G137))="","",OFFSET('Hygiene Data'!$G$12,0,10*ROW('Hygiene Data'!G137)))</f>
        <v/>
      </c>
      <c r="DZ143" s="370" t="str">
        <f ca="1">+IF(OFFSET('Hygiene Data'!$G$13,0,10*ROW('Hygiene Data'!G137))="","",OFFSET('Hygiene Data'!$G$13,0,10*ROW('Hygiene Data'!G137)))</f>
        <v/>
      </c>
      <c r="EA143" s="370" t="str">
        <f ca="1">+IF(OFFSET('Hygiene Data'!$H$11,0,10*ROW('Hygiene Data'!H137))="","",OFFSET('Hygiene Data'!$H$11,0,10*ROW('Hygiene Data'!H137)))</f>
        <v/>
      </c>
      <c r="EB143" s="370" t="str">
        <f ca="1">+IF(OFFSET('Hygiene Data'!$H$12,0,10*ROW('Hygiene Data'!H137))="","",OFFSET('Hygiene Data'!$H$12,0,10*ROW('Hygiene Data'!H137)))</f>
        <v/>
      </c>
      <c r="EC143" s="370" t="str">
        <f ca="1">+IF(OFFSET('Hygiene Data'!$H$13,0,10*ROW('Hygiene Data'!H137))="","",OFFSET('Hygiene Data'!$H$13,0,10*ROW('Hygiene Data'!H137)))</f>
        <v/>
      </c>
      <c r="ED143" s="370" t="str">
        <f ca="1">+IF(OFFSET('Hygiene Data'!$I$11,0,10*ROW('Hygiene Data'!I137))="","",OFFSET('Hygiene Data'!$I$11,0,10*ROW('Hygiene Data'!I137)))</f>
        <v/>
      </c>
      <c r="EE143" s="370" t="str">
        <f ca="1">+IF(OFFSET('Hygiene Data'!$I$12,0,10*ROW('Hygiene Data'!I137))="","",OFFSET('Hygiene Data'!$I$12,0,10*ROW('Hygiene Data'!I137)))</f>
        <v/>
      </c>
      <c r="EF143" s="370" t="str">
        <f ca="1">+IF(OFFSET('Hygiene Data'!$I$13,0,10*ROW('Hygiene Data'!I137))="","",OFFSET('Hygiene Data'!$I$13,0,10*ROW('Hygiene Data'!I137)))</f>
        <v/>
      </c>
    </row>
    <row r="144" spans="1:136" x14ac:dyDescent="0.25">
      <c r="A144" s="479" t="str">
        <f ca="1">+IF(OFFSET('Water Data'!$B$2,0,10*ROW('Water Data'!E138))="","",OFFSET('Water Data'!$B$2,0,10*ROW('Water Data'!E138)))</f>
        <v/>
      </c>
      <c r="B144" s="47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6" t="str">
        <f t="shared" ca="1" si="2"/>
        <v/>
      </c>
      <c r="D144" s="50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0" t="str">
        <f ca="1">+IF(OFFSET('Water Data'!$D$27,0,10*ROW('Water Data'!D138))="","",OFFSET('Water Data'!$D$27,0,10*ROW('Water Data'!D138)))</f>
        <v/>
      </c>
      <c r="BT144" s="370" t="str">
        <f ca="1">+IF(OFFSET('Water Data'!$D$28,0,10*ROW('Water Data'!D138))="","",OFFSET('Water Data'!$D$28,0,10*ROW('Water Data'!D138)))</f>
        <v/>
      </c>
      <c r="BU144" s="370" t="str">
        <f ca="1">+IF(OFFSET('Water Data'!$D$29,0,10*ROW('Water Data'!D138))="","",OFFSET('Water Data'!$D$29,0,10*ROW('Water Data'!D138)))</f>
        <v/>
      </c>
      <c r="BV144" s="370" t="str">
        <f ca="1">+IF(OFFSET('Water Data'!$E$27,0,10*ROW('Water Data'!E138))="","",OFFSET('Water Data'!$E$27,0,10*ROW('Water Data'!E138)))</f>
        <v/>
      </c>
      <c r="BW144" s="370" t="str">
        <f ca="1">+IF(OFFSET('Water Data'!$E$28,0,10*ROW('Water Data'!E138))="","",OFFSET('Water Data'!$E$28,0,10*ROW('Water Data'!E138)))</f>
        <v/>
      </c>
      <c r="BX144" s="370" t="str">
        <f ca="1">+IF(OFFSET('Water Data'!$E$29,0,10*ROW('Water Data'!E138))="","",OFFSET('Water Data'!$E$29,0,10*ROW('Water Data'!E138)))</f>
        <v/>
      </c>
      <c r="BY144" s="370" t="str">
        <f ca="1">+IF(OFFSET('Water Data'!$F$27,0,10*ROW('Water Data'!F138))="","",OFFSET('Water Data'!$F$27,0,10*ROW('Water Data'!F138)))</f>
        <v/>
      </c>
      <c r="BZ144" s="370" t="str">
        <f ca="1">+IF(OFFSET('Water Data'!$F$28,0,10*ROW('Water Data'!F138))="","",OFFSET('Water Data'!$F$28,0,10*ROW('Water Data'!F138)))</f>
        <v/>
      </c>
      <c r="CA144" s="370" t="str">
        <f ca="1">+IF(OFFSET('Water Data'!$F$29,0,10*ROW('Water Data'!F138))="","",OFFSET('Water Data'!$F$29,0,10*ROW('Water Data'!F138)))</f>
        <v/>
      </c>
      <c r="CB144" s="370" t="str">
        <f ca="1">+IF(OFFSET('Water Data'!$G$27,0,10*ROW('Water Data'!G138))="","",OFFSET('Water Data'!$G$27,0,10*ROW('Water Data'!G138)))</f>
        <v/>
      </c>
      <c r="CC144" s="370" t="str">
        <f ca="1">+IF(OFFSET('Water Data'!$G$28,0,10*ROW('Water Data'!G138))="","",OFFSET('Water Data'!$G$28,0,10*ROW('Water Data'!G138)))</f>
        <v/>
      </c>
      <c r="CD144" s="370" t="str">
        <f ca="1">+IF(OFFSET('Water Data'!$G$29,0,10*ROW('Water Data'!G138))="","",OFFSET('Water Data'!$G$29,0,10*ROW('Water Data'!G138)))</f>
        <v/>
      </c>
      <c r="CE144" s="370" t="str">
        <f ca="1">+IF(OFFSET('Water Data'!$H$27,0,10*ROW('Water Data'!H138))="","",OFFSET('Water Data'!$H$27,0,10*ROW('Water Data'!H138)))</f>
        <v/>
      </c>
      <c r="CF144" s="370" t="str">
        <f ca="1">+IF(OFFSET('Water Data'!$H$28,0,10*ROW('Water Data'!H138))="","",OFFSET('Water Data'!$H$28,0,10*ROW('Water Data'!H138)))</f>
        <v/>
      </c>
      <c r="CG144" s="370" t="str">
        <f ca="1">+IF(OFFSET('Water Data'!$H$29,0,10*ROW('Water Data'!H138))="","",OFFSET('Water Data'!$H$29,0,10*ROW('Water Data'!H138)))</f>
        <v/>
      </c>
      <c r="CH144" s="370" t="str">
        <f ca="1">+IF(OFFSET('Water Data'!$I$27,0,10*ROW('Water Data'!I138))="","",OFFSET('Water Data'!$I$27,0,10*ROW('Water Data'!I138)))</f>
        <v/>
      </c>
      <c r="CI144" s="370" t="str">
        <f ca="1">+IF(OFFSET('Water Data'!$I$28,0,10*ROW('Water Data'!I138))="","",OFFSET('Water Data'!$I$28,0,10*ROW('Water Data'!I138)))</f>
        <v/>
      </c>
      <c r="CJ144" s="370" t="str">
        <f ca="1">+IF(OFFSET('Water Data'!$I$29,0,10*ROW('Water Data'!I138))="","",OFFSET('Water Data'!$I$29,0,10*ROW('Water Data'!I138)))</f>
        <v/>
      </c>
      <c r="CK144" s="370" t="str">
        <f ca="1">+IF(OFFSET('Sanitation Data'!$D$28,0,10*ROW('Sanitation Data'!D138))="","",OFFSET('Sanitation Data'!$D$28,0,10*ROW('Sanitation Data'!D138)))</f>
        <v/>
      </c>
      <c r="CL144" s="370" t="str">
        <f ca="1">+IF(OFFSET('Sanitation Data'!$D$29,0,10*ROW('Sanitation Data'!D138))="","",OFFSET('Sanitation Data'!$D$29,0,10*ROW('Sanitation Data'!D138)))</f>
        <v/>
      </c>
      <c r="CM144" s="370" t="str">
        <f ca="1">+IF(OFFSET('Sanitation Data'!$D$30,0,10*ROW('Sanitation Data'!D138))="","",OFFSET('Sanitation Data'!$D$30,0,10*ROW('Sanitation Data'!D138)))</f>
        <v/>
      </c>
      <c r="CN144" s="370" t="str">
        <f ca="1">+IF(OFFSET('Sanitation Data'!$D$31,0,10*ROW('Sanitation Data'!D138))="","",OFFSET('Sanitation Data'!$D$31,0,10*ROW('Sanitation Data'!D138)))</f>
        <v/>
      </c>
      <c r="CO144" s="370" t="str">
        <f ca="1">+IF(OFFSET('Sanitation Data'!$D$32,0,10*ROW('Sanitation Data'!D138))="","",OFFSET('Sanitation Data'!$D$32,0,10*ROW('Sanitation Data'!D138)))</f>
        <v/>
      </c>
      <c r="CP144" s="370" t="str">
        <f ca="1">+IF(OFFSET('Sanitation Data'!$E$28,0,10*ROW('Sanitation Data'!E138))="","",OFFSET('Sanitation Data'!$E$28,0,10*ROW('Sanitation Data'!E138)))</f>
        <v/>
      </c>
      <c r="CQ144" s="370" t="str">
        <f ca="1">+IF(OFFSET('Sanitation Data'!$E$29,0,10*ROW('Sanitation Data'!E138))="","",OFFSET('Sanitation Data'!$E$29,0,10*ROW('Sanitation Data'!E138)))</f>
        <v/>
      </c>
      <c r="CR144" s="370" t="str">
        <f ca="1">+IF(OFFSET('Sanitation Data'!$E$30,0,10*ROW('Sanitation Data'!E138))="","",OFFSET('Sanitation Data'!$E$30,0,10*ROW('Sanitation Data'!E138)))</f>
        <v/>
      </c>
      <c r="CS144" s="370" t="str">
        <f ca="1">+IF(OFFSET('Sanitation Data'!$E$31,0,10*ROW('Sanitation Data'!E138))="","",OFFSET('Sanitation Data'!$E$31,0,10*ROW('Sanitation Data'!E138)))</f>
        <v/>
      </c>
      <c r="CT144" s="370" t="str">
        <f ca="1">+IF(OFFSET('Sanitation Data'!$E$32,0,10*ROW('Sanitation Data'!E138))="","",OFFSET('Sanitation Data'!$E$32,0,10*ROW('Sanitation Data'!E138)))</f>
        <v/>
      </c>
      <c r="CU144" s="370" t="str">
        <f ca="1">+IF(OFFSET('Sanitation Data'!$F$28,0,10*ROW('Sanitation Data'!F138))="","",OFFSET('Sanitation Data'!$F$28,0,10*ROW('Sanitation Data'!F138)))</f>
        <v/>
      </c>
      <c r="CV144" s="370" t="str">
        <f ca="1">+IF(OFFSET('Sanitation Data'!$F$29,0,10*ROW('Sanitation Data'!F138))="","",OFFSET('Sanitation Data'!$F$29,0,10*ROW('Sanitation Data'!F138)))</f>
        <v/>
      </c>
      <c r="CW144" s="370" t="str">
        <f ca="1">+IF(OFFSET('Sanitation Data'!$F$30,0,10*ROW('Sanitation Data'!F138))="","",OFFSET('Sanitation Data'!$F$30,0,10*ROW('Sanitation Data'!F138)))</f>
        <v/>
      </c>
      <c r="CX144" s="370" t="str">
        <f ca="1">+IF(OFFSET('Sanitation Data'!$F$31,0,10*ROW('Sanitation Data'!F138))="","",OFFSET('Sanitation Data'!$F$31,0,10*ROW('Sanitation Data'!F138)))</f>
        <v/>
      </c>
      <c r="CY144" s="370" t="str">
        <f ca="1">+IF(OFFSET('Sanitation Data'!$F$32,0,10*ROW('Sanitation Data'!F138))="","",OFFSET('Sanitation Data'!$F$32,0,10*ROW('Sanitation Data'!F138)))</f>
        <v/>
      </c>
      <c r="CZ144" s="370" t="str">
        <f ca="1">+IF(OFFSET('Sanitation Data'!$G$28,0,10*ROW('Sanitation Data'!G138))="","",OFFSET('Sanitation Data'!$G$28,0,10*ROW('Sanitation Data'!G138)))</f>
        <v/>
      </c>
      <c r="DA144" s="370" t="str">
        <f ca="1">+IF(OFFSET('Sanitation Data'!$G$29,0,10*ROW('Sanitation Data'!G138))="","",OFFSET('Sanitation Data'!$G$29,0,10*ROW('Sanitation Data'!G138)))</f>
        <v/>
      </c>
      <c r="DB144" s="370" t="str">
        <f ca="1">+IF(OFFSET('Sanitation Data'!$G$30,0,10*ROW('Sanitation Data'!G138))="","",OFFSET('Sanitation Data'!$G$30,0,10*ROW('Sanitation Data'!G138)))</f>
        <v/>
      </c>
      <c r="DC144" s="370" t="str">
        <f ca="1">+IF(OFFSET('Sanitation Data'!$G$31,0,10*ROW('Sanitation Data'!G138))="","",OFFSET('Sanitation Data'!$G$31,0,10*ROW('Sanitation Data'!G138)))</f>
        <v/>
      </c>
      <c r="DD144" s="370" t="str">
        <f ca="1">+IF(OFFSET('Sanitation Data'!$G$32,0,10*ROW('Sanitation Data'!G138))="","",OFFSET('Sanitation Data'!$G$32,0,10*ROW('Sanitation Data'!G138)))</f>
        <v/>
      </c>
      <c r="DE144" s="370" t="str">
        <f ca="1">+IF(OFFSET('Sanitation Data'!$H$28,0,10*ROW('Sanitation Data'!H138))="","",OFFSET('Sanitation Data'!$H$28,0,10*ROW('Sanitation Data'!H138)))</f>
        <v/>
      </c>
      <c r="DF144" s="370" t="str">
        <f ca="1">+IF(OFFSET('Sanitation Data'!$H$29,0,10*ROW('Sanitation Data'!H138))="","",OFFSET('Sanitation Data'!$H$29,0,10*ROW('Sanitation Data'!H138)))</f>
        <v/>
      </c>
      <c r="DG144" s="370" t="str">
        <f ca="1">+IF(OFFSET('Sanitation Data'!$H$30,0,10*ROW('Sanitation Data'!H138))="","",OFFSET('Sanitation Data'!$H$30,0,10*ROW('Sanitation Data'!H138)))</f>
        <v/>
      </c>
      <c r="DH144" s="370" t="str">
        <f ca="1">+IF(OFFSET('Sanitation Data'!$H$31,0,10*ROW('Sanitation Data'!H138))="","",OFFSET('Sanitation Data'!$H$31,0,10*ROW('Sanitation Data'!H138)))</f>
        <v/>
      </c>
      <c r="DI144" s="370" t="str">
        <f ca="1">+IF(OFFSET('Sanitation Data'!$H$32,0,10*ROW('Sanitation Data'!H138))="","",OFFSET('Sanitation Data'!$H$32,0,10*ROW('Sanitation Data'!H138)))</f>
        <v/>
      </c>
      <c r="DJ144" s="370" t="str">
        <f ca="1">+IF(OFFSET('Sanitation Data'!$I$28,0,10*ROW('Sanitation Data'!I138))="","",OFFSET('Sanitation Data'!$I$28,0,10*ROW('Sanitation Data'!I138)))</f>
        <v/>
      </c>
      <c r="DK144" s="370" t="str">
        <f ca="1">+IF(OFFSET('Sanitation Data'!$I$29,0,10*ROW('Sanitation Data'!I138))="","",OFFSET('Sanitation Data'!$I$29,0,10*ROW('Sanitation Data'!I138)))</f>
        <v/>
      </c>
      <c r="DL144" s="370" t="str">
        <f ca="1">+IF(OFFSET('Sanitation Data'!$I$30,0,10*ROW('Sanitation Data'!I138))="","",OFFSET('Sanitation Data'!$I$30,0,10*ROW('Sanitation Data'!I138)))</f>
        <v/>
      </c>
      <c r="DM144" s="370" t="str">
        <f ca="1">+IF(OFFSET('Sanitation Data'!$I$31,0,10*ROW('Sanitation Data'!I138))="","",OFFSET('Sanitation Data'!$I$31,0,10*ROW('Sanitation Data'!I138)))</f>
        <v/>
      </c>
      <c r="DN144" s="370" t="str">
        <f ca="1">+IF(OFFSET('Sanitation Data'!$I$32,0,10*ROW('Sanitation Data'!I138))="","",OFFSET('Sanitation Data'!$I$32,0,10*ROW('Sanitation Data'!I138)))</f>
        <v/>
      </c>
      <c r="DO144" s="370" t="str">
        <f ca="1">+IF(OFFSET('Hygiene Data'!$D$11,0,10*ROW('Hygiene Data'!D138))="","",OFFSET('Hygiene Data'!$D$11,0,10*ROW('Hygiene Data'!D138)))</f>
        <v/>
      </c>
      <c r="DP144" s="370" t="str">
        <f ca="1">+IF(OFFSET('Hygiene Data'!$D$12,0,10*ROW('Hygiene Data'!D138))="","",OFFSET('Hygiene Data'!$D$12,0,10*ROW('Hygiene Data'!D138)))</f>
        <v/>
      </c>
      <c r="DQ144" s="370" t="str">
        <f ca="1">+IF(OFFSET('Hygiene Data'!$D$13,0,10*ROW('Hygiene Data'!D138))="","",OFFSET('Hygiene Data'!$D$13,0,10*ROW('Hygiene Data'!D138)))</f>
        <v/>
      </c>
      <c r="DR144" s="370" t="str">
        <f ca="1">+IF(OFFSET('Hygiene Data'!$E$11,0,10*ROW('Hygiene Data'!E138))="","",OFFSET('Hygiene Data'!$E$11,0,10*ROW('Hygiene Data'!E138)))</f>
        <v/>
      </c>
      <c r="DS144" s="370" t="str">
        <f ca="1">+IF(OFFSET('Hygiene Data'!$E$12,0,10*ROW('Hygiene Data'!E138))="","",OFFSET('Hygiene Data'!$E$12,0,10*ROW('Hygiene Data'!E138)))</f>
        <v/>
      </c>
      <c r="DT144" s="370" t="str">
        <f ca="1">+IF(OFFSET('Hygiene Data'!$E$13,0,10*ROW('Hygiene Data'!E138))="","",OFFSET('Hygiene Data'!$E$13,0,10*ROW('Hygiene Data'!E138)))</f>
        <v/>
      </c>
      <c r="DU144" s="370" t="str">
        <f ca="1">+IF(OFFSET('Hygiene Data'!$F$11,0,10*ROW('Hygiene Data'!F138))="","",OFFSET('Hygiene Data'!$F$11,0,10*ROW('Hygiene Data'!F138)))</f>
        <v/>
      </c>
      <c r="DV144" s="370" t="str">
        <f ca="1">+IF(OFFSET('Hygiene Data'!$F$12,0,10*ROW('Hygiene Data'!F138))="","",OFFSET('Hygiene Data'!$F$12,0,10*ROW('Hygiene Data'!F138)))</f>
        <v/>
      </c>
      <c r="DW144" s="370" t="str">
        <f ca="1">+IF(OFFSET('Hygiene Data'!$F$13,0,10*ROW('Hygiene Data'!F138))="","",OFFSET('Hygiene Data'!$F$13,0,10*ROW('Hygiene Data'!F138)))</f>
        <v/>
      </c>
      <c r="DX144" s="370" t="str">
        <f ca="1">+IF(OFFSET('Hygiene Data'!$G$11,0,10*ROW('Hygiene Data'!G138))="","",OFFSET('Hygiene Data'!$G$11,0,10*ROW('Hygiene Data'!G138)))</f>
        <v/>
      </c>
      <c r="DY144" s="370" t="str">
        <f ca="1">+IF(OFFSET('Hygiene Data'!$G$12,0,10*ROW('Hygiene Data'!G138))="","",OFFSET('Hygiene Data'!$G$12,0,10*ROW('Hygiene Data'!G138)))</f>
        <v/>
      </c>
      <c r="DZ144" s="370" t="str">
        <f ca="1">+IF(OFFSET('Hygiene Data'!$G$13,0,10*ROW('Hygiene Data'!G138))="","",OFFSET('Hygiene Data'!$G$13,0,10*ROW('Hygiene Data'!G138)))</f>
        <v/>
      </c>
      <c r="EA144" s="370" t="str">
        <f ca="1">+IF(OFFSET('Hygiene Data'!$H$11,0,10*ROW('Hygiene Data'!H138))="","",OFFSET('Hygiene Data'!$H$11,0,10*ROW('Hygiene Data'!H138)))</f>
        <v/>
      </c>
      <c r="EB144" s="370" t="str">
        <f ca="1">+IF(OFFSET('Hygiene Data'!$H$12,0,10*ROW('Hygiene Data'!H138))="","",OFFSET('Hygiene Data'!$H$12,0,10*ROW('Hygiene Data'!H138)))</f>
        <v/>
      </c>
      <c r="EC144" s="370" t="str">
        <f ca="1">+IF(OFFSET('Hygiene Data'!$H$13,0,10*ROW('Hygiene Data'!H138))="","",OFFSET('Hygiene Data'!$H$13,0,10*ROW('Hygiene Data'!H138)))</f>
        <v/>
      </c>
      <c r="ED144" s="370" t="str">
        <f ca="1">+IF(OFFSET('Hygiene Data'!$I$11,0,10*ROW('Hygiene Data'!I138))="","",OFFSET('Hygiene Data'!$I$11,0,10*ROW('Hygiene Data'!I138)))</f>
        <v/>
      </c>
      <c r="EE144" s="370" t="str">
        <f ca="1">+IF(OFFSET('Hygiene Data'!$I$12,0,10*ROW('Hygiene Data'!I138))="","",OFFSET('Hygiene Data'!$I$12,0,10*ROW('Hygiene Data'!I138)))</f>
        <v/>
      </c>
      <c r="EF144" s="370" t="str">
        <f ca="1">+IF(OFFSET('Hygiene Data'!$I$13,0,10*ROW('Hygiene Data'!I138))="","",OFFSET('Hygiene Data'!$I$13,0,10*ROW('Hygiene Data'!I138)))</f>
        <v/>
      </c>
    </row>
    <row r="145" spans="1:136" x14ac:dyDescent="0.25">
      <c r="A145" s="479" t="str">
        <f ca="1">+IF(OFFSET('Water Data'!$B$2,0,10*ROW('Water Data'!E139))="","",OFFSET('Water Data'!$B$2,0,10*ROW('Water Data'!E139)))</f>
        <v/>
      </c>
      <c r="B145" s="47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6" t="str">
        <f t="shared" ca="1" si="2"/>
        <v/>
      </c>
      <c r="D145" s="50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0" t="str">
        <f ca="1">+IF(OFFSET('Water Data'!$D$27,0,10*ROW('Water Data'!D139))="","",OFFSET('Water Data'!$D$27,0,10*ROW('Water Data'!D139)))</f>
        <v/>
      </c>
      <c r="BT145" s="370" t="str">
        <f ca="1">+IF(OFFSET('Water Data'!$D$28,0,10*ROW('Water Data'!D139))="","",OFFSET('Water Data'!$D$28,0,10*ROW('Water Data'!D139)))</f>
        <v/>
      </c>
      <c r="BU145" s="370" t="str">
        <f ca="1">+IF(OFFSET('Water Data'!$D$29,0,10*ROW('Water Data'!D139))="","",OFFSET('Water Data'!$D$29,0,10*ROW('Water Data'!D139)))</f>
        <v/>
      </c>
      <c r="BV145" s="370" t="str">
        <f ca="1">+IF(OFFSET('Water Data'!$E$27,0,10*ROW('Water Data'!E139))="","",OFFSET('Water Data'!$E$27,0,10*ROW('Water Data'!E139)))</f>
        <v/>
      </c>
      <c r="BW145" s="370" t="str">
        <f ca="1">+IF(OFFSET('Water Data'!$E$28,0,10*ROW('Water Data'!E139))="","",OFFSET('Water Data'!$E$28,0,10*ROW('Water Data'!E139)))</f>
        <v/>
      </c>
      <c r="BX145" s="370" t="str">
        <f ca="1">+IF(OFFSET('Water Data'!$E$29,0,10*ROW('Water Data'!E139))="","",OFFSET('Water Data'!$E$29,0,10*ROW('Water Data'!E139)))</f>
        <v/>
      </c>
      <c r="BY145" s="370" t="str">
        <f ca="1">+IF(OFFSET('Water Data'!$F$27,0,10*ROW('Water Data'!F139))="","",OFFSET('Water Data'!$F$27,0,10*ROW('Water Data'!F139)))</f>
        <v/>
      </c>
      <c r="BZ145" s="370" t="str">
        <f ca="1">+IF(OFFSET('Water Data'!$F$28,0,10*ROW('Water Data'!F139))="","",OFFSET('Water Data'!$F$28,0,10*ROW('Water Data'!F139)))</f>
        <v/>
      </c>
      <c r="CA145" s="370" t="str">
        <f ca="1">+IF(OFFSET('Water Data'!$F$29,0,10*ROW('Water Data'!F139))="","",OFFSET('Water Data'!$F$29,0,10*ROW('Water Data'!F139)))</f>
        <v/>
      </c>
      <c r="CB145" s="370" t="str">
        <f ca="1">+IF(OFFSET('Water Data'!$G$27,0,10*ROW('Water Data'!G139))="","",OFFSET('Water Data'!$G$27,0,10*ROW('Water Data'!G139)))</f>
        <v/>
      </c>
      <c r="CC145" s="370" t="str">
        <f ca="1">+IF(OFFSET('Water Data'!$G$28,0,10*ROW('Water Data'!G139))="","",OFFSET('Water Data'!$G$28,0,10*ROW('Water Data'!G139)))</f>
        <v/>
      </c>
      <c r="CD145" s="370" t="str">
        <f ca="1">+IF(OFFSET('Water Data'!$G$29,0,10*ROW('Water Data'!G139))="","",OFFSET('Water Data'!$G$29,0,10*ROW('Water Data'!G139)))</f>
        <v/>
      </c>
      <c r="CE145" s="370" t="str">
        <f ca="1">+IF(OFFSET('Water Data'!$H$27,0,10*ROW('Water Data'!H139))="","",OFFSET('Water Data'!$H$27,0,10*ROW('Water Data'!H139)))</f>
        <v/>
      </c>
      <c r="CF145" s="370" t="str">
        <f ca="1">+IF(OFFSET('Water Data'!$H$28,0,10*ROW('Water Data'!H139))="","",OFFSET('Water Data'!$H$28,0,10*ROW('Water Data'!H139)))</f>
        <v/>
      </c>
      <c r="CG145" s="370" t="str">
        <f ca="1">+IF(OFFSET('Water Data'!$H$29,0,10*ROW('Water Data'!H139))="","",OFFSET('Water Data'!$H$29,0,10*ROW('Water Data'!H139)))</f>
        <v/>
      </c>
      <c r="CH145" s="370" t="str">
        <f ca="1">+IF(OFFSET('Water Data'!$I$27,0,10*ROW('Water Data'!I139))="","",OFFSET('Water Data'!$I$27,0,10*ROW('Water Data'!I139)))</f>
        <v/>
      </c>
      <c r="CI145" s="370" t="str">
        <f ca="1">+IF(OFFSET('Water Data'!$I$28,0,10*ROW('Water Data'!I139))="","",OFFSET('Water Data'!$I$28,0,10*ROW('Water Data'!I139)))</f>
        <v/>
      </c>
      <c r="CJ145" s="370" t="str">
        <f ca="1">+IF(OFFSET('Water Data'!$I$29,0,10*ROW('Water Data'!I139))="","",OFFSET('Water Data'!$I$29,0,10*ROW('Water Data'!I139)))</f>
        <v/>
      </c>
      <c r="CK145" s="370" t="str">
        <f ca="1">+IF(OFFSET('Sanitation Data'!$D$28,0,10*ROW('Sanitation Data'!D139))="","",OFFSET('Sanitation Data'!$D$28,0,10*ROW('Sanitation Data'!D139)))</f>
        <v/>
      </c>
      <c r="CL145" s="370" t="str">
        <f ca="1">+IF(OFFSET('Sanitation Data'!$D$29,0,10*ROW('Sanitation Data'!D139))="","",OFFSET('Sanitation Data'!$D$29,0,10*ROW('Sanitation Data'!D139)))</f>
        <v/>
      </c>
      <c r="CM145" s="370" t="str">
        <f ca="1">+IF(OFFSET('Sanitation Data'!$D$30,0,10*ROW('Sanitation Data'!D139))="","",OFFSET('Sanitation Data'!$D$30,0,10*ROW('Sanitation Data'!D139)))</f>
        <v/>
      </c>
      <c r="CN145" s="370" t="str">
        <f ca="1">+IF(OFFSET('Sanitation Data'!$D$31,0,10*ROW('Sanitation Data'!D139))="","",OFFSET('Sanitation Data'!$D$31,0,10*ROW('Sanitation Data'!D139)))</f>
        <v/>
      </c>
      <c r="CO145" s="370" t="str">
        <f ca="1">+IF(OFFSET('Sanitation Data'!$D$32,0,10*ROW('Sanitation Data'!D139))="","",OFFSET('Sanitation Data'!$D$32,0,10*ROW('Sanitation Data'!D139)))</f>
        <v/>
      </c>
      <c r="CP145" s="370" t="str">
        <f ca="1">+IF(OFFSET('Sanitation Data'!$E$28,0,10*ROW('Sanitation Data'!E139))="","",OFFSET('Sanitation Data'!$E$28,0,10*ROW('Sanitation Data'!E139)))</f>
        <v/>
      </c>
      <c r="CQ145" s="370" t="str">
        <f ca="1">+IF(OFFSET('Sanitation Data'!$E$29,0,10*ROW('Sanitation Data'!E139))="","",OFFSET('Sanitation Data'!$E$29,0,10*ROW('Sanitation Data'!E139)))</f>
        <v/>
      </c>
      <c r="CR145" s="370" t="str">
        <f ca="1">+IF(OFFSET('Sanitation Data'!$E$30,0,10*ROW('Sanitation Data'!E139))="","",OFFSET('Sanitation Data'!$E$30,0,10*ROW('Sanitation Data'!E139)))</f>
        <v/>
      </c>
      <c r="CS145" s="370" t="str">
        <f ca="1">+IF(OFFSET('Sanitation Data'!$E$31,0,10*ROW('Sanitation Data'!E139))="","",OFFSET('Sanitation Data'!$E$31,0,10*ROW('Sanitation Data'!E139)))</f>
        <v/>
      </c>
      <c r="CT145" s="370" t="str">
        <f ca="1">+IF(OFFSET('Sanitation Data'!$E$32,0,10*ROW('Sanitation Data'!E139))="","",OFFSET('Sanitation Data'!$E$32,0,10*ROW('Sanitation Data'!E139)))</f>
        <v/>
      </c>
      <c r="CU145" s="370" t="str">
        <f ca="1">+IF(OFFSET('Sanitation Data'!$F$28,0,10*ROW('Sanitation Data'!F139))="","",OFFSET('Sanitation Data'!$F$28,0,10*ROW('Sanitation Data'!F139)))</f>
        <v/>
      </c>
      <c r="CV145" s="370" t="str">
        <f ca="1">+IF(OFFSET('Sanitation Data'!$F$29,0,10*ROW('Sanitation Data'!F139))="","",OFFSET('Sanitation Data'!$F$29,0,10*ROW('Sanitation Data'!F139)))</f>
        <v/>
      </c>
      <c r="CW145" s="370" t="str">
        <f ca="1">+IF(OFFSET('Sanitation Data'!$F$30,0,10*ROW('Sanitation Data'!F139))="","",OFFSET('Sanitation Data'!$F$30,0,10*ROW('Sanitation Data'!F139)))</f>
        <v/>
      </c>
      <c r="CX145" s="370" t="str">
        <f ca="1">+IF(OFFSET('Sanitation Data'!$F$31,0,10*ROW('Sanitation Data'!F139))="","",OFFSET('Sanitation Data'!$F$31,0,10*ROW('Sanitation Data'!F139)))</f>
        <v/>
      </c>
      <c r="CY145" s="370" t="str">
        <f ca="1">+IF(OFFSET('Sanitation Data'!$F$32,0,10*ROW('Sanitation Data'!F139))="","",OFFSET('Sanitation Data'!$F$32,0,10*ROW('Sanitation Data'!F139)))</f>
        <v/>
      </c>
      <c r="CZ145" s="370" t="str">
        <f ca="1">+IF(OFFSET('Sanitation Data'!$G$28,0,10*ROW('Sanitation Data'!G139))="","",OFFSET('Sanitation Data'!$G$28,0,10*ROW('Sanitation Data'!G139)))</f>
        <v/>
      </c>
      <c r="DA145" s="370" t="str">
        <f ca="1">+IF(OFFSET('Sanitation Data'!$G$29,0,10*ROW('Sanitation Data'!G139))="","",OFFSET('Sanitation Data'!$G$29,0,10*ROW('Sanitation Data'!G139)))</f>
        <v/>
      </c>
      <c r="DB145" s="370" t="str">
        <f ca="1">+IF(OFFSET('Sanitation Data'!$G$30,0,10*ROW('Sanitation Data'!G139))="","",OFFSET('Sanitation Data'!$G$30,0,10*ROW('Sanitation Data'!G139)))</f>
        <v/>
      </c>
      <c r="DC145" s="370" t="str">
        <f ca="1">+IF(OFFSET('Sanitation Data'!$G$31,0,10*ROW('Sanitation Data'!G139))="","",OFFSET('Sanitation Data'!$G$31,0,10*ROW('Sanitation Data'!G139)))</f>
        <v/>
      </c>
      <c r="DD145" s="370" t="str">
        <f ca="1">+IF(OFFSET('Sanitation Data'!$G$32,0,10*ROW('Sanitation Data'!G139))="","",OFFSET('Sanitation Data'!$G$32,0,10*ROW('Sanitation Data'!G139)))</f>
        <v/>
      </c>
      <c r="DE145" s="370" t="str">
        <f ca="1">+IF(OFFSET('Sanitation Data'!$H$28,0,10*ROW('Sanitation Data'!H139))="","",OFFSET('Sanitation Data'!$H$28,0,10*ROW('Sanitation Data'!H139)))</f>
        <v/>
      </c>
      <c r="DF145" s="370" t="str">
        <f ca="1">+IF(OFFSET('Sanitation Data'!$H$29,0,10*ROW('Sanitation Data'!H139))="","",OFFSET('Sanitation Data'!$H$29,0,10*ROW('Sanitation Data'!H139)))</f>
        <v/>
      </c>
      <c r="DG145" s="370" t="str">
        <f ca="1">+IF(OFFSET('Sanitation Data'!$H$30,0,10*ROW('Sanitation Data'!H139))="","",OFFSET('Sanitation Data'!$H$30,0,10*ROW('Sanitation Data'!H139)))</f>
        <v/>
      </c>
      <c r="DH145" s="370" t="str">
        <f ca="1">+IF(OFFSET('Sanitation Data'!$H$31,0,10*ROW('Sanitation Data'!H139))="","",OFFSET('Sanitation Data'!$H$31,0,10*ROW('Sanitation Data'!H139)))</f>
        <v/>
      </c>
      <c r="DI145" s="370" t="str">
        <f ca="1">+IF(OFFSET('Sanitation Data'!$H$32,0,10*ROW('Sanitation Data'!H139))="","",OFFSET('Sanitation Data'!$H$32,0,10*ROW('Sanitation Data'!H139)))</f>
        <v/>
      </c>
      <c r="DJ145" s="370" t="str">
        <f ca="1">+IF(OFFSET('Sanitation Data'!$I$28,0,10*ROW('Sanitation Data'!I139))="","",OFFSET('Sanitation Data'!$I$28,0,10*ROW('Sanitation Data'!I139)))</f>
        <v/>
      </c>
      <c r="DK145" s="370" t="str">
        <f ca="1">+IF(OFFSET('Sanitation Data'!$I$29,0,10*ROW('Sanitation Data'!I139))="","",OFFSET('Sanitation Data'!$I$29,0,10*ROW('Sanitation Data'!I139)))</f>
        <v/>
      </c>
      <c r="DL145" s="370" t="str">
        <f ca="1">+IF(OFFSET('Sanitation Data'!$I$30,0,10*ROW('Sanitation Data'!I139))="","",OFFSET('Sanitation Data'!$I$30,0,10*ROW('Sanitation Data'!I139)))</f>
        <v/>
      </c>
      <c r="DM145" s="370" t="str">
        <f ca="1">+IF(OFFSET('Sanitation Data'!$I$31,0,10*ROW('Sanitation Data'!I139))="","",OFFSET('Sanitation Data'!$I$31,0,10*ROW('Sanitation Data'!I139)))</f>
        <v/>
      </c>
      <c r="DN145" s="370" t="str">
        <f ca="1">+IF(OFFSET('Sanitation Data'!$I$32,0,10*ROW('Sanitation Data'!I139))="","",OFFSET('Sanitation Data'!$I$32,0,10*ROW('Sanitation Data'!I139)))</f>
        <v/>
      </c>
      <c r="DO145" s="370" t="str">
        <f ca="1">+IF(OFFSET('Hygiene Data'!$D$11,0,10*ROW('Hygiene Data'!D139))="","",OFFSET('Hygiene Data'!$D$11,0,10*ROW('Hygiene Data'!D139)))</f>
        <v/>
      </c>
      <c r="DP145" s="370" t="str">
        <f ca="1">+IF(OFFSET('Hygiene Data'!$D$12,0,10*ROW('Hygiene Data'!D139))="","",OFFSET('Hygiene Data'!$D$12,0,10*ROW('Hygiene Data'!D139)))</f>
        <v/>
      </c>
      <c r="DQ145" s="370" t="str">
        <f ca="1">+IF(OFFSET('Hygiene Data'!$D$13,0,10*ROW('Hygiene Data'!D139))="","",OFFSET('Hygiene Data'!$D$13,0,10*ROW('Hygiene Data'!D139)))</f>
        <v/>
      </c>
      <c r="DR145" s="370" t="str">
        <f ca="1">+IF(OFFSET('Hygiene Data'!$E$11,0,10*ROW('Hygiene Data'!E139))="","",OFFSET('Hygiene Data'!$E$11,0,10*ROW('Hygiene Data'!E139)))</f>
        <v/>
      </c>
      <c r="DS145" s="370" t="str">
        <f ca="1">+IF(OFFSET('Hygiene Data'!$E$12,0,10*ROW('Hygiene Data'!E139))="","",OFFSET('Hygiene Data'!$E$12,0,10*ROW('Hygiene Data'!E139)))</f>
        <v/>
      </c>
      <c r="DT145" s="370" t="str">
        <f ca="1">+IF(OFFSET('Hygiene Data'!$E$13,0,10*ROW('Hygiene Data'!E139))="","",OFFSET('Hygiene Data'!$E$13,0,10*ROW('Hygiene Data'!E139)))</f>
        <v/>
      </c>
      <c r="DU145" s="370" t="str">
        <f ca="1">+IF(OFFSET('Hygiene Data'!$F$11,0,10*ROW('Hygiene Data'!F139))="","",OFFSET('Hygiene Data'!$F$11,0,10*ROW('Hygiene Data'!F139)))</f>
        <v/>
      </c>
      <c r="DV145" s="370" t="str">
        <f ca="1">+IF(OFFSET('Hygiene Data'!$F$12,0,10*ROW('Hygiene Data'!F139))="","",OFFSET('Hygiene Data'!$F$12,0,10*ROW('Hygiene Data'!F139)))</f>
        <v/>
      </c>
      <c r="DW145" s="370" t="str">
        <f ca="1">+IF(OFFSET('Hygiene Data'!$F$13,0,10*ROW('Hygiene Data'!F139))="","",OFFSET('Hygiene Data'!$F$13,0,10*ROW('Hygiene Data'!F139)))</f>
        <v/>
      </c>
      <c r="DX145" s="370" t="str">
        <f ca="1">+IF(OFFSET('Hygiene Data'!$G$11,0,10*ROW('Hygiene Data'!G139))="","",OFFSET('Hygiene Data'!$G$11,0,10*ROW('Hygiene Data'!G139)))</f>
        <v/>
      </c>
      <c r="DY145" s="370" t="str">
        <f ca="1">+IF(OFFSET('Hygiene Data'!$G$12,0,10*ROW('Hygiene Data'!G139))="","",OFFSET('Hygiene Data'!$G$12,0,10*ROW('Hygiene Data'!G139)))</f>
        <v/>
      </c>
      <c r="DZ145" s="370" t="str">
        <f ca="1">+IF(OFFSET('Hygiene Data'!$G$13,0,10*ROW('Hygiene Data'!G139))="","",OFFSET('Hygiene Data'!$G$13,0,10*ROW('Hygiene Data'!G139)))</f>
        <v/>
      </c>
      <c r="EA145" s="370" t="str">
        <f ca="1">+IF(OFFSET('Hygiene Data'!$H$11,0,10*ROW('Hygiene Data'!H139))="","",OFFSET('Hygiene Data'!$H$11,0,10*ROW('Hygiene Data'!H139)))</f>
        <v/>
      </c>
      <c r="EB145" s="370" t="str">
        <f ca="1">+IF(OFFSET('Hygiene Data'!$H$12,0,10*ROW('Hygiene Data'!H139))="","",OFFSET('Hygiene Data'!$H$12,0,10*ROW('Hygiene Data'!H139)))</f>
        <v/>
      </c>
      <c r="EC145" s="370" t="str">
        <f ca="1">+IF(OFFSET('Hygiene Data'!$H$13,0,10*ROW('Hygiene Data'!H139))="","",OFFSET('Hygiene Data'!$H$13,0,10*ROW('Hygiene Data'!H139)))</f>
        <v/>
      </c>
      <c r="ED145" s="370" t="str">
        <f ca="1">+IF(OFFSET('Hygiene Data'!$I$11,0,10*ROW('Hygiene Data'!I139))="","",OFFSET('Hygiene Data'!$I$11,0,10*ROW('Hygiene Data'!I139)))</f>
        <v/>
      </c>
      <c r="EE145" s="370" t="str">
        <f ca="1">+IF(OFFSET('Hygiene Data'!$I$12,0,10*ROW('Hygiene Data'!I139))="","",OFFSET('Hygiene Data'!$I$12,0,10*ROW('Hygiene Data'!I139)))</f>
        <v/>
      </c>
      <c r="EF145" s="370" t="str">
        <f ca="1">+IF(OFFSET('Hygiene Data'!$I$13,0,10*ROW('Hygiene Data'!I139))="","",OFFSET('Hygiene Data'!$I$13,0,10*ROW('Hygiene Data'!I139)))</f>
        <v/>
      </c>
    </row>
    <row r="146" spans="1:136" x14ac:dyDescent="0.25">
      <c r="A146" s="479" t="str">
        <f ca="1">+IF(OFFSET('Water Data'!$B$2,0,10*ROW('Water Data'!E140))="","",OFFSET('Water Data'!$B$2,0,10*ROW('Water Data'!E140)))</f>
        <v/>
      </c>
      <c r="B146" s="47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6" t="str">
        <f t="shared" ca="1" si="2"/>
        <v/>
      </c>
      <c r="D146" s="50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0" t="str">
        <f ca="1">+IF(OFFSET('Water Data'!$D$27,0,10*ROW('Water Data'!D140))="","",OFFSET('Water Data'!$D$27,0,10*ROW('Water Data'!D140)))</f>
        <v/>
      </c>
      <c r="BT146" s="370" t="str">
        <f ca="1">+IF(OFFSET('Water Data'!$D$28,0,10*ROW('Water Data'!D140))="","",OFFSET('Water Data'!$D$28,0,10*ROW('Water Data'!D140)))</f>
        <v/>
      </c>
      <c r="BU146" s="370" t="str">
        <f ca="1">+IF(OFFSET('Water Data'!$D$29,0,10*ROW('Water Data'!D140))="","",OFFSET('Water Data'!$D$29,0,10*ROW('Water Data'!D140)))</f>
        <v/>
      </c>
      <c r="BV146" s="370" t="str">
        <f ca="1">+IF(OFFSET('Water Data'!$E$27,0,10*ROW('Water Data'!E140))="","",OFFSET('Water Data'!$E$27,0,10*ROW('Water Data'!E140)))</f>
        <v/>
      </c>
      <c r="BW146" s="370" t="str">
        <f ca="1">+IF(OFFSET('Water Data'!$E$28,0,10*ROW('Water Data'!E140))="","",OFFSET('Water Data'!$E$28,0,10*ROW('Water Data'!E140)))</f>
        <v/>
      </c>
      <c r="BX146" s="370" t="str">
        <f ca="1">+IF(OFFSET('Water Data'!$E$29,0,10*ROW('Water Data'!E140))="","",OFFSET('Water Data'!$E$29,0,10*ROW('Water Data'!E140)))</f>
        <v/>
      </c>
      <c r="BY146" s="370" t="str">
        <f ca="1">+IF(OFFSET('Water Data'!$F$27,0,10*ROW('Water Data'!F140))="","",OFFSET('Water Data'!$F$27,0,10*ROW('Water Data'!F140)))</f>
        <v/>
      </c>
      <c r="BZ146" s="370" t="str">
        <f ca="1">+IF(OFFSET('Water Data'!$F$28,0,10*ROW('Water Data'!F140))="","",OFFSET('Water Data'!$F$28,0,10*ROW('Water Data'!F140)))</f>
        <v/>
      </c>
      <c r="CA146" s="370" t="str">
        <f ca="1">+IF(OFFSET('Water Data'!$F$29,0,10*ROW('Water Data'!F140))="","",OFFSET('Water Data'!$F$29,0,10*ROW('Water Data'!F140)))</f>
        <v/>
      </c>
      <c r="CB146" s="370" t="str">
        <f ca="1">+IF(OFFSET('Water Data'!$G$27,0,10*ROW('Water Data'!G140))="","",OFFSET('Water Data'!$G$27,0,10*ROW('Water Data'!G140)))</f>
        <v/>
      </c>
      <c r="CC146" s="370" t="str">
        <f ca="1">+IF(OFFSET('Water Data'!$G$28,0,10*ROW('Water Data'!G140))="","",OFFSET('Water Data'!$G$28,0,10*ROW('Water Data'!G140)))</f>
        <v/>
      </c>
      <c r="CD146" s="370" t="str">
        <f ca="1">+IF(OFFSET('Water Data'!$G$29,0,10*ROW('Water Data'!G140))="","",OFFSET('Water Data'!$G$29,0,10*ROW('Water Data'!G140)))</f>
        <v/>
      </c>
      <c r="CE146" s="370" t="str">
        <f ca="1">+IF(OFFSET('Water Data'!$H$27,0,10*ROW('Water Data'!H140))="","",OFFSET('Water Data'!$H$27,0,10*ROW('Water Data'!H140)))</f>
        <v/>
      </c>
      <c r="CF146" s="370" t="str">
        <f ca="1">+IF(OFFSET('Water Data'!$H$28,0,10*ROW('Water Data'!H140))="","",OFFSET('Water Data'!$H$28,0,10*ROW('Water Data'!H140)))</f>
        <v/>
      </c>
      <c r="CG146" s="370" t="str">
        <f ca="1">+IF(OFFSET('Water Data'!$H$29,0,10*ROW('Water Data'!H140))="","",OFFSET('Water Data'!$H$29,0,10*ROW('Water Data'!H140)))</f>
        <v/>
      </c>
      <c r="CH146" s="370" t="str">
        <f ca="1">+IF(OFFSET('Water Data'!$I$27,0,10*ROW('Water Data'!I140))="","",OFFSET('Water Data'!$I$27,0,10*ROW('Water Data'!I140)))</f>
        <v/>
      </c>
      <c r="CI146" s="370" t="str">
        <f ca="1">+IF(OFFSET('Water Data'!$I$28,0,10*ROW('Water Data'!I140))="","",OFFSET('Water Data'!$I$28,0,10*ROW('Water Data'!I140)))</f>
        <v/>
      </c>
      <c r="CJ146" s="370" t="str">
        <f ca="1">+IF(OFFSET('Water Data'!$I$29,0,10*ROW('Water Data'!I140))="","",OFFSET('Water Data'!$I$29,0,10*ROW('Water Data'!I140)))</f>
        <v/>
      </c>
      <c r="CK146" s="370" t="str">
        <f ca="1">+IF(OFFSET('Sanitation Data'!$D$28,0,10*ROW('Sanitation Data'!D140))="","",OFFSET('Sanitation Data'!$D$28,0,10*ROW('Sanitation Data'!D140)))</f>
        <v/>
      </c>
      <c r="CL146" s="370" t="str">
        <f ca="1">+IF(OFFSET('Sanitation Data'!$D$29,0,10*ROW('Sanitation Data'!D140))="","",OFFSET('Sanitation Data'!$D$29,0,10*ROW('Sanitation Data'!D140)))</f>
        <v/>
      </c>
      <c r="CM146" s="370" t="str">
        <f ca="1">+IF(OFFSET('Sanitation Data'!$D$30,0,10*ROW('Sanitation Data'!D140))="","",OFFSET('Sanitation Data'!$D$30,0,10*ROW('Sanitation Data'!D140)))</f>
        <v/>
      </c>
      <c r="CN146" s="370" t="str">
        <f ca="1">+IF(OFFSET('Sanitation Data'!$D$31,0,10*ROW('Sanitation Data'!D140))="","",OFFSET('Sanitation Data'!$D$31,0,10*ROW('Sanitation Data'!D140)))</f>
        <v/>
      </c>
      <c r="CO146" s="370" t="str">
        <f ca="1">+IF(OFFSET('Sanitation Data'!$D$32,0,10*ROW('Sanitation Data'!D140))="","",OFFSET('Sanitation Data'!$D$32,0,10*ROW('Sanitation Data'!D140)))</f>
        <v/>
      </c>
      <c r="CP146" s="370" t="str">
        <f ca="1">+IF(OFFSET('Sanitation Data'!$E$28,0,10*ROW('Sanitation Data'!E140))="","",OFFSET('Sanitation Data'!$E$28,0,10*ROW('Sanitation Data'!E140)))</f>
        <v/>
      </c>
      <c r="CQ146" s="370" t="str">
        <f ca="1">+IF(OFFSET('Sanitation Data'!$E$29,0,10*ROW('Sanitation Data'!E140))="","",OFFSET('Sanitation Data'!$E$29,0,10*ROW('Sanitation Data'!E140)))</f>
        <v/>
      </c>
      <c r="CR146" s="370" t="str">
        <f ca="1">+IF(OFFSET('Sanitation Data'!$E$30,0,10*ROW('Sanitation Data'!E140))="","",OFFSET('Sanitation Data'!$E$30,0,10*ROW('Sanitation Data'!E140)))</f>
        <v/>
      </c>
      <c r="CS146" s="370" t="str">
        <f ca="1">+IF(OFFSET('Sanitation Data'!$E$31,0,10*ROW('Sanitation Data'!E140))="","",OFFSET('Sanitation Data'!$E$31,0,10*ROW('Sanitation Data'!E140)))</f>
        <v/>
      </c>
      <c r="CT146" s="370" t="str">
        <f ca="1">+IF(OFFSET('Sanitation Data'!$E$32,0,10*ROW('Sanitation Data'!E140))="","",OFFSET('Sanitation Data'!$E$32,0,10*ROW('Sanitation Data'!E140)))</f>
        <v/>
      </c>
      <c r="CU146" s="370" t="str">
        <f ca="1">+IF(OFFSET('Sanitation Data'!$F$28,0,10*ROW('Sanitation Data'!F140))="","",OFFSET('Sanitation Data'!$F$28,0,10*ROW('Sanitation Data'!F140)))</f>
        <v/>
      </c>
      <c r="CV146" s="370" t="str">
        <f ca="1">+IF(OFFSET('Sanitation Data'!$F$29,0,10*ROW('Sanitation Data'!F140))="","",OFFSET('Sanitation Data'!$F$29,0,10*ROW('Sanitation Data'!F140)))</f>
        <v/>
      </c>
      <c r="CW146" s="370" t="str">
        <f ca="1">+IF(OFFSET('Sanitation Data'!$F$30,0,10*ROW('Sanitation Data'!F140))="","",OFFSET('Sanitation Data'!$F$30,0,10*ROW('Sanitation Data'!F140)))</f>
        <v/>
      </c>
      <c r="CX146" s="370" t="str">
        <f ca="1">+IF(OFFSET('Sanitation Data'!$F$31,0,10*ROW('Sanitation Data'!F140))="","",OFFSET('Sanitation Data'!$F$31,0,10*ROW('Sanitation Data'!F140)))</f>
        <v/>
      </c>
      <c r="CY146" s="370" t="str">
        <f ca="1">+IF(OFFSET('Sanitation Data'!$F$32,0,10*ROW('Sanitation Data'!F140))="","",OFFSET('Sanitation Data'!$F$32,0,10*ROW('Sanitation Data'!F140)))</f>
        <v/>
      </c>
      <c r="CZ146" s="370" t="str">
        <f ca="1">+IF(OFFSET('Sanitation Data'!$G$28,0,10*ROW('Sanitation Data'!G140))="","",OFFSET('Sanitation Data'!$G$28,0,10*ROW('Sanitation Data'!G140)))</f>
        <v/>
      </c>
      <c r="DA146" s="370" t="str">
        <f ca="1">+IF(OFFSET('Sanitation Data'!$G$29,0,10*ROW('Sanitation Data'!G140))="","",OFFSET('Sanitation Data'!$G$29,0,10*ROW('Sanitation Data'!G140)))</f>
        <v/>
      </c>
      <c r="DB146" s="370" t="str">
        <f ca="1">+IF(OFFSET('Sanitation Data'!$G$30,0,10*ROW('Sanitation Data'!G140))="","",OFFSET('Sanitation Data'!$G$30,0,10*ROW('Sanitation Data'!G140)))</f>
        <v/>
      </c>
      <c r="DC146" s="370" t="str">
        <f ca="1">+IF(OFFSET('Sanitation Data'!$G$31,0,10*ROW('Sanitation Data'!G140))="","",OFFSET('Sanitation Data'!$G$31,0,10*ROW('Sanitation Data'!G140)))</f>
        <v/>
      </c>
      <c r="DD146" s="370" t="str">
        <f ca="1">+IF(OFFSET('Sanitation Data'!$G$32,0,10*ROW('Sanitation Data'!G140))="","",OFFSET('Sanitation Data'!$G$32,0,10*ROW('Sanitation Data'!G140)))</f>
        <v/>
      </c>
      <c r="DE146" s="370" t="str">
        <f ca="1">+IF(OFFSET('Sanitation Data'!$H$28,0,10*ROW('Sanitation Data'!H140))="","",OFFSET('Sanitation Data'!$H$28,0,10*ROW('Sanitation Data'!H140)))</f>
        <v/>
      </c>
      <c r="DF146" s="370" t="str">
        <f ca="1">+IF(OFFSET('Sanitation Data'!$H$29,0,10*ROW('Sanitation Data'!H140))="","",OFFSET('Sanitation Data'!$H$29,0,10*ROW('Sanitation Data'!H140)))</f>
        <v/>
      </c>
      <c r="DG146" s="370" t="str">
        <f ca="1">+IF(OFFSET('Sanitation Data'!$H$30,0,10*ROW('Sanitation Data'!H140))="","",OFFSET('Sanitation Data'!$H$30,0,10*ROW('Sanitation Data'!H140)))</f>
        <v/>
      </c>
      <c r="DH146" s="370" t="str">
        <f ca="1">+IF(OFFSET('Sanitation Data'!$H$31,0,10*ROW('Sanitation Data'!H140))="","",OFFSET('Sanitation Data'!$H$31,0,10*ROW('Sanitation Data'!H140)))</f>
        <v/>
      </c>
      <c r="DI146" s="370" t="str">
        <f ca="1">+IF(OFFSET('Sanitation Data'!$H$32,0,10*ROW('Sanitation Data'!H140))="","",OFFSET('Sanitation Data'!$H$32,0,10*ROW('Sanitation Data'!H140)))</f>
        <v/>
      </c>
      <c r="DJ146" s="370" t="str">
        <f ca="1">+IF(OFFSET('Sanitation Data'!$I$28,0,10*ROW('Sanitation Data'!I140))="","",OFFSET('Sanitation Data'!$I$28,0,10*ROW('Sanitation Data'!I140)))</f>
        <v/>
      </c>
      <c r="DK146" s="370" t="str">
        <f ca="1">+IF(OFFSET('Sanitation Data'!$I$29,0,10*ROW('Sanitation Data'!I140))="","",OFFSET('Sanitation Data'!$I$29,0,10*ROW('Sanitation Data'!I140)))</f>
        <v/>
      </c>
      <c r="DL146" s="370" t="str">
        <f ca="1">+IF(OFFSET('Sanitation Data'!$I$30,0,10*ROW('Sanitation Data'!I140))="","",OFFSET('Sanitation Data'!$I$30,0,10*ROW('Sanitation Data'!I140)))</f>
        <v/>
      </c>
      <c r="DM146" s="370" t="str">
        <f ca="1">+IF(OFFSET('Sanitation Data'!$I$31,0,10*ROW('Sanitation Data'!I140))="","",OFFSET('Sanitation Data'!$I$31,0,10*ROW('Sanitation Data'!I140)))</f>
        <v/>
      </c>
      <c r="DN146" s="370" t="str">
        <f ca="1">+IF(OFFSET('Sanitation Data'!$I$32,0,10*ROW('Sanitation Data'!I140))="","",OFFSET('Sanitation Data'!$I$32,0,10*ROW('Sanitation Data'!I140)))</f>
        <v/>
      </c>
      <c r="DO146" s="370" t="str">
        <f ca="1">+IF(OFFSET('Hygiene Data'!$D$11,0,10*ROW('Hygiene Data'!D140))="","",OFFSET('Hygiene Data'!$D$11,0,10*ROW('Hygiene Data'!D140)))</f>
        <v/>
      </c>
      <c r="DP146" s="370" t="str">
        <f ca="1">+IF(OFFSET('Hygiene Data'!$D$12,0,10*ROW('Hygiene Data'!D140))="","",OFFSET('Hygiene Data'!$D$12,0,10*ROW('Hygiene Data'!D140)))</f>
        <v/>
      </c>
      <c r="DQ146" s="370" t="str">
        <f ca="1">+IF(OFFSET('Hygiene Data'!$D$13,0,10*ROW('Hygiene Data'!D140))="","",OFFSET('Hygiene Data'!$D$13,0,10*ROW('Hygiene Data'!D140)))</f>
        <v/>
      </c>
      <c r="DR146" s="370" t="str">
        <f ca="1">+IF(OFFSET('Hygiene Data'!$E$11,0,10*ROW('Hygiene Data'!E140))="","",OFFSET('Hygiene Data'!$E$11,0,10*ROW('Hygiene Data'!E140)))</f>
        <v/>
      </c>
      <c r="DS146" s="370" t="str">
        <f ca="1">+IF(OFFSET('Hygiene Data'!$E$12,0,10*ROW('Hygiene Data'!E140))="","",OFFSET('Hygiene Data'!$E$12,0,10*ROW('Hygiene Data'!E140)))</f>
        <v/>
      </c>
      <c r="DT146" s="370" t="str">
        <f ca="1">+IF(OFFSET('Hygiene Data'!$E$13,0,10*ROW('Hygiene Data'!E140))="","",OFFSET('Hygiene Data'!$E$13,0,10*ROW('Hygiene Data'!E140)))</f>
        <v/>
      </c>
      <c r="DU146" s="370" t="str">
        <f ca="1">+IF(OFFSET('Hygiene Data'!$F$11,0,10*ROW('Hygiene Data'!F140))="","",OFFSET('Hygiene Data'!$F$11,0,10*ROW('Hygiene Data'!F140)))</f>
        <v/>
      </c>
      <c r="DV146" s="370" t="str">
        <f ca="1">+IF(OFFSET('Hygiene Data'!$F$12,0,10*ROW('Hygiene Data'!F140))="","",OFFSET('Hygiene Data'!$F$12,0,10*ROW('Hygiene Data'!F140)))</f>
        <v/>
      </c>
      <c r="DW146" s="370" t="str">
        <f ca="1">+IF(OFFSET('Hygiene Data'!$F$13,0,10*ROW('Hygiene Data'!F140))="","",OFFSET('Hygiene Data'!$F$13,0,10*ROW('Hygiene Data'!F140)))</f>
        <v/>
      </c>
      <c r="DX146" s="370" t="str">
        <f ca="1">+IF(OFFSET('Hygiene Data'!$G$11,0,10*ROW('Hygiene Data'!G140))="","",OFFSET('Hygiene Data'!$G$11,0,10*ROW('Hygiene Data'!G140)))</f>
        <v/>
      </c>
      <c r="DY146" s="370" t="str">
        <f ca="1">+IF(OFFSET('Hygiene Data'!$G$12,0,10*ROW('Hygiene Data'!G140))="","",OFFSET('Hygiene Data'!$G$12,0,10*ROW('Hygiene Data'!G140)))</f>
        <v/>
      </c>
      <c r="DZ146" s="370" t="str">
        <f ca="1">+IF(OFFSET('Hygiene Data'!$G$13,0,10*ROW('Hygiene Data'!G140))="","",OFFSET('Hygiene Data'!$G$13,0,10*ROW('Hygiene Data'!G140)))</f>
        <v/>
      </c>
      <c r="EA146" s="370" t="str">
        <f ca="1">+IF(OFFSET('Hygiene Data'!$H$11,0,10*ROW('Hygiene Data'!H140))="","",OFFSET('Hygiene Data'!$H$11,0,10*ROW('Hygiene Data'!H140)))</f>
        <v/>
      </c>
      <c r="EB146" s="370" t="str">
        <f ca="1">+IF(OFFSET('Hygiene Data'!$H$12,0,10*ROW('Hygiene Data'!H140))="","",OFFSET('Hygiene Data'!$H$12,0,10*ROW('Hygiene Data'!H140)))</f>
        <v/>
      </c>
      <c r="EC146" s="370" t="str">
        <f ca="1">+IF(OFFSET('Hygiene Data'!$H$13,0,10*ROW('Hygiene Data'!H140))="","",OFFSET('Hygiene Data'!$H$13,0,10*ROW('Hygiene Data'!H140)))</f>
        <v/>
      </c>
      <c r="ED146" s="370" t="str">
        <f ca="1">+IF(OFFSET('Hygiene Data'!$I$11,0,10*ROW('Hygiene Data'!I140))="","",OFFSET('Hygiene Data'!$I$11,0,10*ROW('Hygiene Data'!I140)))</f>
        <v/>
      </c>
      <c r="EE146" s="370" t="str">
        <f ca="1">+IF(OFFSET('Hygiene Data'!$I$12,0,10*ROW('Hygiene Data'!I140))="","",OFFSET('Hygiene Data'!$I$12,0,10*ROW('Hygiene Data'!I140)))</f>
        <v/>
      </c>
      <c r="EF146" s="370" t="str">
        <f ca="1">+IF(OFFSET('Hygiene Data'!$I$13,0,10*ROW('Hygiene Data'!I140))="","",OFFSET('Hygiene Data'!$I$13,0,10*ROW('Hygiene Data'!I140)))</f>
        <v/>
      </c>
    </row>
    <row r="147" spans="1:136" x14ac:dyDescent="0.25">
      <c r="A147" s="479" t="str">
        <f ca="1">+IF(OFFSET('Water Data'!$B$2,0,10*ROW('Water Data'!E141))="","",OFFSET('Water Data'!$B$2,0,10*ROW('Water Data'!E141)))</f>
        <v/>
      </c>
      <c r="B147" s="47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6" t="str">
        <f t="shared" ca="1" si="2"/>
        <v/>
      </c>
      <c r="D147" s="50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0" t="str">
        <f ca="1">+IF(OFFSET('Water Data'!$D$27,0,10*ROW('Water Data'!D141))="","",OFFSET('Water Data'!$D$27,0,10*ROW('Water Data'!D141)))</f>
        <v/>
      </c>
      <c r="BT147" s="370" t="str">
        <f ca="1">+IF(OFFSET('Water Data'!$D$28,0,10*ROW('Water Data'!D141))="","",OFFSET('Water Data'!$D$28,0,10*ROW('Water Data'!D141)))</f>
        <v/>
      </c>
      <c r="BU147" s="370" t="str">
        <f ca="1">+IF(OFFSET('Water Data'!$D$29,0,10*ROW('Water Data'!D141))="","",OFFSET('Water Data'!$D$29,0,10*ROW('Water Data'!D141)))</f>
        <v/>
      </c>
      <c r="BV147" s="370" t="str">
        <f ca="1">+IF(OFFSET('Water Data'!$E$27,0,10*ROW('Water Data'!E141))="","",OFFSET('Water Data'!$E$27,0,10*ROW('Water Data'!E141)))</f>
        <v/>
      </c>
      <c r="BW147" s="370" t="str">
        <f ca="1">+IF(OFFSET('Water Data'!$E$28,0,10*ROW('Water Data'!E141))="","",OFFSET('Water Data'!$E$28,0,10*ROW('Water Data'!E141)))</f>
        <v/>
      </c>
      <c r="BX147" s="370" t="str">
        <f ca="1">+IF(OFFSET('Water Data'!$E$29,0,10*ROW('Water Data'!E141))="","",OFFSET('Water Data'!$E$29,0,10*ROW('Water Data'!E141)))</f>
        <v/>
      </c>
      <c r="BY147" s="370" t="str">
        <f ca="1">+IF(OFFSET('Water Data'!$F$27,0,10*ROW('Water Data'!F141))="","",OFFSET('Water Data'!$F$27,0,10*ROW('Water Data'!F141)))</f>
        <v/>
      </c>
      <c r="BZ147" s="370" t="str">
        <f ca="1">+IF(OFFSET('Water Data'!$F$28,0,10*ROW('Water Data'!F141))="","",OFFSET('Water Data'!$F$28,0,10*ROW('Water Data'!F141)))</f>
        <v/>
      </c>
      <c r="CA147" s="370" t="str">
        <f ca="1">+IF(OFFSET('Water Data'!$F$29,0,10*ROW('Water Data'!F141))="","",OFFSET('Water Data'!$F$29,0,10*ROW('Water Data'!F141)))</f>
        <v/>
      </c>
      <c r="CB147" s="370" t="str">
        <f ca="1">+IF(OFFSET('Water Data'!$G$27,0,10*ROW('Water Data'!G141))="","",OFFSET('Water Data'!$G$27,0,10*ROW('Water Data'!G141)))</f>
        <v/>
      </c>
      <c r="CC147" s="370" t="str">
        <f ca="1">+IF(OFFSET('Water Data'!$G$28,0,10*ROW('Water Data'!G141))="","",OFFSET('Water Data'!$G$28,0,10*ROW('Water Data'!G141)))</f>
        <v/>
      </c>
      <c r="CD147" s="370" t="str">
        <f ca="1">+IF(OFFSET('Water Data'!$G$29,0,10*ROW('Water Data'!G141))="","",OFFSET('Water Data'!$G$29,0,10*ROW('Water Data'!G141)))</f>
        <v/>
      </c>
      <c r="CE147" s="370" t="str">
        <f ca="1">+IF(OFFSET('Water Data'!$H$27,0,10*ROW('Water Data'!H141))="","",OFFSET('Water Data'!$H$27,0,10*ROW('Water Data'!H141)))</f>
        <v/>
      </c>
      <c r="CF147" s="370" t="str">
        <f ca="1">+IF(OFFSET('Water Data'!$H$28,0,10*ROW('Water Data'!H141))="","",OFFSET('Water Data'!$H$28,0,10*ROW('Water Data'!H141)))</f>
        <v/>
      </c>
      <c r="CG147" s="370" t="str">
        <f ca="1">+IF(OFFSET('Water Data'!$H$29,0,10*ROW('Water Data'!H141))="","",OFFSET('Water Data'!$H$29,0,10*ROW('Water Data'!H141)))</f>
        <v/>
      </c>
      <c r="CH147" s="370" t="str">
        <f ca="1">+IF(OFFSET('Water Data'!$I$27,0,10*ROW('Water Data'!I141))="","",OFFSET('Water Data'!$I$27,0,10*ROW('Water Data'!I141)))</f>
        <v/>
      </c>
      <c r="CI147" s="370" t="str">
        <f ca="1">+IF(OFFSET('Water Data'!$I$28,0,10*ROW('Water Data'!I141))="","",OFFSET('Water Data'!$I$28,0,10*ROW('Water Data'!I141)))</f>
        <v/>
      </c>
      <c r="CJ147" s="370" t="str">
        <f ca="1">+IF(OFFSET('Water Data'!$I$29,0,10*ROW('Water Data'!I141))="","",OFFSET('Water Data'!$I$29,0,10*ROW('Water Data'!I141)))</f>
        <v/>
      </c>
      <c r="CK147" s="370" t="str">
        <f ca="1">+IF(OFFSET('Sanitation Data'!$D$28,0,10*ROW('Sanitation Data'!D141))="","",OFFSET('Sanitation Data'!$D$28,0,10*ROW('Sanitation Data'!D141)))</f>
        <v/>
      </c>
      <c r="CL147" s="370" t="str">
        <f ca="1">+IF(OFFSET('Sanitation Data'!$D$29,0,10*ROW('Sanitation Data'!D141))="","",OFFSET('Sanitation Data'!$D$29,0,10*ROW('Sanitation Data'!D141)))</f>
        <v/>
      </c>
      <c r="CM147" s="370" t="str">
        <f ca="1">+IF(OFFSET('Sanitation Data'!$D$30,0,10*ROW('Sanitation Data'!D141))="","",OFFSET('Sanitation Data'!$D$30,0,10*ROW('Sanitation Data'!D141)))</f>
        <v/>
      </c>
      <c r="CN147" s="370" t="str">
        <f ca="1">+IF(OFFSET('Sanitation Data'!$D$31,0,10*ROW('Sanitation Data'!D141))="","",OFFSET('Sanitation Data'!$D$31,0,10*ROW('Sanitation Data'!D141)))</f>
        <v/>
      </c>
      <c r="CO147" s="370" t="str">
        <f ca="1">+IF(OFFSET('Sanitation Data'!$D$32,0,10*ROW('Sanitation Data'!D141))="","",OFFSET('Sanitation Data'!$D$32,0,10*ROW('Sanitation Data'!D141)))</f>
        <v/>
      </c>
      <c r="CP147" s="370" t="str">
        <f ca="1">+IF(OFFSET('Sanitation Data'!$E$28,0,10*ROW('Sanitation Data'!E141))="","",OFFSET('Sanitation Data'!$E$28,0,10*ROW('Sanitation Data'!E141)))</f>
        <v/>
      </c>
      <c r="CQ147" s="370" t="str">
        <f ca="1">+IF(OFFSET('Sanitation Data'!$E$29,0,10*ROW('Sanitation Data'!E141))="","",OFFSET('Sanitation Data'!$E$29,0,10*ROW('Sanitation Data'!E141)))</f>
        <v/>
      </c>
      <c r="CR147" s="370" t="str">
        <f ca="1">+IF(OFFSET('Sanitation Data'!$E$30,0,10*ROW('Sanitation Data'!E141))="","",OFFSET('Sanitation Data'!$E$30,0,10*ROW('Sanitation Data'!E141)))</f>
        <v/>
      </c>
      <c r="CS147" s="370" t="str">
        <f ca="1">+IF(OFFSET('Sanitation Data'!$E$31,0,10*ROW('Sanitation Data'!E141))="","",OFFSET('Sanitation Data'!$E$31,0,10*ROW('Sanitation Data'!E141)))</f>
        <v/>
      </c>
      <c r="CT147" s="370" t="str">
        <f ca="1">+IF(OFFSET('Sanitation Data'!$E$32,0,10*ROW('Sanitation Data'!E141))="","",OFFSET('Sanitation Data'!$E$32,0,10*ROW('Sanitation Data'!E141)))</f>
        <v/>
      </c>
      <c r="CU147" s="370" t="str">
        <f ca="1">+IF(OFFSET('Sanitation Data'!$F$28,0,10*ROW('Sanitation Data'!F141))="","",OFFSET('Sanitation Data'!$F$28,0,10*ROW('Sanitation Data'!F141)))</f>
        <v/>
      </c>
      <c r="CV147" s="370" t="str">
        <f ca="1">+IF(OFFSET('Sanitation Data'!$F$29,0,10*ROW('Sanitation Data'!F141))="","",OFFSET('Sanitation Data'!$F$29,0,10*ROW('Sanitation Data'!F141)))</f>
        <v/>
      </c>
      <c r="CW147" s="370" t="str">
        <f ca="1">+IF(OFFSET('Sanitation Data'!$F$30,0,10*ROW('Sanitation Data'!F141))="","",OFFSET('Sanitation Data'!$F$30,0,10*ROW('Sanitation Data'!F141)))</f>
        <v/>
      </c>
      <c r="CX147" s="370" t="str">
        <f ca="1">+IF(OFFSET('Sanitation Data'!$F$31,0,10*ROW('Sanitation Data'!F141))="","",OFFSET('Sanitation Data'!$F$31,0,10*ROW('Sanitation Data'!F141)))</f>
        <v/>
      </c>
      <c r="CY147" s="370" t="str">
        <f ca="1">+IF(OFFSET('Sanitation Data'!$F$32,0,10*ROW('Sanitation Data'!F141))="","",OFFSET('Sanitation Data'!$F$32,0,10*ROW('Sanitation Data'!F141)))</f>
        <v/>
      </c>
      <c r="CZ147" s="370" t="str">
        <f ca="1">+IF(OFFSET('Sanitation Data'!$G$28,0,10*ROW('Sanitation Data'!G141))="","",OFFSET('Sanitation Data'!$G$28,0,10*ROW('Sanitation Data'!G141)))</f>
        <v/>
      </c>
      <c r="DA147" s="370" t="str">
        <f ca="1">+IF(OFFSET('Sanitation Data'!$G$29,0,10*ROW('Sanitation Data'!G141))="","",OFFSET('Sanitation Data'!$G$29,0,10*ROW('Sanitation Data'!G141)))</f>
        <v/>
      </c>
      <c r="DB147" s="370" t="str">
        <f ca="1">+IF(OFFSET('Sanitation Data'!$G$30,0,10*ROW('Sanitation Data'!G141))="","",OFFSET('Sanitation Data'!$G$30,0,10*ROW('Sanitation Data'!G141)))</f>
        <v/>
      </c>
      <c r="DC147" s="370" t="str">
        <f ca="1">+IF(OFFSET('Sanitation Data'!$G$31,0,10*ROW('Sanitation Data'!G141))="","",OFFSET('Sanitation Data'!$G$31,0,10*ROW('Sanitation Data'!G141)))</f>
        <v/>
      </c>
      <c r="DD147" s="370" t="str">
        <f ca="1">+IF(OFFSET('Sanitation Data'!$G$32,0,10*ROW('Sanitation Data'!G141))="","",OFFSET('Sanitation Data'!$G$32,0,10*ROW('Sanitation Data'!G141)))</f>
        <v/>
      </c>
      <c r="DE147" s="370" t="str">
        <f ca="1">+IF(OFFSET('Sanitation Data'!$H$28,0,10*ROW('Sanitation Data'!H141))="","",OFFSET('Sanitation Data'!$H$28,0,10*ROW('Sanitation Data'!H141)))</f>
        <v/>
      </c>
      <c r="DF147" s="370" t="str">
        <f ca="1">+IF(OFFSET('Sanitation Data'!$H$29,0,10*ROW('Sanitation Data'!H141))="","",OFFSET('Sanitation Data'!$H$29,0,10*ROW('Sanitation Data'!H141)))</f>
        <v/>
      </c>
      <c r="DG147" s="370" t="str">
        <f ca="1">+IF(OFFSET('Sanitation Data'!$H$30,0,10*ROW('Sanitation Data'!H141))="","",OFFSET('Sanitation Data'!$H$30,0,10*ROW('Sanitation Data'!H141)))</f>
        <v/>
      </c>
      <c r="DH147" s="370" t="str">
        <f ca="1">+IF(OFFSET('Sanitation Data'!$H$31,0,10*ROW('Sanitation Data'!H141))="","",OFFSET('Sanitation Data'!$H$31,0,10*ROW('Sanitation Data'!H141)))</f>
        <v/>
      </c>
      <c r="DI147" s="370" t="str">
        <f ca="1">+IF(OFFSET('Sanitation Data'!$H$32,0,10*ROW('Sanitation Data'!H141))="","",OFFSET('Sanitation Data'!$H$32,0,10*ROW('Sanitation Data'!H141)))</f>
        <v/>
      </c>
      <c r="DJ147" s="370" t="str">
        <f ca="1">+IF(OFFSET('Sanitation Data'!$I$28,0,10*ROW('Sanitation Data'!I141))="","",OFFSET('Sanitation Data'!$I$28,0,10*ROW('Sanitation Data'!I141)))</f>
        <v/>
      </c>
      <c r="DK147" s="370" t="str">
        <f ca="1">+IF(OFFSET('Sanitation Data'!$I$29,0,10*ROW('Sanitation Data'!I141))="","",OFFSET('Sanitation Data'!$I$29,0,10*ROW('Sanitation Data'!I141)))</f>
        <v/>
      </c>
      <c r="DL147" s="370" t="str">
        <f ca="1">+IF(OFFSET('Sanitation Data'!$I$30,0,10*ROW('Sanitation Data'!I141))="","",OFFSET('Sanitation Data'!$I$30,0,10*ROW('Sanitation Data'!I141)))</f>
        <v/>
      </c>
      <c r="DM147" s="370" t="str">
        <f ca="1">+IF(OFFSET('Sanitation Data'!$I$31,0,10*ROW('Sanitation Data'!I141))="","",OFFSET('Sanitation Data'!$I$31,0,10*ROW('Sanitation Data'!I141)))</f>
        <v/>
      </c>
      <c r="DN147" s="370" t="str">
        <f ca="1">+IF(OFFSET('Sanitation Data'!$I$32,0,10*ROW('Sanitation Data'!I141))="","",OFFSET('Sanitation Data'!$I$32,0,10*ROW('Sanitation Data'!I141)))</f>
        <v/>
      </c>
      <c r="DO147" s="370" t="str">
        <f ca="1">+IF(OFFSET('Hygiene Data'!$D$11,0,10*ROW('Hygiene Data'!D141))="","",OFFSET('Hygiene Data'!$D$11,0,10*ROW('Hygiene Data'!D141)))</f>
        <v/>
      </c>
      <c r="DP147" s="370" t="str">
        <f ca="1">+IF(OFFSET('Hygiene Data'!$D$12,0,10*ROW('Hygiene Data'!D141))="","",OFFSET('Hygiene Data'!$D$12,0,10*ROW('Hygiene Data'!D141)))</f>
        <v/>
      </c>
      <c r="DQ147" s="370" t="str">
        <f ca="1">+IF(OFFSET('Hygiene Data'!$D$13,0,10*ROW('Hygiene Data'!D141))="","",OFFSET('Hygiene Data'!$D$13,0,10*ROW('Hygiene Data'!D141)))</f>
        <v/>
      </c>
      <c r="DR147" s="370" t="str">
        <f ca="1">+IF(OFFSET('Hygiene Data'!$E$11,0,10*ROW('Hygiene Data'!E141))="","",OFFSET('Hygiene Data'!$E$11,0,10*ROW('Hygiene Data'!E141)))</f>
        <v/>
      </c>
      <c r="DS147" s="370" t="str">
        <f ca="1">+IF(OFFSET('Hygiene Data'!$E$12,0,10*ROW('Hygiene Data'!E141))="","",OFFSET('Hygiene Data'!$E$12,0,10*ROW('Hygiene Data'!E141)))</f>
        <v/>
      </c>
      <c r="DT147" s="370" t="str">
        <f ca="1">+IF(OFFSET('Hygiene Data'!$E$13,0,10*ROW('Hygiene Data'!E141))="","",OFFSET('Hygiene Data'!$E$13,0,10*ROW('Hygiene Data'!E141)))</f>
        <v/>
      </c>
      <c r="DU147" s="370" t="str">
        <f ca="1">+IF(OFFSET('Hygiene Data'!$F$11,0,10*ROW('Hygiene Data'!F141))="","",OFFSET('Hygiene Data'!$F$11,0,10*ROW('Hygiene Data'!F141)))</f>
        <v/>
      </c>
      <c r="DV147" s="370" t="str">
        <f ca="1">+IF(OFFSET('Hygiene Data'!$F$12,0,10*ROW('Hygiene Data'!F141))="","",OFFSET('Hygiene Data'!$F$12,0,10*ROW('Hygiene Data'!F141)))</f>
        <v/>
      </c>
      <c r="DW147" s="370" t="str">
        <f ca="1">+IF(OFFSET('Hygiene Data'!$F$13,0,10*ROW('Hygiene Data'!F141))="","",OFFSET('Hygiene Data'!$F$13,0,10*ROW('Hygiene Data'!F141)))</f>
        <v/>
      </c>
      <c r="DX147" s="370" t="str">
        <f ca="1">+IF(OFFSET('Hygiene Data'!$G$11,0,10*ROW('Hygiene Data'!G141))="","",OFFSET('Hygiene Data'!$G$11,0,10*ROW('Hygiene Data'!G141)))</f>
        <v/>
      </c>
      <c r="DY147" s="370" t="str">
        <f ca="1">+IF(OFFSET('Hygiene Data'!$G$12,0,10*ROW('Hygiene Data'!G141))="","",OFFSET('Hygiene Data'!$G$12,0,10*ROW('Hygiene Data'!G141)))</f>
        <v/>
      </c>
      <c r="DZ147" s="370" t="str">
        <f ca="1">+IF(OFFSET('Hygiene Data'!$G$13,0,10*ROW('Hygiene Data'!G141))="","",OFFSET('Hygiene Data'!$G$13,0,10*ROW('Hygiene Data'!G141)))</f>
        <v/>
      </c>
      <c r="EA147" s="370" t="str">
        <f ca="1">+IF(OFFSET('Hygiene Data'!$H$11,0,10*ROW('Hygiene Data'!H141))="","",OFFSET('Hygiene Data'!$H$11,0,10*ROW('Hygiene Data'!H141)))</f>
        <v/>
      </c>
      <c r="EB147" s="370" t="str">
        <f ca="1">+IF(OFFSET('Hygiene Data'!$H$12,0,10*ROW('Hygiene Data'!H141))="","",OFFSET('Hygiene Data'!$H$12,0,10*ROW('Hygiene Data'!H141)))</f>
        <v/>
      </c>
      <c r="EC147" s="370" t="str">
        <f ca="1">+IF(OFFSET('Hygiene Data'!$H$13,0,10*ROW('Hygiene Data'!H141))="","",OFFSET('Hygiene Data'!$H$13,0,10*ROW('Hygiene Data'!H141)))</f>
        <v/>
      </c>
      <c r="ED147" s="370" t="str">
        <f ca="1">+IF(OFFSET('Hygiene Data'!$I$11,0,10*ROW('Hygiene Data'!I141))="","",OFFSET('Hygiene Data'!$I$11,0,10*ROW('Hygiene Data'!I141)))</f>
        <v/>
      </c>
      <c r="EE147" s="370" t="str">
        <f ca="1">+IF(OFFSET('Hygiene Data'!$I$12,0,10*ROW('Hygiene Data'!I141))="","",OFFSET('Hygiene Data'!$I$12,0,10*ROW('Hygiene Data'!I141)))</f>
        <v/>
      </c>
      <c r="EF147" s="370" t="str">
        <f ca="1">+IF(OFFSET('Hygiene Data'!$I$13,0,10*ROW('Hygiene Data'!I141))="","",OFFSET('Hygiene Data'!$I$13,0,10*ROW('Hygiene Data'!I141)))</f>
        <v/>
      </c>
    </row>
    <row r="148" spans="1:136" x14ac:dyDescent="0.25">
      <c r="A148" s="479" t="str">
        <f ca="1">+IF(OFFSET('Water Data'!$B$2,0,10*ROW('Water Data'!E142))="","",OFFSET('Water Data'!$B$2,0,10*ROW('Water Data'!E142)))</f>
        <v/>
      </c>
      <c r="B148" s="47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6" t="str">
        <f t="shared" ca="1" si="2"/>
        <v/>
      </c>
      <c r="D148" s="50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0" t="str">
        <f ca="1">+IF(OFFSET('Water Data'!$D$27,0,10*ROW('Water Data'!D142))="","",OFFSET('Water Data'!$D$27,0,10*ROW('Water Data'!D142)))</f>
        <v/>
      </c>
      <c r="BT148" s="370" t="str">
        <f ca="1">+IF(OFFSET('Water Data'!$D$28,0,10*ROW('Water Data'!D142))="","",OFFSET('Water Data'!$D$28,0,10*ROW('Water Data'!D142)))</f>
        <v/>
      </c>
      <c r="BU148" s="370" t="str">
        <f ca="1">+IF(OFFSET('Water Data'!$D$29,0,10*ROW('Water Data'!D142))="","",OFFSET('Water Data'!$D$29,0,10*ROW('Water Data'!D142)))</f>
        <v/>
      </c>
      <c r="BV148" s="370" t="str">
        <f ca="1">+IF(OFFSET('Water Data'!$E$27,0,10*ROW('Water Data'!E142))="","",OFFSET('Water Data'!$E$27,0,10*ROW('Water Data'!E142)))</f>
        <v/>
      </c>
      <c r="BW148" s="370" t="str">
        <f ca="1">+IF(OFFSET('Water Data'!$E$28,0,10*ROW('Water Data'!E142))="","",OFFSET('Water Data'!$E$28,0,10*ROW('Water Data'!E142)))</f>
        <v/>
      </c>
      <c r="BX148" s="370" t="str">
        <f ca="1">+IF(OFFSET('Water Data'!$E$29,0,10*ROW('Water Data'!E142))="","",OFFSET('Water Data'!$E$29,0,10*ROW('Water Data'!E142)))</f>
        <v/>
      </c>
      <c r="BY148" s="370" t="str">
        <f ca="1">+IF(OFFSET('Water Data'!$F$27,0,10*ROW('Water Data'!F142))="","",OFFSET('Water Data'!$F$27,0,10*ROW('Water Data'!F142)))</f>
        <v/>
      </c>
      <c r="BZ148" s="370" t="str">
        <f ca="1">+IF(OFFSET('Water Data'!$F$28,0,10*ROW('Water Data'!F142))="","",OFFSET('Water Data'!$F$28,0,10*ROW('Water Data'!F142)))</f>
        <v/>
      </c>
      <c r="CA148" s="370" t="str">
        <f ca="1">+IF(OFFSET('Water Data'!$F$29,0,10*ROW('Water Data'!F142))="","",OFFSET('Water Data'!$F$29,0,10*ROW('Water Data'!F142)))</f>
        <v/>
      </c>
      <c r="CB148" s="370" t="str">
        <f ca="1">+IF(OFFSET('Water Data'!$G$27,0,10*ROW('Water Data'!G142))="","",OFFSET('Water Data'!$G$27,0,10*ROW('Water Data'!G142)))</f>
        <v/>
      </c>
      <c r="CC148" s="370" t="str">
        <f ca="1">+IF(OFFSET('Water Data'!$G$28,0,10*ROW('Water Data'!G142))="","",OFFSET('Water Data'!$G$28,0,10*ROW('Water Data'!G142)))</f>
        <v/>
      </c>
      <c r="CD148" s="370" t="str">
        <f ca="1">+IF(OFFSET('Water Data'!$G$29,0,10*ROW('Water Data'!G142))="","",OFFSET('Water Data'!$G$29,0,10*ROW('Water Data'!G142)))</f>
        <v/>
      </c>
      <c r="CE148" s="370" t="str">
        <f ca="1">+IF(OFFSET('Water Data'!$H$27,0,10*ROW('Water Data'!H142))="","",OFFSET('Water Data'!$H$27,0,10*ROW('Water Data'!H142)))</f>
        <v/>
      </c>
      <c r="CF148" s="370" t="str">
        <f ca="1">+IF(OFFSET('Water Data'!$H$28,0,10*ROW('Water Data'!H142))="","",OFFSET('Water Data'!$H$28,0,10*ROW('Water Data'!H142)))</f>
        <v/>
      </c>
      <c r="CG148" s="370" t="str">
        <f ca="1">+IF(OFFSET('Water Data'!$H$29,0,10*ROW('Water Data'!H142))="","",OFFSET('Water Data'!$H$29,0,10*ROW('Water Data'!H142)))</f>
        <v/>
      </c>
      <c r="CH148" s="370" t="str">
        <f ca="1">+IF(OFFSET('Water Data'!$I$27,0,10*ROW('Water Data'!I142))="","",OFFSET('Water Data'!$I$27,0,10*ROW('Water Data'!I142)))</f>
        <v/>
      </c>
      <c r="CI148" s="370" t="str">
        <f ca="1">+IF(OFFSET('Water Data'!$I$28,0,10*ROW('Water Data'!I142))="","",OFFSET('Water Data'!$I$28,0,10*ROW('Water Data'!I142)))</f>
        <v/>
      </c>
      <c r="CJ148" s="370" t="str">
        <f ca="1">+IF(OFFSET('Water Data'!$I$29,0,10*ROW('Water Data'!I142))="","",OFFSET('Water Data'!$I$29,0,10*ROW('Water Data'!I142)))</f>
        <v/>
      </c>
      <c r="CK148" s="370" t="str">
        <f ca="1">+IF(OFFSET('Sanitation Data'!$D$28,0,10*ROW('Sanitation Data'!D142))="","",OFFSET('Sanitation Data'!$D$28,0,10*ROW('Sanitation Data'!D142)))</f>
        <v/>
      </c>
      <c r="CL148" s="370" t="str">
        <f ca="1">+IF(OFFSET('Sanitation Data'!$D$29,0,10*ROW('Sanitation Data'!D142))="","",OFFSET('Sanitation Data'!$D$29,0,10*ROW('Sanitation Data'!D142)))</f>
        <v/>
      </c>
      <c r="CM148" s="370" t="str">
        <f ca="1">+IF(OFFSET('Sanitation Data'!$D$30,0,10*ROW('Sanitation Data'!D142))="","",OFFSET('Sanitation Data'!$D$30,0,10*ROW('Sanitation Data'!D142)))</f>
        <v/>
      </c>
      <c r="CN148" s="370" t="str">
        <f ca="1">+IF(OFFSET('Sanitation Data'!$D$31,0,10*ROW('Sanitation Data'!D142))="","",OFFSET('Sanitation Data'!$D$31,0,10*ROW('Sanitation Data'!D142)))</f>
        <v/>
      </c>
      <c r="CO148" s="370" t="str">
        <f ca="1">+IF(OFFSET('Sanitation Data'!$D$32,0,10*ROW('Sanitation Data'!D142))="","",OFFSET('Sanitation Data'!$D$32,0,10*ROW('Sanitation Data'!D142)))</f>
        <v/>
      </c>
      <c r="CP148" s="370" t="str">
        <f ca="1">+IF(OFFSET('Sanitation Data'!$E$28,0,10*ROW('Sanitation Data'!E142))="","",OFFSET('Sanitation Data'!$E$28,0,10*ROW('Sanitation Data'!E142)))</f>
        <v/>
      </c>
      <c r="CQ148" s="370" t="str">
        <f ca="1">+IF(OFFSET('Sanitation Data'!$E$29,0,10*ROW('Sanitation Data'!E142))="","",OFFSET('Sanitation Data'!$E$29,0,10*ROW('Sanitation Data'!E142)))</f>
        <v/>
      </c>
      <c r="CR148" s="370" t="str">
        <f ca="1">+IF(OFFSET('Sanitation Data'!$E$30,0,10*ROW('Sanitation Data'!E142))="","",OFFSET('Sanitation Data'!$E$30,0,10*ROW('Sanitation Data'!E142)))</f>
        <v/>
      </c>
      <c r="CS148" s="370" t="str">
        <f ca="1">+IF(OFFSET('Sanitation Data'!$E$31,0,10*ROW('Sanitation Data'!E142))="","",OFFSET('Sanitation Data'!$E$31,0,10*ROW('Sanitation Data'!E142)))</f>
        <v/>
      </c>
      <c r="CT148" s="370" t="str">
        <f ca="1">+IF(OFFSET('Sanitation Data'!$E$32,0,10*ROW('Sanitation Data'!E142))="","",OFFSET('Sanitation Data'!$E$32,0,10*ROW('Sanitation Data'!E142)))</f>
        <v/>
      </c>
      <c r="CU148" s="370" t="str">
        <f ca="1">+IF(OFFSET('Sanitation Data'!$F$28,0,10*ROW('Sanitation Data'!F142))="","",OFFSET('Sanitation Data'!$F$28,0,10*ROW('Sanitation Data'!F142)))</f>
        <v/>
      </c>
      <c r="CV148" s="370" t="str">
        <f ca="1">+IF(OFFSET('Sanitation Data'!$F$29,0,10*ROW('Sanitation Data'!F142))="","",OFFSET('Sanitation Data'!$F$29,0,10*ROW('Sanitation Data'!F142)))</f>
        <v/>
      </c>
      <c r="CW148" s="370" t="str">
        <f ca="1">+IF(OFFSET('Sanitation Data'!$F$30,0,10*ROW('Sanitation Data'!F142))="","",OFFSET('Sanitation Data'!$F$30,0,10*ROW('Sanitation Data'!F142)))</f>
        <v/>
      </c>
      <c r="CX148" s="370" t="str">
        <f ca="1">+IF(OFFSET('Sanitation Data'!$F$31,0,10*ROW('Sanitation Data'!F142))="","",OFFSET('Sanitation Data'!$F$31,0,10*ROW('Sanitation Data'!F142)))</f>
        <v/>
      </c>
      <c r="CY148" s="370" t="str">
        <f ca="1">+IF(OFFSET('Sanitation Data'!$F$32,0,10*ROW('Sanitation Data'!F142))="","",OFFSET('Sanitation Data'!$F$32,0,10*ROW('Sanitation Data'!F142)))</f>
        <v/>
      </c>
      <c r="CZ148" s="370" t="str">
        <f ca="1">+IF(OFFSET('Sanitation Data'!$G$28,0,10*ROW('Sanitation Data'!G142))="","",OFFSET('Sanitation Data'!$G$28,0,10*ROW('Sanitation Data'!G142)))</f>
        <v/>
      </c>
      <c r="DA148" s="370" t="str">
        <f ca="1">+IF(OFFSET('Sanitation Data'!$G$29,0,10*ROW('Sanitation Data'!G142))="","",OFFSET('Sanitation Data'!$G$29,0,10*ROW('Sanitation Data'!G142)))</f>
        <v/>
      </c>
      <c r="DB148" s="370" t="str">
        <f ca="1">+IF(OFFSET('Sanitation Data'!$G$30,0,10*ROW('Sanitation Data'!G142))="","",OFFSET('Sanitation Data'!$G$30,0,10*ROW('Sanitation Data'!G142)))</f>
        <v/>
      </c>
      <c r="DC148" s="370" t="str">
        <f ca="1">+IF(OFFSET('Sanitation Data'!$G$31,0,10*ROW('Sanitation Data'!G142))="","",OFFSET('Sanitation Data'!$G$31,0,10*ROW('Sanitation Data'!G142)))</f>
        <v/>
      </c>
      <c r="DD148" s="370" t="str">
        <f ca="1">+IF(OFFSET('Sanitation Data'!$G$32,0,10*ROW('Sanitation Data'!G142))="","",OFFSET('Sanitation Data'!$G$32,0,10*ROW('Sanitation Data'!G142)))</f>
        <v/>
      </c>
      <c r="DE148" s="370" t="str">
        <f ca="1">+IF(OFFSET('Sanitation Data'!$H$28,0,10*ROW('Sanitation Data'!H142))="","",OFFSET('Sanitation Data'!$H$28,0,10*ROW('Sanitation Data'!H142)))</f>
        <v/>
      </c>
      <c r="DF148" s="370" t="str">
        <f ca="1">+IF(OFFSET('Sanitation Data'!$H$29,0,10*ROW('Sanitation Data'!H142))="","",OFFSET('Sanitation Data'!$H$29,0,10*ROW('Sanitation Data'!H142)))</f>
        <v/>
      </c>
      <c r="DG148" s="370" t="str">
        <f ca="1">+IF(OFFSET('Sanitation Data'!$H$30,0,10*ROW('Sanitation Data'!H142))="","",OFFSET('Sanitation Data'!$H$30,0,10*ROW('Sanitation Data'!H142)))</f>
        <v/>
      </c>
      <c r="DH148" s="370" t="str">
        <f ca="1">+IF(OFFSET('Sanitation Data'!$H$31,0,10*ROW('Sanitation Data'!H142))="","",OFFSET('Sanitation Data'!$H$31,0,10*ROW('Sanitation Data'!H142)))</f>
        <v/>
      </c>
      <c r="DI148" s="370" t="str">
        <f ca="1">+IF(OFFSET('Sanitation Data'!$H$32,0,10*ROW('Sanitation Data'!H142))="","",OFFSET('Sanitation Data'!$H$32,0,10*ROW('Sanitation Data'!H142)))</f>
        <v/>
      </c>
      <c r="DJ148" s="370" t="str">
        <f ca="1">+IF(OFFSET('Sanitation Data'!$I$28,0,10*ROW('Sanitation Data'!I142))="","",OFFSET('Sanitation Data'!$I$28,0,10*ROW('Sanitation Data'!I142)))</f>
        <v/>
      </c>
      <c r="DK148" s="370" t="str">
        <f ca="1">+IF(OFFSET('Sanitation Data'!$I$29,0,10*ROW('Sanitation Data'!I142))="","",OFFSET('Sanitation Data'!$I$29,0,10*ROW('Sanitation Data'!I142)))</f>
        <v/>
      </c>
      <c r="DL148" s="370" t="str">
        <f ca="1">+IF(OFFSET('Sanitation Data'!$I$30,0,10*ROW('Sanitation Data'!I142))="","",OFFSET('Sanitation Data'!$I$30,0,10*ROW('Sanitation Data'!I142)))</f>
        <v/>
      </c>
      <c r="DM148" s="370" t="str">
        <f ca="1">+IF(OFFSET('Sanitation Data'!$I$31,0,10*ROW('Sanitation Data'!I142))="","",OFFSET('Sanitation Data'!$I$31,0,10*ROW('Sanitation Data'!I142)))</f>
        <v/>
      </c>
      <c r="DN148" s="370" t="str">
        <f ca="1">+IF(OFFSET('Sanitation Data'!$I$32,0,10*ROW('Sanitation Data'!I142))="","",OFFSET('Sanitation Data'!$I$32,0,10*ROW('Sanitation Data'!I142)))</f>
        <v/>
      </c>
      <c r="DO148" s="370" t="str">
        <f ca="1">+IF(OFFSET('Hygiene Data'!$D$11,0,10*ROW('Hygiene Data'!D142))="","",OFFSET('Hygiene Data'!$D$11,0,10*ROW('Hygiene Data'!D142)))</f>
        <v/>
      </c>
      <c r="DP148" s="370" t="str">
        <f ca="1">+IF(OFFSET('Hygiene Data'!$D$12,0,10*ROW('Hygiene Data'!D142))="","",OFFSET('Hygiene Data'!$D$12,0,10*ROW('Hygiene Data'!D142)))</f>
        <v/>
      </c>
      <c r="DQ148" s="370" t="str">
        <f ca="1">+IF(OFFSET('Hygiene Data'!$D$13,0,10*ROW('Hygiene Data'!D142))="","",OFFSET('Hygiene Data'!$D$13,0,10*ROW('Hygiene Data'!D142)))</f>
        <v/>
      </c>
      <c r="DR148" s="370" t="str">
        <f ca="1">+IF(OFFSET('Hygiene Data'!$E$11,0,10*ROW('Hygiene Data'!E142))="","",OFFSET('Hygiene Data'!$E$11,0,10*ROW('Hygiene Data'!E142)))</f>
        <v/>
      </c>
      <c r="DS148" s="370" t="str">
        <f ca="1">+IF(OFFSET('Hygiene Data'!$E$12,0,10*ROW('Hygiene Data'!E142))="","",OFFSET('Hygiene Data'!$E$12,0,10*ROW('Hygiene Data'!E142)))</f>
        <v/>
      </c>
      <c r="DT148" s="370" t="str">
        <f ca="1">+IF(OFFSET('Hygiene Data'!$E$13,0,10*ROW('Hygiene Data'!E142))="","",OFFSET('Hygiene Data'!$E$13,0,10*ROW('Hygiene Data'!E142)))</f>
        <v/>
      </c>
      <c r="DU148" s="370" t="str">
        <f ca="1">+IF(OFFSET('Hygiene Data'!$F$11,0,10*ROW('Hygiene Data'!F142))="","",OFFSET('Hygiene Data'!$F$11,0,10*ROW('Hygiene Data'!F142)))</f>
        <v/>
      </c>
      <c r="DV148" s="370" t="str">
        <f ca="1">+IF(OFFSET('Hygiene Data'!$F$12,0,10*ROW('Hygiene Data'!F142))="","",OFFSET('Hygiene Data'!$F$12,0,10*ROW('Hygiene Data'!F142)))</f>
        <v/>
      </c>
      <c r="DW148" s="370" t="str">
        <f ca="1">+IF(OFFSET('Hygiene Data'!$F$13,0,10*ROW('Hygiene Data'!F142))="","",OFFSET('Hygiene Data'!$F$13,0,10*ROW('Hygiene Data'!F142)))</f>
        <v/>
      </c>
      <c r="DX148" s="370" t="str">
        <f ca="1">+IF(OFFSET('Hygiene Data'!$G$11,0,10*ROW('Hygiene Data'!G142))="","",OFFSET('Hygiene Data'!$G$11,0,10*ROW('Hygiene Data'!G142)))</f>
        <v/>
      </c>
      <c r="DY148" s="370" t="str">
        <f ca="1">+IF(OFFSET('Hygiene Data'!$G$12,0,10*ROW('Hygiene Data'!G142))="","",OFFSET('Hygiene Data'!$G$12,0,10*ROW('Hygiene Data'!G142)))</f>
        <v/>
      </c>
      <c r="DZ148" s="370" t="str">
        <f ca="1">+IF(OFFSET('Hygiene Data'!$G$13,0,10*ROW('Hygiene Data'!G142))="","",OFFSET('Hygiene Data'!$G$13,0,10*ROW('Hygiene Data'!G142)))</f>
        <v/>
      </c>
      <c r="EA148" s="370" t="str">
        <f ca="1">+IF(OFFSET('Hygiene Data'!$H$11,0,10*ROW('Hygiene Data'!H142))="","",OFFSET('Hygiene Data'!$H$11,0,10*ROW('Hygiene Data'!H142)))</f>
        <v/>
      </c>
      <c r="EB148" s="370" t="str">
        <f ca="1">+IF(OFFSET('Hygiene Data'!$H$12,0,10*ROW('Hygiene Data'!H142))="","",OFFSET('Hygiene Data'!$H$12,0,10*ROW('Hygiene Data'!H142)))</f>
        <v/>
      </c>
      <c r="EC148" s="370" t="str">
        <f ca="1">+IF(OFFSET('Hygiene Data'!$H$13,0,10*ROW('Hygiene Data'!H142))="","",OFFSET('Hygiene Data'!$H$13,0,10*ROW('Hygiene Data'!H142)))</f>
        <v/>
      </c>
      <c r="ED148" s="370" t="str">
        <f ca="1">+IF(OFFSET('Hygiene Data'!$I$11,0,10*ROW('Hygiene Data'!I142))="","",OFFSET('Hygiene Data'!$I$11,0,10*ROW('Hygiene Data'!I142)))</f>
        <v/>
      </c>
      <c r="EE148" s="370" t="str">
        <f ca="1">+IF(OFFSET('Hygiene Data'!$I$12,0,10*ROW('Hygiene Data'!I142))="","",OFFSET('Hygiene Data'!$I$12,0,10*ROW('Hygiene Data'!I142)))</f>
        <v/>
      </c>
      <c r="EF148" s="370" t="str">
        <f ca="1">+IF(OFFSET('Hygiene Data'!$I$13,0,10*ROW('Hygiene Data'!I142))="","",OFFSET('Hygiene Data'!$I$13,0,10*ROW('Hygiene Data'!I142)))</f>
        <v/>
      </c>
    </row>
    <row r="149" spans="1:136" x14ac:dyDescent="0.25">
      <c r="A149" s="479" t="str">
        <f ca="1">+IF(OFFSET('Water Data'!$B$2,0,10*ROW('Water Data'!E143))="","",OFFSET('Water Data'!$B$2,0,10*ROW('Water Data'!E143)))</f>
        <v/>
      </c>
      <c r="B149" s="47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6" t="str">
        <f t="shared" ca="1" si="2"/>
        <v/>
      </c>
      <c r="D149" s="50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0" t="str">
        <f ca="1">+IF(OFFSET('Water Data'!$D$27,0,10*ROW('Water Data'!D143))="","",OFFSET('Water Data'!$D$27,0,10*ROW('Water Data'!D143)))</f>
        <v/>
      </c>
      <c r="BT149" s="370" t="str">
        <f ca="1">+IF(OFFSET('Water Data'!$D$28,0,10*ROW('Water Data'!D143))="","",OFFSET('Water Data'!$D$28,0,10*ROW('Water Data'!D143)))</f>
        <v/>
      </c>
      <c r="BU149" s="370" t="str">
        <f ca="1">+IF(OFFSET('Water Data'!$D$29,0,10*ROW('Water Data'!D143))="","",OFFSET('Water Data'!$D$29,0,10*ROW('Water Data'!D143)))</f>
        <v/>
      </c>
      <c r="BV149" s="370" t="str">
        <f ca="1">+IF(OFFSET('Water Data'!$E$27,0,10*ROW('Water Data'!E143))="","",OFFSET('Water Data'!$E$27,0,10*ROW('Water Data'!E143)))</f>
        <v/>
      </c>
      <c r="BW149" s="370" t="str">
        <f ca="1">+IF(OFFSET('Water Data'!$E$28,0,10*ROW('Water Data'!E143))="","",OFFSET('Water Data'!$E$28,0,10*ROW('Water Data'!E143)))</f>
        <v/>
      </c>
      <c r="BX149" s="370" t="str">
        <f ca="1">+IF(OFFSET('Water Data'!$E$29,0,10*ROW('Water Data'!E143))="","",OFFSET('Water Data'!$E$29,0,10*ROW('Water Data'!E143)))</f>
        <v/>
      </c>
      <c r="BY149" s="370" t="str">
        <f ca="1">+IF(OFFSET('Water Data'!$F$27,0,10*ROW('Water Data'!F143))="","",OFFSET('Water Data'!$F$27,0,10*ROW('Water Data'!F143)))</f>
        <v/>
      </c>
      <c r="BZ149" s="370" t="str">
        <f ca="1">+IF(OFFSET('Water Data'!$F$28,0,10*ROW('Water Data'!F143))="","",OFFSET('Water Data'!$F$28,0,10*ROW('Water Data'!F143)))</f>
        <v/>
      </c>
      <c r="CA149" s="370" t="str">
        <f ca="1">+IF(OFFSET('Water Data'!$F$29,0,10*ROW('Water Data'!F143))="","",OFFSET('Water Data'!$F$29,0,10*ROW('Water Data'!F143)))</f>
        <v/>
      </c>
      <c r="CB149" s="370" t="str">
        <f ca="1">+IF(OFFSET('Water Data'!$G$27,0,10*ROW('Water Data'!G143))="","",OFFSET('Water Data'!$G$27,0,10*ROW('Water Data'!G143)))</f>
        <v/>
      </c>
      <c r="CC149" s="370" t="str">
        <f ca="1">+IF(OFFSET('Water Data'!$G$28,0,10*ROW('Water Data'!G143))="","",OFFSET('Water Data'!$G$28,0,10*ROW('Water Data'!G143)))</f>
        <v/>
      </c>
      <c r="CD149" s="370" t="str">
        <f ca="1">+IF(OFFSET('Water Data'!$G$29,0,10*ROW('Water Data'!G143))="","",OFFSET('Water Data'!$G$29,0,10*ROW('Water Data'!G143)))</f>
        <v/>
      </c>
      <c r="CE149" s="370" t="str">
        <f ca="1">+IF(OFFSET('Water Data'!$H$27,0,10*ROW('Water Data'!H143))="","",OFFSET('Water Data'!$H$27,0,10*ROW('Water Data'!H143)))</f>
        <v/>
      </c>
      <c r="CF149" s="370" t="str">
        <f ca="1">+IF(OFFSET('Water Data'!$H$28,0,10*ROW('Water Data'!H143))="","",OFFSET('Water Data'!$H$28,0,10*ROW('Water Data'!H143)))</f>
        <v/>
      </c>
      <c r="CG149" s="370" t="str">
        <f ca="1">+IF(OFFSET('Water Data'!$H$29,0,10*ROW('Water Data'!H143))="","",OFFSET('Water Data'!$H$29,0,10*ROW('Water Data'!H143)))</f>
        <v/>
      </c>
      <c r="CH149" s="370" t="str">
        <f ca="1">+IF(OFFSET('Water Data'!$I$27,0,10*ROW('Water Data'!I143))="","",OFFSET('Water Data'!$I$27,0,10*ROW('Water Data'!I143)))</f>
        <v/>
      </c>
      <c r="CI149" s="370" t="str">
        <f ca="1">+IF(OFFSET('Water Data'!$I$28,0,10*ROW('Water Data'!I143))="","",OFFSET('Water Data'!$I$28,0,10*ROW('Water Data'!I143)))</f>
        <v/>
      </c>
      <c r="CJ149" s="370" t="str">
        <f ca="1">+IF(OFFSET('Water Data'!$I$29,0,10*ROW('Water Data'!I143))="","",OFFSET('Water Data'!$I$29,0,10*ROW('Water Data'!I143)))</f>
        <v/>
      </c>
      <c r="CK149" s="370" t="str">
        <f ca="1">+IF(OFFSET('Sanitation Data'!$D$28,0,10*ROW('Sanitation Data'!D143))="","",OFFSET('Sanitation Data'!$D$28,0,10*ROW('Sanitation Data'!D143)))</f>
        <v/>
      </c>
      <c r="CL149" s="370" t="str">
        <f ca="1">+IF(OFFSET('Sanitation Data'!$D$29,0,10*ROW('Sanitation Data'!D143))="","",OFFSET('Sanitation Data'!$D$29,0,10*ROW('Sanitation Data'!D143)))</f>
        <v/>
      </c>
      <c r="CM149" s="370" t="str">
        <f ca="1">+IF(OFFSET('Sanitation Data'!$D$30,0,10*ROW('Sanitation Data'!D143))="","",OFFSET('Sanitation Data'!$D$30,0,10*ROW('Sanitation Data'!D143)))</f>
        <v/>
      </c>
      <c r="CN149" s="370" t="str">
        <f ca="1">+IF(OFFSET('Sanitation Data'!$D$31,0,10*ROW('Sanitation Data'!D143))="","",OFFSET('Sanitation Data'!$D$31,0,10*ROW('Sanitation Data'!D143)))</f>
        <v/>
      </c>
      <c r="CO149" s="370" t="str">
        <f ca="1">+IF(OFFSET('Sanitation Data'!$D$32,0,10*ROW('Sanitation Data'!D143))="","",OFFSET('Sanitation Data'!$D$32,0,10*ROW('Sanitation Data'!D143)))</f>
        <v/>
      </c>
      <c r="CP149" s="370" t="str">
        <f ca="1">+IF(OFFSET('Sanitation Data'!$E$28,0,10*ROW('Sanitation Data'!E143))="","",OFFSET('Sanitation Data'!$E$28,0,10*ROW('Sanitation Data'!E143)))</f>
        <v/>
      </c>
      <c r="CQ149" s="370" t="str">
        <f ca="1">+IF(OFFSET('Sanitation Data'!$E$29,0,10*ROW('Sanitation Data'!E143))="","",OFFSET('Sanitation Data'!$E$29,0,10*ROW('Sanitation Data'!E143)))</f>
        <v/>
      </c>
      <c r="CR149" s="370" t="str">
        <f ca="1">+IF(OFFSET('Sanitation Data'!$E$30,0,10*ROW('Sanitation Data'!E143))="","",OFFSET('Sanitation Data'!$E$30,0,10*ROW('Sanitation Data'!E143)))</f>
        <v/>
      </c>
      <c r="CS149" s="370" t="str">
        <f ca="1">+IF(OFFSET('Sanitation Data'!$E$31,0,10*ROW('Sanitation Data'!E143))="","",OFFSET('Sanitation Data'!$E$31,0,10*ROW('Sanitation Data'!E143)))</f>
        <v/>
      </c>
      <c r="CT149" s="370" t="str">
        <f ca="1">+IF(OFFSET('Sanitation Data'!$E$32,0,10*ROW('Sanitation Data'!E143))="","",OFFSET('Sanitation Data'!$E$32,0,10*ROW('Sanitation Data'!E143)))</f>
        <v/>
      </c>
      <c r="CU149" s="370" t="str">
        <f ca="1">+IF(OFFSET('Sanitation Data'!$F$28,0,10*ROW('Sanitation Data'!F143))="","",OFFSET('Sanitation Data'!$F$28,0,10*ROW('Sanitation Data'!F143)))</f>
        <v/>
      </c>
      <c r="CV149" s="370" t="str">
        <f ca="1">+IF(OFFSET('Sanitation Data'!$F$29,0,10*ROW('Sanitation Data'!F143))="","",OFFSET('Sanitation Data'!$F$29,0,10*ROW('Sanitation Data'!F143)))</f>
        <v/>
      </c>
      <c r="CW149" s="370" t="str">
        <f ca="1">+IF(OFFSET('Sanitation Data'!$F$30,0,10*ROW('Sanitation Data'!F143))="","",OFFSET('Sanitation Data'!$F$30,0,10*ROW('Sanitation Data'!F143)))</f>
        <v/>
      </c>
      <c r="CX149" s="370" t="str">
        <f ca="1">+IF(OFFSET('Sanitation Data'!$F$31,0,10*ROW('Sanitation Data'!F143))="","",OFFSET('Sanitation Data'!$F$31,0,10*ROW('Sanitation Data'!F143)))</f>
        <v/>
      </c>
      <c r="CY149" s="370" t="str">
        <f ca="1">+IF(OFFSET('Sanitation Data'!$F$32,0,10*ROW('Sanitation Data'!F143))="","",OFFSET('Sanitation Data'!$F$32,0,10*ROW('Sanitation Data'!F143)))</f>
        <v/>
      </c>
      <c r="CZ149" s="370" t="str">
        <f ca="1">+IF(OFFSET('Sanitation Data'!$G$28,0,10*ROW('Sanitation Data'!G143))="","",OFFSET('Sanitation Data'!$G$28,0,10*ROW('Sanitation Data'!G143)))</f>
        <v/>
      </c>
      <c r="DA149" s="370" t="str">
        <f ca="1">+IF(OFFSET('Sanitation Data'!$G$29,0,10*ROW('Sanitation Data'!G143))="","",OFFSET('Sanitation Data'!$G$29,0,10*ROW('Sanitation Data'!G143)))</f>
        <v/>
      </c>
      <c r="DB149" s="370" t="str">
        <f ca="1">+IF(OFFSET('Sanitation Data'!$G$30,0,10*ROW('Sanitation Data'!G143))="","",OFFSET('Sanitation Data'!$G$30,0,10*ROW('Sanitation Data'!G143)))</f>
        <v/>
      </c>
      <c r="DC149" s="370" t="str">
        <f ca="1">+IF(OFFSET('Sanitation Data'!$G$31,0,10*ROW('Sanitation Data'!G143))="","",OFFSET('Sanitation Data'!$G$31,0,10*ROW('Sanitation Data'!G143)))</f>
        <v/>
      </c>
      <c r="DD149" s="370" t="str">
        <f ca="1">+IF(OFFSET('Sanitation Data'!$G$32,0,10*ROW('Sanitation Data'!G143))="","",OFFSET('Sanitation Data'!$G$32,0,10*ROW('Sanitation Data'!G143)))</f>
        <v/>
      </c>
      <c r="DE149" s="370" t="str">
        <f ca="1">+IF(OFFSET('Sanitation Data'!$H$28,0,10*ROW('Sanitation Data'!H143))="","",OFFSET('Sanitation Data'!$H$28,0,10*ROW('Sanitation Data'!H143)))</f>
        <v/>
      </c>
      <c r="DF149" s="370" t="str">
        <f ca="1">+IF(OFFSET('Sanitation Data'!$H$29,0,10*ROW('Sanitation Data'!H143))="","",OFFSET('Sanitation Data'!$H$29,0,10*ROW('Sanitation Data'!H143)))</f>
        <v/>
      </c>
      <c r="DG149" s="370" t="str">
        <f ca="1">+IF(OFFSET('Sanitation Data'!$H$30,0,10*ROW('Sanitation Data'!H143))="","",OFFSET('Sanitation Data'!$H$30,0,10*ROW('Sanitation Data'!H143)))</f>
        <v/>
      </c>
      <c r="DH149" s="370" t="str">
        <f ca="1">+IF(OFFSET('Sanitation Data'!$H$31,0,10*ROW('Sanitation Data'!H143))="","",OFFSET('Sanitation Data'!$H$31,0,10*ROW('Sanitation Data'!H143)))</f>
        <v/>
      </c>
      <c r="DI149" s="370" t="str">
        <f ca="1">+IF(OFFSET('Sanitation Data'!$H$32,0,10*ROW('Sanitation Data'!H143))="","",OFFSET('Sanitation Data'!$H$32,0,10*ROW('Sanitation Data'!H143)))</f>
        <v/>
      </c>
      <c r="DJ149" s="370" t="str">
        <f ca="1">+IF(OFFSET('Sanitation Data'!$I$28,0,10*ROW('Sanitation Data'!I143))="","",OFFSET('Sanitation Data'!$I$28,0,10*ROW('Sanitation Data'!I143)))</f>
        <v/>
      </c>
      <c r="DK149" s="370" t="str">
        <f ca="1">+IF(OFFSET('Sanitation Data'!$I$29,0,10*ROW('Sanitation Data'!I143))="","",OFFSET('Sanitation Data'!$I$29,0,10*ROW('Sanitation Data'!I143)))</f>
        <v/>
      </c>
      <c r="DL149" s="370" t="str">
        <f ca="1">+IF(OFFSET('Sanitation Data'!$I$30,0,10*ROW('Sanitation Data'!I143))="","",OFFSET('Sanitation Data'!$I$30,0,10*ROW('Sanitation Data'!I143)))</f>
        <v/>
      </c>
      <c r="DM149" s="370" t="str">
        <f ca="1">+IF(OFFSET('Sanitation Data'!$I$31,0,10*ROW('Sanitation Data'!I143))="","",OFFSET('Sanitation Data'!$I$31,0,10*ROW('Sanitation Data'!I143)))</f>
        <v/>
      </c>
      <c r="DN149" s="370" t="str">
        <f ca="1">+IF(OFFSET('Sanitation Data'!$I$32,0,10*ROW('Sanitation Data'!I143))="","",OFFSET('Sanitation Data'!$I$32,0,10*ROW('Sanitation Data'!I143)))</f>
        <v/>
      </c>
      <c r="DO149" s="370" t="str">
        <f ca="1">+IF(OFFSET('Hygiene Data'!$D$11,0,10*ROW('Hygiene Data'!D143))="","",OFFSET('Hygiene Data'!$D$11,0,10*ROW('Hygiene Data'!D143)))</f>
        <v/>
      </c>
      <c r="DP149" s="370" t="str">
        <f ca="1">+IF(OFFSET('Hygiene Data'!$D$12,0,10*ROW('Hygiene Data'!D143))="","",OFFSET('Hygiene Data'!$D$12,0,10*ROW('Hygiene Data'!D143)))</f>
        <v/>
      </c>
      <c r="DQ149" s="370" t="str">
        <f ca="1">+IF(OFFSET('Hygiene Data'!$D$13,0,10*ROW('Hygiene Data'!D143))="","",OFFSET('Hygiene Data'!$D$13,0,10*ROW('Hygiene Data'!D143)))</f>
        <v/>
      </c>
      <c r="DR149" s="370" t="str">
        <f ca="1">+IF(OFFSET('Hygiene Data'!$E$11,0,10*ROW('Hygiene Data'!E143))="","",OFFSET('Hygiene Data'!$E$11,0,10*ROW('Hygiene Data'!E143)))</f>
        <v/>
      </c>
      <c r="DS149" s="370" t="str">
        <f ca="1">+IF(OFFSET('Hygiene Data'!$E$12,0,10*ROW('Hygiene Data'!E143))="","",OFFSET('Hygiene Data'!$E$12,0,10*ROW('Hygiene Data'!E143)))</f>
        <v/>
      </c>
      <c r="DT149" s="370" t="str">
        <f ca="1">+IF(OFFSET('Hygiene Data'!$E$13,0,10*ROW('Hygiene Data'!E143))="","",OFFSET('Hygiene Data'!$E$13,0,10*ROW('Hygiene Data'!E143)))</f>
        <v/>
      </c>
      <c r="DU149" s="370" t="str">
        <f ca="1">+IF(OFFSET('Hygiene Data'!$F$11,0,10*ROW('Hygiene Data'!F143))="","",OFFSET('Hygiene Data'!$F$11,0,10*ROW('Hygiene Data'!F143)))</f>
        <v/>
      </c>
      <c r="DV149" s="370" t="str">
        <f ca="1">+IF(OFFSET('Hygiene Data'!$F$12,0,10*ROW('Hygiene Data'!F143))="","",OFFSET('Hygiene Data'!$F$12,0,10*ROW('Hygiene Data'!F143)))</f>
        <v/>
      </c>
      <c r="DW149" s="370" t="str">
        <f ca="1">+IF(OFFSET('Hygiene Data'!$F$13,0,10*ROW('Hygiene Data'!F143))="","",OFFSET('Hygiene Data'!$F$13,0,10*ROW('Hygiene Data'!F143)))</f>
        <v/>
      </c>
      <c r="DX149" s="370" t="str">
        <f ca="1">+IF(OFFSET('Hygiene Data'!$G$11,0,10*ROW('Hygiene Data'!G143))="","",OFFSET('Hygiene Data'!$G$11,0,10*ROW('Hygiene Data'!G143)))</f>
        <v/>
      </c>
      <c r="DY149" s="370" t="str">
        <f ca="1">+IF(OFFSET('Hygiene Data'!$G$12,0,10*ROW('Hygiene Data'!G143))="","",OFFSET('Hygiene Data'!$G$12,0,10*ROW('Hygiene Data'!G143)))</f>
        <v/>
      </c>
      <c r="DZ149" s="370" t="str">
        <f ca="1">+IF(OFFSET('Hygiene Data'!$G$13,0,10*ROW('Hygiene Data'!G143))="","",OFFSET('Hygiene Data'!$G$13,0,10*ROW('Hygiene Data'!G143)))</f>
        <v/>
      </c>
      <c r="EA149" s="370" t="str">
        <f ca="1">+IF(OFFSET('Hygiene Data'!$H$11,0,10*ROW('Hygiene Data'!H143))="","",OFFSET('Hygiene Data'!$H$11,0,10*ROW('Hygiene Data'!H143)))</f>
        <v/>
      </c>
      <c r="EB149" s="370" t="str">
        <f ca="1">+IF(OFFSET('Hygiene Data'!$H$12,0,10*ROW('Hygiene Data'!H143))="","",OFFSET('Hygiene Data'!$H$12,0,10*ROW('Hygiene Data'!H143)))</f>
        <v/>
      </c>
      <c r="EC149" s="370" t="str">
        <f ca="1">+IF(OFFSET('Hygiene Data'!$H$13,0,10*ROW('Hygiene Data'!H143))="","",OFFSET('Hygiene Data'!$H$13,0,10*ROW('Hygiene Data'!H143)))</f>
        <v/>
      </c>
      <c r="ED149" s="370" t="str">
        <f ca="1">+IF(OFFSET('Hygiene Data'!$I$11,0,10*ROW('Hygiene Data'!I143))="","",OFFSET('Hygiene Data'!$I$11,0,10*ROW('Hygiene Data'!I143)))</f>
        <v/>
      </c>
      <c r="EE149" s="370" t="str">
        <f ca="1">+IF(OFFSET('Hygiene Data'!$I$12,0,10*ROW('Hygiene Data'!I143))="","",OFFSET('Hygiene Data'!$I$12,0,10*ROW('Hygiene Data'!I143)))</f>
        <v/>
      </c>
      <c r="EF149" s="370" t="str">
        <f ca="1">+IF(OFFSET('Hygiene Data'!$I$13,0,10*ROW('Hygiene Data'!I143))="","",OFFSET('Hygiene Data'!$I$13,0,10*ROW('Hygiene Data'!I143)))</f>
        <v/>
      </c>
    </row>
    <row r="150" spans="1:136" x14ac:dyDescent="0.25">
      <c r="A150" s="479" t="str">
        <f ca="1">+IF(OFFSET('Water Data'!$B$2,0,10*ROW('Water Data'!E144))="","",OFFSET('Water Data'!$B$2,0,10*ROW('Water Data'!E144)))</f>
        <v/>
      </c>
      <c r="B150" s="47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6" t="str">
        <f t="shared" ca="1" si="2"/>
        <v/>
      </c>
      <c r="D150" s="50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0" t="str">
        <f ca="1">+IF(OFFSET('Water Data'!$D$27,0,10*ROW('Water Data'!D144))="","",OFFSET('Water Data'!$D$27,0,10*ROW('Water Data'!D144)))</f>
        <v/>
      </c>
      <c r="BT150" s="370" t="str">
        <f ca="1">+IF(OFFSET('Water Data'!$D$28,0,10*ROW('Water Data'!D144))="","",OFFSET('Water Data'!$D$28,0,10*ROW('Water Data'!D144)))</f>
        <v/>
      </c>
      <c r="BU150" s="370" t="str">
        <f ca="1">+IF(OFFSET('Water Data'!$D$29,0,10*ROW('Water Data'!D144))="","",OFFSET('Water Data'!$D$29,0,10*ROW('Water Data'!D144)))</f>
        <v/>
      </c>
      <c r="BV150" s="370" t="str">
        <f ca="1">+IF(OFFSET('Water Data'!$E$27,0,10*ROW('Water Data'!E144))="","",OFFSET('Water Data'!$E$27,0,10*ROW('Water Data'!E144)))</f>
        <v/>
      </c>
      <c r="BW150" s="370" t="str">
        <f ca="1">+IF(OFFSET('Water Data'!$E$28,0,10*ROW('Water Data'!E144))="","",OFFSET('Water Data'!$E$28,0,10*ROW('Water Data'!E144)))</f>
        <v/>
      </c>
      <c r="BX150" s="370" t="str">
        <f ca="1">+IF(OFFSET('Water Data'!$E$29,0,10*ROW('Water Data'!E144))="","",OFFSET('Water Data'!$E$29,0,10*ROW('Water Data'!E144)))</f>
        <v/>
      </c>
      <c r="BY150" s="370" t="str">
        <f ca="1">+IF(OFFSET('Water Data'!$F$27,0,10*ROW('Water Data'!F144))="","",OFFSET('Water Data'!$F$27,0,10*ROW('Water Data'!F144)))</f>
        <v/>
      </c>
      <c r="BZ150" s="370" t="str">
        <f ca="1">+IF(OFFSET('Water Data'!$F$28,0,10*ROW('Water Data'!F144))="","",OFFSET('Water Data'!$F$28,0,10*ROW('Water Data'!F144)))</f>
        <v/>
      </c>
      <c r="CA150" s="370" t="str">
        <f ca="1">+IF(OFFSET('Water Data'!$F$29,0,10*ROW('Water Data'!F144))="","",OFFSET('Water Data'!$F$29,0,10*ROW('Water Data'!F144)))</f>
        <v/>
      </c>
      <c r="CB150" s="370" t="str">
        <f ca="1">+IF(OFFSET('Water Data'!$G$27,0,10*ROW('Water Data'!G144))="","",OFFSET('Water Data'!$G$27,0,10*ROW('Water Data'!G144)))</f>
        <v/>
      </c>
      <c r="CC150" s="370" t="str">
        <f ca="1">+IF(OFFSET('Water Data'!$G$28,0,10*ROW('Water Data'!G144))="","",OFFSET('Water Data'!$G$28,0,10*ROW('Water Data'!G144)))</f>
        <v/>
      </c>
      <c r="CD150" s="370" t="str">
        <f ca="1">+IF(OFFSET('Water Data'!$G$29,0,10*ROW('Water Data'!G144))="","",OFFSET('Water Data'!$G$29,0,10*ROW('Water Data'!G144)))</f>
        <v/>
      </c>
      <c r="CE150" s="370" t="str">
        <f ca="1">+IF(OFFSET('Water Data'!$H$27,0,10*ROW('Water Data'!H144))="","",OFFSET('Water Data'!$H$27,0,10*ROW('Water Data'!H144)))</f>
        <v/>
      </c>
      <c r="CF150" s="370" t="str">
        <f ca="1">+IF(OFFSET('Water Data'!$H$28,0,10*ROW('Water Data'!H144))="","",OFFSET('Water Data'!$H$28,0,10*ROW('Water Data'!H144)))</f>
        <v/>
      </c>
      <c r="CG150" s="370" t="str">
        <f ca="1">+IF(OFFSET('Water Data'!$H$29,0,10*ROW('Water Data'!H144))="","",OFFSET('Water Data'!$H$29,0,10*ROW('Water Data'!H144)))</f>
        <v/>
      </c>
      <c r="CH150" s="370" t="str">
        <f ca="1">+IF(OFFSET('Water Data'!$I$27,0,10*ROW('Water Data'!I144))="","",OFFSET('Water Data'!$I$27,0,10*ROW('Water Data'!I144)))</f>
        <v/>
      </c>
      <c r="CI150" s="370" t="str">
        <f ca="1">+IF(OFFSET('Water Data'!$I$28,0,10*ROW('Water Data'!I144))="","",OFFSET('Water Data'!$I$28,0,10*ROW('Water Data'!I144)))</f>
        <v/>
      </c>
      <c r="CJ150" s="370" t="str">
        <f ca="1">+IF(OFFSET('Water Data'!$I$29,0,10*ROW('Water Data'!I144))="","",OFFSET('Water Data'!$I$29,0,10*ROW('Water Data'!I144)))</f>
        <v/>
      </c>
      <c r="CK150" s="370" t="str">
        <f ca="1">+IF(OFFSET('Sanitation Data'!$D$28,0,10*ROW('Sanitation Data'!D144))="","",OFFSET('Sanitation Data'!$D$28,0,10*ROW('Sanitation Data'!D144)))</f>
        <v/>
      </c>
      <c r="CL150" s="370" t="str">
        <f ca="1">+IF(OFFSET('Sanitation Data'!$D$29,0,10*ROW('Sanitation Data'!D144))="","",OFFSET('Sanitation Data'!$D$29,0,10*ROW('Sanitation Data'!D144)))</f>
        <v/>
      </c>
      <c r="CM150" s="370" t="str">
        <f ca="1">+IF(OFFSET('Sanitation Data'!$D$30,0,10*ROW('Sanitation Data'!D144))="","",OFFSET('Sanitation Data'!$D$30,0,10*ROW('Sanitation Data'!D144)))</f>
        <v/>
      </c>
      <c r="CN150" s="370" t="str">
        <f ca="1">+IF(OFFSET('Sanitation Data'!$D$31,0,10*ROW('Sanitation Data'!D144))="","",OFFSET('Sanitation Data'!$D$31,0,10*ROW('Sanitation Data'!D144)))</f>
        <v/>
      </c>
      <c r="CO150" s="370" t="str">
        <f ca="1">+IF(OFFSET('Sanitation Data'!$D$32,0,10*ROW('Sanitation Data'!D144))="","",OFFSET('Sanitation Data'!$D$32,0,10*ROW('Sanitation Data'!D144)))</f>
        <v/>
      </c>
      <c r="CP150" s="370" t="str">
        <f ca="1">+IF(OFFSET('Sanitation Data'!$E$28,0,10*ROW('Sanitation Data'!E144))="","",OFFSET('Sanitation Data'!$E$28,0,10*ROW('Sanitation Data'!E144)))</f>
        <v/>
      </c>
      <c r="CQ150" s="370" t="str">
        <f ca="1">+IF(OFFSET('Sanitation Data'!$E$29,0,10*ROW('Sanitation Data'!E144))="","",OFFSET('Sanitation Data'!$E$29,0,10*ROW('Sanitation Data'!E144)))</f>
        <v/>
      </c>
      <c r="CR150" s="370" t="str">
        <f ca="1">+IF(OFFSET('Sanitation Data'!$E$30,0,10*ROW('Sanitation Data'!E144))="","",OFFSET('Sanitation Data'!$E$30,0,10*ROW('Sanitation Data'!E144)))</f>
        <v/>
      </c>
      <c r="CS150" s="370" t="str">
        <f ca="1">+IF(OFFSET('Sanitation Data'!$E$31,0,10*ROW('Sanitation Data'!E144))="","",OFFSET('Sanitation Data'!$E$31,0,10*ROW('Sanitation Data'!E144)))</f>
        <v/>
      </c>
      <c r="CT150" s="370" t="str">
        <f ca="1">+IF(OFFSET('Sanitation Data'!$E$32,0,10*ROW('Sanitation Data'!E144))="","",OFFSET('Sanitation Data'!$E$32,0,10*ROW('Sanitation Data'!E144)))</f>
        <v/>
      </c>
      <c r="CU150" s="370" t="str">
        <f ca="1">+IF(OFFSET('Sanitation Data'!$F$28,0,10*ROW('Sanitation Data'!F144))="","",OFFSET('Sanitation Data'!$F$28,0,10*ROW('Sanitation Data'!F144)))</f>
        <v/>
      </c>
      <c r="CV150" s="370" t="str">
        <f ca="1">+IF(OFFSET('Sanitation Data'!$F$29,0,10*ROW('Sanitation Data'!F144))="","",OFFSET('Sanitation Data'!$F$29,0,10*ROW('Sanitation Data'!F144)))</f>
        <v/>
      </c>
      <c r="CW150" s="370" t="str">
        <f ca="1">+IF(OFFSET('Sanitation Data'!$F$30,0,10*ROW('Sanitation Data'!F144))="","",OFFSET('Sanitation Data'!$F$30,0,10*ROW('Sanitation Data'!F144)))</f>
        <v/>
      </c>
      <c r="CX150" s="370" t="str">
        <f ca="1">+IF(OFFSET('Sanitation Data'!$F$31,0,10*ROW('Sanitation Data'!F144))="","",OFFSET('Sanitation Data'!$F$31,0,10*ROW('Sanitation Data'!F144)))</f>
        <v/>
      </c>
      <c r="CY150" s="370" t="str">
        <f ca="1">+IF(OFFSET('Sanitation Data'!$F$32,0,10*ROW('Sanitation Data'!F144))="","",OFFSET('Sanitation Data'!$F$32,0,10*ROW('Sanitation Data'!F144)))</f>
        <v/>
      </c>
      <c r="CZ150" s="370" t="str">
        <f ca="1">+IF(OFFSET('Sanitation Data'!$G$28,0,10*ROW('Sanitation Data'!G144))="","",OFFSET('Sanitation Data'!$G$28,0,10*ROW('Sanitation Data'!G144)))</f>
        <v/>
      </c>
      <c r="DA150" s="370" t="str">
        <f ca="1">+IF(OFFSET('Sanitation Data'!$G$29,0,10*ROW('Sanitation Data'!G144))="","",OFFSET('Sanitation Data'!$G$29,0,10*ROW('Sanitation Data'!G144)))</f>
        <v/>
      </c>
      <c r="DB150" s="370" t="str">
        <f ca="1">+IF(OFFSET('Sanitation Data'!$G$30,0,10*ROW('Sanitation Data'!G144))="","",OFFSET('Sanitation Data'!$G$30,0,10*ROW('Sanitation Data'!G144)))</f>
        <v/>
      </c>
      <c r="DC150" s="370" t="str">
        <f ca="1">+IF(OFFSET('Sanitation Data'!$G$31,0,10*ROW('Sanitation Data'!G144))="","",OFFSET('Sanitation Data'!$G$31,0,10*ROW('Sanitation Data'!G144)))</f>
        <v/>
      </c>
      <c r="DD150" s="370" t="str">
        <f ca="1">+IF(OFFSET('Sanitation Data'!$G$32,0,10*ROW('Sanitation Data'!G144))="","",OFFSET('Sanitation Data'!$G$32,0,10*ROW('Sanitation Data'!G144)))</f>
        <v/>
      </c>
      <c r="DE150" s="370" t="str">
        <f ca="1">+IF(OFFSET('Sanitation Data'!$H$28,0,10*ROW('Sanitation Data'!H144))="","",OFFSET('Sanitation Data'!$H$28,0,10*ROW('Sanitation Data'!H144)))</f>
        <v/>
      </c>
      <c r="DF150" s="370" t="str">
        <f ca="1">+IF(OFFSET('Sanitation Data'!$H$29,0,10*ROW('Sanitation Data'!H144))="","",OFFSET('Sanitation Data'!$H$29,0,10*ROW('Sanitation Data'!H144)))</f>
        <v/>
      </c>
      <c r="DG150" s="370" t="str">
        <f ca="1">+IF(OFFSET('Sanitation Data'!$H$30,0,10*ROW('Sanitation Data'!H144))="","",OFFSET('Sanitation Data'!$H$30,0,10*ROW('Sanitation Data'!H144)))</f>
        <v/>
      </c>
      <c r="DH150" s="370" t="str">
        <f ca="1">+IF(OFFSET('Sanitation Data'!$H$31,0,10*ROW('Sanitation Data'!H144))="","",OFFSET('Sanitation Data'!$H$31,0,10*ROW('Sanitation Data'!H144)))</f>
        <v/>
      </c>
      <c r="DI150" s="370" t="str">
        <f ca="1">+IF(OFFSET('Sanitation Data'!$H$32,0,10*ROW('Sanitation Data'!H144))="","",OFFSET('Sanitation Data'!$H$32,0,10*ROW('Sanitation Data'!H144)))</f>
        <v/>
      </c>
      <c r="DJ150" s="370" t="str">
        <f ca="1">+IF(OFFSET('Sanitation Data'!$I$28,0,10*ROW('Sanitation Data'!I144))="","",OFFSET('Sanitation Data'!$I$28,0,10*ROW('Sanitation Data'!I144)))</f>
        <v/>
      </c>
      <c r="DK150" s="370" t="str">
        <f ca="1">+IF(OFFSET('Sanitation Data'!$I$29,0,10*ROW('Sanitation Data'!I144))="","",OFFSET('Sanitation Data'!$I$29,0,10*ROW('Sanitation Data'!I144)))</f>
        <v/>
      </c>
      <c r="DL150" s="370" t="str">
        <f ca="1">+IF(OFFSET('Sanitation Data'!$I$30,0,10*ROW('Sanitation Data'!I144))="","",OFFSET('Sanitation Data'!$I$30,0,10*ROW('Sanitation Data'!I144)))</f>
        <v/>
      </c>
      <c r="DM150" s="370" t="str">
        <f ca="1">+IF(OFFSET('Sanitation Data'!$I$31,0,10*ROW('Sanitation Data'!I144))="","",OFFSET('Sanitation Data'!$I$31,0,10*ROW('Sanitation Data'!I144)))</f>
        <v/>
      </c>
      <c r="DN150" s="370" t="str">
        <f ca="1">+IF(OFFSET('Sanitation Data'!$I$32,0,10*ROW('Sanitation Data'!I144))="","",OFFSET('Sanitation Data'!$I$32,0,10*ROW('Sanitation Data'!I144)))</f>
        <v/>
      </c>
      <c r="DO150" s="370" t="str">
        <f ca="1">+IF(OFFSET('Hygiene Data'!$D$11,0,10*ROW('Hygiene Data'!D144))="","",OFFSET('Hygiene Data'!$D$11,0,10*ROW('Hygiene Data'!D144)))</f>
        <v/>
      </c>
      <c r="DP150" s="370" t="str">
        <f ca="1">+IF(OFFSET('Hygiene Data'!$D$12,0,10*ROW('Hygiene Data'!D144))="","",OFFSET('Hygiene Data'!$D$12,0,10*ROW('Hygiene Data'!D144)))</f>
        <v/>
      </c>
      <c r="DQ150" s="370" t="str">
        <f ca="1">+IF(OFFSET('Hygiene Data'!$D$13,0,10*ROW('Hygiene Data'!D144))="","",OFFSET('Hygiene Data'!$D$13,0,10*ROW('Hygiene Data'!D144)))</f>
        <v/>
      </c>
      <c r="DR150" s="370" t="str">
        <f ca="1">+IF(OFFSET('Hygiene Data'!$E$11,0,10*ROW('Hygiene Data'!E144))="","",OFFSET('Hygiene Data'!$E$11,0,10*ROW('Hygiene Data'!E144)))</f>
        <v/>
      </c>
      <c r="DS150" s="370" t="str">
        <f ca="1">+IF(OFFSET('Hygiene Data'!$E$12,0,10*ROW('Hygiene Data'!E144))="","",OFFSET('Hygiene Data'!$E$12,0,10*ROW('Hygiene Data'!E144)))</f>
        <v/>
      </c>
      <c r="DT150" s="370" t="str">
        <f ca="1">+IF(OFFSET('Hygiene Data'!$E$13,0,10*ROW('Hygiene Data'!E144))="","",OFFSET('Hygiene Data'!$E$13,0,10*ROW('Hygiene Data'!E144)))</f>
        <v/>
      </c>
      <c r="DU150" s="370" t="str">
        <f ca="1">+IF(OFFSET('Hygiene Data'!$F$11,0,10*ROW('Hygiene Data'!F144))="","",OFFSET('Hygiene Data'!$F$11,0,10*ROW('Hygiene Data'!F144)))</f>
        <v/>
      </c>
      <c r="DV150" s="370" t="str">
        <f ca="1">+IF(OFFSET('Hygiene Data'!$F$12,0,10*ROW('Hygiene Data'!F144))="","",OFFSET('Hygiene Data'!$F$12,0,10*ROW('Hygiene Data'!F144)))</f>
        <v/>
      </c>
      <c r="DW150" s="370" t="str">
        <f ca="1">+IF(OFFSET('Hygiene Data'!$F$13,0,10*ROW('Hygiene Data'!F144))="","",OFFSET('Hygiene Data'!$F$13,0,10*ROW('Hygiene Data'!F144)))</f>
        <v/>
      </c>
      <c r="DX150" s="370" t="str">
        <f ca="1">+IF(OFFSET('Hygiene Data'!$G$11,0,10*ROW('Hygiene Data'!G144))="","",OFFSET('Hygiene Data'!$G$11,0,10*ROW('Hygiene Data'!G144)))</f>
        <v/>
      </c>
      <c r="DY150" s="370" t="str">
        <f ca="1">+IF(OFFSET('Hygiene Data'!$G$12,0,10*ROW('Hygiene Data'!G144))="","",OFFSET('Hygiene Data'!$G$12,0,10*ROW('Hygiene Data'!G144)))</f>
        <v/>
      </c>
      <c r="DZ150" s="370" t="str">
        <f ca="1">+IF(OFFSET('Hygiene Data'!$G$13,0,10*ROW('Hygiene Data'!G144))="","",OFFSET('Hygiene Data'!$G$13,0,10*ROW('Hygiene Data'!G144)))</f>
        <v/>
      </c>
      <c r="EA150" s="370" t="str">
        <f ca="1">+IF(OFFSET('Hygiene Data'!$H$11,0,10*ROW('Hygiene Data'!H144))="","",OFFSET('Hygiene Data'!$H$11,0,10*ROW('Hygiene Data'!H144)))</f>
        <v/>
      </c>
      <c r="EB150" s="370" t="str">
        <f ca="1">+IF(OFFSET('Hygiene Data'!$H$12,0,10*ROW('Hygiene Data'!H144))="","",OFFSET('Hygiene Data'!$H$12,0,10*ROW('Hygiene Data'!H144)))</f>
        <v/>
      </c>
      <c r="EC150" s="370" t="str">
        <f ca="1">+IF(OFFSET('Hygiene Data'!$H$13,0,10*ROW('Hygiene Data'!H144))="","",OFFSET('Hygiene Data'!$H$13,0,10*ROW('Hygiene Data'!H144)))</f>
        <v/>
      </c>
      <c r="ED150" s="370" t="str">
        <f ca="1">+IF(OFFSET('Hygiene Data'!$I$11,0,10*ROW('Hygiene Data'!I144))="","",OFFSET('Hygiene Data'!$I$11,0,10*ROW('Hygiene Data'!I144)))</f>
        <v/>
      </c>
      <c r="EE150" s="370" t="str">
        <f ca="1">+IF(OFFSET('Hygiene Data'!$I$12,0,10*ROW('Hygiene Data'!I144))="","",OFFSET('Hygiene Data'!$I$12,0,10*ROW('Hygiene Data'!I144)))</f>
        <v/>
      </c>
      <c r="EF150" s="370" t="str">
        <f ca="1">+IF(OFFSET('Hygiene Data'!$I$13,0,10*ROW('Hygiene Data'!I144))="","",OFFSET('Hygiene Data'!$I$13,0,10*ROW('Hygiene Data'!I144)))</f>
        <v/>
      </c>
    </row>
    <row r="151" spans="1:136" x14ac:dyDescent="0.25">
      <c r="A151" s="479" t="str">
        <f ca="1">+IF(OFFSET('Water Data'!$B$2,0,10*ROW('Water Data'!E145))="","",OFFSET('Water Data'!$B$2,0,10*ROW('Water Data'!E145)))</f>
        <v/>
      </c>
      <c r="B151" s="47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6" t="str">
        <f t="shared" ca="1" si="2"/>
        <v/>
      </c>
      <c r="D151" s="50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0" t="str">
        <f ca="1">+IF(OFFSET('Water Data'!$D$27,0,10*ROW('Water Data'!D145))="","",OFFSET('Water Data'!$D$27,0,10*ROW('Water Data'!D145)))</f>
        <v/>
      </c>
      <c r="BT151" s="370" t="str">
        <f ca="1">+IF(OFFSET('Water Data'!$D$28,0,10*ROW('Water Data'!D145))="","",OFFSET('Water Data'!$D$28,0,10*ROW('Water Data'!D145)))</f>
        <v/>
      </c>
      <c r="BU151" s="370" t="str">
        <f ca="1">+IF(OFFSET('Water Data'!$D$29,0,10*ROW('Water Data'!D145))="","",OFFSET('Water Data'!$D$29,0,10*ROW('Water Data'!D145)))</f>
        <v/>
      </c>
      <c r="BV151" s="370" t="str">
        <f ca="1">+IF(OFFSET('Water Data'!$E$27,0,10*ROW('Water Data'!E145))="","",OFFSET('Water Data'!$E$27,0,10*ROW('Water Data'!E145)))</f>
        <v/>
      </c>
      <c r="BW151" s="370" t="str">
        <f ca="1">+IF(OFFSET('Water Data'!$E$28,0,10*ROW('Water Data'!E145))="","",OFFSET('Water Data'!$E$28,0,10*ROW('Water Data'!E145)))</f>
        <v/>
      </c>
      <c r="BX151" s="370" t="str">
        <f ca="1">+IF(OFFSET('Water Data'!$E$29,0,10*ROW('Water Data'!E145))="","",OFFSET('Water Data'!$E$29,0,10*ROW('Water Data'!E145)))</f>
        <v/>
      </c>
      <c r="BY151" s="370" t="str">
        <f ca="1">+IF(OFFSET('Water Data'!$F$27,0,10*ROW('Water Data'!F145))="","",OFFSET('Water Data'!$F$27,0,10*ROW('Water Data'!F145)))</f>
        <v/>
      </c>
      <c r="BZ151" s="370" t="str">
        <f ca="1">+IF(OFFSET('Water Data'!$F$28,0,10*ROW('Water Data'!F145))="","",OFFSET('Water Data'!$F$28,0,10*ROW('Water Data'!F145)))</f>
        <v/>
      </c>
      <c r="CA151" s="370" t="str">
        <f ca="1">+IF(OFFSET('Water Data'!$F$29,0,10*ROW('Water Data'!F145))="","",OFFSET('Water Data'!$F$29,0,10*ROW('Water Data'!F145)))</f>
        <v/>
      </c>
      <c r="CB151" s="370" t="str">
        <f ca="1">+IF(OFFSET('Water Data'!$G$27,0,10*ROW('Water Data'!G145))="","",OFFSET('Water Data'!$G$27,0,10*ROW('Water Data'!G145)))</f>
        <v/>
      </c>
      <c r="CC151" s="370" t="str">
        <f ca="1">+IF(OFFSET('Water Data'!$G$28,0,10*ROW('Water Data'!G145))="","",OFFSET('Water Data'!$G$28,0,10*ROW('Water Data'!G145)))</f>
        <v/>
      </c>
      <c r="CD151" s="370" t="str">
        <f ca="1">+IF(OFFSET('Water Data'!$G$29,0,10*ROW('Water Data'!G145))="","",OFFSET('Water Data'!$G$29,0,10*ROW('Water Data'!G145)))</f>
        <v/>
      </c>
      <c r="CE151" s="370" t="str">
        <f ca="1">+IF(OFFSET('Water Data'!$H$27,0,10*ROW('Water Data'!H145))="","",OFFSET('Water Data'!$H$27,0,10*ROW('Water Data'!H145)))</f>
        <v/>
      </c>
      <c r="CF151" s="370" t="str">
        <f ca="1">+IF(OFFSET('Water Data'!$H$28,0,10*ROW('Water Data'!H145))="","",OFFSET('Water Data'!$H$28,0,10*ROW('Water Data'!H145)))</f>
        <v/>
      </c>
      <c r="CG151" s="370" t="str">
        <f ca="1">+IF(OFFSET('Water Data'!$H$29,0,10*ROW('Water Data'!H145))="","",OFFSET('Water Data'!$H$29,0,10*ROW('Water Data'!H145)))</f>
        <v/>
      </c>
      <c r="CH151" s="370" t="str">
        <f ca="1">+IF(OFFSET('Water Data'!$I$27,0,10*ROW('Water Data'!I145))="","",OFFSET('Water Data'!$I$27,0,10*ROW('Water Data'!I145)))</f>
        <v/>
      </c>
      <c r="CI151" s="370" t="str">
        <f ca="1">+IF(OFFSET('Water Data'!$I$28,0,10*ROW('Water Data'!I145))="","",OFFSET('Water Data'!$I$28,0,10*ROW('Water Data'!I145)))</f>
        <v/>
      </c>
      <c r="CJ151" s="370" t="str">
        <f ca="1">+IF(OFFSET('Water Data'!$I$29,0,10*ROW('Water Data'!I145))="","",OFFSET('Water Data'!$I$29,0,10*ROW('Water Data'!I145)))</f>
        <v/>
      </c>
      <c r="CK151" s="370" t="str">
        <f ca="1">+IF(OFFSET('Sanitation Data'!$D$28,0,10*ROW('Sanitation Data'!D145))="","",OFFSET('Sanitation Data'!$D$28,0,10*ROW('Sanitation Data'!D145)))</f>
        <v/>
      </c>
      <c r="CL151" s="370" t="str">
        <f ca="1">+IF(OFFSET('Sanitation Data'!$D$29,0,10*ROW('Sanitation Data'!D145))="","",OFFSET('Sanitation Data'!$D$29,0,10*ROW('Sanitation Data'!D145)))</f>
        <v/>
      </c>
      <c r="CM151" s="370" t="str">
        <f ca="1">+IF(OFFSET('Sanitation Data'!$D$30,0,10*ROW('Sanitation Data'!D145))="","",OFFSET('Sanitation Data'!$D$30,0,10*ROW('Sanitation Data'!D145)))</f>
        <v/>
      </c>
      <c r="CN151" s="370" t="str">
        <f ca="1">+IF(OFFSET('Sanitation Data'!$D$31,0,10*ROW('Sanitation Data'!D145))="","",OFFSET('Sanitation Data'!$D$31,0,10*ROW('Sanitation Data'!D145)))</f>
        <v/>
      </c>
      <c r="CO151" s="370" t="str">
        <f ca="1">+IF(OFFSET('Sanitation Data'!$D$32,0,10*ROW('Sanitation Data'!D145))="","",OFFSET('Sanitation Data'!$D$32,0,10*ROW('Sanitation Data'!D145)))</f>
        <v/>
      </c>
      <c r="CP151" s="370" t="str">
        <f ca="1">+IF(OFFSET('Sanitation Data'!$E$28,0,10*ROW('Sanitation Data'!E145))="","",OFFSET('Sanitation Data'!$E$28,0,10*ROW('Sanitation Data'!E145)))</f>
        <v/>
      </c>
      <c r="CQ151" s="370" t="str">
        <f ca="1">+IF(OFFSET('Sanitation Data'!$E$29,0,10*ROW('Sanitation Data'!E145))="","",OFFSET('Sanitation Data'!$E$29,0,10*ROW('Sanitation Data'!E145)))</f>
        <v/>
      </c>
      <c r="CR151" s="370" t="str">
        <f ca="1">+IF(OFFSET('Sanitation Data'!$E$30,0,10*ROW('Sanitation Data'!E145))="","",OFFSET('Sanitation Data'!$E$30,0,10*ROW('Sanitation Data'!E145)))</f>
        <v/>
      </c>
      <c r="CS151" s="370" t="str">
        <f ca="1">+IF(OFFSET('Sanitation Data'!$E$31,0,10*ROW('Sanitation Data'!E145))="","",OFFSET('Sanitation Data'!$E$31,0,10*ROW('Sanitation Data'!E145)))</f>
        <v/>
      </c>
      <c r="CT151" s="370" t="str">
        <f ca="1">+IF(OFFSET('Sanitation Data'!$E$32,0,10*ROW('Sanitation Data'!E145))="","",OFFSET('Sanitation Data'!$E$32,0,10*ROW('Sanitation Data'!E145)))</f>
        <v/>
      </c>
      <c r="CU151" s="370" t="str">
        <f ca="1">+IF(OFFSET('Sanitation Data'!$F$28,0,10*ROW('Sanitation Data'!F145))="","",OFFSET('Sanitation Data'!$F$28,0,10*ROW('Sanitation Data'!F145)))</f>
        <v/>
      </c>
      <c r="CV151" s="370" t="str">
        <f ca="1">+IF(OFFSET('Sanitation Data'!$F$29,0,10*ROW('Sanitation Data'!F145))="","",OFFSET('Sanitation Data'!$F$29,0,10*ROW('Sanitation Data'!F145)))</f>
        <v/>
      </c>
      <c r="CW151" s="370" t="str">
        <f ca="1">+IF(OFFSET('Sanitation Data'!$F$30,0,10*ROW('Sanitation Data'!F145))="","",OFFSET('Sanitation Data'!$F$30,0,10*ROW('Sanitation Data'!F145)))</f>
        <v/>
      </c>
      <c r="CX151" s="370" t="str">
        <f ca="1">+IF(OFFSET('Sanitation Data'!$F$31,0,10*ROW('Sanitation Data'!F145))="","",OFFSET('Sanitation Data'!$F$31,0,10*ROW('Sanitation Data'!F145)))</f>
        <v/>
      </c>
      <c r="CY151" s="370" t="str">
        <f ca="1">+IF(OFFSET('Sanitation Data'!$F$32,0,10*ROW('Sanitation Data'!F145))="","",OFFSET('Sanitation Data'!$F$32,0,10*ROW('Sanitation Data'!F145)))</f>
        <v/>
      </c>
      <c r="CZ151" s="370" t="str">
        <f ca="1">+IF(OFFSET('Sanitation Data'!$G$28,0,10*ROW('Sanitation Data'!G145))="","",OFFSET('Sanitation Data'!$G$28,0,10*ROW('Sanitation Data'!G145)))</f>
        <v/>
      </c>
      <c r="DA151" s="370" t="str">
        <f ca="1">+IF(OFFSET('Sanitation Data'!$G$29,0,10*ROW('Sanitation Data'!G145))="","",OFFSET('Sanitation Data'!$G$29,0,10*ROW('Sanitation Data'!G145)))</f>
        <v/>
      </c>
      <c r="DB151" s="370" t="str">
        <f ca="1">+IF(OFFSET('Sanitation Data'!$G$30,0,10*ROW('Sanitation Data'!G145))="","",OFFSET('Sanitation Data'!$G$30,0,10*ROW('Sanitation Data'!G145)))</f>
        <v/>
      </c>
      <c r="DC151" s="370" t="str">
        <f ca="1">+IF(OFFSET('Sanitation Data'!$G$31,0,10*ROW('Sanitation Data'!G145))="","",OFFSET('Sanitation Data'!$G$31,0,10*ROW('Sanitation Data'!G145)))</f>
        <v/>
      </c>
      <c r="DD151" s="370" t="str">
        <f ca="1">+IF(OFFSET('Sanitation Data'!$G$32,0,10*ROW('Sanitation Data'!G145))="","",OFFSET('Sanitation Data'!$G$32,0,10*ROW('Sanitation Data'!G145)))</f>
        <v/>
      </c>
      <c r="DE151" s="370" t="str">
        <f ca="1">+IF(OFFSET('Sanitation Data'!$H$28,0,10*ROW('Sanitation Data'!H145))="","",OFFSET('Sanitation Data'!$H$28,0,10*ROW('Sanitation Data'!H145)))</f>
        <v/>
      </c>
      <c r="DF151" s="370" t="str">
        <f ca="1">+IF(OFFSET('Sanitation Data'!$H$29,0,10*ROW('Sanitation Data'!H145))="","",OFFSET('Sanitation Data'!$H$29,0,10*ROW('Sanitation Data'!H145)))</f>
        <v/>
      </c>
      <c r="DG151" s="370" t="str">
        <f ca="1">+IF(OFFSET('Sanitation Data'!$H$30,0,10*ROW('Sanitation Data'!H145))="","",OFFSET('Sanitation Data'!$H$30,0,10*ROW('Sanitation Data'!H145)))</f>
        <v/>
      </c>
      <c r="DH151" s="370" t="str">
        <f ca="1">+IF(OFFSET('Sanitation Data'!$H$31,0,10*ROW('Sanitation Data'!H145))="","",OFFSET('Sanitation Data'!$H$31,0,10*ROW('Sanitation Data'!H145)))</f>
        <v/>
      </c>
      <c r="DI151" s="370" t="str">
        <f ca="1">+IF(OFFSET('Sanitation Data'!$H$32,0,10*ROW('Sanitation Data'!H145))="","",OFFSET('Sanitation Data'!$H$32,0,10*ROW('Sanitation Data'!H145)))</f>
        <v/>
      </c>
      <c r="DJ151" s="370" t="str">
        <f ca="1">+IF(OFFSET('Sanitation Data'!$I$28,0,10*ROW('Sanitation Data'!I145))="","",OFFSET('Sanitation Data'!$I$28,0,10*ROW('Sanitation Data'!I145)))</f>
        <v/>
      </c>
      <c r="DK151" s="370" t="str">
        <f ca="1">+IF(OFFSET('Sanitation Data'!$I$29,0,10*ROW('Sanitation Data'!I145))="","",OFFSET('Sanitation Data'!$I$29,0,10*ROW('Sanitation Data'!I145)))</f>
        <v/>
      </c>
      <c r="DL151" s="370" t="str">
        <f ca="1">+IF(OFFSET('Sanitation Data'!$I$30,0,10*ROW('Sanitation Data'!I145))="","",OFFSET('Sanitation Data'!$I$30,0,10*ROW('Sanitation Data'!I145)))</f>
        <v/>
      </c>
      <c r="DM151" s="370" t="str">
        <f ca="1">+IF(OFFSET('Sanitation Data'!$I$31,0,10*ROW('Sanitation Data'!I145))="","",OFFSET('Sanitation Data'!$I$31,0,10*ROW('Sanitation Data'!I145)))</f>
        <v/>
      </c>
      <c r="DN151" s="370" t="str">
        <f ca="1">+IF(OFFSET('Sanitation Data'!$I$32,0,10*ROW('Sanitation Data'!I145))="","",OFFSET('Sanitation Data'!$I$32,0,10*ROW('Sanitation Data'!I145)))</f>
        <v/>
      </c>
      <c r="DO151" s="370" t="str">
        <f ca="1">+IF(OFFSET('Hygiene Data'!$D$11,0,10*ROW('Hygiene Data'!D145))="","",OFFSET('Hygiene Data'!$D$11,0,10*ROW('Hygiene Data'!D145)))</f>
        <v/>
      </c>
      <c r="DP151" s="370" t="str">
        <f ca="1">+IF(OFFSET('Hygiene Data'!$D$12,0,10*ROW('Hygiene Data'!D145))="","",OFFSET('Hygiene Data'!$D$12,0,10*ROW('Hygiene Data'!D145)))</f>
        <v/>
      </c>
      <c r="DQ151" s="370" t="str">
        <f ca="1">+IF(OFFSET('Hygiene Data'!$D$13,0,10*ROW('Hygiene Data'!D145))="","",OFFSET('Hygiene Data'!$D$13,0,10*ROW('Hygiene Data'!D145)))</f>
        <v/>
      </c>
      <c r="DR151" s="370" t="str">
        <f ca="1">+IF(OFFSET('Hygiene Data'!$E$11,0,10*ROW('Hygiene Data'!E145))="","",OFFSET('Hygiene Data'!$E$11,0,10*ROW('Hygiene Data'!E145)))</f>
        <v/>
      </c>
      <c r="DS151" s="370" t="str">
        <f ca="1">+IF(OFFSET('Hygiene Data'!$E$12,0,10*ROW('Hygiene Data'!E145))="","",OFFSET('Hygiene Data'!$E$12,0,10*ROW('Hygiene Data'!E145)))</f>
        <v/>
      </c>
      <c r="DT151" s="370" t="str">
        <f ca="1">+IF(OFFSET('Hygiene Data'!$E$13,0,10*ROW('Hygiene Data'!E145))="","",OFFSET('Hygiene Data'!$E$13,0,10*ROW('Hygiene Data'!E145)))</f>
        <v/>
      </c>
      <c r="DU151" s="370" t="str">
        <f ca="1">+IF(OFFSET('Hygiene Data'!$F$11,0,10*ROW('Hygiene Data'!F145))="","",OFFSET('Hygiene Data'!$F$11,0,10*ROW('Hygiene Data'!F145)))</f>
        <v/>
      </c>
      <c r="DV151" s="370" t="str">
        <f ca="1">+IF(OFFSET('Hygiene Data'!$F$12,0,10*ROW('Hygiene Data'!F145))="","",OFFSET('Hygiene Data'!$F$12,0,10*ROW('Hygiene Data'!F145)))</f>
        <v/>
      </c>
      <c r="DW151" s="370" t="str">
        <f ca="1">+IF(OFFSET('Hygiene Data'!$F$13,0,10*ROW('Hygiene Data'!F145))="","",OFFSET('Hygiene Data'!$F$13,0,10*ROW('Hygiene Data'!F145)))</f>
        <v/>
      </c>
      <c r="DX151" s="370" t="str">
        <f ca="1">+IF(OFFSET('Hygiene Data'!$G$11,0,10*ROW('Hygiene Data'!G145))="","",OFFSET('Hygiene Data'!$G$11,0,10*ROW('Hygiene Data'!G145)))</f>
        <v/>
      </c>
      <c r="DY151" s="370" t="str">
        <f ca="1">+IF(OFFSET('Hygiene Data'!$G$12,0,10*ROW('Hygiene Data'!G145))="","",OFFSET('Hygiene Data'!$G$12,0,10*ROW('Hygiene Data'!G145)))</f>
        <v/>
      </c>
      <c r="DZ151" s="370" t="str">
        <f ca="1">+IF(OFFSET('Hygiene Data'!$G$13,0,10*ROW('Hygiene Data'!G145))="","",OFFSET('Hygiene Data'!$G$13,0,10*ROW('Hygiene Data'!G145)))</f>
        <v/>
      </c>
      <c r="EA151" s="370" t="str">
        <f ca="1">+IF(OFFSET('Hygiene Data'!$H$11,0,10*ROW('Hygiene Data'!H145))="","",OFFSET('Hygiene Data'!$H$11,0,10*ROW('Hygiene Data'!H145)))</f>
        <v/>
      </c>
      <c r="EB151" s="370" t="str">
        <f ca="1">+IF(OFFSET('Hygiene Data'!$H$12,0,10*ROW('Hygiene Data'!H145))="","",OFFSET('Hygiene Data'!$H$12,0,10*ROW('Hygiene Data'!H145)))</f>
        <v/>
      </c>
      <c r="EC151" s="370" t="str">
        <f ca="1">+IF(OFFSET('Hygiene Data'!$H$13,0,10*ROW('Hygiene Data'!H145))="","",OFFSET('Hygiene Data'!$H$13,0,10*ROW('Hygiene Data'!H145)))</f>
        <v/>
      </c>
      <c r="ED151" s="370" t="str">
        <f ca="1">+IF(OFFSET('Hygiene Data'!$I$11,0,10*ROW('Hygiene Data'!I145))="","",OFFSET('Hygiene Data'!$I$11,0,10*ROW('Hygiene Data'!I145)))</f>
        <v/>
      </c>
      <c r="EE151" s="370" t="str">
        <f ca="1">+IF(OFFSET('Hygiene Data'!$I$12,0,10*ROW('Hygiene Data'!I145))="","",OFFSET('Hygiene Data'!$I$12,0,10*ROW('Hygiene Data'!I145)))</f>
        <v/>
      </c>
      <c r="EF151" s="370" t="str">
        <f ca="1">+IF(OFFSET('Hygiene Data'!$I$13,0,10*ROW('Hygiene Data'!I145))="","",OFFSET('Hygiene Data'!$I$13,0,10*ROW('Hygiene Data'!I145)))</f>
        <v/>
      </c>
    </row>
    <row r="152" spans="1:136" x14ac:dyDescent="0.25">
      <c r="A152" s="479" t="str">
        <f ca="1">+IF(OFFSET('Water Data'!$B$2,0,10*ROW('Water Data'!E146))="","",OFFSET('Water Data'!$B$2,0,10*ROW('Water Data'!E146)))</f>
        <v/>
      </c>
      <c r="B152" s="47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6" t="str">
        <f t="shared" ca="1" si="2"/>
        <v/>
      </c>
      <c r="D152" s="50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0" t="str">
        <f ca="1">+IF(OFFSET('Water Data'!$D$27,0,10*ROW('Water Data'!D146))="","",OFFSET('Water Data'!$D$27,0,10*ROW('Water Data'!D146)))</f>
        <v/>
      </c>
      <c r="BT152" s="370" t="str">
        <f ca="1">+IF(OFFSET('Water Data'!$D$28,0,10*ROW('Water Data'!D146))="","",OFFSET('Water Data'!$D$28,0,10*ROW('Water Data'!D146)))</f>
        <v/>
      </c>
      <c r="BU152" s="370" t="str">
        <f ca="1">+IF(OFFSET('Water Data'!$D$29,0,10*ROW('Water Data'!D146))="","",OFFSET('Water Data'!$D$29,0,10*ROW('Water Data'!D146)))</f>
        <v/>
      </c>
      <c r="BV152" s="370" t="str">
        <f ca="1">+IF(OFFSET('Water Data'!$E$27,0,10*ROW('Water Data'!E146))="","",OFFSET('Water Data'!$E$27,0,10*ROW('Water Data'!E146)))</f>
        <v/>
      </c>
      <c r="BW152" s="370" t="str">
        <f ca="1">+IF(OFFSET('Water Data'!$E$28,0,10*ROW('Water Data'!E146))="","",OFFSET('Water Data'!$E$28,0,10*ROW('Water Data'!E146)))</f>
        <v/>
      </c>
      <c r="BX152" s="370" t="str">
        <f ca="1">+IF(OFFSET('Water Data'!$E$29,0,10*ROW('Water Data'!E146))="","",OFFSET('Water Data'!$E$29,0,10*ROW('Water Data'!E146)))</f>
        <v/>
      </c>
      <c r="BY152" s="370" t="str">
        <f ca="1">+IF(OFFSET('Water Data'!$F$27,0,10*ROW('Water Data'!F146))="","",OFFSET('Water Data'!$F$27,0,10*ROW('Water Data'!F146)))</f>
        <v/>
      </c>
      <c r="BZ152" s="370" t="str">
        <f ca="1">+IF(OFFSET('Water Data'!$F$28,0,10*ROW('Water Data'!F146))="","",OFFSET('Water Data'!$F$28,0,10*ROW('Water Data'!F146)))</f>
        <v/>
      </c>
      <c r="CA152" s="370" t="str">
        <f ca="1">+IF(OFFSET('Water Data'!$F$29,0,10*ROW('Water Data'!F146))="","",OFFSET('Water Data'!$F$29,0,10*ROW('Water Data'!F146)))</f>
        <v/>
      </c>
      <c r="CB152" s="370" t="str">
        <f ca="1">+IF(OFFSET('Water Data'!$G$27,0,10*ROW('Water Data'!G146))="","",OFFSET('Water Data'!$G$27,0,10*ROW('Water Data'!G146)))</f>
        <v/>
      </c>
      <c r="CC152" s="370" t="str">
        <f ca="1">+IF(OFFSET('Water Data'!$G$28,0,10*ROW('Water Data'!G146))="","",OFFSET('Water Data'!$G$28,0,10*ROW('Water Data'!G146)))</f>
        <v/>
      </c>
      <c r="CD152" s="370" t="str">
        <f ca="1">+IF(OFFSET('Water Data'!$G$29,0,10*ROW('Water Data'!G146))="","",OFFSET('Water Data'!$G$29,0,10*ROW('Water Data'!G146)))</f>
        <v/>
      </c>
      <c r="CE152" s="370" t="str">
        <f ca="1">+IF(OFFSET('Water Data'!$H$27,0,10*ROW('Water Data'!H146))="","",OFFSET('Water Data'!$H$27,0,10*ROW('Water Data'!H146)))</f>
        <v/>
      </c>
      <c r="CF152" s="370" t="str">
        <f ca="1">+IF(OFFSET('Water Data'!$H$28,0,10*ROW('Water Data'!H146))="","",OFFSET('Water Data'!$H$28,0,10*ROW('Water Data'!H146)))</f>
        <v/>
      </c>
      <c r="CG152" s="370" t="str">
        <f ca="1">+IF(OFFSET('Water Data'!$H$29,0,10*ROW('Water Data'!H146))="","",OFFSET('Water Data'!$H$29,0,10*ROW('Water Data'!H146)))</f>
        <v/>
      </c>
      <c r="CH152" s="370" t="str">
        <f ca="1">+IF(OFFSET('Water Data'!$I$27,0,10*ROW('Water Data'!I146))="","",OFFSET('Water Data'!$I$27,0,10*ROW('Water Data'!I146)))</f>
        <v/>
      </c>
      <c r="CI152" s="370" t="str">
        <f ca="1">+IF(OFFSET('Water Data'!$I$28,0,10*ROW('Water Data'!I146))="","",OFFSET('Water Data'!$I$28,0,10*ROW('Water Data'!I146)))</f>
        <v/>
      </c>
      <c r="CJ152" s="370" t="str">
        <f ca="1">+IF(OFFSET('Water Data'!$I$29,0,10*ROW('Water Data'!I146))="","",OFFSET('Water Data'!$I$29,0,10*ROW('Water Data'!I146)))</f>
        <v/>
      </c>
      <c r="CK152" s="370" t="str">
        <f ca="1">+IF(OFFSET('Sanitation Data'!$D$28,0,10*ROW('Sanitation Data'!D146))="","",OFFSET('Sanitation Data'!$D$28,0,10*ROW('Sanitation Data'!D146)))</f>
        <v/>
      </c>
      <c r="CL152" s="370" t="str">
        <f ca="1">+IF(OFFSET('Sanitation Data'!$D$29,0,10*ROW('Sanitation Data'!D146))="","",OFFSET('Sanitation Data'!$D$29,0,10*ROW('Sanitation Data'!D146)))</f>
        <v/>
      </c>
      <c r="CM152" s="370" t="str">
        <f ca="1">+IF(OFFSET('Sanitation Data'!$D$30,0,10*ROW('Sanitation Data'!D146))="","",OFFSET('Sanitation Data'!$D$30,0,10*ROW('Sanitation Data'!D146)))</f>
        <v/>
      </c>
      <c r="CN152" s="370" t="str">
        <f ca="1">+IF(OFFSET('Sanitation Data'!$D$31,0,10*ROW('Sanitation Data'!D146))="","",OFFSET('Sanitation Data'!$D$31,0,10*ROW('Sanitation Data'!D146)))</f>
        <v/>
      </c>
      <c r="CO152" s="370" t="str">
        <f ca="1">+IF(OFFSET('Sanitation Data'!$D$32,0,10*ROW('Sanitation Data'!D146))="","",OFFSET('Sanitation Data'!$D$32,0,10*ROW('Sanitation Data'!D146)))</f>
        <v/>
      </c>
      <c r="CP152" s="370" t="str">
        <f ca="1">+IF(OFFSET('Sanitation Data'!$E$28,0,10*ROW('Sanitation Data'!E146))="","",OFFSET('Sanitation Data'!$E$28,0,10*ROW('Sanitation Data'!E146)))</f>
        <v/>
      </c>
      <c r="CQ152" s="370" t="str">
        <f ca="1">+IF(OFFSET('Sanitation Data'!$E$29,0,10*ROW('Sanitation Data'!E146))="","",OFFSET('Sanitation Data'!$E$29,0,10*ROW('Sanitation Data'!E146)))</f>
        <v/>
      </c>
      <c r="CR152" s="370" t="str">
        <f ca="1">+IF(OFFSET('Sanitation Data'!$E$30,0,10*ROW('Sanitation Data'!E146))="","",OFFSET('Sanitation Data'!$E$30,0,10*ROW('Sanitation Data'!E146)))</f>
        <v/>
      </c>
      <c r="CS152" s="370" t="str">
        <f ca="1">+IF(OFFSET('Sanitation Data'!$E$31,0,10*ROW('Sanitation Data'!E146))="","",OFFSET('Sanitation Data'!$E$31,0,10*ROW('Sanitation Data'!E146)))</f>
        <v/>
      </c>
      <c r="CT152" s="370" t="str">
        <f ca="1">+IF(OFFSET('Sanitation Data'!$E$32,0,10*ROW('Sanitation Data'!E146))="","",OFFSET('Sanitation Data'!$E$32,0,10*ROW('Sanitation Data'!E146)))</f>
        <v/>
      </c>
      <c r="CU152" s="370" t="str">
        <f ca="1">+IF(OFFSET('Sanitation Data'!$F$28,0,10*ROW('Sanitation Data'!F146))="","",OFFSET('Sanitation Data'!$F$28,0,10*ROW('Sanitation Data'!F146)))</f>
        <v/>
      </c>
      <c r="CV152" s="370" t="str">
        <f ca="1">+IF(OFFSET('Sanitation Data'!$F$29,0,10*ROW('Sanitation Data'!F146))="","",OFFSET('Sanitation Data'!$F$29,0,10*ROW('Sanitation Data'!F146)))</f>
        <v/>
      </c>
      <c r="CW152" s="370" t="str">
        <f ca="1">+IF(OFFSET('Sanitation Data'!$F$30,0,10*ROW('Sanitation Data'!F146))="","",OFFSET('Sanitation Data'!$F$30,0,10*ROW('Sanitation Data'!F146)))</f>
        <v/>
      </c>
      <c r="CX152" s="370" t="str">
        <f ca="1">+IF(OFFSET('Sanitation Data'!$F$31,0,10*ROW('Sanitation Data'!F146))="","",OFFSET('Sanitation Data'!$F$31,0,10*ROW('Sanitation Data'!F146)))</f>
        <v/>
      </c>
      <c r="CY152" s="370" t="str">
        <f ca="1">+IF(OFFSET('Sanitation Data'!$F$32,0,10*ROW('Sanitation Data'!F146))="","",OFFSET('Sanitation Data'!$F$32,0,10*ROW('Sanitation Data'!F146)))</f>
        <v/>
      </c>
      <c r="CZ152" s="370" t="str">
        <f ca="1">+IF(OFFSET('Sanitation Data'!$G$28,0,10*ROW('Sanitation Data'!G146))="","",OFFSET('Sanitation Data'!$G$28,0,10*ROW('Sanitation Data'!G146)))</f>
        <v/>
      </c>
      <c r="DA152" s="370" t="str">
        <f ca="1">+IF(OFFSET('Sanitation Data'!$G$29,0,10*ROW('Sanitation Data'!G146))="","",OFFSET('Sanitation Data'!$G$29,0,10*ROW('Sanitation Data'!G146)))</f>
        <v/>
      </c>
      <c r="DB152" s="370" t="str">
        <f ca="1">+IF(OFFSET('Sanitation Data'!$G$30,0,10*ROW('Sanitation Data'!G146))="","",OFFSET('Sanitation Data'!$G$30,0,10*ROW('Sanitation Data'!G146)))</f>
        <v/>
      </c>
      <c r="DC152" s="370" t="str">
        <f ca="1">+IF(OFFSET('Sanitation Data'!$G$31,0,10*ROW('Sanitation Data'!G146))="","",OFFSET('Sanitation Data'!$G$31,0,10*ROW('Sanitation Data'!G146)))</f>
        <v/>
      </c>
      <c r="DD152" s="370" t="str">
        <f ca="1">+IF(OFFSET('Sanitation Data'!$G$32,0,10*ROW('Sanitation Data'!G146))="","",OFFSET('Sanitation Data'!$G$32,0,10*ROW('Sanitation Data'!G146)))</f>
        <v/>
      </c>
      <c r="DE152" s="370" t="str">
        <f ca="1">+IF(OFFSET('Sanitation Data'!$H$28,0,10*ROW('Sanitation Data'!H146))="","",OFFSET('Sanitation Data'!$H$28,0,10*ROW('Sanitation Data'!H146)))</f>
        <v/>
      </c>
      <c r="DF152" s="370" t="str">
        <f ca="1">+IF(OFFSET('Sanitation Data'!$H$29,0,10*ROW('Sanitation Data'!H146))="","",OFFSET('Sanitation Data'!$H$29,0,10*ROW('Sanitation Data'!H146)))</f>
        <v/>
      </c>
      <c r="DG152" s="370" t="str">
        <f ca="1">+IF(OFFSET('Sanitation Data'!$H$30,0,10*ROW('Sanitation Data'!H146))="","",OFFSET('Sanitation Data'!$H$30,0,10*ROW('Sanitation Data'!H146)))</f>
        <v/>
      </c>
      <c r="DH152" s="370" t="str">
        <f ca="1">+IF(OFFSET('Sanitation Data'!$H$31,0,10*ROW('Sanitation Data'!H146))="","",OFFSET('Sanitation Data'!$H$31,0,10*ROW('Sanitation Data'!H146)))</f>
        <v/>
      </c>
      <c r="DI152" s="370" t="str">
        <f ca="1">+IF(OFFSET('Sanitation Data'!$H$32,0,10*ROW('Sanitation Data'!H146))="","",OFFSET('Sanitation Data'!$H$32,0,10*ROW('Sanitation Data'!H146)))</f>
        <v/>
      </c>
      <c r="DJ152" s="370" t="str">
        <f ca="1">+IF(OFFSET('Sanitation Data'!$I$28,0,10*ROW('Sanitation Data'!I146))="","",OFFSET('Sanitation Data'!$I$28,0,10*ROW('Sanitation Data'!I146)))</f>
        <v/>
      </c>
      <c r="DK152" s="370" t="str">
        <f ca="1">+IF(OFFSET('Sanitation Data'!$I$29,0,10*ROW('Sanitation Data'!I146))="","",OFFSET('Sanitation Data'!$I$29,0,10*ROW('Sanitation Data'!I146)))</f>
        <v/>
      </c>
      <c r="DL152" s="370" t="str">
        <f ca="1">+IF(OFFSET('Sanitation Data'!$I$30,0,10*ROW('Sanitation Data'!I146))="","",OFFSET('Sanitation Data'!$I$30,0,10*ROW('Sanitation Data'!I146)))</f>
        <v/>
      </c>
      <c r="DM152" s="370" t="str">
        <f ca="1">+IF(OFFSET('Sanitation Data'!$I$31,0,10*ROW('Sanitation Data'!I146))="","",OFFSET('Sanitation Data'!$I$31,0,10*ROW('Sanitation Data'!I146)))</f>
        <v/>
      </c>
      <c r="DN152" s="370" t="str">
        <f ca="1">+IF(OFFSET('Sanitation Data'!$I$32,0,10*ROW('Sanitation Data'!I146))="","",OFFSET('Sanitation Data'!$I$32,0,10*ROW('Sanitation Data'!I146)))</f>
        <v/>
      </c>
      <c r="DO152" s="370" t="str">
        <f ca="1">+IF(OFFSET('Hygiene Data'!$D$11,0,10*ROW('Hygiene Data'!D146))="","",OFFSET('Hygiene Data'!$D$11,0,10*ROW('Hygiene Data'!D146)))</f>
        <v/>
      </c>
      <c r="DP152" s="370" t="str">
        <f ca="1">+IF(OFFSET('Hygiene Data'!$D$12,0,10*ROW('Hygiene Data'!D146))="","",OFFSET('Hygiene Data'!$D$12,0,10*ROW('Hygiene Data'!D146)))</f>
        <v/>
      </c>
      <c r="DQ152" s="370" t="str">
        <f ca="1">+IF(OFFSET('Hygiene Data'!$D$13,0,10*ROW('Hygiene Data'!D146))="","",OFFSET('Hygiene Data'!$D$13,0,10*ROW('Hygiene Data'!D146)))</f>
        <v/>
      </c>
      <c r="DR152" s="370" t="str">
        <f ca="1">+IF(OFFSET('Hygiene Data'!$E$11,0,10*ROW('Hygiene Data'!E146))="","",OFFSET('Hygiene Data'!$E$11,0,10*ROW('Hygiene Data'!E146)))</f>
        <v/>
      </c>
      <c r="DS152" s="370" t="str">
        <f ca="1">+IF(OFFSET('Hygiene Data'!$E$12,0,10*ROW('Hygiene Data'!E146))="","",OFFSET('Hygiene Data'!$E$12,0,10*ROW('Hygiene Data'!E146)))</f>
        <v/>
      </c>
      <c r="DT152" s="370" t="str">
        <f ca="1">+IF(OFFSET('Hygiene Data'!$E$13,0,10*ROW('Hygiene Data'!E146))="","",OFFSET('Hygiene Data'!$E$13,0,10*ROW('Hygiene Data'!E146)))</f>
        <v/>
      </c>
      <c r="DU152" s="370" t="str">
        <f ca="1">+IF(OFFSET('Hygiene Data'!$F$11,0,10*ROW('Hygiene Data'!F146))="","",OFFSET('Hygiene Data'!$F$11,0,10*ROW('Hygiene Data'!F146)))</f>
        <v/>
      </c>
      <c r="DV152" s="370" t="str">
        <f ca="1">+IF(OFFSET('Hygiene Data'!$F$12,0,10*ROW('Hygiene Data'!F146))="","",OFFSET('Hygiene Data'!$F$12,0,10*ROW('Hygiene Data'!F146)))</f>
        <v/>
      </c>
      <c r="DW152" s="370" t="str">
        <f ca="1">+IF(OFFSET('Hygiene Data'!$F$13,0,10*ROW('Hygiene Data'!F146))="","",OFFSET('Hygiene Data'!$F$13,0,10*ROW('Hygiene Data'!F146)))</f>
        <v/>
      </c>
      <c r="DX152" s="370" t="str">
        <f ca="1">+IF(OFFSET('Hygiene Data'!$G$11,0,10*ROW('Hygiene Data'!G146))="","",OFFSET('Hygiene Data'!$G$11,0,10*ROW('Hygiene Data'!G146)))</f>
        <v/>
      </c>
      <c r="DY152" s="370" t="str">
        <f ca="1">+IF(OFFSET('Hygiene Data'!$G$12,0,10*ROW('Hygiene Data'!G146))="","",OFFSET('Hygiene Data'!$G$12,0,10*ROW('Hygiene Data'!G146)))</f>
        <v/>
      </c>
      <c r="DZ152" s="370" t="str">
        <f ca="1">+IF(OFFSET('Hygiene Data'!$G$13,0,10*ROW('Hygiene Data'!G146))="","",OFFSET('Hygiene Data'!$G$13,0,10*ROW('Hygiene Data'!G146)))</f>
        <v/>
      </c>
      <c r="EA152" s="370" t="str">
        <f ca="1">+IF(OFFSET('Hygiene Data'!$H$11,0,10*ROW('Hygiene Data'!H146))="","",OFFSET('Hygiene Data'!$H$11,0,10*ROW('Hygiene Data'!H146)))</f>
        <v/>
      </c>
      <c r="EB152" s="370" t="str">
        <f ca="1">+IF(OFFSET('Hygiene Data'!$H$12,0,10*ROW('Hygiene Data'!H146))="","",OFFSET('Hygiene Data'!$H$12,0,10*ROW('Hygiene Data'!H146)))</f>
        <v/>
      </c>
      <c r="EC152" s="370" t="str">
        <f ca="1">+IF(OFFSET('Hygiene Data'!$H$13,0,10*ROW('Hygiene Data'!H146))="","",OFFSET('Hygiene Data'!$H$13,0,10*ROW('Hygiene Data'!H146)))</f>
        <v/>
      </c>
      <c r="ED152" s="370" t="str">
        <f ca="1">+IF(OFFSET('Hygiene Data'!$I$11,0,10*ROW('Hygiene Data'!I146))="","",OFFSET('Hygiene Data'!$I$11,0,10*ROW('Hygiene Data'!I146)))</f>
        <v/>
      </c>
      <c r="EE152" s="370" t="str">
        <f ca="1">+IF(OFFSET('Hygiene Data'!$I$12,0,10*ROW('Hygiene Data'!I146))="","",OFFSET('Hygiene Data'!$I$12,0,10*ROW('Hygiene Data'!I146)))</f>
        <v/>
      </c>
      <c r="EF152" s="370" t="str">
        <f ca="1">+IF(OFFSET('Hygiene Data'!$I$13,0,10*ROW('Hygiene Data'!I146))="","",OFFSET('Hygiene Data'!$I$13,0,10*ROW('Hygiene Data'!I146)))</f>
        <v/>
      </c>
    </row>
    <row r="153" spans="1:136" x14ac:dyDescent="0.25">
      <c r="A153" s="479" t="str">
        <f ca="1">+IF(OFFSET('Water Data'!$B$2,0,10*ROW('Water Data'!E147))="","",OFFSET('Water Data'!$B$2,0,10*ROW('Water Data'!E147)))</f>
        <v/>
      </c>
      <c r="B153" s="47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6" t="str">
        <f t="shared" ca="1" si="2"/>
        <v/>
      </c>
      <c r="D153" s="50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0" t="str">
        <f ca="1">+IF(OFFSET('Water Data'!$D$27,0,10*ROW('Water Data'!D147))="","",OFFSET('Water Data'!$D$27,0,10*ROW('Water Data'!D147)))</f>
        <v/>
      </c>
      <c r="BT153" s="370" t="str">
        <f ca="1">+IF(OFFSET('Water Data'!$D$28,0,10*ROW('Water Data'!D147))="","",OFFSET('Water Data'!$D$28,0,10*ROW('Water Data'!D147)))</f>
        <v/>
      </c>
      <c r="BU153" s="370" t="str">
        <f ca="1">+IF(OFFSET('Water Data'!$D$29,0,10*ROW('Water Data'!D147))="","",OFFSET('Water Data'!$D$29,0,10*ROW('Water Data'!D147)))</f>
        <v/>
      </c>
      <c r="BV153" s="370" t="str">
        <f ca="1">+IF(OFFSET('Water Data'!$E$27,0,10*ROW('Water Data'!E147))="","",OFFSET('Water Data'!$E$27,0,10*ROW('Water Data'!E147)))</f>
        <v/>
      </c>
      <c r="BW153" s="370" t="str">
        <f ca="1">+IF(OFFSET('Water Data'!$E$28,0,10*ROW('Water Data'!E147))="","",OFFSET('Water Data'!$E$28,0,10*ROW('Water Data'!E147)))</f>
        <v/>
      </c>
      <c r="BX153" s="370" t="str">
        <f ca="1">+IF(OFFSET('Water Data'!$E$29,0,10*ROW('Water Data'!E147))="","",OFFSET('Water Data'!$E$29,0,10*ROW('Water Data'!E147)))</f>
        <v/>
      </c>
      <c r="BY153" s="370" t="str">
        <f ca="1">+IF(OFFSET('Water Data'!$F$27,0,10*ROW('Water Data'!F147))="","",OFFSET('Water Data'!$F$27,0,10*ROW('Water Data'!F147)))</f>
        <v/>
      </c>
      <c r="BZ153" s="370" t="str">
        <f ca="1">+IF(OFFSET('Water Data'!$F$28,0,10*ROW('Water Data'!F147))="","",OFFSET('Water Data'!$F$28,0,10*ROW('Water Data'!F147)))</f>
        <v/>
      </c>
      <c r="CA153" s="370" t="str">
        <f ca="1">+IF(OFFSET('Water Data'!$F$29,0,10*ROW('Water Data'!F147))="","",OFFSET('Water Data'!$F$29,0,10*ROW('Water Data'!F147)))</f>
        <v/>
      </c>
      <c r="CB153" s="370" t="str">
        <f ca="1">+IF(OFFSET('Water Data'!$G$27,0,10*ROW('Water Data'!G147))="","",OFFSET('Water Data'!$G$27,0,10*ROW('Water Data'!G147)))</f>
        <v/>
      </c>
      <c r="CC153" s="370" t="str">
        <f ca="1">+IF(OFFSET('Water Data'!$G$28,0,10*ROW('Water Data'!G147))="","",OFFSET('Water Data'!$G$28,0,10*ROW('Water Data'!G147)))</f>
        <v/>
      </c>
      <c r="CD153" s="370" t="str">
        <f ca="1">+IF(OFFSET('Water Data'!$G$29,0,10*ROW('Water Data'!G147))="","",OFFSET('Water Data'!$G$29,0,10*ROW('Water Data'!G147)))</f>
        <v/>
      </c>
      <c r="CE153" s="370" t="str">
        <f ca="1">+IF(OFFSET('Water Data'!$H$27,0,10*ROW('Water Data'!H147))="","",OFFSET('Water Data'!$H$27,0,10*ROW('Water Data'!H147)))</f>
        <v/>
      </c>
      <c r="CF153" s="370" t="str">
        <f ca="1">+IF(OFFSET('Water Data'!$H$28,0,10*ROW('Water Data'!H147))="","",OFFSET('Water Data'!$H$28,0,10*ROW('Water Data'!H147)))</f>
        <v/>
      </c>
      <c r="CG153" s="370" t="str">
        <f ca="1">+IF(OFFSET('Water Data'!$H$29,0,10*ROW('Water Data'!H147))="","",OFFSET('Water Data'!$H$29,0,10*ROW('Water Data'!H147)))</f>
        <v/>
      </c>
      <c r="CH153" s="370" t="str">
        <f ca="1">+IF(OFFSET('Water Data'!$I$27,0,10*ROW('Water Data'!I147))="","",OFFSET('Water Data'!$I$27,0,10*ROW('Water Data'!I147)))</f>
        <v/>
      </c>
      <c r="CI153" s="370" t="str">
        <f ca="1">+IF(OFFSET('Water Data'!$I$28,0,10*ROW('Water Data'!I147))="","",OFFSET('Water Data'!$I$28,0,10*ROW('Water Data'!I147)))</f>
        <v/>
      </c>
      <c r="CJ153" s="370" t="str">
        <f ca="1">+IF(OFFSET('Water Data'!$I$29,0,10*ROW('Water Data'!I147))="","",OFFSET('Water Data'!$I$29,0,10*ROW('Water Data'!I147)))</f>
        <v/>
      </c>
      <c r="CK153" s="370" t="str">
        <f ca="1">+IF(OFFSET('Sanitation Data'!$D$28,0,10*ROW('Sanitation Data'!D147))="","",OFFSET('Sanitation Data'!$D$28,0,10*ROW('Sanitation Data'!D147)))</f>
        <v/>
      </c>
      <c r="CL153" s="370" t="str">
        <f ca="1">+IF(OFFSET('Sanitation Data'!$D$29,0,10*ROW('Sanitation Data'!D147))="","",OFFSET('Sanitation Data'!$D$29,0,10*ROW('Sanitation Data'!D147)))</f>
        <v/>
      </c>
      <c r="CM153" s="370" t="str">
        <f ca="1">+IF(OFFSET('Sanitation Data'!$D$30,0,10*ROW('Sanitation Data'!D147))="","",OFFSET('Sanitation Data'!$D$30,0,10*ROW('Sanitation Data'!D147)))</f>
        <v/>
      </c>
      <c r="CN153" s="370" t="str">
        <f ca="1">+IF(OFFSET('Sanitation Data'!$D$31,0,10*ROW('Sanitation Data'!D147))="","",OFFSET('Sanitation Data'!$D$31,0,10*ROW('Sanitation Data'!D147)))</f>
        <v/>
      </c>
      <c r="CO153" s="370" t="str">
        <f ca="1">+IF(OFFSET('Sanitation Data'!$D$32,0,10*ROW('Sanitation Data'!D147))="","",OFFSET('Sanitation Data'!$D$32,0,10*ROW('Sanitation Data'!D147)))</f>
        <v/>
      </c>
      <c r="CP153" s="370" t="str">
        <f ca="1">+IF(OFFSET('Sanitation Data'!$E$28,0,10*ROW('Sanitation Data'!E147))="","",OFFSET('Sanitation Data'!$E$28,0,10*ROW('Sanitation Data'!E147)))</f>
        <v/>
      </c>
      <c r="CQ153" s="370" t="str">
        <f ca="1">+IF(OFFSET('Sanitation Data'!$E$29,0,10*ROW('Sanitation Data'!E147))="","",OFFSET('Sanitation Data'!$E$29,0,10*ROW('Sanitation Data'!E147)))</f>
        <v/>
      </c>
      <c r="CR153" s="370" t="str">
        <f ca="1">+IF(OFFSET('Sanitation Data'!$E$30,0,10*ROW('Sanitation Data'!E147))="","",OFFSET('Sanitation Data'!$E$30,0,10*ROW('Sanitation Data'!E147)))</f>
        <v/>
      </c>
      <c r="CS153" s="370" t="str">
        <f ca="1">+IF(OFFSET('Sanitation Data'!$E$31,0,10*ROW('Sanitation Data'!E147))="","",OFFSET('Sanitation Data'!$E$31,0,10*ROW('Sanitation Data'!E147)))</f>
        <v/>
      </c>
      <c r="CT153" s="370" t="str">
        <f ca="1">+IF(OFFSET('Sanitation Data'!$E$32,0,10*ROW('Sanitation Data'!E147))="","",OFFSET('Sanitation Data'!$E$32,0,10*ROW('Sanitation Data'!E147)))</f>
        <v/>
      </c>
      <c r="CU153" s="370" t="str">
        <f ca="1">+IF(OFFSET('Sanitation Data'!$F$28,0,10*ROW('Sanitation Data'!F147))="","",OFFSET('Sanitation Data'!$F$28,0,10*ROW('Sanitation Data'!F147)))</f>
        <v/>
      </c>
      <c r="CV153" s="370" t="str">
        <f ca="1">+IF(OFFSET('Sanitation Data'!$F$29,0,10*ROW('Sanitation Data'!F147))="","",OFFSET('Sanitation Data'!$F$29,0,10*ROW('Sanitation Data'!F147)))</f>
        <v/>
      </c>
      <c r="CW153" s="370" t="str">
        <f ca="1">+IF(OFFSET('Sanitation Data'!$F$30,0,10*ROW('Sanitation Data'!F147))="","",OFFSET('Sanitation Data'!$F$30,0,10*ROW('Sanitation Data'!F147)))</f>
        <v/>
      </c>
      <c r="CX153" s="370" t="str">
        <f ca="1">+IF(OFFSET('Sanitation Data'!$F$31,0,10*ROW('Sanitation Data'!F147))="","",OFFSET('Sanitation Data'!$F$31,0,10*ROW('Sanitation Data'!F147)))</f>
        <v/>
      </c>
      <c r="CY153" s="370" t="str">
        <f ca="1">+IF(OFFSET('Sanitation Data'!$F$32,0,10*ROW('Sanitation Data'!F147))="","",OFFSET('Sanitation Data'!$F$32,0,10*ROW('Sanitation Data'!F147)))</f>
        <v/>
      </c>
      <c r="CZ153" s="370" t="str">
        <f ca="1">+IF(OFFSET('Sanitation Data'!$G$28,0,10*ROW('Sanitation Data'!G147))="","",OFFSET('Sanitation Data'!$G$28,0,10*ROW('Sanitation Data'!G147)))</f>
        <v/>
      </c>
      <c r="DA153" s="370" t="str">
        <f ca="1">+IF(OFFSET('Sanitation Data'!$G$29,0,10*ROW('Sanitation Data'!G147))="","",OFFSET('Sanitation Data'!$G$29,0,10*ROW('Sanitation Data'!G147)))</f>
        <v/>
      </c>
      <c r="DB153" s="370" t="str">
        <f ca="1">+IF(OFFSET('Sanitation Data'!$G$30,0,10*ROW('Sanitation Data'!G147))="","",OFFSET('Sanitation Data'!$G$30,0,10*ROW('Sanitation Data'!G147)))</f>
        <v/>
      </c>
      <c r="DC153" s="370" t="str">
        <f ca="1">+IF(OFFSET('Sanitation Data'!$G$31,0,10*ROW('Sanitation Data'!G147))="","",OFFSET('Sanitation Data'!$G$31,0,10*ROW('Sanitation Data'!G147)))</f>
        <v/>
      </c>
      <c r="DD153" s="370" t="str">
        <f ca="1">+IF(OFFSET('Sanitation Data'!$G$32,0,10*ROW('Sanitation Data'!G147))="","",OFFSET('Sanitation Data'!$G$32,0,10*ROW('Sanitation Data'!G147)))</f>
        <v/>
      </c>
      <c r="DE153" s="370" t="str">
        <f ca="1">+IF(OFFSET('Sanitation Data'!$H$28,0,10*ROW('Sanitation Data'!H147))="","",OFFSET('Sanitation Data'!$H$28,0,10*ROW('Sanitation Data'!H147)))</f>
        <v/>
      </c>
      <c r="DF153" s="370" t="str">
        <f ca="1">+IF(OFFSET('Sanitation Data'!$H$29,0,10*ROW('Sanitation Data'!H147))="","",OFFSET('Sanitation Data'!$H$29,0,10*ROW('Sanitation Data'!H147)))</f>
        <v/>
      </c>
      <c r="DG153" s="370" t="str">
        <f ca="1">+IF(OFFSET('Sanitation Data'!$H$30,0,10*ROW('Sanitation Data'!H147))="","",OFFSET('Sanitation Data'!$H$30,0,10*ROW('Sanitation Data'!H147)))</f>
        <v/>
      </c>
      <c r="DH153" s="370" t="str">
        <f ca="1">+IF(OFFSET('Sanitation Data'!$H$31,0,10*ROW('Sanitation Data'!H147))="","",OFFSET('Sanitation Data'!$H$31,0,10*ROW('Sanitation Data'!H147)))</f>
        <v/>
      </c>
      <c r="DI153" s="370" t="str">
        <f ca="1">+IF(OFFSET('Sanitation Data'!$H$32,0,10*ROW('Sanitation Data'!H147))="","",OFFSET('Sanitation Data'!$H$32,0,10*ROW('Sanitation Data'!H147)))</f>
        <v/>
      </c>
      <c r="DJ153" s="370" t="str">
        <f ca="1">+IF(OFFSET('Sanitation Data'!$I$28,0,10*ROW('Sanitation Data'!I147))="","",OFFSET('Sanitation Data'!$I$28,0,10*ROW('Sanitation Data'!I147)))</f>
        <v/>
      </c>
      <c r="DK153" s="370" t="str">
        <f ca="1">+IF(OFFSET('Sanitation Data'!$I$29,0,10*ROW('Sanitation Data'!I147))="","",OFFSET('Sanitation Data'!$I$29,0,10*ROW('Sanitation Data'!I147)))</f>
        <v/>
      </c>
      <c r="DL153" s="370" t="str">
        <f ca="1">+IF(OFFSET('Sanitation Data'!$I$30,0,10*ROW('Sanitation Data'!I147))="","",OFFSET('Sanitation Data'!$I$30,0,10*ROW('Sanitation Data'!I147)))</f>
        <v/>
      </c>
      <c r="DM153" s="370" t="str">
        <f ca="1">+IF(OFFSET('Sanitation Data'!$I$31,0,10*ROW('Sanitation Data'!I147))="","",OFFSET('Sanitation Data'!$I$31,0,10*ROW('Sanitation Data'!I147)))</f>
        <v/>
      </c>
      <c r="DN153" s="370" t="str">
        <f ca="1">+IF(OFFSET('Sanitation Data'!$I$32,0,10*ROW('Sanitation Data'!I147))="","",OFFSET('Sanitation Data'!$I$32,0,10*ROW('Sanitation Data'!I147)))</f>
        <v/>
      </c>
      <c r="DO153" s="370" t="str">
        <f ca="1">+IF(OFFSET('Hygiene Data'!$D$11,0,10*ROW('Hygiene Data'!D147))="","",OFFSET('Hygiene Data'!$D$11,0,10*ROW('Hygiene Data'!D147)))</f>
        <v/>
      </c>
      <c r="DP153" s="370" t="str">
        <f ca="1">+IF(OFFSET('Hygiene Data'!$D$12,0,10*ROW('Hygiene Data'!D147))="","",OFFSET('Hygiene Data'!$D$12,0,10*ROW('Hygiene Data'!D147)))</f>
        <v/>
      </c>
      <c r="DQ153" s="370" t="str">
        <f ca="1">+IF(OFFSET('Hygiene Data'!$D$13,0,10*ROW('Hygiene Data'!D147))="","",OFFSET('Hygiene Data'!$D$13,0,10*ROW('Hygiene Data'!D147)))</f>
        <v/>
      </c>
      <c r="DR153" s="370" t="str">
        <f ca="1">+IF(OFFSET('Hygiene Data'!$E$11,0,10*ROW('Hygiene Data'!E147))="","",OFFSET('Hygiene Data'!$E$11,0,10*ROW('Hygiene Data'!E147)))</f>
        <v/>
      </c>
      <c r="DS153" s="370" t="str">
        <f ca="1">+IF(OFFSET('Hygiene Data'!$E$12,0,10*ROW('Hygiene Data'!E147))="","",OFFSET('Hygiene Data'!$E$12,0,10*ROW('Hygiene Data'!E147)))</f>
        <v/>
      </c>
      <c r="DT153" s="370" t="str">
        <f ca="1">+IF(OFFSET('Hygiene Data'!$E$13,0,10*ROW('Hygiene Data'!E147))="","",OFFSET('Hygiene Data'!$E$13,0,10*ROW('Hygiene Data'!E147)))</f>
        <v/>
      </c>
      <c r="DU153" s="370" t="str">
        <f ca="1">+IF(OFFSET('Hygiene Data'!$F$11,0,10*ROW('Hygiene Data'!F147))="","",OFFSET('Hygiene Data'!$F$11,0,10*ROW('Hygiene Data'!F147)))</f>
        <v/>
      </c>
      <c r="DV153" s="370" t="str">
        <f ca="1">+IF(OFFSET('Hygiene Data'!$F$12,0,10*ROW('Hygiene Data'!F147))="","",OFFSET('Hygiene Data'!$F$12,0,10*ROW('Hygiene Data'!F147)))</f>
        <v/>
      </c>
      <c r="DW153" s="370" t="str">
        <f ca="1">+IF(OFFSET('Hygiene Data'!$F$13,0,10*ROW('Hygiene Data'!F147))="","",OFFSET('Hygiene Data'!$F$13,0,10*ROW('Hygiene Data'!F147)))</f>
        <v/>
      </c>
      <c r="DX153" s="370" t="str">
        <f ca="1">+IF(OFFSET('Hygiene Data'!$G$11,0,10*ROW('Hygiene Data'!G147))="","",OFFSET('Hygiene Data'!$G$11,0,10*ROW('Hygiene Data'!G147)))</f>
        <v/>
      </c>
      <c r="DY153" s="370" t="str">
        <f ca="1">+IF(OFFSET('Hygiene Data'!$G$12,0,10*ROW('Hygiene Data'!G147))="","",OFFSET('Hygiene Data'!$G$12,0,10*ROW('Hygiene Data'!G147)))</f>
        <v/>
      </c>
      <c r="DZ153" s="370" t="str">
        <f ca="1">+IF(OFFSET('Hygiene Data'!$G$13,0,10*ROW('Hygiene Data'!G147))="","",OFFSET('Hygiene Data'!$G$13,0,10*ROW('Hygiene Data'!G147)))</f>
        <v/>
      </c>
      <c r="EA153" s="370" t="str">
        <f ca="1">+IF(OFFSET('Hygiene Data'!$H$11,0,10*ROW('Hygiene Data'!H147))="","",OFFSET('Hygiene Data'!$H$11,0,10*ROW('Hygiene Data'!H147)))</f>
        <v/>
      </c>
      <c r="EB153" s="370" t="str">
        <f ca="1">+IF(OFFSET('Hygiene Data'!$H$12,0,10*ROW('Hygiene Data'!H147))="","",OFFSET('Hygiene Data'!$H$12,0,10*ROW('Hygiene Data'!H147)))</f>
        <v/>
      </c>
      <c r="EC153" s="370" t="str">
        <f ca="1">+IF(OFFSET('Hygiene Data'!$H$13,0,10*ROW('Hygiene Data'!H147))="","",OFFSET('Hygiene Data'!$H$13,0,10*ROW('Hygiene Data'!H147)))</f>
        <v/>
      </c>
      <c r="ED153" s="370" t="str">
        <f ca="1">+IF(OFFSET('Hygiene Data'!$I$11,0,10*ROW('Hygiene Data'!I147))="","",OFFSET('Hygiene Data'!$I$11,0,10*ROW('Hygiene Data'!I147)))</f>
        <v/>
      </c>
      <c r="EE153" s="370" t="str">
        <f ca="1">+IF(OFFSET('Hygiene Data'!$I$12,0,10*ROW('Hygiene Data'!I147))="","",OFFSET('Hygiene Data'!$I$12,0,10*ROW('Hygiene Data'!I147)))</f>
        <v/>
      </c>
      <c r="EF153" s="370" t="str">
        <f ca="1">+IF(OFFSET('Hygiene Data'!$I$13,0,10*ROW('Hygiene Data'!I147))="","",OFFSET('Hygiene Data'!$I$13,0,10*ROW('Hygiene Data'!I147)))</f>
        <v/>
      </c>
    </row>
    <row r="154" spans="1:136" x14ac:dyDescent="0.25">
      <c r="A154" s="479" t="str">
        <f ca="1">+IF(OFFSET('Water Data'!$B$2,0,10*ROW('Water Data'!E148))="","",OFFSET('Water Data'!$B$2,0,10*ROW('Water Data'!E148)))</f>
        <v/>
      </c>
      <c r="B154" s="47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6" t="str">
        <f t="shared" ca="1" si="2"/>
        <v/>
      </c>
      <c r="D154" s="50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0" t="str">
        <f ca="1">+IF(OFFSET('Water Data'!$D$27,0,10*ROW('Water Data'!D148))="","",OFFSET('Water Data'!$D$27,0,10*ROW('Water Data'!D148)))</f>
        <v/>
      </c>
      <c r="BT154" s="370" t="str">
        <f ca="1">+IF(OFFSET('Water Data'!$D$28,0,10*ROW('Water Data'!D148))="","",OFFSET('Water Data'!$D$28,0,10*ROW('Water Data'!D148)))</f>
        <v/>
      </c>
      <c r="BU154" s="370" t="str">
        <f ca="1">+IF(OFFSET('Water Data'!$D$29,0,10*ROW('Water Data'!D148))="","",OFFSET('Water Data'!$D$29,0,10*ROW('Water Data'!D148)))</f>
        <v/>
      </c>
      <c r="BV154" s="370" t="str">
        <f ca="1">+IF(OFFSET('Water Data'!$E$27,0,10*ROW('Water Data'!E148))="","",OFFSET('Water Data'!$E$27,0,10*ROW('Water Data'!E148)))</f>
        <v/>
      </c>
      <c r="BW154" s="370" t="str">
        <f ca="1">+IF(OFFSET('Water Data'!$E$28,0,10*ROW('Water Data'!E148))="","",OFFSET('Water Data'!$E$28,0,10*ROW('Water Data'!E148)))</f>
        <v/>
      </c>
      <c r="BX154" s="370" t="str">
        <f ca="1">+IF(OFFSET('Water Data'!$E$29,0,10*ROW('Water Data'!E148))="","",OFFSET('Water Data'!$E$29,0,10*ROW('Water Data'!E148)))</f>
        <v/>
      </c>
      <c r="BY154" s="370" t="str">
        <f ca="1">+IF(OFFSET('Water Data'!$F$27,0,10*ROW('Water Data'!F148))="","",OFFSET('Water Data'!$F$27,0,10*ROW('Water Data'!F148)))</f>
        <v/>
      </c>
      <c r="BZ154" s="370" t="str">
        <f ca="1">+IF(OFFSET('Water Data'!$F$28,0,10*ROW('Water Data'!F148))="","",OFFSET('Water Data'!$F$28,0,10*ROW('Water Data'!F148)))</f>
        <v/>
      </c>
      <c r="CA154" s="370" t="str">
        <f ca="1">+IF(OFFSET('Water Data'!$F$29,0,10*ROW('Water Data'!F148))="","",OFFSET('Water Data'!$F$29,0,10*ROW('Water Data'!F148)))</f>
        <v/>
      </c>
      <c r="CB154" s="370" t="str">
        <f ca="1">+IF(OFFSET('Water Data'!$G$27,0,10*ROW('Water Data'!G148))="","",OFFSET('Water Data'!$G$27,0,10*ROW('Water Data'!G148)))</f>
        <v/>
      </c>
      <c r="CC154" s="370" t="str">
        <f ca="1">+IF(OFFSET('Water Data'!$G$28,0,10*ROW('Water Data'!G148))="","",OFFSET('Water Data'!$G$28,0,10*ROW('Water Data'!G148)))</f>
        <v/>
      </c>
      <c r="CD154" s="370" t="str">
        <f ca="1">+IF(OFFSET('Water Data'!$G$29,0,10*ROW('Water Data'!G148))="","",OFFSET('Water Data'!$G$29,0,10*ROW('Water Data'!G148)))</f>
        <v/>
      </c>
      <c r="CE154" s="370" t="str">
        <f ca="1">+IF(OFFSET('Water Data'!$H$27,0,10*ROW('Water Data'!H148))="","",OFFSET('Water Data'!$H$27,0,10*ROW('Water Data'!H148)))</f>
        <v/>
      </c>
      <c r="CF154" s="370" t="str">
        <f ca="1">+IF(OFFSET('Water Data'!$H$28,0,10*ROW('Water Data'!H148))="","",OFFSET('Water Data'!$H$28,0,10*ROW('Water Data'!H148)))</f>
        <v/>
      </c>
      <c r="CG154" s="370" t="str">
        <f ca="1">+IF(OFFSET('Water Data'!$H$29,0,10*ROW('Water Data'!H148))="","",OFFSET('Water Data'!$H$29,0,10*ROW('Water Data'!H148)))</f>
        <v/>
      </c>
      <c r="CH154" s="370" t="str">
        <f ca="1">+IF(OFFSET('Water Data'!$I$27,0,10*ROW('Water Data'!I148))="","",OFFSET('Water Data'!$I$27,0,10*ROW('Water Data'!I148)))</f>
        <v/>
      </c>
      <c r="CI154" s="370" t="str">
        <f ca="1">+IF(OFFSET('Water Data'!$I$28,0,10*ROW('Water Data'!I148))="","",OFFSET('Water Data'!$I$28,0,10*ROW('Water Data'!I148)))</f>
        <v/>
      </c>
      <c r="CJ154" s="370" t="str">
        <f ca="1">+IF(OFFSET('Water Data'!$I$29,0,10*ROW('Water Data'!I148))="","",OFFSET('Water Data'!$I$29,0,10*ROW('Water Data'!I148)))</f>
        <v/>
      </c>
      <c r="CK154" s="370" t="str">
        <f ca="1">+IF(OFFSET('Sanitation Data'!$D$28,0,10*ROW('Sanitation Data'!D148))="","",OFFSET('Sanitation Data'!$D$28,0,10*ROW('Sanitation Data'!D148)))</f>
        <v/>
      </c>
      <c r="CL154" s="370" t="str">
        <f ca="1">+IF(OFFSET('Sanitation Data'!$D$29,0,10*ROW('Sanitation Data'!D148))="","",OFFSET('Sanitation Data'!$D$29,0,10*ROW('Sanitation Data'!D148)))</f>
        <v/>
      </c>
      <c r="CM154" s="370" t="str">
        <f ca="1">+IF(OFFSET('Sanitation Data'!$D$30,0,10*ROW('Sanitation Data'!D148))="","",OFFSET('Sanitation Data'!$D$30,0,10*ROW('Sanitation Data'!D148)))</f>
        <v/>
      </c>
      <c r="CN154" s="370" t="str">
        <f ca="1">+IF(OFFSET('Sanitation Data'!$D$31,0,10*ROW('Sanitation Data'!D148))="","",OFFSET('Sanitation Data'!$D$31,0,10*ROW('Sanitation Data'!D148)))</f>
        <v/>
      </c>
      <c r="CO154" s="370" t="str">
        <f ca="1">+IF(OFFSET('Sanitation Data'!$D$32,0,10*ROW('Sanitation Data'!D148))="","",OFFSET('Sanitation Data'!$D$32,0,10*ROW('Sanitation Data'!D148)))</f>
        <v/>
      </c>
      <c r="CP154" s="370" t="str">
        <f ca="1">+IF(OFFSET('Sanitation Data'!$E$28,0,10*ROW('Sanitation Data'!E148))="","",OFFSET('Sanitation Data'!$E$28,0,10*ROW('Sanitation Data'!E148)))</f>
        <v/>
      </c>
      <c r="CQ154" s="370" t="str">
        <f ca="1">+IF(OFFSET('Sanitation Data'!$E$29,0,10*ROW('Sanitation Data'!E148))="","",OFFSET('Sanitation Data'!$E$29,0,10*ROW('Sanitation Data'!E148)))</f>
        <v/>
      </c>
      <c r="CR154" s="370" t="str">
        <f ca="1">+IF(OFFSET('Sanitation Data'!$E$30,0,10*ROW('Sanitation Data'!E148))="","",OFFSET('Sanitation Data'!$E$30,0,10*ROW('Sanitation Data'!E148)))</f>
        <v/>
      </c>
      <c r="CS154" s="370" t="str">
        <f ca="1">+IF(OFFSET('Sanitation Data'!$E$31,0,10*ROW('Sanitation Data'!E148))="","",OFFSET('Sanitation Data'!$E$31,0,10*ROW('Sanitation Data'!E148)))</f>
        <v/>
      </c>
      <c r="CT154" s="370" t="str">
        <f ca="1">+IF(OFFSET('Sanitation Data'!$E$32,0,10*ROW('Sanitation Data'!E148))="","",OFFSET('Sanitation Data'!$E$32,0,10*ROW('Sanitation Data'!E148)))</f>
        <v/>
      </c>
      <c r="CU154" s="370" t="str">
        <f ca="1">+IF(OFFSET('Sanitation Data'!$F$28,0,10*ROW('Sanitation Data'!F148))="","",OFFSET('Sanitation Data'!$F$28,0,10*ROW('Sanitation Data'!F148)))</f>
        <v/>
      </c>
      <c r="CV154" s="370" t="str">
        <f ca="1">+IF(OFFSET('Sanitation Data'!$F$29,0,10*ROW('Sanitation Data'!F148))="","",OFFSET('Sanitation Data'!$F$29,0,10*ROW('Sanitation Data'!F148)))</f>
        <v/>
      </c>
      <c r="CW154" s="370" t="str">
        <f ca="1">+IF(OFFSET('Sanitation Data'!$F$30,0,10*ROW('Sanitation Data'!F148))="","",OFFSET('Sanitation Data'!$F$30,0,10*ROW('Sanitation Data'!F148)))</f>
        <v/>
      </c>
      <c r="CX154" s="370" t="str">
        <f ca="1">+IF(OFFSET('Sanitation Data'!$F$31,0,10*ROW('Sanitation Data'!F148))="","",OFFSET('Sanitation Data'!$F$31,0,10*ROW('Sanitation Data'!F148)))</f>
        <v/>
      </c>
      <c r="CY154" s="370" t="str">
        <f ca="1">+IF(OFFSET('Sanitation Data'!$F$32,0,10*ROW('Sanitation Data'!F148))="","",OFFSET('Sanitation Data'!$F$32,0,10*ROW('Sanitation Data'!F148)))</f>
        <v/>
      </c>
      <c r="CZ154" s="370" t="str">
        <f ca="1">+IF(OFFSET('Sanitation Data'!$G$28,0,10*ROW('Sanitation Data'!G148))="","",OFFSET('Sanitation Data'!$G$28,0,10*ROW('Sanitation Data'!G148)))</f>
        <v/>
      </c>
      <c r="DA154" s="370" t="str">
        <f ca="1">+IF(OFFSET('Sanitation Data'!$G$29,0,10*ROW('Sanitation Data'!G148))="","",OFFSET('Sanitation Data'!$G$29,0,10*ROW('Sanitation Data'!G148)))</f>
        <v/>
      </c>
      <c r="DB154" s="370" t="str">
        <f ca="1">+IF(OFFSET('Sanitation Data'!$G$30,0,10*ROW('Sanitation Data'!G148))="","",OFFSET('Sanitation Data'!$G$30,0,10*ROW('Sanitation Data'!G148)))</f>
        <v/>
      </c>
      <c r="DC154" s="370" t="str">
        <f ca="1">+IF(OFFSET('Sanitation Data'!$G$31,0,10*ROW('Sanitation Data'!G148))="","",OFFSET('Sanitation Data'!$G$31,0,10*ROW('Sanitation Data'!G148)))</f>
        <v/>
      </c>
      <c r="DD154" s="370" t="str">
        <f ca="1">+IF(OFFSET('Sanitation Data'!$G$32,0,10*ROW('Sanitation Data'!G148))="","",OFFSET('Sanitation Data'!$G$32,0,10*ROW('Sanitation Data'!G148)))</f>
        <v/>
      </c>
      <c r="DE154" s="370" t="str">
        <f ca="1">+IF(OFFSET('Sanitation Data'!$H$28,0,10*ROW('Sanitation Data'!H148))="","",OFFSET('Sanitation Data'!$H$28,0,10*ROW('Sanitation Data'!H148)))</f>
        <v/>
      </c>
      <c r="DF154" s="370" t="str">
        <f ca="1">+IF(OFFSET('Sanitation Data'!$H$29,0,10*ROW('Sanitation Data'!H148))="","",OFFSET('Sanitation Data'!$H$29,0,10*ROW('Sanitation Data'!H148)))</f>
        <v/>
      </c>
      <c r="DG154" s="370" t="str">
        <f ca="1">+IF(OFFSET('Sanitation Data'!$H$30,0,10*ROW('Sanitation Data'!H148))="","",OFFSET('Sanitation Data'!$H$30,0,10*ROW('Sanitation Data'!H148)))</f>
        <v/>
      </c>
      <c r="DH154" s="370" t="str">
        <f ca="1">+IF(OFFSET('Sanitation Data'!$H$31,0,10*ROW('Sanitation Data'!H148))="","",OFFSET('Sanitation Data'!$H$31,0,10*ROW('Sanitation Data'!H148)))</f>
        <v/>
      </c>
      <c r="DI154" s="370" t="str">
        <f ca="1">+IF(OFFSET('Sanitation Data'!$H$32,0,10*ROW('Sanitation Data'!H148))="","",OFFSET('Sanitation Data'!$H$32,0,10*ROW('Sanitation Data'!H148)))</f>
        <v/>
      </c>
      <c r="DJ154" s="370" t="str">
        <f ca="1">+IF(OFFSET('Sanitation Data'!$I$28,0,10*ROW('Sanitation Data'!I148))="","",OFFSET('Sanitation Data'!$I$28,0,10*ROW('Sanitation Data'!I148)))</f>
        <v/>
      </c>
      <c r="DK154" s="370" t="str">
        <f ca="1">+IF(OFFSET('Sanitation Data'!$I$29,0,10*ROW('Sanitation Data'!I148))="","",OFFSET('Sanitation Data'!$I$29,0,10*ROW('Sanitation Data'!I148)))</f>
        <v/>
      </c>
      <c r="DL154" s="370" t="str">
        <f ca="1">+IF(OFFSET('Sanitation Data'!$I$30,0,10*ROW('Sanitation Data'!I148))="","",OFFSET('Sanitation Data'!$I$30,0,10*ROW('Sanitation Data'!I148)))</f>
        <v/>
      </c>
      <c r="DM154" s="370" t="str">
        <f ca="1">+IF(OFFSET('Sanitation Data'!$I$31,0,10*ROW('Sanitation Data'!I148))="","",OFFSET('Sanitation Data'!$I$31,0,10*ROW('Sanitation Data'!I148)))</f>
        <v/>
      </c>
      <c r="DN154" s="370" t="str">
        <f ca="1">+IF(OFFSET('Sanitation Data'!$I$32,0,10*ROW('Sanitation Data'!I148))="","",OFFSET('Sanitation Data'!$I$32,0,10*ROW('Sanitation Data'!I148)))</f>
        <v/>
      </c>
      <c r="DO154" s="370" t="str">
        <f ca="1">+IF(OFFSET('Hygiene Data'!$D$11,0,10*ROW('Hygiene Data'!D148))="","",OFFSET('Hygiene Data'!$D$11,0,10*ROW('Hygiene Data'!D148)))</f>
        <v/>
      </c>
      <c r="DP154" s="370" t="str">
        <f ca="1">+IF(OFFSET('Hygiene Data'!$D$12,0,10*ROW('Hygiene Data'!D148))="","",OFFSET('Hygiene Data'!$D$12,0,10*ROW('Hygiene Data'!D148)))</f>
        <v/>
      </c>
      <c r="DQ154" s="370" t="str">
        <f ca="1">+IF(OFFSET('Hygiene Data'!$D$13,0,10*ROW('Hygiene Data'!D148))="","",OFFSET('Hygiene Data'!$D$13,0,10*ROW('Hygiene Data'!D148)))</f>
        <v/>
      </c>
      <c r="DR154" s="370" t="str">
        <f ca="1">+IF(OFFSET('Hygiene Data'!$E$11,0,10*ROW('Hygiene Data'!E148))="","",OFFSET('Hygiene Data'!$E$11,0,10*ROW('Hygiene Data'!E148)))</f>
        <v/>
      </c>
      <c r="DS154" s="370" t="str">
        <f ca="1">+IF(OFFSET('Hygiene Data'!$E$12,0,10*ROW('Hygiene Data'!E148))="","",OFFSET('Hygiene Data'!$E$12,0,10*ROW('Hygiene Data'!E148)))</f>
        <v/>
      </c>
      <c r="DT154" s="370" t="str">
        <f ca="1">+IF(OFFSET('Hygiene Data'!$E$13,0,10*ROW('Hygiene Data'!E148))="","",OFFSET('Hygiene Data'!$E$13,0,10*ROW('Hygiene Data'!E148)))</f>
        <v/>
      </c>
      <c r="DU154" s="370" t="str">
        <f ca="1">+IF(OFFSET('Hygiene Data'!$F$11,0,10*ROW('Hygiene Data'!F148))="","",OFFSET('Hygiene Data'!$F$11,0,10*ROW('Hygiene Data'!F148)))</f>
        <v/>
      </c>
      <c r="DV154" s="370" t="str">
        <f ca="1">+IF(OFFSET('Hygiene Data'!$F$12,0,10*ROW('Hygiene Data'!F148))="","",OFFSET('Hygiene Data'!$F$12,0,10*ROW('Hygiene Data'!F148)))</f>
        <v/>
      </c>
      <c r="DW154" s="370" t="str">
        <f ca="1">+IF(OFFSET('Hygiene Data'!$F$13,0,10*ROW('Hygiene Data'!F148))="","",OFFSET('Hygiene Data'!$F$13,0,10*ROW('Hygiene Data'!F148)))</f>
        <v/>
      </c>
      <c r="DX154" s="370" t="str">
        <f ca="1">+IF(OFFSET('Hygiene Data'!$G$11,0,10*ROW('Hygiene Data'!G148))="","",OFFSET('Hygiene Data'!$G$11,0,10*ROW('Hygiene Data'!G148)))</f>
        <v/>
      </c>
      <c r="DY154" s="370" t="str">
        <f ca="1">+IF(OFFSET('Hygiene Data'!$G$12,0,10*ROW('Hygiene Data'!G148))="","",OFFSET('Hygiene Data'!$G$12,0,10*ROW('Hygiene Data'!G148)))</f>
        <v/>
      </c>
      <c r="DZ154" s="370" t="str">
        <f ca="1">+IF(OFFSET('Hygiene Data'!$G$13,0,10*ROW('Hygiene Data'!G148))="","",OFFSET('Hygiene Data'!$G$13,0,10*ROW('Hygiene Data'!G148)))</f>
        <v/>
      </c>
      <c r="EA154" s="370" t="str">
        <f ca="1">+IF(OFFSET('Hygiene Data'!$H$11,0,10*ROW('Hygiene Data'!H148))="","",OFFSET('Hygiene Data'!$H$11,0,10*ROW('Hygiene Data'!H148)))</f>
        <v/>
      </c>
      <c r="EB154" s="370" t="str">
        <f ca="1">+IF(OFFSET('Hygiene Data'!$H$12,0,10*ROW('Hygiene Data'!H148))="","",OFFSET('Hygiene Data'!$H$12,0,10*ROW('Hygiene Data'!H148)))</f>
        <v/>
      </c>
      <c r="EC154" s="370" t="str">
        <f ca="1">+IF(OFFSET('Hygiene Data'!$H$13,0,10*ROW('Hygiene Data'!H148))="","",OFFSET('Hygiene Data'!$H$13,0,10*ROW('Hygiene Data'!H148)))</f>
        <v/>
      </c>
      <c r="ED154" s="370" t="str">
        <f ca="1">+IF(OFFSET('Hygiene Data'!$I$11,0,10*ROW('Hygiene Data'!I148))="","",OFFSET('Hygiene Data'!$I$11,0,10*ROW('Hygiene Data'!I148)))</f>
        <v/>
      </c>
      <c r="EE154" s="370" t="str">
        <f ca="1">+IF(OFFSET('Hygiene Data'!$I$12,0,10*ROW('Hygiene Data'!I148))="","",OFFSET('Hygiene Data'!$I$12,0,10*ROW('Hygiene Data'!I148)))</f>
        <v/>
      </c>
      <c r="EF154" s="370" t="str">
        <f ca="1">+IF(OFFSET('Hygiene Data'!$I$13,0,10*ROW('Hygiene Data'!I148))="","",OFFSET('Hygiene Data'!$I$13,0,10*ROW('Hygiene Data'!I148)))</f>
        <v/>
      </c>
    </row>
    <row r="155" spans="1:136" x14ac:dyDescent="0.25">
      <c r="A155" s="479" t="str">
        <f ca="1">+IF(OFFSET('Water Data'!$B$2,0,10*ROW('Water Data'!E149))="","",OFFSET('Water Data'!$B$2,0,10*ROW('Water Data'!E149)))</f>
        <v/>
      </c>
      <c r="B155" s="47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6" t="str">
        <f t="shared" ca="1" si="2"/>
        <v/>
      </c>
      <c r="D155" s="50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0" t="str">
        <f ca="1">+IF(OFFSET('Water Data'!$D$27,0,10*ROW('Water Data'!D149))="","",OFFSET('Water Data'!$D$27,0,10*ROW('Water Data'!D149)))</f>
        <v/>
      </c>
      <c r="BT155" s="370" t="str">
        <f ca="1">+IF(OFFSET('Water Data'!$D$28,0,10*ROW('Water Data'!D149))="","",OFFSET('Water Data'!$D$28,0,10*ROW('Water Data'!D149)))</f>
        <v/>
      </c>
      <c r="BU155" s="370" t="str">
        <f ca="1">+IF(OFFSET('Water Data'!$D$29,0,10*ROW('Water Data'!D149))="","",OFFSET('Water Data'!$D$29,0,10*ROW('Water Data'!D149)))</f>
        <v/>
      </c>
      <c r="BV155" s="370" t="str">
        <f ca="1">+IF(OFFSET('Water Data'!$E$27,0,10*ROW('Water Data'!E149))="","",OFFSET('Water Data'!$E$27,0,10*ROW('Water Data'!E149)))</f>
        <v/>
      </c>
      <c r="BW155" s="370" t="str">
        <f ca="1">+IF(OFFSET('Water Data'!$E$28,0,10*ROW('Water Data'!E149))="","",OFFSET('Water Data'!$E$28,0,10*ROW('Water Data'!E149)))</f>
        <v/>
      </c>
      <c r="BX155" s="370" t="str">
        <f ca="1">+IF(OFFSET('Water Data'!$E$29,0,10*ROW('Water Data'!E149))="","",OFFSET('Water Data'!$E$29,0,10*ROW('Water Data'!E149)))</f>
        <v/>
      </c>
      <c r="BY155" s="370" t="str">
        <f ca="1">+IF(OFFSET('Water Data'!$F$27,0,10*ROW('Water Data'!F149))="","",OFFSET('Water Data'!$F$27,0,10*ROW('Water Data'!F149)))</f>
        <v/>
      </c>
      <c r="BZ155" s="370" t="str">
        <f ca="1">+IF(OFFSET('Water Data'!$F$28,0,10*ROW('Water Data'!F149))="","",OFFSET('Water Data'!$F$28,0,10*ROW('Water Data'!F149)))</f>
        <v/>
      </c>
      <c r="CA155" s="370" t="str">
        <f ca="1">+IF(OFFSET('Water Data'!$F$29,0,10*ROW('Water Data'!F149))="","",OFFSET('Water Data'!$F$29,0,10*ROW('Water Data'!F149)))</f>
        <v/>
      </c>
      <c r="CB155" s="370" t="str">
        <f ca="1">+IF(OFFSET('Water Data'!$G$27,0,10*ROW('Water Data'!G149))="","",OFFSET('Water Data'!$G$27,0,10*ROW('Water Data'!G149)))</f>
        <v/>
      </c>
      <c r="CC155" s="370" t="str">
        <f ca="1">+IF(OFFSET('Water Data'!$G$28,0,10*ROW('Water Data'!G149))="","",OFFSET('Water Data'!$G$28,0,10*ROW('Water Data'!G149)))</f>
        <v/>
      </c>
      <c r="CD155" s="370" t="str">
        <f ca="1">+IF(OFFSET('Water Data'!$G$29,0,10*ROW('Water Data'!G149))="","",OFFSET('Water Data'!$G$29,0,10*ROW('Water Data'!G149)))</f>
        <v/>
      </c>
      <c r="CE155" s="370" t="str">
        <f ca="1">+IF(OFFSET('Water Data'!$H$27,0,10*ROW('Water Data'!H149))="","",OFFSET('Water Data'!$H$27,0,10*ROW('Water Data'!H149)))</f>
        <v/>
      </c>
      <c r="CF155" s="370" t="str">
        <f ca="1">+IF(OFFSET('Water Data'!$H$28,0,10*ROW('Water Data'!H149))="","",OFFSET('Water Data'!$H$28,0,10*ROW('Water Data'!H149)))</f>
        <v/>
      </c>
      <c r="CG155" s="370" t="str">
        <f ca="1">+IF(OFFSET('Water Data'!$H$29,0,10*ROW('Water Data'!H149))="","",OFFSET('Water Data'!$H$29,0,10*ROW('Water Data'!H149)))</f>
        <v/>
      </c>
      <c r="CH155" s="370" t="str">
        <f ca="1">+IF(OFFSET('Water Data'!$I$27,0,10*ROW('Water Data'!I149))="","",OFFSET('Water Data'!$I$27,0,10*ROW('Water Data'!I149)))</f>
        <v/>
      </c>
      <c r="CI155" s="370" t="str">
        <f ca="1">+IF(OFFSET('Water Data'!$I$28,0,10*ROW('Water Data'!I149))="","",OFFSET('Water Data'!$I$28,0,10*ROW('Water Data'!I149)))</f>
        <v/>
      </c>
      <c r="CJ155" s="370" t="str">
        <f ca="1">+IF(OFFSET('Water Data'!$I$29,0,10*ROW('Water Data'!I149))="","",OFFSET('Water Data'!$I$29,0,10*ROW('Water Data'!I149)))</f>
        <v/>
      </c>
      <c r="CK155" s="370" t="str">
        <f ca="1">+IF(OFFSET('Sanitation Data'!$D$28,0,10*ROW('Sanitation Data'!D149))="","",OFFSET('Sanitation Data'!$D$28,0,10*ROW('Sanitation Data'!D149)))</f>
        <v/>
      </c>
      <c r="CL155" s="370" t="str">
        <f ca="1">+IF(OFFSET('Sanitation Data'!$D$29,0,10*ROW('Sanitation Data'!D149))="","",OFFSET('Sanitation Data'!$D$29,0,10*ROW('Sanitation Data'!D149)))</f>
        <v/>
      </c>
      <c r="CM155" s="370" t="str">
        <f ca="1">+IF(OFFSET('Sanitation Data'!$D$30,0,10*ROW('Sanitation Data'!D149))="","",OFFSET('Sanitation Data'!$D$30,0,10*ROW('Sanitation Data'!D149)))</f>
        <v/>
      </c>
      <c r="CN155" s="370" t="str">
        <f ca="1">+IF(OFFSET('Sanitation Data'!$D$31,0,10*ROW('Sanitation Data'!D149))="","",OFFSET('Sanitation Data'!$D$31,0,10*ROW('Sanitation Data'!D149)))</f>
        <v/>
      </c>
      <c r="CO155" s="370" t="str">
        <f ca="1">+IF(OFFSET('Sanitation Data'!$D$32,0,10*ROW('Sanitation Data'!D149))="","",OFFSET('Sanitation Data'!$D$32,0,10*ROW('Sanitation Data'!D149)))</f>
        <v/>
      </c>
      <c r="CP155" s="370" t="str">
        <f ca="1">+IF(OFFSET('Sanitation Data'!$E$28,0,10*ROW('Sanitation Data'!E149))="","",OFFSET('Sanitation Data'!$E$28,0,10*ROW('Sanitation Data'!E149)))</f>
        <v/>
      </c>
      <c r="CQ155" s="370" t="str">
        <f ca="1">+IF(OFFSET('Sanitation Data'!$E$29,0,10*ROW('Sanitation Data'!E149))="","",OFFSET('Sanitation Data'!$E$29,0,10*ROW('Sanitation Data'!E149)))</f>
        <v/>
      </c>
      <c r="CR155" s="370" t="str">
        <f ca="1">+IF(OFFSET('Sanitation Data'!$E$30,0,10*ROW('Sanitation Data'!E149))="","",OFFSET('Sanitation Data'!$E$30,0,10*ROW('Sanitation Data'!E149)))</f>
        <v/>
      </c>
      <c r="CS155" s="370" t="str">
        <f ca="1">+IF(OFFSET('Sanitation Data'!$E$31,0,10*ROW('Sanitation Data'!E149))="","",OFFSET('Sanitation Data'!$E$31,0,10*ROW('Sanitation Data'!E149)))</f>
        <v/>
      </c>
      <c r="CT155" s="370" t="str">
        <f ca="1">+IF(OFFSET('Sanitation Data'!$E$32,0,10*ROW('Sanitation Data'!E149))="","",OFFSET('Sanitation Data'!$E$32,0,10*ROW('Sanitation Data'!E149)))</f>
        <v/>
      </c>
      <c r="CU155" s="370" t="str">
        <f ca="1">+IF(OFFSET('Sanitation Data'!$F$28,0,10*ROW('Sanitation Data'!F149))="","",OFFSET('Sanitation Data'!$F$28,0,10*ROW('Sanitation Data'!F149)))</f>
        <v/>
      </c>
      <c r="CV155" s="370" t="str">
        <f ca="1">+IF(OFFSET('Sanitation Data'!$F$29,0,10*ROW('Sanitation Data'!F149))="","",OFFSET('Sanitation Data'!$F$29,0,10*ROW('Sanitation Data'!F149)))</f>
        <v/>
      </c>
      <c r="CW155" s="370" t="str">
        <f ca="1">+IF(OFFSET('Sanitation Data'!$F$30,0,10*ROW('Sanitation Data'!F149))="","",OFFSET('Sanitation Data'!$F$30,0,10*ROW('Sanitation Data'!F149)))</f>
        <v/>
      </c>
      <c r="CX155" s="370" t="str">
        <f ca="1">+IF(OFFSET('Sanitation Data'!$F$31,0,10*ROW('Sanitation Data'!F149))="","",OFFSET('Sanitation Data'!$F$31,0,10*ROW('Sanitation Data'!F149)))</f>
        <v/>
      </c>
      <c r="CY155" s="370" t="str">
        <f ca="1">+IF(OFFSET('Sanitation Data'!$F$32,0,10*ROW('Sanitation Data'!F149))="","",OFFSET('Sanitation Data'!$F$32,0,10*ROW('Sanitation Data'!F149)))</f>
        <v/>
      </c>
      <c r="CZ155" s="370" t="str">
        <f ca="1">+IF(OFFSET('Sanitation Data'!$G$28,0,10*ROW('Sanitation Data'!G149))="","",OFFSET('Sanitation Data'!$G$28,0,10*ROW('Sanitation Data'!G149)))</f>
        <v/>
      </c>
      <c r="DA155" s="370" t="str">
        <f ca="1">+IF(OFFSET('Sanitation Data'!$G$29,0,10*ROW('Sanitation Data'!G149))="","",OFFSET('Sanitation Data'!$G$29,0,10*ROW('Sanitation Data'!G149)))</f>
        <v/>
      </c>
      <c r="DB155" s="370" t="str">
        <f ca="1">+IF(OFFSET('Sanitation Data'!$G$30,0,10*ROW('Sanitation Data'!G149))="","",OFFSET('Sanitation Data'!$G$30,0,10*ROW('Sanitation Data'!G149)))</f>
        <v/>
      </c>
      <c r="DC155" s="370" t="str">
        <f ca="1">+IF(OFFSET('Sanitation Data'!$G$31,0,10*ROW('Sanitation Data'!G149))="","",OFFSET('Sanitation Data'!$G$31,0,10*ROW('Sanitation Data'!G149)))</f>
        <v/>
      </c>
      <c r="DD155" s="370" t="str">
        <f ca="1">+IF(OFFSET('Sanitation Data'!$G$32,0,10*ROW('Sanitation Data'!G149))="","",OFFSET('Sanitation Data'!$G$32,0,10*ROW('Sanitation Data'!G149)))</f>
        <v/>
      </c>
      <c r="DE155" s="370" t="str">
        <f ca="1">+IF(OFFSET('Sanitation Data'!$H$28,0,10*ROW('Sanitation Data'!H149))="","",OFFSET('Sanitation Data'!$H$28,0,10*ROW('Sanitation Data'!H149)))</f>
        <v/>
      </c>
      <c r="DF155" s="370" t="str">
        <f ca="1">+IF(OFFSET('Sanitation Data'!$H$29,0,10*ROW('Sanitation Data'!H149))="","",OFFSET('Sanitation Data'!$H$29,0,10*ROW('Sanitation Data'!H149)))</f>
        <v/>
      </c>
      <c r="DG155" s="370" t="str">
        <f ca="1">+IF(OFFSET('Sanitation Data'!$H$30,0,10*ROW('Sanitation Data'!H149))="","",OFFSET('Sanitation Data'!$H$30,0,10*ROW('Sanitation Data'!H149)))</f>
        <v/>
      </c>
      <c r="DH155" s="370" t="str">
        <f ca="1">+IF(OFFSET('Sanitation Data'!$H$31,0,10*ROW('Sanitation Data'!H149))="","",OFFSET('Sanitation Data'!$H$31,0,10*ROW('Sanitation Data'!H149)))</f>
        <v/>
      </c>
      <c r="DI155" s="370" t="str">
        <f ca="1">+IF(OFFSET('Sanitation Data'!$H$32,0,10*ROW('Sanitation Data'!H149))="","",OFFSET('Sanitation Data'!$H$32,0,10*ROW('Sanitation Data'!H149)))</f>
        <v/>
      </c>
      <c r="DJ155" s="370" t="str">
        <f ca="1">+IF(OFFSET('Sanitation Data'!$I$28,0,10*ROW('Sanitation Data'!I149))="","",OFFSET('Sanitation Data'!$I$28,0,10*ROW('Sanitation Data'!I149)))</f>
        <v/>
      </c>
      <c r="DK155" s="370" t="str">
        <f ca="1">+IF(OFFSET('Sanitation Data'!$I$29,0,10*ROW('Sanitation Data'!I149))="","",OFFSET('Sanitation Data'!$I$29,0,10*ROW('Sanitation Data'!I149)))</f>
        <v/>
      </c>
      <c r="DL155" s="370" t="str">
        <f ca="1">+IF(OFFSET('Sanitation Data'!$I$30,0,10*ROW('Sanitation Data'!I149))="","",OFFSET('Sanitation Data'!$I$30,0,10*ROW('Sanitation Data'!I149)))</f>
        <v/>
      </c>
      <c r="DM155" s="370" t="str">
        <f ca="1">+IF(OFFSET('Sanitation Data'!$I$31,0,10*ROW('Sanitation Data'!I149))="","",OFFSET('Sanitation Data'!$I$31,0,10*ROW('Sanitation Data'!I149)))</f>
        <v/>
      </c>
      <c r="DN155" s="370" t="str">
        <f ca="1">+IF(OFFSET('Sanitation Data'!$I$32,0,10*ROW('Sanitation Data'!I149))="","",OFFSET('Sanitation Data'!$I$32,0,10*ROW('Sanitation Data'!I149)))</f>
        <v/>
      </c>
      <c r="DO155" s="370" t="str">
        <f ca="1">+IF(OFFSET('Hygiene Data'!$D$11,0,10*ROW('Hygiene Data'!D149))="","",OFFSET('Hygiene Data'!$D$11,0,10*ROW('Hygiene Data'!D149)))</f>
        <v/>
      </c>
      <c r="DP155" s="370" t="str">
        <f ca="1">+IF(OFFSET('Hygiene Data'!$D$12,0,10*ROW('Hygiene Data'!D149))="","",OFFSET('Hygiene Data'!$D$12,0,10*ROW('Hygiene Data'!D149)))</f>
        <v/>
      </c>
      <c r="DQ155" s="370" t="str">
        <f ca="1">+IF(OFFSET('Hygiene Data'!$D$13,0,10*ROW('Hygiene Data'!D149))="","",OFFSET('Hygiene Data'!$D$13,0,10*ROW('Hygiene Data'!D149)))</f>
        <v/>
      </c>
      <c r="DR155" s="370" t="str">
        <f ca="1">+IF(OFFSET('Hygiene Data'!$E$11,0,10*ROW('Hygiene Data'!E149))="","",OFFSET('Hygiene Data'!$E$11,0,10*ROW('Hygiene Data'!E149)))</f>
        <v/>
      </c>
      <c r="DS155" s="370" t="str">
        <f ca="1">+IF(OFFSET('Hygiene Data'!$E$12,0,10*ROW('Hygiene Data'!E149))="","",OFFSET('Hygiene Data'!$E$12,0,10*ROW('Hygiene Data'!E149)))</f>
        <v/>
      </c>
      <c r="DT155" s="370" t="str">
        <f ca="1">+IF(OFFSET('Hygiene Data'!$E$13,0,10*ROW('Hygiene Data'!E149))="","",OFFSET('Hygiene Data'!$E$13,0,10*ROW('Hygiene Data'!E149)))</f>
        <v/>
      </c>
      <c r="DU155" s="370" t="str">
        <f ca="1">+IF(OFFSET('Hygiene Data'!$F$11,0,10*ROW('Hygiene Data'!F149))="","",OFFSET('Hygiene Data'!$F$11,0,10*ROW('Hygiene Data'!F149)))</f>
        <v/>
      </c>
      <c r="DV155" s="370" t="str">
        <f ca="1">+IF(OFFSET('Hygiene Data'!$F$12,0,10*ROW('Hygiene Data'!F149))="","",OFFSET('Hygiene Data'!$F$12,0,10*ROW('Hygiene Data'!F149)))</f>
        <v/>
      </c>
      <c r="DW155" s="370" t="str">
        <f ca="1">+IF(OFFSET('Hygiene Data'!$F$13,0,10*ROW('Hygiene Data'!F149))="","",OFFSET('Hygiene Data'!$F$13,0,10*ROW('Hygiene Data'!F149)))</f>
        <v/>
      </c>
      <c r="DX155" s="370" t="str">
        <f ca="1">+IF(OFFSET('Hygiene Data'!$G$11,0,10*ROW('Hygiene Data'!G149))="","",OFFSET('Hygiene Data'!$G$11,0,10*ROW('Hygiene Data'!G149)))</f>
        <v/>
      </c>
      <c r="DY155" s="370" t="str">
        <f ca="1">+IF(OFFSET('Hygiene Data'!$G$12,0,10*ROW('Hygiene Data'!G149))="","",OFFSET('Hygiene Data'!$G$12,0,10*ROW('Hygiene Data'!G149)))</f>
        <v/>
      </c>
      <c r="DZ155" s="370" t="str">
        <f ca="1">+IF(OFFSET('Hygiene Data'!$G$13,0,10*ROW('Hygiene Data'!G149))="","",OFFSET('Hygiene Data'!$G$13,0,10*ROW('Hygiene Data'!G149)))</f>
        <v/>
      </c>
      <c r="EA155" s="370" t="str">
        <f ca="1">+IF(OFFSET('Hygiene Data'!$H$11,0,10*ROW('Hygiene Data'!H149))="","",OFFSET('Hygiene Data'!$H$11,0,10*ROW('Hygiene Data'!H149)))</f>
        <v/>
      </c>
      <c r="EB155" s="370" t="str">
        <f ca="1">+IF(OFFSET('Hygiene Data'!$H$12,0,10*ROW('Hygiene Data'!H149))="","",OFFSET('Hygiene Data'!$H$12,0,10*ROW('Hygiene Data'!H149)))</f>
        <v/>
      </c>
      <c r="EC155" s="370" t="str">
        <f ca="1">+IF(OFFSET('Hygiene Data'!$H$13,0,10*ROW('Hygiene Data'!H149))="","",OFFSET('Hygiene Data'!$H$13,0,10*ROW('Hygiene Data'!H149)))</f>
        <v/>
      </c>
      <c r="ED155" s="370" t="str">
        <f ca="1">+IF(OFFSET('Hygiene Data'!$I$11,0,10*ROW('Hygiene Data'!I149))="","",OFFSET('Hygiene Data'!$I$11,0,10*ROW('Hygiene Data'!I149)))</f>
        <v/>
      </c>
      <c r="EE155" s="370" t="str">
        <f ca="1">+IF(OFFSET('Hygiene Data'!$I$12,0,10*ROW('Hygiene Data'!I149))="","",OFFSET('Hygiene Data'!$I$12,0,10*ROW('Hygiene Data'!I149)))</f>
        <v/>
      </c>
      <c r="EF155" s="370" t="str">
        <f ca="1">+IF(OFFSET('Hygiene Data'!$I$13,0,10*ROW('Hygiene Data'!I149))="","",OFFSET('Hygiene Data'!$I$13,0,10*ROW('Hygiene Data'!I149)))</f>
        <v/>
      </c>
    </row>
    <row r="156" spans="1:136" x14ac:dyDescent="0.25">
      <c r="A156" s="479" t="str">
        <f ca="1">+IF(OFFSET('Water Data'!$B$2,0,10*ROW('Water Data'!E150))="","",OFFSET('Water Data'!$B$2,0,10*ROW('Water Data'!E150)))</f>
        <v/>
      </c>
      <c r="B156" s="47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6" t="str">
        <f t="shared" ca="1" si="2"/>
        <v/>
      </c>
      <c r="D156" s="50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0" t="str">
        <f ca="1">+IF(OFFSET('Water Data'!$D$27,0,10*ROW('Water Data'!D150))="","",OFFSET('Water Data'!$D$27,0,10*ROW('Water Data'!D150)))</f>
        <v/>
      </c>
      <c r="BT156" s="370" t="str">
        <f ca="1">+IF(OFFSET('Water Data'!$D$28,0,10*ROW('Water Data'!D150))="","",OFFSET('Water Data'!$D$28,0,10*ROW('Water Data'!D150)))</f>
        <v/>
      </c>
      <c r="BU156" s="370" t="str">
        <f ca="1">+IF(OFFSET('Water Data'!$D$29,0,10*ROW('Water Data'!D150))="","",OFFSET('Water Data'!$D$29,0,10*ROW('Water Data'!D150)))</f>
        <v/>
      </c>
      <c r="BV156" s="370" t="str">
        <f ca="1">+IF(OFFSET('Water Data'!$E$27,0,10*ROW('Water Data'!E150))="","",OFFSET('Water Data'!$E$27,0,10*ROW('Water Data'!E150)))</f>
        <v/>
      </c>
      <c r="BW156" s="370" t="str">
        <f ca="1">+IF(OFFSET('Water Data'!$E$28,0,10*ROW('Water Data'!E150))="","",OFFSET('Water Data'!$E$28,0,10*ROW('Water Data'!E150)))</f>
        <v/>
      </c>
      <c r="BX156" s="370" t="str">
        <f ca="1">+IF(OFFSET('Water Data'!$E$29,0,10*ROW('Water Data'!E150))="","",OFFSET('Water Data'!$E$29,0,10*ROW('Water Data'!E150)))</f>
        <v/>
      </c>
      <c r="BY156" s="370" t="str">
        <f ca="1">+IF(OFFSET('Water Data'!$F$27,0,10*ROW('Water Data'!F150))="","",OFFSET('Water Data'!$F$27,0,10*ROW('Water Data'!F150)))</f>
        <v/>
      </c>
      <c r="BZ156" s="370" t="str">
        <f ca="1">+IF(OFFSET('Water Data'!$F$28,0,10*ROW('Water Data'!F150))="","",OFFSET('Water Data'!$F$28,0,10*ROW('Water Data'!F150)))</f>
        <v/>
      </c>
      <c r="CA156" s="370" t="str">
        <f ca="1">+IF(OFFSET('Water Data'!$F$29,0,10*ROW('Water Data'!F150))="","",OFFSET('Water Data'!$F$29,0,10*ROW('Water Data'!F150)))</f>
        <v/>
      </c>
      <c r="CB156" s="370" t="str">
        <f ca="1">+IF(OFFSET('Water Data'!$G$27,0,10*ROW('Water Data'!G150))="","",OFFSET('Water Data'!$G$27,0,10*ROW('Water Data'!G150)))</f>
        <v/>
      </c>
      <c r="CC156" s="370" t="str">
        <f ca="1">+IF(OFFSET('Water Data'!$G$28,0,10*ROW('Water Data'!G150))="","",OFFSET('Water Data'!$G$28,0,10*ROW('Water Data'!G150)))</f>
        <v/>
      </c>
      <c r="CD156" s="370" t="str">
        <f ca="1">+IF(OFFSET('Water Data'!$G$29,0,10*ROW('Water Data'!G150))="","",OFFSET('Water Data'!$G$29,0,10*ROW('Water Data'!G150)))</f>
        <v/>
      </c>
      <c r="CE156" s="370" t="str">
        <f ca="1">+IF(OFFSET('Water Data'!$H$27,0,10*ROW('Water Data'!H150))="","",OFFSET('Water Data'!$H$27,0,10*ROW('Water Data'!H150)))</f>
        <v/>
      </c>
      <c r="CF156" s="370" t="str">
        <f ca="1">+IF(OFFSET('Water Data'!$H$28,0,10*ROW('Water Data'!H150))="","",OFFSET('Water Data'!$H$28,0,10*ROW('Water Data'!H150)))</f>
        <v/>
      </c>
      <c r="CG156" s="370" t="str">
        <f ca="1">+IF(OFFSET('Water Data'!$H$29,0,10*ROW('Water Data'!H150))="","",OFFSET('Water Data'!$H$29,0,10*ROW('Water Data'!H150)))</f>
        <v/>
      </c>
      <c r="CH156" s="370" t="str">
        <f ca="1">+IF(OFFSET('Water Data'!$I$27,0,10*ROW('Water Data'!I150))="","",OFFSET('Water Data'!$I$27,0,10*ROW('Water Data'!I150)))</f>
        <v/>
      </c>
      <c r="CI156" s="370" t="str">
        <f ca="1">+IF(OFFSET('Water Data'!$I$28,0,10*ROW('Water Data'!I150))="","",OFFSET('Water Data'!$I$28,0,10*ROW('Water Data'!I150)))</f>
        <v/>
      </c>
      <c r="CJ156" s="370" t="str">
        <f ca="1">+IF(OFFSET('Water Data'!$I$29,0,10*ROW('Water Data'!I150))="","",OFFSET('Water Data'!$I$29,0,10*ROW('Water Data'!I150)))</f>
        <v/>
      </c>
      <c r="CK156" s="370" t="str">
        <f ca="1">+IF(OFFSET('Sanitation Data'!$D$28,0,10*ROW('Sanitation Data'!D150))="","",OFFSET('Sanitation Data'!$D$28,0,10*ROW('Sanitation Data'!D150)))</f>
        <v/>
      </c>
      <c r="CL156" s="370" t="str">
        <f ca="1">+IF(OFFSET('Sanitation Data'!$D$29,0,10*ROW('Sanitation Data'!D150))="","",OFFSET('Sanitation Data'!$D$29,0,10*ROW('Sanitation Data'!D150)))</f>
        <v/>
      </c>
      <c r="CM156" s="370" t="str">
        <f ca="1">+IF(OFFSET('Sanitation Data'!$D$30,0,10*ROW('Sanitation Data'!D150))="","",OFFSET('Sanitation Data'!$D$30,0,10*ROW('Sanitation Data'!D150)))</f>
        <v/>
      </c>
      <c r="CN156" s="370" t="str">
        <f ca="1">+IF(OFFSET('Sanitation Data'!$D$31,0,10*ROW('Sanitation Data'!D150))="","",OFFSET('Sanitation Data'!$D$31,0,10*ROW('Sanitation Data'!D150)))</f>
        <v/>
      </c>
      <c r="CO156" s="370" t="str">
        <f ca="1">+IF(OFFSET('Sanitation Data'!$D$32,0,10*ROW('Sanitation Data'!D150))="","",OFFSET('Sanitation Data'!$D$32,0,10*ROW('Sanitation Data'!D150)))</f>
        <v/>
      </c>
      <c r="CP156" s="370" t="str">
        <f ca="1">+IF(OFFSET('Sanitation Data'!$E$28,0,10*ROW('Sanitation Data'!E150))="","",OFFSET('Sanitation Data'!$E$28,0,10*ROW('Sanitation Data'!E150)))</f>
        <v/>
      </c>
      <c r="CQ156" s="370" t="str">
        <f ca="1">+IF(OFFSET('Sanitation Data'!$E$29,0,10*ROW('Sanitation Data'!E150))="","",OFFSET('Sanitation Data'!$E$29,0,10*ROW('Sanitation Data'!E150)))</f>
        <v/>
      </c>
      <c r="CR156" s="370" t="str">
        <f ca="1">+IF(OFFSET('Sanitation Data'!$E$30,0,10*ROW('Sanitation Data'!E150))="","",OFFSET('Sanitation Data'!$E$30,0,10*ROW('Sanitation Data'!E150)))</f>
        <v/>
      </c>
      <c r="CS156" s="370" t="str">
        <f ca="1">+IF(OFFSET('Sanitation Data'!$E$31,0,10*ROW('Sanitation Data'!E150))="","",OFFSET('Sanitation Data'!$E$31,0,10*ROW('Sanitation Data'!E150)))</f>
        <v/>
      </c>
      <c r="CT156" s="370" t="str">
        <f ca="1">+IF(OFFSET('Sanitation Data'!$E$32,0,10*ROW('Sanitation Data'!E150))="","",OFFSET('Sanitation Data'!$E$32,0,10*ROW('Sanitation Data'!E150)))</f>
        <v/>
      </c>
      <c r="CU156" s="370" t="str">
        <f ca="1">+IF(OFFSET('Sanitation Data'!$F$28,0,10*ROW('Sanitation Data'!F150))="","",OFFSET('Sanitation Data'!$F$28,0,10*ROW('Sanitation Data'!F150)))</f>
        <v/>
      </c>
      <c r="CV156" s="370" t="str">
        <f ca="1">+IF(OFFSET('Sanitation Data'!$F$29,0,10*ROW('Sanitation Data'!F150))="","",OFFSET('Sanitation Data'!$F$29,0,10*ROW('Sanitation Data'!F150)))</f>
        <v/>
      </c>
      <c r="CW156" s="370" t="str">
        <f ca="1">+IF(OFFSET('Sanitation Data'!$F$30,0,10*ROW('Sanitation Data'!F150))="","",OFFSET('Sanitation Data'!$F$30,0,10*ROW('Sanitation Data'!F150)))</f>
        <v/>
      </c>
      <c r="CX156" s="370" t="str">
        <f ca="1">+IF(OFFSET('Sanitation Data'!$F$31,0,10*ROW('Sanitation Data'!F150))="","",OFFSET('Sanitation Data'!$F$31,0,10*ROW('Sanitation Data'!F150)))</f>
        <v/>
      </c>
      <c r="CY156" s="370" t="str">
        <f ca="1">+IF(OFFSET('Sanitation Data'!$F$32,0,10*ROW('Sanitation Data'!F150))="","",OFFSET('Sanitation Data'!$F$32,0,10*ROW('Sanitation Data'!F150)))</f>
        <v/>
      </c>
      <c r="CZ156" s="370" t="str">
        <f ca="1">+IF(OFFSET('Sanitation Data'!$G$28,0,10*ROW('Sanitation Data'!G150))="","",OFFSET('Sanitation Data'!$G$28,0,10*ROW('Sanitation Data'!G150)))</f>
        <v/>
      </c>
      <c r="DA156" s="370" t="str">
        <f ca="1">+IF(OFFSET('Sanitation Data'!$G$29,0,10*ROW('Sanitation Data'!G150))="","",OFFSET('Sanitation Data'!$G$29,0,10*ROW('Sanitation Data'!G150)))</f>
        <v/>
      </c>
      <c r="DB156" s="370" t="str">
        <f ca="1">+IF(OFFSET('Sanitation Data'!$G$30,0,10*ROW('Sanitation Data'!G150))="","",OFFSET('Sanitation Data'!$G$30,0,10*ROW('Sanitation Data'!G150)))</f>
        <v/>
      </c>
      <c r="DC156" s="370" t="str">
        <f ca="1">+IF(OFFSET('Sanitation Data'!$G$31,0,10*ROW('Sanitation Data'!G150))="","",OFFSET('Sanitation Data'!$G$31,0,10*ROW('Sanitation Data'!G150)))</f>
        <v/>
      </c>
      <c r="DD156" s="370" t="str">
        <f ca="1">+IF(OFFSET('Sanitation Data'!$G$32,0,10*ROW('Sanitation Data'!G150))="","",OFFSET('Sanitation Data'!$G$32,0,10*ROW('Sanitation Data'!G150)))</f>
        <v/>
      </c>
      <c r="DE156" s="370" t="str">
        <f ca="1">+IF(OFFSET('Sanitation Data'!$H$28,0,10*ROW('Sanitation Data'!H150))="","",OFFSET('Sanitation Data'!$H$28,0,10*ROW('Sanitation Data'!H150)))</f>
        <v/>
      </c>
      <c r="DF156" s="370" t="str">
        <f ca="1">+IF(OFFSET('Sanitation Data'!$H$29,0,10*ROW('Sanitation Data'!H150))="","",OFFSET('Sanitation Data'!$H$29,0,10*ROW('Sanitation Data'!H150)))</f>
        <v/>
      </c>
      <c r="DG156" s="370" t="str">
        <f ca="1">+IF(OFFSET('Sanitation Data'!$H$30,0,10*ROW('Sanitation Data'!H150))="","",OFFSET('Sanitation Data'!$H$30,0,10*ROW('Sanitation Data'!H150)))</f>
        <v/>
      </c>
      <c r="DH156" s="370" t="str">
        <f ca="1">+IF(OFFSET('Sanitation Data'!$H$31,0,10*ROW('Sanitation Data'!H150))="","",OFFSET('Sanitation Data'!$H$31,0,10*ROW('Sanitation Data'!H150)))</f>
        <v/>
      </c>
      <c r="DI156" s="370" t="str">
        <f ca="1">+IF(OFFSET('Sanitation Data'!$H$32,0,10*ROW('Sanitation Data'!H150))="","",OFFSET('Sanitation Data'!$H$32,0,10*ROW('Sanitation Data'!H150)))</f>
        <v/>
      </c>
      <c r="DJ156" s="370" t="str">
        <f ca="1">+IF(OFFSET('Sanitation Data'!$I$28,0,10*ROW('Sanitation Data'!I150))="","",OFFSET('Sanitation Data'!$I$28,0,10*ROW('Sanitation Data'!I150)))</f>
        <v/>
      </c>
      <c r="DK156" s="370" t="str">
        <f ca="1">+IF(OFFSET('Sanitation Data'!$I$29,0,10*ROW('Sanitation Data'!I150))="","",OFFSET('Sanitation Data'!$I$29,0,10*ROW('Sanitation Data'!I150)))</f>
        <v/>
      </c>
      <c r="DL156" s="370" t="str">
        <f ca="1">+IF(OFFSET('Sanitation Data'!$I$30,0,10*ROW('Sanitation Data'!I150))="","",OFFSET('Sanitation Data'!$I$30,0,10*ROW('Sanitation Data'!I150)))</f>
        <v/>
      </c>
      <c r="DM156" s="370" t="str">
        <f ca="1">+IF(OFFSET('Sanitation Data'!$I$31,0,10*ROW('Sanitation Data'!I150))="","",OFFSET('Sanitation Data'!$I$31,0,10*ROW('Sanitation Data'!I150)))</f>
        <v/>
      </c>
      <c r="DN156" s="370" t="str">
        <f ca="1">+IF(OFFSET('Sanitation Data'!$I$32,0,10*ROW('Sanitation Data'!I150))="","",OFFSET('Sanitation Data'!$I$32,0,10*ROW('Sanitation Data'!I150)))</f>
        <v/>
      </c>
      <c r="DO156" s="370" t="str">
        <f ca="1">+IF(OFFSET('Hygiene Data'!$D$11,0,10*ROW('Hygiene Data'!D150))="","",OFFSET('Hygiene Data'!$D$11,0,10*ROW('Hygiene Data'!D150)))</f>
        <v/>
      </c>
      <c r="DP156" s="370" t="str">
        <f ca="1">+IF(OFFSET('Hygiene Data'!$D$12,0,10*ROW('Hygiene Data'!D150))="","",OFFSET('Hygiene Data'!$D$12,0,10*ROW('Hygiene Data'!D150)))</f>
        <v/>
      </c>
      <c r="DQ156" s="370" t="str">
        <f ca="1">+IF(OFFSET('Hygiene Data'!$D$13,0,10*ROW('Hygiene Data'!D150))="","",OFFSET('Hygiene Data'!$D$13,0,10*ROW('Hygiene Data'!D150)))</f>
        <v/>
      </c>
      <c r="DR156" s="370" t="str">
        <f ca="1">+IF(OFFSET('Hygiene Data'!$E$11,0,10*ROW('Hygiene Data'!E150))="","",OFFSET('Hygiene Data'!$E$11,0,10*ROW('Hygiene Data'!E150)))</f>
        <v/>
      </c>
      <c r="DS156" s="370" t="str">
        <f ca="1">+IF(OFFSET('Hygiene Data'!$E$12,0,10*ROW('Hygiene Data'!E150))="","",OFFSET('Hygiene Data'!$E$12,0,10*ROW('Hygiene Data'!E150)))</f>
        <v/>
      </c>
      <c r="DT156" s="370" t="str">
        <f ca="1">+IF(OFFSET('Hygiene Data'!$E$13,0,10*ROW('Hygiene Data'!E150))="","",OFFSET('Hygiene Data'!$E$13,0,10*ROW('Hygiene Data'!E150)))</f>
        <v/>
      </c>
      <c r="DU156" s="370" t="str">
        <f ca="1">+IF(OFFSET('Hygiene Data'!$F$11,0,10*ROW('Hygiene Data'!F150))="","",OFFSET('Hygiene Data'!$F$11,0,10*ROW('Hygiene Data'!F150)))</f>
        <v/>
      </c>
      <c r="DV156" s="370" t="str">
        <f ca="1">+IF(OFFSET('Hygiene Data'!$F$12,0,10*ROW('Hygiene Data'!F150))="","",OFFSET('Hygiene Data'!$F$12,0,10*ROW('Hygiene Data'!F150)))</f>
        <v/>
      </c>
      <c r="DW156" s="370" t="str">
        <f ca="1">+IF(OFFSET('Hygiene Data'!$F$13,0,10*ROW('Hygiene Data'!F150))="","",OFFSET('Hygiene Data'!$F$13,0,10*ROW('Hygiene Data'!F150)))</f>
        <v/>
      </c>
      <c r="DX156" s="370" t="str">
        <f ca="1">+IF(OFFSET('Hygiene Data'!$G$11,0,10*ROW('Hygiene Data'!G150))="","",OFFSET('Hygiene Data'!$G$11,0,10*ROW('Hygiene Data'!G150)))</f>
        <v/>
      </c>
      <c r="DY156" s="370" t="str">
        <f ca="1">+IF(OFFSET('Hygiene Data'!$G$12,0,10*ROW('Hygiene Data'!G150))="","",OFFSET('Hygiene Data'!$G$12,0,10*ROW('Hygiene Data'!G150)))</f>
        <v/>
      </c>
      <c r="DZ156" s="370" t="str">
        <f ca="1">+IF(OFFSET('Hygiene Data'!$G$13,0,10*ROW('Hygiene Data'!G150))="","",OFFSET('Hygiene Data'!$G$13,0,10*ROW('Hygiene Data'!G150)))</f>
        <v/>
      </c>
      <c r="EA156" s="370" t="str">
        <f ca="1">+IF(OFFSET('Hygiene Data'!$H$11,0,10*ROW('Hygiene Data'!H150))="","",OFFSET('Hygiene Data'!$H$11,0,10*ROW('Hygiene Data'!H150)))</f>
        <v/>
      </c>
      <c r="EB156" s="370" t="str">
        <f ca="1">+IF(OFFSET('Hygiene Data'!$H$12,0,10*ROW('Hygiene Data'!H150))="","",OFFSET('Hygiene Data'!$H$12,0,10*ROW('Hygiene Data'!H150)))</f>
        <v/>
      </c>
      <c r="EC156" s="370" t="str">
        <f ca="1">+IF(OFFSET('Hygiene Data'!$H$13,0,10*ROW('Hygiene Data'!H150))="","",OFFSET('Hygiene Data'!$H$13,0,10*ROW('Hygiene Data'!H150)))</f>
        <v/>
      </c>
      <c r="ED156" s="370" t="str">
        <f ca="1">+IF(OFFSET('Hygiene Data'!$I$11,0,10*ROW('Hygiene Data'!I150))="","",OFFSET('Hygiene Data'!$I$11,0,10*ROW('Hygiene Data'!I150)))</f>
        <v/>
      </c>
      <c r="EE156" s="370" t="str">
        <f ca="1">+IF(OFFSET('Hygiene Data'!$I$12,0,10*ROW('Hygiene Data'!I150))="","",OFFSET('Hygiene Data'!$I$12,0,10*ROW('Hygiene Data'!I150)))</f>
        <v/>
      </c>
      <c r="EF156" s="370" t="str">
        <f ca="1">+IF(OFFSET('Hygiene Data'!$I$13,0,10*ROW('Hygiene Data'!I150))="","",OFFSET('Hygiene Data'!$I$13,0,10*ROW('Hygiene Data'!I150)))</f>
        <v/>
      </c>
    </row>
    <row r="157" spans="1:136" x14ac:dyDescent="0.25">
      <c r="A157" s="479" t="str">
        <f ca="1">+IF(OFFSET('Water Data'!$B$2,0,10*ROW('Water Data'!E151))="","",OFFSET('Water Data'!$B$2,0,10*ROW('Water Data'!E151)))</f>
        <v/>
      </c>
      <c r="B157" s="47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6" t="str">
        <f t="shared" ca="1" si="2"/>
        <v/>
      </c>
      <c r="D157" s="50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0" t="str">
        <f ca="1">+IF(OFFSET('Water Data'!$D$27,0,10*ROW('Water Data'!D151))="","",OFFSET('Water Data'!$D$27,0,10*ROW('Water Data'!D151)))</f>
        <v/>
      </c>
      <c r="BT157" s="370" t="str">
        <f ca="1">+IF(OFFSET('Water Data'!$D$28,0,10*ROW('Water Data'!D151))="","",OFFSET('Water Data'!$D$28,0,10*ROW('Water Data'!D151)))</f>
        <v/>
      </c>
      <c r="BU157" s="370" t="str">
        <f ca="1">+IF(OFFSET('Water Data'!$D$29,0,10*ROW('Water Data'!D151))="","",OFFSET('Water Data'!$D$29,0,10*ROW('Water Data'!D151)))</f>
        <v/>
      </c>
      <c r="BV157" s="370" t="str">
        <f ca="1">+IF(OFFSET('Water Data'!$E$27,0,10*ROW('Water Data'!E151))="","",OFFSET('Water Data'!$E$27,0,10*ROW('Water Data'!E151)))</f>
        <v/>
      </c>
      <c r="BW157" s="370" t="str">
        <f ca="1">+IF(OFFSET('Water Data'!$E$28,0,10*ROW('Water Data'!E151))="","",OFFSET('Water Data'!$E$28,0,10*ROW('Water Data'!E151)))</f>
        <v/>
      </c>
      <c r="BX157" s="370" t="str">
        <f ca="1">+IF(OFFSET('Water Data'!$E$29,0,10*ROW('Water Data'!E151))="","",OFFSET('Water Data'!$E$29,0,10*ROW('Water Data'!E151)))</f>
        <v/>
      </c>
      <c r="BY157" s="370" t="str">
        <f ca="1">+IF(OFFSET('Water Data'!$F$27,0,10*ROW('Water Data'!F151))="","",OFFSET('Water Data'!$F$27,0,10*ROW('Water Data'!F151)))</f>
        <v/>
      </c>
      <c r="BZ157" s="370" t="str">
        <f ca="1">+IF(OFFSET('Water Data'!$F$28,0,10*ROW('Water Data'!F151))="","",OFFSET('Water Data'!$F$28,0,10*ROW('Water Data'!F151)))</f>
        <v/>
      </c>
      <c r="CA157" s="370" t="str">
        <f ca="1">+IF(OFFSET('Water Data'!$F$29,0,10*ROW('Water Data'!F151))="","",OFFSET('Water Data'!$F$29,0,10*ROW('Water Data'!F151)))</f>
        <v/>
      </c>
      <c r="CB157" s="370" t="str">
        <f ca="1">+IF(OFFSET('Water Data'!$G$27,0,10*ROW('Water Data'!G151))="","",OFFSET('Water Data'!$G$27,0,10*ROW('Water Data'!G151)))</f>
        <v/>
      </c>
      <c r="CC157" s="370" t="str">
        <f ca="1">+IF(OFFSET('Water Data'!$G$28,0,10*ROW('Water Data'!G151))="","",OFFSET('Water Data'!$G$28,0,10*ROW('Water Data'!G151)))</f>
        <v/>
      </c>
      <c r="CD157" s="370" t="str">
        <f ca="1">+IF(OFFSET('Water Data'!$G$29,0,10*ROW('Water Data'!G151))="","",OFFSET('Water Data'!$G$29,0,10*ROW('Water Data'!G151)))</f>
        <v/>
      </c>
      <c r="CE157" s="370" t="str">
        <f ca="1">+IF(OFFSET('Water Data'!$H$27,0,10*ROW('Water Data'!H151))="","",OFFSET('Water Data'!$H$27,0,10*ROW('Water Data'!H151)))</f>
        <v/>
      </c>
      <c r="CF157" s="370" t="str">
        <f ca="1">+IF(OFFSET('Water Data'!$H$28,0,10*ROW('Water Data'!H151))="","",OFFSET('Water Data'!$H$28,0,10*ROW('Water Data'!H151)))</f>
        <v/>
      </c>
      <c r="CG157" s="370" t="str">
        <f ca="1">+IF(OFFSET('Water Data'!$H$29,0,10*ROW('Water Data'!H151))="","",OFFSET('Water Data'!$H$29,0,10*ROW('Water Data'!H151)))</f>
        <v/>
      </c>
      <c r="CH157" s="370" t="str">
        <f ca="1">+IF(OFFSET('Water Data'!$I$27,0,10*ROW('Water Data'!I151))="","",OFFSET('Water Data'!$I$27,0,10*ROW('Water Data'!I151)))</f>
        <v/>
      </c>
      <c r="CI157" s="370" t="str">
        <f ca="1">+IF(OFFSET('Water Data'!$I$28,0,10*ROW('Water Data'!I151))="","",OFFSET('Water Data'!$I$28,0,10*ROW('Water Data'!I151)))</f>
        <v/>
      </c>
      <c r="CJ157" s="370" t="str">
        <f ca="1">+IF(OFFSET('Water Data'!$I$29,0,10*ROW('Water Data'!I151))="","",OFFSET('Water Data'!$I$29,0,10*ROW('Water Data'!I151)))</f>
        <v/>
      </c>
      <c r="CK157" s="370" t="str">
        <f ca="1">+IF(OFFSET('Sanitation Data'!$D$28,0,10*ROW('Sanitation Data'!D151))="","",OFFSET('Sanitation Data'!$D$28,0,10*ROW('Sanitation Data'!D151)))</f>
        <v/>
      </c>
      <c r="CL157" s="370" t="str">
        <f ca="1">+IF(OFFSET('Sanitation Data'!$D$29,0,10*ROW('Sanitation Data'!D151))="","",OFFSET('Sanitation Data'!$D$29,0,10*ROW('Sanitation Data'!D151)))</f>
        <v/>
      </c>
      <c r="CM157" s="370" t="str">
        <f ca="1">+IF(OFFSET('Sanitation Data'!$D$30,0,10*ROW('Sanitation Data'!D151))="","",OFFSET('Sanitation Data'!$D$30,0,10*ROW('Sanitation Data'!D151)))</f>
        <v/>
      </c>
      <c r="CN157" s="370" t="str">
        <f ca="1">+IF(OFFSET('Sanitation Data'!$D$31,0,10*ROW('Sanitation Data'!D151))="","",OFFSET('Sanitation Data'!$D$31,0,10*ROW('Sanitation Data'!D151)))</f>
        <v/>
      </c>
      <c r="CO157" s="370" t="str">
        <f ca="1">+IF(OFFSET('Sanitation Data'!$D$32,0,10*ROW('Sanitation Data'!D151))="","",OFFSET('Sanitation Data'!$D$32,0,10*ROW('Sanitation Data'!D151)))</f>
        <v/>
      </c>
      <c r="CP157" s="370" t="str">
        <f ca="1">+IF(OFFSET('Sanitation Data'!$E$28,0,10*ROW('Sanitation Data'!E151))="","",OFFSET('Sanitation Data'!$E$28,0,10*ROW('Sanitation Data'!E151)))</f>
        <v/>
      </c>
      <c r="CQ157" s="370" t="str">
        <f ca="1">+IF(OFFSET('Sanitation Data'!$E$29,0,10*ROW('Sanitation Data'!E151))="","",OFFSET('Sanitation Data'!$E$29,0,10*ROW('Sanitation Data'!E151)))</f>
        <v/>
      </c>
      <c r="CR157" s="370" t="str">
        <f ca="1">+IF(OFFSET('Sanitation Data'!$E$30,0,10*ROW('Sanitation Data'!E151))="","",OFFSET('Sanitation Data'!$E$30,0,10*ROW('Sanitation Data'!E151)))</f>
        <v/>
      </c>
      <c r="CS157" s="370" t="str">
        <f ca="1">+IF(OFFSET('Sanitation Data'!$E$31,0,10*ROW('Sanitation Data'!E151))="","",OFFSET('Sanitation Data'!$E$31,0,10*ROW('Sanitation Data'!E151)))</f>
        <v/>
      </c>
      <c r="CT157" s="370" t="str">
        <f ca="1">+IF(OFFSET('Sanitation Data'!$E$32,0,10*ROW('Sanitation Data'!E151))="","",OFFSET('Sanitation Data'!$E$32,0,10*ROW('Sanitation Data'!E151)))</f>
        <v/>
      </c>
      <c r="CU157" s="370" t="str">
        <f ca="1">+IF(OFFSET('Sanitation Data'!$F$28,0,10*ROW('Sanitation Data'!F151))="","",OFFSET('Sanitation Data'!$F$28,0,10*ROW('Sanitation Data'!F151)))</f>
        <v/>
      </c>
      <c r="CV157" s="370" t="str">
        <f ca="1">+IF(OFFSET('Sanitation Data'!$F$29,0,10*ROW('Sanitation Data'!F151))="","",OFFSET('Sanitation Data'!$F$29,0,10*ROW('Sanitation Data'!F151)))</f>
        <v/>
      </c>
      <c r="CW157" s="370" t="str">
        <f ca="1">+IF(OFFSET('Sanitation Data'!$F$30,0,10*ROW('Sanitation Data'!F151))="","",OFFSET('Sanitation Data'!$F$30,0,10*ROW('Sanitation Data'!F151)))</f>
        <v/>
      </c>
      <c r="CX157" s="370" t="str">
        <f ca="1">+IF(OFFSET('Sanitation Data'!$F$31,0,10*ROW('Sanitation Data'!F151))="","",OFFSET('Sanitation Data'!$F$31,0,10*ROW('Sanitation Data'!F151)))</f>
        <v/>
      </c>
      <c r="CY157" s="370" t="str">
        <f ca="1">+IF(OFFSET('Sanitation Data'!$F$32,0,10*ROW('Sanitation Data'!F151))="","",OFFSET('Sanitation Data'!$F$32,0,10*ROW('Sanitation Data'!F151)))</f>
        <v/>
      </c>
      <c r="CZ157" s="370" t="str">
        <f ca="1">+IF(OFFSET('Sanitation Data'!$G$28,0,10*ROW('Sanitation Data'!G151))="","",OFFSET('Sanitation Data'!$G$28,0,10*ROW('Sanitation Data'!G151)))</f>
        <v/>
      </c>
      <c r="DA157" s="370" t="str">
        <f ca="1">+IF(OFFSET('Sanitation Data'!$G$29,0,10*ROW('Sanitation Data'!G151))="","",OFFSET('Sanitation Data'!$G$29,0,10*ROW('Sanitation Data'!G151)))</f>
        <v/>
      </c>
      <c r="DB157" s="370" t="str">
        <f ca="1">+IF(OFFSET('Sanitation Data'!$G$30,0,10*ROW('Sanitation Data'!G151))="","",OFFSET('Sanitation Data'!$G$30,0,10*ROW('Sanitation Data'!G151)))</f>
        <v/>
      </c>
      <c r="DC157" s="370" t="str">
        <f ca="1">+IF(OFFSET('Sanitation Data'!$G$31,0,10*ROW('Sanitation Data'!G151))="","",OFFSET('Sanitation Data'!$G$31,0,10*ROW('Sanitation Data'!G151)))</f>
        <v/>
      </c>
      <c r="DD157" s="370" t="str">
        <f ca="1">+IF(OFFSET('Sanitation Data'!$G$32,0,10*ROW('Sanitation Data'!G151))="","",OFFSET('Sanitation Data'!$G$32,0,10*ROW('Sanitation Data'!G151)))</f>
        <v/>
      </c>
      <c r="DE157" s="370" t="str">
        <f ca="1">+IF(OFFSET('Sanitation Data'!$H$28,0,10*ROW('Sanitation Data'!H151))="","",OFFSET('Sanitation Data'!$H$28,0,10*ROW('Sanitation Data'!H151)))</f>
        <v/>
      </c>
      <c r="DF157" s="370" t="str">
        <f ca="1">+IF(OFFSET('Sanitation Data'!$H$29,0,10*ROW('Sanitation Data'!H151))="","",OFFSET('Sanitation Data'!$H$29,0,10*ROW('Sanitation Data'!H151)))</f>
        <v/>
      </c>
      <c r="DG157" s="370" t="str">
        <f ca="1">+IF(OFFSET('Sanitation Data'!$H$30,0,10*ROW('Sanitation Data'!H151))="","",OFFSET('Sanitation Data'!$H$30,0,10*ROW('Sanitation Data'!H151)))</f>
        <v/>
      </c>
      <c r="DH157" s="370" t="str">
        <f ca="1">+IF(OFFSET('Sanitation Data'!$H$31,0,10*ROW('Sanitation Data'!H151))="","",OFFSET('Sanitation Data'!$H$31,0,10*ROW('Sanitation Data'!H151)))</f>
        <v/>
      </c>
      <c r="DI157" s="370" t="str">
        <f ca="1">+IF(OFFSET('Sanitation Data'!$H$32,0,10*ROW('Sanitation Data'!H151))="","",OFFSET('Sanitation Data'!$H$32,0,10*ROW('Sanitation Data'!H151)))</f>
        <v/>
      </c>
      <c r="DJ157" s="370" t="str">
        <f ca="1">+IF(OFFSET('Sanitation Data'!$I$28,0,10*ROW('Sanitation Data'!I151))="","",OFFSET('Sanitation Data'!$I$28,0,10*ROW('Sanitation Data'!I151)))</f>
        <v/>
      </c>
      <c r="DK157" s="370" t="str">
        <f ca="1">+IF(OFFSET('Sanitation Data'!$I$29,0,10*ROW('Sanitation Data'!I151))="","",OFFSET('Sanitation Data'!$I$29,0,10*ROW('Sanitation Data'!I151)))</f>
        <v/>
      </c>
      <c r="DL157" s="370" t="str">
        <f ca="1">+IF(OFFSET('Sanitation Data'!$I$30,0,10*ROW('Sanitation Data'!I151))="","",OFFSET('Sanitation Data'!$I$30,0,10*ROW('Sanitation Data'!I151)))</f>
        <v/>
      </c>
      <c r="DM157" s="370" t="str">
        <f ca="1">+IF(OFFSET('Sanitation Data'!$I$31,0,10*ROW('Sanitation Data'!I151))="","",OFFSET('Sanitation Data'!$I$31,0,10*ROW('Sanitation Data'!I151)))</f>
        <v/>
      </c>
      <c r="DN157" s="370" t="str">
        <f ca="1">+IF(OFFSET('Sanitation Data'!$I$32,0,10*ROW('Sanitation Data'!I151))="","",OFFSET('Sanitation Data'!$I$32,0,10*ROW('Sanitation Data'!I151)))</f>
        <v/>
      </c>
      <c r="DO157" s="370" t="str">
        <f ca="1">+IF(OFFSET('Hygiene Data'!$D$11,0,10*ROW('Hygiene Data'!D151))="","",OFFSET('Hygiene Data'!$D$11,0,10*ROW('Hygiene Data'!D151)))</f>
        <v/>
      </c>
      <c r="DP157" s="370" t="str">
        <f ca="1">+IF(OFFSET('Hygiene Data'!$D$12,0,10*ROW('Hygiene Data'!D151))="","",OFFSET('Hygiene Data'!$D$12,0,10*ROW('Hygiene Data'!D151)))</f>
        <v/>
      </c>
      <c r="DQ157" s="370" t="str">
        <f ca="1">+IF(OFFSET('Hygiene Data'!$D$13,0,10*ROW('Hygiene Data'!D151))="","",OFFSET('Hygiene Data'!$D$13,0,10*ROW('Hygiene Data'!D151)))</f>
        <v/>
      </c>
      <c r="DR157" s="370" t="str">
        <f ca="1">+IF(OFFSET('Hygiene Data'!$E$11,0,10*ROW('Hygiene Data'!E151))="","",OFFSET('Hygiene Data'!$E$11,0,10*ROW('Hygiene Data'!E151)))</f>
        <v/>
      </c>
      <c r="DS157" s="370" t="str">
        <f ca="1">+IF(OFFSET('Hygiene Data'!$E$12,0,10*ROW('Hygiene Data'!E151))="","",OFFSET('Hygiene Data'!$E$12,0,10*ROW('Hygiene Data'!E151)))</f>
        <v/>
      </c>
      <c r="DT157" s="370" t="str">
        <f ca="1">+IF(OFFSET('Hygiene Data'!$E$13,0,10*ROW('Hygiene Data'!E151))="","",OFFSET('Hygiene Data'!$E$13,0,10*ROW('Hygiene Data'!E151)))</f>
        <v/>
      </c>
      <c r="DU157" s="370" t="str">
        <f ca="1">+IF(OFFSET('Hygiene Data'!$F$11,0,10*ROW('Hygiene Data'!F151))="","",OFFSET('Hygiene Data'!$F$11,0,10*ROW('Hygiene Data'!F151)))</f>
        <v/>
      </c>
      <c r="DV157" s="370" t="str">
        <f ca="1">+IF(OFFSET('Hygiene Data'!$F$12,0,10*ROW('Hygiene Data'!F151))="","",OFFSET('Hygiene Data'!$F$12,0,10*ROW('Hygiene Data'!F151)))</f>
        <v/>
      </c>
      <c r="DW157" s="370" t="str">
        <f ca="1">+IF(OFFSET('Hygiene Data'!$F$13,0,10*ROW('Hygiene Data'!F151))="","",OFFSET('Hygiene Data'!$F$13,0,10*ROW('Hygiene Data'!F151)))</f>
        <v/>
      </c>
      <c r="DX157" s="370" t="str">
        <f ca="1">+IF(OFFSET('Hygiene Data'!$G$11,0,10*ROW('Hygiene Data'!G151))="","",OFFSET('Hygiene Data'!$G$11,0,10*ROW('Hygiene Data'!G151)))</f>
        <v/>
      </c>
      <c r="DY157" s="370" t="str">
        <f ca="1">+IF(OFFSET('Hygiene Data'!$G$12,0,10*ROW('Hygiene Data'!G151))="","",OFFSET('Hygiene Data'!$G$12,0,10*ROW('Hygiene Data'!G151)))</f>
        <v/>
      </c>
      <c r="DZ157" s="370" t="str">
        <f ca="1">+IF(OFFSET('Hygiene Data'!$G$13,0,10*ROW('Hygiene Data'!G151))="","",OFFSET('Hygiene Data'!$G$13,0,10*ROW('Hygiene Data'!G151)))</f>
        <v/>
      </c>
      <c r="EA157" s="370" t="str">
        <f ca="1">+IF(OFFSET('Hygiene Data'!$H$11,0,10*ROW('Hygiene Data'!H151))="","",OFFSET('Hygiene Data'!$H$11,0,10*ROW('Hygiene Data'!H151)))</f>
        <v/>
      </c>
      <c r="EB157" s="370" t="str">
        <f ca="1">+IF(OFFSET('Hygiene Data'!$H$12,0,10*ROW('Hygiene Data'!H151))="","",OFFSET('Hygiene Data'!$H$12,0,10*ROW('Hygiene Data'!H151)))</f>
        <v/>
      </c>
      <c r="EC157" s="370" t="str">
        <f ca="1">+IF(OFFSET('Hygiene Data'!$H$13,0,10*ROW('Hygiene Data'!H151))="","",OFFSET('Hygiene Data'!$H$13,0,10*ROW('Hygiene Data'!H151)))</f>
        <v/>
      </c>
      <c r="ED157" s="370" t="str">
        <f ca="1">+IF(OFFSET('Hygiene Data'!$I$11,0,10*ROW('Hygiene Data'!I151))="","",OFFSET('Hygiene Data'!$I$11,0,10*ROW('Hygiene Data'!I151)))</f>
        <v/>
      </c>
      <c r="EE157" s="370" t="str">
        <f ca="1">+IF(OFFSET('Hygiene Data'!$I$12,0,10*ROW('Hygiene Data'!I151))="","",OFFSET('Hygiene Data'!$I$12,0,10*ROW('Hygiene Data'!I151)))</f>
        <v/>
      </c>
      <c r="EF157" s="370" t="str">
        <f ca="1">+IF(OFFSET('Hygiene Data'!$I$13,0,10*ROW('Hygiene Data'!I151))="","",OFFSET('Hygiene Data'!$I$13,0,10*ROW('Hygiene Data'!I151)))</f>
        <v/>
      </c>
    </row>
    <row r="158" spans="1:136" x14ac:dyDescent="0.25">
      <c r="A158" s="479" t="str">
        <f ca="1">+IF(OFFSET('Water Data'!$B$2,0,10*ROW('Water Data'!E152))="","",OFFSET('Water Data'!$B$2,0,10*ROW('Water Data'!E152)))</f>
        <v/>
      </c>
      <c r="B158" s="47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6" t="str">
        <f t="shared" ca="1" si="2"/>
        <v/>
      </c>
      <c r="D158" s="50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0" t="str">
        <f ca="1">+IF(OFFSET('Water Data'!$D$27,0,10*ROW('Water Data'!D152))="","",OFFSET('Water Data'!$D$27,0,10*ROW('Water Data'!D152)))</f>
        <v/>
      </c>
      <c r="BT158" s="370" t="str">
        <f ca="1">+IF(OFFSET('Water Data'!$D$28,0,10*ROW('Water Data'!D152))="","",OFFSET('Water Data'!$D$28,0,10*ROW('Water Data'!D152)))</f>
        <v/>
      </c>
      <c r="BU158" s="370" t="str">
        <f ca="1">+IF(OFFSET('Water Data'!$D$29,0,10*ROW('Water Data'!D152))="","",OFFSET('Water Data'!$D$29,0,10*ROW('Water Data'!D152)))</f>
        <v/>
      </c>
      <c r="BV158" s="370" t="str">
        <f ca="1">+IF(OFFSET('Water Data'!$E$27,0,10*ROW('Water Data'!E152))="","",OFFSET('Water Data'!$E$27,0,10*ROW('Water Data'!E152)))</f>
        <v/>
      </c>
      <c r="BW158" s="370" t="str">
        <f ca="1">+IF(OFFSET('Water Data'!$E$28,0,10*ROW('Water Data'!E152))="","",OFFSET('Water Data'!$E$28,0,10*ROW('Water Data'!E152)))</f>
        <v/>
      </c>
      <c r="BX158" s="370" t="str">
        <f ca="1">+IF(OFFSET('Water Data'!$E$29,0,10*ROW('Water Data'!E152))="","",OFFSET('Water Data'!$E$29,0,10*ROW('Water Data'!E152)))</f>
        <v/>
      </c>
      <c r="BY158" s="370" t="str">
        <f ca="1">+IF(OFFSET('Water Data'!$F$27,0,10*ROW('Water Data'!F152))="","",OFFSET('Water Data'!$F$27,0,10*ROW('Water Data'!F152)))</f>
        <v/>
      </c>
      <c r="BZ158" s="370" t="str">
        <f ca="1">+IF(OFFSET('Water Data'!$F$28,0,10*ROW('Water Data'!F152))="","",OFFSET('Water Data'!$F$28,0,10*ROW('Water Data'!F152)))</f>
        <v/>
      </c>
      <c r="CA158" s="370" t="str">
        <f ca="1">+IF(OFFSET('Water Data'!$F$29,0,10*ROW('Water Data'!F152))="","",OFFSET('Water Data'!$F$29,0,10*ROW('Water Data'!F152)))</f>
        <v/>
      </c>
      <c r="CB158" s="370" t="str">
        <f ca="1">+IF(OFFSET('Water Data'!$G$27,0,10*ROW('Water Data'!G152))="","",OFFSET('Water Data'!$G$27,0,10*ROW('Water Data'!G152)))</f>
        <v/>
      </c>
      <c r="CC158" s="370" t="str">
        <f ca="1">+IF(OFFSET('Water Data'!$G$28,0,10*ROW('Water Data'!G152))="","",OFFSET('Water Data'!$G$28,0,10*ROW('Water Data'!G152)))</f>
        <v/>
      </c>
      <c r="CD158" s="370" t="str">
        <f ca="1">+IF(OFFSET('Water Data'!$G$29,0,10*ROW('Water Data'!G152))="","",OFFSET('Water Data'!$G$29,0,10*ROW('Water Data'!G152)))</f>
        <v/>
      </c>
      <c r="CE158" s="370" t="str">
        <f ca="1">+IF(OFFSET('Water Data'!$H$27,0,10*ROW('Water Data'!H152))="","",OFFSET('Water Data'!$H$27,0,10*ROW('Water Data'!H152)))</f>
        <v/>
      </c>
      <c r="CF158" s="370" t="str">
        <f ca="1">+IF(OFFSET('Water Data'!$H$28,0,10*ROW('Water Data'!H152))="","",OFFSET('Water Data'!$H$28,0,10*ROW('Water Data'!H152)))</f>
        <v/>
      </c>
      <c r="CG158" s="370" t="str">
        <f ca="1">+IF(OFFSET('Water Data'!$H$29,0,10*ROW('Water Data'!H152))="","",OFFSET('Water Data'!$H$29,0,10*ROW('Water Data'!H152)))</f>
        <v/>
      </c>
      <c r="CH158" s="370" t="str">
        <f ca="1">+IF(OFFSET('Water Data'!$I$27,0,10*ROW('Water Data'!I152))="","",OFFSET('Water Data'!$I$27,0,10*ROW('Water Data'!I152)))</f>
        <v/>
      </c>
      <c r="CI158" s="370" t="str">
        <f ca="1">+IF(OFFSET('Water Data'!$I$28,0,10*ROW('Water Data'!I152))="","",OFFSET('Water Data'!$I$28,0,10*ROW('Water Data'!I152)))</f>
        <v/>
      </c>
      <c r="CJ158" s="370" t="str">
        <f ca="1">+IF(OFFSET('Water Data'!$I$29,0,10*ROW('Water Data'!I152))="","",OFFSET('Water Data'!$I$29,0,10*ROW('Water Data'!I152)))</f>
        <v/>
      </c>
      <c r="CK158" s="370" t="str">
        <f ca="1">+IF(OFFSET('Sanitation Data'!$D$28,0,10*ROW('Sanitation Data'!D152))="","",OFFSET('Sanitation Data'!$D$28,0,10*ROW('Sanitation Data'!D152)))</f>
        <v/>
      </c>
      <c r="CL158" s="370" t="str">
        <f ca="1">+IF(OFFSET('Sanitation Data'!$D$29,0,10*ROW('Sanitation Data'!D152))="","",OFFSET('Sanitation Data'!$D$29,0,10*ROW('Sanitation Data'!D152)))</f>
        <v/>
      </c>
      <c r="CM158" s="370" t="str">
        <f ca="1">+IF(OFFSET('Sanitation Data'!$D$30,0,10*ROW('Sanitation Data'!D152))="","",OFFSET('Sanitation Data'!$D$30,0,10*ROW('Sanitation Data'!D152)))</f>
        <v/>
      </c>
      <c r="CN158" s="370" t="str">
        <f ca="1">+IF(OFFSET('Sanitation Data'!$D$31,0,10*ROW('Sanitation Data'!D152))="","",OFFSET('Sanitation Data'!$D$31,0,10*ROW('Sanitation Data'!D152)))</f>
        <v/>
      </c>
      <c r="CO158" s="370" t="str">
        <f ca="1">+IF(OFFSET('Sanitation Data'!$D$32,0,10*ROW('Sanitation Data'!D152))="","",OFFSET('Sanitation Data'!$D$32,0,10*ROW('Sanitation Data'!D152)))</f>
        <v/>
      </c>
      <c r="CP158" s="370" t="str">
        <f ca="1">+IF(OFFSET('Sanitation Data'!$E$28,0,10*ROW('Sanitation Data'!E152))="","",OFFSET('Sanitation Data'!$E$28,0,10*ROW('Sanitation Data'!E152)))</f>
        <v/>
      </c>
      <c r="CQ158" s="370" t="str">
        <f ca="1">+IF(OFFSET('Sanitation Data'!$E$29,0,10*ROW('Sanitation Data'!E152))="","",OFFSET('Sanitation Data'!$E$29,0,10*ROW('Sanitation Data'!E152)))</f>
        <v/>
      </c>
      <c r="CR158" s="370" t="str">
        <f ca="1">+IF(OFFSET('Sanitation Data'!$E$30,0,10*ROW('Sanitation Data'!E152))="","",OFFSET('Sanitation Data'!$E$30,0,10*ROW('Sanitation Data'!E152)))</f>
        <v/>
      </c>
      <c r="CS158" s="370" t="str">
        <f ca="1">+IF(OFFSET('Sanitation Data'!$E$31,0,10*ROW('Sanitation Data'!E152))="","",OFFSET('Sanitation Data'!$E$31,0,10*ROW('Sanitation Data'!E152)))</f>
        <v/>
      </c>
      <c r="CT158" s="370" t="str">
        <f ca="1">+IF(OFFSET('Sanitation Data'!$E$32,0,10*ROW('Sanitation Data'!E152))="","",OFFSET('Sanitation Data'!$E$32,0,10*ROW('Sanitation Data'!E152)))</f>
        <v/>
      </c>
      <c r="CU158" s="370" t="str">
        <f ca="1">+IF(OFFSET('Sanitation Data'!$F$28,0,10*ROW('Sanitation Data'!F152))="","",OFFSET('Sanitation Data'!$F$28,0,10*ROW('Sanitation Data'!F152)))</f>
        <v/>
      </c>
      <c r="CV158" s="370" t="str">
        <f ca="1">+IF(OFFSET('Sanitation Data'!$F$29,0,10*ROW('Sanitation Data'!F152))="","",OFFSET('Sanitation Data'!$F$29,0,10*ROW('Sanitation Data'!F152)))</f>
        <v/>
      </c>
      <c r="CW158" s="370" t="str">
        <f ca="1">+IF(OFFSET('Sanitation Data'!$F$30,0,10*ROW('Sanitation Data'!F152))="","",OFFSET('Sanitation Data'!$F$30,0,10*ROW('Sanitation Data'!F152)))</f>
        <v/>
      </c>
      <c r="CX158" s="370" t="str">
        <f ca="1">+IF(OFFSET('Sanitation Data'!$F$31,0,10*ROW('Sanitation Data'!F152))="","",OFFSET('Sanitation Data'!$F$31,0,10*ROW('Sanitation Data'!F152)))</f>
        <v/>
      </c>
      <c r="CY158" s="370" t="str">
        <f ca="1">+IF(OFFSET('Sanitation Data'!$F$32,0,10*ROW('Sanitation Data'!F152))="","",OFFSET('Sanitation Data'!$F$32,0,10*ROW('Sanitation Data'!F152)))</f>
        <v/>
      </c>
      <c r="CZ158" s="370" t="str">
        <f ca="1">+IF(OFFSET('Sanitation Data'!$G$28,0,10*ROW('Sanitation Data'!G152))="","",OFFSET('Sanitation Data'!$G$28,0,10*ROW('Sanitation Data'!G152)))</f>
        <v/>
      </c>
      <c r="DA158" s="370" t="str">
        <f ca="1">+IF(OFFSET('Sanitation Data'!$G$29,0,10*ROW('Sanitation Data'!G152))="","",OFFSET('Sanitation Data'!$G$29,0,10*ROW('Sanitation Data'!G152)))</f>
        <v/>
      </c>
      <c r="DB158" s="370" t="str">
        <f ca="1">+IF(OFFSET('Sanitation Data'!$G$30,0,10*ROW('Sanitation Data'!G152))="","",OFFSET('Sanitation Data'!$G$30,0,10*ROW('Sanitation Data'!G152)))</f>
        <v/>
      </c>
      <c r="DC158" s="370" t="str">
        <f ca="1">+IF(OFFSET('Sanitation Data'!$G$31,0,10*ROW('Sanitation Data'!G152))="","",OFFSET('Sanitation Data'!$G$31,0,10*ROW('Sanitation Data'!G152)))</f>
        <v/>
      </c>
      <c r="DD158" s="370" t="str">
        <f ca="1">+IF(OFFSET('Sanitation Data'!$G$32,0,10*ROW('Sanitation Data'!G152))="","",OFFSET('Sanitation Data'!$G$32,0,10*ROW('Sanitation Data'!G152)))</f>
        <v/>
      </c>
      <c r="DE158" s="370" t="str">
        <f ca="1">+IF(OFFSET('Sanitation Data'!$H$28,0,10*ROW('Sanitation Data'!H152))="","",OFFSET('Sanitation Data'!$H$28,0,10*ROW('Sanitation Data'!H152)))</f>
        <v/>
      </c>
      <c r="DF158" s="370" t="str">
        <f ca="1">+IF(OFFSET('Sanitation Data'!$H$29,0,10*ROW('Sanitation Data'!H152))="","",OFFSET('Sanitation Data'!$H$29,0,10*ROW('Sanitation Data'!H152)))</f>
        <v/>
      </c>
      <c r="DG158" s="370" t="str">
        <f ca="1">+IF(OFFSET('Sanitation Data'!$H$30,0,10*ROW('Sanitation Data'!H152))="","",OFFSET('Sanitation Data'!$H$30,0,10*ROW('Sanitation Data'!H152)))</f>
        <v/>
      </c>
      <c r="DH158" s="370" t="str">
        <f ca="1">+IF(OFFSET('Sanitation Data'!$H$31,0,10*ROW('Sanitation Data'!H152))="","",OFFSET('Sanitation Data'!$H$31,0,10*ROW('Sanitation Data'!H152)))</f>
        <v/>
      </c>
      <c r="DI158" s="370" t="str">
        <f ca="1">+IF(OFFSET('Sanitation Data'!$H$32,0,10*ROW('Sanitation Data'!H152))="","",OFFSET('Sanitation Data'!$H$32,0,10*ROW('Sanitation Data'!H152)))</f>
        <v/>
      </c>
      <c r="DJ158" s="370" t="str">
        <f ca="1">+IF(OFFSET('Sanitation Data'!$I$28,0,10*ROW('Sanitation Data'!I152))="","",OFFSET('Sanitation Data'!$I$28,0,10*ROW('Sanitation Data'!I152)))</f>
        <v/>
      </c>
      <c r="DK158" s="370" t="str">
        <f ca="1">+IF(OFFSET('Sanitation Data'!$I$29,0,10*ROW('Sanitation Data'!I152))="","",OFFSET('Sanitation Data'!$I$29,0,10*ROW('Sanitation Data'!I152)))</f>
        <v/>
      </c>
      <c r="DL158" s="370" t="str">
        <f ca="1">+IF(OFFSET('Sanitation Data'!$I$30,0,10*ROW('Sanitation Data'!I152))="","",OFFSET('Sanitation Data'!$I$30,0,10*ROW('Sanitation Data'!I152)))</f>
        <v/>
      </c>
      <c r="DM158" s="370" t="str">
        <f ca="1">+IF(OFFSET('Sanitation Data'!$I$31,0,10*ROW('Sanitation Data'!I152))="","",OFFSET('Sanitation Data'!$I$31,0,10*ROW('Sanitation Data'!I152)))</f>
        <v/>
      </c>
      <c r="DN158" s="370" t="str">
        <f ca="1">+IF(OFFSET('Sanitation Data'!$I$32,0,10*ROW('Sanitation Data'!I152))="","",OFFSET('Sanitation Data'!$I$32,0,10*ROW('Sanitation Data'!I152)))</f>
        <v/>
      </c>
      <c r="DO158" s="370" t="str">
        <f ca="1">+IF(OFFSET('Hygiene Data'!$D$11,0,10*ROW('Hygiene Data'!D152))="","",OFFSET('Hygiene Data'!$D$11,0,10*ROW('Hygiene Data'!D152)))</f>
        <v/>
      </c>
      <c r="DP158" s="370" t="str">
        <f ca="1">+IF(OFFSET('Hygiene Data'!$D$12,0,10*ROW('Hygiene Data'!D152))="","",OFFSET('Hygiene Data'!$D$12,0,10*ROW('Hygiene Data'!D152)))</f>
        <v/>
      </c>
      <c r="DQ158" s="370" t="str">
        <f ca="1">+IF(OFFSET('Hygiene Data'!$D$13,0,10*ROW('Hygiene Data'!D152))="","",OFFSET('Hygiene Data'!$D$13,0,10*ROW('Hygiene Data'!D152)))</f>
        <v/>
      </c>
      <c r="DR158" s="370" t="str">
        <f ca="1">+IF(OFFSET('Hygiene Data'!$E$11,0,10*ROW('Hygiene Data'!E152))="","",OFFSET('Hygiene Data'!$E$11,0,10*ROW('Hygiene Data'!E152)))</f>
        <v/>
      </c>
      <c r="DS158" s="370" t="str">
        <f ca="1">+IF(OFFSET('Hygiene Data'!$E$12,0,10*ROW('Hygiene Data'!E152))="","",OFFSET('Hygiene Data'!$E$12,0,10*ROW('Hygiene Data'!E152)))</f>
        <v/>
      </c>
      <c r="DT158" s="370" t="str">
        <f ca="1">+IF(OFFSET('Hygiene Data'!$E$13,0,10*ROW('Hygiene Data'!E152))="","",OFFSET('Hygiene Data'!$E$13,0,10*ROW('Hygiene Data'!E152)))</f>
        <v/>
      </c>
      <c r="DU158" s="370" t="str">
        <f ca="1">+IF(OFFSET('Hygiene Data'!$F$11,0,10*ROW('Hygiene Data'!F152))="","",OFFSET('Hygiene Data'!$F$11,0,10*ROW('Hygiene Data'!F152)))</f>
        <v/>
      </c>
      <c r="DV158" s="370" t="str">
        <f ca="1">+IF(OFFSET('Hygiene Data'!$F$12,0,10*ROW('Hygiene Data'!F152))="","",OFFSET('Hygiene Data'!$F$12,0,10*ROW('Hygiene Data'!F152)))</f>
        <v/>
      </c>
      <c r="DW158" s="370" t="str">
        <f ca="1">+IF(OFFSET('Hygiene Data'!$F$13,0,10*ROW('Hygiene Data'!F152))="","",OFFSET('Hygiene Data'!$F$13,0,10*ROW('Hygiene Data'!F152)))</f>
        <v/>
      </c>
      <c r="DX158" s="370" t="str">
        <f ca="1">+IF(OFFSET('Hygiene Data'!$G$11,0,10*ROW('Hygiene Data'!G152))="","",OFFSET('Hygiene Data'!$G$11,0,10*ROW('Hygiene Data'!G152)))</f>
        <v/>
      </c>
      <c r="DY158" s="370" t="str">
        <f ca="1">+IF(OFFSET('Hygiene Data'!$G$12,0,10*ROW('Hygiene Data'!G152))="","",OFFSET('Hygiene Data'!$G$12,0,10*ROW('Hygiene Data'!G152)))</f>
        <v/>
      </c>
      <c r="DZ158" s="370" t="str">
        <f ca="1">+IF(OFFSET('Hygiene Data'!$G$13,0,10*ROW('Hygiene Data'!G152))="","",OFFSET('Hygiene Data'!$G$13,0,10*ROW('Hygiene Data'!G152)))</f>
        <v/>
      </c>
      <c r="EA158" s="370" t="str">
        <f ca="1">+IF(OFFSET('Hygiene Data'!$H$11,0,10*ROW('Hygiene Data'!H152))="","",OFFSET('Hygiene Data'!$H$11,0,10*ROW('Hygiene Data'!H152)))</f>
        <v/>
      </c>
      <c r="EB158" s="370" t="str">
        <f ca="1">+IF(OFFSET('Hygiene Data'!$H$12,0,10*ROW('Hygiene Data'!H152))="","",OFFSET('Hygiene Data'!$H$12,0,10*ROW('Hygiene Data'!H152)))</f>
        <v/>
      </c>
      <c r="EC158" s="370" t="str">
        <f ca="1">+IF(OFFSET('Hygiene Data'!$H$13,0,10*ROW('Hygiene Data'!H152))="","",OFFSET('Hygiene Data'!$H$13,0,10*ROW('Hygiene Data'!H152)))</f>
        <v/>
      </c>
      <c r="ED158" s="370" t="str">
        <f ca="1">+IF(OFFSET('Hygiene Data'!$I$11,0,10*ROW('Hygiene Data'!I152))="","",OFFSET('Hygiene Data'!$I$11,0,10*ROW('Hygiene Data'!I152)))</f>
        <v/>
      </c>
      <c r="EE158" s="370" t="str">
        <f ca="1">+IF(OFFSET('Hygiene Data'!$I$12,0,10*ROW('Hygiene Data'!I152))="","",OFFSET('Hygiene Data'!$I$12,0,10*ROW('Hygiene Data'!I152)))</f>
        <v/>
      </c>
      <c r="EF158" s="370" t="str">
        <f ca="1">+IF(OFFSET('Hygiene Data'!$I$13,0,10*ROW('Hygiene Data'!I152))="","",OFFSET('Hygiene Data'!$I$13,0,10*ROW('Hygiene Data'!I152)))</f>
        <v/>
      </c>
    </row>
    <row r="159" spans="1:136" x14ac:dyDescent="0.25">
      <c r="A159" s="479" t="str">
        <f ca="1">+IF(OFFSET('Water Data'!$B$2,0,10*ROW('Water Data'!E153))="","",OFFSET('Water Data'!$B$2,0,10*ROW('Water Data'!E153)))</f>
        <v/>
      </c>
      <c r="B159" s="47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6" t="str">
        <f t="shared" ca="1" si="2"/>
        <v/>
      </c>
      <c r="D159" s="50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0" t="str">
        <f ca="1">+IF(OFFSET('Water Data'!$D$27,0,10*ROW('Water Data'!D153))="","",OFFSET('Water Data'!$D$27,0,10*ROW('Water Data'!D153)))</f>
        <v/>
      </c>
      <c r="BT159" s="370" t="str">
        <f ca="1">+IF(OFFSET('Water Data'!$D$28,0,10*ROW('Water Data'!D153))="","",OFFSET('Water Data'!$D$28,0,10*ROW('Water Data'!D153)))</f>
        <v/>
      </c>
      <c r="BU159" s="370" t="str">
        <f ca="1">+IF(OFFSET('Water Data'!$D$29,0,10*ROW('Water Data'!D153))="","",OFFSET('Water Data'!$D$29,0,10*ROW('Water Data'!D153)))</f>
        <v/>
      </c>
      <c r="BV159" s="370" t="str">
        <f ca="1">+IF(OFFSET('Water Data'!$E$27,0,10*ROW('Water Data'!E153))="","",OFFSET('Water Data'!$E$27,0,10*ROW('Water Data'!E153)))</f>
        <v/>
      </c>
      <c r="BW159" s="370" t="str">
        <f ca="1">+IF(OFFSET('Water Data'!$E$28,0,10*ROW('Water Data'!E153))="","",OFFSET('Water Data'!$E$28,0,10*ROW('Water Data'!E153)))</f>
        <v/>
      </c>
      <c r="BX159" s="370" t="str">
        <f ca="1">+IF(OFFSET('Water Data'!$E$29,0,10*ROW('Water Data'!E153))="","",OFFSET('Water Data'!$E$29,0,10*ROW('Water Data'!E153)))</f>
        <v/>
      </c>
      <c r="BY159" s="370" t="str">
        <f ca="1">+IF(OFFSET('Water Data'!$F$27,0,10*ROW('Water Data'!F153))="","",OFFSET('Water Data'!$F$27,0,10*ROW('Water Data'!F153)))</f>
        <v/>
      </c>
      <c r="BZ159" s="370" t="str">
        <f ca="1">+IF(OFFSET('Water Data'!$F$28,0,10*ROW('Water Data'!F153))="","",OFFSET('Water Data'!$F$28,0,10*ROW('Water Data'!F153)))</f>
        <v/>
      </c>
      <c r="CA159" s="370" t="str">
        <f ca="1">+IF(OFFSET('Water Data'!$F$29,0,10*ROW('Water Data'!F153))="","",OFFSET('Water Data'!$F$29,0,10*ROW('Water Data'!F153)))</f>
        <v/>
      </c>
      <c r="CB159" s="370" t="str">
        <f ca="1">+IF(OFFSET('Water Data'!$G$27,0,10*ROW('Water Data'!G153))="","",OFFSET('Water Data'!$G$27,0,10*ROW('Water Data'!G153)))</f>
        <v/>
      </c>
      <c r="CC159" s="370" t="str">
        <f ca="1">+IF(OFFSET('Water Data'!$G$28,0,10*ROW('Water Data'!G153))="","",OFFSET('Water Data'!$G$28,0,10*ROW('Water Data'!G153)))</f>
        <v/>
      </c>
      <c r="CD159" s="370" t="str">
        <f ca="1">+IF(OFFSET('Water Data'!$G$29,0,10*ROW('Water Data'!G153))="","",OFFSET('Water Data'!$G$29,0,10*ROW('Water Data'!G153)))</f>
        <v/>
      </c>
      <c r="CE159" s="370" t="str">
        <f ca="1">+IF(OFFSET('Water Data'!$H$27,0,10*ROW('Water Data'!H153))="","",OFFSET('Water Data'!$H$27,0,10*ROW('Water Data'!H153)))</f>
        <v/>
      </c>
      <c r="CF159" s="370" t="str">
        <f ca="1">+IF(OFFSET('Water Data'!$H$28,0,10*ROW('Water Data'!H153))="","",OFFSET('Water Data'!$H$28,0,10*ROW('Water Data'!H153)))</f>
        <v/>
      </c>
      <c r="CG159" s="370" t="str">
        <f ca="1">+IF(OFFSET('Water Data'!$H$29,0,10*ROW('Water Data'!H153))="","",OFFSET('Water Data'!$H$29,0,10*ROW('Water Data'!H153)))</f>
        <v/>
      </c>
      <c r="CH159" s="370" t="str">
        <f ca="1">+IF(OFFSET('Water Data'!$I$27,0,10*ROW('Water Data'!I153))="","",OFFSET('Water Data'!$I$27,0,10*ROW('Water Data'!I153)))</f>
        <v/>
      </c>
      <c r="CI159" s="370" t="str">
        <f ca="1">+IF(OFFSET('Water Data'!$I$28,0,10*ROW('Water Data'!I153))="","",OFFSET('Water Data'!$I$28,0,10*ROW('Water Data'!I153)))</f>
        <v/>
      </c>
      <c r="CJ159" s="370" t="str">
        <f ca="1">+IF(OFFSET('Water Data'!$I$29,0,10*ROW('Water Data'!I153))="","",OFFSET('Water Data'!$I$29,0,10*ROW('Water Data'!I153)))</f>
        <v/>
      </c>
      <c r="CK159" s="370" t="str">
        <f ca="1">+IF(OFFSET('Sanitation Data'!$D$28,0,10*ROW('Sanitation Data'!D153))="","",OFFSET('Sanitation Data'!$D$28,0,10*ROW('Sanitation Data'!D153)))</f>
        <v/>
      </c>
      <c r="CL159" s="370" t="str">
        <f ca="1">+IF(OFFSET('Sanitation Data'!$D$29,0,10*ROW('Sanitation Data'!D153))="","",OFFSET('Sanitation Data'!$D$29,0,10*ROW('Sanitation Data'!D153)))</f>
        <v/>
      </c>
      <c r="CM159" s="370" t="str">
        <f ca="1">+IF(OFFSET('Sanitation Data'!$D$30,0,10*ROW('Sanitation Data'!D153))="","",OFFSET('Sanitation Data'!$D$30,0,10*ROW('Sanitation Data'!D153)))</f>
        <v/>
      </c>
      <c r="CN159" s="370" t="str">
        <f ca="1">+IF(OFFSET('Sanitation Data'!$D$31,0,10*ROW('Sanitation Data'!D153))="","",OFFSET('Sanitation Data'!$D$31,0,10*ROW('Sanitation Data'!D153)))</f>
        <v/>
      </c>
      <c r="CO159" s="370" t="str">
        <f ca="1">+IF(OFFSET('Sanitation Data'!$D$32,0,10*ROW('Sanitation Data'!D153))="","",OFFSET('Sanitation Data'!$D$32,0,10*ROW('Sanitation Data'!D153)))</f>
        <v/>
      </c>
      <c r="CP159" s="370" t="str">
        <f ca="1">+IF(OFFSET('Sanitation Data'!$E$28,0,10*ROW('Sanitation Data'!E153))="","",OFFSET('Sanitation Data'!$E$28,0,10*ROW('Sanitation Data'!E153)))</f>
        <v/>
      </c>
      <c r="CQ159" s="370" t="str">
        <f ca="1">+IF(OFFSET('Sanitation Data'!$E$29,0,10*ROW('Sanitation Data'!E153))="","",OFFSET('Sanitation Data'!$E$29,0,10*ROW('Sanitation Data'!E153)))</f>
        <v/>
      </c>
      <c r="CR159" s="370" t="str">
        <f ca="1">+IF(OFFSET('Sanitation Data'!$E$30,0,10*ROW('Sanitation Data'!E153))="","",OFFSET('Sanitation Data'!$E$30,0,10*ROW('Sanitation Data'!E153)))</f>
        <v/>
      </c>
      <c r="CS159" s="370" t="str">
        <f ca="1">+IF(OFFSET('Sanitation Data'!$E$31,0,10*ROW('Sanitation Data'!E153))="","",OFFSET('Sanitation Data'!$E$31,0,10*ROW('Sanitation Data'!E153)))</f>
        <v/>
      </c>
      <c r="CT159" s="370" t="str">
        <f ca="1">+IF(OFFSET('Sanitation Data'!$E$32,0,10*ROW('Sanitation Data'!E153))="","",OFFSET('Sanitation Data'!$E$32,0,10*ROW('Sanitation Data'!E153)))</f>
        <v/>
      </c>
      <c r="CU159" s="370" t="str">
        <f ca="1">+IF(OFFSET('Sanitation Data'!$F$28,0,10*ROW('Sanitation Data'!F153))="","",OFFSET('Sanitation Data'!$F$28,0,10*ROW('Sanitation Data'!F153)))</f>
        <v/>
      </c>
      <c r="CV159" s="370" t="str">
        <f ca="1">+IF(OFFSET('Sanitation Data'!$F$29,0,10*ROW('Sanitation Data'!F153))="","",OFFSET('Sanitation Data'!$F$29,0,10*ROW('Sanitation Data'!F153)))</f>
        <v/>
      </c>
      <c r="CW159" s="370" t="str">
        <f ca="1">+IF(OFFSET('Sanitation Data'!$F$30,0,10*ROW('Sanitation Data'!F153))="","",OFFSET('Sanitation Data'!$F$30,0,10*ROW('Sanitation Data'!F153)))</f>
        <v/>
      </c>
      <c r="CX159" s="370" t="str">
        <f ca="1">+IF(OFFSET('Sanitation Data'!$F$31,0,10*ROW('Sanitation Data'!F153))="","",OFFSET('Sanitation Data'!$F$31,0,10*ROW('Sanitation Data'!F153)))</f>
        <v/>
      </c>
      <c r="CY159" s="370" t="str">
        <f ca="1">+IF(OFFSET('Sanitation Data'!$F$32,0,10*ROW('Sanitation Data'!F153))="","",OFFSET('Sanitation Data'!$F$32,0,10*ROW('Sanitation Data'!F153)))</f>
        <v/>
      </c>
      <c r="CZ159" s="370" t="str">
        <f ca="1">+IF(OFFSET('Sanitation Data'!$G$28,0,10*ROW('Sanitation Data'!G153))="","",OFFSET('Sanitation Data'!$G$28,0,10*ROW('Sanitation Data'!G153)))</f>
        <v/>
      </c>
      <c r="DA159" s="370" t="str">
        <f ca="1">+IF(OFFSET('Sanitation Data'!$G$29,0,10*ROW('Sanitation Data'!G153))="","",OFFSET('Sanitation Data'!$G$29,0,10*ROW('Sanitation Data'!G153)))</f>
        <v/>
      </c>
      <c r="DB159" s="370" t="str">
        <f ca="1">+IF(OFFSET('Sanitation Data'!$G$30,0,10*ROW('Sanitation Data'!G153))="","",OFFSET('Sanitation Data'!$G$30,0,10*ROW('Sanitation Data'!G153)))</f>
        <v/>
      </c>
      <c r="DC159" s="370" t="str">
        <f ca="1">+IF(OFFSET('Sanitation Data'!$G$31,0,10*ROW('Sanitation Data'!G153))="","",OFFSET('Sanitation Data'!$G$31,0,10*ROW('Sanitation Data'!G153)))</f>
        <v/>
      </c>
      <c r="DD159" s="370" t="str">
        <f ca="1">+IF(OFFSET('Sanitation Data'!$G$32,0,10*ROW('Sanitation Data'!G153))="","",OFFSET('Sanitation Data'!$G$32,0,10*ROW('Sanitation Data'!G153)))</f>
        <v/>
      </c>
      <c r="DE159" s="370" t="str">
        <f ca="1">+IF(OFFSET('Sanitation Data'!$H$28,0,10*ROW('Sanitation Data'!H153))="","",OFFSET('Sanitation Data'!$H$28,0,10*ROW('Sanitation Data'!H153)))</f>
        <v/>
      </c>
      <c r="DF159" s="370" t="str">
        <f ca="1">+IF(OFFSET('Sanitation Data'!$H$29,0,10*ROW('Sanitation Data'!H153))="","",OFFSET('Sanitation Data'!$H$29,0,10*ROW('Sanitation Data'!H153)))</f>
        <v/>
      </c>
      <c r="DG159" s="370" t="str">
        <f ca="1">+IF(OFFSET('Sanitation Data'!$H$30,0,10*ROW('Sanitation Data'!H153))="","",OFFSET('Sanitation Data'!$H$30,0,10*ROW('Sanitation Data'!H153)))</f>
        <v/>
      </c>
      <c r="DH159" s="370" t="str">
        <f ca="1">+IF(OFFSET('Sanitation Data'!$H$31,0,10*ROW('Sanitation Data'!H153))="","",OFFSET('Sanitation Data'!$H$31,0,10*ROW('Sanitation Data'!H153)))</f>
        <v/>
      </c>
      <c r="DI159" s="370" t="str">
        <f ca="1">+IF(OFFSET('Sanitation Data'!$H$32,0,10*ROW('Sanitation Data'!H153))="","",OFFSET('Sanitation Data'!$H$32,0,10*ROW('Sanitation Data'!H153)))</f>
        <v/>
      </c>
      <c r="DJ159" s="370" t="str">
        <f ca="1">+IF(OFFSET('Sanitation Data'!$I$28,0,10*ROW('Sanitation Data'!I153))="","",OFFSET('Sanitation Data'!$I$28,0,10*ROW('Sanitation Data'!I153)))</f>
        <v/>
      </c>
      <c r="DK159" s="370" t="str">
        <f ca="1">+IF(OFFSET('Sanitation Data'!$I$29,0,10*ROW('Sanitation Data'!I153))="","",OFFSET('Sanitation Data'!$I$29,0,10*ROW('Sanitation Data'!I153)))</f>
        <v/>
      </c>
      <c r="DL159" s="370" t="str">
        <f ca="1">+IF(OFFSET('Sanitation Data'!$I$30,0,10*ROW('Sanitation Data'!I153))="","",OFFSET('Sanitation Data'!$I$30,0,10*ROW('Sanitation Data'!I153)))</f>
        <v/>
      </c>
      <c r="DM159" s="370" t="str">
        <f ca="1">+IF(OFFSET('Sanitation Data'!$I$31,0,10*ROW('Sanitation Data'!I153))="","",OFFSET('Sanitation Data'!$I$31,0,10*ROW('Sanitation Data'!I153)))</f>
        <v/>
      </c>
      <c r="DN159" s="370" t="str">
        <f ca="1">+IF(OFFSET('Sanitation Data'!$I$32,0,10*ROW('Sanitation Data'!I153))="","",OFFSET('Sanitation Data'!$I$32,0,10*ROW('Sanitation Data'!I153)))</f>
        <v/>
      </c>
      <c r="DO159" s="370" t="str">
        <f ca="1">+IF(OFFSET('Hygiene Data'!$D$11,0,10*ROW('Hygiene Data'!D153))="","",OFFSET('Hygiene Data'!$D$11,0,10*ROW('Hygiene Data'!D153)))</f>
        <v/>
      </c>
      <c r="DP159" s="370" t="str">
        <f ca="1">+IF(OFFSET('Hygiene Data'!$D$12,0,10*ROW('Hygiene Data'!D153))="","",OFFSET('Hygiene Data'!$D$12,0,10*ROW('Hygiene Data'!D153)))</f>
        <v/>
      </c>
      <c r="DQ159" s="370" t="str">
        <f ca="1">+IF(OFFSET('Hygiene Data'!$D$13,0,10*ROW('Hygiene Data'!D153))="","",OFFSET('Hygiene Data'!$D$13,0,10*ROW('Hygiene Data'!D153)))</f>
        <v/>
      </c>
      <c r="DR159" s="370" t="str">
        <f ca="1">+IF(OFFSET('Hygiene Data'!$E$11,0,10*ROW('Hygiene Data'!E153))="","",OFFSET('Hygiene Data'!$E$11,0,10*ROW('Hygiene Data'!E153)))</f>
        <v/>
      </c>
      <c r="DS159" s="370" t="str">
        <f ca="1">+IF(OFFSET('Hygiene Data'!$E$12,0,10*ROW('Hygiene Data'!E153))="","",OFFSET('Hygiene Data'!$E$12,0,10*ROW('Hygiene Data'!E153)))</f>
        <v/>
      </c>
      <c r="DT159" s="370" t="str">
        <f ca="1">+IF(OFFSET('Hygiene Data'!$E$13,0,10*ROW('Hygiene Data'!E153))="","",OFFSET('Hygiene Data'!$E$13,0,10*ROW('Hygiene Data'!E153)))</f>
        <v/>
      </c>
      <c r="DU159" s="370" t="str">
        <f ca="1">+IF(OFFSET('Hygiene Data'!$F$11,0,10*ROW('Hygiene Data'!F153))="","",OFFSET('Hygiene Data'!$F$11,0,10*ROW('Hygiene Data'!F153)))</f>
        <v/>
      </c>
      <c r="DV159" s="370" t="str">
        <f ca="1">+IF(OFFSET('Hygiene Data'!$F$12,0,10*ROW('Hygiene Data'!F153))="","",OFFSET('Hygiene Data'!$F$12,0,10*ROW('Hygiene Data'!F153)))</f>
        <v/>
      </c>
      <c r="DW159" s="370" t="str">
        <f ca="1">+IF(OFFSET('Hygiene Data'!$F$13,0,10*ROW('Hygiene Data'!F153))="","",OFFSET('Hygiene Data'!$F$13,0,10*ROW('Hygiene Data'!F153)))</f>
        <v/>
      </c>
      <c r="DX159" s="370" t="str">
        <f ca="1">+IF(OFFSET('Hygiene Data'!$G$11,0,10*ROW('Hygiene Data'!G153))="","",OFFSET('Hygiene Data'!$G$11,0,10*ROW('Hygiene Data'!G153)))</f>
        <v/>
      </c>
      <c r="DY159" s="370" t="str">
        <f ca="1">+IF(OFFSET('Hygiene Data'!$G$12,0,10*ROW('Hygiene Data'!G153))="","",OFFSET('Hygiene Data'!$G$12,0,10*ROW('Hygiene Data'!G153)))</f>
        <v/>
      </c>
      <c r="DZ159" s="370" t="str">
        <f ca="1">+IF(OFFSET('Hygiene Data'!$G$13,0,10*ROW('Hygiene Data'!G153))="","",OFFSET('Hygiene Data'!$G$13,0,10*ROW('Hygiene Data'!G153)))</f>
        <v/>
      </c>
      <c r="EA159" s="370" t="str">
        <f ca="1">+IF(OFFSET('Hygiene Data'!$H$11,0,10*ROW('Hygiene Data'!H153))="","",OFFSET('Hygiene Data'!$H$11,0,10*ROW('Hygiene Data'!H153)))</f>
        <v/>
      </c>
      <c r="EB159" s="370" t="str">
        <f ca="1">+IF(OFFSET('Hygiene Data'!$H$12,0,10*ROW('Hygiene Data'!H153))="","",OFFSET('Hygiene Data'!$H$12,0,10*ROW('Hygiene Data'!H153)))</f>
        <v/>
      </c>
      <c r="EC159" s="370" t="str">
        <f ca="1">+IF(OFFSET('Hygiene Data'!$H$13,0,10*ROW('Hygiene Data'!H153))="","",OFFSET('Hygiene Data'!$H$13,0,10*ROW('Hygiene Data'!H153)))</f>
        <v/>
      </c>
      <c r="ED159" s="370" t="str">
        <f ca="1">+IF(OFFSET('Hygiene Data'!$I$11,0,10*ROW('Hygiene Data'!I153))="","",OFFSET('Hygiene Data'!$I$11,0,10*ROW('Hygiene Data'!I153)))</f>
        <v/>
      </c>
      <c r="EE159" s="370" t="str">
        <f ca="1">+IF(OFFSET('Hygiene Data'!$I$12,0,10*ROW('Hygiene Data'!I153))="","",OFFSET('Hygiene Data'!$I$12,0,10*ROW('Hygiene Data'!I153)))</f>
        <v/>
      </c>
      <c r="EF159" s="370" t="str">
        <f ca="1">+IF(OFFSET('Hygiene Data'!$I$13,0,10*ROW('Hygiene Data'!I153))="","",OFFSET('Hygiene Data'!$I$13,0,10*ROW('Hygiene Data'!I153)))</f>
        <v/>
      </c>
    </row>
    <row r="160" spans="1:136" x14ac:dyDescent="0.25">
      <c r="A160" s="479" t="str">
        <f ca="1">+IF(OFFSET('Water Data'!$B$2,0,10*ROW('Water Data'!E154))="","",OFFSET('Water Data'!$B$2,0,10*ROW('Water Data'!E154)))</f>
        <v/>
      </c>
      <c r="B160" s="47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6" t="str">
        <f t="shared" ca="1" si="2"/>
        <v/>
      </c>
      <c r="D160" s="50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0" t="str">
        <f ca="1">+IF(OFFSET('Water Data'!$D$27,0,10*ROW('Water Data'!D154))="","",OFFSET('Water Data'!$D$27,0,10*ROW('Water Data'!D154)))</f>
        <v/>
      </c>
      <c r="BT160" s="370" t="str">
        <f ca="1">+IF(OFFSET('Water Data'!$D$28,0,10*ROW('Water Data'!D154))="","",OFFSET('Water Data'!$D$28,0,10*ROW('Water Data'!D154)))</f>
        <v/>
      </c>
      <c r="BU160" s="370" t="str">
        <f ca="1">+IF(OFFSET('Water Data'!$D$29,0,10*ROW('Water Data'!D154))="","",OFFSET('Water Data'!$D$29,0,10*ROW('Water Data'!D154)))</f>
        <v/>
      </c>
      <c r="BV160" s="370" t="str">
        <f ca="1">+IF(OFFSET('Water Data'!$E$27,0,10*ROW('Water Data'!E154))="","",OFFSET('Water Data'!$E$27,0,10*ROW('Water Data'!E154)))</f>
        <v/>
      </c>
      <c r="BW160" s="370" t="str">
        <f ca="1">+IF(OFFSET('Water Data'!$E$28,0,10*ROW('Water Data'!E154))="","",OFFSET('Water Data'!$E$28,0,10*ROW('Water Data'!E154)))</f>
        <v/>
      </c>
      <c r="BX160" s="370" t="str">
        <f ca="1">+IF(OFFSET('Water Data'!$E$29,0,10*ROW('Water Data'!E154))="","",OFFSET('Water Data'!$E$29,0,10*ROW('Water Data'!E154)))</f>
        <v/>
      </c>
      <c r="BY160" s="370" t="str">
        <f ca="1">+IF(OFFSET('Water Data'!$F$27,0,10*ROW('Water Data'!F154))="","",OFFSET('Water Data'!$F$27,0,10*ROW('Water Data'!F154)))</f>
        <v/>
      </c>
      <c r="BZ160" s="370" t="str">
        <f ca="1">+IF(OFFSET('Water Data'!$F$28,0,10*ROW('Water Data'!F154))="","",OFFSET('Water Data'!$F$28,0,10*ROW('Water Data'!F154)))</f>
        <v/>
      </c>
      <c r="CA160" s="370" t="str">
        <f ca="1">+IF(OFFSET('Water Data'!$F$29,0,10*ROW('Water Data'!F154))="","",OFFSET('Water Data'!$F$29,0,10*ROW('Water Data'!F154)))</f>
        <v/>
      </c>
      <c r="CB160" s="370" t="str">
        <f ca="1">+IF(OFFSET('Water Data'!$G$27,0,10*ROW('Water Data'!G154))="","",OFFSET('Water Data'!$G$27,0,10*ROW('Water Data'!G154)))</f>
        <v/>
      </c>
      <c r="CC160" s="370" t="str">
        <f ca="1">+IF(OFFSET('Water Data'!$G$28,0,10*ROW('Water Data'!G154))="","",OFFSET('Water Data'!$G$28,0,10*ROW('Water Data'!G154)))</f>
        <v/>
      </c>
      <c r="CD160" s="370" t="str">
        <f ca="1">+IF(OFFSET('Water Data'!$G$29,0,10*ROW('Water Data'!G154))="","",OFFSET('Water Data'!$G$29,0,10*ROW('Water Data'!G154)))</f>
        <v/>
      </c>
      <c r="CE160" s="370" t="str">
        <f ca="1">+IF(OFFSET('Water Data'!$H$27,0,10*ROW('Water Data'!H154))="","",OFFSET('Water Data'!$H$27,0,10*ROW('Water Data'!H154)))</f>
        <v/>
      </c>
      <c r="CF160" s="370" t="str">
        <f ca="1">+IF(OFFSET('Water Data'!$H$28,0,10*ROW('Water Data'!H154))="","",OFFSET('Water Data'!$H$28,0,10*ROW('Water Data'!H154)))</f>
        <v/>
      </c>
      <c r="CG160" s="370" t="str">
        <f ca="1">+IF(OFFSET('Water Data'!$H$29,0,10*ROW('Water Data'!H154))="","",OFFSET('Water Data'!$H$29,0,10*ROW('Water Data'!H154)))</f>
        <v/>
      </c>
      <c r="CH160" s="370" t="str">
        <f ca="1">+IF(OFFSET('Water Data'!$I$27,0,10*ROW('Water Data'!I154))="","",OFFSET('Water Data'!$I$27,0,10*ROW('Water Data'!I154)))</f>
        <v/>
      </c>
      <c r="CI160" s="370" t="str">
        <f ca="1">+IF(OFFSET('Water Data'!$I$28,0,10*ROW('Water Data'!I154))="","",OFFSET('Water Data'!$I$28,0,10*ROW('Water Data'!I154)))</f>
        <v/>
      </c>
      <c r="CJ160" s="370" t="str">
        <f ca="1">+IF(OFFSET('Water Data'!$I$29,0,10*ROW('Water Data'!I154))="","",OFFSET('Water Data'!$I$29,0,10*ROW('Water Data'!I154)))</f>
        <v/>
      </c>
      <c r="CK160" s="370" t="str">
        <f ca="1">+IF(OFFSET('Sanitation Data'!$D$28,0,10*ROW('Sanitation Data'!D154))="","",OFFSET('Sanitation Data'!$D$28,0,10*ROW('Sanitation Data'!D154)))</f>
        <v/>
      </c>
      <c r="CL160" s="370" t="str">
        <f ca="1">+IF(OFFSET('Sanitation Data'!$D$29,0,10*ROW('Sanitation Data'!D154))="","",OFFSET('Sanitation Data'!$D$29,0,10*ROW('Sanitation Data'!D154)))</f>
        <v/>
      </c>
      <c r="CM160" s="370" t="str">
        <f ca="1">+IF(OFFSET('Sanitation Data'!$D$30,0,10*ROW('Sanitation Data'!D154))="","",OFFSET('Sanitation Data'!$D$30,0,10*ROW('Sanitation Data'!D154)))</f>
        <v/>
      </c>
      <c r="CN160" s="370" t="str">
        <f ca="1">+IF(OFFSET('Sanitation Data'!$D$31,0,10*ROW('Sanitation Data'!D154))="","",OFFSET('Sanitation Data'!$D$31,0,10*ROW('Sanitation Data'!D154)))</f>
        <v/>
      </c>
      <c r="CO160" s="370" t="str">
        <f ca="1">+IF(OFFSET('Sanitation Data'!$D$32,0,10*ROW('Sanitation Data'!D154))="","",OFFSET('Sanitation Data'!$D$32,0,10*ROW('Sanitation Data'!D154)))</f>
        <v/>
      </c>
      <c r="CP160" s="370" t="str">
        <f ca="1">+IF(OFFSET('Sanitation Data'!$E$28,0,10*ROW('Sanitation Data'!E154))="","",OFFSET('Sanitation Data'!$E$28,0,10*ROW('Sanitation Data'!E154)))</f>
        <v/>
      </c>
      <c r="CQ160" s="370" t="str">
        <f ca="1">+IF(OFFSET('Sanitation Data'!$E$29,0,10*ROW('Sanitation Data'!E154))="","",OFFSET('Sanitation Data'!$E$29,0,10*ROW('Sanitation Data'!E154)))</f>
        <v/>
      </c>
      <c r="CR160" s="370" t="str">
        <f ca="1">+IF(OFFSET('Sanitation Data'!$E$30,0,10*ROW('Sanitation Data'!E154))="","",OFFSET('Sanitation Data'!$E$30,0,10*ROW('Sanitation Data'!E154)))</f>
        <v/>
      </c>
      <c r="CS160" s="370" t="str">
        <f ca="1">+IF(OFFSET('Sanitation Data'!$E$31,0,10*ROW('Sanitation Data'!E154))="","",OFFSET('Sanitation Data'!$E$31,0,10*ROW('Sanitation Data'!E154)))</f>
        <v/>
      </c>
      <c r="CT160" s="370" t="str">
        <f ca="1">+IF(OFFSET('Sanitation Data'!$E$32,0,10*ROW('Sanitation Data'!E154))="","",OFFSET('Sanitation Data'!$E$32,0,10*ROW('Sanitation Data'!E154)))</f>
        <v/>
      </c>
      <c r="CU160" s="370" t="str">
        <f ca="1">+IF(OFFSET('Sanitation Data'!$F$28,0,10*ROW('Sanitation Data'!F154))="","",OFFSET('Sanitation Data'!$F$28,0,10*ROW('Sanitation Data'!F154)))</f>
        <v/>
      </c>
      <c r="CV160" s="370" t="str">
        <f ca="1">+IF(OFFSET('Sanitation Data'!$F$29,0,10*ROW('Sanitation Data'!F154))="","",OFFSET('Sanitation Data'!$F$29,0,10*ROW('Sanitation Data'!F154)))</f>
        <v/>
      </c>
      <c r="CW160" s="370" t="str">
        <f ca="1">+IF(OFFSET('Sanitation Data'!$F$30,0,10*ROW('Sanitation Data'!F154))="","",OFFSET('Sanitation Data'!$F$30,0,10*ROW('Sanitation Data'!F154)))</f>
        <v/>
      </c>
      <c r="CX160" s="370" t="str">
        <f ca="1">+IF(OFFSET('Sanitation Data'!$F$31,0,10*ROW('Sanitation Data'!F154))="","",OFFSET('Sanitation Data'!$F$31,0,10*ROW('Sanitation Data'!F154)))</f>
        <v/>
      </c>
      <c r="CY160" s="370" t="str">
        <f ca="1">+IF(OFFSET('Sanitation Data'!$F$32,0,10*ROW('Sanitation Data'!F154))="","",OFFSET('Sanitation Data'!$F$32,0,10*ROW('Sanitation Data'!F154)))</f>
        <v/>
      </c>
      <c r="CZ160" s="370" t="str">
        <f ca="1">+IF(OFFSET('Sanitation Data'!$G$28,0,10*ROW('Sanitation Data'!G154))="","",OFFSET('Sanitation Data'!$G$28,0,10*ROW('Sanitation Data'!G154)))</f>
        <v/>
      </c>
      <c r="DA160" s="370" t="str">
        <f ca="1">+IF(OFFSET('Sanitation Data'!$G$29,0,10*ROW('Sanitation Data'!G154))="","",OFFSET('Sanitation Data'!$G$29,0,10*ROW('Sanitation Data'!G154)))</f>
        <v/>
      </c>
      <c r="DB160" s="370" t="str">
        <f ca="1">+IF(OFFSET('Sanitation Data'!$G$30,0,10*ROW('Sanitation Data'!G154))="","",OFFSET('Sanitation Data'!$G$30,0,10*ROW('Sanitation Data'!G154)))</f>
        <v/>
      </c>
      <c r="DC160" s="370" t="str">
        <f ca="1">+IF(OFFSET('Sanitation Data'!$G$31,0,10*ROW('Sanitation Data'!G154))="","",OFFSET('Sanitation Data'!$G$31,0,10*ROW('Sanitation Data'!G154)))</f>
        <v/>
      </c>
      <c r="DD160" s="370" t="str">
        <f ca="1">+IF(OFFSET('Sanitation Data'!$G$32,0,10*ROW('Sanitation Data'!G154))="","",OFFSET('Sanitation Data'!$G$32,0,10*ROW('Sanitation Data'!G154)))</f>
        <v/>
      </c>
      <c r="DE160" s="370" t="str">
        <f ca="1">+IF(OFFSET('Sanitation Data'!$H$28,0,10*ROW('Sanitation Data'!H154))="","",OFFSET('Sanitation Data'!$H$28,0,10*ROW('Sanitation Data'!H154)))</f>
        <v/>
      </c>
      <c r="DF160" s="370" t="str">
        <f ca="1">+IF(OFFSET('Sanitation Data'!$H$29,0,10*ROW('Sanitation Data'!H154))="","",OFFSET('Sanitation Data'!$H$29,0,10*ROW('Sanitation Data'!H154)))</f>
        <v/>
      </c>
      <c r="DG160" s="370" t="str">
        <f ca="1">+IF(OFFSET('Sanitation Data'!$H$30,0,10*ROW('Sanitation Data'!H154))="","",OFFSET('Sanitation Data'!$H$30,0,10*ROW('Sanitation Data'!H154)))</f>
        <v/>
      </c>
      <c r="DH160" s="370" t="str">
        <f ca="1">+IF(OFFSET('Sanitation Data'!$H$31,0,10*ROW('Sanitation Data'!H154))="","",OFFSET('Sanitation Data'!$H$31,0,10*ROW('Sanitation Data'!H154)))</f>
        <v/>
      </c>
      <c r="DI160" s="370" t="str">
        <f ca="1">+IF(OFFSET('Sanitation Data'!$H$32,0,10*ROW('Sanitation Data'!H154))="","",OFFSET('Sanitation Data'!$H$32,0,10*ROW('Sanitation Data'!H154)))</f>
        <v/>
      </c>
      <c r="DJ160" s="370" t="str">
        <f ca="1">+IF(OFFSET('Sanitation Data'!$I$28,0,10*ROW('Sanitation Data'!I154))="","",OFFSET('Sanitation Data'!$I$28,0,10*ROW('Sanitation Data'!I154)))</f>
        <v/>
      </c>
      <c r="DK160" s="370" t="str">
        <f ca="1">+IF(OFFSET('Sanitation Data'!$I$29,0,10*ROW('Sanitation Data'!I154))="","",OFFSET('Sanitation Data'!$I$29,0,10*ROW('Sanitation Data'!I154)))</f>
        <v/>
      </c>
      <c r="DL160" s="370" t="str">
        <f ca="1">+IF(OFFSET('Sanitation Data'!$I$30,0,10*ROW('Sanitation Data'!I154))="","",OFFSET('Sanitation Data'!$I$30,0,10*ROW('Sanitation Data'!I154)))</f>
        <v/>
      </c>
      <c r="DM160" s="370" t="str">
        <f ca="1">+IF(OFFSET('Sanitation Data'!$I$31,0,10*ROW('Sanitation Data'!I154))="","",OFFSET('Sanitation Data'!$I$31,0,10*ROW('Sanitation Data'!I154)))</f>
        <v/>
      </c>
      <c r="DN160" s="370" t="str">
        <f ca="1">+IF(OFFSET('Sanitation Data'!$I$32,0,10*ROW('Sanitation Data'!I154))="","",OFFSET('Sanitation Data'!$I$32,0,10*ROW('Sanitation Data'!I154)))</f>
        <v/>
      </c>
      <c r="DO160" s="370" t="str">
        <f ca="1">+IF(OFFSET('Hygiene Data'!$D$11,0,10*ROW('Hygiene Data'!D154))="","",OFFSET('Hygiene Data'!$D$11,0,10*ROW('Hygiene Data'!D154)))</f>
        <v/>
      </c>
      <c r="DP160" s="370" t="str">
        <f ca="1">+IF(OFFSET('Hygiene Data'!$D$12,0,10*ROW('Hygiene Data'!D154))="","",OFFSET('Hygiene Data'!$D$12,0,10*ROW('Hygiene Data'!D154)))</f>
        <v/>
      </c>
      <c r="DQ160" s="370" t="str">
        <f ca="1">+IF(OFFSET('Hygiene Data'!$D$13,0,10*ROW('Hygiene Data'!D154))="","",OFFSET('Hygiene Data'!$D$13,0,10*ROW('Hygiene Data'!D154)))</f>
        <v/>
      </c>
      <c r="DR160" s="370" t="str">
        <f ca="1">+IF(OFFSET('Hygiene Data'!$E$11,0,10*ROW('Hygiene Data'!E154))="","",OFFSET('Hygiene Data'!$E$11,0,10*ROW('Hygiene Data'!E154)))</f>
        <v/>
      </c>
      <c r="DS160" s="370" t="str">
        <f ca="1">+IF(OFFSET('Hygiene Data'!$E$12,0,10*ROW('Hygiene Data'!E154))="","",OFFSET('Hygiene Data'!$E$12,0,10*ROW('Hygiene Data'!E154)))</f>
        <v/>
      </c>
      <c r="DT160" s="370" t="str">
        <f ca="1">+IF(OFFSET('Hygiene Data'!$E$13,0,10*ROW('Hygiene Data'!E154))="","",OFFSET('Hygiene Data'!$E$13,0,10*ROW('Hygiene Data'!E154)))</f>
        <v/>
      </c>
      <c r="DU160" s="370" t="str">
        <f ca="1">+IF(OFFSET('Hygiene Data'!$F$11,0,10*ROW('Hygiene Data'!F154))="","",OFFSET('Hygiene Data'!$F$11,0,10*ROW('Hygiene Data'!F154)))</f>
        <v/>
      </c>
      <c r="DV160" s="370" t="str">
        <f ca="1">+IF(OFFSET('Hygiene Data'!$F$12,0,10*ROW('Hygiene Data'!F154))="","",OFFSET('Hygiene Data'!$F$12,0,10*ROW('Hygiene Data'!F154)))</f>
        <v/>
      </c>
      <c r="DW160" s="370" t="str">
        <f ca="1">+IF(OFFSET('Hygiene Data'!$F$13,0,10*ROW('Hygiene Data'!F154))="","",OFFSET('Hygiene Data'!$F$13,0,10*ROW('Hygiene Data'!F154)))</f>
        <v/>
      </c>
      <c r="DX160" s="370" t="str">
        <f ca="1">+IF(OFFSET('Hygiene Data'!$G$11,0,10*ROW('Hygiene Data'!G154))="","",OFFSET('Hygiene Data'!$G$11,0,10*ROW('Hygiene Data'!G154)))</f>
        <v/>
      </c>
      <c r="DY160" s="370" t="str">
        <f ca="1">+IF(OFFSET('Hygiene Data'!$G$12,0,10*ROW('Hygiene Data'!G154))="","",OFFSET('Hygiene Data'!$G$12,0,10*ROW('Hygiene Data'!G154)))</f>
        <v/>
      </c>
      <c r="DZ160" s="370" t="str">
        <f ca="1">+IF(OFFSET('Hygiene Data'!$G$13,0,10*ROW('Hygiene Data'!G154))="","",OFFSET('Hygiene Data'!$G$13,0,10*ROW('Hygiene Data'!G154)))</f>
        <v/>
      </c>
      <c r="EA160" s="370" t="str">
        <f ca="1">+IF(OFFSET('Hygiene Data'!$H$11,0,10*ROW('Hygiene Data'!H154))="","",OFFSET('Hygiene Data'!$H$11,0,10*ROW('Hygiene Data'!H154)))</f>
        <v/>
      </c>
      <c r="EB160" s="370" t="str">
        <f ca="1">+IF(OFFSET('Hygiene Data'!$H$12,0,10*ROW('Hygiene Data'!H154))="","",OFFSET('Hygiene Data'!$H$12,0,10*ROW('Hygiene Data'!H154)))</f>
        <v/>
      </c>
      <c r="EC160" s="370" t="str">
        <f ca="1">+IF(OFFSET('Hygiene Data'!$H$13,0,10*ROW('Hygiene Data'!H154))="","",OFFSET('Hygiene Data'!$H$13,0,10*ROW('Hygiene Data'!H154)))</f>
        <v/>
      </c>
      <c r="ED160" s="370" t="str">
        <f ca="1">+IF(OFFSET('Hygiene Data'!$I$11,0,10*ROW('Hygiene Data'!I154))="","",OFFSET('Hygiene Data'!$I$11,0,10*ROW('Hygiene Data'!I154)))</f>
        <v/>
      </c>
      <c r="EE160" s="370" t="str">
        <f ca="1">+IF(OFFSET('Hygiene Data'!$I$12,0,10*ROW('Hygiene Data'!I154))="","",OFFSET('Hygiene Data'!$I$12,0,10*ROW('Hygiene Data'!I154)))</f>
        <v/>
      </c>
      <c r="EF160" s="370" t="str">
        <f ca="1">+IF(OFFSET('Hygiene Data'!$I$13,0,10*ROW('Hygiene Data'!I154))="","",OFFSET('Hygiene Data'!$I$13,0,10*ROW('Hygiene Data'!I154)))</f>
        <v/>
      </c>
    </row>
    <row r="161" spans="1:136" x14ac:dyDescent="0.25">
      <c r="A161" s="479" t="str">
        <f ca="1">+IF(OFFSET('Water Data'!$B$2,0,10*ROW('Water Data'!E155))="","",OFFSET('Water Data'!$B$2,0,10*ROW('Water Data'!E155)))</f>
        <v/>
      </c>
      <c r="B161" s="47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6" t="str">
        <f t="shared" ca="1" si="2"/>
        <v/>
      </c>
      <c r="D161" s="50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0" t="str">
        <f ca="1">+IF(OFFSET('Water Data'!$D$27,0,10*ROW('Water Data'!D155))="","",OFFSET('Water Data'!$D$27,0,10*ROW('Water Data'!D155)))</f>
        <v/>
      </c>
      <c r="BT161" s="370" t="str">
        <f ca="1">+IF(OFFSET('Water Data'!$D$28,0,10*ROW('Water Data'!D155))="","",OFFSET('Water Data'!$D$28,0,10*ROW('Water Data'!D155)))</f>
        <v/>
      </c>
      <c r="BU161" s="370" t="str">
        <f ca="1">+IF(OFFSET('Water Data'!$D$29,0,10*ROW('Water Data'!D155))="","",OFFSET('Water Data'!$D$29,0,10*ROW('Water Data'!D155)))</f>
        <v/>
      </c>
      <c r="BV161" s="370" t="str">
        <f ca="1">+IF(OFFSET('Water Data'!$E$27,0,10*ROW('Water Data'!E155))="","",OFFSET('Water Data'!$E$27,0,10*ROW('Water Data'!E155)))</f>
        <v/>
      </c>
      <c r="BW161" s="370" t="str">
        <f ca="1">+IF(OFFSET('Water Data'!$E$28,0,10*ROW('Water Data'!E155))="","",OFFSET('Water Data'!$E$28,0,10*ROW('Water Data'!E155)))</f>
        <v/>
      </c>
      <c r="BX161" s="370" t="str">
        <f ca="1">+IF(OFFSET('Water Data'!$E$29,0,10*ROW('Water Data'!E155))="","",OFFSET('Water Data'!$E$29,0,10*ROW('Water Data'!E155)))</f>
        <v/>
      </c>
      <c r="BY161" s="370" t="str">
        <f ca="1">+IF(OFFSET('Water Data'!$F$27,0,10*ROW('Water Data'!F155))="","",OFFSET('Water Data'!$F$27,0,10*ROW('Water Data'!F155)))</f>
        <v/>
      </c>
      <c r="BZ161" s="370" t="str">
        <f ca="1">+IF(OFFSET('Water Data'!$F$28,0,10*ROW('Water Data'!F155))="","",OFFSET('Water Data'!$F$28,0,10*ROW('Water Data'!F155)))</f>
        <v/>
      </c>
      <c r="CA161" s="370" t="str">
        <f ca="1">+IF(OFFSET('Water Data'!$F$29,0,10*ROW('Water Data'!F155))="","",OFFSET('Water Data'!$F$29,0,10*ROW('Water Data'!F155)))</f>
        <v/>
      </c>
      <c r="CB161" s="370" t="str">
        <f ca="1">+IF(OFFSET('Water Data'!$G$27,0,10*ROW('Water Data'!G155))="","",OFFSET('Water Data'!$G$27,0,10*ROW('Water Data'!G155)))</f>
        <v/>
      </c>
      <c r="CC161" s="370" t="str">
        <f ca="1">+IF(OFFSET('Water Data'!$G$28,0,10*ROW('Water Data'!G155))="","",OFFSET('Water Data'!$G$28,0,10*ROW('Water Data'!G155)))</f>
        <v/>
      </c>
      <c r="CD161" s="370" t="str">
        <f ca="1">+IF(OFFSET('Water Data'!$G$29,0,10*ROW('Water Data'!G155))="","",OFFSET('Water Data'!$G$29,0,10*ROW('Water Data'!G155)))</f>
        <v/>
      </c>
      <c r="CE161" s="370" t="str">
        <f ca="1">+IF(OFFSET('Water Data'!$H$27,0,10*ROW('Water Data'!H155))="","",OFFSET('Water Data'!$H$27,0,10*ROW('Water Data'!H155)))</f>
        <v/>
      </c>
      <c r="CF161" s="370" t="str">
        <f ca="1">+IF(OFFSET('Water Data'!$H$28,0,10*ROW('Water Data'!H155))="","",OFFSET('Water Data'!$H$28,0,10*ROW('Water Data'!H155)))</f>
        <v/>
      </c>
      <c r="CG161" s="370" t="str">
        <f ca="1">+IF(OFFSET('Water Data'!$H$29,0,10*ROW('Water Data'!H155))="","",OFFSET('Water Data'!$H$29,0,10*ROW('Water Data'!H155)))</f>
        <v/>
      </c>
      <c r="CH161" s="370" t="str">
        <f ca="1">+IF(OFFSET('Water Data'!$I$27,0,10*ROW('Water Data'!I155))="","",OFFSET('Water Data'!$I$27,0,10*ROW('Water Data'!I155)))</f>
        <v/>
      </c>
      <c r="CI161" s="370" t="str">
        <f ca="1">+IF(OFFSET('Water Data'!$I$28,0,10*ROW('Water Data'!I155))="","",OFFSET('Water Data'!$I$28,0,10*ROW('Water Data'!I155)))</f>
        <v/>
      </c>
      <c r="CJ161" s="370" t="str">
        <f ca="1">+IF(OFFSET('Water Data'!$I$29,0,10*ROW('Water Data'!I155))="","",OFFSET('Water Data'!$I$29,0,10*ROW('Water Data'!I155)))</f>
        <v/>
      </c>
      <c r="CK161" s="370" t="str">
        <f ca="1">+IF(OFFSET('Sanitation Data'!$D$28,0,10*ROW('Sanitation Data'!D155))="","",OFFSET('Sanitation Data'!$D$28,0,10*ROW('Sanitation Data'!D155)))</f>
        <v/>
      </c>
      <c r="CL161" s="370" t="str">
        <f ca="1">+IF(OFFSET('Sanitation Data'!$D$29,0,10*ROW('Sanitation Data'!D155))="","",OFFSET('Sanitation Data'!$D$29,0,10*ROW('Sanitation Data'!D155)))</f>
        <v/>
      </c>
      <c r="CM161" s="370" t="str">
        <f ca="1">+IF(OFFSET('Sanitation Data'!$D$30,0,10*ROW('Sanitation Data'!D155))="","",OFFSET('Sanitation Data'!$D$30,0,10*ROW('Sanitation Data'!D155)))</f>
        <v/>
      </c>
      <c r="CN161" s="370" t="str">
        <f ca="1">+IF(OFFSET('Sanitation Data'!$D$31,0,10*ROW('Sanitation Data'!D155))="","",OFFSET('Sanitation Data'!$D$31,0,10*ROW('Sanitation Data'!D155)))</f>
        <v/>
      </c>
      <c r="CO161" s="370" t="str">
        <f ca="1">+IF(OFFSET('Sanitation Data'!$D$32,0,10*ROW('Sanitation Data'!D155))="","",OFFSET('Sanitation Data'!$D$32,0,10*ROW('Sanitation Data'!D155)))</f>
        <v/>
      </c>
      <c r="CP161" s="370" t="str">
        <f ca="1">+IF(OFFSET('Sanitation Data'!$E$28,0,10*ROW('Sanitation Data'!E155))="","",OFFSET('Sanitation Data'!$E$28,0,10*ROW('Sanitation Data'!E155)))</f>
        <v/>
      </c>
      <c r="CQ161" s="370" t="str">
        <f ca="1">+IF(OFFSET('Sanitation Data'!$E$29,0,10*ROW('Sanitation Data'!E155))="","",OFFSET('Sanitation Data'!$E$29,0,10*ROW('Sanitation Data'!E155)))</f>
        <v/>
      </c>
      <c r="CR161" s="370" t="str">
        <f ca="1">+IF(OFFSET('Sanitation Data'!$E$30,0,10*ROW('Sanitation Data'!E155))="","",OFFSET('Sanitation Data'!$E$30,0,10*ROW('Sanitation Data'!E155)))</f>
        <v/>
      </c>
      <c r="CS161" s="370" t="str">
        <f ca="1">+IF(OFFSET('Sanitation Data'!$E$31,0,10*ROW('Sanitation Data'!E155))="","",OFFSET('Sanitation Data'!$E$31,0,10*ROW('Sanitation Data'!E155)))</f>
        <v/>
      </c>
      <c r="CT161" s="370" t="str">
        <f ca="1">+IF(OFFSET('Sanitation Data'!$E$32,0,10*ROW('Sanitation Data'!E155))="","",OFFSET('Sanitation Data'!$E$32,0,10*ROW('Sanitation Data'!E155)))</f>
        <v/>
      </c>
      <c r="CU161" s="370" t="str">
        <f ca="1">+IF(OFFSET('Sanitation Data'!$F$28,0,10*ROW('Sanitation Data'!F155))="","",OFFSET('Sanitation Data'!$F$28,0,10*ROW('Sanitation Data'!F155)))</f>
        <v/>
      </c>
      <c r="CV161" s="370" t="str">
        <f ca="1">+IF(OFFSET('Sanitation Data'!$F$29,0,10*ROW('Sanitation Data'!F155))="","",OFFSET('Sanitation Data'!$F$29,0,10*ROW('Sanitation Data'!F155)))</f>
        <v/>
      </c>
      <c r="CW161" s="370" t="str">
        <f ca="1">+IF(OFFSET('Sanitation Data'!$F$30,0,10*ROW('Sanitation Data'!F155))="","",OFFSET('Sanitation Data'!$F$30,0,10*ROW('Sanitation Data'!F155)))</f>
        <v/>
      </c>
      <c r="CX161" s="370" t="str">
        <f ca="1">+IF(OFFSET('Sanitation Data'!$F$31,0,10*ROW('Sanitation Data'!F155))="","",OFFSET('Sanitation Data'!$F$31,0,10*ROW('Sanitation Data'!F155)))</f>
        <v/>
      </c>
      <c r="CY161" s="370" t="str">
        <f ca="1">+IF(OFFSET('Sanitation Data'!$F$32,0,10*ROW('Sanitation Data'!F155))="","",OFFSET('Sanitation Data'!$F$32,0,10*ROW('Sanitation Data'!F155)))</f>
        <v/>
      </c>
      <c r="CZ161" s="370" t="str">
        <f ca="1">+IF(OFFSET('Sanitation Data'!$G$28,0,10*ROW('Sanitation Data'!G155))="","",OFFSET('Sanitation Data'!$G$28,0,10*ROW('Sanitation Data'!G155)))</f>
        <v/>
      </c>
      <c r="DA161" s="370" t="str">
        <f ca="1">+IF(OFFSET('Sanitation Data'!$G$29,0,10*ROW('Sanitation Data'!G155))="","",OFFSET('Sanitation Data'!$G$29,0,10*ROW('Sanitation Data'!G155)))</f>
        <v/>
      </c>
      <c r="DB161" s="370" t="str">
        <f ca="1">+IF(OFFSET('Sanitation Data'!$G$30,0,10*ROW('Sanitation Data'!G155))="","",OFFSET('Sanitation Data'!$G$30,0,10*ROW('Sanitation Data'!G155)))</f>
        <v/>
      </c>
      <c r="DC161" s="370" t="str">
        <f ca="1">+IF(OFFSET('Sanitation Data'!$G$31,0,10*ROW('Sanitation Data'!G155))="","",OFFSET('Sanitation Data'!$G$31,0,10*ROW('Sanitation Data'!G155)))</f>
        <v/>
      </c>
      <c r="DD161" s="370" t="str">
        <f ca="1">+IF(OFFSET('Sanitation Data'!$G$32,0,10*ROW('Sanitation Data'!G155))="","",OFFSET('Sanitation Data'!$G$32,0,10*ROW('Sanitation Data'!G155)))</f>
        <v/>
      </c>
      <c r="DE161" s="370" t="str">
        <f ca="1">+IF(OFFSET('Sanitation Data'!$H$28,0,10*ROW('Sanitation Data'!H155))="","",OFFSET('Sanitation Data'!$H$28,0,10*ROW('Sanitation Data'!H155)))</f>
        <v/>
      </c>
      <c r="DF161" s="370" t="str">
        <f ca="1">+IF(OFFSET('Sanitation Data'!$H$29,0,10*ROW('Sanitation Data'!H155))="","",OFFSET('Sanitation Data'!$H$29,0,10*ROW('Sanitation Data'!H155)))</f>
        <v/>
      </c>
      <c r="DG161" s="370" t="str">
        <f ca="1">+IF(OFFSET('Sanitation Data'!$H$30,0,10*ROW('Sanitation Data'!H155))="","",OFFSET('Sanitation Data'!$H$30,0,10*ROW('Sanitation Data'!H155)))</f>
        <v/>
      </c>
      <c r="DH161" s="370" t="str">
        <f ca="1">+IF(OFFSET('Sanitation Data'!$H$31,0,10*ROW('Sanitation Data'!H155))="","",OFFSET('Sanitation Data'!$H$31,0,10*ROW('Sanitation Data'!H155)))</f>
        <v/>
      </c>
      <c r="DI161" s="370" t="str">
        <f ca="1">+IF(OFFSET('Sanitation Data'!$H$32,0,10*ROW('Sanitation Data'!H155))="","",OFFSET('Sanitation Data'!$H$32,0,10*ROW('Sanitation Data'!H155)))</f>
        <v/>
      </c>
      <c r="DJ161" s="370" t="str">
        <f ca="1">+IF(OFFSET('Sanitation Data'!$I$28,0,10*ROW('Sanitation Data'!I155))="","",OFFSET('Sanitation Data'!$I$28,0,10*ROW('Sanitation Data'!I155)))</f>
        <v/>
      </c>
      <c r="DK161" s="370" t="str">
        <f ca="1">+IF(OFFSET('Sanitation Data'!$I$29,0,10*ROW('Sanitation Data'!I155))="","",OFFSET('Sanitation Data'!$I$29,0,10*ROW('Sanitation Data'!I155)))</f>
        <v/>
      </c>
      <c r="DL161" s="370" t="str">
        <f ca="1">+IF(OFFSET('Sanitation Data'!$I$30,0,10*ROW('Sanitation Data'!I155))="","",OFFSET('Sanitation Data'!$I$30,0,10*ROW('Sanitation Data'!I155)))</f>
        <v/>
      </c>
      <c r="DM161" s="370" t="str">
        <f ca="1">+IF(OFFSET('Sanitation Data'!$I$31,0,10*ROW('Sanitation Data'!I155))="","",OFFSET('Sanitation Data'!$I$31,0,10*ROW('Sanitation Data'!I155)))</f>
        <v/>
      </c>
      <c r="DN161" s="370" t="str">
        <f ca="1">+IF(OFFSET('Sanitation Data'!$I$32,0,10*ROW('Sanitation Data'!I155))="","",OFFSET('Sanitation Data'!$I$32,0,10*ROW('Sanitation Data'!I155)))</f>
        <v/>
      </c>
      <c r="DO161" s="370" t="str">
        <f ca="1">+IF(OFFSET('Hygiene Data'!$D$11,0,10*ROW('Hygiene Data'!D155))="","",OFFSET('Hygiene Data'!$D$11,0,10*ROW('Hygiene Data'!D155)))</f>
        <v/>
      </c>
      <c r="DP161" s="370" t="str">
        <f ca="1">+IF(OFFSET('Hygiene Data'!$D$12,0,10*ROW('Hygiene Data'!D155))="","",OFFSET('Hygiene Data'!$D$12,0,10*ROW('Hygiene Data'!D155)))</f>
        <v/>
      </c>
      <c r="DQ161" s="370" t="str">
        <f ca="1">+IF(OFFSET('Hygiene Data'!$D$13,0,10*ROW('Hygiene Data'!D155))="","",OFFSET('Hygiene Data'!$D$13,0,10*ROW('Hygiene Data'!D155)))</f>
        <v/>
      </c>
      <c r="DR161" s="370" t="str">
        <f ca="1">+IF(OFFSET('Hygiene Data'!$E$11,0,10*ROW('Hygiene Data'!E155))="","",OFFSET('Hygiene Data'!$E$11,0,10*ROW('Hygiene Data'!E155)))</f>
        <v/>
      </c>
      <c r="DS161" s="370" t="str">
        <f ca="1">+IF(OFFSET('Hygiene Data'!$E$12,0,10*ROW('Hygiene Data'!E155))="","",OFFSET('Hygiene Data'!$E$12,0,10*ROW('Hygiene Data'!E155)))</f>
        <v/>
      </c>
      <c r="DT161" s="370" t="str">
        <f ca="1">+IF(OFFSET('Hygiene Data'!$E$13,0,10*ROW('Hygiene Data'!E155))="","",OFFSET('Hygiene Data'!$E$13,0,10*ROW('Hygiene Data'!E155)))</f>
        <v/>
      </c>
      <c r="DU161" s="370" t="str">
        <f ca="1">+IF(OFFSET('Hygiene Data'!$F$11,0,10*ROW('Hygiene Data'!F155))="","",OFFSET('Hygiene Data'!$F$11,0,10*ROW('Hygiene Data'!F155)))</f>
        <v/>
      </c>
      <c r="DV161" s="370" t="str">
        <f ca="1">+IF(OFFSET('Hygiene Data'!$F$12,0,10*ROW('Hygiene Data'!F155))="","",OFFSET('Hygiene Data'!$F$12,0,10*ROW('Hygiene Data'!F155)))</f>
        <v/>
      </c>
      <c r="DW161" s="370" t="str">
        <f ca="1">+IF(OFFSET('Hygiene Data'!$F$13,0,10*ROW('Hygiene Data'!F155))="","",OFFSET('Hygiene Data'!$F$13,0,10*ROW('Hygiene Data'!F155)))</f>
        <v/>
      </c>
      <c r="DX161" s="370" t="str">
        <f ca="1">+IF(OFFSET('Hygiene Data'!$G$11,0,10*ROW('Hygiene Data'!G155))="","",OFFSET('Hygiene Data'!$G$11,0,10*ROW('Hygiene Data'!G155)))</f>
        <v/>
      </c>
      <c r="DY161" s="370" t="str">
        <f ca="1">+IF(OFFSET('Hygiene Data'!$G$12,0,10*ROW('Hygiene Data'!G155))="","",OFFSET('Hygiene Data'!$G$12,0,10*ROW('Hygiene Data'!G155)))</f>
        <v/>
      </c>
      <c r="DZ161" s="370" t="str">
        <f ca="1">+IF(OFFSET('Hygiene Data'!$G$13,0,10*ROW('Hygiene Data'!G155))="","",OFFSET('Hygiene Data'!$G$13,0,10*ROW('Hygiene Data'!G155)))</f>
        <v/>
      </c>
      <c r="EA161" s="370" t="str">
        <f ca="1">+IF(OFFSET('Hygiene Data'!$H$11,0,10*ROW('Hygiene Data'!H155))="","",OFFSET('Hygiene Data'!$H$11,0,10*ROW('Hygiene Data'!H155)))</f>
        <v/>
      </c>
      <c r="EB161" s="370" t="str">
        <f ca="1">+IF(OFFSET('Hygiene Data'!$H$12,0,10*ROW('Hygiene Data'!H155))="","",OFFSET('Hygiene Data'!$H$12,0,10*ROW('Hygiene Data'!H155)))</f>
        <v/>
      </c>
      <c r="EC161" s="370" t="str">
        <f ca="1">+IF(OFFSET('Hygiene Data'!$H$13,0,10*ROW('Hygiene Data'!H155))="","",OFFSET('Hygiene Data'!$H$13,0,10*ROW('Hygiene Data'!H155)))</f>
        <v/>
      </c>
      <c r="ED161" s="370" t="str">
        <f ca="1">+IF(OFFSET('Hygiene Data'!$I$11,0,10*ROW('Hygiene Data'!I155))="","",OFFSET('Hygiene Data'!$I$11,0,10*ROW('Hygiene Data'!I155)))</f>
        <v/>
      </c>
      <c r="EE161" s="370" t="str">
        <f ca="1">+IF(OFFSET('Hygiene Data'!$I$12,0,10*ROW('Hygiene Data'!I155))="","",OFFSET('Hygiene Data'!$I$12,0,10*ROW('Hygiene Data'!I155)))</f>
        <v/>
      </c>
      <c r="EF161" s="370" t="str">
        <f ca="1">+IF(OFFSET('Hygiene Data'!$I$13,0,10*ROW('Hygiene Data'!I155))="","",OFFSET('Hygiene Data'!$I$13,0,10*ROW('Hygiene Data'!I155)))</f>
        <v/>
      </c>
    </row>
    <row r="162" spans="1:136" x14ac:dyDescent="0.25">
      <c r="A162" s="479" t="str">
        <f ca="1">+IF(OFFSET('Water Data'!$B$2,0,10*ROW('Water Data'!E156))="","",OFFSET('Water Data'!$B$2,0,10*ROW('Water Data'!E156)))</f>
        <v/>
      </c>
      <c r="B162" s="47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6" t="str">
        <f t="shared" ca="1" si="2"/>
        <v/>
      </c>
      <c r="D162" s="50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0" t="str">
        <f ca="1">+IF(OFFSET('Water Data'!$D$27,0,10*ROW('Water Data'!D156))="","",OFFSET('Water Data'!$D$27,0,10*ROW('Water Data'!D156)))</f>
        <v/>
      </c>
      <c r="BT162" s="370" t="str">
        <f ca="1">+IF(OFFSET('Water Data'!$D$28,0,10*ROW('Water Data'!D156))="","",OFFSET('Water Data'!$D$28,0,10*ROW('Water Data'!D156)))</f>
        <v/>
      </c>
      <c r="BU162" s="370" t="str">
        <f ca="1">+IF(OFFSET('Water Data'!$D$29,0,10*ROW('Water Data'!D156))="","",OFFSET('Water Data'!$D$29,0,10*ROW('Water Data'!D156)))</f>
        <v/>
      </c>
      <c r="BV162" s="370" t="str">
        <f ca="1">+IF(OFFSET('Water Data'!$E$27,0,10*ROW('Water Data'!E156))="","",OFFSET('Water Data'!$E$27,0,10*ROW('Water Data'!E156)))</f>
        <v/>
      </c>
      <c r="BW162" s="370" t="str">
        <f ca="1">+IF(OFFSET('Water Data'!$E$28,0,10*ROW('Water Data'!E156))="","",OFFSET('Water Data'!$E$28,0,10*ROW('Water Data'!E156)))</f>
        <v/>
      </c>
      <c r="BX162" s="370" t="str">
        <f ca="1">+IF(OFFSET('Water Data'!$E$29,0,10*ROW('Water Data'!E156))="","",OFFSET('Water Data'!$E$29,0,10*ROW('Water Data'!E156)))</f>
        <v/>
      </c>
      <c r="BY162" s="370" t="str">
        <f ca="1">+IF(OFFSET('Water Data'!$F$27,0,10*ROW('Water Data'!F156))="","",OFFSET('Water Data'!$F$27,0,10*ROW('Water Data'!F156)))</f>
        <v/>
      </c>
      <c r="BZ162" s="370" t="str">
        <f ca="1">+IF(OFFSET('Water Data'!$F$28,0,10*ROW('Water Data'!F156))="","",OFFSET('Water Data'!$F$28,0,10*ROW('Water Data'!F156)))</f>
        <v/>
      </c>
      <c r="CA162" s="370" t="str">
        <f ca="1">+IF(OFFSET('Water Data'!$F$29,0,10*ROW('Water Data'!F156))="","",OFFSET('Water Data'!$F$29,0,10*ROW('Water Data'!F156)))</f>
        <v/>
      </c>
      <c r="CB162" s="370" t="str">
        <f ca="1">+IF(OFFSET('Water Data'!$G$27,0,10*ROW('Water Data'!G156))="","",OFFSET('Water Data'!$G$27,0,10*ROW('Water Data'!G156)))</f>
        <v/>
      </c>
      <c r="CC162" s="370" t="str">
        <f ca="1">+IF(OFFSET('Water Data'!$G$28,0,10*ROW('Water Data'!G156))="","",OFFSET('Water Data'!$G$28,0,10*ROW('Water Data'!G156)))</f>
        <v/>
      </c>
      <c r="CD162" s="370" t="str">
        <f ca="1">+IF(OFFSET('Water Data'!$G$29,0,10*ROW('Water Data'!G156))="","",OFFSET('Water Data'!$G$29,0,10*ROW('Water Data'!G156)))</f>
        <v/>
      </c>
      <c r="CE162" s="370" t="str">
        <f ca="1">+IF(OFFSET('Water Data'!$H$27,0,10*ROW('Water Data'!H156))="","",OFFSET('Water Data'!$H$27,0,10*ROW('Water Data'!H156)))</f>
        <v/>
      </c>
      <c r="CF162" s="370" t="str">
        <f ca="1">+IF(OFFSET('Water Data'!$H$28,0,10*ROW('Water Data'!H156))="","",OFFSET('Water Data'!$H$28,0,10*ROW('Water Data'!H156)))</f>
        <v/>
      </c>
      <c r="CG162" s="370" t="str">
        <f ca="1">+IF(OFFSET('Water Data'!$H$29,0,10*ROW('Water Data'!H156))="","",OFFSET('Water Data'!$H$29,0,10*ROW('Water Data'!H156)))</f>
        <v/>
      </c>
      <c r="CH162" s="370" t="str">
        <f ca="1">+IF(OFFSET('Water Data'!$I$27,0,10*ROW('Water Data'!I156))="","",OFFSET('Water Data'!$I$27,0,10*ROW('Water Data'!I156)))</f>
        <v/>
      </c>
      <c r="CI162" s="370" t="str">
        <f ca="1">+IF(OFFSET('Water Data'!$I$28,0,10*ROW('Water Data'!I156))="","",OFFSET('Water Data'!$I$28,0,10*ROW('Water Data'!I156)))</f>
        <v/>
      </c>
      <c r="CJ162" s="370" t="str">
        <f ca="1">+IF(OFFSET('Water Data'!$I$29,0,10*ROW('Water Data'!I156))="","",OFFSET('Water Data'!$I$29,0,10*ROW('Water Data'!I156)))</f>
        <v/>
      </c>
      <c r="CK162" s="370" t="str">
        <f ca="1">+IF(OFFSET('Sanitation Data'!$D$28,0,10*ROW('Sanitation Data'!D156))="","",OFFSET('Sanitation Data'!$D$28,0,10*ROW('Sanitation Data'!D156)))</f>
        <v/>
      </c>
      <c r="CL162" s="370" t="str">
        <f ca="1">+IF(OFFSET('Sanitation Data'!$D$29,0,10*ROW('Sanitation Data'!D156))="","",OFFSET('Sanitation Data'!$D$29,0,10*ROW('Sanitation Data'!D156)))</f>
        <v/>
      </c>
      <c r="CM162" s="370" t="str">
        <f ca="1">+IF(OFFSET('Sanitation Data'!$D$30,0,10*ROW('Sanitation Data'!D156))="","",OFFSET('Sanitation Data'!$D$30,0,10*ROW('Sanitation Data'!D156)))</f>
        <v/>
      </c>
      <c r="CN162" s="370" t="str">
        <f ca="1">+IF(OFFSET('Sanitation Data'!$D$31,0,10*ROW('Sanitation Data'!D156))="","",OFFSET('Sanitation Data'!$D$31,0,10*ROW('Sanitation Data'!D156)))</f>
        <v/>
      </c>
      <c r="CO162" s="370" t="str">
        <f ca="1">+IF(OFFSET('Sanitation Data'!$D$32,0,10*ROW('Sanitation Data'!D156))="","",OFFSET('Sanitation Data'!$D$32,0,10*ROW('Sanitation Data'!D156)))</f>
        <v/>
      </c>
      <c r="CP162" s="370" t="str">
        <f ca="1">+IF(OFFSET('Sanitation Data'!$E$28,0,10*ROW('Sanitation Data'!E156))="","",OFFSET('Sanitation Data'!$E$28,0,10*ROW('Sanitation Data'!E156)))</f>
        <v/>
      </c>
      <c r="CQ162" s="370" t="str">
        <f ca="1">+IF(OFFSET('Sanitation Data'!$E$29,0,10*ROW('Sanitation Data'!E156))="","",OFFSET('Sanitation Data'!$E$29,0,10*ROW('Sanitation Data'!E156)))</f>
        <v/>
      </c>
      <c r="CR162" s="370" t="str">
        <f ca="1">+IF(OFFSET('Sanitation Data'!$E$30,0,10*ROW('Sanitation Data'!E156))="","",OFFSET('Sanitation Data'!$E$30,0,10*ROW('Sanitation Data'!E156)))</f>
        <v/>
      </c>
      <c r="CS162" s="370" t="str">
        <f ca="1">+IF(OFFSET('Sanitation Data'!$E$31,0,10*ROW('Sanitation Data'!E156))="","",OFFSET('Sanitation Data'!$E$31,0,10*ROW('Sanitation Data'!E156)))</f>
        <v/>
      </c>
      <c r="CT162" s="370" t="str">
        <f ca="1">+IF(OFFSET('Sanitation Data'!$E$32,0,10*ROW('Sanitation Data'!E156))="","",OFFSET('Sanitation Data'!$E$32,0,10*ROW('Sanitation Data'!E156)))</f>
        <v/>
      </c>
      <c r="CU162" s="370" t="str">
        <f ca="1">+IF(OFFSET('Sanitation Data'!$F$28,0,10*ROW('Sanitation Data'!F156))="","",OFFSET('Sanitation Data'!$F$28,0,10*ROW('Sanitation Data'!F156)))</f>
        <v/>
      </c>
      <c r="CV162" s="370" t="str">
        <f ca="1">+IF(OFFSET('Sanitation Data'!$F$29,0,10*ROW('Sanitation Data'!F156))="","",OFFSET('Sanitation Data'!$F$29,0,10*ROW('Sanitation Data'!F156)))</f>
        <v/>
      </c>
      <c r="CW162" s="370" t="str">
        <f ca="1">+IF(OFFSET('Sanitation Data'!$F$30,0,10*ROW('Sanitation Data'!F156))="","",OFFSET('Sanitation Data'!$F$30,0,10*ROW('Sanitation Data'!F156)))</f>
        <v/>
      </c>
      <c r="CX162" s="370" t="str">
        <f ca="1">+IF(OFFSET('Sanitation Data'!$F$31,0,10*ROW('Sanitation Data'!F156))="","",OFFSET('Sanitation Data'!$F$31,0,10*ROW('Sanitation Data'!F156)))</f>
        <v/>
      </c>
      <c r="CY162" s="370" t="str">
        <f ca="1">+IF(OFFSET('Sanitation Data'!$F$32,0,10*ROW('Sanitation Data'!F156))="","",OFFSET('Sanitation Data'!$F$32,0,10*ROW('Sanitation Data'!F156)))</f>
        <v/>
      </c>
      <c r="CZ162" s="370" t="str">
        <f ca="1">+IF(OFFSET('Sanitation Data'!$G$28,0,10*ROW('Sanitation Data'!G156))="","",OFFSET('Sanitation Data'!$G$28,0,10*ROW('Sanitation Data'!G156)))</f>
        <v/>
      </c>
      <c r="DA162" s="370" t="str">
        <f ca="1">+IF(OFFSET('Sanitation Data'!$G$29,0,10*ROW('Sanitation Data'!G156))="","",OFFSET('Sanitation Data'!$G$29,0,10*ROW('Sanitation Data'!G156)))</f>
        <v/>
      </c>
      <c r="DB162" s="370" t="str">
        <f ca="1">+IF(OFFSET('Sanitation Data'!$G$30,0,10*ROW('Sanitation Data'!G156))="","",OFFSET('Sanitation Data'!$G$30,0,10*ROW('Sanitation Data'!G156)))</f>
        <v/>
      </c>
      <c r="DC162" s="370" t="str">
        <f ca="1">+IF(OFFSET('Sanitation Data'!$G$31,0,10*ROW('Sanitation Data'!G156))="","",OFFSET('Sanitation Data'!$G$31,0,10*ROW('Sanitation Data'!G156)))</f>
        <v/>
      </c>
      <c r="DD162" s="370" t="str">
        <f ca="1">+IF(OFFSET('Sanitation Data'!$G$32,0,10*ROW('Sanitation Data'!G156))="","",OFFSET('Sanitation Data'!$G$32,0,10*ROW('Sanitation Data'!G156)))</f>
        <v/>
      </c>
      <c r="DE162" s="370" t="str">
        <f ca="1">+IF(OFFSET('Sanitation Data'!$H$28,0,10*ROW('Sanitation Data'!H156))="","",OFFSET('Sanitation Data'!$H$28,0,10*ROW('Sanitation Data'!H156)))</f>
        <v/>
      </c>
      <c r="DF162" s="370" t="str">
        <f ca="1">+IF(OFFSET('Sanitation Data'!$H$29,0,10*ROW('Sanitation Data'!H156))="","",OFFSET('Sanitation Data'!$H$29,0,10*ROW('Sanitation Data'!H156)))</f>
        <v/>
      </c>
      <c r="DG162" s="370" t="str">
        <f ca="1">+IF(OFFSET('Sanitation Data'!$H$30,0,10*ROW('Sanitation Data'!H156))="","",OFFSET('Sanitation Data'!$H$30,0,10*ROW('Sanitation Data'!H156)))</f>
        <v/>
      </c>
      <c r="DH162" s="370" t="str">
        <f ca="1">+IF(OFFSET('Sanitation Data'!$H$31,0,10*ROW('Sanitation Data'!H156))="","",OFFSET('Sanitation Data'!$H$31,0,10*ROW('Sanitation Data'!H156)))</f>
        <v/>
      </c>
      <c r="DI162" s="370" t="str">
        <f ca="1">+IF(OFFSET('Sanitation Data'!$H$32,0,10*ROW('Sanitation Data'!H156))="","",OFFSET('Sanitation Data'!$H$32,0,10*ROW('Sanitation Data'!H156)))</f>
        <v/>
      </c>
      <c r="DJ162" s="370" t="str">
        <f ca="1">+IF(OFFSET('Sanitation Data'!$I$28,0,10*ROW('Sanitation Data'!I156))="","",OFFSET('Sanitation Data'!$I$28,0,10*ROW('Sanitation Data'!I156)))</f>
        <v/>
      </c>
      <c r="DK162" s="370" t="str">
        <f ca="1">+IF(OFFSET('Sanitation Data'!$I$29,0,10*ROW('Sanitation Data'!I156))="","",OFFSET('Sanitation Data'!$I$29,0,10*ROW('Sanitation Data'!I156)))</f>
        <v/>
      </c>
      <c r="DL162" s="370" t="str">
        <f ca="1">+IF(OFFSET('Sanitation Data'!$I$30,0,10*ROW('Sanitation Data'!I156))="","",OFFSET('Sanitation Data'!$I$30,0,10*ROW('Sanitation Data'!I156)))</f>
        <v/>
      </c>
      <c r="DM162" s="370" t="str">
        <f ca="1">+IF(OFFSET('Sanitation Data'!$I$31,0,10*ROW('Sanitation Data'!I156))="","",OFFSET('Sanitation Data'!$I$31,0,10*ROW('Sanitation Data'!I156)))</f>
        <v/>
      </c>
      <c r="DN162" s="370" t="str">
        <f ca="1">+IF(OFFSET('Sanitation Data'!$I$32,0,10*ROW('Sanitation Data'!I156))="","",OFFSET('Sanitation Data'!$I$32,0,10*ROW('Sanitation Data'!I156)))</f>
        <v/>
      </c>
      <c r="DO162" s="370" t="str">
        <f ca="1">+IF(OFFSET('Hygiene Data'!$D$11,0,10*ROW('Hygiene Data'!D156))="","",OFFSET('Hygiene Data'!$D$11,0,10*ROW('Hygiene Data'!D156)))</f>
        <v/>
      </c>
      <c r="DP162" s="370" t="str">
        <f ca="1">+IF(OFFSET('Hygiene Data'!$D$12,0,10*ROW('Hygiene Data'!D156))="","",OFFSET('Hygiene Data'!$D$12,0,10*ROW('Hygiene Data'!D156)))</f>
        <v/>
      </c>
      <c r="DQ162" s="370" t="str">
        <f ca="1">+IF(OFFSET('Hygiene Data'!$D$13,0,10*ROW('Hygiene Data'!D156))="","",OFFSET('Hygiene Data'!$D$13,0,10*ROW('Hygiene Data'!D156)))</f>
        <v/>
      </c>
      <c r="DR162" s="370" t="str">
        <f ca="1">+IF(OFFSET('Hygiene Data'!$E$11,0,10*ROW('Hygiene Data'!E156))="","",OFFSET('Hygiene Data'!$E$11,0,10*ROW('Hygiene Data'!E156)))</f>
        <v/>
      </c>
      <c r="DS162" s="370" t="str">
        <f ca="1">+IF(OFFSET('Hygiene Data'!$E$12,0,10*ROW('Hygiene Data'!E156))="","",OFFSET('Hygiene Data'!$E$12,0,10*ROW('Hygiene Data'!E156)))</f>
        <v/>
      </c>
      <c r="DT162" s="370" t="str">
        <f ca="1">+IF(OFFSET('Hygiene Data'!$E$13,0,10*ROW('Hygiene Data'!E156))="","",OFFSET('Hygiene Data'!$E$13,0,10*ROW('Hygiene Data'!E156)))</f>
        <v/>
      </c>
      <c r="DU162" s="370" t="str">
        <f ca="1">+IF(OFFSET('Hygiene Data'!$F$11,0,10*ROW('Hygiene Data'!F156))="","",OFFSET('Hygiene Data'!$F$11,0,10*ROW('Hygiene Data'!F156)))</f>
        <v/>
      </c>
      <c r="DV162" s="370" t="str">
        <f ca="1">+IF(OFFSET('Hygiene Data'!$F$12,0,10*ROW('Hygiene Data'!F156))="","",OFFSET('Hygiene Data'!$F$12,0,10*ROW('Hygiene Data'!F156)))</f>
        <v/>
      </c>
      <c r="DW162" s="370" t="str">
        <f ca="1">+IF(OFFSET('Hygiene Data'!$F$13,0,10*ROW('Hygiene Data'!F156))="","",OFFSET('Hygiene Data'!$F$13,0,10*ROW('Hygiene Data'!F156)))</f>
        <v/>
      </c>
      <c r="DX162" s="370" t="str">
        <f ca="1">+IF(OFFSET('Hygiene Data'!$G$11,0,10*ROW('Hygiene Data'!G156))="","",OFFSET('Hygiene Data'!$G$11,0,10*ROW('Hygiene Data'!G156)))</f>
        <v/>
      </c>
      <c r="DY162" s="370" t="str">
        <f ca="1">+IF(OFFSET('Hygiene Data'!$G$12,0,10*ROW('Hygiene Data'!G156))="","",OFFSET('Hygiene Data'!$G$12,0,10*ROW('Hygiene Data'!G156)))</f>
        <v/>
      </c>
      <c r="DZ162" s="370" t="str">
        <f ca="1">+IF(OFFSET('Hygiene Data'!$G$13,0,10*ROW('Hygiene Data'!G156))="","",OFFSET('Hygiene Data'!$G$13,0,10*ROW('Hygiene Data'!G156)))</f>
        <v/>
      </c>
      <c r="EA162" s="370" t="str">
        <f ca="1">+IF(OFFSET('Hygiene Data'!$H$11,0,10*ROW('Hygiene Data'!H156))="","",OFFSET('Hygiene Data'!$H$11,0,10*ROW('Hygiene Data'!H156)))</f>
        <v/>
      </c>
      <c r="EB162" s="370" t="str">
        <f ca="1">+IF(OFFSET('Hygiene Data'!$H$12,0,10*ROW('Hygiene Data'!H156))="","",OFFSET('Hygiene Data'!$H$12,0,10*ROW('Hygiene Data'!H156)))</f>
        <v/>
      </c>
      <c r="EC162" s="370" t="str">
        <f ca="1">+IF(OFFSET('Hygiene Data'!$H$13,0,10*ROW('Hygiene Data'!H156))="","",OFFSET('Hygiene Data'!$H$13,0,10*ROW('Hygiene Data'!H156)))</f>
        <v/>
      </c>
      <c r="ED162" s="370" t="str">
        <f ca="1">+IF(OFFSET('Hygiene Data'!$I$11,0,10*ROW('Hygiene Data'!I156))="","",OFFSET('Hygiene Data'!$I$11,0,10*ROW('Hygiene Data'!I156)))</f>
        <v/>
      </c>
      <c r="EE162" s="370" t="str">
        <f ca="1">+IF(OFFSET('Hygiene Data'!$I$12,0,10*ROW('Hygiene Data'!I156))="","",OFFSET('Hygiene Data'!$I$12,0,10*ROW('Hygiene Data'!I156)))</f>
        <v/>
      </c>
      <c r="EF162" s="370" t="str">
        <f ca="1">+IF(OFFSET('Hygiene Data'!$I$13,0,10*ROW('Hygiene Data'!I156))="","",OFFSET('Hygiene Data'!$I$13,0,10*ROW('Hygiene Data'!I156)))</f>
        <v/>
      </c>
    </row>
    <row r="163" spans="1:136" x14ac:dyDescent="0.25">
      <c r="A163" s="479" t="str">
        <f ca="1">+IF(OFFSET('Water Data'!$B$2,0,10*ROW('Water Data'!E157))="","",OFFSET('Water Data'!$B$2,0,10*ROW('Water Data'!E157)))</f>
        <v/>
      </c>
      <c r="B163" s="47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6" t="str">
        <f t="shared" ca="1" si="2"/>
        <v/>
      </c>
      <c r="D163" s="50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0" t="str">
        <f ca="1">+IF(OFFSET('Water Data'!$D$27,0,10*ROW('Water Data'!D157))="","",OFFSET('Water Data'!$D$27,0,10*ROW('Water Data'!D157)))</f>
        <v/>
      </c>
      <c r="BT163" s="370" t="str">
        <f ca="1">+IF(OFFSET('Water Data'!$D$28,0,10*ROW('Water Data'!D157))="","",OFFSET('Water Data'!$D$28,0,10*ROW('Water Data'!D157)))</f>
        <v/>
      </c>
      <c r="BU163" s="370" t="str">
        <f ca="1">+IF(OFFSET('Water Data'!$D$29,0,10*ROW('Water Data'!D157))="","",OFFSET('Water Data'!$D$29,0,10*ROW('Water Data'!D157)))</f>
        <v/>
      </c>
      <c r="BV163" s="370" t="str">
        <f ca="1">+IF(OFFSET('Water Data'!$E$27,0,10*ROW('Water Data'!E157))="","",OFFSET('Water Data'!$E$27,0,10*ROW('Water Data'!E157)))</f>
        <v/>
      </c>
      <c r="BW163" s="370" t="str">
        <f ca="1">+IF(OFFSET('Water Data'!$E$28,0,10*ROW('Water Data'!E157))="","",OFFSET('Water Data'!$E$28,0,10*ROW('Water Data'!E157)))</f>
        <v/>
      </c>
      <c r="BX163" s="370" t="str">
        <f ca="1">+IF(OFFSET('Water Data'!$E$29,0,10*ROW('Water Data'!E157))="","",OFFSET('Water Data'!$E$29,0,10*ROW('Water Data'!E157)))</f>
        <v/>
      </c>
      <c r="BY163" s="370" t="str">
        <f ca="1">+IF(OFFSET('Water Data'!$F$27,0,10*ROW('Water Data'!F157))="","",OFFSET('Water Data'!$F$27,0,10*ROW('Water Data'!F157)))</f>
        <v/>
      </c>
      <c r="BZ163" s="370" t="str">
        <f ca="1">+IF(OFFSET('Water Data'!$F$28,0,10*ROW('Water Data'!F157))="","",OFFSET('Water Data'!$F$28,0,10*ROW('Water Data'!F157)))</f>
        <v/>
      </c>
      <c r="CA163" s="370" t="str">
        <f ca="1">+IF(OFFSET('Water Data'!$F$29,0,10*ROW('Water Data'!F157))="","",OFFSET('Water Data'!$F$29,0,10*ROW('Water Data'!F157)))</f>
        <v/>
      </c>
      <c r="CB163" s="370" t="str">
        <f ca="1">+IF(OFFSET('Water Data'!$G$27,0,10*ROW('Water Data'!G157))="","",OFFSET('Water Data'!$G$27,0,10*ROW('Water Data'!G157)))</f>
        <v/>
      </c>
      <c r="CC163" s="370" t="str">
        <f ca="1">+IF(OFFSET('Water Data'!$G$28,0,10*ROW('Water Data'!G157))="","",OFFSET('Water Data'!$G$28,0,10*ROW('Water Data'!G157)))</f>
        <v/>
      </c>
      <c r="CD163" s="370" t="str">
        <f ca="1">+IF(OFFSET('Water Data'!$G$29,0,10*ROW('Water Data'!G157))="","",OFFSET('Water Data'!$G$29,0,10*ROW('Water Data'!G157)))</f>
        <v/>
      </c>
      <c r="CE163" s="370" t="str">
        <f ca="1">+IF(OFFSET('Water Data'!$H$27,0,10*ROW('Water Data'!H157))="","",OFFSET('Water Data'!$H$27,0,10*ROW('Water Data'!H157)))</f>
        <v/>
      </c>
      <c r="CF163" s="370" t="str">
        <f ca="1">+IF(OFFSET('Water Data'!$H$28,0,10*ROW('Water Data'!H157))="","",OFFSET('Water Data'!$H$28,0,10*ROW('Water Data'!H157)))</f>
        <v/>
      </c>
      <c r="CG163" s="370" t="str">
        <f ca="1">+IF(OFFSET('Water Data'!$H$29,0,10*ROW('Water Data'!H157))="","",OFFSET('Water Data'!$H$29,0,10*ROW('Water Data'!H157)))</f>
        <v/>
      </c>
      <c r="CH163" s="370" t="str">
        <f ca="1">+IF(OFFSET('Water Data'!$I$27,0,10*ROW('Water Data'!I157))="","",OFFSET('Water Data'!$I$27,0,10*ROW('Water Data'!I157)))</f>
        <v/>
      </c>
      <c r="CI163" s="370" t="str">
        <f ca="1">+IF(OFFSET('Water Data'!$I$28,0,10*ROW('Water Data'!I157))="","",OFFSET('Water Data'!$I$28,0,10*ROW('Water Data'!I157)))</f>
        <v/>
      </c>
      <c r="CJ163" s="370" t="str">
        <f ca="1">+IF(OFFSET('Water Data'!$I$29,0,10*ROW('Water Data'!I157))="","",OFFSET('Water Data'!$I$29,0,10*ROW('Water Data'!I157)))</f>
        <v/>
      </c>
      <c r="CK163" s="370" t="str">
        <f ca="1">+IF(OFFSET('Sanitation Data'!$D$28,0,10*ROW('Sanitation Data'!D157))="","",OFFSET('Sanitation Data'!$D$28,0,10*ROW('Sanitation Data'!D157)))</f>
        <v/>
      </c>
      <c r="CL163" s="370" t="str">
        <f ca="1">+IF(OFFSET('Sanitation Data'!$D$29,0,10*ROW('Sanitation Data'!D157))="","",OFFSET('Sanitation Data'!$D$29,0,10*ROW('Sanitation Data'!D157)))</f>
        <v/>
      </c>
      <c r="CM163" s="370" t="str">
        <f ca="1">+IF(OFFSET('Sanitation Data'!$D$30,0,10*ROW('Sanitation Data'!D157))="","",OFFSET('Sanitation Data'!$D$30,0,10*ROW('Sanitation Data'!D157)))</f>
        <v/>
      </c>
      <c r="CN163" s="370" t="str">
        <f ca="1">+IF(OFFSET('Sanitation Data'!$D$31,0,10*ROW('Sanitation Data'!D157))="","",OFFSET('Sanitation Data'!$D$31,0,10*ROW('Sanitation Data'!D157)))</f>
        <v/>
      </c>
      <c r="CO163" s="370" t="str">
        <f ca="1">+IF(OFFSET('Sanitation Data'!$D$32,0,10*ROW('Sanitation Data'!D157))="","",OFFSET('Sanitation Data'!$D$32,0,10*ROW('Sanitation Data'!D157)))</f>
        <v/>
      </c>
      <c r="CP163" s="370" t="str">
        <f ca="1">+IF(OFFSET('Sanitation Data'!$E$28,0,10*ROW('Sanitation Data'!E157))="","",OFFSET('Sanitation Data'!$E$28,0,10*ROW('Sanitation Data'!E157)))</f>
        <v/>
      </c>
      <c r="CQ163" s="370" t="str">
        <f ca="1">+IF(OFFSET('Sanitation Data'!$E$29,0,10*ROW('Sanitation Data'!E157))="","",OFFSET('Sanitation Data'!$E$29,0,10*ROW('Sanitation Data'!E157)))</f>
        <v/>
      </c>
      <c r="CR163" s="370" t="str">
        <f ca="1">+IF(OFFSET('Sanitation Data'!$E$30,0,10*ROW('Sanitation Data'!E157))="","",OFFSET('Sanitation Data'!$E$30,0,10*ROW('Sanitation Data'!E157)))</f>
        <v/>
      </c>
      <c r="CS163" s="370" t="str">
        <f ca="1">+IF(OFFSET('Sanitation Data'!$E$31,0,10*ROW('Sanitation Data'!E157))="","",OFFSET('Sanitation Data'!$E$31,0,10*ROW('Sanitation Data'!E157)))</f>
        <v/>
      </c>
      <c r="CT163" s="370" t="str">
        <f ca="1">+IF(OFFSET('Sanitation Data'!$E$32,0,10*ROW('Sanitation Data'!E157))="","",OFFSET('Sanitation Data'!$E$32,0,10*ROW('Sanitation Data'!E157)))</f>
        <v/>
      </c>
      <c r="CU163" s="370" t="str">
        <f ca="1">+IF(OFFSET('Sanitation Data'!$F$28,0,10*ROW('Sanitation Data'!F157))="","",OFFSET('Sanitation Data'!$F$28,0,10*ROW('Sanitation Data'!F157)))</f>
        <v/>
      </c>
      <c r="CV163" s="370" t="str">
        <f ca="1">+IF(OFFSET('Sanitation Data'!$F$29,0,10*ROW('Sanitation Data'!F157))="","",OFFSET('Sanitation Data'!$F$29,0,10*ROW('Sanitation Data'!F157)))</f>
        <v/>
      </c>
      <c r="CW163" s="370" t="str">
        <f ca="1">+IF(OFFSET('Sanitation Data'!$F$30,0,10*ROW('Sanitation Data'!F157))="","",OFFSET('Sanitation Data'!$F$30,0,10*ROW('Sanitation Data'!F157)))</f>
        <v/>
      </c>
      <c r="CX163" s="370" t="str">
        <f ca="1">+IF(OFFSET('Sanitation Data'!$F$31,0,10*ROW('Sanitation Data'!F157))="","",OFFSET('Sanitation Data'!$F$31,0,10*ROW('Sanitation Data'!F157)))</f>
        <v/>
      </c>
      <c r="CY163" s="370" t="str">
        <f ca="1">+IF(OFFSET('Sanitation Data'!$F$32,0,10*ROW('Sanitation Data'!F157))="","",OFFSET('Sanitation Data'!$F$32,0,10*ROW('Sanitation Data'!F157)))</f>
        <v/>
      </c>
      <c r="CZ163" s="370" t="str">
        <f ca="1">+IF(OFFSET('Sanitation Data'!$G$28,0,10*ROW('Sanitation Data'!G157))="","",OFFSET('Sanitation Data'!$G$28,0,10*ROW('Sanitation Data'!G157)))</f>
        <v/>
      </c>
      <c r="DA163" s="370" t="str">
        <f ca="1">+IF(OFFSET('Sanitation Data'!$G$29,0,10*ROW('Sanitation Data'!G157))="","",OFFSET('Sanitation Data'!$G$29,0,10*ROW('Sanitation Data'!G157)))</f>
        <v/>
      </c>
      <c r="DB163" s="370" t="str">
        <f ca="1">+IF(OFFSET('Sanitation Data'!$G$30,0,10*ROW('Sanitation Data'!G157))="","",OFFSET('Sanitation Data'!$G$30,0,10*ROW('Sanitation Data'!G157)))</f>
        <v/>
      </c>
      <c r="DC163" s="370" t="str">
        <f ca="1">+IF(OFFSET('Sanitation Data'!$G$31,0,10*ROW('Sanitation Data'!G157))="","",OFFSET('Sanitation Data'!$G$31,0,10*ROW('Sanitation Data'!G157)))</f>
        <v/>
      </c>
      <c r="DD163" s="370" t="str">
        <f ca="1">+IF(OFFSET('Sanitation Data'!$G$32,0,10*ROW('Sanitation Data'!G157))="","",OFFSET('Sanitation Data'!$G$32,0,10*ROW('Sanitation Data'!G157)))</f>
        <v/>
      </c>
      <c r="DE163" s="370" t="str">
        <f ca="1">+IF(OFFSET('Sanitation Data'!$H$28,0,10*ROW('Sanitation Data'!H157))="","",OFFSET('Sanitation Data'!$H$28,0,10*ROW('Sanitation Data'!H157)))</f>
        <v/>
      </c>
      <c r="DF163" s="370" t="str">
        <f ca="1">+IF(OFFSET('Sanitation Data'!$H$29,0,10*ROW('Sanitation Data'!H157))="","",OFFSET('Sanitation Data'!$H$29,0,10*ROW('Sanitation Data'!H157)))</f>
        <v/>
      </c>
      <c r="DG163" s="370" t="str">
        <f ca="1">+IF(OFFSET('Sanitation Data'!$H$30,0,10*ROW('Sanitation Data'!H157))="","",OFFSET('Sanitation Data'!$H$30,0,10*ROW('Sanitation Data'!H157)))</f>
        <v/>
      </c>
      <c r="DH163" s="370" t="str">
        <f ca="1">+IF(OFFSET('Sanitation Data'!$H$31,0,10*ROW('Sanitation Data'!H157))="","",OFFSET('Sanitation Data'!$H$31,0,10*ROW('Sanitation Data'!H157)))</f>
        <v/>
      </c>
      <c r="DI163" s="370" t="str">
        <f ca="1">+IF(OFFSET('Sanitation Data'!$H$32,0,10*ROW('Sanitation Data'!H157))="","",OFFSET('Sanitation Data'!$H$32,0,10*ROW('Sanitation Data'!H157)))</f>
        <v/>
      </c>
      <c r="DJ163" s="370" t="str">
        <f ca="1">+IF(OFFSET('Sanitation Data'!$I$28,0,10*ROW('Sanitation Data'!I157))="","",OFFSET('Sanitation Data'!$I$28,0,10*ROW('Sanitation Data'!I157)))</f>
        <v/>
      </c>
      <c r="DK163" s="370" t="str">
        <f ca="1">+IF(OFFSET('Sanitation Data'!$I$29,0,10*ROW('Sanitation Data'!I157))="","",OFFSET('Sanitation Data'!$I$29,0,10*ROW('Sanitation Data'!I157)))</f>
        <v/>
      </c>
      <c r="DL163" s="370" t="str">
        <f ca="1">+IF(OFFSET('Sanitation Data'!$I$30,0,10*ROW('Sanitation Data'!I157))="","",OFFSET('Sanitation Data'!$I$30,0,10*ROW('Sanitation Data'!I157)))</f>
        <v/>
      </c>
      <c r="DM163" s="370" t="str">
        <f ca="1">+IF(OFFSET('Sanitation Data'!$I$31,0,10*ROW('Sanitation Data'!I157))="","",OFFSET('Sanitation Data'!$I$31,0,10*ROW('Sanitation Data'!I157)))</f>
        <v/>
      </c>
      <c r="DN163" s="370" t="str">
        <f ca="1">+IF(OFFSET('Sanitation Data'!$I$32,0,10*ROW('Sanitation Data'!I157))="","",OFFSET('Sanitation Data'!$I$32,0,10*ROW('Sanitation Data'!I157)))</f>
        <v/>
      </c>
      <c r="DO163" s="370" t="str">
        <f ca="1">+IF(OFFSET('Hygiene Data'!$D$11,0,10*ROW('Hygiene Data'!D157))="","",OFFSET('Hygiene Data'!$D$11,0,10*ROW('Hygiene Data'!D157)))</f>
        <v/>
      </c>
      <c r="DP163" s="370" t="str">
        <f ca="1">+IF(OFFSET('Hygiene Data'!$D$12,0,10*ROW('Hygiene Data'!D157))="","",OFFSET('Hygiene Data'!$D$12,0,10*ROW('Hygiene Data'!D157)))</f>
        <v/>
      </c>
      <c r="DQ163" s="370" t="str">
        <f ca="1">+IF(OFFSET('Hygiene Data'!$D$13,0,10*ROW('Hygiene Data'!D157))="","",OFFSET('Hygiene Data'!$D$13,0,10*ROW('Hygiene Data'!D157)))</f>
        <v/>
      </c>
      <c r="DR163" s="370" t="str">
        <f ca="1">+IF(OFFSET('Hygiene Data'!$E$11,0,10*ROW('Hygiene Data'!E157))="","",OFFSET('Hygiene Data'!$E$11,0,10*ROW('Hygiene Data'!E157)))</f>
        <v/>
      </c>
      <c r="DS163" s="370" t="str">
        <f ca="1">+IF(OFFSET('Hygiene Data'!$E$12,0,10*ROW('Hygiene Data'!E157))="","",OFFSET('Hygiene Data'!$E$12,0,10*ROW('Hygiene Data'!E157)))</f>
        <v/>
      </c>
      <c r="DT163" s="370" t="str">
        <f ca="1">+IF(OFFSET('Hygiene Data'!$E$13,0,10*ROW('Hygiene Data'!E157))="","",OFFSET('Hygiene Data'!$E$13,0,10*ROW('Hygiene Data'!E157)))</f>
        <v/>
      </c>
      <c r="DU163" s="370" t="str">
        <f ca="1">+IF(OFFSET('Hygiene Data'!$F$11,0,10*ROW('Hygiene Data'!F157))="","",OFFSET('Hygiene Data'!$F$11,0,10*ROW('Hygiene Data'!F157)))</f>
        <v/>
      </c>
      <c r="DV163" s="370" t="str">
        <f ca="1">+IF(OFFSET('Hygiene Data'!$F$12,0,10*ROW('Hygiene Data'!F157))="","",OFFSET('Hygiene Data'!$F$12,0,10*ROW('Hygiene Data'!F157)))</f>
        <v/>
      </c>
      <c r="DW163" s="370" t="str">
        <f ca="1">+IF(OFFSET('Hygiene Data'!$F$13,0,10*ROW('Hygiene Data'!F157))="","",OFFSET('Hygiene Data'!$F$13,0,10*ROW('Hygiene Data'!F157)))</f>
        <v/>
      </c>
      <c r="DX163" s="370" t="str">
        <f ca="1">+IF(OFFSET('Hygiene Data'!$G$11,0,10*ROW('Hygiene Data'!G157))="","",OFFSET('Hygiene Data'!$G$11,0,10*ROW('Hygiene Data'!G157)))</f>
        <v/>
      </c>
      <c r="DY163" s="370" t="str">
        <f ca="1">+IF(OFFSET('Hygiene Data'!$G$12,0,10*ROW('Hygiene Data'!G157))="","",OFFSET('Hygiene Data'!$G$12,0,10*ROW('Hygiene Data'!G157)))</f>
        <v/>
      </c>
      <c r="DZ163" s="370" t="str">
        <f ca="1">+IF(OFFSET('Hygiene Data'!$G$13,0,10*ROW('Hygiene Data'!G157))="","",OFFSET('Hygiene Data'!$G$13,0,10*ROW('Hygiene Data'!G157)))</f>
        <v/>
      </c>
      <c r="EA163" s="370" t="str">
        <f ca="1">+IF(OFFSET('Hygiene Data'!$H$11,0,10*ROW('Hygiene Data'!H157))="","",OFFSET('Hygiene Data'!$H$11,0,10*ROW('Hygiene Data'!H157)))</f>
        <v/>
      </c>
      <c r="EB163" s="370" t="str">
        <f ca="1">+IF(OFFSET('Hygiene Data'!$H$12,0,10*ROW('Hygiene Data'!H157))="","",OFFSET('Hygiene Data'!$H$12,0,10*ROW('Hygiene Data'!H157)))</f>
        <v/>
      </c>
      <c r="EC163" s="370" t="str">
        <f ca="1">+IF(OFFSET('Hygiene Data'!$H$13,0,10*ROW('Hygiene Data'!H157))="","",OFFSET('Hygiene Data'!$H$13,0,10*ROW('Hygiene Data'!H157)))</f>
        <v/>
      </c>
      <c r="ED163" s="370" t="str">
        <f ca="1">+IF(OFFSET('Hygiene Data'!$I$11,0,10*ROW('Hygiene Data'!I157))="","",OFFSET('Hygiene Data'!$I$11,0,10*ROW('Hygiene Data'!I157)))</f>
        <v/>
      </c>
      <c r="EE163" s="370" t="str">
        <f ca="1">+IF(OFFSET('Hygiene Data'!$I$12,0,10*ROW('Hygiene Data'!I157))="","",OFFSET('Hygiene Data'!$I$12,0,10*ROW('Hygiene Data'!I157)))</f>
        <v/>
      </c>
      <c r="EF163" s="370" t="str">
        <f ca="1">+IF(OFFSET('Hygiene Data'!$I$13,0,10*ROW('Hygiene Data'!I157))="","",OFFSET('Hygiene Data'!$I$13,0,10*ROW('Hygiene Data'!I157)))</f>
        <v/>
      </c>
    </row>
    <row r="164" spans="1:136" x14ac:dyDescent="0.25">
      <c r="A164" s="479" t="str">
        <f ca="1">+IF(OFFSET('Water Data'!$B$2,0,10*ROW('Water Data'!E158))="","",OFFSET('Water Data'!$B$2,0,10*ROW('Water Data'!E158)))</f>
        <v/>
      </c>
      <c r="B164" s="47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6" t="str">
        <f t="shared" ca="1" si="2"/>
        <v/>
      </c>
      <c r="D164" s="50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0" t="str">
        <f ca="1">+IF(OFFSET('Water Data'!$D$27,0,10*ROW('Water Data'!D158))="","",OFFSET('Water Data'!$D$27,0,10*ROW('Water Data'!D158)))</f>
        <v/>
      </c>
      <c r="BT164" s="370" t="str">
        <f ca="1">+IF(OFFSET('Water Data'!$D$28,0,10*ROW('Water Data'!D158))="","",OFFSET('Water Data'!$D$28,0,10*ROW('Water Data'!D158)))</f>
        <v/>
      </c>
      <c r="BU164" s="370" t="str">
        <f ca="1">+IF(OFFSET('Water Data'!$D$29,0,10*ROW('Water Data'!D158))="","",OFFSET('Water Data'!$D$29,0,10*ROW('Water Data'!D158)))</f>
        <v/>
      </c>
      <c r="BV164" s="370" t="str">
        <f ca="1">+IF(OFFSET('Water Data'!$E$27,0,10*ROW('Water Data'!E158))="","",OFFSET('Water Data'!$E$27,0,10*ROW('Water Data'!E158)))</f>
        <v/>
      </c>
      <c r="BW164" s="370" t="str">
        <f ca="1">+IF(OFFSET('Water Data'!$E$28,0,10*ROW('Water Data'!E158))="","",OFFSET('Water Data'!$E$28,0,10*ROW('Water Data'!E158)))</f>
        <v/>
      </c>
      <c r="BX164" s="370" t="str">
        <f ca="1">+IF(OFFSET('Water Data'!$E$29,0,10*ROW('Water Data'!E158))="","",OFFSET('Water Data'!$E$29,0,10*ROW('Water Data'!E158)))</f>
        <v/>
      </c>
      <c r="BY164" s="370" t="str">
        <f ca="1">+IF(OFFSET('Water Data'!$F$27,0,10*ROW('Water Data'!F158))="","",OFFSET('Water Data'!$F$27,0,10*ROW('Water Data'!F158)))</f>
        <v/>
      </c>
      <c r="BZ164" s="370" t="str">
        <f ca="1">+IF(OFFSET('Water Data'!$F$28,0,10*ROW('Water Data'!F158))="","",OFFSET('Water Data'!$F$28,0,10*ROW('Water Data'!F158)))</f>
        <v/>
      </c>
      <c r="CA164" s="370" t="str">
        <f ca="1">+IF(OFFSET('Water Data'!$F$29,0,10*ROW('Water Data'!F158))="","",OFFSET('Water Data'!$F$29,0,10*ROW('Water Data'!F158)))</f>
        <v/>
      </c>
      <c r="CB164" s="370" t="str">
        <f ca="1">+IF(OFFSET('Water Data'!$G$27,0,10*ROW('Water Data'!G158))="","",OFFSET('Water Data'!$G$27,0,10*ROW('Water Data'!G158)))</f>
        <v/>
      </c>
      <c r="CC164" s="370" t="str">
        <f ca="1">+IF(OFFSET('Water Data'!$G$28,0,10*ROW('Water Data'!G158))="","",OFFSET('Water Data'!$G$28,0,10*ROW('Water Data'!G158)))</f>
        <v/>
      </c>
      <c r="CD164" s="370" t="str">
        <f ca="1">+IF(OFFSET('Water Data'!$G$29,0,10*ROW('Water Data'!G158))="","",OFFSET('Water Data'!$G$29,0,10*ROW('Water Data'!G158)))</f>
        <v/>
      </c>
      <c r="CE164" s="370" t="str">
        <f ca="1">+IF(OFFSET('Water Data'!$H$27,0,10*ROW('Water Data'!H158))="","",OFFSET('Water Data'!$H$27,0,10*ROW('Water Data'!H158)))</f>
        <v/>
      </c>
      <c r="CF164" s="370" t="str">
        <f ca="1">+IF(OFFSET('Water Data'!$H$28,0,10*ROW('Water Data'!H158))="","",OFFSET('Water Data'!$H$28,0,10*ROW('Water Data'!H158)))</f>
        <v/>
      </c>
      <c r="CG164" s="370" t="str">
        <f ca="1">+IF(OFFSET('Water Data'!$H$29,0,10*ROW('Water Data'!H158))="","",OFFSET('Water Data'!$H$29,0,10*ROW('Water Data'!H158)))</f>
        <v/>
      </c>
      <c r="CH164" s="370" t="str">
        <f ca="1">+IF(OFFSET('Water Data'!$I$27,0,10*ROW('Water Data'!I158))="","",OFFSET('Water Data'!$I$27,0,10*ROW('Water Data'!I158)))</f>
        <v/>
      </c>
      <c r="CI164" s="370" t="str">
        <f ca="1">+IF(OFFSET('Water Data'!$I$28,0,10*ROW('Water Data'!I158))="","",OFFSET('Water Data'!$I$28,0,10*ROW('Water Data'!I158)))</f>
        <v/>
      </c>
      <c r="CJ164" s="370" t="str">
        <f ca="1">+IF(OFFSET('Water Data'!$I$29,0,10*ROW('Water Data'!I158))="","",OFFSET('Water Data'!$I$29,0,10*ROW('Water Data'!I158)))</f>
        <v/>
      </c>
      <c r="CK164" s="370" t="str">
        <f ca="1">+IF(OFFSET('Sanitation Data'!$D$28,0,10*ROW('Sanitation Data'!D158))="","",OFFSET('Sanitation Data'!$D$28,0,10*ROW('Sanitation Data'!D158)))</f>
        <v/>
      </c>
      <c r="CL164" s="370" t="str">
        <f ca="1">+IF(OFFSET('Sanitation Data'!$D$29,0,10*ROW('Sanitation Data'!D158))="","",OFFSET('Sanitation Data'!$D$29,0,10*ROW('Sanitation Data'!D158)))</f>
        <v/>
      </c>
      <c r="CM164" s="370" t="str">
        <f ca="1">+IF(OFFSET('Sanitation Data'!$D$30,0,10*ROW('Sanitation Data'!D158))="","",OFFSET('Sanitation Data'!$D$30,0,10*ROW('Sanitation Data'!D158)))</f>
        <v/>
      </c>
      <c r="CN164" s="370" t="str">
        <f ca="1">+IF(OFFSET('Sanitation Data'!$D$31,0,10*ROW('Sanitation Data'!D158))="","",OFFSET('Sanitation Data'!$D$31,0,10*ROW('Sanitation Data'!D158)))</f>
        <v/>
      </c>
      <c r="CO164" s="370" t="str">
        <f ca="1">+IF(OFFSET('Sanitation Data'!$D$32,0,10*ROW('Sanitation Data'!D158))="","",OFFSET('Sanitation Data'!$D$32,0,10*ROW('Sanitation Data'!D158)))</f>
        <v/>
      </c>
      <c r="CP164" s="370" t="str">
        <f ca="1">+IF(OFFSET('Sanitation Data'!$E$28,0,10*ROW('Sanitation Data'!E158))="","",OFFSET('Sanitation Data'!$E$28,0,10*ROW('Sanitation Data'!E158)))</f>
        <v/>
      </c>
      <c r="CQ164" s="370" t="str">
        <f ca="1">+IF(OFFSET('Sanitation Data'!$E$29,0,10*ROW('Sanitation Data'!E158))="","",OFFSET('Sanitation Data'!$E$29,0,10*ROW('Sanitation Data'!E158)))</f>
        <v/>
      </c>
      <c r="CR164" s="370" t="str">
        <f ca="1">+IF(OFFSET('Sanitation Data'!$E$30,0,10*ROW('Sanitation Data'!E158))="","",OFFSET('Sanitation Data'!$E$30,0,10*ROW('Sanitation Data'!E158)))</f>
        <v/>
      </c>
      <c r="CS164" s="370" t="str">
        <f ca="1">+IF(OFFSET('Sanitation Data'!$E$31,0,10*ROW('Sanitation Data'!E158))="","",OFFSET('Sanitation Data'!$E$31,0,10*ROW('Sanitation Data'!E158)))</f>
        <v/>
      </c>
      <c r="CT164" s="370" t="str">
        <f ca="1">+IF(OFFSET('Sanitation Data'!$E$32,0,10*ROW('Sanitation Data'!E158))="","",OFFSET('Sanitation Data'!$E$32,0,10*ROW('Sanitation Data'!E158)))</f>
        <v/>
      </c>
      <c r="CU164" s="370" t="str">
        <f ca="1">+IF(OFFSET('Sanitation Data'!$F$28,0,10*ROW('Sanitation Data'!F158))="","",OFFSET('Sanitation Data'!$F$28,0,10*ROW('Sanitation Data'!F158)))</f>
        <v/>
      </c>
      <c r="CV164" s="370" t="str">
        <f ca="1">+IF(OFFSET('Sanitation Data'!$F$29,0,10*ROW('Sanitation Data'!F158))="","",OFFSET('Sanitation Data'!$F$29,0,10*ROW('Sanitation Data'!F158)))</f>
        <v/>
      </c>
      <c r="CW164" s="370" t="str">
        <f ca="1">+IF(OFFSET('Sanitation Data'!$F$30,0,10*ROW('Sanitation Data'!F158))="","",OFFSET('Sanitation Data'!$F$30,0,10*ROW('Sanitation Data'!F158)))</f>
        <v/>
      </c>
      <c r="CX164" s="370" t="str">
        <f ca="1">+IF(OFFSET('Sanitation Data'!$F$31,0,10*ROW('Sanitation Data'!F158))="","",OFFSET('Sanitation Data'!$F$31,0,10*ROW('Sanitation Data'!F158)))</f>
        <v/>
      </c>
      <c r="CY164" s="370" t="str">
        <f ca="1">+IF(OFFSET('Sanitation Data'!$F$32,0,10*ROW('Sanitation Data'!F158))="","",OFFSET('Sanitation Data'!$F$32,0,10*ROW('Sanitation Data'!F158)))</f>
        <v/>
      </c>
      <c r="CZ164" s="370" t="str">
        <f ca="1">+IF(OFFSET('Sanitation Data'!$G$28,0,10*ROW('Sanitation Data'!G158))="","",OFFSET('Sanitation Data'!$G$28,0,10*ROW('Sanitation Data'!G158)))</f>
        <v/>
      </c>
      <c r="DA164" s="370" t="str">
        <f ca="1">+IF(OFFSET('Sanitation Data'!$G$29,0,10*ROW('Sanitation Data'!G158))="","",OFFSET('Sanitation Data'!$G$29,0,10*ROW('Sanitation Data'!G158)))</f>
        <v/>
      </c>
      <c r="DB164" s="370" t="str">
        <f ca="1">+IF(OFFSET('Sanitation Data'!$G$30,0,10*ROW('Sanitation Data'!G158))="","",OFFSET('Sanitation Data'!$G$30,0,10*ROW('Sanitation Data'!G158)))</f>
        <v/>
      </c>
      <c r="DC164" s="370" t="str">
        <f ca="1">+IF(OFFSET('Sanitation Data'!$G$31,0,10*ROW('Sanitation Data'!G158))="","",OFFSET('Sanitation Data'!$G$31,0,10*ROW('Sanitation Data'!G158)))</f>
        <v/>
      </c>
      <c r="DD164" s="370" t="str">
        <f ca="1">+IF(OFFSET('Sanitation Data'!$G$32,0,10*ROW('Sanitation Data'!G158))="","",OFFSET('Sanitation Data'!$G$32,0,10*ROW('Sanitation Data'!G158)))</f>
        <v/>
      </c>
      <c r="DE164" s="370" t="str">
        <f ca="1">+IF(OFFSET('Sanitation Data'!$H$28,0,10*ROW('Sanitation Data'!H158))="","",OFFSET('Sanitation Data'!$H$28,0,10*ROW('Sanitation Data'!H158)))</f>
        <v/>
      </c>
      <c r="DF164" s="370" t="str">
        <f ca="1">+IF(OFFSET('Sanitation Data'!$H$29,0,10*ROW('Sanitation Data'!H158))="","",OFFSET('Sanitation Data'!$H$29,0,10*ROW('Sanitation Data'!H158)))</f>
        <v/>
      </c>
      <c r="DG164" s="370" t="str">
        <f ca="1">+IF(OFFSET('Sanitation Data'!$H$30,0,10*ROW('Sanitation Data'!H158))="","",OFFSET('Sanitation Data'!$H$30,0,10*ROW('Sanitation Data'!H158)))</f>
        <v/>
      </c>
      <c r="DH164" s="370" t="str">
        <f ca="1">+IF(OFFSET('Sanitation Data'!$H$31,0,10*ROW('Sanitation Data'!H158))="","",OFFSET('Sanitation Data'!$H$31,0,10*ROW('Sanitation Data'!H158)))</f>
        <v/>
      </c>
      <c r="DI164" s="370" t="str">
        <f ca="1">+IF(OFFSET('Sanitation Data'!$H$32,0,10*ROW('Sanitation Data'!H158))="","",OFFSET('Sanitation Data'!$H$32,0,10*ROW('Sanitation Data'!H158)))</f>
        <v/>
      </c>
      <c r="DJ164" s="370" t="str">
        <f ca="1">+IF(OFFSET('Sanitation Data'!$I$28,0,10*ROW('Sanitation Data'!I158))="","",OFFSET('Sanitation Data'!$I$28,0,10*ROW('Sanitation Data'!I158)))</f>
        <v/>
      </c>
      <c r="DK164" s="370" t="str">
        <f ca="1">+IF(OFFSET('Sanitation Data'!$I$29,0,10*ROW('Sanitation Data'!I158))="","",OFFSET('Sanitation Data'!$I$29,0,10*ROW('Sanitation Data'!I158)))</f>
        <v/>
      </c>
      <c r="DL164" s="370" t="str">
        <f ca="1">+IF(OFFSET('Sanitation Data'!$I$30,0,10*ROW('Sanitation Data'!I158))="","",OFFSET('Sanitation Data'!$I$30,0,10*ROW('Sanitation Data'!I158)))</f>
        <v/>
      </c>
      <c r="DM164" s="370" t="str">
        <f ca="1">+IF(OFFSET('Sanitation Data'!$I$31,0,10*ROW('Sanitation Data'!I158))="","",OFFSET('Sanitation Data'!$I$31,0,10*ROW('Sanitation Data'!I158)))</f>
        <v/>
      </c>
      <c r="DN164" s="370" t="str">
        <f ca="1">+IF(OFFSET('Sanitation Data'!$I$32,0,10*ROW('Sanitation Data'!I158))="","",OFFSET('Sanitation Data'!$I$32,0,10*ROW('Sanitation Data'!I158)))</f>
        <v/>
      </c>
      <c r="DO164" s="370" t="str">
        <f ca="1">+IF(OFFSET('Hygiene Data'!$D$11,0,10*ROW('Hygiene Data'!D158))="","",OFFSET('Hygiene Data'!$D$11,0,10*ROW('Hygiene Data'!D158)))</f>
        <v/>
      </c>
      <c r="DP164" s="370" t="str">
        <f ca="1">+IF(OFFSET('Hygiene Data'!$D$12,0,10*ROW('Hygiene Data'!D158))="","",OFFSET('Hygiene Data'!$D$12,0,10*ROW('Hygiene Data'!D158)))</f>
        <v/>
      </c>
      <c r="DQ164" s="370" t="str">
        <f ca="1">+IF(OFFSET('Hygiene Data'!$D$13,0,10*ROW('Hygiene Data'!D158))="","",OFFSET('Hygiene Data'!$D$13,0,10*ROW('Hygiene Data'!D158)))</f>
        <v/>
      </c>
      <c r="DR164" s="370" t="str">
        <f ca="1">+IF(OFFSET('Hygiene Data'!$E$11,0,10*ROW('Hygiene Data'!E158))="","",OFFSET('Hygiene Data'!$E$11,0,10*ROW('Hygiene Data'!E158)))</f>
        <v/>
      </c>
      <c r="DS164" s="370" t="str">
        <f ca="1">+IF(OFFSET('Hygiene Data'!$E$12,0,10*ROW('Hygiene Data'!E158))="","",OFFSET('Hygiene Data'!$E$12,0,10*ROW('Hygiene Data'!E158)))</f>
        <v/>
      </c>
      <c r="DT164" s="370" t="str">
        <f ca="1">+IF(OFFSET('Hygiene Data'!$E$13,0,10*ROW('Hygiene Data'!E158))="","",OFFSET('Hygiene Data'!$E$13,0,10*ROW('Hygiene Data'!E158)))</f>
        <v/>
      </c>
      <c r="DU164" s="370" t="str">
        <f ca="1">+IF(OFFSET('Hygiene Data'!$F$11,0,10*ROW('Hygiene Data'!F158))="","",OFFSET('Hygiene Data'!$F$11,0,10*ROW('Hygiene Data'!F158)))</f>
        <v/>
      </c>
      <c r="DV164" s="370" t="str">
        <f ca="1">+IF(OFFSET('Hygiene Data'!$F$12,0,10*ROW('Hygiene Data'!F158))="","",OFFSET('Hygiene Data'!$F$12,0,10*ROW('Hygiene Data'!F158)))</f>
        <v/>
      </c>
      <c r="DW164" s="370" t="str">
        <f ca="1">+IF(OFFSET('Hygiene Data'!$F$13,0,10*ROW('Hygiene Data'!F158))="","",OFFSET('Hygiene Data'!$F$13,0,10*ROW('Hygiene Data'!F158)))</f>
        <v/>
      </c>
      <c r="DX164" s="370" t="str">
        <f ca="1">+IF(OFFSET('Hygiene Data'!$G$11,0,10*ROW('Hygiene Data'!G158))="","",OFFSET('Hygiene Data'!$G$11,0,10*ROW('Hygiene Data'!G158)))</f>
        <v/>
      </c>
      <c r="DY164" s="370" t="str">
        <f ca="1">+IF(OFFSET('Hygiene Data'!$G$12,0,10*ROW('Hygiene Data'!G158))="","",OFFSET('Hygiene Data'!$G$12,0,10*ROW('Hygiene Data'!G158)))</f>
        <v/>
      </c>
      <c r="DZ164" s="370" t="str">
        <f ca="1">+IF(OFFSET('Hygiene Data'!$G$13,0,10*ROW('Hygiene Data'!G158))="","",OFFSET('Hygiene Data'!$G$13,0,10*ROW('Hygiene Data'!G158)))</f>
        <v/>
      </c>
      <c r="EA164" s="370" t="str">
        <f ca="1">+IF(OFFSET('Hygiene Data'!$H$11,0,10*ROW('Hygiene Data'!H158))="","",OFFSET('Hygiene Data'!$H$11,0,10*ROW('Hygiene Data'!H158)))</f>
        <v/>
      </c>
      <c r="EB164" s="370" t="str">
        <f ca="1">+IF(OFFSET('Hygiene Data'!$H$12,0,10*ROW('Hygiene Data'!H158))="","",OFFSET('Hygiene Data'!$H$12,0,10*ROW('Hygiene Data'!H158)))</f>
        <v/>
      </c>
      <c r="EC164" s="370" t="str">
        <f ca="1">+IF(OFFSET('Hygiene Data'!$H$13,0,10*ROW('Hygiene Data'!H158))="","",OFFSET('Hygiene Data'!$H$13,0,10*ROW('Hygiene Data'!H158)))</f>
        <v/>
      </c>
      <c r="ED164" s="370" t="str">
        <f ca="1">+IF(OFFSET('Hygiene Data'!$I$11,0,10*ROW('Hygiene Data'!I158))="","",OFFSET('Hygiene Data'!$I$11,0,10*ROW('Hygiene Data'!I158)))</f>
        <v/>
      </c>
      <c r="EE164" s="370" t="str">
        <f ca="1">+IF(OFFSET('Hygiene Data'!$I$12,0,10*ROW('Hygiene Data'!I158))="","",OFFSET('Hygiene Data'!$I$12,0,10*ROW('Hygiene Data'!I158)))</f>
        <v/>
      </c>
      <c r="EF164" s="370" t="str">
        <f ca="1">+IF(OFFSET('Hygiene Data'!$I$13,0,10*ROW('Hygiene Data'!I158))="","",OFFSET('Hygiene Data'!$I$13,0,10*ROW('Hygiene Data'!I158)))</f>
        <v/>
      </c>
    </row>
    <row r="165" spans="1:136" x14ac:dyDescent="0.25">
      <c r="A165" s="479" t="str">
        <f ca="1">+IF(OFFSET('Water Data'!$B$2,0,10*ROW('Water Data'!E159))="","",OFFSET('Water Data'!$B$2,0,10*ROW('Water Data'!E159)))</f>
        <v/>
      </c>
      <c r="B165" s="47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6" t="str">
        <f t="shared" ca="1" si="2"/>
        <v/>
      </c>
      <c r="D165" s="50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0" t="str">
        <f ca="1">+IF(OFFSET('Water Data'!$D$27,0,10*ROW('Water Data'!D159))="","",OFFSET('Water Data'!$D$27,0,10*ROW('Water Data'!D159)))</f>
        <v/>
      </c>
      <c r="BT165" s="370" t="str">
        <f ca="1">+IF(OFFSET('Water Data'!$D$28,0,10*ROW('Water Data'!D159))="","",OFFSET('Water Data'!$D$28,0,10*ROW('Water Data'!D159)))</f>
        <v/>
      </c>
      <c r="BU165" s="370" t="str">
        <f ca="1">+IF(OFFSET('Water Data'!$D$29,0,10*ROW('Water Data'!D159))="","",OFFSET('Water Data'!$D$29,0,10*ROW('Water Data'!D159)))</f>
        <v/>
      </c>
      <c r="BV165" s="370" t="str">
        <f ca="1">+IF(OFFSET('Water Data'!$E$27,0,10*ROW('Water Data'!E159))="","",OFFSET('Water Data'!$E$27,0,10*ROW('Water Data'!E159)))</f>
        <v/>
      </c>
      <c r="BW165" s="370" t="str">
        <f ca="1">+IF(OFFSET('Water Data'!$E$28,0,10*ROW('Water Data'!E159))="","",OFFSET('Water Data'!$E$28,0,10*ROW('Water Data'!E159)))</f>
        <v/>
      </c>
      <c r="BX165" s="370" t="str">
        <f ca="1">+IF(OFFSET('Water Data'!$E$29,0,10*ROW('Water Data'!E159))="","",OFFSET('Water Data'!$E$29,0,10*ROW('Water Data'!E159)))</f>
        <v/>
      </c>
      <c r="BY165" s="370" t="str">
        <f ca="1">+IF(OFFSET('Water Data'!$F$27,0,10*ROW('Water Data'!F159))="","",OFFSET('Water Data'!$F$27,0,10*ROW('Water Data'!F159)))</f>
        <v/>
      </c>
      <c r="BZ165" s="370" t="str">
        <f ca="1">+IF(OFFSET('Water Data'!$F$28,0,10*ROW('Water Data'!F159))="","",OFFSET('Water Data'!$F$28,0,10*ROW('Water Data'!F159)))</f>
        <v/>
      </c>
      <c r="CA165" s="370" t="str">
        <f ca="1">+IF(OFFSET('Water Data'!$F$29,0,10*ROW('Water Data'!F159))="","",OFFSET('Water Data'!$F$29,0,10*ROW('Water Data'!F159)))</f>
        <v/>
      </c>
      <c r="CB165" s="370" t="str">
        <f ca="1">+IF(OFFSET('Water Data'!$G$27,0,10*ROW('Water Data'!G159))="","",OFFSET('Water Data'!$G$27,0,10*ROW('Water Data'!G159)))</f>
        <v/>
      </c>
      <c r="CC165" s="370" t="str">
        <f ca="1">+IF(OFFSET('Water Data'!$G$28,0,10*ROW('Water Data'!G159))="","",OFFSET('Water Data'!$G$28,0,10*ROW('Water Data'!G159)))</f>
        <v/>
      </c>
      <c r="CD165" s="370" t="str">
        <f ca="1">+IF(OFFSET('Water Data'!$G$29,0,10*ROW('Water Data'!G159))="","",OFFSET('Water Data'!$G$29,0,10*ROW('Water Data'!G159)))</f>
        <v/>
      </c>
      <c r="CE165" s="370" t="str">
        <f ca="1">+IF(OFFSET('Water Data'!$H$27,0,10*ROW('Water Data'!H159))="","",OFFSET('Water Data'!$H$27,0,10*ROW('Water Data'!H159)))</f>
        <v/>
      </c>
      <c r="CF165" s="370" t="str">
        <f ca="1">+IF(OFFSET('Water Data'!$H$28,0,10*ROW('Water Data'!H159))="","",OFFSET('Water Data'!$H$28,0,10*ROW('Water Data'!H159)))</f>
        <v/>
      </c>
      <c r="CG165" s="370" t="str">
        <f ca="1">+IF(OFFSET('Water Data'!$H$29,0,10*ROW('Water Data'!H159))="","",OFFSET('Water Data'!$H$29,0,10*ROW('Water Data'!H159)))</f>
        <v/>
      </c>
      <c r="CH165" s="370" t="str">
        <f ca="1">+IF(OFFSET('Water Data'!$I$27,0,10*ROW('Water Data'!I159))="","",OFFSET('Water Data'!$I$27,0,10*ROW('Water Data'!I159)))</f>
        <v/>
      </c>
      <c r="CI165" s="370" t="str">
        <f ca="1">+IF(OFFSET('Water Data'!$I$28,0,10*ROW('Water Data'!I159))="","",OFFSET('Water Data'!$I$28,0,10*ROW('Water Data'!I159)))</f>
        <v/>
      </c>
      <c r="CJ165" s="370" t="str">
        <f ca="1">+IF(OFFSET('Water Data'!$I$29,0,10*ROW('Water Data'!I159))="","",OFFSET('Water Data'!$I$29,0,10*ROW('Water Data'!I159)))</f>
        <v/>
      </c>
      <c r="CK165" s="370" t="str">
        <f ca="1">+IF(OFFSET('Sanitation Data'!$D$28,0,10*ROW('Sanitation Data'!D159))="","",OFFSET('Sanitation Data'!$D$28,0,10*ROW('Sanitation Data'!D159)))</f>
        <v/>
      </c>
      <c r="CL165" s="370" t="str">
        <f ca="1">+IF(OFFSET('Sanitation Data'!$D$29,0,10*ROW('Sanitation Data'!D159))="","",OFFSET('Sanitation Data'!$D$29,0,10*ROW('Sanitation Data'!D159)))</f>
        <v/>
      </c>
      <c r="CM165" s="370" t="str">
        <f ca="1">+IF(OFFSET('Sanitation Data'!$D$30,0,10*ROW('Sanitation Data'!D159))="","",OFFSET('Sanitation Data'!$D$30,0,10*ROW('Sanitation Data'!D159)))</f>
        <v/>
      </c>
      <c r="CN165" s="370" t="str">
        <f ca="1">+IF(OFFSET('Sanitation Data'!$D$31,0,10*ROW('Sanitation Data'!D159))="","",OFFSET('Sanitation Data'!$D$31,0,10*ROW('Sanitation Data'!D159)))</f>
        <v/>
      </c>
      <c r="CO165" s="370" t="str">
        <f ca="1">+IF(OFFSET('Sanitation Data'!$D$32,0,10*ROW('Sanitation Data'!D159))="","",OFFSET('Sanitation Data'!$D$32,0,10*ROW('Sanitation Data'!D159)))</f>
        <v/>
      </c>
      <c r="CP165" s="370" t="str">
        <f ca="1">+IF(OFFSET('Sanitation Data'!$E$28,0,10*ROW('Sanitation Data'!E159))="","",OFFSET('Sanitation Data'!$E$28,0,10*ROW('Sanitation Data'!E159)))</f>
        <v/>
      </c>
      <c r="CQ165" s="370" t="str">
        <f ca="1">+IF(OFFSET('Sanitation Data'!$E$29,0,10*ROW('Sanitation Data'!E159))="","",OFFSET('Sanitation Data'!$E$29,0,10*ROW('Sanitation Data'!E159)))</f>
        <v/>
      </c>
      <c r="CR165" s="370" t="str">
        <f ca="1">+IF(OFFSET('Sanitation Data'!$E$30,0,10*ROW('Sanitation Data'!E159))="","",OFFSET('Sanitation Data'!$E$30,0,10*ROW('Sanitation Data'!E159)))</f>
        <v/>
      </c>
      <c r="CS165" s="370" t="str">
        <f ca="1">+IF(OFFSET('Sanitation Data'!$E$31,0,10*ROW('Sanitation Data'!E159))="","",OFFSET('Sanitation Data'!$E$31,0,10*ROW('Sanitation Data'!E159)))</f>
        <v/>
      </c>
      <c r="CT165" s="370" t="str">
        <f ca="1">+IF(OFFSET('Sanitation Data'!$E$32,0,10*ROW('Sanitation Data'!E159))="","",OFFSET('Sanitation Data'!$E$32,0,10*ROW('Sanitation Data'!E159)))</f>
        <v/>
      </c>
      <c r="CU165" s="370" t="str">
        <f ca="1">+IF(OFFSET('Sanitation Data'!$F$28,0,10*ROW('Sanitation Data'!F159))="","",OFFSET('Sanitation Data'!$F$28,0,10*ROW('Sanitation Data'!F159)))</f>
        <v/>
      </c>
      <c r="CV165" s="370" t="str">
        <f ca="1">+IF(OFFSET('Sanitation Data'!$F$29,0,10*ROW('Sanitation Data'!F159))="","",OFFSET('Sanitation Data'!$F$29,0,10*ROW('Sanitation Data'!F159)))</f>
        <v/>
      </c>
      <c r="CW165" s="370" t="str">
        <f ca="1">+IF(OFFSET('Sanitation Data'!$F$30,0,10*ROW('Sanitation Data'!F159))="","",OFFSET('Sanitation Data'!$F$30,0,10*ROW('Sanitation Data'!F159)))</f>
        <v/>
      </c>
      <c r="CX165" s="370" t="str">
        <f ca="1">+IF(OFFSET('Sanitation Data'!$F$31,0,10*ROW('Sanitation Data'!F159))="","",OFFSET('Sanitation Data'!$F$31,0,10*ROW('Sanitation Data'!F159)))</f>
        <v/>
      </c>
      <c r="CY165" s="370" t="str">
        <f ca="1">+IF(OFFSET('Sanitation Data'!$F$32,0,10*ROW('Sanitation Data'!F159))="","",OFFSET('Sanitation Data'!$F$32,0,10*ROW('Sanitation Data'!F159)))</f>
        <v/>
      </c>
      <c r="CZ165" s="370" t="str">
        <f ca="1">+IF(OFFSET('Sanitation Data'!$G$28,0,10*ROW('Sanitation Data'!G159))="","",OFFSET('Sanitation Data'!$G$28,0,10*ROW('Sanitation Data'!G159)))</f>
        <v/>
      </c>
      <c r="DA165" s="370" t="str">
        <f ca="1">+IF(OFFSET('Sanitation Data'!$G$29,0,10*ROW('Sanitation Data'!G159))="","",OFFSET('Sanitation Data'!$G$29,0,10*ROW('Sanitation Data'!G159)))</f>
        <v/>
      </c>
      <c r="DB165" s="370" t="str">
        <f ca="1">+IF(OFFSET('Sanitation Data'!$G$30,0,10*ROW('Sanitation Data'!G159))="","",OFFSET('Sanitation Data'!$G$30,0,10*ROW('Sanitation Data'!G159)))</f>
        <v/>
      </c>
      <c r="DC165" s="370" t="str">
        <f ca="1">+IF(OFFSET('Sanitation Data'!$G$31,0,10*ROW('Sanitation Data'!G159))="","",OFFSET('Sanitation Data'!$G$31,0,10*ROW('Sanitation Data'!G159)))</f>
        <v/>
      </c>
      <c r="DD165" s="370" t="str">
        <f ca="1">+IF(OFFSET('Sanitation Data'!$G$32,0,10*ROW('Sanitation Data'!G159))="","",OFFSET('Sanitation Data'!$G$32,0,10*ROW('Sanitation Data'!G159)))</f>
        <v/>
      </c>
      <c r="DE165" s="370" t="str">
        <f ca="1">+IF(OFFSET('Sanitation Data'!$H$28,0,10*ROW('Sanitation Data'!H159))="","",OFFSET('Sanitation Data'!$H$28,0,10*ROW('Sanitation Data'!H159)))</f>
        <v/>
      </c>
      <c r="DF165" s="370" t="str">
        <f ca="1">+IF(OFFSET('Sanitation Data'!$H$29,0,10*ROW('Sanitation Data'!H159))="","",OFFSET('Sanitation Data'!$H$29,0,10*ROW('Sanitation Data'!H159)))</f>
        <v/>
      </c>
      <c r="DG165" s="370" t="str">
        <f ca="1">+IF(OFFSET('Sanitation Data'!$H$30,0,10*ROW('Sanitation Data'!H159))="","",OFFSET('Sanitation Data'!$H$30,0,10*ROW('Sanitation Data'!H159)))</f>
        <v/>
      </c>
      <c r="DH165" s="370" t="str">
        <f ca="1">+IF(OFFSET('Sanitation Data'!$H$31,0,10*ROW('Sanitation Data'!H159))="","",OFFSET('Sanitation Data'!$H$31,0,10*ROW('Sanitation Data'!H159)))</f>
        <v/>
      </c>
      <c r="DI165" s="370" t="str">
        <f ca="1">+IF(OFFSET('Sanitation Data'!$H$32,0,10*ROW('Sanitation Data'!H159))="","",OFFSET('Sanitation Data'!$H$32,0,10*ROW('Sanitation Data'!H159)))</f>
        <v/>
      </c>
      <c r="DJ165" s="370" t="str">
        <f ca="1">+IF(OFFSET('Sanitation Data'!$I$28,0,10*ROW('Sanitation Data'!I159))="","",OFFSET('Sanitation Data'!$I$28,0,10*ROW('Sanitation Data'!I159)))</f>
        <v/>
      </c>
      <c r="DK165" s="370" t="str">
        <f ca="1">+IF(OFFSET('Sanitation Data'!$I$29,0,10*ROW('Sanitation Data'!I159))="","",OFFSET('Sanitation Data'!$I$29,0,10*ROW('Sanitation Data'!I159)))</f>
        <v/>
      </c>
      <c r="DL165" s="370" t="str">
        <f ca="1">+IF(OFFSET('Sanitation Data'!$I$30,0,10*ROW('Sanitation Data'!I159))="","",OFFSET('Sanitation Data'!$I$30,0,10*ROW('Sanitation Data'!I159)))</f>
        <v/>
      </c>
      <c r="DM165" s="370" t="str">
        <f ca="1">+IF(OFFSET('Sanitation Data'!$I$31,0,10*ROW('Sanitation Data'!I159))="","",OFFSET('Sanitation Data'!$I$31,0,10*ROW('Sanitation Data'!I159)))</f>
        <v/>
      </c>
      <c r="DN165" s="370" t="str">
        <f ca="1">+IF(OFFSET('Sanitation Data'!$I$32,0,10*ROW('Sanitation Data'!I159))="","",OFFSET('Sanitation Data'!$I$32,0,10*ROW('Sanitation Data'!I159)))</f>
        <v/>
      </c>
      <c r="DO165" s="370" t="str">
        <f ca="1">+IF(OFFSET('Hygiene Data'!$D$11,0,10*ROW('Hygiene Data'!D159))="","",OFFSET('Hygiene Data'!$D$11,0,10*ROW('Hygiene Data'!D159)))</f>
        <v/>
      </c>
      <c r="DP165" s="370" t="str">
        <f ca="1">+IF(OFFSET('Hygiene Data'!$D$12,0,10*ROW('Hygiene Data'!D159))="","",OFFSET('Hygiene Data'!$D$12,0,10*ROW('Hygiene Data'!D159)))</f>
        <v/>
      </c>
      <c r="DQ165" s="370" t="str">
        <f ca="1">+IF(OFFSET('Hygiene Data'!$D$13,0,10*ROW('Hygiene Data'!D159))="","",OFFSET('Hygiene Data'!$D$13,0,10*ROW('Hygiene Data'!D159)))</f>
        <v/>
      </c>
      <c r="DR165" s="370" t="str">
        <f ca="1">+IF(OFFSET('Hygiene Data'!$E$11,0,10*ROW('Hygiene Data'!E159))="","",OFFSET('Hygiene Data'!$E$11,0,10*ROW('Hygiene Data'!E159)))</f>
        <v/>
      </c>
      <c r="DS165" s="370" t="str">
        <f ca="1">+IF(OFFSET('Hygiene Data'!$E$12,0,10*ROW('Hygiene Data'!E159))="","",OFFSET('Hygiene Data'!$E$12,0,10*ROW('Hygiene Data'!E159)))</f>
        <v/>
      </c>
      <c r="DT165" s="370" t="str">
        <f ca="1">+IF(OFFSET('Hygiene Data'!$E$13,0,10*ROW('Hygiene Data'!E159))="","",OFFSET('Hygiene Data'!$E$13,0,10*ROW('Hygiene Data'!E159)))</f>
        <v/>
      </c>
      <c r="DU165" s="370" t="str">
        <f ca="1">+IF(OFFSET('Hygiene Data'!$F$11,0,10*ROW('Hygiene Data'!F159))="","",OFFSET('Hygiene Data'!$F$11,0,10*ROW('Hygiene Data'!F159)))</f>
        <v/>
      </c>
      <c r="DV165" s="370" t="str">
        <f ca="1">+IF(OFFSET('Hygiene Data'!$F$12,0,10*ROW('Hygiene Data'!F159))="","",OFFSET('Hygiene Data'!$F$12,0,10*ROW('Hygiene Data'!F159)))</f>
        <v/>
      </c>
      <c r="DW165" s="370" t="str">
        <f ca="1">+IF(OFFSET('Hygiene Data'!$F$13,0,10*ROW('Hygiene Data'!F159))="","",OFFSET('Hygiene Data'!$F$13,0,10*ROW('Hygiene Data'!F159)))</f>
        <v/>
      </c>
      <c r="DX165" s="370" t="str">
        <f ca="1">+IF(OFFSET('Hygiene Data'!$G$11,0,10*ROW('Hygiene Data'!G159))="","",OFFSET('Hygiene Data'!$G$11,0,10*ROW('Hygiene Data'!G159)))</f>
        <v/>
      </c>
      <c r="DY165" s="370" t="str">
        <f ca="1">+IF(OFFSET('Hygiene Data'!$G$12,0,10*ROW('Hygiene Data'!G159))="","",OFFSET('Hygiene Data'!$G$12,0,10*ROW('Hygiene Data'!G159)))</f>
        <v/>
      </c>
      <c r="DZ165" s="370" t="str">
        <f ca="1">+IF(OFFSET('Hygiene Data'!$G$13,0,10*ROW('Hygiene Data'!G159))="","",OFFSET('Hygiene Data'!$G$13,0,10*ROW('Hygiene Data'!G159)))</f>
        <v/>
      </c>
      <c r="EA165" s="370" t="str">
        <f ca="1">+IF(OFFSET('Hygiene Data'!$H$11,0,10*ROW('Hygiene Data'!H159))="","",OFFSET('Hygiene Data'!$H$11,0,10*ROW('Hygiene Data'!H159)))</f>
        <v/>
      </c>
      <c r="EB165" s="370" t="str">
        <f ca="1">+IF(OFFSET('Hygiene Data'!$H$12,0,10*ROW('Hygiene Data'!H159))="","",OFFSET('Hygiene Data'!$H$12,0,10*ROW('Hygiene Data'!H159)))</f>
        <v/>
      </c>
      <c r="EC165" s="370" t="str">
        <f ca="1">+IF(OFFSET('Hygiene Data'!$H$13,0,10*ROW('Hygiene Data'!H159))="","",OFFSET('Hygiene Data'!$H$13,0,10*ROW('Hygiene Data'!H159)))</f>
        <v/>
      </c>
      <c r="ED165" s="370" t="str">
        <f ca="1">+IF(OFFSET('Hygiene Data'!$I$11,0,10*ROW('Hygiene Data'!I159))="","",OFFSET('Hygiene Data'!$I$11,0,10*ROW('Hygiene Data'!I159)))</f>
        <v/>
      </c>
      <c r="EE165" s="370" t="str">
        <f ca="1">+IF(OFFSET('Hygiene Data'!$I$12,0,10*ROW('Hygiene Data'!I159))="","",OFFSET('Hygiene Data'!$I$12,0,10*ROW('Hygiene Data'!I159)))</f>
        <v/>
      </c>
      <c r="EF165" s="370" t="str">
        <f ca="1">+IF(OFFSET('Hygiene Data'!$I$13,0,10*ROW('Hygiene Data'!I159))="","",OFFSET('Hygiene Data'!$I$13,0,10*ROW('Hygiene Data'!I159)))</f>
        <v/>
      </c>
    </row>
    <row r="166" spans="1:136" x14ac:dyDescent="0.25">
      <c r="A166" s="479" t="str">
        <f ca="1">+IF(OFFSET('Water Data'!$B$2,0,10*ROW('Water Data'!E160))="","",OFFSET('Water Data'!$B$2,0,10*ROW('Water Data'!E160)))</f>
        <v/>
      </c>
      <c r="B166" s="47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6" t="str">
        <f t="shared" ca="1" si="2"/>
        <v/>
      </c>
      <c r="D166" s="50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0" t="str">
        <f ca="1">+IF(OFFSET('Water Data'!$D$27,0,10*ROW('Water Data'!D160))="","",OFFSET('Water Data'!$D$27,0,10*ROW('Water Data'!D160)))</f>
        <v/>
      </c>
      <c r="BT166" s="370" t="str">
        <f ca="1">+IF(OFFSET('Water Data'!$D$28,0,10*ROW('Water Data'!D160))="","",OFFSET('Water Data'!$D$28,0,10*ROW('Water Data'!D160)))</f>
        <v/>
      </c>
      <c r="BU166" s="370" t="str">
        <f ca="1">+IF(OFFSET('Water Data'!$D$29,0,10*ROW('Water Data'!D160))="","",OFFSET('Water Data'!$D$29,0,10*ROW('Water Data'!D160)))</f>
        <v/>
      </c>
      <c r="BV166" s="370" t="str">
        <f ca="1">+IF(OFFSET('Water Data'!$E$27,0,10*ROW('Water Data'!E160))="","",OFFSET('Water Data'!$E$27,0,10*ROW('Water Data'!E160)))</f>
        <v/>
      </c>
      <c r="BW166" s="370" t="str">
        <f ca="1">+IF(OFFSET('Water Data'!$E$28,0,10*ROW('Water Data'!E160))="","",OFFSET('Water Data'!$E$28,0,10*ROW('Water Data'!E160)))</f>
        <v/>
      </c>
      <c r="BX166" s="370" t="str">
        <f ca="1">+IF(OFFSET('Water Data'!$E$29,0,10*ROW('Water Data'!E160))="","",OFFSET('Water Data'!$E$29,0,10*ROW('Water Data'!E160)))</f>
        <v/>
      </c>
      <c r="BY166" s="370" t="str">
        <f ca="1">+IF(OFFSET('Water Data'!$F$27,0,10*ROW('Water Data'!F160))="","",OFFSET('Water Data'!$F$27,0,10*ROW('Water Data'!F160)))</f>
        <v/>
      </c>
      <c r="BZ166" s="370" t="str">
        <f ca="1">+IF(OFFSET('Water Data'!$F$28,0,10*ROW('Water Data'!F160))="","",OFFSET('Water Data'!$F$28,0,10*ROW('Water Data'!F160)))</f>
        <v/>
      </c>
      <c r="CA166" s="370" t="str">
        <f ca="1">+IF(OFFSET('Water Data'!$F$29,0,10*ROW('Water Data'!F160))="","",OFFSET('Water Data'!$F$29,0,10*ROW('Water Data'!F160)))</f>
        <v/>
      </c>
      <c r="CB166" s="370" t="str">
        <f ca="1">+IF(OFFSET('Water Data'!$G$27,0,10*ROW('Water Data'!G160))="","",OFFSET('Water Data'!$G$27,0,10*ROW('Water Data'!G160)))</f>
        <v/>
      </c>
      <c r="CC166" s="370" t="str">
        <f ca="1">+IF(OFFSET('Water Data'!$G$28,0,10*ROW('Water Data'!G160))="","",OFFSET('Water Data'!$G$28,0,10*ROW('Water Data'!G160)))</f>
        <v/>
      </c>
      <c r="CD166" s="370" t="str">
        <f ca="1">+IF(OFFSET('Water Data'!$G$29,0,10*ROW('Water Data'!G160))="","",OFFSET('Water Data'!$G$29,0,10*ROW('Water Data'!G160)))</f>
        <v/>
      </c>
      <c r="CE166" s="370" t="str">
        <f ca="1">+IF(OFFSET('Water Data'!$H$27,0,10*ROW('Water Data'!H160))="","",OFFSET('Water Data'!$H$27,0,10*ROW('Water Data'!H160)))</f>
        <v/>
      </c>
      <c r="CF166" s="370" t="str">
        <f ca="1">+IF(OFFSET('Water Data'!$H$28,0,10*ROW('Water Data'!H160))="","",OFFSET('Water Data'!$H$28,0,10*ROW('Water Data'!H160)))</f>
        <v/>
      </c>
      <c r="CG166" s="370" t="str">
        <f ca="1">+IF(OFFSET('Water Data'!$H$29,0,10*ROW('Water Data'!H160))="","",OFFSET('Water Data'!$H$29,0,10*ROW('Water Data'!H160)))</f>
        <v/>
      </c>
      <c r="CH166" s="370" t="str">
        <f ca="1">+IF(OFFSET('Water Data'!$I$27,0,10*ROW('Water Data'!I160))="","",OFFSET('Water Data'!$I$27,0,10*ROW('Water Data'!I160)))</f>
        <v/>
      </c>
      <c r="CI166" s="370" t="str">
        <f ca="1">+IF(OFFSET('Water Data'!$I$28,0,10*ROW('Water Data'!I160))="","",OFFSET('Water Data'!$I$28,0,10*ROW('Water Data'!I160)))</f>
        <v/>
      </c>
      <c r="CJ166" s="370" t="str">
        <f ca="1">+IF(OFFSET('Water Data'!$I$29,0,10*ROW('Water Data'!I160))="","",OFFSET('Water Data'!$I$29,0,10*ROW('Water Data'!I160)))</f>
        <v/>
      </c>
      <c r="CK166" s="370" t="str">
        <f ca="1">+IF(OFFSET('Sanitation Data'!$D$28,0,10*ROW('Sanitation Data'!D160))="","",OFFSET('Sanitation Data'!$D$28,0,10*ROW('Sanitation Data'!D160)))</f>
        <v/>
      </c>
      <c r="CL166" s="370" t="str">
        <f ca="1">+IF(OFFSET('Sanitation Data'!$D$29,0,10*ROW('Sanitation Data'!D160))="","",OFFSET('Sanitation Data'!$D$29,0,10*ROW('Sanitation Data'!D160)))</f>
        <v/>
      </c>
      <c r="CM166" s="370" t="str">
        <f ca="1">+IF(OFFSET('Sanitation Data'!$D$30,0,10*ROW('Sanitation Data'!D160))="","",OFFSET('Sanitation Data'!$D$30,0,10*ROW('Sanitation Data'!D160)))</f>
        <v/>
      </c>
      <c r="CN166" s="370" t="str">
        <f ca="1">+IF(OFFSET('Sanitation Data'!$D$31,0,10*ROW('Sanitation Data'!D160))="","",OFFSET('Sanitation Data'!$D$31,0,10*ROW('Sanitation Data'!D160)))</f>
        <v/>
      </c>
      <c r="CO166" s="370" t="str">
        <f ca="1">+IF(OFFSET('Sanitation Data'!$D$32,0,10*ROW('Sanitation Data'!D160))="","",OFFSET('Sanitation Data'!$D$32,0,10*ROW('Sanitation Data'!D160)))</f>
        <v/>
      </c>
      <c r="CP166" s="370" t="str">
        <f ca="1">+IF(OFFSET('Sanitation Data'!$E$28,0,10*ROW('Sanitation Data'!E160))="","",OFFSET('Sanitation Data'!$E$28,0,10*ROW('Sanitation Data'!E160)))</f>
        <v/>
      </c>
      <c r="CQ166" s="370" t="str">
        <f ca="1">+IF(OFFSET('Sanitation Data'!$E$29,0,10*ROW('Sanitation Data'!E160))="","",OFFSET('Sanitation Data'!$E$29,0,10*ROW('Sanitation Data'!E160)))</f>
        <v/>
      </c>
      <c r="CR166" s="370" t="str">
        <f ca="1">+IF(OFFSET('Sanitation Data'!$E$30,0,10*ROW('Sanitation Data'!E160))="","",OFFSET('Sanitation Data'!$E$30,0,10*ROW('Sanitation Data'!E160)))</f>
        <v/>
      </c>
      <c r="CS166" s="370" t="str">
        <f ca="1">+IF(OFFSET('Sanitation Data'!$E$31,0,10*ROW('Sanitation Data'!E160))="","",OFFSET('Sanitation Data'!$E$31,0,10*ROW('Sanitation Data'!E160)))</f>
        <v/>
      </c>
      <c r="CT166" s="370" t="str">
        <f ca="1">+IF(OFFSET('Sanitation Data'!$E$32,0,10*ROW('Sanitation Data'!E160))="","",OFFSET('Sanitation Data'!$E$32,0,10*ROW('Sanitation Data'!E160)))</f>
        <v/>
      </c>
      <c r="CU166" s="370" t="str">
        <f ca="1">+IF(OFFSET('Sanitation Data'!$F$28,0,10*ROW('Sanitation Data'!F160))="","",OFFSET('Sanitation Data'!$F$28,0,10*ROW('Sanitation Data'!F160)))</f>
        <v/>
      </c>
      <c r="CV166" s="370" t="str">
        <f ca="1">+IF(OFFSET('Sanitation Data'!$F$29,0,10*ROW('Sanitation Data'!F160))="","",OFFSET('Sanitation Data'!$F$29,0,10*ROW('Sanitation Data'!F160)))</f>
        <v/>
      </c>
      <c r="CW166" s="370" t="str">
        <f ca="1">+IF(OFFSET('Sanitation Data'!$F$30,0,10*ROW('Sanitation Data'!F160))="","",OFFSET('Sanitation Data'!$F$30,0,10*ROW('Sanitation Data'!F160)))</f>
        <v/>
      </c>
      <c r="CX166" s="370" t="str">
        <f ca="1">+IF(OFFSET('Sanitation Data'!$F$31,0,10*ROW('Sanitation Data'!F160))="","",OFFSET('Sanitation Data'!$F$31,0,10*ROW('Sanitation Data'!F160)))</f>
        <v/>
      </c>
      <c r="CY166" s="370" t="str">
        <f ca="1">+IF(OFFSET('Sanitation Data'!$F$32,0,10*ROW('Sanitation Data'!F160))="","",OFFSET('Sanitation Data'!$F$32,0,10*ROW('Sanitation Data'!F160)))</f>
        <v/>
      </c>
      <c r="CZ166" s="370" t="str">
        <f ca="1">+IF(OFFSET('Sanitation Data'!$G$28,0,10*ROW('Sanitation Data'!G160))="","",OFFSET('Sanitation Data'!$G$28,0,10*ROW('Sanitation Data'!G160)))</f>
        <v/>
      </c>
      <c r="DA166" s="370" t="str">
        <f ca="1">+IF(OFFSET('Sanitation Data'!$G$29,0,10*ROW('Sanitation Data'!G160))="","",OFFSET('Sanitation Data'!$G$29,0,10*ROW('Sanitation Data'!G160)))</f>
        <v/>
      </c>
      <c r="DB166" s="370" t="str">
        <f ca="1">+IF(OFFSET('Sanitation Data'!$G$30,0,10*ROW('Sanitation Data'!G160))="","",OFFSET('Sanitation Data'!$G$30,0,10*ROW('Sanitation Data'!G160)))</f>
        <v/>
      </c>
      <c r="DC166" s="370" t="str">
        <f ca="1">+IF(OFFSET('Sanitation Data'!$G$31,0,10*ROW('Sanitation Data'!G160))="","",OFFSET('Sanitation Data'!$G$31,0,10*ROW('Sanitation Data'!G160)))</f>
        <v/>
      </c>
      <c r="DD166" s="370" t="str">
        <f ca="1">+IF(OFFSET('Sanitation Data'!$G$32,0,10*ROW('Sanitation Data'!G160))="","",OFFSET('Sanitation Data'!$G$32,0,10*ROW('Sanitation Data'!G160)))</f>
        <v/>
      </c>
      <c r="DE166" s="370" t="str">
        <f ca="1">+IF(OFFSET('Sanitation Data'!$H$28,0,10*ROW('Sanitation Data'!H160))="","",OFFSET('Sanitation Data'!$H$28,0,10*ROW('Sanitation Data'!H160)))</f>
        <v/>
      </c>
      <c r="DF166" s="370" t="str">
        <f ca="1">+IF(OFFSET('Sanitation Data'!$H$29,0,10*ROW('Sanitation Data'!H160))="","",OFFSET('Sanitation Data'!$H$29,0,10*ROW('Sanitation Data'!H160)))</f>
        <v/>
      </c>
      <c r="DG166" s="370" t="str">
        <f ca="1">+IF(OFFSET('Sanitation Data'!$H$30,0,10*ROW('Sanitation Data'!H160))="","",OFFSET('Sanitation Data'!$H$30,0,10*ROW('Sanitation Data'!H160)))</f>
        <v/>
      </c>
      <c r="DH166" s="370" t="str">
        <f ca="1">+IF(OFFSET('Sanitation Data'!$H$31,0,10*ROW('Sanitation Data'!H160))="","",OFFSET('Sanitation Data'!$H$31,0,10*ROW('Sanitation Data'!H160)))</f>
        <v/>
      </c>
      <c r="DI166" s="370" t="str">
        <f ca="1">+IF(OFFSET('Sanitation Data'!$H$32,0,10*ROW('Sanitation Data'!H160))="","",OFFSET('Sanitation Data'!$H$32,0,10*ROW('Sanitation Data'!H160)))</f>
        <v/>
      </c>
      <c r="DJ166" s="370" t="str">
        <f ca="1">+IF(OFFSET('Sanitation Data'!$I$28,0,10*ROW('Sanitation Data'!I160))="","",OFFSET('Sanitation Data'!$I$28,0,10*ROW('Sanitation Data'!I160)))</f>
        <v/>
      </c>
      <c r="DK166" s="370" t="str">
        <f ca="1">+IF(OFFSET('Sanitation Data'!$I$29,0,10*ROW('Sanitation Data'!I160))="","",OFFSET('Sanitation Data'!$I$29,0,10*ROW('Sanitation Data'!I160)))</f>
        <v/>
      </c>
      <c r="DL166" s="370" t="str">
        <f ca="1">+IF(OFFSET('Sanitation Data'!$I$30,0,10*ROW('Sanitation Data'!I160))="","",OFFSET('Sanitation Data'!$I$30,0,10*ROW('Sanitation Data'!I160)))</f>
        <v/>
      </c>
      <c r="DM166" s="370" t="str">
        <f ca="1">+IF(OFFSET('Sanitation Data'!$I$31,0,10*ROW('Sanitation Data'!I160))="","",OFFSET('Sanitation Data'!$I$31,0,10*ROW('Sanitation Data'!I160)))</f>
        <v/>
      </c>
      <c r="DN166" s="370" t="str">
        <f ca="1">+IF(OFFSET('Sanitation Data'!$I$32,0,10*ROW('Sanitation Data'!I160))="","",OFFSET('Sanitation Data'!$I$32,0,10*ROW('Sanitation Data'!I160)))</f>
        <v/>
      </c>
      <c r="DO166" s="370" t="str">
        <f ca="1">+IF(OFFSET('Hygiene Data'!$D$11,0,10*ROW('Hygiene Data'!D160))="","",OFFSET('Hygiene Data'!$D$11,0,10*ROW('Hygiene Data'!D160)))</f>
        <v/>
      </c>
      <c r="DP166" s="370" t="str">
        <f ca="1">+IF(OFFSET('Hygiene Data'!$D$12,0,10*ROW('Hygiene Data'!D160))="","",OFFSET('Hygiene Data'!$D$12,0,10*ROW('Hygiene Data'!D160)))</f>
        <v/>
      </c>
      <c r="DQ166" s="370" t="str">
        <f ca="1">+IF(OFFSET('Hygiene Data'!$D$13,0,10*ROW('Hygiene Data'!D160))="","",OFFSET('Hygiene Data'!$D$13,0,10*ROW('Hygiene Data'!D160)))</f>
        <v/>
      </c>
      <c r="DR166" s="370" t="str">
        <f ca="1">+IF(OFFSET('Hygiene Data'!$E$11,0,10*ROW('Hygiene Data'!E160))="","",OFFSET('Hygiene Data'!$E$11,0,10*ROW('Hygiene Data'!E160)))</f>
        <v/>
      </c>
      <c r="DS166" s="370" t="str">
        <f ca="1">+IF(OFFSET('Hygiene Data'!$E$12,0,10*ROW('Hygiene Data'!E160))="","",OFFSET('Hygiene Data'!$E$12,0,10*ROW('Hygiene Data'!E160)))</f>
        <v/>
      </c>
      <c r="DT166" s="370" t="str">
        <f ca="1">+IF(OFFSET('Hygiene Data'!$E$13,0,10*ROW('Hygiene Data'!E160))="","",OFFSET('Hygiene Data'!$E$13,0,10*ROW('Hygiene Data'!E160)))</f>
        <v/>
      </c>
      <c r="DU166" s="370" t="str">
        <f ca="1">+IF(OFFSET('Hygiene Data'!$F$11,0,10*ROW('Hygiene Data'!F160))="","",OFFSET('Hygiene Data'!$F$11,0,10*ROW('Hygiene Data'!F160)))</f>
        <v/>
      </c>
      <c r="DV166" s="370" t="str">
        <f ca="1">+IF(OFFSET('Hygiene Data'!$F$12,0,10*ROW('Hygiene Data'!F160))="","",OFFSET('Hygiene Data'!$F$12,0,10*ROW('Hygiene Data'!F160)))</f>
        <v/>
      </c>
      <c r="DW166" s="370" t="str">
        <f ca="1">+IF(OFFSET('Hygiene Data'!$F$13,0,10*ROW('Hygiene Data'!F160))="","",OFFSET('Hygiene Data'!$F$13,0,10*ROW('Hygiene Data'!F160)))</f>
        <v/>
      </c>
      <c r="DX166" s="370" t="str">
        <f ca="1">+IF(OFFSET('Hygiene Data'!$G$11,0,10*ROW('Hygiene Data'!G160))="","",OFFSET('Hygiene Data'!$G$11,0,10*ROW('Hygiene Data'!G160)))</f>
        <v/>
      </c>
      <c r="DY166" s="370" t="str">
        <f ca="1">+IF(OFFSET('Hygiene Data'!$G$12,0,10*ROW('Hygiene Data'!G160))="","",OFFSET('Hygiene Data'!$G$12,0,10*ROW('Hygiene Data'!G160)))</f>
        <v/>
      </c>
      <c r="DZ166" s="370" t="str">
        <f ca="1">+IF(OFFSET('Hygiene Data'!$G$13,0,10*ROW('Hygiene Data'!G160))="","",OFFSET('Hygiene Data'!$G$13,0,10*ROW('Hygiene Data'!G160)))</f>
        <v/>
      </c>
      <c r="EA166" s="370" t="str">
        <f ca="1">+IF(OFFSET('Hygiene Data'!$H$11,0,10*ROW('Hygiene Data'!H160))="","",OFFSET('Hygiene Data'!$H$11,0,10*ROW('Hygiene Data'!H160)))</f>
        <v/>
      </c>
      <c r="EB166" s="370" t="str">
        <f ca="1">+IF(OFFSET('Hygiene Data'!$H$12,0,10*ROW('Hygiene Data'!H160))="","",OFFSET('Hygiene Data'!$H$12,0,10*ROW('Hygiene Data'!H160)))</f>
        <v/>
      </c>
      <c r="EC166" s="370" t="str">
        <f ca="1">+IF(OFFSET('Hygiene Data'!$H$13,0,10*ROW('Hygiene Data'!H160))="","",OFFSET('Hygiene Data'!$H$13,0,10*ROW('Hygiene Data'!H160)))</f>
        <v/>
      </c>
      <c r="ED166" s="370" t="str">
        <f ca="1">+IF(OFFSET('Hygiene Data'!$I$11,0,10*ROW('Hygiene Data'!I160))="","",OFFSET('Hygiene Data'!$I$11,0,10*ROW('Hygiene Data'!I160)))</f>
        <v/>
      </c>
      <c r="EE166" s="370" t="str">
        <f ca="1">+IF(OFFSET('Hygiene Data'!$I$12,0,10*ROW('Hygiene Data'!I160))="","",OFFSET('Hygiene Data'!$I$12,0,10*ROW('Hygiene Data'!I160)))</f>
        <v/>
      </c>
      <c r="EF166" s="370" t="str">
        <f ca="1">+IF(OFFSET('Hygiene Data'!$I$13,0,10*ROW('Hygiene Data'!I160))="","",OFFSET('Hygiene Data'!$I$13,0,10*ROW('Hygiene Data'!I160)))</f>
        <v/>
      </c>
    </row>
    <row r="167" spans="1:136" x14ac:dyDescent="0.25">
      <c r="A167" s="479" t="str">
        <f ca="1">+IF(OFFSET('Water Data'!$B$2,0,10*ROW('Water Data'!E161))="","",OFFSET('Water Data'!$B$2,0,10*ROW('Water Data'!E161)))</f>
        <v/>
      </c>
      <c r="B167" s="47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6" t="str">
        <f t="shared" ca="1" si="2"/>
        <v/>
      </c>
      <c r="D167" s="50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0" t="str">
        <f ca="1">+IF(OFFSET('Water Data'!$D$27,0,10*ROW('Water Data'!D161))="","",OFFSET('Water Data'!$D$27,0,10*ROW('Water Data'!D161)))</f>
        <v/>
      </c>
      <c r="BT167" s="370" t="str">
        <f ca="1">+IF(OFFSET('Water Data'!$D$28,0,10*ROW('Water Data'!D161))="","",OFFSET('Water Data'!$D$28,0,10*ROW('Water Data'!D161)))</f>
        <v/>
      </c>
      <c r="BU167" s="370" t="str">
        <f ca="1">+IF(OFFSET('Water Data'!$D$29,0,10*ROW('Water Data'!D161))="","",OFFSET('Water Data'!$D$29,0,10*ROW('Water Data'!D161)))</f>
        <v/>
      </c>
      <c r="BV167" s="370" t="str">
        <f ca="1">+IF(OFFSET('Water Data'!$E$27,0,10*ROW('Water Data'!E161))="","",OFFSET('Water Data'!$E$27,0,10*ROW('Water Data'!E161)))</f>
        <v/>
      </c>
      <c r="BW167" s="370" t="str">
        <f ca="1">+IF(OFFSET('Water Data'!$E$28,0,10*ROW('Water Data'!E161))="","",OFFSET('Water Data'!$E$28,0,10*ROW('Water Data'!E161)))</f>
        <v/>
      </c>
      <c r="BX167" s="370" t="str">
        <f ca="1">+IF(OFFSET('Water Data'!$E$29,0,10*ROW('Water Data'!E161))="","",OFFSET('Water Data'!$E$29,0,10*ROW('Water Data'!E161)))</f>
        <v/>
      </c>
      <c r="BY167" s="370" t="str">
        <f ca="1">+IF(OFFSET('Water Data'!$F$27,0,10*ROW('Water Data'!F161))="","",OFFSET('Water Data'!$F$27,0,10*ROW('Water Data'!F161)))</f>
        <v/>
      </c>
      <c r="BZ167" s="370" t="str">
        <f ca="1">+IF(OFFSET('Water Data'!$F$28,0,10*ROW('Water Data'!F161))="","",OFFSET('Water Data'!$F$28,0,10*ROW('Water Data'!F161)))</f>
        <v/>
      </c>
      <c r="CA167" s="370" t="str">
        <f ca="1">+IF(OFFSET('Water Data'!$F$29,0,10*ROW('Water Data'!F161))="","",OFFSET('Water Data'!$F$29,0,10*ROW('Water Data'!F161)))</f>
        <v/>
      </c>
      <c r="CB167" s="370" t="str">
        <f ca="1">+IF(OFFSET('Water Data'!$G$27,0,10*ROW('Water Data'!G161))="","",OFFSET('Water Data'!$G$27,0,10*ROW('Water Data'!G161)))</f>
        <v/>
      </c>
      <c r="CC167" s="370" t="str">
        <f ca="1">+IF(OFFSET('Water Data'!$G$28,0,10*ROW('Water Data'!G161))="","",OFFSET('Water Data'!$G$28,0,10*ROW('Water Data'!G161)))</f>
        <v/>
      </c>
      <c r="CD167" s="370" t="str">
        <f ca="1">+IF(OFFSET('Water Data'!$G$29,0,10*ROW('Water Data'!G161))="","",OFFSET('Water Data'!$G$29,0,10*ROW('Water Data'!G161)))</f>
        <v/>
      </c>
      <c r="CE167" s="370" t="str">
        <f ca="1">+IF(OFFSET('Water Data'!$H$27,0,10*ROW('Water Data'!H161))="","",OFFSET('Water Data'!$H$27,0,10*ROW('Water Data'!H161)))</f>
        <v/>
      </c>
      <c r="CF167" s="370" t="str">
        <f ca="1">+IF(OFFSET('Water Data'!$H$28,0,10*ROW('Water Data'!H161))="","",OFFSET('Water Data'!$H$28,0,10*ROW('Water Data'!H161)))</f>
        <v/>
      </c>
      <c r="CG167" s="370" t="str">
        <f ca="1">+IF(OFFSET('Water Data'!$H$29,0,10*ROW('Water Data'!H161))="","",OFFSET('Water Data'!$H$29,0,10*ROW('Water Data'!H161)))</f>
        <v/>
      </c>
      <c r="CH167" s="370" t="str">
        <f ca="1">+IF(OFFSET('Water Data'!$I$27,0,10*ROW('Water Data'!I161))="","",OFFSET('Water Data'!$I$27,0,10*ROW('Water Data'!I161)))</f>
        <v/>
      </c>
      <c r="CI167" s="370" t="str">
        <f ca="1">+IF(OFFSET('Water Data'!$I$28,0,10*ROW('Water Data'!I161))="","",OFFSET('Water Data'!$I$28,0,10*ROW('Water Data'!I161)))</f>
        <v/>
      </c>
      <c r="CJ167" s="370" t="str">
        <f ca="1">+IF(OFFSET('Water Data'!$I$29,0,10*ROW('Water Data'!I161))="","",OFFSET('Water Data'!$I$29,0,10*ROW('Water Data'!I161)))</f>
        <v/>
      </c>
      <c r="CK167" s="370" t="str">
        <f ca="1">+IF(OFFSET('Sanitation Data'!$D$28,0,10*ROW('Sanitation Data'!D161))="","",OFFSET('Sanitation Data'!$D$28,0,10*ROW('Sanitation Data'!D161)))</f>
        <v/>
      </c>
      <c r="CL167" s="370" t="str">
        <f ca="1">+IF(OFFSET('Sanitation Data'!$D$29,0,10*ROW('Sanitation Data'!D161))="","",OFFSET('Sanitation Data'!$D$29,0,10*ROW('Sanitation Data'!D161)))</f>
        <v/>
      </c>
      <c r="CM167" s="370" t="str">
        <f ca="1">+IF(OFFSET('Sanitation Data'!$D$30,0,10*ROW('Sanitation Data'!D161))="","",OFFSET('Sanitation Data'!$D$30,0,10*ROW('Sanitation Data'!D161)))</f>
        <v/>
      </c>
      <c r="CN167" s="370" t="str">
        <f ca="1">+IF(OFFSET('Sanitation Data'!$D$31,0,10*ROW('Sanitation Data'!D161))="","",OFFSET('Sanitation Data'!$D$31,0,10*ROW('Sanitation Data'!D161)))</f>
        <v/>
      </c>
      <c r="CO167" s="370" t="str">
        <f ca="1">+IF(OFFSET('Sanitation Data'!$D$32,0,10*ROW('Sanitation Data'!D161))="","",OFFSET('Sanitation Data'!$D$32,0,10*ROW('Sanitation Data'!D161)))</f>
        <v/>
      </c>
      <c r="CP167" s="370" t="str">
        <f ca="1">+IF(OFFSET('Sanitation Data'!$E$28,0,10*ROW('Sanitation Data'!E161))="","",OFFSET('Sanitation Data'!$E$28,0,10*ROW('Sanitation Data'!E161)))</f>
        <v/>
      </c>
      <c r="CQ167" s="370" t="str">
        <f ca="1">+IF(OFFSET('Sanitation Data'!$E$29,0,10*ROW('Sanitation Data'!E161))="","",OFFSET('Sanitation Data'!$E$29,0,10*ROW('Sanitation Data'!E161)))</f>
        <v/>
      </c>
      <c r="CR167" s="370" t="str">
        <f ca="1">+IF(OFFSET('Sanitation Data'!$E$30,0,10*ROW('Sanitation Data'!E161))="","",OFFSET('Sanitation Data'!$E$30,0,10*ROW('Sanitation Data'!E161)))</f>
        <v/>
      </c>
      <c r="CS167" s="370" t="str">
        <f ca="1">+IF(OFFSET('Sanitation Data'!$E$31,0,10*ROW('Sanitation Data'!E161))="","",OFFSET('Sanitation Data'!$E$31,0,10*ROW('Sanitation Data'!E161)))</f>
        <v/>
      </c>
      <c r="CT167" s="370" t="str">
        <f ca="1">+IF(OFFSET('Sanitation Data'!$E$32,0,10*ROW('Sanitation Data'!E161))="","",OFFSET('Sanitation Data'!$E$32,0,10*ROW('Sanitation Data'!E161)))</f>
        <v/>
      </c>
      <c r="CU167" s="370" t="str">
        <f ca="1">+IF(OFFSET('Sanitation Data'!$F$28,0,10*ROW('Sanitation Data'!F161))="","",OFFSET('Sanitation Data'!$F$28,0,10*ROW('Sanitation Data'!F161)))</f>
        <v/>
      </c>
      <c r="CV167" s="370" t="str">
        <f ca="1">+IF(OFFSET('Sanitation Data'!$F$29,0,10*ROW('Sanitation Data'!F161))="","",OFFSET('Sanitation Data'!$F$29,0,10*ROW('Sanitation Data'!F161)))</f>
        <v/>
      </c>
      <c r="CW167" s="370" t="str">
        <f ca="1">+IF(OFFSET('Sanitation Data'!$F$30,0,10*ROW('Sanitation Data'!F161))="","",OFFSET('Sanitation Data'!$F$30,0,10*ROW('Sanitation Data'!F161)))</f>
        <v/>
      </c>
      <c r="CX167" s="370" t="str">
        <f ca="1">+IF(OFFSET('Sanitation Data'!$F$31,0,10*ROW('Sanitation Data'!F161))="","",OFFSET('Sanitation Data'!$F$31,0,10*ROW('Sanitation Data'!F161)))</f>
        <v/>
      </c>
      <c r="CY167" s="370" t="str">
        <f ca="1">+IF(OFFSET('Sanitation Data'!$F$32,0,10*ROW('Sanitation Data'!F161))="","",OFFSET('Sanitation Data'!$F$32,0,10*ROW('Sanitation Data'!F161)))</f>
        <v/>
      </c>
      <c r="CZ167" s="370" t="str">
        <f ca="1">+IF(OFFSET('Sanitation Data'!$G$28,0,10*ROW('Sanitation Data'!G161))="","",OFFSET('Sanitation Data'!$G$28,0,10*ROW('Sanitation Data'!G161)))</f>
        <v/>
      </c>
      <c r="DA167" s="370" t="str">
        <f ca="1">+IF(OFFSET('Sanitation Data'!$G$29,0,10*ROW('Sanitation Data'!G161))="","",OFFSET('Sanitation Data'!$G$29,0,10*ROW('Sanitation Data'!G161)))</f>
        <v/>
      </c>
      <c r="DB167" s="370" t="str">
        <f ca="1">+IF(OFFSET('Sanitation Data'!$G$30,0,10*ROW('Sanitation Data'!G161))="","",OFFSET('Sanitation Data'!$G$30,0,10*ROW('Sanitation Data'!G161)))</f>
        <v/>
      </c>
      <c r="DC167" s="370" t="str">
        <f ca="1">+IF(OFFSET('Sanitation Data'!$G$31,0,10*ROW('Sanitation Data'!G161))="","",OFFSET('Sanitation Data'!$G$31,0,10*ROW('Sanitation Data'!G161)))</f>
        <v/>
      </c>
      <c r="DD167" s="370" t="str">
        <f ca="1">+IF(OFFSET('Sanitation Data'!$G$32,0,10*ROW('Sanitation Data'!G161))="","",OFFSET('Sanitation Data'!$G$32,0,10*ROW('Sanitation Data'!G161)))</f>
        <v/>
      </c>
      <c r="DE167" s="370" t="str">
        <f ca="1">+IF(OFFSET('Sanitation Data'!$H$28,0,10*ROW('Sanitation Data'!H161))="","",OFFSET('Sanitation Data'!$H$28,0,10*ROW('Sanitation Data'!H161)))</f>
        <v/>
      </c>
      <c r="DF167" s="370" t="str">
        <f ca="1">+IF(OFFSET('Sanitation Data'!$H$29,0,10*ROW('Sanitation Data'!H161))="","",OFFSET('Sanitation Data'!$H$29,0,10*ROW('Sanitation Data'!H161)))</f>
        <v/>
      </c>
      <c r="DG167" s="370" t="str">
        <f ca="1">+IF(OFFSET('Sanitation Data'!$H$30,0,10*ROW('Sanitation Data'!H161))="","",OFFSET('Sanitation Data'!$H$30,0,10*ROW('Sanitation Data'!H161)))</f>
        <v/>
      </c>
      <c r="DH167" s="370" t="str">
        <f ca="1">+IF(OFFSET('Sanitation Data'!$H$31,0,10*ROW('Sanitation Data'!H161))="","",OFFSET('Sanitation Data'!$H$31,0,10*ROW('Sanitation Data'!H161)))</f>
        <v/>
      </c>
      <c r="DI167" s="370" t="str">
        <f ca="1">+IF(OFFSET('Sanitation Data'!$H$32,0,10*ROW('Sanitation Data'!H161))="","",OFFSET('Sanitation Data'!$H$32,0,10*ROW('Sanitation Data'!H161)))</f>
        <v/>
      </c>
      <c r="DJ167" s="370" t="str">
        <f ca="1">+IF(OFFSET('Sanitation Data'!$I$28,0,10*ROW('Sanitation Data'!I161))="","",OFFSET('Sanitation Data'!$I$28,0,10*ROW('Sanitation Data'!I161)))</f>
        <v/>
      </c>
      <c r="DK167" s="370" t="str">
        <f ca="1">+IF(OFFSET('Sanitation Data'!$I$29,0,10*ROW('Sanitation Data'!I161))="","",OFFSET('Sanitation Data'!$I$29,0,10*ROW('Sanitation Data'!I161)))</f>
        <v/>
      </c>
      <c r="DL167" s="370" t="str">
        <f ca="1">+IF(OFFSET('Sanitation Data'!$I$30,0,10*ROW('Sanitation Data'!I161))="","",OFFSET('Sanitation Data'!$I$30,0,10*ROW('Sanitation Data'!I161)))</f>
        <v/>
      </c>
      <c r="DM167" s="370" t="str">
        <f ca="1">+IF(OFFSET('Sanitation Data'!$I$31,0,10*ROW('Sanitation Data'!I161))="","",OFFSET('Sanitation Data'!$I$31,0,10*ROW('Sanitation Data'!I161)))</f>
        <v/>
      </c>
      <c r="DN167" s="370" t="str">
        <f ca="1">+IF(OFFSET('Sanitation Data'!$I$32,0,10*ROW('Sanitation Data'!I161))="","",OFFSET('Sanitation Data'!$I$32,0,10*ROW('Sanitation Data'!I161)))</f>
        <v/>
      </c>
      <c r="DO167" s="370" t="str">
        <f ca="1">+IF(OFFSET('Hygiene Data'!$D$11,0,10*ROW('Hygiene Data'!D161))="","",OFFSET('Hygiene Data'!$D$11,0,10*ROW('Hygiene Data'!D161)))</f>
        <v/>
      </c>
      <c r="DP167" s="370" t="str">
        <f ca="1">+IF(OFFSET('Hygiene Data'!$D$12,0,10*ROW('Hygiene Data'!D161))="","",OFFSET('Hygiene Data'!$D$12,0,10*ROW('Hygiene Data'!D161)))</f>
        <v/>
      </c>
      <c r="DQ167" s="370" t="str">
        <f ca="1">+IF(OFFSET('Hygiene Data'!$D$13,0,10*ROW('Hygiene Data'!D161))="","",OFFSET('Hygiene Data'!$D$13,0,10*ROW('Hygiene Data'!D161)))</f>
        <v/>
      </c>
      <c r="DR167" s="370" t="str">
        <f ca="1">+IF(OFFSET('Hygiene Data'!$E$11,0,10*ROW('Hygiene Data'!E161))="","",OFFSET('Hygiene Data'!$E$11,0,10*ROW('Hygiene Data'!E161)))</f>
        <v/>
      </c>
      <c r="DS167" s="370" t="str">
        <f ca="1">+IF(OFFSET('Hygiene Data'!$E$12,0,10*ROW('Hygiene Data'!E161))="","",OFFSET('Hygiene Data'!$E$12,0,10*ROW('Hygiene Data'!E161)))</f>
        <v/>
      </c>
      <c r="DT167" s="370" t="str">
        <f ca="1">+IF(OFFSET('Hygiene Data'!$E$13,0,10*ROW('Hygiene Data'!E161))="","",OFFSET('Hygiene Data'!$E$13,0,10*ROW('Hygiene Data'!E161)))</f>
        <v/>
      </c>
      <c r="DU167" s="370" t="str">
        <f ca="1">+IF(OFFSET('Hygiene Data'!$F$11,0,10*ROW('Hygiene Data'!F161))="","",OFFSET('Hygiene Data'!$F$11,0,10*ROW('Hygiene Data'!F161)))</f>
        <v/>
      </c>
      <c r="DV167" s="370" t="str">
        <f ca="1">+IF(OFFSET('Hygiene Data'!$F$12,0,10*ROW('Hygiene Data'!F161))="","",OFFSET('Hygiene Data'!$F$12,0,10*ROW('Hygiene Data'!F161)))</f>
        <v/>
      </c>
      <c r="DW167" s="370" t="str">
        <f ca="1">+IF(OFFSET('Hygiene Data'!$F$13,0,10*ROW('Hygiene Data'!F161))="","",OFFSET('Hygiene Data'!$F$13,0,10*ROW('Hygiene Data'!F161)))</f>
        <v/>
      </c>
      <c r="DX167" s="370" t="str">
        <f ca="1">+IF(OFFSET('Hygiene Data'!$G$11,0,10*ROW('Hygiene Data'!G161))="","",OFFSET('Hygiene Data'!$G$11,0,10*ROW('Hygiene Data'!G161)))</f>
        <v/>
      </c>
      <c r="DY167" s="370" t="str">
        <f ca="1">+IF(OFFSET('Hygiene Data'!$G$12,0,10*ROW('Hygiene Data'!G161))="","",OFFSET('Hygiene Data'!$G$12,0,10*ROW('Hygiene Data'!G161)))</f>
        <v/>
      </c>
      <c r="DZ167" s="370" t="str">
        <f ca="1">+IF(OFFSET('Hygiene Data'!$G$13,0,10*ROW('Hygiene Data'!G161))="","",OFFSET('Hygiene Data'!$G$13,0,10*ROW('Hygiene Data'!G161)))</f>
        <v/>
      </c>
      <c r="EA167" s="370" t="str">
        <f ca="1">+IF(OFFSET('Hygiene Data'!$H$11,0,10*ROW('Hygiene Data'!H161))="","",OFFSET('Hygiene Data'!$H$11,0,10*ROW('Hygiene Data'!H161)))</f>
        <v/>
      </c>
      <c r="EB167" s="370" t="str">
        <f ca="1">+IF(OFFSET('Hygiene Data'!$H$12,0,10*ROW('Hygiene Data'!H161))="","",OFFSET('Hygiene Data'!$H$12,0,10*ROW('Hygiene Data'!H161)))</f>
        <v/>
      </c>
      <c r="EC167" s="370" t="str">
        <f ca="1">+IF(OFFSET('Hygiene Data'!$H$13,0,10*ROW('Hygiene Data'!H161))="","",OFFSET('Hygiene Data'!$H$13,0,10*ROW('Hygiene Data'!H161)))</f>
        <v/>
      </c>
      <c r="ED167" s="370" t="str">
        <f ca="1">+IF(OFFSET('Hygiene Data'!$I$11,0,10*ROW('Hygiene Data'!I161))="","",OFFSET('Hygiene Data'!$I$11,0,10*ROW('Hygiene Data'!I161)))</f>
        <v/>
      </c>
      <c r="EE167" s="370" t="str">
        <f ca="1">+IF(OFFSET('Hygiene Data'!$I$12,0,10*ROW('Hygiene Data'!I161))="","",OFFSET('Hygiene Data'!$I$12,0,10*ROW('Hygiene Data'!I161)))</f>
        <v/>
      </c>
      <c r="EF167" s="370" t="str">
        <f ca="1">+IF(OFFSET('Hygiene Data'!$I$13,0,10*ROW('Hygiene Data'!I161))="","",OFFSET('Hygiene Data'!$I$13,0,10*ROW('Hygiene Data'!I161)))</f>
        <v/>
      </c>
    </row>
    <row r="168" spans="1:136" x14ac:dyDescent="0.25">
      <c r="A168" s="479" t="str">
        <f ca="1">+IF(OFFSET('Water Data'!$B$2,0,10*ROW('Water Data'!E162))="","",OFFSET('Water Data'!$B$2,0,10*ROW('Water Data'!E162)))</f>
        <v/>
      </c>
      <c r="B168" s="47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6" t="str">
        <f t="shared" ca="1" si="2"/>
        <v/>
      </c>
      <c r="D168" s="50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0" t="str">
        <f ca="1">+IF(OFFSET('Water Data'!$D$27,0,10*ROW('Water Data'!D162))="","",OFFSET('Water Data'!$D$27,0,10*ROW('Water Data'!D162)))</f>
        <v/>
      </c>
      <c r="BT168" s="370" t="str">
        <f ca="1">+IF(OFFSET('Water Data'!$D$28,0,10*ROW('Water Data'!D162))="","",OFFSET('Water Data'!$D$28,0,10*ROW('Water Data'!D162)))</f>
        <v/>
      </c>
      <c r="BU168" s="370" t="str">
        <f ca="1">+IF(OFFSET('Water Data'!$D$29,0,10*ROW('Water Data'!D162))="","",OFFSET('Water Data'!$D$29,0,10*ROW('Water Data'!D162)))</f>
        <v/>
      </c>
      <c r="BV168" s="370" t="str">
        <f ca="1">+IF(OFFSET('Water Data'!$E$27,0,10*ROW('Water Data'!E162))="","",OFFSET('Water Data'!$E$27,0,10*ROW('Water Data'!E162)))</f>
        <v/>
      </c>
      <c r="BW168" s="370" t="str">
        <f ca="1">+IF(OFFSET('Water Data'!$E$28,0,10*ROW('Water Data'!E162))="","",OFFSET('Water Data'!$E$28,0,10*ROW('Water Data'!E162)))</f>
        <v/>
      </c>
      <c r="BX168" s="370" t="str">
        <f ca="1">+IF(OFFSET('Water Data'!$E$29,0,10*ROW('Water Data'!E162))="","",OFFSET('Water Data'!$E$29,0,10*ROW('Water Data'!E162)))</f>
        <v/>
      </c>
      <c r="BY168" s="370" t="str">
        <f ca="1">+IF(OFFSET('Water Data'!$F$27,0,10*ROW('Water Data'!F162))="","",OFFSET('Water Data'!$F$27,0,10*ROW('Water Data'!F162)))</f>
        <v/>
      </c>
      <c r="BZ168" s="370" t="str">
        <f ca="1">+IF(OFFSET('Water Data'!$F$28,0,10*ROW('Water Data'!F162))="","",OFFSET('Water Data'!$F$28,0,10*ROW('Water Data'!F162)))</f>
        <v/>
      </c>
      <c r="CA168" s="370" t="str">
        <f ca="1">+IF(OFFSET('Water Data'!$F$29,0,10*ROW('Water Data'!F162))="","",OFFSET('Water Data'!$F$29,0,10*ROW('Water Data'!F162)))</f>
        <v/>
      </c>
      <c r="CB168" s="370" t="str">
        <f ca="1">+IF(OFFSET('Water Data'!$G$27,0,10*ROW('Water Data'!G162))="","",OFFSET('Water Data'!$G$27,0,10*ROW('Water Data'!G162)))</f>
        <v/>
      </c>
      <c r="CC168" s="370" t="str">
        <f ca="1">+IF(OFFSET('Water Data'!$G$28,0,10*ROW('Water Data'!G162))="","",OFFSET('Water Data'!$G$28,0,10*ROW('Water Data'!G162)))</f>
        <v/>
      </c>
      <c r="CD168" s="370" t="str">
        <f ca="1">+IF(OFFSET('Water Data'!$G$29,0,10*ROW('Water Data'!G162))="","",OFFSET('Water Data'!$G$29,0,10*ROW('Water Data'!G162)))</f>
        <v/>
      </c>
      <c r="CE168" s="370" t="str">
        <f ca="1">+IF(OFFSET('Water Data'!$H$27,0,10*ROW('Water Data'!H162))="","",OFFSET('Water Data'!$H$27,0,10*ROW('Water Data'!H162)))</f>
        <v/>
      </c>
      <c r="CF168" s="370" t="str">
        <f ca="1">+IF(OFFSET('Water Data'!$H$28,0,10*ROW('Water Data'!H162))="","",OFFSET('Water Data'!$H$28,0,10*ROW('Water Data'!H162)))</f>
        <v/>
      </c>
      <c r="CG168" s="370" t="str">
        <f ca="1">+IF(OFFSET('Water Data'!$H$29,0,10*ROW('Water Data'!H162))="","",OFFSET('Water Data'!$H$29,0,10*ROW('Water Data'!H162)))</f>
        <v/>
      </c>
      <c r="CH168" s="370" t="str">
        <f ca="1">+IF(OFFSET('Water Data'!$I$27,0,10*ROW('Water Data'!I162))="","",OFFSET('Water Data'!$I$27,0,10*ROW('Water Data'!I162)))</f>
        <v/>
      </c>
      <c r="CI168" s="370" t="str">
        <f ca="1">+IF(OFFSET('Water Data'!$I$28,0,10*ROW('Water Data'!I162))="","",OFFSET('Water Data'!$I$28,0,10*ROW('Water Data'!I162)))</f>
        <v/>
      </c>
      <c r="CJ168" s="370" t="str">
        <f ca="1">+IF(OFFSET('Water Data'!$I$29,0,10*ROW('Water Data'!I162))="","",OFFSET('Water Data'!$I$29,0,10*ROW('Water Data'!I162)))</f>
        <v/>
      </c>
      <c r="CK168" s="370" t="str">
        <f ca="1">+IF(OFFSET('Sanitation Data'!$D$28,0,10*ROW('Sanitation Data'!D162))="","",OFFSET('Sanitation Data'!$D$28,0,10*ROW('Sanitation Data'!D162)))</f>
        <v/>
      </c>
      <c r="CL168" s="370" t="str">
        <f ca="1">+IF(OFFSET('Sanitation Data'!$D$29,0,10*ROW('Sanitation Data'!D162))="","",OFFSET('Sanitation Data'!$D$29,0,10*ROW('Sanitation Data'!D162)))</f>
        <v/>
      </c>
      <c r="CM168" s="370" t="str">
        <f ca="1">+IF(OFFSET('Sanitation Data'!$D$30,0,10*ROW('Sanitation Data'!D162))="","",OFFSET('Sanitation Data'!$D$30,0,10*ROW('Sanitation Data'!D162)))</f>
        <v/>
      </c>
      <c r="CN168" s="370" t="str">
        <f ca="1">+IF(OFFSET('Sanitation Data'!$D$31,0,10*ROW('Sanitation Data'!D162))="","",OFFSET('Sanitation Data'!$D$31,0,10*ROW('Sanitation Data'!D162)))</f>
        <v/>
      </c>
      <c r="CO168" s="370" t="str">
        <f ca="1">+IF(OFFSET('Sanitation Data'!$D$32,0,10*ROW('Sanitation Data'!D162))="","",OFFSET('Sanitation Data'!$D$32,0,10*ROW('Sanitation Data'!D162)))</f>
        <v/>
      </c>
      <c r="CP168" s="370" t="str">
        <f ca="1">+IF(OFFSET('Sanitation Data'!$E$28,0,10*ROW('Sanitation Data'!E162))="","",OFFSET('Sanitation Data'!$E$28,0,10*ROW('Sanitation Data'!E162)))</f>
        <v/>
      </c>
      <c r="CQ168" s="370" t="str">
        <f ca="1">+IF(OFFSET('Sanitation Data'!$E$29,0,10*ROW('Sanitation Data'!E162))="","",OFFSET('Sanitation Data'!$E$29,0,10*ROW('Sanitation Data'!E162)))</f>
        <v/>
      </c>
      <c r="CR168" s="370" t="str">
        <f ca="1">+IF(OFFSET('Sanitation Data'!$E$30,0,10*ROW('Sanitation Data'!E162))="","",OFFSET('Sanitation Data'!$E$30,0,10*ROW('Sanitation Data'!E162)))</f>
        <v/>
      </c>
      <c r="CS168" s="370" t="str">
        <f ca="1">+IF(OFFSET('Sanitation Data'!$E$31,0,10*ROW('Sanitation Data'!E162))="","",OFFSET('Sanitation Data'!$E$31,0,10*ROW('Sanitation Data'!E162)))</f>
        <v/>
      </c>
      <c r="CT168" s="370" t="str">
        <f ca="1">+IF(OFFSET('Sanitation Data'!$E$32,0,10*ROW('Sanitation Data'!E162))="","",OFFSET('Sanitation Data'!$E$32,0,10*ROW('Sanitation Data'!E162)))</f>
        <v/>
      </c>
      <c r="CU168" s="370" t="str">
        <f ca="1">+IF(OFFSET('Sanitation Data'!$F$28,0,10*ROW('Sanitation Data'!F162))="","",OFFSET('Sanitation Data'!$F$28,0,10*ROW('Sanitation Data'!F162)))</f>
        <v/>
      </c>
      <c r="CV168" s="370" t="str">
        <f ca="1">+IF(OFFSET('Sanitation Data'!$F$29,0,10*ROW('Sanitation Data'!F162))="","",OFFSET('Sanitation Data'!$F$29,0,10*ROW('Sanitation Data'!F162)))</f>
        <v/>
      </c>
      <c r="CW168" s="370" t="str">
        <f ca="1">+IF(OFFSET('Sanitation Data'!$F$30,0,10*ROW('Sanitation Data'!F162))="","",OFFSET('Sanitation Data'!$F$30,0,10*ROW('Sanitation Data'!F162)))</f>
        <v/>
      </c>
      <c r="CX168" s="370" t="str">
        <f ca="1">+IF(OFFSET('Sanitation Data'!$F$31,0,10*ROW('Sanitation Data'!F162))="","",OFFSET('Sanitation Data'!$F$31,0,10*ROW('Sanitation Data'!F162)))</f>
        <v/>
      </c>
      <c r="CY168" s="370" t="str">
        <f ca="1">+IF(OFFSET('Sanitation Data'!$F$32,0,10*ROW('Sanitation Data'!F162))="","",OFFSET('Sanitation Data'!$F$32,0,10*ROW('Sanitation Data'!F162)))</f>
        <v/>
      </c>
      <c r="CZ168" s="370" t="str">
        <f ca="1">+IF(OFFSET('Sanitation Data'!$G$28,0,10*ROW('Sanitation Data'!G162))="","",OFFSET('Sanitation Data'!$G$28,0,10*ROW('Sanitation Data'!G162)))</f>
        <v/>
      </c>
      <c r="DA168" s="370" t="str">
        <f ca="1">+IF(OFFSET('Sanitation Data'!$G$29,0,10*ROW('Sanitation Data'!G162))="","",OFFSET('Sanitation Data'!$G$29,0,10*ROW('Sanitation Data'!G162)))</f>
        <v/>
      </c>
      <c r="DB168" s="370" t="str">
        <f ca="1">+IF(OFFSET('Sanitation Data'!$G$30,0,10*ROW('Sanitation Data'!G162))="","",OFFSET('Sanitation Data'!$G$30,0,10*ROW('Sanitation Data'!G162)))</f>
        <v/>
      </c>
      <c r="DC168" s="370" t="str">
        <f ca="1">+IF(OFFSET('Sanitation Data'!$G$31,0,10*ROW('Sanitation Data'!G162))="","",OFFSET('Sanitation Data'!$G$31,0,10*ROW('Sanitation Data'!G162)))</f>
        <v/>
      </c>
      <c r="DD168" s="370" t="str">
        <f ca="1">+IF(OFFSET('Sanitation Data'!$G$32,0,10*ROW('Sanitation Data'!G162))="","",OFFSET('Sanitation Data'!$G$32,0,10*ROW('Sanitation Data'!G162)))</f>
        <v/>
      </c>
      <c r="DE168" s="370" t="str">
        <f ca="1">+IF(OFFSET('Sanitation Data'!$H$28,0,10*ROW('Sanitation Data'!H162))="","",OFFSET('Sanitation Data'!$H$28,0,10*ROW('Sanitation Data'!H162)))</f>
        <v/>
      </c>
      <c r="DF168" s="370" t="str">
        <f ca="1">+IF(OFFSET('Sanitation Data'!$H$29,0,10*ROW('Sanitation Data'!H162))="","",OFFSET('Sanitation Data'!$H$29,0,10*ROW('Sanitation Data'!H162)))</f>
        <v/>
      </c>
      <c r="DG168" s="370" t="str">
        <f ca="1">+IF(OFFSET('Sanitation Data'!$H$30,0,10*ROW('Sanitation Data'!H162))="","",OFFSET('Sanitation Data'!$H$30,0,10*ROW('Sanitation Data'!H162)))</f>
        <v/>
      </c>
      <c r="DH168" s="370" t="str">
        <f ca="1">+IF(OFFSET('Sanitation Data'!$H$31,0,10*ROW('Sanitation Data'!H162))="","",OFFSET('Sanitation Data'!$H$31,0,10*ROW('Sanitation Data'!H162)))</f>
        <v/>
      </c>
      <c r="DI168" s="370" t="str">
        <f ca="1">+IF(OFFSET('Sanitation Data'!$H$32,0,10*ROW('Sanitation Data'!H162))="","",OFFSET('Sanitation Data'!$H$32,0,10*ROW('Sanitation Data'!H162)))</f>
        <v/>
      </c>
      <c r="DJ168" s="370" t="str">
        <f ca="1">+IF(OFFSET('Sanitation Data'!$I$28,0,10*ROW('Sanitation Data'!I162))="","",OFFSET('Sanitation Data'!$I$28,0,10*ROW('Sanitation Data'!I162)))</f>
        <v/>
      </c>
      <c r="DK168" s="370" t="str">
        <f ca="1">+IF(OFFSET('Sanitation Data'!$I$29,0,10*ROW('Sanitation Data'!I162))="","",OFFSET('Sanitation Data'!$I$29,0,10*ROW('Sanitation Data'!I162)))</f>
        <v/>
      </c>
      <c r="DL168" s="370" t="str">
        <f ca="1">+IF(OFFSET('Sanitation Data'!$I$30,0,10*ROW('Sanitation Data'!I162))="","",OFFSET('Sanitation Data'!$I$30,0,10*ROW('Sanitation Data'!I162)))</f>
        <v/>
      </c>
      <c r="DM168" s="370" t="str">
        <f ca="1">+IF(OFFSET('Sanitation Data'!$I$31,0,10*ROW('Sanitation Data'!I162))="","",OFFSET('Sanitation Data'!$I$31,0,10*ROW('Sanitation Data'!I162)))</f>
        <v/>
      </c>
      <c r="DN168" s="370" t="str">
        <f ca="1">+IF(OFFSET('Sanitation Data'!$I$32,0,10*ROW('Sanitation Data'!I162))="","",OFFSET('Sanitation Data'!$I$32,0,10*ROW('Sanitation Data'!I162)))</f>
        <v/>
      </c>
      <c r="DO168" s="370" t="str">
        <f ca="1">+IF(OFFSET('Hygiene Data'!$D$11,0,10*ROW('Hygiene Data'!D162))="","",OFFSET('Hygiene Data'!$D$11,0,10*ROW('Hygiene Data'!D162)))</f>
        <v/>
      </c>
      <c r="DP168" s="370" t="str">
        <f ca="1">+IF(OFFSET('Hygiene Data'!$D$12,0,10*ROW('Hygiene Data'!D162))="","",OFFSET('Hygiene Data'!$D$12,0,10*ROW('Hygiene Data'!D162)))</f>
        <v/>
      </c>
      <c r="DQ168" s="370" t="str">
        <f ca="1">+IF(OFFSET('Hygiene Data'!$D$13,0,10*ROW('Hygiene Data'!D162))="","",OFFSET('Hygiene Data'!$D$13,0,10*ROW('Hygiene Data'!D162)))</f>
        <v/>
      </c>
      <c r="DR168" s="370" t="str">
        <f ca="1">+IF(OFFSET('Hygiene Data'!$E$11,0,10*ROW('Hygiene Data'!E162))="","",OFFSET('Hygiene Data'!$E$11,0,10*ROW('Hygiene Data'!E162)))</f>
        <v/>
      </c>
      <c r="DS168" s="370" t="str">
        <f ca="1">+IF(OFFSET('Hygiene Data'!$E$12,0,10*ROW('Hygiene Data'!E162))="","",OFFSET('Hygiene Data'!$E$12,0,10*ROW('Hygiene Data'!E162)))</f>
        <v/>
      </c>
      <c r="DT168" s="370" t="str">
        <f ca="1">+IF(OFFSET('Hygiene Data'!$E$13,0,10*ROW('Hygiene Data'!E162))="","",OFFSET('Hygiene Data'!$E$13,0,10*ROW('Hygiene Data'!E162)))</f>
        <v/>
      </c>
      <c r="DU168" s="370" t="str">
        <f ca="1">+IF(OFFSET('Hygiene Data'!$F$11,0,10*ROW('Hygiene Data'!F162))="","",OFFSET('Hygiene Data'!$F$11,0,10*ROW('Hygiene Data'!F162)))</f>
        <v/>
      </c>
      <c r="DV168" s="370" t="str">
        <f ca="1">+IF(OFFSET('Hygiene Data'!$F$12,0,10*ROW('Hygiene Data'!F162))="","",OFFSET('Hygiene Data'!$F$12,0,10*ROW('Hygiene Data'!F162)))</f>
        <v/>
      </c>
      <c r="DW168" s="370" t="str">
        <f ca="1">+IF(OFFSET('Hygiene Data'!$F$13,0,10*ROW('Hygiene Data'!F162))="","",OFFSET('Hygiene Data'!$F$13,0,10*ROW('Hygiene Data'!F162)))</f>
        <v/>
      </c>
      <c r="DX168" s="370" t="str">
        <f ca="1">+IF(OFFSET('Hygiene Data'!$G$11,0,10*ROW('Hygiene Data'!G162))="","",OFFSET('Hygiene Data'!$G$11,0,10*ROW('Hygiene Data'!G162)))</f>
        <v/>
      </c>
      <c r="DY168" s="370" t="str">
        <f ca="1">+IF(OFFSET('Hygiene Data'!$G$12,0,10*ROW('Hygiene Data'!G162))="","",OFFSET('Hygiene Data'!$G$12,0,10*ROW('Hygiene Data'!G162)))</f>
        <v/>
      </c>
      <c r="DZ168" s="370" t="str">
        <f ca="1">+IF(OFFSET('Hygiene Data'!$G$13,0,10*ROW('Hygiene Data'!G162))="","",OFFSET('Hygiene Data'!$G$13,0,10*ROW('Hygiene Data'!G162)))</f>
        <v/>
      </c>
      <c r="EA168" s="370" t="str">
        <f ca="1">+IF(OFFSET('Hygiene Data'!$H$11,0,10*ROW('Hygiene Data'!H162))="","",OFFSET('Hygiene Data'!$H$11,0,10*ROW('Hygiene Data'!H162)))</f>
        <v/>
      </c>
      <c r="EB168" s="370" t="str">
        <f ca="1">+IF(OFFSET('Hygiene Data'!$H$12,0,10*ROW('Hygiene Data'!H162))="","",OFFSET('Hygiene Data'!$H$12,0,10*ROW('Hygiene Data'!H162)))</f>
        <v/>
      </c>
      <c r="EC168" s="370" t="str">
        <f ca="1">+IF(OFFSET('Hygiene Data'!$H$13,0,10*ROW('Hygiene Data'!H162))="","",OFFSET('Hygiene Data'!$H$13,0,10*ROW('Hygiene Data'!H162)))</f>
        <v/>
      </c>
      <c r="ED168" s="370" t="str">
        <f ca="1">+IF(OFFSET('Hygiene Data'!$I$11,0,10*ROW('Hygiene Data'!I162))="","",OFFSET('Hygiene Data'!$I$11,0,10*ROW('Hygiene Data'!I162)))</f>
        <v/>
      </c>
      <c r="EE168" s="370" t="str">
        <f ca="1">+IF(OFFSET('Hygiene Data'!$I$12,0,10*ROW('Hygiene Data'!I162))="","",OFFSET('Hygiene Data'!$I$12,0,10*ROW('Hygiene Data'!I162)))</f>
        <v/>
      </c>
      <c r="EF168" s="370" t="str">
        <f ca="1">+IF(OFFSET('Hygiene Data'!$I$13,0,10*ROW('Hygiene Data'!I162))="","",OFFSET('Hygiene Data'!$I$13,0,10*ROW('Hygiene Data'!I162)))</f>
        <v/>
      </c>
    </row>
    <row r="169" spans="1:136" x14ac:dyDescent="0.25">
      <c r="A169" s="479" t="str">
        <f ca="1">+IF(OFFSET('Water Data'!$B$2,0,10*ROW('Water Data'!E163))="","",OFFSET('Water Data'!$B$2,0,10*ROW('Water Data'!E163)))</f>
        <v/>
      </c>
      <c r="B169" s="47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6" t="str">
        <f t="shared" ca="1" si="2"/>
        <v/>
      </c>
      <c r="D169" s="50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0" t="str">
        <f ca="1">+IF(OFFSET('Water Data'!$D$27,0,10*ROW('Water Data'!D163))="","",OFFSET('Water Data'!$D$27,0,10*ROW('Water Data'!D163)))</f>
        <v/>
      </c>
      <c r="BT169" s="370" t="str">
        <f ca="1">+IF(OFFSET('Water Data'!$D$28,0,10*ROW('Water Data'!D163))="","",OFFSET('Water Data'!$D$28,0,10*ROW('Water Data'!D163)))</f>
        <v/>
      </c>
      <c r="BU169" s="370" t="str">
        <f ca="1">+IF(OFFSET('Water Data'!$D$29,0,10*ROW('Water Data'!D163))="","",OFFSET('Water Data'!$D$29,0,10*ROW('Water Data'!D163)))</f>
        <v/>
      </c>
      <c r="BV169" s="370" t="str">
        <f ca="1">+IF(OFFSET('Water Data'!$E$27,0,10*ROW('Water Data'!E163))="","",OFFSET('Water Data'!$E$27,0,10*ROW('Water Data'!E163)))</f>
        <v/>
      </c>
      <c r="BW169" s="370" t="str">
        <f ca="1">+IF(OFFSET('Water Data'!$E$28,0,10*ROW('Water Data'!E163))="","",OFFSET('Water Data'!$E$28,0,10*ROW('Water Data'!E163)))</f>
        <v/>
      </c>
      <c r="BX169" s="370" t="str">
        <f ca="1">+IF(OFFSET('Water Data'!$E$29,0,10*ROW('Water Data'!E163))="","",OFFSET('Water Data'!$E$29,0,10*ROW('Water Data'!E163)))</f>
        <v/>
      </c>
      <c r="BY169" s="370" t="str">
        <f ca="1">+IF(OFFSET('Water Data'!$F$27,0,10*ROW('Water Data'!F163))="","",OFFSET('Water Data'!$F$27,0,10*ROW('Water Data'!F163)))</f>
        <v/>
      </c>
      <c r="BZ169" s="370" t="str">
        <f ca="1">+IF(OFFSET('Water Data'!$F$28,0,10*ROW('Water Data'!F163))="","",OFFSET('Water Data'!$F$28,0,10*ROW('Water Data'!F163)))</f>
        <v/>
      </c>
      <c r="CA169" s="370" t="str">
        <f ca="1">+IF(OFFSET('Water Data'!$F$29,0,10*ROW('Water Data'!F163))="","",OFFSET('Water Data'!$F$29,0,10*ROW('Water Data'!F163)))</f>
        <v/>
      </c>
      <c r="CB169" s="370" t="str">
        <f ca="1">+IF(OFFSET('Water Data'!$G$27,0,10*ROW('Water Data'!G163))="","",OFFSET('Water Data'!$G$27,0,10*ROW('Water Data'!G163)))</f>
        <v/>
      </c>
      <c r="CC169" s="370" t="str">
        <f ca="1">+IF(OFFSET('Water Data'!$G$28,0,10*ROW('Water Data'!G163))="","",OFFSET('Water Data'!$G$28,0,10*ROW('Water Data'!G163)))</f>
        <v/>
      </c>
      <c r="CD169" s="370" t="str">
        <f ca="1">+IF(OFFSET('Water Data'!$G$29,0,10*ROW('Water Data'!G163))="","",OFFSET('Water Data'!$G$29,0,10*ROW('Water Data'!G163)))</f>
        <v/>
      </c>
      <c r="CE169" s="370" t="str">
        <f ca="1">+IF(OFFSET('Water Data'!$H$27,0,10*ROW('Water Data'!H163))="","",OFFSET('Water Data'!$H$27,0,10*ROW('Water Data'!H163)))</f>
        <v/>
      </c>
      <c r="CF169" s="370" t="str">
        <f ca="1">+IF(OFFSET('Water Data'!$H$28,0,10*ROW('Water Data'!H163))="","",OFFSET('Water Data'!$H$28,0,10*ROW('Water Data'!H163)))</f>
        <v/>
      </c>
      <c r="CG169" s="370" t="str">
        <f ca="1">+IF(OFFSET('Water Data'!$H$29,0,10*ROW('Water Data'!H163))="","",OFFSET('Water Data'!$H$29,0,10*ROW('Water Data'!H163)))</f>
        <v/>
      </c>
      <c r="CH169" s="370" t="str">
        <f ca="1">+IF(OFFSET('Water Data'!$I$27,0,10*ROW('Water Data'!I163))="","",OFFSET('Water Data'!$I$27,0,10*ROW('Water Data'!I163)))</f>
        <v/>
      </c>
      <c r="CI169" s="370" t="str">
        <f ca="1">+IF(OFFSET('Water Data'!$I$28,0,10*ROW('Water Data'!I163))="","",OFFSET('Water Data'!$I$28,0,10*ROW('Water Data'!I163)))</f>
        <v/>
      </c>
      <c r="CJ169" s="370" t="str">
        <f ca="1">+IF(OFFSET('Water Data'!$I$29,0,10*ROW('Water Data'!I163))="","",OFFSET('Water Data'!$I$29,0,10*ROW('Water Data'!I163)))</f>
        <v/>
      </c>
      <c r="CK169" s="370" t="str">
        <f ca="1">+IF(OFFSET('Sanitation Data'!$D$28,0,10*ROW('Sanitation Data'!D163))="","",OFFSET('Sanitation Data'!$D$28,0,10*ROW('Sanitation Data'!D163)))</f>
        <v/>
      </c>
      <c r="CL169" s="370" t="str">
        <f ca="1">+IF(OFFSET('Sanitation Data'!$D$29,0,10*ROW('Sanitation Data'!D163))="","",OFFSET('Sanitation Data'!$D$29,0,10*ROW('Sanitation Data'!D163)))</f>
        <v/>
      </c>
      <c r="CM169" s="370" t="str">
        <f ca="1">+IF(OFFSET('Sanitation Data'!$D$30,0,10*ROW('Sanitation Data'!D163))="","",OFFSET('Sanitation Data'!$D$30,0,10*ROW('Sanitation Data'!D163)))</f>
        <v/>
      </c>
      <c r="CN169" s="370" t="str">
        <f ca="1">+IF(OFFSET('Sanitation Data'!$D$31,0,10*ROW('Sanitation Data'!D163))="","",OFFSET('Sanitation Data'!$D$31,0,10*ROW('Sanitation Data'!D163)))</f>
        <v/>
      </c>
      <c r="CO169" s="370" t="str">
        <f ca="1">+IF(OFFSET('Sanitation Data'!$D$32,0,10*ROW('Sanitation Data'!D163))="","",OFFSET('Sanitation Data'!$D$32,0,10*ROW('Sanitation Data'!D163)))</f>
        <v/>
      </c>
      <c r="CP169" s="370" t="str">
        <f ca="1">+IF(OFFSET('Sanitation Data'!$E$28,0,10*ROW('Sanitation Data'!E163))="","",OFFSET('Sanitation Data'!$E$28,0,10*ROW('Sanitation Data'!E163)))</f>
        <v/>
      </c>
      <c r="CQ169" s="370" t="str">
        <f ca="1">+IF(OFFSET('Sanitation Data'!$E$29,0,10*ROW('Sanitation Data'!E163))="","",OFFSET('Sanitation Data'!$E$29,0,10*ROW('Sanitation Data'!E163)))</f>
        <v/>
      </c>
      <c r="CR169" s="370" t="str">
        <f ca="1">+IF(OFFSET('Sanitation Data'!$E$30,0,10*ROW('Sanitation Data'!E163))="","",OFFSET('Sanitation Data'!$E$30,0,10*ROW('Sanitation Data'!E163)))</f>
        <v/>
      </c>
      <c r="CS169" s="370" t="str">
        <f ca="1">+IF(OFFSET('Sanitation Data'!$E$31,0,10*ROW('Sanitation Data'!E163))="","",OFFSET('Sanitation Data'!$E$31,0,10*ROW('Sanitation Data'!E163)))</f>
        <v/>
      </c>
      <c r="CT169" s="370" t="str">
        <f ca="1">+IF(OFFSET('Sanitation Data'!$E$32,0,10*ROW('Sanitation Data'!E163))="","",OFFSET('Sanitation Data'!$E$32,0,10*ROW('Sanitation Data'!E163)))</f>
        <v/>
      </c>
      <c r="CU169" s="370" t="str">
        <f ca="1">+IF(OFFSET('Sanitation Data'!$F$28,0,10*ROW('Sanitation Data'!F163))="","",OFFSET('Sanitation Data'!$F$28,0,10*ROW('Sanitation Data'!F163)))</f>
        <v/>
      </c>
      <c r="CV169" s="370" t="str">
        <f ca="1">+IF(OFFSET('Sanitation Data'!$F$29,0,10*ROW('Sanitation Data'!F163))="","",OFFSET('Sanitation Data'!$F$29,0,10*ROW('Sanitation Data'!F163)))</f>
        <v/>
      </c>
      <c r="CW169" s="370" t="str">
        <f ca="1">+IF(OFFSET('Sanitation Data'!$F$30,0,10*ROW('Sanitation Data'!F163))="","",OFFSET('Sanitation Data'!$F$30,0,10*ROW('Sanitation Data'!F163)))</f>
        <v/>
      </c>
      <c r="CX169" s="370" t="str">
        <f ca="1">+IF(OFFSET('Sanitation Data'!$F$31,0,10*ROW('Sanitation Data'!F163))="","",OFFSET('Sanitation Data'!$F$31,0,10*ROW('Sanitation Data'!F163)))</f>
        <v/>
      </c>
      <c r="CY169" s="370" t="str">
        <f ca="1">+IF(OFFSET('Sanitation Data'!$F$32,0,10*ROW('Sanitation Data'!F163))="","",OFFSET('Sanitation Data'!$F$32,0,10*ROW('Sanitation Data'!F163)))</f>
        <v/>
      </c>
      <c r="CZ169" s="370" t="str">
        <f ca="1">+IF(OFFSET('Sanitation Data'!$G$28,0,10*ROW('Sanitation Data'!G163))="","",OFFSET('Sanitation Data'!$G$28,0,10*ROW('Sanitation Data'!G163)))</f>
        <v/>
      </c>
      <c r="DA169" s="370" t="str">
        <f ca="1">+IF(OFFSET('Sanitation Data'!$G$29,0,10*ROW('Sanitation Data'!G163))="","",OFFSET('Sanitation Data'!$G$29,0,10*ROW('Sanitation Data'!G163)))</f>
        <v/>
      </c>
      <c r="DB169" s="370" t="str">
        <f ca="1">+IF(OFFSET('Sanitation Data'!$G$30,0,10*ROW('Sanitation Data'!G163))="","",OFFSET('Sanitation Data'!$G$30,0,10*ROW('Sanitation Data'!G163)))</f>
        <v/>
      </c>
      <c r="DC169" s="370" t="str">
        <f ca="1">+IF(OFFSET('Sanitation Data'!$G$31,0,10*ROW('Sanitation Data'!G163))="","",OFFSET('Sanitation Data'!$G$31,0,10*ROW('Sanitation Data'!G163)))</f>
        <v/>
      </c>
      <c r="DD169" s="370" t="str">
        <f ca="1">+IF(OFFSET('Sanitation Data'!$G$32,0,10*ROW('Sanitation Data'!G163))="","",OFFSET('Sanitation Data'!$G$32,0,10*ROW('Sanitation Data'!G163)))</f>
        <v/>
      </c>
      <c r="DE169" s="370" t="str">
        <f ca="1">+IF(OFFSET('Sanitation Data'!$H$28,0,10*ROW('Sanitation Data'!H163))="","",OFFSET('Sanitation Data'!$H$28,0,10*ROW('Sanitation Data'!H163)))</f>
        <v/>
      </c>
      <c r="DF169" s="370" t="str">
        <f ca="1">+IF(OFFSET('Sanitation Data'!$H$29,0,10*ROW('Sanitation Data'!H163))="","",OFFSET('Sanitation Data'!$H$29,0,10*ROW('Sanitation Data'!H163)))</f>
        <v/>
      </c>
      <c r="DG169" s="370" t="str">
        <f ca="1">+IF(OFFSET('Sanitation Data'!$H$30,0,10*ROW('Sanitation Data'!H163))="","",OFFSET('Sanitation Data'!$H$30,0,10*ROW('Sanitation Data'!H163)))</f>
        <v/>
      </c>
      <c r="DH169" s="370" t="str">
        <f ca="1">+IF(OFFSET('Sanitation Data'!$H$31,0,10*ROW('Sanitation Data'!H163))="","",OFFSET('Sanitation Data'!$H$31,0,10*ROW('Sanitation Data'!H163)))</f>
        <v/>
      </c>
      <c r="DI169" s="370" t="str">
        <f ca="1">+IF(OFFSET('Sanitation Data'!$H$32,0,10*ROW('Sanitation Data'!H163))="","",OFFSET('Sanitation Data'!$H$32,0,10*ROW('Sanitation Data'!H163)))</f>
        <v/>
      </c>
      <c r="DJ169" s="370" t="str">
        <f ca="1">+IF(OFFSET('Sanitation Data'!$I$28,0,10*ROW('Sanitation Data'!I163))="","",OFFSET('Sanitation Data'!$I$28,0,10*ROW('Sanitation Data'!I163)))</f>
        <v/>
      </c>
      <c r="DK169" s="370" t="str">
        <f ca="1">+IF(OFFSET('Sanitation Data'!$I$29,0,10*ROW('Sanitation Data'!I163))="","",OFFSET('Sanitation Data'!$I$29,0,10*ROW('Sanitation Data'!I163)))</f>
        <v/>
      </c>
      <c r="DL169" s="370" t="str">
        <f ca="1">+IF(OFFSET('Sanitation Data'!$I$30,0,10*ROW('Sanitation Data'!I163))="","",OFFSET('Sanitation Data'!$I$30,0,10*ROW('Sanitation Data'!I163)))</f>
        <v/>
      </c>
      <c r="DM169" s="370" t="str">
        <f ca="1">+IF(OFFSET('Sanitation Data'!$I$31,0,10*ROW('Sanitation Data'!I163))="","",OFFSET('Sanitation Data'!$I$31,0,10*ROW('Sanitation Data'!I163)))</f>
        <v/>
      </c>
      <c r="DN169" s="370" t="str">
        <f ca="1">+IF(OFFSET('Sanitation Data'!$I$32,0,10*ROW('Sanitation Data'!I163))="","",OFFSET('Sanitation Data'!$I$32,0,10*ROW('Sanitation Data'!I163)))</f>
        <v/>
      </c>
      <c r="DO169" s="370" t="str">
        <f ca="1">+IF(OFFSET('Hygiene Data'!$D$11,0,10*ROW('Hygiene Data'!D163))="","",OFFSET('Hygiene Data'!$D$11,0,10*ROW('Hygiene Data'!D163)))</f>
        <v/>
      </c>
      <c r="DP169" s="370" t="str">
        <f ca="1">+IF(OFFSET('Hygiene Data'!$D$12,0,10*ROW('Hygiene Data'!D163))="","",OFFSET('Hygiene Data'!$D$12,0,10*ROW('Hygiene Data'!D163)))</f>
        <v/>
      </c>
      <c r="DQ169" s="370" t="str">
        <f ca="1">+IF(OFFSET('Hygiene Data'!$D$13,0,10*ROW('Hygiene Data'!D163))="","",OFFSET('Hygiene Data'!$D$13,0,10*ROW('Hygiene Data'!D163)))</f>
        <v/>
      </c>
      <c r="DR169" s="370" t="str">
        <f ca="1">+IF(OFFSET('Hygiene Data'!$E$11,0,10*ROW('Hygiene Data'!E163))="","",OFFSET('Hygiene Data'!$E$11,0,10*ROW('Hygiene Data'!E163)))</f>
        <v/>
      </c>
      <c r="DS169" s="370" t="str">
        <f ca="1">+IF(OFFSET('Hygiene Data'!$E$12,0,10*ROW('Hygiene Data'!E163))="","",OFFSET('Hygiene Data'!$E$12,0,10*ROW('Hygiene Data'!E163)))</f>
        <v/>
      </c>
      <c r="DT169" s="370" t="str">
        <f ca="1">+IF(OFFSET('Hygiene Data'!$E$13,0,10*ROW('Hygiene Data'!E163))="","",OFFSET('Hygiene Data'!$E$13,0,10*ROW('Hygiene Data'!E163)))</f>
        <v/>
      </c>
      <c r="DU169" s="370" t="str">
        <f ca="1">+IF(OFFSET('Hygiene Data'!$F$11,0,10*ROW('Hygiene Data'!F163))="","",OFFSET('Hygiene Data'!$F$11,0,10*ROW('Hygiene Data'!F163)))</f>
        <v/>
      </c>
      <c r="DV169" s="370" t="str">
        <f ca="1">+IF(OFFSET('Hygiene Data'!$F$12,0,10*ROW('Hygiene Data'!F163))="","",OFFSET('Hygiene Data'!$F$12,0,10*ROW('Hygiene Data'!F163)))</f>
        <v/>
      </c>
      <c r="DW169" s="370" t="str">
        <f ca="1">+IF(OFFSET('Hygiene Data'!$F$13,0,10*ROW('Hygiene Data'!F163))="","",OFFSET('Hygiene Data'!$F$13,0,10*ROW('Hygiene Data'!F163)))</f>
        <v/>
      </c>
      <c r="DX169" s="370" t="str">
        <f ca="1">+IF(OFFSET('Hygiene Data'!$G$11,0,10*ROW('Hygiene Data'!G163))="","",OFFSET('Hygiene Data'!$G$11,0,10*ROW('Hygiene Data'!G163)))</f>
        <v/>
      </c>
      <c r="DY169" s="370" t="str">
        <f ca="1">+IF(OFFSET('Hygiene Data'!$G$12,0,10*ROW('Hygiene Data'!G163))="","",OFFSET('Hygiene Data'!$G$12,0,10*ROW('Hygiene Data'!G163)))</f>
        <v/>
      </c>
      <c r="DZ169" s="370" t="str">
        <f ca="1">+IF(OFFSET('Hygiene Data'!$G$13,0,10*ROW('Hygiene Data'!G163))="","",OFFSET('Hygiene Data'!$G$13,0,10*ROW('Hygiene Data'!G163)))</f>
        <v/>
      </c>
      <c r="EA169" s="370" t="str">
        <f ca="1">+IF(OFFSET('Hygiene Data'!$H$11,0,10*ROW('Hygiene Data'!H163))="","",OFFSET('Hygiene Data'!$H$11,0,10*ROW('Hygiene Data'!H163)))</f>
        <v/>
      </c>
      <c r="EB169" s="370" t="str">
        <f ca="1">+IF(OFFSET('Hygiene Data'!$H$12,0,10*ROW('Hygiene Data'!H163))="","",OFFSET('Hygiene Data'!$H$12,0,10*ROW('Hygiene Data'!H163)))</f>
        <v/>
      </c>
      <c r="EC169" s="370" t="str">
        <f ca="1">+IF(OFFSET('Hygiene Data'!$H$13,0,10*ROW('Hygiene Data'!H163))="","",OFFSET('Hygiene Data'!$H$13,0,10*ROW('Hygiene Data'!H163)))</f>
        <v/>
      </c>
      <c r="ED169" s="370" t="str">
        <f ca="1">+IF(OFFSET('Hygiene Data'!$I$11,0,10*ROW('Hygiene Data'!I163))="","",OFFSET('Hygiene Data'!$I$11,0,10*ROW('Hygiene Data'!I163)))</f>
        <v/>
      </c>
      <c r="EE169" s="370" t="str">
        <f ca="1">+IF(OFFSET('Hygiene Data'!$I$12,0,10*ROW('Hygiene Data'!I163))="","",OFFSET('Hygiene Data'!$I$12,0,10*ROW('Hygiene Data'!I163)))</f>
        <v/>
      </c>
      <c r="EF169" s="370" t="str">
        <f ca="1">+IF(OFFSET('Hygiene Data'!$I$13,0,10*ROW('Hygiene Data'!I163))="","",OFFSET('Hygiene Data'!$I$13,0,10*ROW('Hygiene Data'!I163)))</f>
        <v/>
      </c>
    </row>
    <row r="170" spans="1:136" x14ac:dyDescent="0.25">
      <c r="A170" s="479" t="str">
        <f ca="1">+IF(OFFSET('Water Data'!$B$2,0,10*ROW('Water Data'!E164))="","",OFFSET('Water Data'!$B$2,0,10*ROW('Water Data'!E164)))</f>
        <v/>
      </c>
      <c r="B170" s="47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6" t="str">
        <f t="shared" ca="1" si="2"/>
        <v/>
      </c>
      <c r="D170" s="50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0" t="str">
        <f ca="1">+IF(OFFSET('Water Data'!$D$27,0,10*ROW('Water Data'!D164))="","",OFFSET('Water Data'!$D$27,0,10*ROW('Water Data'!D164)))</f>
        <v/>
      </c>
      <c r="BT170" s="370" t="str">
        <f ca="1">+IF(OFFSET('Water Data'!$D$28,0,10*ROW('Water Data'!D164))="","",OFFSET('Water Data'!$D$28,0,10*ROW('Water Data'!D164)))</f>
        <v/>
      </c>
      <c r="BU170" s="370" t="str">
        <f ca="1">+IF(OFFSET('Water Data'!$D$29,0,10*ROW('Water Data'!D164))="","",OFFSET('Water Data'!$D$29,0,10*ROW('Water Data'!D164)))</f>
        <v/>
      </c>
      <c r="BV170" s="370" t="str">
        <f ca="1">+IF(OFFSET('Water Data'!$E$27,0,10*ROW('Water Data'!E164))="","",OFFSET('Water Data'!$E$27,0,10*ROW('Water Data'!E164)))</f>
        <v/>
      </c>
      <c r="BW170" s="370" t="str">
        <f ca="1">+IF(OFFSET('Water Data'!$E$28,0,10*ROW('Water Data'!E164))="","",OFFSET('Water Data'!$E$28,0,10*ROW('Water Data'!E164)))</f>
        <v/>
      </c>
      <c r="BX170" s="370" t="str">
        <f ca="1">+IF(OFFSET('Water Data'!$E$29,0,10*ROW('Water Data'!E164))="","",OFFSET('Water Data'!$E$29,0,10*ROW('Water Data'!E164)))</f>
        <v/>
      </c>
      <c r="BY170" s="370" t="str">
        <f ca="1">+IF(OFFSET('Water Data'!$F$27,0,10*ROW('Water Data'!F164))="","",OFFSET('Water Data'!$F$27,0,10*ROW('Water Data'!F164)))</f>
        <v/>
      </c>
      <c r="BZ170" s="370" t="str">
        <f ca="1">+IF(OFFSET('Water Data'!$F$28,0,10*ROW('Water Data'!F164))="","",OFFSET('Water Data'!$F$28,0,10*ROW('Water Data'!F164)))</f>
        <v/>
      </c>
      <c r="CA170" s="370" t="str">
        <f ca="1">+IF(OFFSET('Water Data'!$F$29,0,10*ROW('Water Data'!F164))="","",OFFSET('Water Data'!$F$29,0,10*ROW('Water Data'!F164)))</f>
        <v/>
      </c>
      <c r="CB170" s="370" t="str">
        <f ca="1">+IF(OFFSET('Water Data'!$G$27,0,10*ROW('Water Data'!G164))="","",OFFSET('Water Data'!$G$27,0,10*ROW('Water Data'!G164)))</f>
        <v/>
      </c>
      <c r="CC170" s="370" t="str">
        <f ca="1">+IF(OFFSET('Water Data'!$G$28,0,10*ROW('Water Data'!G164))="","",OFFSET('Water Data'!$G$28,0,10*ROW('Water Data'!G164)))</f>
        <v/>
      </c>
      <c r="CD170" s="370" t="str">
        <f ca="1">+IF(OFFSET('Water Data'!$G$29,0,10*ROW('Water Data'!G164))="","",OFFSET('Water Data'!$G$29,0,10*ROW('Water Data'!G164)))</f>
        <v/>
      </c>
      <c r="CE170" s="370" t="str">
        <f ca="1">+IF(OFFSET('Water Data'!$H$27,0,10*ROW('Water Data'!H164))="","",OFFSET('Water Data'!$H$27,0,10*ROW('Water Data'!H164)))</f>
        <v/>
      </c>
      <c r="CF170" s="370" t="str">
        <f ca="1">+IF(OFFSET('Water Data'!$H$28,0,10*ROW('Water Data'!H164))="","",OFFSET('Water Data'!$H$28,0,10*ROW('Water Data'!H164)))</f>
        <v/>
      </c>
      <c r="CG170" s="370" t="str">
        <f ca="1">+IF(OFFSET('Water Data'!$H$29,0,10*ROW('Water Data'!H164))="","",OFFSET('Water Data'!$H$29,0,10*ROW('Water Data'!H164)))</f>
        <v/>
      </c>
      <c r="CH170" s="370" t="str">
        <f ca="1">+IF(OFFSET('Water Data'!$I$27,0,10*ROW('Water Data'!I164))="","",OFFSET('Water Data'!$I$27,0,10*ROW('Water Data'!I164)))</f>
        <v/>
      </c>
      <c r="CI170" s="370" t="str">
        <f ca="1">+IF(OFFSET('Water Data'!$I$28,0,10*ROW('Water Data'!I164))="","",OFFSET('Water Data'!$I$28,0,10*ROW('Water Data'!I164)))</f>
        <v/>
      </c>
      <c r="CJ170" s="370" t="str">
        <f ca="1">+IF(OFFSET('Water Data'!$I$29,0,10*ROW('Water Data'!I164))="","",OFFSET('Water Data'!$I$29,0,10*ROW('Water Data'!I164)))</f>
        <v/>
      </c>
      <c r="CK170" s="370" t="str">
        <f ca="1">+IF(OFFSET('Sanitation Data'!$D$28,0,10*ROW('Sanitation Data'!D164))="","",OFFSET('Sanitation Data'!$D$28,0,10*ROW('Sanitation Data'!D164)))</f>
        <v/>
      </c>
      <c r="CL170" s="370" t="str">
        <f ca="1">+IF(OFFSET('Sanitation Data'!$D$29,0,10*ROW('Sanitation Data'!D164))="","",OFFSET('Sanitation Data'!$D$29,0,10*ROW('Sanitation Data'!D164)))</f>
        <v/>
      </c>
      <c r="CM170" s="370" t="str">
        <f ca="1">+IF(OFFSET('Sanitation Data'!$D$30,0,10*ROW('Sanitation Data'!D164))="","",OFFSET('Sanitation Data'!$D$30,0,10*ROW('Sanitation Data'!D164)))</f>
        <v/>
      </c>
      <c r="CN170" s="370" t="str">
        <f ca="1">+IF(OFFSET('Sanitation Data'!$D$31,0,10*ROW('Sanitation Data'!D164))="","",OFFSET('Sanitation Data'!$D$31,0,10*ROW('Sanitation Data'!D164)))</f>
        <v/>
      </c>
      <c r="CO170" s="370" t="str">
        <f ca="1">+IF(OFFSET('Sanitation Data'!$D$32,0,10*ROW('Sanitation Data'!D164))="","",OFFSET('Sanitation Data'!$D$32,0,10*ROW('Sanitation Data'!D164)))</f>
        <v/>
      </c>
      <c r="CP170" s="370" t="str">
        <f ca="1">+IF(OFFSET('Sanitation Data'!$E$28,0,10*ROW('Sanitation Data'!E164))="","",OFFSET('Sanitation Data'!$E$28,0,10*ROW('Sanitation Data'!E164)))</f>
        <v/>
      </c>
      <c r="CQ170" s="370" t="str">
        <f ca="1">+IF(OFFSET('Sanitation Data'!$E$29,0,10*ROW('Sanitation Data'!E164))="","",OFFSET('Sanitation Data'!$E$29,0,10*ROW('Sanitation Data'!E164)))</f>
        <v/>
      </c>
      <c r="CR170" s="370" t="str">
        <f ca="1">+IF(OFFSET('Sanitation Data'!$E$30,0,10*ROW('Sanitation Data'!E164))="","",OFFSET('Sanitation Data'!$E$30,0,10*ROW('Sanitation Data'!E164)))</f>
        <v/>
      </c>
      <c r="CS170" s="370" t="str">
        <f ca="1">+IF(OFFSET('Sanitation Data'!$E$31,0,10*ROW('Sanitation Data'!E164))="","",OFFSET('Sanitation Data'!$E$31,0,10*ROW('Sanitation Data'!E164)))</f>
        <v/>
      </c>
      <c r="CT170" s="370" t="str">
        <f ca="1">+IF(OFFSET('Sanitation Data'!$E$32,0,10*ROW('Sanitation Data'!E164))="","",OFFSET('Sanitation Data'!$E$32,0,10*ROW('Sanitation Data'!E164)))</f>
        <v/>
      </c>
      <c r="CU170" s="370" t="str">
        <f ca="1">+IF(OFFSET('Sanitation Data'!$F$28,0,10*ROW('Sanitation Data'!F164))="","",OFFSET('Sanitation Data'!$F$28,0,10*ROW('Sanitation Data'!F164)))</f>
        <v/>
      </c>
      <c r="CV170" s="370" t="str">
        <f ca="1">+IF(OFFSET('Sanitation Data'!$F$29,0,10*ROW('Sanitation Data'!F164))="","",OFFSET('Sanitation Data'!$F$29,0,10*ROW('Sanitation Data'!F164)))</f>
        <v/>
      </c>
      <c r="CW170" s="370" t="str">
        <f ca="1">+IF(OFFSET('Sanitation Data'!$F$30,0,10*ROW('Sanitation Data'!F164))="","",OFFSET('Sanitation Data'!$F$30,0,10*ROW('Sanitation Data'!F164)))</f>
        <v/>
      </c>
      <c r="CX170" s="370" t="str">
        <f ca="1">+IF(OFFSET('Sanitation Data'!$F$31,0,10*ROW('Sanitation Data'!F164))="","",OFFSET('Sanitation Data'!$F$31,0,10*ROW('Sanitation Data'!F164)))</f>
        <v/>
      </c>
      <c r="CY170" s="370" t="str">
        <f ca="1">+IF(OFFSET('Sanitation Data'!$F$32,0,10*ROW('Sanitation Data'!F164))="","",OFFSET('Sanitation Data'!$F$32,0,10*ROW('Sanitation Data'!F164)))</f>
        <v/>
      </c>
      <c r="CZ170" s="370" t="str">
        <f ca="1">+IF(OFFSET('Sanitation Data'!$G$28,0,10*ROW('Sanitation Data'!G164))="","",OFFSET('Sanitation Data'!$G$28,0,10*ROW('Sanitation Data'!G164)))</f>
        <v/>
      </c>
      <c r="DA170" s="370" t="str">
        <f ca="1">+IF(OFFSET('Sanitation Data'!$G$29,0,10*ROW('Sanitation Data'!G164))="","",OFFSET('Sanitation Data'!$G$29,0,10*ROW('Sanitation Data'!G164)))</f>
        <v/>
      </c>
      <c r="DB170" s="370" t="str">
        <f ca="1">+IF(OFFSET('Sanitation Data'!$G$30,0,10*ROW('Sanitation Data'!G164))="","",OFFSET('Sanitation Data'!$G$30,0,10*ROW('Sanitation Data'!G164)))</f>
        <v/>
      </c>
      <c r="DC170" s="370" t="str">
        <f ca="1">+IF(OFFSET('Sanitation Data'!$G$31,0,10*ROW('Sanitation Data'!G164))="","",OFFSET('Sanitation Data'!$G$31,0,10*ROW('Sanitation Data'!G164)))</f>
        <v/>
      </c>
      <c r="DD170" s="370" t="str">
        <f ca="1">+IF(OFFSET('Sanitation Data'!$G$32,0,10*ROW('Sanitation Data'!G164))="","",OFFSET('Sanitation Data'!$G$32,0,10*ROW('Sanitation Data'!G164)))</f>
        <v/>
      </c>
      <c r="DE170" s="370" t="str">
        <f ca="1">+IF(OFFSET('Sanitation Data'!$H$28,0,10*ROW('Sanitation Data'!H164))="","",OFFSET('Sanitation Data'!$H$28,0,10*ROW('Sanitation Data'!H164)))</f>
        <v/>
      </c>
      <c r="DF170" s="370" t="str">
        <f ca="1">+IF(OFFSET('Sanitation Data'!$H$29,0,10*ROW('Sanitation Data'!H164))="","",OFFSET('Sanitation Data'!$H$29,0,10*ROW('Sanitation Data'!H164)))</f>
        <v/>
      </c>
      <c r="DG170" s="370" t="str">
        <f ca="1">+IF(OFFSET('Sanitation Data'!$H$30,0,10*ROW('Sanitation Data'!H164))="","",OFFSET('Sanitation Data'!$H$30,0,10*ROW('Sanitation Data'!H164)))</f>
        <v/>
      </c>
      <c r="DH170" s="370" t="str">
        <f ca="1">+IF(OFFSET('Sanitation Data'!$H$31,0,10*ROW('Sanitation Data'!H164))="","",OFFSET('Sanitation Data'!$H$31,0,10*ROW('Sanitation Data'!H164)))</f>
        <v/>
      </c>
      <c r="DI170" s="370" t="str">
        <f ca="1">+IF(OFFSET('Sanitation Data'!$H$32,0,10*ROW('Sanitation Data'!H164))="","",OFFSET('Sanitation Data'!$H$32,0,10*ROW('Sanitation Data'!H164)))</f>
        <v/>
      </c>
      <c r="DJ170" s="370" t="str">
        <f ca="1">+IF(OFFSET('Sanitation Data'!$I$28,0,10*ROW('Sanitation Data'!I164))="","",OFFSET('Sanitation Data'!$I$28,0,10*ROW('Sanitation Data'!I164)))</f>
        <v/>
      </c>
      <c r="DK170" s="370" t="str">
        <f ca="1">+IF(OFFSET('Sanitation Data'!$I$29,0,10*ROW('Sanitation Data'!I164))="","",OFFSET('Sanitation Data'!$I$29,0,10*ROW('Sanitation Data'!I164)))</f>
        <v/>
      </c>
      <c r="DL170" s="370" t="str">
        <f ca="1">+IF(OFFSET('Sanitation Data'!$I$30,0,10*ROW('Sanitation Data'!I164))="","",OFFSET('Sanitation Data'!$I$30,0,10*ROW('Sanitation Data'!I164)))</f>
        <v/>
      </c>
      <c r="DM170" s="370" t="str">
        <f ca="1">+IF(OFFSET('Sanitation Data'!$I$31,0,10*ROW('Sanitation Data'!I164))="","",OFFSET('Sanitation Data'!$I$31,0,10*ROW('Sanitation Data'!I164)))</f>
        <v/>
      </c>
      <c r="DN170" s="370" t="str">
        <f ca="1">+IF(OFFSET('Sanitation Data'!$I$32,0,10*ROW('Sanitation Data'!I164))="","",OFFSET('Sanitation Data'!$I$32,0,10*ROW('Sanitation Data'!I164)))</f>
        <v/>
      </c>
      <c r="DO170" s="370" t="str">
        <f ca="1">+IF(OFFSET('Hygiene Data'!$D$11,0,10*ROW('Hygiene Data'!D164))="","",OFFSET('Hygiene Data'!$D$11,0,10*ROW('Hygiene Data'!D164)))</f>
        <v/>
      </c>
      <c r="DP170" s="370" t="str">
        <f ca="1">+IF(OFFSET('Hygiene Data'!$D$12,0,10*ROW('Hygiene Data'!D164))="","",OFFSET('Hygiene Data'!$D$12,0,10*ROW('Hygiene Data'!D164)))</f>
        <v/>
      </c>
      <c r="DQ170" s="370" t="str">
        <f ca="1">+IF(OFFSET('Hygiene Data'!$D$13,0,10*ROW('Hygiene Data'!D164))="","",OFFSET('Hygiene Data'!$D$13,0,10*ROW('Hygiene Data'!D164)))</f>
        <v/>
      </c>
      <c r="DR170" s="370" t="str">
        <f ca="1">+IF(OFFSET('Hygiene Data'!$E$11,0,10*ROW('Hygiene Data'!E164))="","",OFFSET('Hygiene Data'!$E$11,0,10*ROW('Hygiene Data'!E164)))</f>
        <v/>
      </c>
      <c r="DS170" s="370" t="str">
        <f ca="1">+IF(OFFSET('Hygiene Data'!$E$12,0,10*ROW('Hygiene Data'!E164))="","",OFFSET('Hygiene Data'!$E$12,0,10*ROW('Hygiene Data'!E164)))</f>
        <v/>
      </c>
      <c r="DT170" s="370" t="str">
        <f ca="1">+IF(OFFSET('Hygiene Data'!$E$13,0,10*ROW('Hygiene Data'!E164))="","",OFFSET('Hygiene Data'!$E$13,0,10*ROW('Hygiene Data'!E164)))</f>
        <v/>
      </c>
      <c r="DU170" s="370" t="str">
        <f ca="1">+IF(OFFSET('Hygiene Data'!$F$11,0,10*ROW('Hygiene Data'!F164))="","",OFFSET('Hygiene Data'!$F$11,0,10*ROW('Hygiene Data'!F164)))</f>
        <v/>
      </c>
      <c r="DV170" s="370" t="str">
        <f ca="1">+IF(OFFSET('Hygiene Data'!$F$12,0,10*ROW('Hygiene Data'!F164))="","",OFFSET('Hygiene Data'!$F$12,0,10*ROW('Hygiene Data'!F164)))</f>
        <v/>
      </c>
      <c r="DW170" s="370" t="str">
        <f ca="1">+IF(OFFSET('Hygiene Data'!$F$13,0,10*ROW('Hygiene Data'!F164))="","",OFFSET('Hygiene Data'!$F$13,0,10*ROW('Hygiene Data'!F164)))</f>
        <v/>
      </c>
      <c r="DX170" s="370" t="str">
        <f ca="1">+IF(OFFSET('Hygiene Data'!$G$11,0,10*ROW('Hygiene Data'!G164))="","",OFFSET('Hygiene Data'!$G$11,0,10*ROW('Hygiene Data'!G164)))</f>
        <v/>
      </c>
      <c r="DY170" s="370" t="str">
        <f ca="1">+IF(OFFSET('Hygiene Data'!$G$12,0,10*ROW('Hygiene Data'!G164))="","",OFFSET('Hygiene Data'!$G$12,0,10*ROW('Hygiene Data'!G164)))</f>
        <v/>
      </c>
      <c r="DZ170" s="370" t="str">
        <f ca="1">+IF(OFFSET('Hygiene Data'!$G$13,0,10*ROW('Hygiene Data'!G164))="","",OFFSET('Hygiene Data'!$G$13,0,10*ROW('Hygiene Data'!G164)))</f>
        <v/>
      </c>
      <c r="EA170" s="370" t="str">
        <f ca="1">+IF(OFFSET('Hygiene Data'!$H$11,0,10*ROW('Hygiene Data'!H164))="","",OFFSET('Hygiene Data'!$H$11,0,10*ROW('Hygiene Data'!H164)))</f>
        <v/>
      </c>
      <c r="EB170" s="370" t="str">
        <f ca="1">+IF(OFFSET('Hygiene Data'!$H$12,0,10*ROW('Hygiene Data'!H164))="","",OFFSET('Hygiene Data'!$H$12,0,10*ROW('Hygiene Data'!H164)))</f>
        <v/>
      </c>
      <c r="EC170" s="370" t="str">
        <f ca="1">+IF(OFFSET('Hygiene Data'!$H$13,0,10*ROW('Hygiene Data'!H164))="","",OFFSET('Hygiene Data'!$H$13,0,10*ROW('Hygiene Data'!H164)))</f>
        <v/>
      </c>
      <c r="ED170" s="370" t="str">
        <f ca="1">+IF(OFFSET('Hygiene Data'!$I$11,0,10*ROW('Hygiene Data'!I164))="","",OFFSET('Hygiene Data'!$I$11,0,10*ROW('Hygiene Data'!I164)))</f>
        <v/>
      </c>
      <c r="EE170" s="370" t="str">
        <f ca="1">+IF(OFFSET('Hygiene Data'!$I$12,0,10*ROW('Hygiene Data'!I164))="","",OFFSET('Hygiene Data'!$I$12,0,10*ROW('Hygiene Data'!I164)))</f>
        <v/>
      </c>
      <c r="EF170" s="370" t="str">
        <f ca="1">+IF(OFFSET('Hygiene Data'!$I$13,0,10*ROW('Hygiene Data'!I164))="","",OFFSET('Hygiene Data'!$I$13,0,10*ROW('Hygiene Data'!I164)))</f>
        <v/>
      </c>
    </row>
    <row r="171" spans="1:136" x14ac:dyDescent="0.25">
      <c r="A171" s="479" t="str">
        <f ca="1">+IF(OFFSET('Water Data'!$B$2,0,10*ROW('Water Data'!E165))="","",OFFSET('Water Data'!$B$2,0,10*ROW('Water Data'!E165)))</f>
        <v/>
      </c>
      <c r="B171" s="47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6" t="str">
        <f t="shared" ca="1" si="2"/>
        <v/>
      </c>
      <c r="D171" s="50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0" t="str">
        <f ca="1">+IF(OFFSET('Water Data'!$D$27,0,10*ROW('Water Data'!D165))="","",OFFSET('Water Data'!$D$27,0,10*ROW('Water Data'!D165)))</f>
        <v/>
      </c>
      <c r="BT171" s="370" t="str">
        <f ca="1">+IF(OFFSET('Water Data'!$D$28,0,10*ROW('Water Data'!D165))="","",OFFSET('Water Data'!$D$28,0,10*ROW('Water Data'!D165)))</f>
        <v/>
      </c>
      <c r="BU171" s="370" t="str">
        <f ca="1">+IF(OFFSET('Water Data'!$D$29,0,10*ROW('Water Data'!D165))="","",OFFSET('Water Data'!$D$29,0,10*ROW('Water Data'!D165)))</f>
        <v/>
      </c>
      <c r="BV171" s="370" t="str">
        <f ca="1">+IF(OFFSET('Water Data'!$E$27,0,10*ROW('Water Data'!E165))="","",OFFSET('Water Data'!$E$27,0,10*ROW('Water Data'!E165)))</f>
        <v/>
      </c>
      <c r="BW171" s="370" t="str">
        <f ca="1">+IF(OFFSET('Water Data'!$E$28,0,10*ROW('Water Data'!E165))="","",OFFSET('Water Data'!$E$28,0,10*ROW('Water Data'!E165)))</f>
        <v/>
      </c>
      <c r="BX171" s="370" t="str">
        <f ca="1">+IF(OFFSET('Water Data'!$E$29,0,10*ROW('Water Data'!E165))="","",OFFSET('Water Data'!$E$29,0,10*ROW('Water Data'!E165)))</f>
        <v/>
      </c>
      <c r="BY171" s="370" t="str">
        <f ca="1">+IF(OFFSET('Water Data'!$F$27,0,10*ROW('Water Data'!F165))="","",OFFSET('Water Data'!$F$27,0,10*ROW('Water Data'!F165)))</f>
        <v/>
      </c>
      <c r="BZ171" s="370" t="str">
        <f ca="1">+IF(OFFSET('Water Data'!$F$28,0,10*ROW('Water Data'!F165))="","",OFFSET('Water Data'!$F$28,0,10*ROW('Water Data'!F165)))</f>
        <v/>
      </c>
      <c r="CA171" s="370" t="str">
        <f ca="1">+IF(OFFSET('Water Data'!$F$29,0,10*ROW('Water Data'!F165))="","",OFFSET('Water Data'!$F$29,0,10*ROW('Water Data'!F165)))</f>
        <v/>
      </c>
      <c r="CB171" s="370" t="str">
        <f ca="1">+IF(OFFSET('Water Data'!$G$27,0,10*ROW('Water Data'!G165))="","",OFFSET('Water Data'!$G$27,0,10*ROW('Water Data'!G165)))</f>
        <v/>
      </c>
      <c r="CC171" s="370" t="str">
        <f ca="1">+IF(OFFSET('Water Data'!$G$28,0,10*ROW('Water Data'!G165))="","",OFFSET('Water Data'!$G$28,0,10*ROW('Water Data'!G165)))</f>
        <v/>
      </c>
      <c r="CD171" s="370" t="str">
        <f ca="1">+IF(OFFSET('Water Data'!$G$29,0,10*ROW('Water Data'!G165))="","",OFFSET('Water Data'!$G$29,0,10*ROW('Water Data'!G165)))</f>
        <v/>
      </c>
      <c r="CE171" s="370" t="str">
        <f ca="1">+IF(OFFSET('Water Data'!$H$27,0,10*ROW('Water Data'!H165))="","",OFFSET('Water Data'!$H$27,0,10*ROW('Water Data'!H165)))</f>
        <v/>
      </c>
      <c r="CF171" s="370" t="str">
        <f ca="1">+IF(OFFSET('Water Data'!$H$28,0,10*ROW('Water Data'!H165))="","",OFFSET('Water Data'!$H$28,0,10*ROW('Water Data'!H165)))</f>
        <v/>
      </c>
      <c r="CG171" s="370" t="str">
        <f ca="1">+IF(OFFSET('Water Data'!$H$29,0,10*ROW('Water Data'!H165))="","",OFFSET('Water Data'!$H$29,0,10*ROW('Water Data'!H165)))</f>
        <v/>
      </c>
      <c r="CH171" s="370" t="str">
        <f ca="1">+IF(OFFSET('Water Data'!$I$27,0,10*ROW('Water Data'!I165))="","",OFFSET('Water Data'!$I$27,0,10*ROW('Water Data'!I165)))</f>
        <v/>
      </c>
      <c r="CI171" s="370" t="str">
        <f ca="1">+IF(OFFSET('Water Data'!$I$28,0,10*ROW('Water Data'!I165))="","",OFFSET('Water Data'!$I$28,0,10*ROW('Water Data'!I165)))</f>
        <v/>
      </c>
      <c r="CJ171" s="370" t="str">
        <f ca="1">+IF(OFFSET('Water Data'!$I$29,0,10*ROW('Water Data'!I165))="","",OFFSET('Water Data'!$I$29,0,10*ROW('Water Data'!I165)))</f>
        <v/>
      </c>
      <c r="CK171" s="370" t="str">
        <f ca="1">+IF(OFFSET('Sanitation Data'!$D$28,0,10*ROW('Sanitation Data'!D165))="","",OFFSET('Sanitation Data'!$D$28,0,10*ROW('Sanitation Data'!D165)))</f>
        <v/>
      </c>
      <c r="CL171" s="370" t="str">
        <f ca="1">+IF(OFFSET('Sanitation Data'!$D$29,0,10*ROW('Sanitation Data'!D165))="","",OFFSET('Sanitation Data'!$D$29,0,10*ROW('Sanitation Data'!D165)))</f>
        <v/>
      </c>
      <c r="CM171" s="370" t="str">
        <f ca="1">+IF(OFFSET('Sanitation Data'!$D$30,0,10*ROW('Sanitation Data'!D165))="","",OFFSET('Sanitation Data'!$D$30,0,10*ROW('Sanitation Data'!D165)))</f>
        <v/>
      </c>
      <c r="CN171" s="370" t="str">
        <f ca="1">+IF(OFFSET('Sanitation Data'!$D$31,0,10*ROW('Sanitation Data'!D165))="","",OFFSET('Sanitation Data'!$D$31,0,10*ROW('Sanitation Data'!D165)))</f>
        <v/>
      </c>
      <c r="CO171" s="370" t="str">
        <f ca="1">+IF(OFFSET('Sanitation Data'!$D$32,0,10*ROW('Sanitation Data'!D165))="","",OFFSET('Sanitation Data'!$D$32,0,10*ROW('Sanitation Data'!D165)))</f>
        <v/>
      </c>
      <c r="CP171" s="370" t="str">
        <f ca="1">+IF(OFFSET('Sanitation Data'!$E$28,0,10*ROW('Sanitation Data'!E165))="","",OFFSET('Sanitation Data'!$E$28,0,10*ROW('Sanitation Data'!E165)))</f>
        <v/>
      </c>
      <c r="CQ171" s="370" t="str">
        <f ca="1">+IF(OFFSET('Sanitation Data'!$E$29,0,10*ROW('Sanitation Data'!E165))="","",OFFSET('Sanitation Data'!$E$29,0,10*ROW('Sanitation Data'!E165)))</f>
        <v/>
      </c>
      <c r="CR171" s="370" t="str">
        <f ca="1">+IF(OFFSET('Sanitation Data'!$E$30,0,10*ROW('Sanitation Data'!E165))="","",OFFSET('Sanitation Data'!$E$30,0,10*ROW('Sanitation Data'!E165)))</f>
        <v/>
      </c>
      <c r="CS171" s="370" t="str">
        <f ca="1">+IF(OFFSET('Sanitation Data'!$E$31,0,10*ROW('Sanitation Data'!E165))="","",OFFSET('Sanitation Data'!$E$31,0,10*ROW('Sanitation Data'!E165)))</f>
        <v/>
      </c>
      <c r="CT171" s="370" t="str">
        <f ca="1">+IF(OFFSET('Sanitation Data'!$E$32,0,10*ROW('Sanitation Data'!E165))="","",OFFSET('Sanitation Data'!$E$32,0,10*ROW('Sanitation Data'!E165)))</f>
        <v/>
      </c>
      <c r="CU171" s="370" t="str">
        <f ca="1">+IF(OFFSET('Sanitation Data'!$F$28,0,10*ROW('Sanitation Data'!F165))="","",OFFSET('Sanitation Data'!$F$28,0,10*ROW('Sanitation Data'!F165)))</f>
        <v/>
      </c>
      <c r="CV171" s="370" t="str">
        <f ca="1">+IF(OFFSET('Sanitation Data'!$F$29,0,10*ROW('Sanitation Data'!F165))="","",OFFSET('Sanitation Data'!$F$29,0,10*ROW('Sanitation Data'!F165)))</f>
        <v/>
      </c>
      <c r="CW171" s="370" t="str">
        <f ca="1">+IF(OFFSET('Sanitation Data'!$F$30,0,10*ROW('Sanitation Data'!F165))="","",OFFSET('Sanitation Data'!$F$30,0,10*ROW('Sanitation Data'!F165)))</f>
        <v/>
      </c>
      <c r="CX171" s="370" t="str">
        <f ca="1">+IF(OFFSET('Sanitation Data'!$F$31,0,10*ROW('Sanitation Data'!F165))="","",OFFSET('Sanitation Data'!$F$31,0,10*ROW('Sanitation Data'!F165)))</f>
        <v/>
      </c>
      <c r="CY171" s="370" t="str">
        <f ca="1">+IF(OFFSET('Sanitation Data'!$F$32,0,10*ROW('Sanitation Data'!F165))="","",OFFSET('Sanitation Data'!$F$32,0,10*ROW('Sanitation Data'!F165)))</f>
        <v/>
      </c>
      <c r="CZ171" s="370" t="str">
        <f ca="1">+IF(OFFSET('Sanitation Data'!$G$28,0,10*ROW('Sanitation Data'!G165))="","",OFFSET('Sanitation Data'!$G$28,0,10*ROW('Sanitation Data'!G165)))</f>
        <v/>
      </c>
      <c r="DA171" s="370" t="str">
        <f ca="1">+IF(OFFSET('Sanitation Data'!$G$29,0,10*ROW('Sanitation Data'!G165))="","",OFFSET('Sanitation Data'!$G$29,0,10*ROW('Sanitation Data'!G165)))</f>
        <v/>
      </c>
      <c r="DB171" s="370" t="str">
        <f ca="1">+IF(OFFSET('Sanitation Data'!$G$30,0,10*ROW('Sanitation Data'!G165))="","",OFFSET('Sanitation Data'!$G$30,0,10*ROW('Sanitation Data'!G165)))</f>
        <v/>
      </c>
      <c r="DC171" s="370" t="str">
        <f ca="1">+IF(OFFSET('Sanitation Data'!$G$31,0,10*ROW('Sanitation Data'!G165))="","",OFFSET('Sanitation Data'!$G$31,0,10*ROW('Sanitation Data'!G165)))</f>
        <v/>
      </c>
      <c r="DD171" s="370" t="str">
        <f ca="1">+IF(OFFSET('Sanitation Data'!$G$32,0,10*ROW('Sanitation Data'!G165))="","",OFFSET('Sanitation Data'!$G$32,0,10*ROW('Sanitation Data'!G165)))</f>
        <v/>
      </c>
      <c r="DE171" s="370" t="str">
        <f ca="1">+IF(OFFSET('Sanitation Data'!$H$28,0,10*ROW('Sanitation Data'!H165))="","",OFFSET('Sanitation Data'!$H$28,0,10*ROW('Sanitation Data'!H165)))</f>
        <v/>
      </c>
      <c r="DF171" s="370" t="str">
        <f ca="1">+IF(OFFSET('Sanitation Data'!$H$29,0,10*ROW('Sanitation Data'!H165))="","",OFFSET('Sanitation Data'!$H$29,0,10*ROW('Sanitation Data'!H165)))</f>
        <v/>
      </c>
      <c r="DG171" s="370" t="str">
        <f ca="1">+IF(OFFSET('Sanitation Data'!$H$30,0,10*ROW('Sanitation Data'!H165))="","",OFFSET('Sanitation Data'!$H$30,0,10*ROW('Sanitation Data'!H165)))</f>
        <v/>
      </c>
      <c r="DH171" s="370" t="str">
        <f ca="1">+IF(OFFSET('Sanitation Data'!$H$31,0,10*ROW('Sanitation Data'!H165))="","",OFFSET('Sanitation Data'!$H$31,0,10*ROW('Sanitation Data'!H165)))</f>
        <v/>
      </c>
      <c r="DI171" s="370" t="str">
        <f ca="1">+IF(OFFSET('Sanitation Data'!$H$32,0,10*ROW('Sanitation Data'!H165))="","",OFFSET('Sanitation Data'!$H$32,0,10*ROW('Sanitation Data'!H165)))</f>
        <v/>
      </c>
      <c r="DJ171" s="370" t="str">
        <f ca="1">+IF(OFFSET('Sanitation Data'!$I$28,0,10*ROW('Sanitation Data'!I165))="","",OFFSET('Sanitation Data'!$I$28,0,10*ROW('Sanitation Data'!I165)))</f>
        <v/>
      </c>
      <c r="DK171" s="370" t="str">
        <f ca="1">+IF(OFFSET('Sanitation Data'!$I$29,0,10*ROW('Sanitation Data'!I165))="","",OFFSET('Sanitation Data'!$I$29,0,10*ROW('Sanitation Data'!I165)))</f>
        <v/>
      </c>
      <c r="DL171" s="370" t="str">
        <f ca="1">+IF(OFFSET('Sanitation Data'!$I$30,0,10*ROW('Sanitation Data'!I165))="","",OFFSET('Sanitation Data'!$I$30,0,10*ROW('Sanitation Data'!I165)))</f>
        <v/>
      </c>
      <c r="DM171" s="370" t="str">
        <f ca="1">+IF(OFFSET('Sanitation Data'!$I$31,0,10*ROW('Sanitation Data'!I165))="","",OFFSET('Sanitation Data'!$I$31,0,10*ROW('Sanitation Data'!I165)))</f>
        <v/>
      </c>
      <c r="DN171" s="370" t="str">
        <f ca="1">+IF(OFFSET('Sanitation Data'!$I$32,0,10*ROW('Sanitation Data'!I165))="","",OFFSET('Sanitation Data'!$I$32,0,10*ROW('Sanitation Data'!I165)))</f>
        <v/>
      </c>
      <c r="DO171" s="370" t="str">
        <f ca="1">+IF(OFFSET('Hygiene Data'!$D$11,0,10*ROW('Hygiene Data'!D165))="","",OFFSET('Hygiene Data'!$D$11,0,10*ROW('Hygiene Data'!D165)))</f>
        <v/>
      </c>
      <c r="DP171" s="370" t="str">
        <f ca="1">+IF(OFFSET('Hygiene Data'!$D$12,0,10*ROW('Hygiene Data'!D165))="","",OFFSET('Hygiene Data'!$D$12,0,10*ROW('Hygiene Data'!D165)))</f>
        <v/>
      </c>
      <c r="DQ171" s="370" t="str">
        <f ca="1">+IF(OFFSET('Hygiene Data'!$D$13,0,10*ROW('Hygiene Data'!D165))="","",OFFSET('Hygiene Data'!$D$13,0,10*ROW('Hygiene Data'!D165)))</f>
        <v/>
      </c>
      <c r="DR171" s="370" t="str">
        <f ca="1">+IF(OFFSET('Hygiene Data'!$E$11,0,10*ROW('Hygiene Data'!E165))="","",OFFSET('Hygiene Data'!$E$11,0,10*ROW('Hygiene Data'!E165)))</f>
        <v/>
      </c>
      <c r="DS171" s="370" t="str">
        <f ca="1">+IF(OFFSET('Hygiene Data'!$E$12,0,10*ROW('Hygiene Data'!E165))="","",OFFSET('Hygiene Data'!$E$12,0,10*ROW('Hygiene Data'!E165)))</f>
        <v/>
      </c>
      <c r="DT171" s="370" t="str">
        <f ca="1">+IF(OFFSET('Hygiene Data'!$E$13,0,10*ROW('Hygiene Data'!E165))="","",OFFSET('Hygiene Data'!$E$13,0,10*ROW('Hygiene Data'!E165)))</f>
        <v/>
      </c>
      <c r="DU171" s="370" t="str">
        <f ca="1">+IF(OFFSET('Hygiene Data'!$F$11,0,10*ROW('Hygiene Data'!F165))="","",OFFSET('Hygiene Data'!$F$11,0,10*ROW('Hygiene Data'!F165)))</f>
        <v/>
      </c>
      <c r="DV171" s="370" t="str">
        <f ca="1">+IF(OFFSET('Hygiene Data'!$F$12,0,10*ROW('Hygiene Data'!F165))="","",OFFSET('Hygiene Data'!$F$12,0,10*ROW('Hygiene Data'!F165)))</f>
        <v/>
      </c>
      <c r="DW171" s="370" t="str">
        <f ca="1">+IF(OFFSET('Hygiene Data'!$F$13,0,10*ROW('Hygiene Data'!F165))="","",OFFSET('Hygiene Data'!$F$13,0,10*ROW('Hygiene Data'!F165)))</f>
        <v/>
      </c>
      <c r="DX171" s="370" t="str">
        <f ca="1">+IF(OFFSET('Hygiene Data'!$G$11,0,10*ROW('Hygiene Data'!G165))="","",OFFSET('Hygiene Data'!$G$11,0,10*ROW('Hygiene Data'!G165)))</f>
        <v/>
      </c>
      <c r="DY171" s="370" t="str">
        <f ca="1">+IF(OFFSET('Hygiene Data'!$G$12,0,10*ROW('Hygiene Data'!G165))="","",OFFSET('Hygiene Data'!$G$12,0,10*ROW('Hygiene Data'!G165)))</f>
        <v/>
      </c>
      <c r="DZ171" s="370" t="str">
        <f ca="1">+IF(OFFSET('Hygiene Data'!$G$13,0,10*ROW('Hygiene Data'!G165))="","",OFFSET('Hygiene Data'!$G$13,0,10*ROW('Hygiene Data'!G165)))</f>
        <v/>
      </c>
      <c r="EA171" s="370" t="str">
        <f ca="1">+IF(OFFSET('Hygiene Data'!$H$11,0,10*ROW('Hygiene Data'!H165))="","",OFFSET('Hygiene Data'!$H$11,0,10*ROW('Hygiene Data'!H165)))</f>
        <v/>
      </c>
      <c r="EB171" s="370" t="str">
        <f ca="1">+IF(OFFSET('Hygiene Data'!$H$12,0,10*ROW('Hygiene Data'!H165))="","",OFFSET('Hygiene Data'!$H$12,0,10*ROW('Hygiene Data'!H165)))</f>
        <v/>
      </c>
      <c r="EC171" s="370" t="str">
        <f ca="1">+IF(OFFSET('Hygiene Data'!$H$13,0,10*ROW('Hygiene Data'!H165))="","",OFFSET('Hygiene Data'!$H$13,0,10*ROW('Hygiene Data'!H165)))</f>
        <v/>
      </c>
      <c r="ED171" s="370" t="str">
        <f ca="1">+IF(OFFSET('Hygiene Data'!$I$11,0,10*ROW('Hygiene Data'!I165))="","",OFFSET('Hygiene Data'!$I$11,0,10*ROW('Hygiene Data'!I165)))</f>
        <v/>
      </c>
      <c r="EE171" s="370" t="str">
        <f ca="1">+IF(OFFSET('Hygiene Data'!$I$12,0,10*ROW('Hygiene Data'!I165))="","",OFFSET('Hygiene Data'!$I$12,0,10*ROW('Hygiene Data'!I165)))</f>
        <v/>
      </c>
      <c r="EF171" s="370" t="str">
        <f ca="1">+IF(OFFSET('Hygiene Data'!$I$13,0,10*ROW('Hygiene Data'!I165))="","",OFFSET('Hygiene Data'!$I$13,0,10*ROW('Hygiene Data'!I165)))</f>
        <v/>
      </c>
    </row>
    <row r="172" spans="1:136" x14ac:dyDescent="0.25">
      <c r="A172" s="479" t="str">
        <f ca="1">+IF(OFFSET('Water Data'!$B$2,0,10*ROW('Water Data'!E166))="","",OFFSET('Water Data'!$B$2,0,10*ROW('Water Data'!E166)))</f>
        <v/>
      </c>
      <c r="B172" s="47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6" t="str">
        <f t="shared" ca="1" si="2"/>
        <v/>
      </c>
      <c r="D172" s="50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0" t="str">
        <f ca="1">+IF(OFFSET('Water Data'!$D$27,0,10*ROW('Water Data'!D166))="","",OFFSET('Water Data'!$D$27,0,10*ROW('Water Data'!D166)))</f>
        <v/>
      </c>
      <c r="BT172" s="370" t="str">
        <f ca="1">+IF(OFFSET('Water Data'!$D$28,0,10*ROW('Water Data'!D166))="","",OFFSET('Water Data'!$D$28,0,10*ROW('Water Data'!D166)))</f>
        <v/>
      </c>
      <c r="BU172" s="370" t="str">
        <f ca="1">+IF(OFFSET('Water Data'!$D$29,0,10*ROW('Water Data'!D166))="","",OFFSET('Water Data'!$D$29,0,10*ROW('Water Data'!D166)))</f>
        <v/>
      </c>
      <c r="BV172" s="370" t="str">
        <f ca="1">+IF(OFFSET('Water Data'!$E$27,0,10*ROW('Water Data'!E166))="","",OFFSET('Water Data'!$E$27,0,10*ROW('Water Data'!E166)))</f>
        <v/>
      </c>
      <c r="BW172" s="370" t="str">
        <f ca="1">+IF(OFFSET('Water Data'!$E$28,0,10*ROW('Water Data'!E166))="","",OFFSET('Water Data'!$E$28,0,10*ROW('Water Data'!E166)))</f>
        <v/>
      </c>
      <c r="BX172" s="370" t="str">
        <f ca="1">+IF(OFFSET('Water Data'!$E$29,0,10*ROW('Water Data'!E166))="","",OFFSET('Water Data'!$E$29,0,10*ROW('Water Data'!E166)))</f>
        <v/>
      </c>
      <c r="BY172" s="370" t="str">
        <f ca="1">+IF(OFFSET('Water Data'!$F$27,0,10*ROW('Water Data'!F166))="","",OFFSET('Water Data'!$F$27,0,10*ROW('Water Data'!F166)))</f>
        <v/>
      </c>
      <c r="BZ172" s="370" t="str">
        <f ca="1">+IF(OFFSET('Water Data'!$F$28,0,10*ROW('Water Data'!F166))="","",OFFSET('Water Data'!$F$28,0,10*ROW('Water Data'!F166)))</f>
        <v/>
      </c>
      <c r="CA172" s="370" t="str">
        <f ca="1">+IF(OFFSET('Water Data'!$F$29,0,10*ROW('Water Data'!F166))="","",OFFSET('Water Data'!$F$29,0,10*ROW('Water Data'!F166)))</f>
        <v/>
      </c>
      <c r="CB172" s="370" t="str">
        <f ca="1">+IF(OFFSET('Water Data'!$G$27,0,10*ROW('Water Data'!G166))="","",OFFSET('Water Data'!$G$27,0,10*ROW('Water Data'!G166)))</f>
        <v/>
      </c>
      <c r="CC172" s="370" t="str">
        <f ca="1">+IF(OFFSET('Water Data'!$G$28,0,10*ROW('Water Data'!G166))="","",OFFSET('Water Data'!$G$28,0,10*ROW('Water Data'!G166)))</f>
        <v/>
      </c>
      <c r="CD172" s="370" t="str">
        <f ca="1">+IF(OFFSET('Water Data'!$G$29,0,10*ROW('Water Data'!G166))="","",OFFSET('Water Data'!$G$29,0,10*ROW('Water Data'!G166)))</f>
        <v/>
      </c>
      <c r="CE172" s="370" t="str">
        <f ca="1">+IF(OFFSET('Water Data'!$H$27,0,10*ROW('Water Data'!H166))="","",OFFSET('Water Data'!$H$27,0,10*ROW('Water Data'!H166)))</f>
        <v/>
      </c>
      <c r="CF172" s="370" t="str">
        <f ca="1">+IF(OFFSET('Water Data'!$H$28,0,10*ROW('Water Data'!H166))="","",OFFSET('Water Data'!$H$28,0,10*ROW('Water Data'!H166)))</f>
        <v/>
      </c>
      <c r="CG172" s="370" t="str">
        <f ca="1">+IF(OFFSET('Water Data'!$H$29,0,10*ROW('Water Data'!H166))="","",OFFSET('Water Data'!$H$29,0,10*ROW('Water Data'!H166)))</f>
        <v/>
      </c>
      <c r="CH172" s="370" t="str">
        <f ca="1">+IF(OFFSET('Water Data'!$I$27,0,10*ROW('Water Data'!I166))="","",OFFSET('Water Data'!$I$27,0,10*ROW('Water Data'!I166)))</f>
        <v/>
      </c>
      <c r="CI172" s="370" t="str">
        <f ca="1">+IF(OFFSET('Water Data'!$I$28,0,10*ROW('Water Data'!I166))="","",OFFSET('Water Data'!$I$28,0,10*ROW('Water Data'!I166)))</f>
        <v/>
      </c>
      <c r="CJ172" s="370" t="str">
        <f ca="1">+IF(OFFSET('Water Data'!$I$29,0,10*ROW('Water Data'!I166))="","",OFFSET('Water Data'!$I$29,0,10*ROW('Water Data'!I166)))</f>
        <v/>
      </c>
      <c r="CK172" s="370" t="str">
        <f ca="1">+IF(OFFSET('Sanitation Data'!$D$28,0,10*ROW('Sanitation Data'!D166))="","",OFFSET('Sanitation Data'!$D$28,0,10*ROW('Sanitation Data'!D166)))</f>
        <v/>
      </c>
      <c r="CL172" s="370" t="str">
        <f ca="1">+IF(OFFSET('Sanitation Data'!$D$29,0,10*ROW('Sanitation Data'!D166))="","",OFFSET('Sanitation Data'!$D$29,0,10*ROW('Sanitation Data'!D166)))</f>
        <v/>
      </c>
      <c r="CM172" s="370" t="str">
        <f ca="1">+IF(OFFSET('Sanitation Data'!$D$30,0,10*ROW('Sanitation Data'!D166))="","",OFFSET('Sanitation Data'!$D$30,0,10*ROW('Sanitation Data'!D166)))</f>
        <v/>
      </c>
      <c r="CN172" s="370" t="str">
        <f ca="1">+IF(OFFSET('Sanitation Data'!$D$31,0,10*ROW('Sanitation Data'!D166))="","",OFFSET('Sanitation Data'!$D$31,0,10*ROW('Sanitation Data'!D166)))</f>
        <v/>
      </c>
      <c r="CO172" s="370" t="str">
        <f ca="1">+IF(OFFSET('Sanitation Data'!$D$32,0,10*ROW('Sanitation Data'!D166))="","",OFFSET('Sanitation Data'!$D$32,0,10*ROW('Sanitation Data'!D166)))</f>
        <v/>
      </c>
      <c r="CP172" s="370" t="str">
        <f ca="1">+IF(OFFSET('Sanitation Data'!$E$28,0,10*ROW('Sanitation Data'!E166))="","",OFFSET('Sanitation Data'!$E$28,0,10*ROW('Sanitation Data'!E166)))</f>
        <v/>
      </c>
      <c r="CQ172" s="370" t="str">
        <f ca="1">+IF(OFFSET('Sanitation Data'!$E$29,0,10*ROW('Sanitation Data'!E166))="","",OFFSET('Sanitation Data'!$E$29,0,10*ROW('Sanitation Data'!E166)))</f>
        <v/>
      </c>
      <c r="CR172" s="370" t="str">
        <f ca="1">+IF(OFFSET('Sanitation Data'!$E$30,0,10*ROW('Sanitation Data'!E166))="","",OFFSET('Sanitation Data'!$E$30,0,10*ROW('Sanitation Data'!E166)))</f>
        <v/>
      </c>
      <c r="CS172" s="370" t="str">
        <f ca="1">+IF(OFFSET('Sanitation Data'!$E$31,0,10*ROW('Sanitation Data'!E166))="","",OFFSET('Sanitation Data'!$E$31,0,10*ROW('Sanitation Data'!E166)))</f>
        <v/>
      </c>
      <c r="CT172" s="370" t="str">
        <f ca="1">+IF(OFFSET('Sanitation Data'!$E$32,0,10*ROW('Sanitation Data'!E166))="","",OFFSET('Sanitation Data'!$E$32,0,10*ROW('Sanitation Data'!E166)))</f>
        <v/>
      </c>
      <c r="CU172" s="370" t="str">
        <f ca="1">+IF(OFFSET('Sanitation Data'!$F$28,0,10*ROW('Sanitation Data'!F166))="","",OFFSET('Sanitation Data'!$F$28,0,10*ROW('Sanitation Data'!F166)))</f>
        <v/>
      </c>
      <c r="CV172" s="370" t="str">
        <f ca="1">+IF(OFFSET('Sanitation Data'!$F$29,0,10*ROW('Sanitation Data'!F166))="","",OFFSET('Sanitation Data'!$F$29,0,10*ROW('Sanitation Data'!F166)))</f>
        <v/>
      </c>
      <c r="CW172" s="370" t="str">
        <f ca="1">+IF(OFFSET('Sanitation Data'!$F$30,0,10*ROW('Sanitation Data'!F166))="","",OFFSET('Sanitation Data'!$F$30,0,10*ROW('Sanitation Data'!F166)))</f>
        <v/>
      </c>
      <c r="CX172" s="370" t="str">
        <f ca="1">+IF(OFFSET('Sanitation Data'!$F$31,0,10*ROW('Sanitation Data'!F166))="","",OFFSET('Sanitation Data'!$F$31,0,10*ROW('Sanitation Data'!F166)))</f>
        <v/>
      </c>
      <c r="CY172" s="370" t="str">
        <f ca="1">+IF(OFFSET('Sanitation Data'!$F$32,0,10*ROW('Sanitation Data'!F166))="","",OFFSET('Sanitation Data'!$F$32,0,10*ROW('Sanitation Data'!F166)))</f>
        <v/>
      </c>
      <c r="CZ172" s="370" t="str">
        <f ca="1">+IF(OFFSET('Sanitation Data'!$G$28,0,10*ROW('Sanitation Data'!G166))="","",OFFSET('Sanitation Data'!$G$28,0,10*ROW('Sanitation Data'!G166)))</f>
        <v/>
      </c>
      <c r="DA172" s="370" t="str">
        <f ca="1">+IF(OFFSET('Sanitation Data'!$G$29,0,10*ROW('Sanitation Data'!G166))="","",OFFSET('Sanitation Data'!$G$29,0,10*ROW('Sanitation Data'!G166)))</f>
        <v/>
      </c>
      <c r="DB172" s="370" t="str">
        <f ca="1">+IF(OFFSET('Sanitation Data'!$G$30,0,10*ROW('Sanitation Data'!G166))="","",OFFSET('Sanitation Data'!$G$30,0,10*ROW('Sanitation Data'!G166)))</f>
        <v/>
      </c>
      <c r="DC172" s="370" t="str">
        <f ca="1">+IF(OFFSET('Sanitation Data'!$G$31,0,10*ROW('Sanitation Data'!G166))="","",OFFSET('Sanitation Data'!$G$31,0,10*ROW('Sanitation Data'!G166)))</f>
        <v/>
      </c>
      <c r="DD172" s="370" t="str">
        <f ca="1">+IF(OFFSET('Sanitation Data'!$G$32,0,10*ROW('Sanitation Data'!G166))="","",OFFSET('Sanitation Data'!$G$32,0,10*ROW('Sanitation Data'!G166)))</f>
        <v/>
      </c>
      <c r="DE172" s="370" t="str">
        <f ca="1">+IF(OFFSET('Sanitation Data'!$H$28,0,10*ROW('Sanitation Data'!H166))="","",OFFSET('Sanitation Data'!$H$28,0,10*ROW('Sanitation Data'!H166)))</f>
        <v/>
      </c>
      <c r="DF172" s="370" t="str">
        <f ca="1">+IF(OFFSET('Sanitation Data'!$H$29,0,10*ROW('Sanitation Data'!H166))="","",OFFSET('Sanitation Data'!$H$29,0,10*ROW('Sanitation Data'!H166)))</f>
        <v/>
      </c>
      <c r="DG172" s="370" t="str">
        <f ca="1">+IF(OFFSET('Sanitation Data'!$H$30,0,10*ROW('Sanitation Data'!H166))="","",OFFSET('Sanitation Data'!$H$30,0,10*ROW('Sanitation Data'!H166)))</f>
        <v/>
      </c>
      <c r="DH172" s="370" t="str">
        <f ca="1">+IF(OFFSET('Sanitation Data'!$H$31,0,10*ROW('Sanitation Data'!H166))="","",OFFSET('Sanitation Data'!$H$31,0,10*ROW('Sanitation Data'!H166)))</f>
        <v/>
      </c>
      <c r="DI172" s="370" t="str">
        <f ca="1">+IF(OFFSET('Sanitation Data'!$H$32,0,10*ROW('Sanitation Data'!H166))="","",OFFSET('Sanitation Data'!$H$32,0,10*ROW('Sanitation Data'!H166)))</f>
        <v/>
      </c>
      <c r="DJ172" s="370" t="str">
        <f ca="1">+IF(OFFSET('Sanitation Data'!$I$28,0,10*ROW('Sanitation Data'!I166))="","",OFFSET('Sanitation Data'!$I$28,0,10*ROW('Sanitation Data'!I166)))</f>
        <v/>
      </c>
      <c r="DK172" s="370" t="str">
        <f ca="1">+IF(OFFSET('Sanitation Data'!$I$29,0,10*ROW('Sanitation Data'!I166))="","",OFFSET('Sanitation Data'!$I$29,0,10*ROW('Sanitation Data'!I166)))</f>
        <v/>
      </c>
      <c r="DL172" s="370" t="str">
        <f ca="1">+IF(OFFSET('Sanitation Data'!$I$30,0,10*ROW('Sanitation Data'!I166))="","",OFFSET('Sanitation Data'!$I$30,0,10*ROW('Sanitation Data'!I166)))</f>
        <v/>
      </c>
      <c r="DM172" s="370" t="str">
        <f ca="1">+IF(OFFSET('Sanitation Data'!$I$31,0,10*ROW('Sanitation Data'!I166))="","",OFFSET('Sanitation Data'!$I$31,0,10*ROW('Sanitation Data'!I166)))</f>
        <v/>
      </c>
      <c r="DN172" s="370" t="str">
        <f ca="1">+IF(OFFSET('Sanitation Data'!$I$32,0,10*ROW('Sanitation Data'!I166))="","",OFFSET('Sanitation Data'!$I$32,0,10*ROW('Sanitation Data'!I166)))</f>
        <v/>
      </c>
      <c r="DO172" s="370" t="str">
        <f ca="1">+IF(OFFSET('Hygiene Data'!$D$11,0,10*ROW('Hygiene Data'!D166))="","",OFFSET('Hygiene Data'!$D$11,0,10*ROW('Hygiene Data'!D166)))</f>
        <v/>
      </c>
      <c r="DP172" s="370" t="str">
        <f ca="1">+IF(OFFSET('Hygiene Data'!$D$12,0,10*ROW('Hygiene Data'!D166))="","",OFFSET('Hygiene Data'!$D$12,0,10*ROW('Hygiene Data'!D166)))</f>
        <v/>
      </c>
      <c r="DQ172" s="370" t="str">
        <f ca="1">+IF(OFFSET('Hygiene Data'!$D$13,0,10*ROW('Hygiene Data'!D166))="","",OFFSET('Hygiene Data'!$D$13,0,10*ROW('Hygiene Data'!D166)))</f>
        <v/>
      </c>
      <c r="DR172" s="370" t="str">
        <f ca="1">+IF(OFFSET('Hygiene Data'!$E$11,0,10*ROW('Hygiene Data'!E166))="","",OFFSET('Hygiene Data'!$E$11,0,10*ROW('Hygiene Data'!E166)))</f>
        <v/>
      </c>
      <c r="DS172" s="370" t="str">
        <f ca="1">+IF(OFFSET('Hygiene Data'!$E$12,0,10*ROW('Hygiene Data'!E166))="","",OFFSET('Hygiene Data'!$E$12,0,10*ROW('Hygiene Data'!E166)))</f>
        <v/>
      </c>
      <c r="DT172" s="370" t="str">
        <f ca="1">+IF(OFFSET('Hygiene Data'!$E$13,0,10*ROW('Hygiene Data'!E166))="","",OFFSET('Hygiene Data'!$E$13,0,10*ROW('Hygiene Data'!E166)))</f>
        <v/>
      </c>
      <c r="DU172" s="370" t="str">
        <f ca="1">+IF(OFFSET('Hygiene Data'!$F$11,0,10*ROW('Hygiene Data'!F166))="","",OFFSET('Hygiene Data'!$F$11,0,10*ROW('Hygiene Data'!F166)))</f>
        <v/>
      </c>
      <c r="DV172" s="370" t="str">
        <f ca="1">+IF(OFFSET('Hygiene Data'!$F$12,0,10*ROW('Hygiene Data'!F166))="","",OFFSET('Hygiene Data'!$F$12,0,10*ROW('Hygiene Data'!F166)))</f>
        <v/>
      </c>
      <c r="DW172" s="370" t="str">
        <f ca="1">+IF(OFFSET('Hygiene Data'!$F$13,0,10*ROW('Hygiene Data'!F166))="","",OFFSET('Hygiene Data'!$F$13,0,10*ROW('Hygiene Data'!F166)))</f>
        <v/>
      </c>
      <c r="DX172" s="370" t="str">
        <f ca="1">+IF(OFFSET('Hygiene Data'!$G$11,0,10*ROW('Hygiene Data'!G166))="","",OFFSET('Hygiene Data'!$G$11,0,10*ROW('Hygiene Data'!G166)))</f>
        <v/>
      </c>
      <c r="DY172" s="370" t="str">
        <f ca="1">+IF(OFFSET('Hygiene Data'!$G$12,0,10*ROW('Hygiene Data'!G166))="","",OFFSET('Hygiene Data'!$G$12,0,10*ROW('Hygiene Data'!G166)))</f>
        <v/>
      </c>
      <c r="DZ172" s="370" t="str">
        <f ca="1">+IF(OFFSET('Hygiene Data'!$G$13,0,10*ROW('Hygiene Data'!G166))="","",OFFSET('Hygiene Data'!$G$13,0,10*ROW('Hygiene Data'!G166)))</f>
        <v/>
      </c>
      <c r="EA172" s="370" t="str">
        <f ca="1">+IF(OFFSET('Hygiene Data'!$H$11,0,10*ROW('Hygiene Data'!H166))="","",OFFSET('Hygiene Data'!$H$11,0,10*ROW('Hygiene Data'!H166)))</f>
        <v/>
      </c>
      <c r="EB172" s="370" t="str">
        <f ca="1">+IF(OFFSET('Hygiene Data'!$H$12,0,10*ROW('Hygiene Data'!H166))="","",OFFSET('Hygiene Data'!$H$12,0,10*ROW('Hygiene Data'!H166)))</f>
        <v/>
      </c>
      <c r="EC172" s="370" t="str">
        <f ca="1">+IF(OFFSET('Hygiene Data'!$H$13,0,10*ROW('Hygiene Data'!H166))="","",OFFSET('Hygiene Data'!$H$13,0,10*ROW('Hygiene Data'!H166)))</f>
        <v/>
      </c>
      <c r="ED172" s="370" t="str">
        <f ca="1">+IF(OFFSET('Hygiene Data'!$I$11,0,10*ROW('Hygiene Data'!I166))="","",OFFSET('Hygiene Data'!$I$11,0,10*ROW('Hygiene Data'!I166)))</f>
        <v/>
      </c>
      <c r="EE172" s="370" t="str">
        <f ca="1">+IF(OFFSET('Hygiene Data'!$I$12,0,10*ROW('Hygiene Data'!I166))="","",OFFSET('Hygiene Data'!$I$12,0,10*ROW('Hygiene Data'!I166)))</f>
        <v/>
      </c>
      <c r="EF172" s="370" t="str">
        <f ca="1">+IF(OFFSET('Hygiene Data'!$I$13,0,10*ROW('Hygiene Data'!I166))="","",OFFSET('Hygiene Data'!$I$13,0,10*ROW('Hygiene Data'!I166)))</f>
        <v/>
      </c>
    </row>
    <row r="173" spans="1:136" x14ac:dyDescent="0.25">
      <c r="A173" s="479" t="str">
        <f ca="1">+IF(OFFSET('Water Data'!$B$2,0,10*ROW('Water Data'!E167))="","",OFFSET('Water Data'!$B$2,0,10*ROW('Water Data'!E167)))</f>
        <v/>
      </c>
      <c r="B173" s="47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6" t="str">
        <f t="shared" ca="1" si="2"/>
        <v/>
      </c>
      <c r="D173" s="50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0" t="str">
        <f ca="1">+IF(OFFSET('Water Data'!$D$27,0,10*ROW('Water Data'!D167))="","",OFFSET('Water Data'!$D$27,0,10*ROW('Water Data'!D167)))</f>
        <v/>
      </c>
      <c r="BT173" s="370" t="str">
        <f ca="1">+IF(OFFSET('Water Data'!$D$28,0,10*ROW('Water Data'!D167))="","",OFFSET('Water Data'!$D$28,0,10*ROW('Water Data'!D167)))</f>
        <v/>
      </c>
      <c r="BU173" s="370" t="str">
        <f ca="1">+IF(OFFSET('Water Data'!$D$29,0,10*ROW('Water Data'!D167))="","",OFFSET('Water Data'!$D$29,0,10*ROW('Water Data'!D167)))</f>
        <v/>
      </c>
      <c r="BV173" s="370" t="str">
        <f ca="1">+IF(OFFSET('Water Data'!$E$27,0,10*ROW('Water Data'!E167))="","",OFFSET('Water Data'!$E$27,0,10*ROW('Water Data'!E167)))</f>
        <v/>
      </c>
      <c r="BW173" s="370" t="str">
        <f ca="1">+IF(OFFSET('Water Data'!$E$28,0,10*ROW('Water Data'!E167))="","",OFFSET('Water Data'!$E$28,0,10*ROW('Water Data'!E167)))</f>
        <v/>
      </c>
      <c r="BX173" s="370" t="str">
        <f ca="1">+IF(OFFSET('Water Data'!$E$29,0,10*ROW('Water Data'!E167))="","",OFFSET('Water Data'!$E$29,0,10*ROW('Water Data'!E167)))</f>
        <v/>
      </c>
      <c r="BY173" s="370" t="str">
        <f ca="1">+IF(OFFSET('Water Data'!$F$27,0,10*ROW('Water Data'!F167))="","",OFFSET('Water Data'!$F$27,0,10*ROW('Water Data'!F167)))</f>
        <v/>
      </c>
      <c r="BZ173" s="370" t="str">
        <f ca="1">+IF(OFFSET('Water Data'!$F$28,0,10*ROW('Water Data'!F167))="","",OFFSET('Water Data'!$F$28,0,10*ROW('Water Data'!F167)))</f>
        <v/>
      </c>
      <c r="CA173" s="370" t="str">
        <f ca="1">+IF(OFFSET('Water Data'!$F$29,0,10*ROW('Water Data'!F167))="","",OFFSET('Water Data'!$F$29,0,10*ROW('Water Data'!F167)))</f>
        <v/>
      </c>
      <c r="CB173" s="370" t="str">
        <f ca="1">+IF(OFFSET('Water Data'!$G$27,0,10*ROW('Water Data'!G167))="","",OFFSET('Water Data'!$G$27,0,10*ROW('Water Data'!G167)))</f>
        <v/>
      </c>
      <c r="CC173" s="370" t="str">
        <f ca="1">+IF(OFFSET('Water Data'!$G$28,0,10*ROW('Water Data'!G167))="","",OFFSET('Water Data'!$G$28,0,10*ROW('Water Data'!G167)))</f>
        <v/>
      </c>
      <c r="CD173" s="370" t="str">
        <f ca="1">+IF(OFFSET('Water Data'!$G$29,0,10*ROW('Water Data'!G167))="","",OFFSET('Water Data'!$G$29,0,10*ROW('Water Data'!G167)))</f>
        <v/>
      </c>
      <c r="CE173" s="370" t="str">
        <f ca="1">+IF(OFFSET('Water Data'!$H$27,0,10*ROW('Water Data'!H167))="","",OFFSET('Water Data'!$H$27,0,10*ROW('Water Data'!H167)))</f>
        <v/>
      </c>
      <c r="CF173" s="370" t="str">
        <f ca="1">+IF(OFFSET('Water Data'!$H$28,0,10*ROW('Water Data'!H167))="","",OFFSET('Water Data'!$H$28,0,10*ROW('Water Data'!H167)))</f>
        <v/>
      </c>
      <c r="CG173" s="370" t="str">
        <f ca="1">+IF(OFFSET('Water Data'!$H$29,0,10*ROW('Water Data'!H167))="","",OFFSET('Water Data'!$H$29,0,10*ROW('Water Data'!H167)))</f>
        <v/>
      </c>
      <c r="CH173" s="370" t="str">
        <f ca="1">+IF(OFFSET('Water Data'!$I$27,0,10*ROW('Water Data'!I167))="","",OFFSET('Water Data'!$I$27,0,10*ROW('Water Data'!I167)))</f>
        <v/>
      </c>
      <c r="CI173" s="370" t="str">
        <f ca="1">+IF(OFFSET('Water Data'!$I$28,0,10*ROW('Water Data'!I167))="","",OFFSET('Water Data'!$I$28,0,10*ROW('Water Data'!I167)))</f>
        <v/>
      </c>
      <c r="CJ173" s="370" t="str">
        <f ca="1">+IF(OFFSET('Water Data'!$I$29,0,10*ROW('Water Data'!I167))="","",OFFSET('Water Data'!$I$29,0,10*ROW('Water Data'!I167)))</f>
        <v/>
      </c>
      <c r="CK173" s="370" t="str">
        <f ca="1">+IF(OFFSET('Sanitation Data'!$D$28,0,10*ROW('Sanitation Data'!D167))="","",OFFSET('Sanitation Data'!$D$28,0,10*ROW('Sanitation Data'!D167)))</f>
        <v/>
      </c>
      <c r="CL173" s="370" t="str">
        <f ca="1">+IF(OFFSET('Sanitation Data'!$D$29,0,10*ROW('Sanitation Data'!D167))="","",OFFSET('Sanitation Data'!$D$29,0,10*ROW('Sanitation Data'!D167)))</f>
        <v/>
      </c>
      <c r="CM173" s="370" t="str">
        <f ca="1">+IF(OFFSET('Sanitation Data'!$D$30,0,10*ROW('Sanitation Data'!D167))="","",OFFSET('Sanitation Data'!$D$30,0,10*ROW('Sanitation Data'!D167)))</f>
        <v/>
      </c>
      <c r="CN173" s="370" t="str">
        <f ca="1">+IF(OFFSET('Sanitation Data'!$D$31,0,10*ROW('Sanitation Data'!D167))="","",OFFSET('Sanitation Data'!$D$31,0,10*ROW('Sanitation Data'!D167)))</f>
        <v/>
      </c>
      <c r="CO173" s="370" t="str">
        <f ca="1">+IF(OFFSET('Sanitation Data'!$D$32,0,10*ROW('Sanitation Data'!D167))="","",OFFSET('Sanitation Data'!$D$32,0,10*ROW('Sanitation Data'!D167)))</f>
        <v/>
      </c>
      <c r="CP173" s="370" t="str">
        <f ca="1">+IF(OFFSET('Sanitation Data'!$E$28,0,10*ROW('Sanitation Data'!E167))="","",OFFSET('Sanitation Data'!$E$28,0,10*ROW('Sanitation Data'!E167)))</f>
        <v/>
      </c>
      <c r="CQ173" s="370" t="str">
        <f ca="1">+IF(OFFSET('Sanitation Data'!$E$29,0,10*ROW('Sanitation Data'!E167))="","",OFFSET('Sanitation Data'!$E$29,0,10*ROW('Sanitation Data'!E167)))</f>
        <v/>
      </c>
      <c r="CR173" s="370" t="str">
        <f ca="1">+IF(OFFSET('Sanitation Data'!$E$30,0,10*ROW('Sanitation Data'!E167))="","",OFFSET('Sanitation Data'!$E$30,0,10*ROW('Sanitation Data'!E167)))</f>
        <v/>
      </c>
      <c r="CS173" s="370" t="str">
        <f ca="1">+IF(OFFSET('Sanitation Data'!$E$31,0,10*ROW('Sanitation Data'!E167))="","",OFFSET('Sanitation Data'!$E$31,0,10*ROW('Sanitation Data'!E167)))</f>
        <v/>
      </c>
      <c r="CT173" s="370" t="str">
        <f ca="1">+IF(OFFSET('Sanitation Data'!$E$32,0,10*ROW('Sanitation Data'!E167))="","",OFFSET('Sanitation Data'!$E$32,0,10*ROW('Sanitation Data'!E167)))</f>
        <v/>
      </c>
      <c r="CU173" s="370" t="str">
        <f ca="1">+IF(OFFSET('Sanitation Data'!$F$28,0,10*ROW('Sanitation Data'!F167))="","",OFFSET('Sanitation Data'!$F$28,0,10*ROW('Sanitation Data'!F167)))</f>
        <v/>
      </c>
      <c r="CV173" s="370" t="str">
        <f ca="1">+IF(OFFSET('Sanitation Data'!$F$29,0,10*ROW('Sanitation Data'!F167))="","",OFFSET('Sanitation Data'!$F$29,0,10*ROW('Sanitation Data'!F167)))</f>
        <v/>
      </c>
      <c r="CW173" s="370" t="str">
        <f ca="1">+IF(OFFSET('Sanitation Data'!$F$30,0,10*ROW('Sanitation Data'!F167))="","",OFFSET('Sanitation Data'!$F$30,0,10*ROW('Sanitation Data'!F167)))</f>
        <v/>
      </c>
      <c r="CX173" s="370" t="str">
        <f ca="1">+IF(OFFSET('Sanitation Data'!$F$31,0,10*ROW('Sanitation Data'!F167))="","",OFFSET('Sanitation Data'!$F$31,0,10*ROW('Sanitation Data'!F167)))</f>
        <v/>
      </c>
      <c r="CY173" s="370" t="str">
        <f ca="1">+IF(OFFSET('Sanitation Data'!$F$32,0,10*ROW('Sanitation Data'!F167))="","",OFFSET('Sanitation Data'!$F$32,0,10*ROW('Sanitation Data'!F167)))</f>
        <v/>
      </c>
      <c r="CZ173" s="370" t="str">
        <f ca="1">+IF(OFFSET('Sanitation Data'!$G$28,0,10*ROW('Sanitation Data'!G167))="","",OFFSET('Sanitation Data'!$G$28,0,10*ROW('Sanitation Data'!G167)))</f>
        <v/>
      </c>
      <c r="DA173" s="370" t="str">
        <f ca="1">+IF(OFFSET('Sanitation Data'!$G$29,0,10*ROW('Sanitation Data'!G167))="","",OFFSET('Sanitation Data'!$G$29,0,10*ROW('Sanitation Data'!G167)))</f>
        <v/>
      </c>
      <c r="DB173" s="370" t="str">
        <f ca="1">+IF(OFFSET('Sanitation Data'!$G$30,0,10*ROW('Sanitation Data'!G167))="","",OFFSET('Sanitation Data'!$G$30,0,10*ROW('Sanitation Data'!G167)))</f>
        <v/>
      </c>
      <c r="DC173" s="370" t="str">
        <f ca="1">+IF(OFFSET('Sanitation Data'!$G$31,0,10*ROW('Sanitation Data'!G167))="","",OFFSET('Sanitation Data'!$G$31,0,10*ROW('Sanitation Data'!G167)))</f>
        <v/>
      </c>
      <c r="DD173" s="370" t="str">
        <f ca="1">+IF(OFFSET('Sanitation Data'!$G$32,0,10*ROW('Sanitation Data'!G167))="","",OFFSET('Sanitation Data'!$G$32,0,10*ROW('Sanitation Data'!G167)))</f>
        <v/>
      </c>
      <c r="DE173" s="370" t="str">
        <f ca="1">+IF(OFFSET('Sanitation Data'!$H$28,0,10*ROW('Sanitation Data'!H167))="","",OFFSET('Sanitation Data'!$H$28,0,10*ROW('Sanitation Data'!H167)))</f>
        <v/>
      </c>
      <c r="DF173" s="370" t="str">
        <f ca="1">+IF(OFFSET('Sanitation Data'!$H$29,0,10*ROW('Sanitation Data'!H167))="","",OFFSET('Sanitation Data'!$H$29,0,10*ROW('Sanitation Data'!H167)))</f>
        <v/>
      </c>
      <c r="DG173" s="370" t="str">
        <f ca="1">+IF(OFFSET('Sanitation Data'!$H$30,0,10*ROW('Sanitation Data'!H167))="","",OFFSET('Sanitation Data'!$H$30,0,10*ROW('Sanitation Data'!H167)))</f>
        <v/>
      </c>
      <c r="DH173" s="370" t="str">
        <f ca="1">+IF(OFFSET('Sanitation Data'!$H$31,0,10*ROW('Sanitation Data'!H167))="","",OFFSET('Sanitation Data'!$H$31,0,10*ROW('Sanitation Data'!H167)))</f>
        <v/>
      </c>
      <c r="DI173" s="370" t="str">
        <f ca="1">+IF(OFFSET('Sanitation Data'!$H$32,0,10*ROW('Sanitation Data'!H167))="","",OFFSET('Sanitation Data'!$H$32,0,10*ROW('Sanitation Data'!H167)))</f>
        <v/>
      </c>
      <c r="DJ173" s="370" t="str">
        <f ca="1">+IF(OFFSET('Sanitation Data'!$I$28,0,10*ROW('Sanitation Data'!I167))="","",OFFSET('Sanitation Data'!$I$28,0,10*ROW('Sanitation Data'!I167)))</f>
        <v/>
      </c>
      <c r="DK173" s="370" t="str">
        <f ca="1">+IF(OFFSET('Sanitation Data'!$I$29,0,10*ROW('Sanitation Data'!I167))="","",OFFSET('Sanitation Data'!$I$29,0,10*ROW('Sanitation Data'!I167)))</f>
        <v/>
      </c>
      <c r="DL173" s="370" t="str">
        <f ca="1">+IF(OFFSET('Sanitation Data'!$I$30,0,10*ROW('Sanitation Data'!I167))="","",OFFSET('Sanitation Data'!$I$30,0,10*ROW('Sanitation Data'!I167)))</f>
        <v/>
      </c>
      <c r="DM173" s="370" t="str">
        <f ca="1">+IF(OFFSET('Sanitation Data'!$I$31,0,10*ROW('Sanitation Data'!I167))="","",OFFSET('Sanitation Data'!$I$31,0,10*ROW('Sanitation Data'!I167)))</f>
        <v/>
      </c>
      <c r="DN173" s="370" t="str">
        <f ca="1">+IF(OFFSET('Sanitation Data'!$I$32,0,10*ROW('Sanitation Data'!I167))="","",OFFSET('Sanitation Data'!$I$32,0,10*ROW('Sanitation Data'!I167)))</f>
        <v/>
      </c>
      <c r="DO173" s="370" t="str">
        <f ca="1">+IF(OFFSET('Hygiene Data'!$D$11,0,10*ROW('Hygiene Data'!D167))="","",OFFSET('Hygiene Data'!$D$11,0,10*ROW('Hygiene Data'!D167)))</f>
        <v/>
      </c>
      <c r="DP173" s="370" t="str">
        <f ca="1">+IF(OFFSET('Hygiene Data'!$D$12,0,10*ROW('Hygiene Data'!D167))="","",OFFSET('Hygiene Data'!$D$12,0,10*ROW('Hygiene Data'!D167)))</f>
        <v/>
      </c>
      <c r="DQ173" s="370" t="str">
        <f ca="1">+IF(OFFSET('Hygiene Data'!$D$13,0,10*ROW('Hygiene Data'!D167))="","",OFFSET('Hygiene Data'!$D$13,0,10*ROW('Hygiene Data'!D167)))</f>
        <v/>
      </c>
      <c r="DR173" s="370" t="str">
        <f ca="1">+IF(OFFSET('Hygiene Data'!$E$11,0,10*ROW('Hygiene Data'!E167))="","",OFFSET('Hygiene Data'!$E$11,0,10*ROW('Hygiene Data'!E167)))</f>
        <v/>
      </c>
      <c r="DS173" s="370" t="str">
        <f ca="1">+IF(OFFSET('Hygiene Data'!$E$12,0,10*ROW('Hygiene Data'!E167))="","",OFFSET('Hygiene Data'!$E$12,0,10*ROW('Hygiene Data'!E167)))</f>
        <v/>
      </c>
      <c r="DT173" s="370" t="str">
        <f ca="1">+IF(OFFSET('Hygiene Data'!$E$13,0,10*ROW('Hygiene Data'!E167))="","",OFFSET('Hygiene Data'!$E$13,0,10*ROW('Hygiene Data'!E167)))</f>
        <v/>
      </c>
      <c r="DU173" s="370" t="str">
        <f ca="1">+IF(OFFSET('Hygiene Data'!$F$11,0,10*ROW('Hygiene Data'!F167))="","",OFFSET('Hygiene Data'!$F$11,0,10*ROW('Hygiene Data'!F167)))</f>
        <v/>
      </c>
      <c r="DV173" s="370" t="str">
        <f ca="1">+IF(OFFSET('Hygiene Data'!$F$12,0,10*ROW('Hygiene Data'!F167))="","",OFFSET('Hygiene Data'!$F$12,0,10*ROW('Hygiene Data'!F167)))</f>
        <v/>
      </c>
      <c r="DW173" s="370" t="str">
        <f ca="1">+IF(OFFSET('Hygiene Data'!$F$13,0,10*ROW('Hygiene Data'!F167))="","",OFFSET('Hygiene Data'!$F$13,0,10*ROW('Hygiene Data'!F167)))</f>
        <v/>
      </c>
      <c r="DX173" s="370" t="str">
        <f ca="1">+IF(OFFSET('Hygiene Data'!$G$11,0,10*ROW('Hygiene Data'!G167))="","",OFFSET('Hygiene Data'!$G$11,0,10*ROW('Hygiene Data'!G167)))</f>
        <v/>
      </c>
      <c r="DY173" s="370" t="str">
        <f ca="1">+IF(OFFSET('Hygiene Data'!$G$12,0,10*ROW('Hygiene Data'!G167))="","",OFFSET('Hygiene Data'!$G$12,0,10*ROW('Hygiene Data'!G167)))</f>
        <v/>
      </c>
      <c r="DZ173" s="370" t="str">
        <f ca="1">+IF(OFFSET('Hygiene Data'!$G$13,0,10*ROW('Hygiene Data'!G167))="","",OFFSET('Hygiene Data'!$G$13,0,10*ROW('Hygiene Data'!G167)))</f>
        <v/>
      </c>
      <c r="EA173" s="370" t="str">
        <f ca="1">+IF(OFFSET('Hygiene Data'!$H$11,0,10*ROW('Hygiene Data'!H167))="","",OFFSET('Hygiene Data'!$H$11,0,10*ROW('Hygiene Data'!H167)))</f>
        <v/>
      </c>
      <c r="EB173" s="370" t="str">
        <f ca="1">+IF(OFFSET('Hygiene Data'!$H$12,0,10*ROW('Hygiene Data'!H167))="","",OFFSET('Hygiene Data'!$H$12,0,10*ROW('Hygiene Data'!H167)))</f>
        <v/>
      </c>
      <c r="EC173" s="370" t="str">
        <f ca="1">+IF(OFFSET('Hygiene Data'!$H$13,0,10*ROW('Hygiene Data'!H167))="","",OFFSET('Hygiene Data'!$H$13,0,10*ROW('Hygiene Data'!H167)))</f>
        <v/>
      </c>
      <c r="ED173" s="370" t="str">
        <f ca="1">+IF(OFFSET('Hygiene Data'!$I$11,0,10*ROW('Hygiene Data'!I167))="","",OFFSET('Hygiene Data'!$I$11,0,10*ROW('Hygiene Data'!I167)))</f>
        <v/>
      </c>
      <c r="EE173" s="370" t="str">
        <f ca="1">+IF(OFFSET('Hygiene Data'!$I$12,0,10*ROW('Hygiene Data'!I167))="","",OFFSET('Hygiene Data'!$I$12,0,10*ROW('Hygiene Data'!I167)))</f>
        <v/>
      </c>
      <c r="EF173" s="370" t="str">
        <f ca="1">+IF(OFFSET('Hygiene Data'!$I$13,0,10*ROW('Hygiene Data'!I167))="","",OFFSET('Hygiene Data'!$I$13,0,10*ROW('Hygiene Data'!I167)))</f>
        <v/>
      </c>
    </row>
    <row r="174" spans="1:136" x14ac:dyDescent="0.25">
      <c r="A174" s="479" t="str">
        <f ca="1">+IF(OFFSET('Water Data'!$B$2,0,10*ROW('Water Data'!E168))="","",OFFSET('Water Data'!$B$2,0,10*ROW('Water Data'!E168)))</f>
        <v/>
      </c>
      <c r="B174" s="47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6" t="str">
        <f t="shared" ca="1" si="2"/>
        <v/>
      </c>
      <c r="D174" s="50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0" t="str">
        <f ca="1">+IF(OFFSET('Water Data'!$D$27,0,10*ROW('Water Data'!D168))="","",OFFSET('Water Data'!$D$27,0,10*ROW('Water Data'!D168)))</f>
        <v/>
      </c>
      <c r="BT174" s="370" t="str">
        <f ca="1">+IF(OFFSET('Water Data'!$D$28,0,10*ROW('Water Data'!D168))="","",OFFSET('Water Data'!$D$28,0,10*ROW('Water Data'!D168)))</f>
        <v/>
      </c>
      <c r="BU174" s="370" t="str">
        <f ca="1">+IF(OFFSET('Water Data'!$D$29,0,10*ROW('Water Data'!D168))="","",OFFSET('Water Data'!$D$29,0,10*ROW('Water Data'!D168)))</f>
        <v/>
      </c>
      <c r="BV174" s="370" t="str">
        <f ca="1">+IF(OFFSET('Water Data'!$E$27,0,10*ROW('Water Data'!E168))="","",OFFSET('Water Data'!$E$27,0,10*ROW('Water Data'!E168)))</f>
        <v/>
      </c>
      <c r="BW174" s="370" t="str">
        <f ca="1">+IF(OFFSET('Water Data'!$E$28,0,10*ROW('Water Data'!E168))="","",OFFSET('Water Data'!$E$28,0,10*ROW('Water Data'!E168)))</f>
        <v/>
      </c>
      <c r="BX174" s="370" t="str">
        <f ca="1">+IF(OFFSET('Water Data'!$E$29,0,10*ROW('Water Data'!E168))="","",OFFSET('Water Data'!$E$29,0,10*ROW('Water Data'!E168)))</f>
        <v/>
      </c>
      <c r="BY174" s="370" t="str">
        <f ca="1">+IF(OFFSET('Water Data'!$F$27,0,10*ROW('Water Data'!F168))="","",OFFSET('Water Data'!$F$27,0,10*ROW('Water Data'!F168)))</f>
        <v/>
      </c>
      <c r="BZ174" s="370" t="str">
        <f ca="1">+IF(OFFSET('Water Data'!$F$28,0,10*ROW('Water Data'!F168))="","",OFFSET('Water Data'!$F$28,0,10*ROW('Water Data'!F168)))</f>
        <v/>
      </c>
      <c r="CA174" s="370" t="str">
        <f ca="1">+IF(OFFSET('Water Data'!$F$29,0,10*ROW('Water Data'!F168))="","",OFFSET('Water Data'!$F$29,0,10*ROW('Water Data'!F168)))</f>
        <v/>
      </c>
      <c r="CB174" s="370" t="str">
        <f ca="1">+IF(OFFSET('Water Data'!$G$27,0,10*ROW('Water Data'!G168))="","",OFFSET('Water Data'!$G$27,0,10*ROW('Water Data'!G168)))</f>
        <v/>
      </c>
      <c r="CC174" s="370" t="str">
        <f ca="1">+IF(OFFSET('Water Data'!$G$28,0,10*ROW('Water Data'!G168))="","",OFFSET('Water Data'!$G$28,0,10*ROW('Water Data'!G168)))</f>
        <v/>
      </c>
      <c r="CD174" s="370" t="str">
        <f ca="1">+IF(OFFSET('Water Data'!$G$29,0,10*ROW('Water Data'!G168))="","",OFFSET('Water Data'!$G$29,0,10*ROW('Water Data'!G168)))</f>
        <v/>
      </c>
      <c r="CE174" s="370" t="str">
        <f ca="1">+IF(OFFSET('Water Data'!$H$27,0,10*ROW('Water Data'!H168))="","",OFFSET('Water Data'!$H$27,0,10*ROW('Water Data'!H168)))</f>
        <v/>
      </c>
      <c r="CF174" s="370" t="str">
        <f ca="1">+IF(OFFSET('Water Data'!$H$28,0,10*ROW('Water Data'!H168))="","",OFFSET('Water Data'!$H$28,0,10*ROW('Water Data'!H168)))</f>
        <v/>
      </c>
      <c r="CG174" s="370" t="str">
        <f ca="1">+IF(OFFSET('Water Data'!$H$29,0,10*ROW('Water Data'!H168))="","",OFFSET('Water Data'!$H$29,0,10*ROW('Water Data'!H168)))</f>
        <v/>
      </c>
      <c r="CH174" s="370" t="str">
        <f ca="1">+IF(OFFSET('Water Data'!$I$27,0,10*ROW('Water Data'!I168))="","",OFFSET('Water Data'!$I$27,0,10*ROW('Water Data'!I168)))</f>
        <v/>
      </c>
      <c r="CI174" s="370" t="str">
        <f ca="1">+IF(OFFSET('Water Data'!$I$28,0,10*ROW('Water Data'!I168))="","",OFFSET('Water Data'!$I$28,0,10*ROW('Water Data'!I168)))</f>
        <v/>
      </c>
      <c r="CJ174" s="370" t="str">
        <f ca="1">+IF(OFFSET('Water Data'!$I$29,0,10*ROW('Water Data'!I168))="","",OFFSET('Water Data'!$I$29,0,10*ROW('Water Data'!I168)))</f>
        <v/>
      </c>
      <c r="CK174" s="370" t="str">
        <f ca="1">+IF(OFFSET('Sanitation Data'!$D$28,0,10*ROW('Sanitation Data'!D168))="","",OFFSET('Sanitation Data'!$D$28,0,10*ROW('Sanitation Data'!D168)))</f>
        <v/>
      </c>
      <c r="CL174" s="370" t="str">
        <f ca="1">+IF(OFFSET('Sanitation Data'!$D$29,0,10*ROW('Sanitation Data'!D168))="","",OFFSET('Sanitation Data'!$D$29,0,10*ROW('Sanitation Data'!D168)))</f>
        <v/>
      </c>
      <c r="CM174" s="370" t="str">
        <f ca="1">+IF(OFFSET('Sanitation Data'!$D$30,0,10*ROW('Sanitation Data'!D168))="","",OFFSET('Sanitation Data'!$D$30,0,10*ROW('Sanitation Data'!D168)))</f>
        <v/>
      </c>
      <c r="CN174" s="370" t="str">
        <f ca="1">+IF(OFFSET('Sanitation Data'!$D$31,0,10*ROW('Sanitation Data'!D168))="","",OFFSET('Sanitation Data'!$D$31,0,10*ROW('Sanitation Data'!D168)))</f>
        <v/>
      </c>
      <c r="CO174" s="370" t="str">
        <f ca="1">+IF(OFFSET('Sanitation Data'!$D$32,0,10*ROW('Sanitation Data'!D168))="","",OFFSET('Sanitation Data'!$D$32,0,10*ROW('Sanitation Data'!D168)))</f>
        <v/>
      </c>
      <c r="CP174" s="370" t="str">
        <f ca="1">+IF(OFFSET('Sanitation Data'!$E$28,0,10*ROW('Sanitation Data'!E168))="","",OFFSET('Sanitation Data'!$E$28,0,10*ROW('Sanitation Data'!E168)))</f>
        <v/>
      </c>
      <c r="CQ174" s="370" t="str">
        <f ca="1">+IF(OFFSET('Sanitation Data'!$E$29,0,10*ROW('Sanitation Data'!E168))="","",OFFSET('Sanitation Data'!$E$29,0,10*ROW('Sanitation Data'!E168)))</f>
        <v/>
      </c>
      <c r="CR174" s="370" t="str">
        <f ca="1">+IF(OFFSET('Sanitation Data'!$E$30,0,10*ROW('Sanitation Data'!E168))="","",OFFSET('Sanitation Data'!$E$30,0,10*ROW('Sanitation Data'!E168)))</f>
        <v/>
      </c>
      <c r="CS174" s="370" t="str">
        <f ca="1">+IF(OFFSET('Sanitation Data'!$E$31,0,10*ROW('Sanitation Data'!E168))="","",OFFSET('Sanitation Data'!$E$31,0,10*ROW('Sanitation Data'!E168)))</f>
        <v/>
      </c>
      <c r="CT174" s="370" t="str">
        <f ca="1">+IF(OFFSET('Sanitation Data'!$E$32,0,10*ROW('Sanitation Data'!E168))="","",OFFSET('Sanitation Data'!$E$32,0,10*ROW('Sanitation Data'!E168)))</f>
        <v/>
      </c>
      <c r="CU174" s="370" t="str">
        <f ca="1">+IF(OFFSET('Sanitation Data'!$F$28,0,10*ROW('Sanitation Data'!F168))="","",OFFSET('Sanitation Data'!$F$28,0,10*ROW('Sanitation Data'!F168)))</f>
        <v/>
      </c>
      <c r="CV174" s="370" t="str">
        <f ca="1">+IF(OFFSET('Sanitation Data'!$F$29,0,10*ROW('Sanitation Data'!F168))="","",OFFSET('Sanitation Data'!$F$29,0,10*ROW('Sanitation Data'!F168)))</f>
        <v/>
      </c>
      <c r="CW174" s="370" t="str">
        <f ca="1">+IF(OFFSET('Sanitation Data'!$F$30,0,10*ROW('Sanitation Data'!F168))="","",OFFSET('Sanitation Data'!$F$30,0,10*ROW('Sanitation Data'!F168)))</f>
        <v/>
      </c>
      <c r="CX174" s="370" t="str">
        <f ca="1">+IF(OFFSET('Sanitation Data'!$F$31,0,10*ROW('Sanitation Data'!F168))="","",OFFSET('Sanitation Data'!$F$31,0,10*ROW('Sanitation Data'!F168)))</f>
        <v/>
      </c>
      <c r="CY174" s="370" t="str">
        <f ca="1">+IF(OFFSET('Sanitation Data'!$F$32,0,10*ROW('Sanitation Data'!F168))="","",OFFSET('Sanitation Data'!$F$32,0,10*ROW('Sanitation Data'!F168)))</f>
        <v/>
      </c>
      <c r="CZ174" s="370" t="str">
        <f ca="1">+IF(OFFSET('Sanitation Data'!$G$28,0,10*ROW('Sanitation Data'!G168))="","",OFFSET('Sanitation Data'!$G$28,0,10*ROW('Sanitation Data'!G168)))</f>
        <v/>
      </c>
      <c r="DA174" s="370" t="str">
        <f ca="1">+IF(OFFSET('Sanitation Data'!$G$29,0,10*ROW('Sanitation Data'!G168))="","",OFFSET('Sanitation Data'!$G$29,0,10*ROW('Sanitation Data'!G168)))</f>
        <v/>
      </c>
      <c r="DB174" s="370" t="str">
        <f ca="1">+IF(OFFSET('Sanitation Data'!$G$30,0,10*ROW('Sanitation Data'!G168))="","",OFFSET('Sanitation Data'!$G$30,0,10*ROW('Sanitation Data'!G168)))</f>
        <v/>
      </c>
      <c r="DC174" s="370" t="str">
        <f ca="1">+IF(OFFSET('Sanitation Data'!$G$31,0,10*ROW('Sanitation Data'!G168))="","",OFFSET('Sanitation Data'!$G$31,0,10*ROW('Sanitation Data'!G168)))</f>
        <v/>
      </c>
      <c r="DD174" s="370" t="str">
        <f ca="1">+IF(OFFSET('Sanitation Data'!$G$32,0,10*ROW('Sanitation Data'!G168))="","",OFFSET('Sanitation Data'!$G$32,0,10*ROW('Sanitation Data'!G168)))</f>
        <v/>
      </c>
      <c r="DE174" s="370" t="str">
        <f ca="1">+IF(OFFSET('Sanitation Data'!$H$28,0,10*ROW('Sanitation Data'!H168))="","",OFFSET('Sanitation Data'!$H$28,0,10*ROW('Sanitation Data'!H168)))</f>
        <v/>
      </c>
      <c r="DF174" s="370" t="str">
        <f ca="1">+IF(OFFSET('Sanitation Data'!$H$29,0,10*ROW('Sanitation Data'!H168))="","",OFFSET('Sanitation Data'!$H$29,0,10*ROW('Sanitation Data'!H168)))</f>
        <v/>
      </c>
      <c r="DG174" s="370" t="str">
        <f ca="1">+IF(OFFSET('Sanitation Data'!$H$30,0,10*ROW('Sanitation Data'!H168))="","",OFFSET('Sanitation Data'!$H$30,0,10*ROW('Sanitation Data'!H168)))</f>
        <v/>
      </c>
      <c r="DH174" s="370" t="str">
        <f ca="1">+IF(OFFSET('Sanitation Data'!$H$31,0,10*ROW('Sanitation Data'!H168))="","",OFFSET('Sanitation Data'!$H$31,0,10*ROW('Sanitation Data'!H168)))</f>
        <v/>
      </c>
      <c r="DI174" s="370" t="str">
        <f ca="1">+IF(OFFSET('Sanitation Data'!$H$32,0,10*ROW('Sanitation Data'!H168))="","",OFFSET('Sanitation Data'!$H$32,0,10*ROW('Sanitation Data'!H168)))</f>
        <v/>
      </c>
      <c r="DJ174" s="370" t="str">
        <f ca="1">+IF(OFFSET('Sanitation Data'!$I$28,0,10*ROW('Sanitation Data'!I168))="","",OFFSET('Sanitation Data'!$I$28,0,10*ROW('Sanitation Data'!I168)))</f>
        <v/>
      </c>
      <c r="DK174" s="370" t="str">
        <f ca="1">+IF(OFFSET('Sanitation Data'!$I$29,0,10*ROW('Sanitation Data'!I168))="","",OFFSET('Sanitation Data'!$I$29,0,10*ROW('Sanitation Data'!I168)))</f>
        <v/>
      </c>
      <c r="DL174" s="370" t="str">
        <f ca="1">+IF(OFFSET('Sanitation Data'!$I$30,0,10*ROW('Sanitation Data'!I168))="","",OFFSET('Sanitation Data'!$I$30,0,10*ROW('Sanitation Data'!I168)))</f>
        <v/>
      </c>
      <c r="DM174" s="370" t="str">
        <f ca="1">+IF(OFFSET('Sanitation Data'!$I$31,0,10*ROW('Sanitation Data'!I168))="","",OFFSET('Sanitation Data'!$I$31,0,10*ROW('Sanitation Data'!I168)))</f>
        <v/>
      </c>
      <c r="DN174" s="370" t="str">
        <f ca="1">+IF(OFFSET('Sanitation Data'!$I$32,0,10*ROW('Sanitation Data'!I168))="","",OFFSET('Sanitation Data'!$I$32,0,10*ROW('Sanitation Data'!I168)))</f>
        <v/>
      </c>
      <c r="DO174" s="370" t="str">
        <f ca="1">+IF(OFFSET('Hygiene Data'!$D$11,0,10*ROW('Hygiene Data'!D168))="","",OFFSET('Hygiene Data'!$D$11,0,10*ROW('Hygiene Data'!D168)))</f>
        <v/>
      </c>
      <c r="DP174" s="370" t="str">
        <f ca="1">+IF(OFFSET('Hygiene Data'!$D$12,0,10*ROW('Hygiene Data'!D168))="","",OFFSET('Hygiene Data'!$D$12,0,10*ROW('Hygiene Data'!D168)))</f>
        <v/>
      </c>
      <c r="DQ174" s="370" t="str">
        <f ca="1">+IF(OFFSET('Hygiene Data'!$D$13,0,10*ROW('Hygiene Data'!D168))="","",OFFSET('Hygiene Data'!$D$13,0,10*ROW('Hygiene Data'!D168)))</f>
        <v/>
      </c>
      <c r="DR174" s="370" t="str">
        <f ca="1">+IF(OFFSET('Hygiene Data'!$E$11,0,10*ROW('Hygiene Data'!E168))="","",OFFSET('Hygiene Data'!$E$11,0,10*ROW('Hygiene Data'!E168)))</f>
        <v/>
      </c>
      <c r="DS174" s="370" t="str">
        <f ca="1">+IF(OFFSET('Hygiene Data'!$E$12,0,10*ROW('Hygiene Data'!E168))="","",OFFSET('Hygiene Data'!$E$12,0,10*ROW('Hygiene Data'!E168)))</f>
        <v/>
      </c>
      <c r="DT174" s="370" t="str">
        <f ca="1">+IF(OFFSET('Hygiene Data'!$E$13,0,10*ROW('Hygiene Data'!E168))="","",OFFSET('Hygiene Data'!$E$13,0,10*ROW('Hygiene Data'!E168)))</f>
        <v/>
      </c>
      <c r="DU174" s="370" t="str">
        <f ca="1">+IF(OFFSET('Hygiene Data'!$F$11,0,10*ROW('Hygiene Data'!F168))="","",OFFSET('Hygiene Data'!$F$11,0,10*ROW('Hygiene Data'!F168)))</f>
        <v/>
      </c>
      <c r="DV174" s="370" t="str">
        <f ca="1">+IF(OFFSET('Hygiene Data'!$F$12,0,10*ROW('Hygiene Data'!F168))="","",OFFSET('Hygiene Data'!$F$12,0,10*ROW('Hygiene Data'!F168)))</f>
        <v/>
      </c>
      <c r="DW174" s="370" t="str">
        <f ca="1">+IF(OFFSET('Hygiene Data'!$F$13,0,10*ROW('Hygiene Data'!F168))="","",OFFSET('Hygiene Data'!$F$13,0,10*ROW('Hygiene Data'!F168)))</f>
        <v/>
      </c>
      <c r="DX174" s="370" t="str">
        <f ca="1">+IF(OFFSET('Hygiene Data'!$G$11,0,10*ROW('Hygiene Data'!G168))="","",OFFSET('Hygiene Data'!$G$11,0,10*ROW('Hygiene Data'!G168)))</f>
        <v/>
      </c>
      <c r="DY174" s="370" t="str">
        <f ca="1">+IF(OFFSET('Hygiene Data'!$G$12,0,10*ROW('Hygiene Data'!G168))="","",OFFSET('Hygiene Data'!$G$12,0,10*ROW('Hygiene Data'!G168)))</f>
        <v/>
      </c>
      <c r="DZ174" s="370" t="str">
        <f ca="1">+IF(OFFSET('Hygiene Data'!$G$13,0,10*ROW('Hygiene Data'!G168))="","",OFFSET('Hygiene Data'!$G$13,0,10*ROW('Hygiene Data'!G168)))</f>
        <v/>
      </c>
      <c r="EA174" s="370" t="str">
        <f ca="1">+IF(OFFSET('Hygiene Data'!$H$11,0,10*ROW('Hygiene Data'!H168))="","",OFFSET('Hygiene Data'!$H$11,0,10*ROW('Hygiene Data'!H168)))</f>
        <v/>
      </c>
      <c r="EB174" s="370" t="str">
        <f ca="1">+IF(OFFSET('Hygiene Data'!$H$12,0,10*ROW('Hygiene Data'!H168))="","",OFFSET('Hygiene Data'!$H$12,0,10*ROW('Hygiene Data'!H168)))</f>
        <v/>
      </c>
      <c r="EC174" s="370" t="str">
        <f ca="1">+IF(OFFSET('Hygiene Data'!$H$13,0,10*ROW('Hygiene Data'!H168))="","",OFFSET('Hygiene Data'!$H$13,0,10*ROW('Hygiene Data'!H168)))</f>
        <v/>
      </c>
      <c r="ED174" s="370" t="str">
        <f ca="1">+IF(OFFSET('Hygiene Data'!$I$11,0,10*ROW('Hygiene Data'!I168))="","",OFFSET('Hygiene Data'!$I$11,0,10*ROW('Hygiene Data'!I168)))</f>
        <v/>
      </c>
      <c r="EE174" s="370" t="str">
        <f ca="1">+IF(OFFSET('Hygiene Data'!$I$12,0,10*ROW('Hygiene Data'!I168))="","",OFFSET('Hygiene Data'!$I$12,0,10*ROW('Hygiene Data'!I168)))</f>
        <v/>
      </c>
      <c r="EF174" s="370" t="str">
        <f ca="1">+IF(OFFSET('Hygiene Data'!$I$13,0,10*ROW('Hygiene Data'!I168))="","",OFFSET('Hygiene Data'!$I$13,0,10*ROW('Hygiene Data'!I168)))</f>
        <v/>
      </c>
    </row>
    <row r="175" spans="1:136" x14ac:dyDescent="0.25">
      <c r="A175" s="479" t="str">
        <f ca="1">+IF(OFFSET('Water Data'!$B$2,0,10*ROW('Water Data'!E169))="","",OFFSET('Water Data'!$B$2,0,10*ROW('Water Data'!E169)))</f>
        <v/>
      </c>
      <c r="B175" s="47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6" t="str">
        <f t="shared" ca="1" si="2"/>
        <v/>
      </c>
      <c r="D175" s="50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0" t="str">
        <f ca="1">+IF(OFFSET('Water Data'!$D$27,0,10*ROW('Water Data'!D169))="","",OFFSET('Water Data'!$D$27,0,10*ROW('Water Data'!D169)))</f>
        <v/>
      </c>
      <c r="BT175" s="370" t="str">
        <f ca="1">+IF(OFFSET('Water Data'!$D$28,0,10*ROW('Water Data'!D169))="","",OFFSET('Water Data'!$D$28,0,10*ROW('Water Data'!D169)))</f>
        <v/>
      </c>
      <c r="BU175" s="370" t="str">
        <f ca="1">+IF(OFFSET('Water Data'!$D$29,0,10*ROW('Water Data'!D169))="","",OFFSET('Water Data'!$D$29,0,10*ROW('Water Data'!D169)))</f>
        <v/>
      </c>
      <c r="BV175" s="370" t="str">
        <f ca="1">+IF(OFFSET('Water Data'!$E$27,0,10*ROW('Water Data'!E169))="","",OFFSET('Water Data'!$E$27,0,10*ROW('Water Data'!E169)))</f>
        <v/>
      </c>
      <c r="BW175" s="370" t="str">
        <f ca="1">+IF(OFFSET('Water Data'!$E$28,0,10*ROW('Water Data'!E169))="","",OFFSET('Water Data'!$E$28,0,10*ROW('Water Data'!E169)))</f>
        <v/>
      </c>
      <c r="BX175" s="370" t="str">
        <f ca="1">+IF(OFFSET('Water Data'!$E$29,0,10*ROW('Water Data'!E169))="","",OFFSET('Water Data'!$E$29,0,10*ROW('Water Data'!E169)))</f>
        <v/>
      </c>
      <c r="BY175" s="370" t="str">
        <f ca="1">+IF(OFFSET('Water Data'!$F$27,0,10*ROW('Water Data'!F169))="","",OFFSET('Water Data'!$F$27,0,10*ROW('Water Data'!F169)))</f>
        <v/>
      </c>
      <c r="BZ175" s="370" t="str">
        <f ca="1">+IF(OFFSET('Water Data'!$F$28,0,10*ROW('Water Data'!F169))="","",OFFSET('Water Data'!$F$28,0,10*ROW('Water Data'!F169)))</f>
        <v/>
      </c>
      <c r="CA175" s="370" t="str">
        <f ca="1">+IF(OFFSET('Water Data'!$F$29,0,10*ROW('Water Data'!F169))="","",OFFSET('Water Data'!$F$29,0,10*ROW('Water Data'!F169)))</f>
        <v/>
      </c>
      <c r="CB175" s="370" t="str">
        <f ca="1">+IF(OFFSET('Water Data'!$G$27,0,10*ROW('Water Data'!G169))="","",OFFSET('Water Data'!$G$27,0,10*ROW('Water Data'!G169)))</f>
        <v/>
      </c>
      <c r="CC175" s="370" t="str">
        <f ca="1">+IF(OFFSET('Water Data'!$G$28,0,10*ROW('Water Data'!G169))="","",OFFSET('Water Data'!$G$28,0,10*ROW('Water Data'!G169)))</f>
        <v/>
      </c>
      <c r="CD175" s="370" t="str">
        <f ca="1">+IF(OFFSET('Water Data'!$G$29,0,10*ROW('Water Data'!G169))="","",OFFSET('Water Data'!$G$29,0,10*ROW('Water Data'!G169)))</f>
        <v/>
      </c>
      <c r="CE175" s="370" t="str">
        <f ca="1">+IF(OFFSET('Water Data'!$H$27,0,10*ROW('Water Data'!H169))="","",OFFSET('Water Data'!$H$27,0,10*ROW('Water Data'!H169)))</f>
        <v/>
      </c>
      <c r="CF175" s="370" t="str">
        <f ca="1">+IF(OFFSET('Water Data'!$H$28,0,10*ROW('Water Data'!H169))="","",OFFSET('Water Data'!$H$28,0,10*ROW('Water Data'!H169)))</f>
        <v/>
      </c>
      <c r="CG175" s="370" t="str">
        <f ca="1">+IF(OFFSET('Water Data'!$H$29,0,10*ROW('Water Data'!H169))="","",OFFSET('Water Data'!$H$29,0,10*ROW('Water Data'!H169)))</f>
        <v/>
      </c>
      <c r="CH175" s="370" t="str">
        <f ca="1">+IF(OFFSET('Water Data'!$I$27,0,10*ROW('Water Data'!I169))="","",OFFSET('Water Data'!$I$27,0,10*ROW('Water Data'!I169)))</f>
        <v/>
      </c>
      <c r="CI175" s="370" t="str">
        <f ca="1">+IF(OFFSET('Water Data'!$I$28,0,10*ROW('Water Data'!I169))="","",OFFSET('Water Data'!$I$28,0,10*ROW('Water Data'!I169)))</f>
        <v/>
      </c>
      <c r="CJ175" s="370" t="str">
        <f ca="1">+IF(OFFSET('Water Data'!$I$29,0,10*ROW('Water Data'!I169))="","",OFFSET('Water Data'!$I$29,0,10*ROW('Water Data'!I169)))</f>
        <v/>
      </c>
      <c r="CK175" s="370" t="str">
        <f ca="1">+IF(OFFSET('Sanitation Data'!$D$28,0,10*ROW('Sanitation Data'!D169))="","",OFFSET('Sanitation Data'!$D$28,0,10*ROW('Sanitation Data'!D169)))</f>
        <v/>
      </c>
      <c r="CL175" s="370" t="str">
        <f ca="1">+IF(OFFSET('Sanitation Data'!$D$29,0,10*ROW('Sanitation Data'!D169))="","",OFFSET('Sanitation Data'!$D$29,0,10*ROW('Sanitation Data'!D169)))</f>
        <v/>
      </c>
      <c r="CM175" s="370" t="str">
        <f ca="1">+IF(OFFSET('Sanitation Data'!$D$30,0,10*ROW('Sanitation Data'!D169))="","",OFFSET('Sanitation Data'!$D$30,0,10*ROW('Sanitation Data'!D169)))</f>
        <v/>
      </c>
      <c r="CN175" s="370" t="str">
        <f ca="1">+IF(OFFSET('Sanitation Data'!$D$31,0,10*ROW('Sanitation Data'!D169))="","",OFFSET('Sanitation Data'!$D$31,0,10*ROW('Sanitation Data'!D169)))</f>
        <v/>
      </c>
      <c r="CO175" s="370" t="str">
        <f ca="1">+IF(OFFSET('Sanitation Data'!$D$32,0,10*ROW('Sanitation Data'!D169))="","",OFFSET('Sanitation Data'!$D$32,0,10*ROW('Sanitation Data'!D169)))</f>
        <v/>
      </c>
      <c r="CP175" s="370" t="str">
        <f ca="1">+IF(OFFSET('Sanitation Data'!$E$28,0,10*ROW('Sanitation Data'!E169))="","",OFFSET('Sanitation Data'!$E$28,0,10*ROW('Sanitation Data'!E169)))</f>
        <v/>
      </c>
      <c r="CQ175" s="370" t="str">
        <f ca="1">+IF(OFFSET('Sanitation Data'!$E$29,0,10*ROW('Sanitation Data'!E169))="","",OFFSET('Sanitation Data'!$E$29,0,10*ROW('Sanitation Data'!E169)))</f>
        <v/>
      </c>
      <c r="CR175" s="370" t="str">
        <f ca="1">+IF(OFFSET('Sanitation Data'!$E$30,0,10*ROW('Sanitation Data'!E169))="","",OFFSET('Sanitation Data'!$E$30,0,10*ROW('Sanitation Data'!E169)))</f>
        <v/>
      </c>
      <c r="CS175" s="370" t="str">
        <f ca="1">+IF(OFFSET('Sanitation Data'!$E$31,0,10*ROW('Sanitation Data'!E169))="","",OFFSET('Sanitation Data'!$E$31,0,10*ROW('Sanitation Data'!E169)))</f>
        <v/>
      </c>
      <c r="CT175" s="370" t="str">
        <f ca="1">+IF(OFFSET('Sanitation Data'!$E$32,0,10*ROW('Sanitation Data'!E169))="","",OFFSET('Sanitation Data'!$E$32,0,10*ROW('Sanitation Data'!E169)))</f>
        <v/>
      </c>
      <c r="CU175" s="370" t="str">
        <f ca="1">+IF(OFFSET('Sanitation Data'!$F$28,0,10*ROW('Sanitation Data'!F169))="","",OFFSET('Sanitation Data'!$F$28,0,10*ROW('Sanitation Data'!F169)))</f>
        <v/>
      </c>
      <c r="CV175" s="370" t="str">
        <f ca="1">+IF(OFFSET('Sanitation Data'!$F$29,0,10*ROW('Sanitation Data'!F169))="","",OFFSET('Sanitation Data'!$F$29,0,10*ROW('Sanitation Data'!F169)))</f>
        <v/>
      </c>
      <c r="CW175" s="370" t="str">
        <f ca="1">+IF(OFFSET('Sanitation Data'!$F$30,0,10*ROW('Sanitation Data'!F169))="","",OFFSET('Sanitation Data'!$F$30,0,10*ROW('Sanitation Data'!F169)))</f>
        <v/>
      </c>
      <c r="CX175" s="370" t="str">
        <f ca="1">+IF(OFFSET('Sanitation Data'!$F$31,0,10*ROW('Sanitation Data'!F169))="","",OFFSET('Sanitation Data'!$F$31,0,10*ROW('Sanitation Data'!F169)))</f>
        <v/>
      </c>
      <c r="CY175" s="370" t="str">
        <f ca="1">+IF(OFFSET('Sanitation Data'!$F$32,0,10*ROW('Sanitation Data'!F169))="","",OFFSET('Sanitation Data'!$F$32,0,10*ROW('Sanitation Data'!F169)))</f>
        <v/>
      </c>
      <c r="CZ175" s="370" t="str">
        <f ca="1">+IF(OFFSET('Sanitation Data'!$G$28,0,10*ROW('Sanitation Data'!G169))="","",OFFSET('Sanitation Data'!$G$28,0,10*ROW('Sanitation Data'!G169)))</f>
        <v/>
      </c>
      <c r="DA175" s="370" t="str">
        <f ca="1">+IF(OFFSET('Sanitation Data'!$G$29,0,10*ROW('Sanitation Data'!G169))="","",OFFSET('Sanitation Data'!$G$29,0,10*ROW('Sanitation Data'!G169)))</f>
        <v/>
      </c>
      <c r="DB175" s="370" t="str">
        <f ca="1">+IF(OFFSET('Sanitation Data'!$G$30,0,10*ROW('Sanitation Data'!G169))="","",OFFSET('Sanitation Data'!$G$30,0,10*ROW('Sanitation Data'!G169)))</f>
        <v/>
      </c>
      <c r="DC175" s="370" t="str">
        <f ca="1">+IF(OFFSET('Sanitation Data'!$G$31,0,10*ROW('Sanitation Data'!G169))="","",OFFSET('Sanitation Data'!$G$31,0,10*ROW('Sanitation Data'!G169)))</f>
        <v/>
      </c>
      <c r="DD175" s="370" t="str">
        <f ca="1">+IF(OFFSET('Sanitation Data'!$G$32,0,10*ROW('Sanitation Data'!G169))="","",OFFSET('Sanitation Data'!$G$32,0,10*ROW('Sanitation Data'!G169)))</f>
        <v/>
      </c>
      <c r="DE175" s="370" t="str">
        <f ca="1">+IF(OFFSET('Sanitation Data'!$H$28,0,10*ROW('Sanitation Data'!H169))="","",OFFSET('Sanitation Data'!$H$28,0,10*ROW('Sanitation Data'!H169)))</f>
        <v/>
      </c>
      <c r="DF175" s="370" t="str">
        <f ca="1">+IF(OFFSET('Sanitation Data'!$H$29,0,10*ROW('Sanitation Data'!H169))="","",OFFSET('Sanitation Data'!$H$29,0,10*ROW('Sanitation Data'!H169)))</f>
        <v/>
      </c>
      <c r="DG175" s="370" t="str">
        <f ca="1">+IF(OFFSET('Sanitation Data'!$H$30,0,10*ROW('Sanitation Data'!H169))="","",OFFSET('Sanitation Data'!$H$30,0,10*ROW('Sanitation Data'!H169)))</f>
        <v/>
      </c>
      <c r="DH175" s="370" t="str">
        <f ca="1">+IF(OFFSET('Sanitation Data'!$H$31,0,10*ROW('Sanitation Data'!H169))="","",OFFSET('Sanitation Data'!$H$31,0,10*ROW('Sanitation Data'!H169)))</f>
        <v/>
      </c>
      <c r="DI175" s="370" t="str">
        <f ca="1">+IF(OFFSET('Sanitation Data'!$H$32,0,10*ROW('Sanitation Data'!H169))="","",OFFSET('Sanitation Data'!$H$32,0,10*ROW('Sanitation Data'!H169)))</f>
        <v/>
      </c>
      <c r="DJ175" s="370" t="str">
        <f ca="1">+IF(OFFSET('Sanitation Data'!$I$28,0,10*ROW('Sanitation Data'!I169))="","",OFFSET('Sanitation Data'!$I$28,0,10*ROW('Sanitation Data'!I169)))</f>
        <v/>
      </c>
      <c r="DK175" s="370" t="str">
        <f ca="1">+IF(OFFSET('Sanitation Data'!$I$29,0,10*ROW('Sanitation Data'!I169))="","",OFFSET('Sanitation Data'!$I$29,0,10*ROW('Sanitation Data'!I169)))</f>
        <v/>
      </c>
      <c r="DL175" s="370" t="str">
        <f ca="1">+IF(OFFSET('Sanitation Data'!$I$30,0,10*ROW('Sanitation Data'!I169))="","",OFFSET('Sanitation Data'!$I$30,0,10*ROW('Sanitation Data'!I169)))</f>
        <v/>
      </c>
      <c r="DM175" s="370" t="str">
        <f ca="1">+IF(OFFSET('Sanitation Data'!$I$31,0,10*ROW('Sanitation Data'!I169))="","",OFFSET('Sanitation Data'!$I$31,0,10*ROW('Sanitation Data'!I169)))</f>
        <v/>
      </c>
      <c r="DN175" s="370" t="str">
        <f ca="1">+IF(OFFSET('Sanitation Data'!$I$32,0,10*ROW('Sanitation Data'!I169))="","",OFFSET('Sanitation Data'!$I$32,0,10*ROW('Sanitation Data'!I169)))</f>
        <v/>
      </c>
      <c r="DO175" s="370" t="str">
        <f ca="1">+IF(OFFSET('Hygiene Data'!$D$11,0,10*ROW('Hygiene Data'!D169))="","",OFFSET('Hygiene Data'!$D$11,0,10*ROW('Hygiene Data'!D169)))</f>
        <v/>
      </c>
      <c r="DP175" s="370" t="str">
        <f ca="1">+IF(OFFSET('Hygiene Data'!$D$12,0,10*ROW('Hygiene Data'!D169))="","",OFFSET('Hygiene Data'!$D$12,0,10*ROW('Hygiene Data'!D169)))</f>
        <v/>
      </c>
      <c r="DQ175" s="370" t="str">
        <f ca="1">+IF(OFFSET('Hygiene Data'!$D$13,0,10*ROW('Hygiene Data'!D169))="","",OFFSET('Hygiene Data'!$D$13,0,10*ROW('Hygiene Data'!D169)))</f>
        <v/>
      </c>
      <c r="DR175" s="370" t="str">
        <f ca="1">+IF(OFFSET('Hygiene Data'!$E$11,0,10*ROW('Hygiene Data'!E169))="","",OFFSET('Hygiene Data'!$E$11,0,10*ROW('Hygiene Data'!E169)))</f>
        <v/>
      </c>
      <c r="DS175" s="370" t="str">
        <f ca="1">+IF(OFFSET('Hygiene Data'!$E$12,0,10*ROW('Hygiene Data'!E169))="","",OFFSET('Hygiene Data'!$E$12,0,10*ROW('Hygiene Data'!E169)))</f>
        <v/>
      </c>
      <c r="DT175" s="370" t="str">
        <f ca="1">+IF(OFFSET('Hygiene Data'!$E$13,0,10*ROW('Hygiene Data'!E169))="","",OFFSET('Hygiene Data'!$E$13,0,10*ROW('Hygiene Data'!E169)))</f>
        <v/>
      </c>
      <c r="DU175" s="370" t="str">
        <f ca="1">+IF(OFFSET('Hygiene Data'!$F$11,0,10*ROW('Hygiene Data'!F169))="","",OFFSET('Hygiene Data'!$F$11,0,10*ROW('Hygiene Data'!F169)))</f>
        <v/>
      </c>
      <c r="DV175" s="370" t="str">
        <f ca="1">+IF(OFFSET('Hygiene Data'!$F$12,0,10*ROW('Hygiene Data'!F169))="","",OFFSET('Hygiene Data'!$F$12,0,10*ROW('Hygiene Data'!F169)))</f>
        <v/>
      </c>
      <c r="DW175" s="370" t="str">
        <f ca="1">+IF(OFFSET('Hygiene Data'!$F$13,0,10*ROW('Hygiene Data'!F169))="","",OFFSET('Hygiene Data'!$F$13,0,10*ROW('Hygiene Data'!F169)))</f>
        <v/>
      </c>
      <c r="DX175" s="370" t="str">
        <f ca="1">+IF(OFFSET('Hygiene Data'!$G$11,0,10*ROW('Hygiene Data'!G169))="","",OFFSET('Hygiene Data'!$G$11,0,10*ROW('Hygiene Data'!G169)))</f>
        <v/>
      </c>
      <c r="DY175" s="370" t="str">
        <f ca="1">+IF(OFFSET('Hygiene Data'!$G$12,0,10*ROW('Hygiene Data'!G169))="","",OFFSET('Hygiene Data'!$G$12,0,10*ROW('Hygiene Data'!G169)))</f>
        <v/>
      </c>
      <c r="DZ175" s="370" t="str">
        <f ca="1">+IF(OFFSET('Hygiene Data'!$G$13,0,10*ROW('Hygiene Data'!G169))="","",OFFSET('Hygiene Data'!$G$13,0,10*ROW('Hygiene Data'!G169)))</f>
        <v/>
      </c>
      <c r="EA175" s="370" t="str">
        <f ca="1">+IF(OFFSET('Hygiene Data'!$H$11,0,10*ROW('Hygiene Data'!H169))="","",OFFSET('Hygiene Data'!$H$11,0,10*ROW('Hygiene Data'!H169)))</f>
        <v/>
      </c>
      <c r="EB175" s="370" t="str">
        <f ca="1">+IF(OFFSET('Hygiene Data'!$H$12,0,10*ROW('Hygiene Data'!H169))="","",OFFSET('Hygiene Data'!$H$12,0,10*ROW('Hygiene Data'!H169)))</f>
        <v/>
      </c>
      <c r="EC175" s="370" t="str">
        <f ca="1">+IF(OFFSET('Hygiene Data'!$H$13,0,10*ROW('Hygiene Data'!H169))="","",OFFSET('Hygiene Data'!$H$13,0,10*ROW('Hygiene Data'!H169)))</f>
        <v/>
      </c>
      <c r="ED175" s="370" t="str">
        <f ca="1">+IF(OFFSET('Hygiene Data'!$I$11,0,10*ROW('Hygiene Data'!I169))="","",OFFSET('Hygiene Data'!$I$11,0,10*ROW('Hygiene Data'!I169)))</f>
        <v/>
      </c>
      <c r="EE175" s="370" t="str">
        <f ca="1">+IF(OFFSET('Hygiene Data'!$I$12,0,10*ROW('Hygiene Data'!I169))="","",OFFSET('Hygiene Data'!$I$12,0,10*ROW('Hygiene Data'!I169)))</f>
        <v/>
      </c>
      <c r="EF175" s="370" t="str">
        <f ca="1">+IF(OFFSET('Hygiene Data'!$I$13,0,10*ROW('Hygiene Data'!I169))="","",OFFSET('Hygiene Data'!$I$13,0,10*ROW('Hygiene Data'!I169)))</f>
        <v/>
      </c>
    </row>
    <row r="176" spans="1:136" x14ac:dyDescent="0.25">
      <c r="A176" s="479" t="str">
        <f ca="1">+IF(OFFSET('Water Data'!$B$2,0,10*ROW('Water Data'!E170))="","",OFFSET('Water Data'!$B$2,0,10*ROW('Water Data'!E170)))</f>
        <v/>
      </c>
      <c r="B176" s="47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6" t="str">
        <f t="shared" ca="1" si="2"/>
        <v/>
      </c>
      <c r="D176" s="50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0" t="str">
        <f ca="1">+IF(OFFSET('Water Data'!$D$27,0,10*ROW('Water Data'!D170))="","",OFFSET('Water Data'!$D$27,0,10*ROW('Water Data'!D170)))</f>
        <v/>
      </c>
      <c r="BT176" s="370" t="str">
        <f ca="1">+IF(OFFSET('Water Data'!$D$28,0,10*ROW('Water Data'!D170))="","",OFFSET('Water Data'!$D$28,0,10*ROW('Water Data'!D170)))</f>
        <v/>
      </c>
      <c r="BU176" s="370" t="str">
        <f ca="1">+IF(OFFSET('Water Data'!$D$29,0,10*ROW('Water Data'!D170))="","",OFFSET('Water Data'!$D$29,0,10*ROW('Water Data'!D170)))</f>
        <v/>
      </c>
      <c r="BV176" s="370" t="str">
        <f ca="1">+IF(OFFSET('Water Data'!$E$27,0,10*ROW('Water Data'!E170))="","",OFFSET('Water Data'!$E$27,0,10*ROW('Water Data'!E170)))</f>
        <v/>
      </c>
      <c r="BW176" s="370" t="str">
        <f ca="1">+IF(OFFSET('Water Data'!$E$28,0,10*ROW('Water Data'!E170))="","",OFFSET('Water Data'!$E$28,0,10*ROW('Water Data'!E170)))</f>
        <v/>
      </c>
      <c r="BX176" s="370" t="str">
        <f ca="1">+IF(OFFSET('Water Data'!$E$29,0,10*ROW('Water Data'!E170))="","",OFFSET('Water Data'!$E$29,0,10*ROW('Water Data'!E170)))</f>
        <v/>
      </c>
      <c r="BY176" s="370" t="str">
        <f ca="1">+IF(OFFSET('Water Data'!$F$27,0,10*ROW('Water Data'!F170))="","",OFFSET('Water Data'!$F$27,0,10*ROW('Water Data'!F170)))</f>
        <v/>
      </c>
      <c r="BZ176" s="370" t="str">
        <f ca="1">+IF(OFFSET('Water Data'!$F$28,0,10*ROW('Water Data'!F170))="","",OFFSET('Water Data'!$F$28,0,10*ROW('Water Data'!F170)))</f>
        <v/>
      </c>
      <c r="CA176" s="370" t="str">
        <f ca="1">+IF(OFFSET('Water Data'!$F$29,0,10*ROW('Water Data'!F170))="","",OFFSET('Water Data'!$F$29,0,10*ROW('Water Data'!F170)))</f>
        <v/>
      </c>
      <c r="CB176" s="370" t="str">
        <f ca="1">+IF(OFFSET('Water Data'!$G$27,0,10*ROW('Water Data'!G170))="","",OFFSET('Water Data'!$G$27,0,10*ROW('Water Data'!G170)))</f>
        <v/>
      </c>
      <c r="CC176" s="370" t="str">
        <f ca="1">+IF(OFFSET('Water Data'!$G$28,0,10*ROW('Water Data'!G170))="","",OFFSET('Water Data'!$G$28,0,10*ROW('Water Data'!G170)))</f>
        <v/>
      </c>
      <c r="CD176" s="370" t="str">
        <f ca="1">+IF(OFFSET('Water Data'!$G$29,0,10*ROW('Water Data'!G170))="","",OFFSET('Water Data'!$G$29,0,10*ROW('Water Data'!G170)))</f>
        <v/>
      </c>
      <c r="CE176" s="370" t="str">
        <f ca="1">+IF(OFFSET('Water Data'!$H$27,0,10*ROW('Water Data'!H170))="","",OFFSET('Water Data'!$H$27,0,10*ROW('Water Data'!H170)))</f>
        <v/>
      </c>
      <c r="CF176" s="370" t="str">
        <f ca="1">+IF(OFFSET('Water Data'!$H$28,0,10*ROW('Water Data'!H170))="","",OFFSET('Water Data'!$H$28,0,10*ROW('Water Data'!H170)))</f>
        <v/>
      </c>
      <c r="CG176" s="370" t="str">
        <f ca="1">+IF(OFFSET('Water Data'!$H$29,0,10*ROW('Water Data'!H170))="","",OFFSET('Water Data'!$H$29,0,10*ROW('Water Data'!H170)))</f>
        <v/>
      </c>
      <c r="CH176" s="370" t="str">
        <f ca="1">+IF(OFFSET('Water Data'!$I$27,0,10*ROW('Water Data'!I170))="","",OFFSET('Water Data'!$I$27,0,10*ROW('Water Data'!I170)))</f>
        <v/>
      </c>
      <c r="CI176" s="370" t="str">
        <f ca="1">+IF(OFFSET('Water Data'!$I$28,0,10*ROW('Water Data'!I170))="","",OFFSET('Water Data'!$I$28,0,10*ROW('Water Data'!I170)))</f>
        <v/>
      </c>
      <c r="CJ176" s="370" t="str">
        <f ca="1">+IF(OFFSET('Water Data'!$I$29,0,10*ROW('Water Data'!I170))="","",OFFSET('Water Data'!$I$29,0,10*ROW('Water Data'!I170)))</f>
        <v/>
      </c>
      <c r="CK176" s="370" t="str">
        <f ca="1">+IF(OFFSET('Sanitation Data'!$D$28,0,10*ROW('Sanitation Data'!D170))="","",OFFSET('Sanitation Data'!$D$28,0,10*ROW('Sanitation Data'!D170)))</f>
        <v/>
      </c>
      <c r="CL176" s="370" t="str">
        <f ca="1">+IF(OFFSET('Sanitation Data'!$D$29,0,10*ROW('Sanitation Data'!D170))="","",OFFSET('Sanitation Data'!$D$29,0,10*ROW('Sanitation Data'!D170)))</f>
        <v/>
      </c>
      <c r="CM176" s="370" t="str">
        <f ca="1">+IF(OFFSET('Sanitation Data'!$D$30,0,10*ROW('Sanitation Data'!D170))="","",OFFSET('Sanitation Data'!$D$30,0,10*ROW('Sanitation Data'!D170)))</f>
        <v/>
      </c>
      <c r="CN176" s="370" t="str">
        <f ca="1">+IF(OFFSET('Sanitation Data'!$D$31,0,10*ROW('Sanitation Data'!D170))="","",OFFSET('Sanitation Data'!$D$31,0,10*ROW('Sanitation Data'!D170)))</f>
        <v/>
      </c>
      <c r="CO176" s="370" t="str">
        <f ca="1">+IF(OFFSET('Sanitation Data'!$D$32,0,10*ROW('Sanitation Data'!D170))="","",OFFSET('Sanitation Data'!$D$32,0,10*ROW('Sanitation Data'!D170)))</f>
        <v/>
      </c>
      <c r="CP176" s="370" t="str">
        <f ca="1">+IF(OFFSET('Sanitation Data'!$E$28,0,10*ROW('Sanitation Data'!E170))="","",OFFSET('Sanitation Data'!$E$28,0,10*ROW('Sanitation Data'!E170)))</f>
        <v/>
      </c>
      <c r="CQ176" s="370" t="str">
        <f ca="1">+IF(OFFSET('Sanitation Data'!$E$29,0,10*ROW('Sanitation Data'!E170))="","",OFFSET('Sanitation Data'!$E$29,0,10*ROW('Sanitation Data'!E170)))</f>
        <v/>
      </c>
      <c r="CR176" s="370" t="str">
        <f ca="1">+IF(OFFSET('Sanitation Data'!$E$30,0,10*ROW('Sanitation Data'!E170))="","",OFFSET('Sanitation Data'!$E$30,0,10*ROW('Sanitation Data'!E170)))</f>
        <v/>
      </c>
      <c r="CS176" s="370" t="str">
        <f ca="1">+IF(OFFSET('Sanitation Data'!$E$31,0,10*ROW('Sanitation Data'!E170))="","",OFFSET('Sanitation Data'!$E$31,0,10*ROW('Sanitation Data'!E170)))</f>
        <v/>
      </c>
      <c r="CT176" s="370" t="str">
        <f ca="1">+IF(OFFSET('Sanitation Data'!$E$32,0,10*ROW('Sanitation Data'!E170))="","",OFFSET('Sanitation Data'!$E$32,0,10*ROW('Sanitation Data'!E170)))</f>
        <v/>
      </c>
      <c r="CU176" s="370" t="str">
        <f ca="1">+IF(OFFSET('Sanitation Data'!$F$28,0,10*ROW('Sanitation Data'!F170))="","",OFFSET('Sanitation Data'!$F$28,0,10*ROW('Sanitation Data'!F170)))</f>
        <v/>
      </c>
      <c r="CV176" s="370" t="str">
        <f ca="1">+IF(OFFSET('Sanitation Data'!$F$29,0,10*ROW('Sanitation Data'!F170))="","",OFFSET('Sanitation Data'!$F$29,0,10*ROW('Sanitation Data'!F170)))</f>
        <v/>
      </c>
      <c r="CW176" s="370" t="str">
        <f ca="1">+IF(OFFSET('Sanitation Data'!$F$30,0,10*ROW('Sanitation Data'!F170))="","",OFFSET('Sanitation Data'!$F$30,0,10*ROW('Sanitation Data'!F170)))</f>
        <v/>
      </c>
      <c r="CX176" s="370" t="str">
        <f ca="1">+IF(OFFSET('Sanitation Data'!$F$31,0,10*ROW('Sanitation Data'!F170))="","",OFFSET('Sanitation Data'!$F$31,0,10*ROW('Sanitation Data'!F170)))</f>
        <v/>
      </c>
      <c r="CY176" s="370" t="str">
        <f ca="1">+IF(OFFSET('Sanitation Data'!$F$32,0,10*ROW('Sanitation Data'!F170))="","",OFFSET('Sanitation Data'!$F$32,0,10*ROW('Sanitation Data'!F170)))</f>
        <v/>
      </c>
      <c r="CZ176" s="370" t="str">
        <f ca="1">+IF(OFFSET('Sanitation Data'!$G$28,0,10*ROW('Sanitation Data'!G170))="","",OFFSET('Sanitation Data'!$G$28,0,10*ROW('Sanitation Data'!G170)))</f>
        <v/>
      </c>
      <c r="DA176" s="370" t="str">
        <f ca="1">+IF(OFFSET('Sanitation Data'!$G$29,0,10*ROW('Sanitation Data'!G170))="","",OFFSET('Sanitation Data'!$G$29,0,10*ROW('Sanitation Data'!G170)))</f>
        <v/>
      </c>
      <c r="DB176" s="370" t="str">
        <f ca="1">+IF(OFFSET('Sanitation Data'!$G$30,0,10*ROW('Sanitation Data'!G170))="","",OFFSET('Sanitation Data'!$G$30,0,10*ROW('Sanitation Data'!G170)))</f>
        <v/>
      </c>
      <c r="DC176" s="370" t="str">
        <f ca="1">+IF(OFFSET('Sanitation Data'!$G$31,0,10*ROW('Sanitation Data'!G170))="","",OFFSET('Sanitation Data'!$G$31,0,10*ROW('Sanitation Data'!G170)))</f>
        <v/>
      </c>
      <c r="DD176" s="370" t="str">
        <f ca="1">+IF(OFFSET('Sanitation Data'!$G$32,0,10*ROW('Sanitation Data'!G170))="","",OFFSET('Sanitation Data'!$G$32,0,10*ROW('Sanitation Data'!G170)))</f>
        <v/>
      </c>
      <c r="DE176" s="370" t="str">
        <f ca="1">+IF(OFFSET('Sanitation Data'!$H$28,0,10*ROW('Sanitation Data'!H170))="","",OFFSET('Sanitation Data'!$H$28,0,10*ROW('Sanitation Data'!H170)))</f>
        <v/>
      </c>
      <c r="DF176" s="370" t="str">
        <f ca="1">+IF(OFFSET('Sanitation Data'!$H$29,0,10*ROW('Sanitation Data'!H170))="","",OFFSET('Sanitation Data'!$H$29,0,10*ROW('Sanitation Data'!H170)))</f>
        <v/>
      </c>
      <c r="DG176" s="370" t="str">
        <f ca="1">+IF(OFFSET('Sanitation Data'!$H$30,0,10*ROW('Sanitation Data'!H170))="","",OFFSET('Sanitation Data'!$H$30,0,10*ROW('Sanitation Data'!H170)))</f>
        <v/>
      </c>
      <c r="DH176" s="370" t="str">
        <f ca="1">+IF(OFFSET('Sanitation Data'!$H$31,0,10*ROW('Sanitation Data'!H170))="","",OFFSET('Sanitation Data'!$H$31,0,10*ROW('Sanitation Data'!H170)))</f>
        <v/>
      </c>
      <c r="DI176" s="370" t="str">
        <f ca="1">+IF(OFFSET('Sanitation Data'!$H$32,0,10*ROW('Sanitation Data'!H170))="","",OFFSET('Sanitation Data'!$H$32,0,10*ROW('Sanitation Data'!H170)))</f>
        <v/>
      </c>
      <c r="DJ176" s="370" t="str">
        <f ca="1">+IF(OFFSET('Sanitation Data'!$I$28,0,10*ROW('Sanitation Data'!I170))="","",OFFSET('Sanitation Data'!$I$28,0,10*ROW('Sanitation Data'!I170)))</f>
        <v/>
      </c>
      <c r="DK176" s="370" t="str">
        <f ca="1">+IF(OFFSET('Sanitation Data'!$I$29,0,10*ROW('Sanitation Data'!I170))="","",OFFSET('Sanitation Data'!$I$29,0,10*ROW('Sanitation Data'!I170)))</f>
        <v/>
      </c>
      <c r="DL176" s="370" t="str">
        <f ca="1">+IF(OFFSET('Sanitation Data'!$I$30,0,10*ROW('Sanitation Data'!I170))="","",OFFSET('Sanitation Data'!$I$30,0,10*ROW('Sanitation Data'!I170)))</f>
        <v/>
      </c>
      <c r="DM176" s="370" t="str">
        <f ca="1">+IF(OFFSET('Sanitation Data'!$I$31,0,10*ROW('Sanitation Data'!I170))="","",OFFSET('Sanitation Data'!$I$31,0,10*ROW('Sanitation Data'!I170)))</f>
        <v/>
      </c>
      <c r="DN176" s="370" t="str">
        <f ca="1">+IF(OFFSET('Sanitation Data'!$I$32,0,10*ROW('Sanitation Data'!I170))="","",OFFSET('Sanitation Data'!$I$32,0,10*ROW('Sanitation Data'!I170)))</f>
        <v/>
      </c>
      <c r="DO176" s="370" t="str">
        <f ca="1">+IF(OFFSET('Hygiene Data'!$D$11,0,10*ROW('Hygiene Data'!D170))="","",OFFSET('Hygiene Data'!$D$11,0,10*ROW('Hygiene Data'!D170)))</f>
        <v/>
      </c>
      <c r="DP176" s="370" t="str">
        <f ca="1">+IF(OFFSET('Hygiene Data'!$D$12,0,10*ROW('Hygiene Data'!D170))="","",OFFSET('Hygiene Data'!$D$12,0,10*ROW('Hygiene Data'!D170)))</f>
        <v/>
      </c>
      <c r="DQ176" s="370" t="str">
        <f ca="1">+IF(OFFSET('Hygiene Data'!$D$13,0,10*ROW('Hygiene Data'!D170))="","",OFFSET('Hygiene Data'!$D$13,0,10*ROW('Hygiene Data'!D170)))</f>
        <v/>
      </c>
      <c r="DR176" s="370" t="str">
        <f ca="1">+IF(OFFSET('Hygiene Data'!$E$11,0,10*ROW('Hygiene Data'!E170))="","",OFFSET('Hygiene Data'!$E$11,0,10*ROW('Hygiene Data'!E170)))</f>
        <v/>
      </c>
      <c r="DS176" s="370" t="str">
        <f ca="1">+IF(OFFSET('Hygiene Data'!$E$12,0,10*ROW('Hygiene Data'!E170))="","",OFFSET('Hygiene Data'!$E$12,0,10*ROW('Hygiene Data'!E170)))</f>
        <v/>
      </c>
      <c r="DT176" s="370" t="str">
        <f ca="1">+IF(OFFSET('Hygiene Data'!$E$13,0,10*ROW('Hygiene Data'!E170))="","",OFFSET('Hygiene Data'!$E$13,0,10*ROW('Hygiene Data'!E170)))</f>
        <v/>
      </c>
      <c r="DU176" s="370" t="str">
        <f ca="1">+IF(OFFSET('Hygiene Data'!$F$11,0,10*ROW('Hygiene Data'!F170))="","",OFFSET('Hygiene Data'!$F$11,0,10*ROW('Hygiene Data'!F170)))</f>
        <v/>
      </c>
      <c r="DV176" s="370" t="str">
        <f ca="1">+IF(OFFSET('Hygiene Data'!$F$12,0,10*ROW('Hygiene Data'!F170))="","",OFFSET('Hygiene Data'!$F$12,0,10*ROW('Hygiene Data'!F170)))</f>
        <v/>
      </c>
      <c r="DW176" s="370" t="str">
        <f ca="1">+IF(OFFSET('Hygiene Data'!$F$13,0,10*ROW('Hygiene Data'!F170))="","",OFFSET('Hygiene Data'!$F$13,0,10*ROW('Hygiene Data'!F170)))</f>
        <v/>
      </c>
      <c r="DX176" s="370" t="str">
        <f ca="1">+IF(OFFSET('Hygiene Data'!$G$11,0,10*ROW('Hygiene Data'!G170))="","",OFFSET('Hygiene Data'!$G$11,0,10*ROW('Hygiene Data'!G170)))</f>
        <v/>
      </c>
      <c r="DY176" s="370" t="str">
        <f ca="1">+IF(OFFSET('Hygiene Data'!$G$12,0,10*ROW('Hygiene Data'!G170))="","",OFFSET('Hygiene Data'!$G$12,0,10*ROW('Hygiene Data'!G170)))</f>
        <v/>
      </c>
      <c r="DZ176" s="370" t="str">
        <f ca="1">+IF(OFFSET('Hygiene Data'!$G$13,0,10*ROW('Hygiene Data'!G170))="","",OFFSET('Hygiene Data'!$G$13,0,10*ROW('Hygiene Data'!G170)))</f>
        <v/>
      </c>
      <c r="EA176" s="370" t="str">
        <f ca="1">+IF(OFFSET('Hygiene Data'!$H$11,0,10*ROW('Hygiene Data'!H170))="","",OFFSET('Hygiene Data'!$H$11,0,10*ROW('Hygiene Data'!H170)))</f>
        <v/>
      </c>
      <c r="EB176" s="370" t="str">
        <f ca="1">+IF(OFFSET('Hygiene Data'!$H$12,0,10*ROW('Hygiene Data'!H170))="","",OFFSET('Hygiene Data'!$H$12,0,10*ROW('Hygiene Data'!H170)))</f>
        <v/>
      </c>
      <c r="EC176" s="370" t="str">
        <f ca="1">+IF(OFFSET('Hygiene Data'!$H$13,0,10*ROW('Hygiene Data'!H170))="","",OFFSET('Hygiene Data'!$H$13,0,10*ROW('Hygiene Data'!H170)))</f>
        <v/>
      </c>
      <c r="ED176" s="370" t="str">
        <f ca="1">+IF(OFFSET('Hygiene Data'!$I$11,0,10*ROW('Hygiene Data'!I170))="","",OFFSET('Hygiene Data'!$I$11,0,10*ROW('Hygiene Data'!I170)))</f>
        <v/>
      </c>
      <c r="EE176" s="370" t="str">
        <f ca="1">+IF(OFFSET('Hygiene Data'!$I$12,0,10*ROW('Hygiene Data'!I170))="","",OFFSET('Hygiene Data'!$I$12,0,10*ROW('Hygiene Data'!I170)))</f>
        <v/>
      </c>
      <c r="EF176" s="370" t="str">
        <f ca="1">+IF(OFFSET('Hygiene Data'!$I$13,0,10*ROW('Hygiene Data'!I170))="","",OFFSET('Hygiene Data'!$I$13,0,10*ROW('Hygiene Data'!I170)))</f>
        <v/>
      </c>
    </row>
    <row r="177" spans="1:136" x14ac:dyDescent="0.25">
      <c r="A177" s="479" t="str">
        <f ca="1">+IF(OFFSET('Water Data'!$B$2,0,10*ROW('Water Data'!E171))="","",OFFSET('Water Data'!$B$2,0,10*ROW('Water Data'!E171)))</f>
        <v/>
      </c>
      <c r="B177" s="47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6" t="str">
        <f t="shared" ca="1" si="2"/>
        <v/>
      </c>
      <c r="D177" s="50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0" t="str">
        <f ca="1">+IF(OFFSET('Water Data'!$D$27,0,10*ROW('Water Data'!D171))="","",OFFSET('Water Data'!$D$27,0,10*ROW('Water Data'!D171)))</f>
        <v/>
      </c>
      <c r="BT177" s="370" t="str">
        <f ca="1">+IF(OFFSET('Water Data'!$D$28,0,10*ROW('Water Data'!D171))="","",OFFSET('Water Data'!$D$28,0,10*ROW('Water Data'!D171)))</f>
        <v/>
      </c>
      <c r="BU177" s="370" t="str">
        <f ca="1">+IF(OFFSET('Water Data'!$D$29,0,10*ROW('Water Data'!D171))="","",OFFSET('Water Data'!$D$29,0,10*ROW('Water Data'!D171)))</f>
        <v/>
      </c>
      <c r="BV177" s="370" t="str">
        <f ca="1">+IF(OFFSET('Water Data'!$E$27,0,10*ROW('Water Data'!E171))="","",OFFSET('Water Data'!$E$27,0,10*ROW('Water Data'!E171)))</f>
        <v/>
      </c>
      <c r="BW177" s="370" t="str">
        <f ca="1">+IF(OFFSET('Water Data'!$E$28,0,10*ROW('Water Data'!E171))="","",OFFSET('Water Data'!$E$28,0,10*ROW('Water Data'!E171)))</f>
        <v/>
      </c>
      <c r="BX177" s="370" t="str">
        <f ca="1">+IF(OFFSET('Water Data'!$E$29,0,10*ROW('Water Data'!E171))="","",OFFSET('Water Data'!$E$29,0,10*ROW('Water Data'!E171)))</f>
        <v/>
      </c>
      <c r="BY177" s="370" t="str">
        <f ca="1">+IF(OFFSET('Water Data'!$F$27,0,10*ROW('Water Data'!F171))="","",OFFSET('Water Data'!$F$27,0,10*ROW('Water Data'!F171)))</f>
        <v/>
      </c>
      <c r="BZ177" s="370" t="str">
        <f ca="1">+IF(OFFSET('Water Data'!$F$28,0,10*ROW('Water Data'!F171))="","",OFFSET('Water Data'!$F$28,0,10*ROW('Water Data'!F171)))</f>
        <v/>
      </c>
      <c r="CA177" s="370" t="str">
        <f ca="1">+IF(OFFSET('Water Data'!$F$29,0,10*ROW('Water Data'!F171))="","",OFFSET('Water Data'!$F$29,0,10*ROW('Water Data'!F171)))</f>
        <v/>
      </c>
      <c r="CB177" s="370" t="str">
        <f ca="1">+IF(OFFSET('Water Data'!$G$27,0,10*ROW('Water Data'!G171))="","",OFFSET('Water Data'!$G$27,0,10*ROW('Water Data'!G171)))</f>
        <v/>
      </c>
      <c r="CC177" s="370" t="str">
        <f ca="1">+IF(OFFSET('Water Data'!$G$28,0,10*ROW('Water Data'!G171))="","",OFFSET('Water Data'!$G$28,0,10*ROW('Water Data'!G171)))</f>
        <v/>
      </c>
      <c r="CD177" s="370" t="str">
        <f ca="1">+IF(OFFSET('Water Data'!$G$29,0,10*ROW('Water Data'!G171))="","",OFFSET('Water Data'!$G$29,0,10*ROW('Water Data'!G171)))</f>
        <v/>
      </c>
      <c r="CE177" s="370" t="str">
        <f ca="1">+IF(OFFSET('Water Data'!$H$27,0,10*ROW('Water Data'!H171))="","",OFFSET('Water Data'!$H$27,0,10*ROW('Water Data'!H171)))</f>
        <v/>
      </c>
      <c r="CF177" s="370" t="str">
        <f ca="1">+IF(OFFSET('Water Data'!$H$28,0,10*ROW('Water Data'!H171))="","",OFFSET('Water Data'!$H$28,0,10*ROW('Water Data'!H171)))</f>
        <v/>
      </c>
      <c r="CG177" s="370" t="str">
        <f ca="1">+IF(OFFSET('Water Data'!$H$29,0,10*ROW('Water Data'!H171))="","",OFFSET('Water Data'!$H$29,0,10*ROW('Water Data'!H171)))</f>
        <v/>
      </c>
      <c r="CH177" s="370" t="str">
        <f ca="1">+IF(OFFSET('Water Data'!$I$27,0,10*ROW('Water Data'!I171))="","",OFFSET('Water Data'!$I$27,0,10*ROW('Water Data'!I171)))</f>
        <v/>
      </c>
      <c r="CI177" s="370" t="str">
        <f ca="1">+IF(OFFSET('Water Data'!$I$28,0,10*ROW('Water Data'!I171))="","",OFFSET('Water Data'!$I$28,0,10*ROW('Water Data'!I171)))</f>
        <v/>
      </c>
      <c r="CJ177" s="370" t="str">
        <f ca="1">+IF(OFFSET('Water Data'!$I$29,0,10*ROW('Water Data'!I171))="","",OFFSET('Water Data'!$I$29,0,10*ROW('Water Data'!I171)))</f>
        <v/>
      </c>
      <c r="CK177" s="370" t="str">
        <f ca="1">+IF(OFFSET('Sanitation Data'!$D$28,0,10*ROW('Sanitation Data'!D171))="","",OFFSET('Sanitation Data'!$D$28,0,10*ROW('Sanitation Data'!D171)))</f>
        <v/>
      </c>
      <c r="CL177" s="370" t="str">
        <f ca="1">+IF(OFFSET('Sanitation Data'!$D$29,0,10*ROW('Sanitation Data'!D171))="","",OFFSET('Sanitation Data'!$D$29,0,10*ROW('Sanitation Data'!D171)))</f>
        <v/>
      </c>
      <c r="CM177" s="370" t="str">
        <f ca="1">+IF(OFFSET('Sanitation Data'!$D$30,0,10*ROW('Sanitation Data'!D171))="","",OFFSET('Sanitation Data'!$D$30,0,10*ROW('Sanitation Data'!D171)))</f>
        <v/>
      </c>
      <c r="CN177" s="370" t="str">
        <f ca="1">+IF(OFFSET('Sanitation Data'!$D$31,0,10*ROW('Sanitation Data'!D171))="","",OFFSET('Sanitation Data'!$D$31,0,10*ROW('Sanitation Data'!D171)))</f>
        <v/>
      </c>
      <c r="CO177" s="370" t="str">
        <f ca="1">+IF(OFFSET('Sanitation Data'!$D$32,0,10*ROW('Sanitation Data'!D171))="","",OFFSET('Sanitation Data'!$D$32,0,10*ROW('Sanitation Data'!D171)))</f>
        <v/>
      </c>
      <c r="CP177" s="370" t="str">
        <f ca="1">+IF(OFFSET('Sanitation Data'!$E$28,0,10*ROW('Sanitation Data'!E171))="","",OFFSET('Sanitation Data'!$E$28,0,10*ROW('Sanitation Data'!E171)))</f>
        <v/>
      </c>
      <c r="CQ177" s="370" t="str">
        <f ca="1">+IF(OFFSET('Sanitation Data'!$E$29,0,10*ROW('Sanitation Data'!E171))="","",OFFSET('Sanitation Data'!$E$29,0,10*ROW('Sanitation Data'!E171)))</f>
        <v/>
      </c>
      <c r="CR177" s="370" t="str">
        <f ca="1">+IF(OFFSET('Sanitation Data'!$E$30,0,10*ROW('Sanitation Data'!E171))="","",OFFSET('Sanitation Data'!$E$30,0,10*ROW('Sanitation Data'!E171)))</f>
        <v/>
      </c>
      <c r="CS177" s="370" t="str">
        <f ca="1">+IF(OFFSET('Sanitation Data'!$E$31,0,10*ROW('Sanitation Data'!E171))="","",OFFSET('Sanitation Data'!$E$31,0,10*ROW('Sanitation Data'!E171)))</f>
        <v/>
      </c>
      <c r="CT177" s="370" t="str">
        <f ca="1">+IF(OFFSET('Sanitation Data'!$E$32,0,10*ROW('Sanitation Data'!E171))="","",OFFSET('Sanitation Data'!$E$32,0,10*ROW('Sanitation Data'!E171)))</f>
        <v/>
      </c>
      <c r="CU177" s="370" t="str">
        <f ca="1">+IF(OFFSET('Sanitation Data'!$F$28,0,10*ROW('Sanitation Data'!F171))="","",OFFSET('Sanitation Data'!$F$28,0,10*ROW('Sanitation Data'!F171)))</f>
        <v/>
      </c>
      <c r="CV177" s="370" t="str">
        <f ca="1">+IF(OFFSET('Sanitation Data'!$F$29,0,10*ROW('Sanitation Data'!F171))="","",OFFSET('Sanitation Data'!$F$29,0,10*ROW('Sanitation Data'!F171)))</f>
        <v/>
      </c>
      <c r="CW177" s="370" t="str">
        <f ca="1">+IF(OFFSET('Sanitation Data'!$F$30,0,10*ROW('Sanitation Data'!F171))="","",OFFSET('Sanitation Data'!$F$30,0,10*ROW('Sanitation Data'!F171)))</f>
        <v/>
      </c>
      <c r="CX177" s="370" t="str">
        <f ca="1">+IF(OFFSET('Sanitation Data'!$F$31,0,10*ROW('Sanitation Data'!F171))="","",OFFSET('Sanitation Data'!$F$31,0,10*ROW('Sanitation Data'!F171)))</f>
        <v/>
      </c>
      <c r="CY177" s="370" t="str">
        <f ca="1">+IF(OFFSET('Sanitation Data'!$F$32,0,10*ROW('Sanitation Data'!F171))="","",OFFSET('Sanitation Data'!$F$32,0,10*ROW('Sanitation Data'!F171)))</f>
        <v/>
      </c>
      <c r="CZ177" s="370" t="str">
        <f ca="1">+IF(OFFSET('Sanitation Data'!$G$28,0,10*ROW('Sanitation Data'!G171))="","",OFFSET('Sanitation Data'!$G$28,0,10*ROW('Sanitation Data'!G171)))</f>
        <v/>
      </c>
      <c r="DA177" s="370" t="str">
        <f ca="1">+IF(OFFSET('Sanitation Data'!$G$29,0,10*ROW('Sanitation Data'!G171))="","",OFFSET('Sanitation Data'!$G$29,0,10*ROW('Sanitation Data'!G171)))</f>
        <v/>
      </c>
      <c r="DB177" s="370" t="str">
        <f ca="1">+IF(OFFSET('Sanitation Data'!$G$30,0,10*ROW('Sanitation Data'!G171))="","",OFFSET('Sanitation Data'!$G$30,0,10*ROW('Sanitation Data'!G171)))</f>
        <v/>
      </c>
      <c r="DC177" s="370" t="str">
        <f ca="1">+IF(OFFSET('Sanitation Data'!$G$31,0,10*ROW('Sanitation Data'!G171))="","",OFFSET('Sanitation Data'!$G$31,0,10*ROW('Sanitation Data'!G171)))</f>
        <v/>
      </c>
      <c r="DD177" s="370" t="str">
        <f ca="1">+IF(OFFSET('Sanitation Data'!$G$32,0,10*ROW('Sanitation Data'!G171))="","",OFFSET('Sanitation Data'!$G$32,0,10*ROW('Sanitation Data'!G171)))</f>
        <v/>
      </c>
      <c r="DE177" s="370" t="str">
        <f ca="1">+IF(OFFSET('Sanitation Data'!$H$28,0,10*ROW('Sanitation Data'!H171))="","",OFFSET('Sanitation Data'!$H$28,0,10*ROW('Sanitation Data'!H171)))</f>
        <v/>
      </c>
      <c r="DF177" s="370" t="str">
        <f ca="1">+IF(OFFSET('Sanitation Data'!$H$29,0,10*ROW('Sanitation Data'!H171))="","",OFFSET('Sanitation Data'!$H$29,0,10*ROW('Sanitation Data'!H171)))</f>
        <v/>
      </c>
      <c r="DG177" s="370" t="str">
        <f ca="1">+IF(OFFSET('Sanitation Data'!$H$30,0,10*ROW('Sanitation Data'!H171))="","",OFFSET('Sanitation Data'!$H$30,0,10*ROW('Sanitation Data'!H171)))</f>
        <v/>
      </c>
      <c r="DH177" s="370" t="str">
        <f ca="1">+IF(OFFSET('Sanitation Data'!$H$31,0,10*ROW('Sanitation Data'!H171))="","",OFFSET('Sanitation Data'!$H$31,0,10*ROW('Sanitation Data'!H171)))</f>
        <v/>
      </c>
      <c r="DI177" s="370" t="str">
        <f ca="1">+IF(OFFSET('Sanitation Data'!$H$32,0,10*ROW('Sanitation Data'!H171))="","",OFFSET('Sanitation Data'!$H$32,0,10*ROW('Sanitation Data'!H171)))</f>
        <v/>
      </c>
      <c r="DJ177" s="370" t="str">
        <f ca="1">+IF(OFFSET('Sanitation Data'!$I$28,0,10*ROW('Sanitation Data'!I171))="","",OFFSET('Sanitation Data'!$I$28,0,10*ROW('Sanitation Data'!I171)))</f>
        <v/>
      </c>
      <c r="DK177" s="370" t="str">
        <f ca="1">+IF(OFFSET('Sanitation Data'!$I$29,0,10*ROW('Sanitation Data'!I171))="","",OFFSET('Sanitation Data'!$I$29,0,10*ROW('Sanitation Data'!I171)))</f>
        <v/>
      </c>
      <c r="DL177" s="370" t="str">
        <f ca="1">+IF(OFFSET('Sanitation Data'!$I$30,0,10*ROW('Sanitation Data'!I171))="","",OFFSET('Sanitation Data'!$I$30,0,10*ROW('Sanitation Data'!I171)))</f>
        <v/>
      </c>
      <c r="DM177" s="370" t="str">
        <f ca="1">+IF(OFFSET('Sanitation Data'!$I$31,0,10*ROW('Sanitation Data'!I171))="","",OFFSET('Sanitation Data'!$I$31,0,10*ROW('Sanitation Data'!I171)))</f>
        <v/>
      </c>
      <c r="DN177" s="370" t="str">
        <f ca="1">+IF(OFFSET('Sanitation Data'!$I$32,0,10*ROW('Sanitation Data'!I171))="","",OFFSET('Sanitation Data'!$I$32,0,10*ROW('Sanitation Data'!I171)))</f>
        <v/>
      </c>
      <c r="DO177" s="370" t="str">
        <f ca="1">+IF(OFFSET('Hygiene Data'!$D$11,0,10*ROW('Hygiene Data'!D171))="","",OFFSET('Hygiene Data'!$D$11,0,10*ROW('Hygiene Data'!D171)))</f>
        <v/>
      </c>
      <c r="DP177" s="370" t="str">
        <f ca="1">+IF(OFFSET('Hygiene Data'!$D$12,0,10*ROW('Hygiene Data'!D171))="","",OFFSET('Hygiene Data'!$D$12,0,10*ROW('Hygiene Data'!D171)))</f>
        <v/>
      </c>
      <c r="DQ177" s="370" t="str">
        <f ca="1">+IF(OFFSET('Hygiene Data'!$D$13,0,10*ROW('Hygiene Data'!D171))="","",OFFSET('Hygiene Data'!$D$13,0,10*ROW('Hygiene Data'!D171)))</f>
        <v/>
      </c>
      <c r="DR177" s="370" t="str">
        <f ca="1">+IF(OFFSET('Hygiene Data'!$E$11,0,10*ROW('Hygiene Data'!E171))="","",OFFSET('Hygiene Data'!$E$11,0,10*ROW('Hygiene Data'!E171)))</f>
        <v/>
      </c>
      <c r="DS177" s="370" t="str">
        <f ca="1">+IF(OFFSET('Hygiene Data'!$E$12,0,10*ROW('Hygiene Data'!E171))="","",OFFSET('Hygiene Data'!$E$12,0,10*ROW('Hygiene Data'!E171)))</f>
        <v/>
      </c>
      <c r="DT177" s="370" t="str">
        <f ca="1">+IF(OFFSET('Hygiene Data'!$E$13,0,10*ROW('Hygiene Data'!E171))="","",OFFSET('Hygiene Data'!$E$13,0,10*ROW('Hygiene Data'!E171)))</f>
        <v/>
      </c>
      <c r="DU177" s="370" t="str">
        <f ca="1">+IF(OFFSET('Hygiene Data'!$F$11,0,10*ROW('Hygiene Data'!F171))="","",OFFSET('Hygiene Data'!$F$11,0,10*ROW('Hygiene Data'!F171)))</f>
        <v/>
      </c>
      <c r="DV177" s="370" t="str">
        <f ca="1">+IF(OFFSET('Hygiene Data'!$F$12,0,10*ROW('Hygiene Data'!F171))="","",OFFSET('Hygiene Data'!$F$12,0,10*ROW('Hygiene Data'!F171)))</f>
        <v/>
      </c>
      <c r="DW177" s="370" t="str">
        <f ca="1">+IF(OFFSET('Hygiene Data'!$F$13,0,10*ROW('Hygiene Data'!F171))="","",OFFSET('Hygiene Data'!$F$13,0,10*ROW('Hygiene Data'!F171)))</f>
        <v/>
      </c>
      <c r="DX177" s="370" t="str">
        <f ca="1">+IF(OFFSET('Hygiene Data'!$G$11,0,10*ROW('Hygiene Data'!G171))="","",OFFSET('Hygiene Data'!$G$11,0,10*ROW('Hygiene Data'!G171)))</f>
        <v/>
      </c>
      <c r="DY177" s="370" t="str">
        <f ca="1">+IF(OFFSET('Hygiene Data'!$G$12,0,10*ROW('Hygiene Data'!G171))="","",OFFSET('Hygiene Data'!$G$12,0,10*ROW('Hygiene Data'!G171)))</f>
        <v/>
      </c>
      <c r="DZ177" s="370" t="str">
        <f ca="1">+IF(OFFSET('Hygiene Data'!$G$13,0,10*ROW('Hygiene Data'!G171))="","",OFFSET('Hygiene Data'!$G$13,0,10*ROW('Hygiene Data'!G171)))</f>
        <v/>
      </c>
      <c r="EA177" s="370" t="str">
        <f ca="1">+IF(OFFSET('Hygiene Data'!$H$11,0,10*ROW('Hygiene Data'!H171))="","",OFFSET('Hygiene Data'!$H$11,0,10*ROW('Hygiene Data'!H171)))</f>
        <v/>
      </c>
      <c r="EB177" s="370" t="str">
        <f ca="1">+IF(OFFSET('Hygiene Data'!$H$12,0,10*ROW('Hygiene Data'!H171))="","",OFFSET('Hygiene Data'!$H$12,0,10*ROW('Hygiene Data'!H171)))</f>
        <v/>
      </c>
      <c r="EC177" s="370" t="str">
        <f ca="1">+IF(OFFSET('Hygiene Data'!$H$13,0,10*ROW('Hygiene Data'!H171))="","",OFFSET('Hygiene Data'!$H$13,0,10*ROW('Hygiene Data'!H171)))</f>
        <v/>
      </c>
      <c r="ED177" s="370" t="str">
        <f ca="1">+IF(OFFSET('Hygiene Data'!$I$11,0,10*ROW('Hygiene Data'!I171))="","",OFFSET('Hygiene Data'!$I$11,0,10*ROW('Hygiene Data'!I171)))</f>
        <v/>
      </c>
      <c r="EE177" s="370" t="str">
        <f ca="1">+IF(OFFSET('Hygiene Data'!$I$12,0,10*ROW('Hygiene Data'!I171))="","",OFFSET('Hygiene Data'!$I$12,0,10*ROW('Hygiene Data'!I171)))</f>
        <v/>
      </c>
      <c r="EF177" s="370" t="str">
        <f ca="1">+IF(OFFSET('Hygiene Data'!$I$13,0,10*ROW('Hygiene Data'!I171))="","",OFFSET('Hygiene Data'!$I$13,0,10*ROW('Hygiene Data'!I171)))</f>
        <v/>
      </c>
    </row>
    <row r="178" spans="1:136" x14ac:dyDescent="0.25">
      <c r="A178" s="479" t="str">
        <f ca="1">+IF(OFFSET('Water Data'!$B$2,0,10*ROW('Water Data'!E172))="","",OFFSET('Water Data'!$B$2,0,10*ROW('Water Data'!E172)))</f>
        <v/>
      </c>
      <c r="B178" s="47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6" t="str">
        <f t="shared" ca="1" si="2"/>
        <v/>
      </c>
      <c r="D178" s="50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0" t="str">
        <f ca="1">+IF(OFFSET('Water Data'!$D$27,0,10*ROW('Water Data'!D172))="","",OFFSET('Water Data'!$D$27,0,10*ROW('Water Data'!D172)))</f>
        <v/>
      </c>
      <c r="BT178" s="370" t="str">
        <f ca="1">+IF(OFFSET('Water Data'!$D$28,0,10*ROW('Water Data'!D172))="","",OFFSET('Water Data'!$D$28,0,10*ROW('Water Data'!D172)))</f>
        <v/>
      </c>
      <c r="BU178" s="370" t="str">
        <f ca="1">+IF(OFFSET('Water Data'!$D$29,0,10*ROW('Water Data'!D172))="","",OFFSET('Water Data'!$D$29,0,10*ROW('Water Data'!D172)))</f>
        <v/>
      </c>
      <c r="BV178" s="370" t="str">
        <f ca="1">+IF(OFFSET('Water Data'!$E$27,0,10*ROW('Water Data'!E172))="","",OFFSET('Water Data'!$E$27,0,10*ROW('Water Data'!E172)))</f>
        <v/>
      </c>
      <c r="BW178" s="370" t="str">
        <f ca="1">+IF(OFFSET('Water Data'!$E$28,0,10*ROW('Water Data'!E172))="","",OFFSET('Water Data'!$E$28,0,10*ROW('Water Data'!E172)))</f>
        <v/>
      </c>
      <c r="BX178" s="370" t="str">
        <f ca="1">+IF(OFFSET('Water Data'!$E$29,0,10*ROW('Water Data'!E172))="","",OFFSET('Water Data'!$E$29,0,10*ROW('Water Data'!E172)))</f>
        <v/>
      </c>
      <c r="BY178" s="370" t="str">
        <f ca="1">+IF(OFFSET('Water Data'!$F$27,0,10*ROW('Water Data'!F172))="","",OFFSET('Water Data'!$F$27,0,10*ROW('Water Data'!F172)))</f>
        <v/>
      </c>
      <c r="BZ178" s="370" t="str">
        <f ca="1">+IF(OFFSET('Water Data'!$F$28,0,10*ROW('Water Data'!F172))="","",OFFSET('Water Data'!$F$28,0,10*ROW('Water Data'!F172)))</f>
        <v/>
      </c>
      <c r="CA178" s="370" t="str">
        <f ca="1">+IF(OFFSET('Water Data'!$F$29,0,10*ROW('Water Data'!F172))="","",OFFSET('Water Data'!$F$29,0,10*ROW('Water Data'!F172)))</f>
        <v/>
      </c>
      <c r="CB178" s="370" t="str">
        <f ca="1">+IF(OFFSET('Water Data'!$G$27,0,10*ROW('Water Data'!G172))="","",OFFSET('Water Data'!$G$27,0,10*ROW('Water Data'!G172)))</f>
        <v/>
      </c>
      <c r="CC178" s="370" t="str">
        <f ca="1">+IF(OFFSET('Water Data'!$G$28,0,10*ROW('Water Data'!G172))="","",OFFSET('Water Data'!$G$28,0,10*ROW('Water Data'!G172)))</f>
        <v/>
      </c>
      <c r="CD178" s="370" t="str">
        <f ca="1">+IF(OFFSET('Water Data'!$G$29,0,10*ROW('Water Data'!G172))="","",OFFSET('Water Data'!$G$29,0,10*ROW('Water Data'!G172)))</f>
        <v/>
      </c>
      <c r="CE178" s="370" t="str">
        <f ca="1">+IF(OFFSET('Water Data'!$H$27,0,10*ROW('Water Data'!H172))="","",OFFSET('Water Data'!$H$27,0,10*ROW('Water Data'!H172)))</f>
        <v/>
      </c>
      <c r="CF178" s="370" t="str">
        <f ca="1">+IF(OFFSET('Water Data'!$H$28,0,10*ROW('Water Data'!H172))="","",OFFSET('Water Data'!$H$28,0,10*ROW('Water Data'!H172)))</f>
        <v/>
      </c>
      <c r="CG178" s="370" t="str">
        <f ca="1">+IF(OFFSET('Water Data'!$H$29,0,10*ROW('Water Data'!H172))="","",OFFSET('Water Data'!$H$29,0,10*ROW('Water Data'!H172)))</f>
        <v/>
      </c>
      <c r="CH178" s="370" t="str">
        <f ca="1">+IF(OFFSET('Water Data'!$I$27,0,10*ROW('Water Data'!I172))="","",OFFSET('Water Data'!$I$27,0,10*ROW('Water Data'!I172)))</f>
        <v/>
      </c>
      <c r="CI178" s="370" t="str">
        <f ca="1">+IF(OFFSET('Water Data'!$I$28,0,10*ROW('Water Data'!I172))="","",OFFSET('Water Data'!$I$28,0,10*ROW('Water Data'!I172)))</f>
        <v/>
      </c>
      <c r="CJ178" s="370" t="str">
        <f ca="1">+IF(OFFSET('Water Data'!$I$29,0,10*ROW('Water Data'!I172))="","",OFFSET('Water Data'!$I$29,0,10*ROW('Water Data'!I172)))</f>
        <v/>
      </c>
      <c r="CK178" s="370" t="str">
        <f ca="1">+IF(OFFSET('Sanitation Data'!$D$28,0,10*ROW('Sanitation Data'!D172))="","",OFFSET('Sanitation Data'!$D$28,0,10*ROW('Sanitation Data'!D172)))</f>
        <v/>
      </c>
      <c r="CL178" s="370" t="str">
        <f ca="1">+IF(OFFSET('Sanitation Data'!$D$29,0,10*ROW('Sanitation Data'!D172))="","",OFFSET('Sanitation Data'!$D$29,0,10*ROW('Sanitation Data'!D172)))</f>
        <v/>
      </c>
      <c r="CM178" s="370" t="str">
        <f ca="1">+IF(OFFSET('Sanitation Data'!$D$30,0,10*ROW('Sanitation Data'!D172))="","",OFFSET('Sanitation Data'!$D$30,0,10*ROW('Sanitation Data'!D172)))</f>
        <v/>
      </c>
      <c r="CN178" s="370" t="str">
        <f ca="1">+IF(OFFSET('Sanitation Data'!$D$31,0,10*ROW('Sanitation Data'!D172))="","",OFFSET('Sanitation Data'!$D$31,0,10*ROW('Sanitation Data'!D172)))</f>
        <v/>
      </c>
      <c r="CO178" s="370" t="str">
        <f ca="1">+IF(OFFSET('Sanitation Data'!$D$32,0,10*ROW('Sanitation Data'!D172))="","",OFFSET('Sanitation Data'!$D$32,0,10*ROW('Sanitation Data'!D172)))</f>
        <v/>
      </c>
      <c r="CP178" s="370" t="str">
        <f ca="1">+IF(OFFSET('Sanitation Data'!$E$28,0,10*ROW('Sanitation Data'!E172))="","",OFFSET('Sanitation Data'!$E$28,0,10*ROW('Sanitation Data'!E172)))</f>
        <v/>
      </c>
      <c r="CQ178" s="370" t="str">
        <f ca="1">+IF(OFFSET('Sanitation Data'!$E$29,0,10*ROW('Sanitation Data'!E172))="","",OFFSET('Sanitation Data'!$E$29,0,10*ROW('Sanitation Data'!E172)))</f>
        <v/>
      </c>
      <c r="CR178" s="370" t="str">
        <f ca="1">+IF(OFFSET('Sanitation Data'!$E$30,0,10*ROW('Sanitation Data'!E172))="","",OFFSET('Sanitation Data'!$E$30,0,10*ROW('Sanitation Data'!E172)))</f>
        <v/>
      </c>
      <c r="CS178" s="370" t="str">
        <f ca="1">+IF(OFFSET('Sanitation Data'!$E$31,0,10*ROW('Sanitation Data'!E172))="","",OFFSET('Sanitation Data'!$E$31,0,10*ROW('Sanitation Data'!E172)))</f>
        <v/>
      </c>
      <c r="CT178" s="370" t="str">
        <f ca="1">+IF(OFFSET('Sanitation Data'!$E$32,0,10*ROW('Sanitation Data'!E172))="","",OFFSET('Sanitation Data'!$E$32,0,10*ROW('Sanitation Data'!E172)))</f>
        <v/>
      </c>
      <c r="CU178" s="370" t="str">
        <f ca="1">+IF(OFFSET('Sanitation Data'!$F$28,0,10*ROW('Sanitation Data'!F172))="","",OFFSET('Sanitation Data'!$F$28,0,10*ROW('Sanitation Data'!F172)))</f>
        <v/>
      </c>
      <c r="CV178" s="370" t="str">
        <f ca="1">+IF(OFFSET('Sanitation Data'!$F$29,0,10*ROW('Sanitation Data'!F172))="","",OFFSET('Sanitation Data'!$F$29,0,10*ROW('Sanitation Data'!F172)))</f>
        <v/>
      </c>
      <c r="CW178" s="370" t="str">
        <f ca="1">+IF(OFFSET('Sanitation Data'!$F$30,0,10*ROW('Sanitation Data'!F172))="","",OFFSET('Sanitation Data'!$F$30,0,10*ROW('Sanitation Data'!F172)))</f>
        <v/>
      </c>
      <c r="CX178" s="370" t="str">
        <f ca="1">+IF(OFFSET('Sanitation Data'!$F$31,0,10*ROW('Sanitation Data'!F172))="","",OFFSET('Sanitation Data'!$F$31,0,10*ROW('Sanitation Data'!F172)))</f>
        <v/>
      </c>
      <c r="CY178" s="370" t="str">
        <f ca="1">+IF(OFFSET('Sanitation Data'!$F$32,0,10*ROW('Sanitation Data'!F172))="","",OFFSET('Sanitation Data'!$F$32,0,10*ROW('Sanitation Data'!F172)))</f>
        <v/>
      </c>
      <c r="CZ178" s="370" t="str">
        <f ca="1">+IF(OFFSET('Sanitation Data'!$G$28,0,10*ROW('Sanitation Data'!G172))="","",OFFSET('Sanitation Data'!$G$28,0,10*ROW('Sanitation Data'!G172)))</f>
        <v/>
      </c>
      <c r="DA178" s="370" t="str">
        <f ca="1">+IF(OFFSET('Sanitation Data'!$G$29,0,10*ROW('Sanitation Data'!G172))="","",OFFSET('Sanitation Data'!$G$29,0,10*ROW('Sanitation Data'!G172)))</f>
        <v/>
      </c>
      <c r="DB178" s="370" t="str">
        <f ca="1">+IF(OFFSET('Sanitation Data'!$G$30,0,10*ROW('Sanitation Data'!G172))="","",OFFSET('Sanitation Data'!$G$30,0,10*ROW('Sanitation Data'!G172)))</f>
        <v/>
      </c>
      <c r="DC178" s="370" t="str">
        <f ca="1">+IF(OFFSET('Sanitation Data'!$G$31,0,10*ROW('Sanitation Data'!G172))="","",OFFSET('Sanitation Data'!$G$31,0,10*ROW('Sanitation Data'!G172)))</f>
        <v/>
      </c>
      <c r="DD178" s="370" t="str">
        <f ca="1">+IF(OFFSET('Sanitation Data'!$G$32,0,10*ROW('Sanitation Data'!G172))="","",OFFSET('Sanitation Data'!$G$32,0,10*ROW('Sanitation Data'!G172)))</f>
        <v/>
      </c>
      <c r="DE178" s="370" t="str">
        <f ca="1">+IF(OFFSET('Sanitation Data'!$H$28,0,10*ROW('Sanitation Data'!H172))="","",OFFSET('Sanitation Data'!$H$28,0,10*ROW('Sanitation Data'!H172)))</f>
        <v/>
      </c>
      <c r="DF178" s="370" t="str">
        <f ca="1">+IF(OFFSET('Sanitation Data'!$H$29,0,10*ROW('Sanitation Data'!H172))="","",OFFSET('Sanitation Data'!$H$29,0,10*ROW('Sanitation Data'!H172)))</f>
        <v/>
      </c>
      <c r="DG178" s="370" t="str">
        <f ca="1">+IF(OFFSET('Sanitation Data'!$H$30,0,10*ROW('Sanitation Data'!H172))="","",OFFSET('Sanitation Data'!$H$30,0,10*ROW('Sanitation Data'!H172)))</f>
        <v/>
      </c>
      <c r="DH178" s="370" t="str">
        <f ca="1">+IF(OFFSET('Sanitation Data'!$H$31,0,10*ROW('Sanitation Data'!H172))="","",OFFSET('Sanitation Data'!$H$31,0,10*ROW('Sanitation Data'!H172)))</f>
        <v/>
      </c>
      <c r="DI178" s="370" t="str">
        <f ca="1">+IF(OFFSET('Sanitation Data'!$H$32,0,10*ROW('Sanitation Data'!H172))="","",OFFSET('Sanitation Data'!$H$32,0,10*ROW('Sanitation Data'!H172)))</f>
        <v/>
      </c>
      <c r="DJ178" s="370" t="str">
        <f ca="1">+IF(OFFSET('Sanitation Data'!$I$28,0,10*ROW('Sanitation Data'!I172))="","",OFFSET('Sanitation Data'!$I$28,0,10*ROW('Sanitation Data'!I172)))</f>
        <v/>
      </c>
      <c r="DK178" s="370" t="str">
        <f ca="1">+IF(OFFSET('Sanitation Data'!$I$29,0,10*ROW('Sanitation Data'!I172))="","",OFFSET('Sanitation Data'!$I$29,0,10*ROW('Sanitation Data'!I172)))</f>
        <v/>
      </c>
      <c r="DL178" s="370" t="str">
        <f ca="1">+IF(OFFSET('Sanitation Data'!$I$30,0,10*ROW('Sanitation Data'!I172))="","",OFFSET('Sanitation Data'!$I$30,0,10*ROW('Sanitation Data'!I172)))</f>
        <v/>
      </c>
      <c r="DM178" s="370" t="str">
        <f ca="1">+IF(OFFSET('Sanitation Data'!$I$31,0,10*ROW('Sanitation Data'!I172))="","",OFFSET('Sanitation Data'!$I$31,0,10*ROW('Sanitation Data'!I172)))</f>
        <v/>
      </c>
      <c r="DN178" s="370" t="str">
        <f ca="1">+IF(OFFSET('Sanitation Data'!$I$32,0,10*ROW('Sanitation Data'!I172))="","",OFFSET('Sanitation Data'!$I$32,0,10*ROW('Sanitation Data'!I172)))</f>
        <v/>
      </c>
      <c r="DO178" s="370" t="str">
        <f ca="1">+IF(OFFSET('Hygiene Data'!$D$11,0,10*ROW('Hygiene Data'!D172))="","",OFFSET('Hygiene Data'!$D$11,0,10*ROW('Hygiene Data'!D172)))</f>
        <v/>
      </c>
      <c r="DP178" s="370" t="str">
        <f ca="1">+IF(OFFSET('Hygiene Data'!$D$12,0,10*ROW('Hygiene Data'!D172))="","",OFFSET('Hygiene Data'!$D$12,0,10*ROW('Hygiene Data'!D172)))</f>
        <v/>
      </c>
      <c r="DQ178" s="370" t="str">
        <f ca="1">+IF(OFFSET('Hygiene Data'!$D$13,0,10*ROW('Hygiene Data'!D172))="","",OFFSET('Hygiene Data'!$D$13,0,10*ROW('Hygiene Data'!D172)))</f>
        <v/>
      </c>
      <c r="DR178" s="370" t="str">
        <f ca="1">+IF(OFFSET('Hygiene Data'!$E$11,0,10*ROW('Hygiene Data'!E172))="","",OFFSET('Hygiene Data'!$E$11,0,10*ROW('Hygiene Data'!E172)))</f>
        <v/>
      </c>
      <c r="DS178" s="370" t="str">
        <f ca="1">+IF(OFFSET('Hygiene Data'!$E$12,0,10*ROW('Hygiene Data'!E172))="","",OFFSET('Hygiene Data'!$E$12,0,10*ROW('Hygiene Data'!E172)))</f>
        <v/>
      </c>
      <c r="DT178" s="370" t="str">
        <f ca="1">+IF(OFFSET('Hygiene Data'!$E$13,0,10*ROW('Hygiene Data'!E172))="","",OFFSET('Hygiene Data'!$E$13,0,10*ROW('Hygiene Data'!E172)))</f>
        <v/>
      </c>
      <c r="DU178" s="370" t="str">
        <f ca="1">+IF(OFFSET('Hygiene Data'!$F$11,0,10*ROW('Hygiene Data'!F172))="","",OFFSET('Hygiene Data'!$F$11,0,10*ROW('Hygiene Data'!F172)))</f>
        <v/>
      </c>
      <c r="DV178" s="370" t="str">
        <f ca="1">+IF(OFFSET('Hygiene Data'!$F$12,0,10*ROW('Hygiene Data'!F172))="","",OFFSET('Hygiene Data'!$F$12,0,10*ROW('Hygiene Data'!F172)))</f>
        <v/>
      </c>
      <c r="DW178" s="370" t="str">
        <f ca="1">+IF(OFFSET('Hygiene Data'!$F$13,0,10*ROW('Hygiene Data'!F172))="","",OFFSET('Hygiene Data'!$F$13,0,10*ROW('Hygiene Data'!F172)))</f>
        <v/>
      </c>
      <c r="DX178" s="370" t="str">
        <f ca="1">+IF(OFFSET('Hygiene Data'!$G$11,0,10*ROW('Hygiene Data'!G172))="","",OFFSET('Hygiene Data'!$G$11,0,10*ROW('Hygiene Data'!G172)))</f>
        <v/>
      </c>
      <c r="DY178" s="370" t="str">
        <f ca="1">+IF(OFFSET('Hygiene Data'!$G$12,0,10*ROW('Hygiene Data'!G172))="","",OFFSET('Hygiene Data'!$G$12,0,10*ROW('Hygiene Data'!G172)))</f>
        <v/>
      </c>
      <c r="DZ178" s="370" t="str">
        <f ca="1">+IF(OFFSET('Hygiene Data'!$G$13,0,10*ROW('Hygiene Data'!G172))="","",OFFSET('Hygiene Data'!$G$13,0,10*ROW('Hygiene Data'!G172)))</f>
        <v/>
      </c>
      <c r="EA178" s="370" t="str">
        <f ca="1">+IF(OFFSET('Hygiene Data'!$H$11,0,10*ROW('Hygiene Data'!H172))="","",OFFSET('Hygiene Data'!$H$11,0,10*ROW('Hygiene Data'!H172)))</f>
        <v/>
      </c>
      <c r="EB178" s="370" t="str">
        <f ca="1">+IF(OFFSET('Hygiene Data'!$H$12,0,10*ROW('Hygiene Data'!H172))="","",OFFSET('Hygiene Data'!$H$12,0,10*ROW('Hygiene Data'!H172)))</f>
        <v/>
      </c>
      <c r="EC178" s="370" t="str">
        <f ca="1">+IF(OFFSET('Hygiene Data'!$H$13,0,10*ROW('Hygiene Data'!H172))="","",OFFSET('Hygiene Data'!$H$13,0,10*ROW('Hygiene Data'!H172)))</f>
        <v/>
      </c>
      <c r="ED178" s="370" t="str">
        <f ca="1">+IF(OFFSET('Hygiene Data'!$I$11,0,10*ROW('Hygiene Data'!I172))="","",OFFSET('Hygiene Data'!$I$11,0,10*ROW('Hygiene Data'!I172)))</f>
        <v/>
      </c>
      <c r="EE178" s="370" t="str">
        <f ca="1">+IF(OFFSET('Hygiene Data'!$I$12,0,10*ROW('Hygiene Data'!I172))="","",OFFSET('Hygiene Data'!$I$12,0,10*ROW('Hygiene Data'!I172)))</f>
        <v/>
      </c>
      <c r="EF178" s="370" t="str">
        <f ca="1">+IF(OFFSET('Hygiene Data'!$I$13,0,10*ROW('Hygiene Data'!I172))="","",OFFSET('Hygiene Data'!$I$13,0,10*ROW('Hygiene Data'!I172)))</f>
        <v/>
      </c>
    </row>
    <row r="179" spans="1:136" x14ac:dyDescent="0.25">
      <c r="A179" s="479" t="str">
        <f ca="1">+IF(OFFSET('Water Data'!$B$2,0,10*ROW('Water Data'!E173))="","",OFFSET('Water Data'!$B$2,0,10*ROW('Water Data'!E173)))</f>
        <v/>
      </c>
      <c r="B179" s="47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6" t="str">
        <f t="shared" ca="1" si="2"/>
        <v/>
      </c>
      <c r="D179" s="50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0" t="str">
        <f ca="1">+IF(OFFSET('Water Data'!$D$27,0,10*ROW('Water Data'!D173))="","",OFFSET('Water Data'!$D$27,0,10*ROW('Water Data'!D173)))</f>
        <v/>
      </c>
      <c r="BT179" s="370" t="str">
        <f ca="1">+IF(OFFSET('Water Data'!$D$28,0,10*ROW('Water Data'!D173))="","",OFFSET('Water Data'!$D$28,0,10*ROW('Water Data'!D173)))</f>
        <v/>
      </c>
      <c r="BU179" s="370" t="str">
        <f ca="1">+IF(OFFSET('Water Data'!$D$29,0,10*ROW('Water Data'!D173))="","",OFFSET('Water Data'!$D$29,0,10*ROW('Water Data'!D173)))</f>
        <v/>
      </c>
      <c r="BV179" s="370" t="str">
        <f ca="1">+IF(OFFSET('Water Data'!$E$27,0,10*ROW('Water Data'!E173))="","",OFFSET('Water Data'!$E$27,0,10*ROW('Water Data'!E173)))</f>
        <v/>
      </c>
      <c r="BW179" s="370" t="str">
        <f ca="1">+IF(OFFSET('Water Data'!$E$28,0,10*ROW('Water Data'!E173))="","",OFFSET('Water Data'!$E$28,0,10*ROW('Water Data'!E173)))</f>
        <v/>
      </c>
      <c r="BX179" s="370" t="str">
        <f ca="1">+IF(OFFSET('Water Data'!$E$29,0,10*ROW('Water Data'!E173))="","",OFFSET('Water Data'!$E$29,0,10*ROW('Water Data'!E173)))</f>
        <v/>
      </c>
      <c r="BY179" s="370" t="str">
        <f ca="1">+IF(OFFSET('Water Data'!$F$27,0,10*ROW('Water Data'!F173))="","",OFFSET('Water Data'!$F$27,0,10*ROW('Water Data'!F173)))</f>
        <v/>
      </c>
      <c r="BZ179" s="370" t="str">
        <f ca="1">+IF(OFFSET('Water Data'!$F$28,0,10*ROW('Water Data'!F173))="","",OFFSET('Water Data'!$F$28,0,10*ROW('Water Data'!F173)))</f>
        <v/>
      </c>
      <c r="CA179" s="370" t="str">
        <f ca="1">+IF(OFFSET('Water Data'!$F$29,0,10*ROW('Water Data'!F173))="","",OFFSET('Water Data'!$F$29,0,10*ROW('Water Data'!F173)))</f>
        <v/>
      </c>
      <c r="CB179" s="370" t="str">
        <f ca="1">+IF(OFFSET('Water Data'!$G$27,0,10*ROW('Water Data'!G173))="","",OFFSET('Water Data'!$G$27,0,10*ROW('Water Data'!G173)))</f>
        <v/>
      </c>
      <c r="CC179" s="370" t="str">
        <f ca="1">+IF(OFFSET('Water Data'!$G$28,0,10*ROW('Water Data'!G173))="","",OFFSET('Water Data'!$G$28,0,10*ROW('Water Data'!G173)))</f>
        <v/>
      </c>
      <c r="CD179" s="370" t="str">
        <f ca="1">+IF(OFFSET('Water Data'!$G$29,0,10*ROW('Water Data'!G173))="","",OFFSET('Water Data'!$G$29,0,10*ROW('Water Data'!G173)))</f>
        <v/>
      </c>
      <c r="CE179" s="370" t="str">
        <f ca="1">+IF(OFFSET('Water Data'!$H$27,0,10*ROW('Water Data'!H173))="","",OFFSET('Water Data'!$H$27,0,10*ROW('Water Data'!H173)))</f>
        <v/>
      </c>
      <c r="CF179" s="370" t="str">
        <f ca="1">+IF(OFFSET('Water Data'!$H$28,0,10*ROW('Water Data'!H173))="","",OFFSET('Water Data'!$H$28,0,10*ROW('Water Data'!H173)))</f>
        <v/>
      </c>
      <c r="CG179" s="370" t="str">
        <f ca="1">+IF(OFFSET('Water Data'!$H$29,0,10*ROW('Water Data'!H173))="","",OFFSET('Water Data'!$H$29,0,10*ROW('Water Data'!H173)))</f>
        <v/>
      </c>
      <c r="CH179" s="370" t="str">
        <f ca="1">+IF(OFFSET('Water Data'!$I$27,0,10*ROW('Water Data'!I173))="","",OFFSET('Water Data'!$I$27,0,10*ROW('Water Data'!I173)))</f>
        <v/>
      </c>
      <c r="CI179" s="370" t="str">
        <f ca="1">+IF(OFFSET('Water Data'!$I$28,0,10*ROW('Water Data'!I173))="","",OFFSET('Water Data'!$I$28,0,10*ROW('Water Data'!I173)))</f>
        <v/>
      </c>
      <c r="CJ179" s="370" t="str">
        <f ca="1">+IF(OFFSET('Water Data'!$I$29,0,10*ROW('Water Data'!I173))="","",OFFSET('Water Data'!$I$29,0,10*ROW('Water Data'!I173)))</f>
        <v/>
      </c>
      <c r="CK179" s="370" t="str">
        <f ca="1">+IF(OFFSET('Sanitation Data'!$D$28,0,10*ROW('Sanitation Data'!D173))="","",OFFSET('Sanitation Data'!$D$28,0,10*ROW('Sanitation Data'!D173)))</f>
        <v/>
      </c>
      <c r="CL179" s="370" t="str">
        <f ca="1">+IF(OFFSET('Sanitation Data'!$D$29,0,10*ROW('Sanitation Data'!D173))="","",OFFSET('Sanitation Data'!$D$29,0,10*ROW('Sanitation Data'!D173)))</f>
        <v/>
      </c>
      <c r="CM179" s="370" t="str">
        <f ca="1">+IF(OFFSET('Sanitation Data'!$D$30,0,10*ROW('Sanitation Data'!D173))="","",OFFSET('Sanitation Data'!$D$30,0,10*ROW('Sanitation Data'!D173)))</f>
        <v/>
      </c>
      <c r="CN179" s="370" t="str">
        <f ca="1">+IF(OFFSET('Sanitation Data'!$D$31,0,10*ROW('Sanitation Data'!D173))="","",OFFSET('Sanitation Data'!$D$31,0,10*ROW('Sanitation Data'!D173)))</f>
        <v/>
      </c>
      <c r="CO179" s="370" t="str">
        <f ca="1">+IF(OFFSET('Sanitation Data'!$D$32,0,10*ROW('Sanitation Data'!D173))="","",OFFSET('Sanitation Data'!$D$32,0,10*ROW('Sanitation Data'!D173)))</f>
        <v/>
      </c>
      <c r="CP179" s="370" t="str">
        <f ca="1">+IF(OFFSET('Sanitation Data'!$E$28,0,10*ROW('Sanitation Data'!E173))="","",OFFSET('Sanitation Data'!$E$28,0,10*ROW('Sanitation Data'!E173)))</f>
        <v/>
      </c>
      <c r="CQ179" s="370" t="str">
        <f ca="1">+IF(OFFSET('Sanitation Data'!$E$29,0,10*ROW('Sanitation Data'!E173))="","",OFFSET('Sanitation Data'!$E$29,0,10*ROW('Sanitation Data'!E173)))</f>
        <v/>
      </c>
      <c r="CR179" s="370" t="str">
        <f ca="1">+IF(OFFSET('Sanitation Data'!$E$30,0,10*ROW('Sanitation Data'!E173))="","",OFFSET('Sanitation Data'!$E$30,0,10*ROW('Sanitation Data'!E173)))</f>
        <v/>
      </c>
      <c r="CS179" s="370" t="str">
        <f ca="1">+IF(OFFSET('Sanitation Data'!$E$31,0,10*ROW('Sanitation Data'!E173))="","",OFFSET('Sanitation Data'!$E$31,0,10*ROW('Sanitation Data'!E173)))</f>
        <v/>
      </c>
      <c r="CT179" s="370" t="str">
        <f ca="1">+IF(OFFSET('Sanitation Data'!$E$32,0,10*ROW('Sanitation Data'!E173))="","",OFFSET('Sanitation Data'!$E$32,0,10*ROW('Sanitation Data'!E173)))</f>
        <v/>
      </c>
      <c r="CU179" s="370" t="str">
        <f ca="1">+IF(OFFSET('Sanitation Data'!$F$28,0,10*ROW('Sanitation Data'!F173))="","",OFFSET('Sanitation Data'!$F$28,0,10*ROW('Sanitation Data'!F173)))</f>
        <v/>
      </c>
      <c r="CV179" s="370" t="str">
        <f ca="1">+IF(OFFSET('Sanitation Data'!$F$29,0,10*ROW('Sanitation Data'!F173))="","",OFFSET('Sanitation Data'!$F$29,0,10*ROW('Sanitation Data'!F173)))</f>
        <v/>
      </c>
      <c r="CW179" s="370" t="str">
        <f ca="1">+IF(OFFSET('Sanitation Data'!$F$30,0,10*ROW('Sanitation Data'!F173))="","",OFFSET('Sanitation Data'!$F$30,0,10*ROW('Sanitation Data'!F173)))</f>
        <v/>
      </c>
      <c r="CX179" s="370" t="str">
        <f ca="1">+IF(OFFSET('Sanitation Data'!$F$31,0,10*ROW('Sanitation Data'!F173))="","",OFFSET('Sanitation Data'!$F$31,0,10*ROW('Sanitation Data'!F173)))</f>
        <v/>
      </c>
      <c r="CY179" s="370" t="str">
        <f ca="1">+IF(OFFSET('Sanitation Data'!$F$32,0,10*ROW('Sanitation Data'!F173))="","",OFFSET('Sanitation Data'!$F$32,0,10*ROW('Sanitation Data'!F173)))</f>
        <v/>
      </c>
      <c r="CZ179" s="370" t="str">
        <f ca="1">+IF(OFFSET('Sanitation Data'!$G$28,0,10*ROW('Sanitation Data'!G173))="","",OFFSET('Sanitation Data'!$G$28,0,10*ROW('Sanitation Data'!G173)))</f>
        <v/>
      </c>
      <c r="DA179" s="370" t="str">
        <f ca="1">+IF(OFFSET('Sanitation Data'!$G$29,0,10*ROW('Sanitation Data'!G173))="","",OFFSET('Sanitation Data'!$G$29,0,10*ROW('Sanitation Data'!G173)))</f>
        <v/>
      </c>
      <c r="DB179" s="370" t="str">
        <f ca="1">+IF(OFFSET('Sanitation Data'!$G$30,0,10*ROW('Sanitation Data'!G173))="","",OFFSET('Sanitation Data'!$G$30,0,10*ROW('Sanitation Data'!G173)))</f>
        <v/>
      </c>
      <c r="DC179" s="370" t="str">
        <f ca="1">+IF(OFFSET('Sanitation Data'!$G$31,0,10*ROW('Sanitation Data'!G173))="","",OFFSET('Sanitation Data'!$G$31,0,10*ROW('Sanitation Data'!G173)))</f>
        <v/>
      </c>
      <c r="DD179" s="370" t="str">
        <f ca="1">+IF(OFFSET('Sanitation Data'!$G$32,0,10*ROW('Sanitation Data'!G173))="","",OFFSET('Sanitation Data'!$G$32,0,10*ROW('Sanitation Data'!G173)))</f>
        <v/>
      </c>
      <c r="DE179" s="370" t="str">
        <f ca="1">+IF(OFFSET('Sanitation Data'!$H$28,0,10*ROW('Sanitation Data'!H173))="","",OFFSET('Sanitation Data'!$H$28,0,10*ROW('Sanitation Data'!H173)))</f>
        <v/>
      </c>
      <c r="DF179" s="370" t="str">
        <f ca="1">+IF(OFFSET('Sanitation Data'!$H$29,0,10*ROW('Sanitation Data'!H173))="","",OFFSET('Sanitation Data'!$H$29,0,10*ROW('Sanitation Data'!H173)))</f>
        <v/>
      </c>
      <c r="DG179" s="370" t="str">
        <f ca="1">+IF(OFFSET('Sanitation Data'!$H$30,0,10*ROW('Sanitation Data'!H173))="","",OFFSET('Sanitation Data'!$H$30,0,10*ROW('Sanitation Data'!H173)))</f>
        <v/>
      </c>
      <c r="DH179" s="370" t="str">
        <f ca="1">+IF(OFFSET('Sanitation Data'!$H$31,0,10*ROW('Sanitation Data'!H173))="","",OFFSET('Sanitation Data'!$H$31,0,10*ROW('Sanitation Data'!H173)))</f>
        <v/>
      </c>
      <c r="DI179" s="370" t="str">
        <f ca="1">+IF(OFFSET('Sanitation Data'!$H$32,0,10*ROW('Sanitation Data'!H173))="","",OFFSET('Sanitation Data'!$H$32,0,10*ROW('Sanitation Data'!H173)))</f>
        <v/>
      </c>
      <c r="DJ179" s="370" t="str">
        <f ca="1">+IF(OFFSET('Sanitation Data'!$I$28,0,10*ROW('Sanitation Data'!I173))="","",OFFSET('Sanitation Data'!$I$28,0,10*ROW('Sanitation Data'!I173)))</f>
        <v/>
      </c>
      <c r="DK179" s="370" t="str">
        <f ca="1">+IF(OFFSET('Sanitation Data'!$I$29,0,10*ROW('Sanitation Data'!I173))="","",OFFSET('Sanitation Data'!$I$29,0,10*ROW('Sanitation Data'!I173)))</f>
        <v/>
      </c>
      <c r="DL179" s="370" t="str">
        <f ca="1">+IF(OFFSET('Sanitation Data'!$I$30,0,10*ROW('Sanitation Data'!I173))="","",OFFSET('Sanitation Data'!$I$30,0,10*ROW('Sanitation Data'!I173)))</f>
        <v/>
      </c>
      <c r="DM179" s="370" t="str">
        <f ca="1">+IF(OFFSET('Sanitation Data'!$I$31,0,10*ROW('Sanitation Data'!I173))="","",OFFSET('Sanitation Data'!$I$31,0,10*ROW('Sanitation Data'!I173)))</f>
        <v/>
      </c>
      <c r="DN179" s="370" t="str">
        <f ca="1">+IF(OFFSET('Sanitation Data'!$I$32,0,10*ROW('Sanitation Data'!I173))="","",OFFSET('Sanitation Data'!$I$32,0,10*ROW('Sanitation Data'!I173)))</f>
        <v/>
      </c>
      <c r="DO179" s="370" t="str">
        <f ca="1">+IF(OFFSET('Hygiene Data'!$D$11,0,10*ROW('Hygiene Data'!D173))="","",OFFSET('Hygiene Data'!$D$11,0,10*ROW('Hygiene Data'!D173)))</f>
        <v/>
      </c>
      <c r="DP179" s="370" t="str">
        <f ca="1">+IF(OFFSET('Hygiene Data'!$D$12,0,10*ROW('Hygiene Data'!D173))="","",OFFSET('Hygiene Data'!$D$12,0,10*ROW('Hygiene Data'!D173)))</f>
        <v/>
      </c>
      <c r="DQ179" s="370" t="str">
        <f ca="1">+IF(OFFSET('Hygiene Data'!$D$13,0,10*ROW('Hygiene Data'!D173))="","",OFFSET('Hygiene Data'!$D$13,0,10*ROW('Hygiene Data'!D173)))</f>
        <v/>
      </c>
      <c r="DR179" s="370" t="str">
        <f ca="1">+IF(OFFSET('Hygiene Data'!$E$11,0,10*ROW('Hygiene Data'!E173))="","",OFFSET('Hygiene Data'!$E$11,0,10*ROW('Hygiene Data'!E173)))</f>
        <v/>
      </c>
      <c r="DS179" s="370" t="str">
        <f ca="1">+IF(OFFSET('Hygiene Data'!$E$12,0,10*ROW('Hygiene Data'!E173))="","",OFFSET('Hygiene Data'!$E$12,0,10*ROW('Hygiene Data'!E173)))</f>
        <v/>
      </c>
      <c r="DT179" s="370" t="str">
        <f ca="1">+IF(OFFSET('Hygiene Data'!$E$13,0,10*ROW('Hygiene Data'!E173))="","",OFFSET('Hygiene Data'!$E$13,0,10*ROW('Hygiene Data'!E173)))</f>
        <v/>
      </c>
      <c r="DU179" s="370" t="str">
        <f ca="1">+IF(OFFSET('Hygiene Data'!$F$11,0,10*ROW('Hygiene Data'!F173))="","",OFFSET('Hygiene Data'!$F$11,0,10*ROW('Hygiene Data'!F173)))</f>
        <v/>
      </c>
      <c r="DV179" s="370" t="str">
        <f ca="1">+IF(OFFSET('Hygiene Data'!$F$12,0,10*ROW('Hygiene Data'!F173))="","",OFFSET('Hygiene Data'!$F$12,0,10*ROW('Hygiene Data'!F173)))</f>
        <v/>
      </c>
      <c r="DW179" s="370" t="str">
        <f ca="1">+IF(OFFSET('Hygiene Data'!$F$13,0,10*ROW('Hygiene Data'!F173))="","",OFFSET('Hygiene Data'!$F$13,0,10*ROW('Hygiene Data'!F173)))</f>
        <v/>
      </c>
      <c r="DX179" s="370" t="str">
        <f ca="1">+IF(OFFSET('Hygiene Data'!$G$11,0,10*ROW('Hygiene Data'!G173))="","",OFFSET('Hygiene Data'!$G$11,0,10*ROW('Hygiene Data'!G173)))</f>
        <v/>
      </c>
      <c r="DY179" s="370" t="str">
        <f ca="1">+IF(OFFSET('Hygiene Data'!$G$12,0,10*ROW('Hygiene Data'!G173))="","",OFFSET('Hygiene Data'!$G$12,0,10*ROW('Hygiene Data'!G173)))</f>
        <v/>
      </c>
      <c r="DZ179" s="370" t="str">
        <f ca="1">+IF(OFFSET('Hygiene Data'!$G$13,0,10*ROW('Hygiene Data'!G173))="","",OFFSET('Hygiene Data'!$G$13,0,10*ROW('Hygiene Data'!G173)))</f>
        <v/>
      </c>
      <c r="EA179" s="370" t="str">
        <f ca="1">+IF(OFFSET('Hygiene Data'!$H$11,0,10*ROW('Hygiene Data'!H173))="","",OFFSET('Hygiene Data'!$H$11,0,10*ROW('Hygiene Data'!H173)))</f>
        <v/>
      </c>
      <c r="EB179" s="370" t="str">
        <f ca="1">+IF(OFFSET('Hygiene Data'!$H$12,0,10*ROW('Hygiene Data'!H173))="","",OFFSET('Hygiene Data'!$H$12,0,10*ROW('Hygiene Data'!H173)))</f>
        <v/>
      </c>
      <c r="EC179" s="370" t="str">
        <f ca="1">+IF(OFFSET('Hygiene Data'!$H$13,0,10*ROW('Hygiene Data'!H173))="","",OFFSET('Hygiene Data'!$H$13,0,10*ROW('Hygiene Data'!H173)))</f>
        <v/>
      </c>
      <c r="ED179" s="370" t="str">
        <f ca="1">+IF(OFFSET('Hygiene Data'!$I$11,0,10*ROW('Hygiene Data'!I173))="","",OFFSET('Hygiene Data'!$I$11,0,10*ROW('Hygiene Data'!I173)))</f>
        <v/>
      </c>
      <c r="EE179" s="370" t="str">
        <f ca="1">+IF(OFFSET('Hygiene Data'!$I$12,0,10*ROW('Hygiene Data'!I173))="","",OFFSET('Hygiene Data'!$I$12,0,10*ROW('Hygiene Data'!I173)))</f>
        <v/>
      </c>
      <c r="EF179" s="370" t="str">
        <f ca="1">+IF(OFFSET('Hygiene Data'!$I$13,0,10*ROW('Hygiene Data'!I173))="","",OFFSET('Hygiene Data'!$I$13,0,10*ROW('Hygiene Data'!I173)))</f>
        <v/>
      </c>
    </row>
    <row r="180" spans="1:136" x14ac:dyDescent="0.25">
      <c r="A180" s="479" t="str">
        <f ca="1">+IF(OFFSET('Water Data'!$B$2,0,10*ROW('Water Data'!E174))="","",OFFSET('Water Data'!$B$2,0,10*ROW('Water Data'!E174)))</f>
        <v/>
      </c>
      <c r="B180" s="47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6" t="str">
        <f t="shared" ca="1" si="2"/>
        <v/>
      </c>
      <c r="D180" s="50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0" t="str">
        <f ca="1">+IF(OFFSET('Water Data'!$D$27,0,10*ROW('Water Data'!D174))="","",OFFSET('Water Data'!$D$27,0,10*ROW('Water Data'!D174)))</f>
        <v/>
      </c>
      <c r="BT180" s="370" t="str">
        <f ca="1">+IF(OFFSET('Water Data'!$D$28,0,10*ROW('Water Data'!D174))="","",OFFSET('Water Data'!$D$28,0,10*ROW('Water Data'!D174)))</f>
        <v/>
      </c>
      <c r="BU180" s="370" t="str">
        <f ca="1">+IF(OFFSET('Water Data'!$D$29,0,10*ROW('Water Data'!D174))="","",OFFSET('Water Data'!$D$29,0,10*ROW('Water Data'!D174)))</f>
        <v/>
      </c>
      <c r="BV180" s="370" t="str">
        <f ca="1">+IF(OFFSET('Water Data'!$E$27,0,10*ROW('Water Data'!E174))="","",OFFSET('Water Data'!$E$27,0,10*ROW('Water Data'!E174)))</f>
        <v/>
      </c>
      <c r="BW180" s="370" t="str">
        <f ca="1">+IF(OFFSET('Water Data'!$E$28,0,10*ROW('Water Data'!E174))="","",OFFSET('Water Data'!$E$28,0,10*ROW('Water Data'!E174)))</f>
        <v/>
      </c>
      <c r="BX180" s="370" t="str">
        <f ca="1">+IF(OFFSET('Water Data'!$E$29,0,10*ROW('Water Data'!E174))="","",OFFSET('Water Data'!$E$29,0,10*ROW('Water Data'!E174)))</f>
        <v/>
      </c>
      <c r="BY180" s="370" t="str">
        <f ca="1">+IF(OFFSET('Water Data'!$F$27,0,10*ROW('Water Data'!F174))="","",OFFSET('Water Data'!$F$27,0,10*ROW('Water Data'!F174)))</f>
        <v/>
      </c>
      <c r="BZ180" s="370" t="str">
        <f ca="1">+IF(OFFSET('Water Data'!$F$28,0,10*ROW('Water Data'!F174))="","",OFFSET('Water Data'!$F$28,0,10*ROW('Water Data'!F174)))</f>
        <v/>
      </c>
      <c r="CA180" s="370" t="str">
        <f ca="1">+IF(OFFSET('Water Data'!$F$29,0,10*ROW('Water Data'!F174))="","",OFFSET('Water Data'!$F$29,0,10*ROW('Water Data'!F174)))</f>
        <v/>
      </c>
      <c r="CB180" s="370" t="str">
        <f ca="1">+IF(OFFSET('Water Data'!$G$27,0,10*ROW('Water Data'!G174))="","",OFFSET('Water Data'!$G$27,0,10*ROW('Water Data'!G174)))</f>
        <v/>
      </c>
      <c r="CC180" s="370" t="str">
        <f ca="1">+IF(OFFSET('Water Data'!$G$28,0,10*ROW('Water Data'!G174))="","",OFFSET('Water Data'!$G$28,0,10*ROW('Water Data'!G174)))</f>
        <v/>
      </c>
      <c r="CD180" s="370" t="str">
        <f ca="1">+IF(OFFSET('Water Data'!$G$29,0,10*ROW('Water Data'!G174))="","",OFFSET('Water Data'!$G$29,0,10*ROW('Water Data'!G174)))</f>
        <v/>
      </c>
      <c r="CE180" s="370" t="str">
        <f ca="1">+IF(OFFSET('Water Data'!$H$27,0,10*ROW('Water Data'!H174))="","",OFFSET('Water Data'!$H$27,0,10*ROW('Water Data'!H174)))</f>
        <v/>
      </c>
      <c r="CF180" s="370" t="str">
        <f ca="1">+IF(OFFSET('Water Data'!$H$28,0,10*ROW('Water Data'!H174))="","",OFFSET('Water Data'!$H$28,0,10*ROW('Water Data'!H174)))</f>
        <v/>
      </c>
      <c r="CG180" s="370" t="str">
        <f ca="1">+IF(OFFSET('Water Data'!$H$29,0,10*ROW('Water Data'!H174))="","",OFFSET('Water Data'!$H$29,0,10*ROW('Water Data'!H174)))</f>
        <v/>
      </c>
      <c r="CH180" s="370" t="str">
        <f ca="1">+IF(OFFSET('Water Data'!$I$27,0,10*ROW('Water Data'!I174))="","",OFFSET('Water Data'!$I$27,0,10*ROW('Water Data'!I174)))</f>
        <v/>
      </c>
      <c r="CI180" s="370" t="str">
        <f ca="1">+IF(OFFSET('Water Data'!$I$28,0,10*ROW('Water Data'!I174))="","",OFFSET('Water Data'!$I$28,0,10*ROW('Water Data'!I174)))</f>
        <v/>
      </c>
      <c r="CJ180" s="370" t="str">
        <f ca="1">+IF(OFFSET('Water Data'!$I$29,0,10*ROW('Water Data'!I174))="","",OFFSET('Water Data'!$I$29,0,10*ROW('Water Data'!I174)))</f>
        <v/>
      </c>
      <c r="CK180" s="370" t="str">
        <f ca="1">+IF(OFFSET('Sanitation Data'!$D$28,0,10*ROW('Sanitation Data'!D174))="","",OFFSET('Sanitation Data'!$D$28,0,10*ROW('Sanitation Data'!D174)))</f>
        <v/>
      </c>
      <c r="CL180" s="370" t="str">
        <f ca="1">+IF(OFFSET('Sanitation Data'!$D$29,0,10*ROW('Sanitation Data'!D174))="","",OFFSET('Sanitation Data'!$D$29,0,10*ROW('Sanitation Data'!D174)))</f>
        <v/>
      </c>
      <c r="CM180" s="370" t="str">
        <f ca="1">+IF(OFFSET('Sanitation Data'!$D$30,0,10*ROW('Sanitation Data'!D174))="","",OFFSET('Sanitation Data'!$D$30,0,10*ROW('Sanitation Data'!D174)))</f>
        <v/>
      </c>
      <c r="CN180" s="370" t="str">
        <f ca="1">+IF(OFFSET('Sanitation Data'!$D$31,0,10*ROW('Sanitation Data'!D174))="","",OFFSET('Sanitation Data'!$D$31,0,10*ROW('Sanitation Data'!D174)))</f>
        <v/>
      </c>
      <c r="CO180" s="370" t="str">
        <f ca="1">+IF(OFFSET('Sanitation Data'!$D$32,0,10*ROW('Sanitation Data'!D174))="","",OFFSET('Sanitation Data'!$D$32,0,10*ROW('Sanitation Data'!D174)))</f>
        <v/>
      </c>
      <c r="CP180" s="370" t="str">
        <f ca="1">+IF(OFFSET('Sanitation Data'!$E$28,0,10*ROW('Sanitation Data'!E174))="","",OFFSET('Sanitation Data'!$E$28,0,10*ROW('Sanitation Data'!E174)))</f>
        <v/>
      </c>
      <c r="CQ180" s="370" t="str">
        <f ca="1">+IF(OFFSET('Sanitation Data'!$E$29,0,10*ROW('Sanitation Data'!E174))="","",OFFSET('Sanitation Data'!$E$29,0,10*ROW('Sanitation Data'!E174)))</f>
        <v/>
      </c>
      <c r="CR180" s="370" t="str">
        <f ca="1">+IF(OFFSET('Sanitation Data'!$E$30,0,10*ROW('Sanitation Data'!E174))="","",OFFSET('Sanitation Data'!$E$30,0,10*ROW('Sanitation Data'!E174)))</f>
        <v/>
      </c>
      <c r="CS180" s="370" t="str">
        <f ca="1">+IF(OFFSET('Sanitation Data'!$E$31,0,10*ROW('Sanitation Data'!E174))="","",OFFSET('Sanitation Data'!$E$31,0,10*ROW('Sanitation Data'!E174)))</f>
        <v/>
      </c>
      <c r="CT180" s="370" t="str">
        <f ca="1">+IF(OFFSET('Sanitation Data'!$E$32,0,10*ROW('Sanitation Data'!E174))="","",OFFSET('Sanitation Data'!$E$32,0,10*ROW('Sanitation Data'!E174)))</f>
        <v/>
      </c>
      <c r="CU180" s="370" t="str">
        <f ca="1">+IF(OFFSET('Sanitation Data'!$F$28,0,10*ROW('Sanitation Data'!F174))="","",OFFSET('Sanitation Data'!$F$28,0,10*ROW('Sanitation Data'!F174)))</f>
        <v/>
      </c>
      <c r="CV180" s="370" t="str">
        <f ca="1">+IF(OFFSET('Sanitation Data'!$F$29,0,10*ROW('Sanitation Data'!F174))="","",OFFSET('Sanitation Data'!$F$29,0,10*ROW('Sanitation Data'!F174)))</f>
        <v/>
      </c>
      <c r="CW180" s="370" t="str">
        <f ca="1">+IF(OFFSET('Sanitation Data'!$F$30,0,10*ROW('Sanitation Data'!F174))="","",OFFSET('Sanitation Data'!$F$30,0,10*ROW('Sanitation Data'!F174)))</f>
        <v/>
      </c>
      <c r="CX180" s="370" t="str">
        <f ca="1">+IF(OFFSET('Sanitation Data'!$F$31,0,10*ROW('Sanitation Data'!F174))="","",OFFSET('Sanitation Data'!$F$31,0,10*ROW('Sanitation Data'!F174)))</f>
        <v/>
      </c>
      <c r="CY180" s="370" t="str">
        <f ca="1">+IF(OFFSET('Sanitation Data'!$F$32,0,10*ROW('Sanitation Data'!F174))="","",OFFSET('Sanitation Data'!$F$32,0,10*ROW('Sanitation Data'!F174)))</f>
        <v/>
      </c>
      <c r="CZ180" s="370" t="str">
        <f ca="1">+IF(OFFSET('Sanitation Data'!$G$28,0,10*ROW('Sanitation Data'!G174))="","",OFFSET('Sanitation Data'!$G$28,0,10*ROW('Sanitation Data'!G174)))</f>
        <v/>
      </c>
      <c r="DA180" s="370" t="str">
        <f ca="1">+IF(OFFSET('Sanitation Data'!$G$29,0,10*ROW('Sanitation Data'!G174))="","",OFFSET('Sanitation Data'!$G$29,0,10*ROW('Sanitation Data'!G174)))</f>
        <v/>
      </c>
      <c r="DB180" s="370" t="str">
        <f ca="1">+IF(OFFSET('Sanitation Data'!$G$30,0,10*ROW('Sanitation Data'!G174))="","",OFFSET('Sanitation Data'!$G$30,0,10*ROW('Sanitation Data'!G174)))</f>
        <v/>
      </c>
      <c r="DC180" s="370" t="str">
        <f ca="1">+IF(OFFSET('Sanitation Data'!$G$31,0,10*ROW('Sanitation Data'!G174))="","",OFFSET('Sanitation Data'!$G$31,0,10*ROW('Sanitation Data'!G174)))</f>
        <v/>
      </c>
      <c r="DD180" s="370" t="str">
        <f ca="1">+IF(OFFSET('Sanitation Data'!$G$32,0,10*ROW('Sanitation Data'!G174))="","",OFFSET('Sanitation Data'!$G$32,0,10*ROW('Sanitation Data'!G174)))</f>
        <v/>
      </c>
      <c r="DE180" s="370" t="str">
        <f ca="1">+IF(OFFSET('Sanitation Data'!$H$28,0,10*ROW('Sanitation Data'!H174))="","",OFFSET('Sanitation Data'!$H$28,0,10*ROW('Sanitation Data'!H174)))</f>
        <v/>
      </c>
      <c r="DF180" s="370" t="str">
        <f ca="1">+IF(OFFSET('Sanitation Data'!$H$29,0,10*ROW('Sanitation Data'!H174))="","",OFFSET('Sanitation Data'!$H$29,0,10*ROW('Sanitation Data'!H174)))</f>
        <v/>
      </c>
      <c r="DG180" s="370" t="str">
        <f ca="1">+IF(OFFSET('Sanitation Data'!$H$30,0,10*ROW('Sanitation Data'!H174))="","",OFFSET('Sanitation Data'!$H$30,0,10*ROW('Sanitation Data'!H174)))</f>
        <v/>
      </c>
      <c r="DH180" s="370" t="str">
        <f ca="1">+IF(OFFSET('Sanitation Data'!$H$31,0,10*ROW('Sanitation Data'!H174))="","",OFFSET('Sanitation Data'!$H$31,0,10*ROW('Sanitation Data'!H174)))</f>
        <v/>
      </c>
      <c r="DI180" s="370" t="str">
        <f ca="1">+IF(OFFSET('Sanitation Data'!$H$32,0,10*ROW('Sanitation Data'!H174))="","",OFFSET('Sanitation Data'!$H$32,0,10*ROW('Sanitation Data'!H174)))</f>
        <v/>
      </c>
      <c r="DJ180" s="370" t="str">
        <f ca="1">+IF(OFFSET('Sanitation Data'!$I$28,0,10*ROW('Sanitation Data'!I174))="","",OFFSET('Sanitation Data'!$I$28,0,10*ROW('Sanitation Data'!I174)))</f>
        <v/>
      </c>
      <c r="DK180" s="370" t="str">
        <f ca="1">+IF(OFFSET('Sanitation Data'!$I$29,0,10*ROW('Sanitation Data'!I174))="","",OFFSET('Sanitation Data'!$I$29,0,10*ROW('Sanitation Data'!I174)))</f>
        <v/>
      </c>
      <c r="DL180" s="370" t="str">
        <f ca="1">+IF(OFFSET('Sanitation Data'!$I$30,0,10*ROW('Sanitation Data'!I174))="","",OFFSET('Sanitation Data'!$I$30,0,10*ROW('Sanitation Data'!I174)))</f>
        <v/>
      </c>
      <c r="DM180" s="370" t="str">
        <f ca="1">+IF(OFFSET('Sanitation Data'!$I$31,0,10*ROW('Sanitation Data'!I174))="","",OFFSET('Sanitation Data'!$I$31,0,10*ROW('Sanitation Data'!I174)))</f>
        <v/>
      </c>
      <c r="DN180" s="370" t="str">
        <f ca="1">+IF(OFFSET('Sanitation Data'!$I$32,0,10*ROW('Sanitation Data'!I174))="","",OFFSET('Sanitation Data'!$I$32,0,10*ROW('Sanitation Data'!I174)))</f>
        <v/>
      </c>
      <c r="DO180" s="370" t="str">
        <f ca="1">+IF(OFFSET('Hygiene Data'!$D$11,0,10*ROW('Hygiene Data'!D174))="","",OFFSET('Hygiene Data'!$D$11,0,10*ROW('Hygiene Data'!D174)))</f>
        <v/>
      </c>
      <c r="DP180" s="370" t="str">
        <f ca="1">+IF(OFFSET('Hygiene Data'!$D$12,0,10*ROW('Hygiene Data'!D174))="","",OFFSET('Hygiene Data'!$D$12,0,10*ROW('Hygiene Data'!D174)))</f>
        <v/>
      </c>
      <c r="DQ180" s="370" t="str">
        <f ca="1">+IF(OFFSET('Hygiene Data'!$D$13,0,10*ROW('Hygiene Data'!D174))="","",OFFSET('Hygiene Data'!$D$13,0,10*ROW('Hygiene Data'!D174)))</f>
        <v/>
      </c>
      <c r="DR180" s="370" t="str">
        <f ca="1">+IF(OFFSET('Hygiene Data'!$E$11,0,10*ROW('Hygiene Data'!E174))="","",OFFSET('Hygiene Data'!$E$11,0,10*ROW('Hygiene Data'!E174)))</f>
        <v/>
      </c>
      <c r="DS180" s="370" t="str">
        <f ca="1">+IF(OFFSET('Hygiene Data'!$E$12,0,10*ROW('Hygiene Data'!E174))="","",OFFSET('Hygiene Data'!$E$12,0,10*ROW('Hygiene Data'!E174)))</f>
        <v/>
      </c>
      <c r="DT180" s="370" t="str">
        <f ca="1">+IF(OFFSET('Hygiene Data'!$E$13,0,10*ROW('Hygiene Data'!E174))="","",OFFSET('Hygiene Data'!$E$13,0,10*ROW('Hygiene Data'!E174)))</f>
        <v/>
      </c>
      <c r="DU180" s="370" t="str">
        <f ca="1">+IF(OFFSET('Hygiene Data'!$F$11,0,10*ROW('Hygiene Data'!F174))="","",OFFSET('Hygiene Data'!$F$11,0,10*ROW('Hygiene Data'!F174)))</f>
        <v/>
      </c>
      <c r="DV180" s="370" t="str">
        <f ca="1">+IF(OFFSET('Hygiene Data'!$F$12,0,10*ROW('Hygiene Data'!F174))="","",OFFSET('Hygiene Data'!$F$12,0,10*ROW('Hygiene Data'!F174)))</f>
        <v/>
      </c>
      <c r="DW180" s="370" t="str">
        <f ca="1">+IF(OFFSET('Hygiene Data'!$F$13,0,10*ROW('Hygiene Data'!F174))="","",OFFSET('Hygiene Data'!$F$13,0,10*ROW('Hygiene Data'!F174)))</f>
        <v/>
      </c>
      <c r="DX180" s="370" t="str">
        <f ca="1">+IF(OFFSET('Hygiene Data'!$G$11,0,10*ROW('Hygiene Data'!G174))="","",OFFSET('Hygiene Data'!$G$11,0,10*ROW('Hygiene Data'!G174)))</f>
        <v/>
      </c>
      <c r="DY180" s="370" t="str">
        <f ca="1">+IF(OFFSET('Hygiene Data'!$G$12,0,10*ROW('Hygiene Data'!G174))="","",OFFSET('Hygiene Data'!$G$12,0,10*ROW('Hygiene Data'!G174)))</f>
        <v/>
      </c>
      <c r="DZ180" s="370" t="str">
        <f ca="1">+IF(OFFSET('Hygiene Data'!$G$13,0,10*ROW('Hygiene Data'!G174))="","",OFFSET('Hygiene Data'!$G$13,0,10*ROW('Hygiene Data'!G174)))</f>
        <v/>
      </c>
      <c r="EA180" s="370" t="str">
        <f ca="1">+IF(OFFSET('Hygiene Data'!$H$11,0,10*ROW('Hygiene Data'!H174))="","",OFFSET('Hygiene Data'!$H$11,0,10*ROW('Hygiene Data'!H174)))</f>
        <v/>
      </c>
      <c r="EB180" s="370" t="str">
        <f ca="1">+IF(OFFSET('Hygiene Data'!$H$12,0,10*ROW('Hygiene Data'!H174))="","",OFFSET('Hygiene Data'!$H$12,0,10*ROW('Hygiene Data'!H174)))</f>
        <v/>
      </c>
      <c r="EC180" s="370" t="str">
        <f ca="1">+IF(OFFSET('Hygiene Data'!$H$13,0,10*ROW('Hygiene Data'!H174))="","",OFFSET('Hygiene Data'!$H$13,0,10*ROW('Hygiene Data'!H174)))</f>
        <v/>
      </c>
      <c r="ED180" s="370" t="str">
        <f ca="1">+IF(OFFSET('Hygiene Data'!$I$11,0,10*ROW('Hygiene Data'!I174))="","",OFFSET('Hygiene Data'!$I$11,0,10*ROW('Hygiene Data'!I174)))</f>
        <v/>
      </c>
      <c r="EE180" s="370" t="str">
        <f ca="1">+IF(OFFSET('Hygiene Data'!$I$12,0,10*ROW('Hygiene Data'!I174))="","",OFFSET('Hygiene Data'!$I$12,0,10*ROW('Hygiene Data'!I174)))</f>
        <v/>
      </c>
      <c r="EF180" s="370" t="str">
        <f ca="1">+IF(OFFSET('Hygiene Data'!$I$13,0,10*ROW('Hygiene Data'!I174))="","",OFFSET('Hygiene Data'!$I$13,0,10*ROW('Hygiene Data'!I174)))</f>
        <v/>
      </c>
    </row>
    <row r="181" spans="1:136" x14ac:dyDescent="0.25">
      <c r="A181" s="479" t="str">
        <f ca="1">+IF(OFFSET('Water Data'!$B$2,0,10*ROW('Water Data'!E175))="","",OFFSET('Water Data'!$B$2,0,10*ROW('Water Data'!E175)))</f>
        <v/>
      </c>
      <c r="B181" s="47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6" t="str">
        <f t="shared" ca="1" si="2"/>
        <v/>
      </c>
      <c r="D181" s="50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0" t="str">
        <f ca="1">+IF(OFFSET('Water Data'!$D$27,0,10*ROW('Water Data'!D175))="","",OFFSET('Water Data'!$D$27,0,10*ROW('Water Data'!D175)))</f>
        <v/>
      </c>
      <c r="BT181" s="370" t="str">
        <f ca="1">+IF(OFFSET('Water Data'!$D$28,0,10*ROW('Water Data'!D175))="","",OFFSET('Water Data'!$D$28,0,10*ROW('Water Data'!D175)))</f>
        <v/>
      </c>
      <c r="BU181" s="370" t="str">
        <f ca="1">+IF(OFFSET('Water Data'!$D$29,0,10*ROW('Water Data'!D175))="","",OFFSET('Water Data'!$D$29,0,10*ROW('Water Data'!D175)))</f>
        <v/>
      </c>
      <c r="BV181" s="370" t="str">
        <f ca="1">+IF(OFFSET('Water Data'!$E$27,0,10*ROW('Water Data'!E175))="","",OFFSET('Water Data'!$E$27,0,10*ROW('Water Data'!E175)))</f>
        <v/>
      </c>
      <c r="BW181" s="370" t="str">
        <f ca="1">+IF(OFFSET('Water Data'!$E$28,0,10*ROW('Water Data'!E175))="","",OFFSET('Water Data'!$E$28,0,10*ROW('Water Data'!E175)))</f>
        <v/>
      </c>
      <c r="BX181" s="370" t="str">
        <f ca="1">+IF(OFFSET('Water Data'!$E$29,0,10*ROW('Water Data'!E175))="","",OFFSET('Water Data'!$E$29,0,10*ROW('Water Data'!E175)))</f>
        <v/>
      </c>
      <c r="BY181" s="370" t="str">
        <f ca="1">+IF(OFFSET('Water Data'!$F$27,0,10*ROW('Water Data'!F175))="","",OFFSET('Water Data'!$F$27,0,10*ROW('Water Data'!F175)))</f>
        <v/>
      </c>
      <c r="BZ181" s="370" t="str">
        <f ca="1">+IF(OFFSET('Water Data'!$F$28,0,10*ROW('Water Data'!F175))="","",OFFSET('Water Data'!$F$28,0,10*ROW('Water Data'!F175)))</f>
        <v/>
      </c>
      <c r="CA181" s="370" t="str">
        <f ca="1">+IF(OFFSET('Water Data'!$F$29,0,10*ROW('Water Data'!F175))="","",OFFSET('Water Data'!$F$29,0,10*ROW('Water Data'!F175)))</f>
        <v/>
      </c>
      <c r="CB181" s="370" t="str">
        <f ca="1">+IF(OFFSET('Water Data'!$G$27,0,10*ROW('Water Data'!G175))="","",OFFSET('Water Data'!$G$27,0,10*ROW('Water Data'!G175)))</f>
        <v/>
      </c>
      <c r="CC181" s="370" t="str">
        <f ca="1">+IF(OFFSET('Water Data'!$G$28,0,10*ROW('Water Data'!G175))="","",OFFSET('Water Data'!$G$28,0,10*ROW('Water Data'!G175)))</f>
        <v/>
      </c>
      <c r="CD181" s="370" t="str">
        <f ca="1">+IF(OFFSET('Water Data'!$G$29,0,10*ROW('Water Data'!G175))="","",OFFSET('Water Data'!$G$29,0,10*ROW('Water Data'!G175)))</f>
        <v/>
      </c>
      <c r="CE181" s="370" t="str">
        <f ca="1">+IF(OFFSET('Water Data'!$H$27,0,10*ROW('Water Data'!H175))="","",OFFSET('Water Data'!$H$27,0,10*ROW('Water Data'!H175)))</f>
        <v/>
      </c>
      <c r="CF181" s="370" t="str">
        <f ca="1">+IF(OFFSET('Water Data'!$H$28,0,10*ROW('Water Data'!H175))="","",OFFSET('Water Data'!$H$28,0,10*ROW('Water Data'!H175)))</f>
        <v/>
      </c>
      <c r="CG181" s="370" t="str">
        <f ca="1">+IF(OFFSET('Water Data'!$H$29,0,10*ROW('Water Data'!H175))="","",OFFSET('Water Data'!$H$29,0,10*ROW('Water Data'!H175)))</f>
        <v/>
      </c>
      <c r="CH181" s="370" t="str">
        <f ca="1">+IF(OFFSET('Water Data'!$I$27,0,10*ROW('Water Data'!I175))="","",OFFSET('Water Data'!$I$27,0,10*ROW('Water Data'!I175)))</f>
        <v/>
      </c>
      <c r="CI181" s="370" t="str">
        <f ca="1">+IF(OFFSET('Water Data'!$I$28,0,10*ROW('Water Data'!I175))="","",OFFSET('Water Data'!$I$28,0,10*ROW('Water Data'!I175)))</f>
        <v/>
      </c>
      <c r="CJ181" s="370" t="str">
        <f ca="1">+IF(OFFSET('Water Data'!$I$29,0,10*ROW('Water Data'!I175))="","",OFFSET('Water Data'!$I$29,0,10*ROW('Water Data'!I175)))</f>
        <v/>
      </c>
      <c r="CK181" s="370" t="str">
        <f ca="1">+IF(OFFSET('Sanitation Data'!$D$28,0,10*ROW('Sanitation Data'!D175))="","",OFFSET('Sanitation Data'!$D$28,0,10*ROW('Sanitation Data'!D175)))</f>
        <v/>
      </c>
      <c r="CL181" s="370" t="str">
        <f ca="1">+IF(OFFSET('Sanitation Data'!$D$29,0,10*ROW('Sanitation Data'!D175))="","",OFFSET('Sanitation Data'!$D$29,0,10*ROW('Sanitation Data'!D175)))</f>
        <v/>
      </c>
      <c r="CM181" s="370" t="str">
        <f ca="1">+IF(OFFSET('Sanitation Data'!$D$30,0,10*ROW('Sanitation Data'!D175))="","",OFFSET('Sanitation Data'!$D$30,0,10*ROW('Sanitation Data'!D175)))</f>
        <v/>
      </c>
      <c r="CN181" s="370" t="str">
        <f ca="1">+IF(OFFSET('Sanitation Data'!$D$31,0,10*ROW('Sanitation Data'!D175))="","",OFFSET('Sanitation Data'!$D$31,0,10*ROW('Sanitation Data'!D175)))</f>
        <v/>
      </c>
      <c r="CO181" s="370" t="str">
        <f ca="1">+IF(OFFSET('Sanitation Data'!$D$32,0,10*ROW('Sanitation Data'!D175))="","",OFFSET('Sanitation Data'!$D$32,0,10*ROW('Sanitation Data'!D175)))</f>
        <v/>
      </c>
      <c r="CP181" s="370" t="str">
        <f ca="1">+IF(OFFSET('Sanitation Data'!$E$28,0,10*ROW('Sanitation Data'!E175))="","",OFFSET('Sanitation Data'!$E$28,0,10*ROW('Sanitation Data'!E175)))</f>
        <v/>
      </c>
      <c r="CQ181" s="370" t="str">
        <f ca="1">+IF(OFFSET('Sanitation Data'!$E$29,0,10*ROW('Sanitation Data'!E175))="","",OFFSET('Sanitation Data'!$E$29,0,10*ROW('Sanitation Data'!E175)))</f>
        <v/>
      </c>
      <c r="CR181" s="370" t="str">
        <f ca="1">+IF(OFFSET('Sanitation Data'!$E$30,0,10*ROW('Sanitation Data'!E175))="","",OFFSET('Sanitation Data'!$E$30,0,10*ROW('Sanitation Data'!E175)))</f>
        <v/>
      </c>
      <c r="CS181" s="370" t="str">
        <f ca="1">+IF(OFFSET('Sanitation Data'!$E$31,0,10*ROW('Sanitation Data'!E175))="","",OFFSET('Sanitation Data'!$E$31,0,10*ROW('Sanitation Data'!E175)))</f>
        <v/>
      </c>
      <c r="CT181" s="370" t="str">
        <f ca="1">+IF(OFFSET('Sanitation Data'!$E$32,0,10*ROW('Sanitation Data'!E175))="","",OFFSET('Sanitation Data'!$E$32,0,10*ROW('Sanitation Data'!E175)))</f>
        <v/>
      </c>
      <c r="CU181" s="370" t="str">
        <f ca="1">+IF(OFFSET('Sanitation Data'!$F$28,0,10*ROW('Sanitation Data'!F175))="","",OFFSET('Sanitation Data'!$F$28,0,10*ROW('Sanitation Data'!F175)))</f>
        <v/>
      </c>
      <c r="CV181" s="370" t="str">
        <f ca="1">+IF(OFFSET('Sanitation Data'!$F$29,0,10*ROW('Sanitation Data'!F175))="","",OFFSET('Sanitation Data'!$F$29,0,10*ROW('Sanitation Data'!F175)))</f>
        <v/>
      </c>
      <c r="CW181" s="370" t="str">
        <f ca="1">+IF(OFFSET('Sanitation Data'!$F$30,0,10*ROW('Sanitation Data'!F175))="","",OFFSET('Sanitation Data'!$F$30,0,10*ROW('Sanitation Data'!F175)))</f>
        <v/>
      </c>
      <c r="CX181" s="370" t="str">
        <f ca="1">+IF(OFFSET('Sanitation Data'!$F$31,0,10*ROW('Sanitation Data'!F175))="","",OFFSET('Sanitation Data'!$F$31,0,10*ROW('Sanitation Data'!F175)))</f>
        <v/>
      </c>
      <c r="CY181" s="370" t="str">
        <f ca="1">+IF(OFFSET('Sanitation Data'!$F$32,0,10*ROW('Sanitation Data'!F175))="","",OFFSET('Sanitation Data'!$F$32,0,10*ROW('Sanitation Data'!F175)))</f>
        <v/>
      </c>
      <c r="CZ181" s="370" t="str">
        <f ca="1">+IF(OFFSET('Sanitation Data'!$G$28,0,10*ROW('Sanitation Data'!G175))="","",OFFSET('Sanitation Data'!$G$28,0,10*ROW('Sanitation Data'!G175)))</f>
        <v/>
      </c>
      <c r="DA181" s="370" t="str">
        <f ca="1">+IF(OFFSET('Sanitation Data'!$G$29,0,10*ROW('Sanitation Data'!G175))="","",OFFSET('Sanitation Data'!$G$29,0,10*ROW('Sanitation Data'!G175)))</f>
        <v/>
      </c>
      <c r="DB181" s="370" t="str">
        <f ca="1">+IF(OFFSET('Sanitation Data'!$G$30,0,10*ROW('Sanitation Data'!G175))="","",OFFSET('Sanitation Data'!$G$30,0,10*ROW('Sanitation Data'!G175)))</f>
        <v/>
      </c>
      <c r="DC181" s="370" t="str">
        <f ca="1">+IF(OFFSET('Sanitation Data'!$G$31,0,10*ROW('Sanitation Data'!G175))="","",OFFSET('Sanitation Data'!$G$31,0,10*ROW('Sanitation Data'!G175)))</f>
        <v/>
      </c>
      <c r="DD181" s="370" t="str">
        <f ca="1">+IF(OFFSET('Sanitation Data'!$G$32,0,10*ROW('Sanitation Data'!G175))="","",OFFSET('Sanitation Data'!$G$32,0,10*ROW('Sanitation Data'!G175)))</f>
        <v/>
      </c>
      <c r="DE181" s="370" t="str">
        <f ca="1">+IF(OFFSET('Sanitation Data'!$H$28,0,10*ROW('Sanitation Data'!H175))="","",OFFSET('Sanitation Data'!$H$28,0,10*ROW('Sanitation Data'!H175)))</f>
        <v/>
      </c>
      <c r="DF181" s="370" t="str">
        <f ca="1">+IF(OFFSET('Sanitation Data'!$H$29,0,10*ROW('Sanitation Data'!H175))="","",OFFSET('Sanitation Data'!$H$29,0,10*ROW('Sanitation Data'!H175)))</f>
        <v/>
      </c>
      <c r="DG181" s="370" t="str">
        <f ca="1">+IF(OFFSET('Sanitation Data'!$H$30,0,10*ROW('Sanitation Data'!H175))="","",OFFSET('Sanitation Data'!$H$30,0,10*ROW('Sanitation Data'!H175)))</f>
        <v/>
      </c>
      <c r="DH181" s="370" t="str">
        <f ca="1">+IF(OFFSET('Sanitation Data'!$H$31,0,10*ROW('Sanitation Data'!H175))="","",OFFSET('Sanitation Data'!$H$31,0,10*ROW('Sanitation Data'!H175)))</f>
        <v/>
      </c>
      <c r="DI181" s="370" t="str">
        <f ca="1">+IF(OFFSET('Sanitation Data'!$H$32,0,10*ROW('Sanitation Data'!H175))="","",OFFSET('Sanitation Data'!$H$32,0,10*ROW('Sanitation Data'!H175)))</f>
        <v/>
      </c>
      <c r="DJ181" s="370" t="str">
        <f ca="1">+IF(OFFSET('Sanitation Data'!$I$28,0,10*ROW('Sanitation Data'!I175))="","",OFFSET('Sanitation Data'!$I$28,0,10*ROW('Sanitation Data'!I175)))</f>
        <v/>
      </c>
      <c r="DK181" s="370" t="str">
        <f ca="1">+IF(OFFSET('Sanitation Data'!$I$29,0,10*ROW('Sanitation Data'!I175))="","",OFFSET('Sanitation Data'!$I$29,0,10*ROW('Sanitation Data'!I175)))</f>
        <v/>
      </c>
      <c r="DL181" s="370" t="str">
        <f ca="1">+IF(OFFSET('Sanitation Data'!$I$30,0,10*ROW('Sanitation Data'!I175))="","",OFFSET('Sanitation Data'!$I$30,0,10*ROW('Sanitation Data'!I175)))</f>
        <v/>
      </c>
      <c r="DM181" s="370" t="str">
        <f ca="1">+IF(OFFSET('Sanitation Data'!$I$31,0,10*ROW('Sanitation Data'!I175))="","",OFFSET('Sanitation Data'!$I$31,0,10*ROW('Sanitation Data'!I175)))</f>
        <v/>
      </c>
      <c r="DN181" s="370" t="str">
        <f ca="1">+IF(OFFSET('Sanitation Data'!$I$32,0,10*ROW('Sanitation Data'!I175))="","",OFFSET('Sanitation Data'!$I$32,0,10*ROW('Sanitation Data'!I175)))</f>
        <v/>
      </c>
      <c r="DO181" s="370" t="str">
        <f ca="1">+IF(OFFSET('Hygiene Data'!$D$11,0,10*ROW('Hygiene Data'!D175))="","",OFFSET('Hygiene Data'!$D$11,0,10*ROW('Hygiene Data'!D175)))</f>
        <v/>
      </c>
      <c r="DP181" s="370" t="str">
        <f ca="1">+IF(OFFSET('Hygiene Data'!$D$12,0,10*ROW('Hygiene Data'!D175))="","",OFFSET('Hygiene Data'!$D$12,0,10*ROW('Hygiene Data'!D175)))</f>
        <v/>
      </c>
      <c r="DQ181" s="370" t="str">
        <f ca="1">+IF(OFFSET('Hygiene Data'!$D$13,0,10*ROW('Hygiene Data'!D175))="","",OFFSET('Hygiene Data'!$D$13,0,10*ROW('Hygiene Data'!D175)))</f>
        <v/>
      </c>
      <c r="DR181" s="370" t="str">
        <f ca="1">+IF(OFFSET('Hygiene Data'!$E$11,0,10*ROW('Hygiene Data'!E175))="","",OFFSET('Hygiene Data'!$E$11,0,10*ROW('Hygiene Data'!E175)))</f>
        <v/>
      </c>
      <c r="DS181" s="370" t="str">
        <f ca="1">+IF(OFFSET('Hygiene Data'!$E$12,0,10*ROW('Hygiene Data'!E175))="","",OFFSET('Hygiene Data'!$E$12,0,10*ROW('Hygiene Data'!E175)))</f>
        <v/>
      </c>
      <c r="DT181" s="370" t="str">
        <f ca="1">+IF(OFFSET('Hygiene Data'!$E$13,0,10*ROW('Hygiene Data'!E175))="","",OFFSET('Hygiene Data'!$E$13,0,10*ROW('Hygiene Data'!E175)))</f>
        <v/>
      </c>
      <c r="DU181" s="370" t="str">
        <f ca="1">+IF(OFFSET('Hygiene Data'!$F$11,0,10*ROW('Hygiene Data'!F175))="","",OFFSET('Hygiene Data'!$F$11,0,10*ROW('Hygiene Data'!F175)))</f>
        <v/>
      </c>
      <c r="DV181" s="370" t="str">
        <f ca="1">+IF(OFFSET('Hygiene Data'!$F$12,0,10*ROW('Hygiene Data'!F175))="","",OFFSET('Hygiene Data'!$F$12,0,10*ROW('Hygiene Data'!F175)))</f>
        <v/>
      </c>
      <c r="DW181" s="370" t="str">
        <f ca="1">+IF(OFFSET('Hygiene Data'!$F$13,0,10*ROW('Hygiene Data'!F175))="","",OFFSET('Hygiene Data'!$F$13,0,10*ROW('Hygiene Data'!F175)))</f>
        <v/>
      </c>
      <c r="DX181" s="370" t="str">
        <f ca="1">+IF(OFFSET('Hygiene Data'!$G$11,0,10*ROW('Hygiene Data'!G175))="","",OFFSET('Hygiene Data'!$G$11,0,10*ROW('Hygiene Data'!G175)))</f>
        <v/>
      </c>
      <c r="DY181" s="370" t="str">
        <f ca="1">+IF(OFFSET('Hygiene Data'!$G$12,0,10*ROW('Hygiene Data'!G175))="","",OFFSET('Hygiene Data'!$G$12,0,10*ROW('Hygiene Data'!G175)))</f>
        <v/>
      </c>
      <c r="DZ181" s="370" t="str">
        <f ca="1">+IF(OFFSET('Hygiene Data'!$G$13,0,10*ROW('Hygiene Data'!G175))="","",OFFSET('Hygiene Data'!$G$13,0,10*ROW('Hygiene Data'!G175)))</f>
        <v/>
      </c>
      <c r="EA181" s="370" t="str">
        <f ca="1">+IF(OFFSET('Hygiene Data'!$H$11,0,10*ROW('Hygiene Data'!H175))="","",OFFSET('Hygiene Data'!$H$11,0,10*ROW('Hygiene Data'!H175)))</f>
        <v/>
      </c>
      <c r="EB181" s="370" t="str">
        <f ca="1">+IF(OFFSET('Hygiene Data'!$H$12,0,10*ROW('Hygiene Data'!H175))="","",OFFSET('Hygiene Data'!$H$12,0,10*ROW('Hygiene Data'!H175)))</f>
        <v/>
      </c>
      <c r="EC181" s="370" t="str">
        <f ca="1">+IF(OFFSET('Hygiene Data'!$H$13,0,10*ROW('Hygiene Data'!H175))="","",OFFSET('Hygiene Data'!$H$13,0,10*ROW('Hygiene Data'!H175)))</f>
        <v/>
      </c>
      <c r="ED181" s="370" t="str">
        <f ca="1">+IF(OFFSET('Hygiene Data'!$I$11,0,10*ROW('Hygiene Data'!I175))="","",OFFSET('Hygiene Data'!$I$11,0,10*ROW('Hygiene Data'!I175)))</f>
        <v/>
      </c>
      <c r="EE181" s="370" t="str">
        <f ca="1">+IF(OFFSET('Hygiene Data'!$I$12,0,10*ROW('Hygiene Data'!I175))="","",OFFSET('Hygiene Data'!$I$12,0,10*ROW('Hygiene Data'!I175)))</f>
        <v/>
      </c>
      <c r="EF181" s="370" t="str">
        <f ca="1">+IF(OFFSET('Hygiene Data'!$I$13,0,10*ROW('Hygiene Data'!I175))="","",OFFSET('Hygiene Data'!$I$13,0,10*ROW('Hygiene Data'!I175)))</f>
        <v/>
      </c>
    </row>
    <row r="182" spans="1:136" x14ac:dyDescent="0.25">
      <c r="A182" s="479" t="str">
        <f ca="1">+IF(OFFSET('Water Data'!$B$2,0,10*ROW('Water Data'!E176))="","",OFFSET('Water Data'!$B$2,0,10*ROW('Water Data'!E176)))</f>
        <v/>
      </c>
      <c r="B182" s="47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6" t="str">
        <f t="shared" ca="1" si="2"/>
        <v/>
      </c>
      <c r="D182" s="50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0" t="str">
        <f ca="1">+IF(OFFSET('Water Data'!$D$27,0,10*ROW('Water Data'!D176))="","",OFFSET('Water Data'!$D$27,0,10*ROW('Water Data'!D176)))</f>
        <v/>
      </c>
      <c r="BT182" s="370" t="str">
        <f ca="1">+IF(OFFSET('Water Data'!$D$28,0,10*ROW('Water Data'!D176))="","",OFFSET('Water Data'!$D$28,0,10*ROW('Water Data'!D176)))</f>
        <v/>
      </c>
      <c r="BU182" s="370" t="str">
        <f ca="1">+IF(OFFSET('Water Data'!$D$29,0,10*ROW('Water Data'!D176))="","",OFFSET('Water Data'!$D$29,0,10*ROW('Water Data'!D176)))</f>
        <v/>
      </c>
      <c r="BV182" s="370" t="str">
        <f ca="1">+IF(OFFSET('Water Data'!$E$27,0,10*ROW('Water Data'!E176))="","",OFFSET('Water Data'!$E$27,0,10*ROW('Water Data'!E176)))</f>
        <v/>
      </c>
      <c r="BW182" s="370" t="str">
        <f ca="1">+IF(OFFSET('Water Data'!$E$28,0,10*ROW('Water Data'!E176))="","",OFFSET('Water Data'!$E$28,0,10*ROW('Water Data'!E176)))</f>
        <v/>
      </c>
      <c r="BX182" s="370" t="str">
        <f ca="1">+IF(OFFSET('Water Data'!$E$29,0,10*ROW('Water Data'!E176))="","",OFFSET('Water Data'!$E$29,0,10*ROW('Water Data'!E176)))</f>
        <v/>
      </c>
      <c r="BY182" s="370" t="str">
        <f ca="1">+IF(OFFSET('Water Data'!$F$27,0,10*ROW('Water Data'!F176))="","",OFFSET('Water Data'!$F$27,0,10*ROW('Water Data'!F176)))</f>
        <v/>
      </c>
      <c r="BZ182" s="370" t="str">
        <f ca="1">+IF(OFFSET('Water Data'!$F$28,0,10*ROW('Water Data'!F176))="","",OFFSET('Water Data'!$F$28,0,10*ROW('Water Data'!F176)))</f>
        <v/>
      </c>
      <c r="CA182" s="370" t="str">
        <f ca="1">+IF(OFFSET('Water Data'!$F$29,0,10*ROW('Water Data'!F176))="","",OFFSET('Water Data'!$F$29,0,10*ROW('Water Data'!F176)))</f>
        <v/>
      </c>
      <c r="CB182" s="370" t="str">
        <f ca="1">+IF(OFFSET('Water Data'!$G$27,0,10*ROW('Water Data'!G176))="","",OFFSET('Water Data'!$G$27,0,10*ROW('Water Data'!G176)))</f>
        <v/>
      </c>
      <c r="CC182" s="370" t="str">
        <f ca="1">+IF(OFFSET('Water Data'!$G$28,0,10*ROW('Water Data'!G176))="","",OFFSET('Water Data'!$G$28,0,10*ROW('Water Data'!G176)))</f>
        <v/>
      </c>
      <c r="CD182" s="370" t="str">
        <f ca="1">+IF(OFFSET('Water Data'!$G$29,0,10*ROW('Water Data'!G176))="","",OFFSET('Water Data'!$G$29,0,10*ROW('Water Data'!G176)))</f>
        <v/>
      </c>
      <c r="CE182" s="370" t="str">
        <f ca="1">+IF(OFFSET('Water Data'!$H$27,0,10*ROW('Water Data'!H176))="","",OFFSET('Water Data'!$H$27,0,10*ROW('Water Data'!H176)))</f>
        <v/>
      </c>
      <c r="CF182" s="370" t="str">
        <f ca="1">+IF(OFFSET('Water Data'!$H$28,0,10*ROW('Water Data'!H176))="","",OFFSET('Water Data'!$H$28,0,10*ROW('Water Data'!H176)))</f>
        <v/>
      </c>
      <c r="CG182" s="370" t="str">
        <f ca="1">+IF(OFFSET('Water Data'!$H$29,0,10*ROW('Water Data'!H176))="","",OFFSET('Water Data'!$H$29,0,10*ROW('Water Data'!H176)))</f>
        <v/>
      </c>
      <c r="CH182" s="370" t="str">
        <f ca="1">+IF(OFFSET('Water Data'!$I$27,0,10*ROW('Water Data'!I176))="","",OFFSET('Water Data'!$I$27,0,10*ROW('Water Data'!I176)))</f>
        <v/>
      </c>
      <c r="CI182" s="370" t="str">
        <f ca="1">+IF(OFFSET('Water Data'!$I$28,0,10*ROW('Water Data'!I176))="","",OFFSET('Water Data'!$I$28,0,10*ROW('Water Data'!I176)))</f>
        <v/>
      </c>
      <c r="CJ182" s="370" t="str">
        <f ca="1">+IF(OFFSET('Water Data'!$I$29,0,10*ROW('Water Data'!I176))="","",OFFSET('Water Data'!$I$29,0,10*ROW('Water Data'!I176)))</f>
        <v/>
      </c>
      <c r="CK182" s="370" t="str">
        <f ca="1">+IF(OFFSET('Sanitation Data'!$D$28,0,10*ROW('Sanitation Data'!D176))="","",OFFSET('Sanitation Data'!$D$28,0,10*ROW('Sanitation Data'!D176)))</f>
        <v/>
      </c>
      <c r="CL182" s="370" t="str">
        <f ca="1">+IF(OFFSET('Sanitation Data'!$D$29,0,10*ROW('Sanitation Data'!D176))="","",OFFSET('Sanitation Data'!$D$29,0,10*ROW('Sanitation Data'!D176)))</f>
        <v/>
      </c>
      <c r="CM182" s="370" t="str">
        <f ca="1">+IF(OFFSET('Sanitation Data'!$D$30,0,10*ROW('Sanitation Data'!D176))="","",OFFSET('Sanitation Data'!$D$30,0,10*ROW('Sanitation Data'!D176)))</f>
        <v/>
      </c>
      <c r="CN182" s="370" t="str">
        <f ca="1">+IF(OFFSET('Sanitation Data'!$D$31,0,10*ROW('Sanitation Data'!D176))="","",OFFSET('Sanitation Data'!$D$31,0,10*ROW('Sanitation Data'!D176)))</f>
        <v/>
      </c>
      <c r="CO182" s="370" t="str">
        <f ca="1">+IF(OFFSET('Sanitation Data'!$D$32,0,10*ROW('Sanitation Data'!D176))="","",OFFSET('Sanitation Data'!$D$32,0,10*ROW('Sanitation Data'!D176)))</f>
        <v/>
      </c>
      <c r="CP182" s="370" t="str">
        <f ca="1">+IF(OFFSET('Sanitation Data'!$E$28,0,10*ROW('Sanitation Data'!E176))="","",OFFSET('Sanitation Data'!$E$28,0,10*ROW('Sanitation Data'!E176)))</f>
        <v/>
      </c>
      <c r="CQ182" s="370" t="str">
        <f ca="1">+IF(OFFSET('Sanitation Data'!$E$29,0,10*ROW('Sanitation Data'!E176))="","",OFFSET('Sanitation Data'!$E$29,0,10*ROW('Sanitation Data'!E176)))</f>
        <v/>
      </c>
      <c r="CR182" s="370" t="str">
        <f ca="1">+IF(OFFSET('Sanitation Data'!$E$30,0,10*ROW('Sanitation Data'!E176))="","",OFFSET('Sanitation Data'!$E$30,0,10*ROW('Sanitation Data'!E176)))</f>
        <v/>
      </c>
      <c r="CS182" s="370" t="str">
        <f ca="1">+IF(OFFSET('Sanitation Data'!$E$31,0,10*ROW('Sanitation Data'!E176))="","",OFFSET('Sanitation Data'!$E$31,0,10*ROW('Sanitation Data'!E176)))</f>
        <v/>
      </c>
      <c r="CT182" s="370" t="str">
        <f ca="1">+IF(OFFSET('Sanitation Data'!$E$32,0,10*ROW('Sanitation Data'!E176))="","",OFFSET('Sanitation Data'!$E$32,0,10*ROW('Sanitation Data'!E176)))</f>
        <v/>
      </c>
      <c r="CU182" s="370" t="str">
        <f ca="1">+IF(OFFSET('Sanitation Data'!$F$28,0,10*ROW('Sanitation Data'!F176))="","",OFFSET('Sanitation Data'!$F$28,0,10*ROW('Sanitation Data'!F176)))</f>
        <v/>
      </c>
      <c r="CV182" s="370" t="str">
        <f ca="1">+IF(OFFSET('Sanitation Data'!$F$29,0,10*ROW('Sanitation Data'!F176))="","",OFFSET('Sanitation Data'!$F$29,0,10*ROW('Sanitation Data'!F176)))</f>
        <v/>
      </c>
      <c r="CW182" s="370" t="str">
        <f ca="1">+IF(OFFSET('Sanitation Data'!$F$30,0,10*ROW('Sanitation Data'!F176))="","",OFFSET('Sanitation Data'!$F$30,0,10*ROW('Sanitation Data'!F176)))</f>
        <v/>
      </c>
      <c r="CX182" s="370" t="str">
        <f ca="1">+IF(OFFSET('Sanitation Data'!$F$31,0,10*ROW('Sanitation Data'!F176))="","",OFFSET('Sanitation Data'!$F$31,0,10*ROW('Sanitation Data'!F176)))</f>
        <v/>
      </c>
      <c r="CY182" s="370" t="str">
        <f ca="1">+IF(OFFSET('Sanitation Data'!$F$32,0,10*ROW('Sanitation Data'!F176))="","",OFFSET('Sanitation Data'!$F$32,0,10*ROW('Sanitation Data'!F176)))</f>
        <v/>
      </c>
      <c r="CZ182" s="370" t="str">
        <f ca="1">+IF(OFFSET('Sanitation Data'!$G$28,0,10*ROW('Sanitation Data'!G176))="","",OFFSET('Sanitation Data'!$G$28,0,10*ROW('Sanitation Data'!G176)))</f>
        <v/>
      </c>
      <c r="DA182" s="370" t="str">
        <f ca="1">+IF(OFFSET('Sanitation Data'!$G$29,0,10*ROW('Sanitation Data'!G176))="","",OFFSET('Sanitation Data'!$G$29,0,10*ROW('Sanitation Data'!G176)))</f>
        <v/>
      </c>
      <c r="DB182" s="370" t="str">
        <f ca="1">+IF(OFFSET('Sanitation Data'!$G$30,0,10*ROW('Sanitation Data'!G176))="","",OFFSET('Sanitation Data'!$G$30,0,10*ROW('Sanitation Data'!G176)))</f>
        <v/>
      </c>
      <c r="DC182" s="370" t="str">
        <f ca="1">+IF(OFFSET('Sanitation Data'!$G$31,0,10*ROW('Sanitation Data'!G176))="","",OFFSET('Sanitation Data'!$G$31,0,10*ROW('Sanitation Data'!G176)))</f>
        <v/>
      </c>
      <c r="DD182" s="370" t="str">
        <f ca="1">+IF(OFFSET('Sanitation Data'!$G$32,0,10*ROW('Sanitation Data'!G176))="","",OFFSET('Sanitation Data'!$G$32,0,10*ROW('Sanitation Data'!G176)))</f>
        <v/>
      </c>
      <c r="DE182" s="370" t="str">
        <f ca="1">+IF(OFFSET('Sanitation Data'!$H$28,0,10*ROW('Sanitation Data'!H176))="","",OFFSET('Sanitation Data'!$H$28,0,10*ROW('Sanitation Data'!H176)))</f>
        <v/>
      </c>
      <c r="DF182" s="370" t="str">
        <f ca="1">+IF(OFFSET('Sanitation Data'!$H$29,0,10*ROW('Sanitation Data'!H176))="","",OFFSET('Sanitation Data'!$H$29,0,10*ROW('Sanitation Data'!H176)))</f>
        <v/>
      </c>
      <c r="DG182" s="370" t="str">
        <f ca="1">+IF(OFFSET('Sanitation Data'!$H$30,0,10*ROW('Sanitation Data'!H176))="","",OFFSET('Sanitation Data'!$H$30,0,10*ROW('Sanitation Data'!H176)))</f>
        <v/>
      </c>
      <c r="DH182" s="370" t="str">
        <f ca="1">+IF(OFFSET('Sanitation Data'!$H$31,0,10*ROW('Sanitation Data'!H176))="","",OFFSET('Sanitation Data'!$H$31,0,10*ROW('Sanitation Data'!H176)))</f>
        <v/>
      </c>
      <c r="DI182" s="370" t="str">
        <f ca="1">+IF(OFFSET('Sanitation Data'!$H$32,0,10*ROW('Sanitation Data'!H176))="","",OFFSET('Sanitation Data'!$H$32,0,10*ROW('Sanitation Data'!H176)))</f>
        <v/>
      </c>
      <c r="DJ182" s="370" t="str">
        <f ca="1">+IF(OFFSET('Sanitation Data'!$I$28,0,10*ROW('Sanitation Data'!I176))="","",OFFSET('Sanitation Data'!$I$28,0,10*ROW('Sanitation Data'!I176)))</f>
        <v/>
      </c>
      <c r="DK182" s="370" t="str">
        <f ca="1">+IF(OFFSET('Sanitation Data'!$I$29,0,10*ROW('Sanitation Data'!I176))="","",OFFSET('Sanitation Data'!$I$29,0,10*ROW('Sanitation Data'!I176)))</f>
        <v/>
      </c>
      <c r="DL182" s="370" t="str">
        <f ca="1">+IF(OFFSET('Sanitation Data'!$I$30,0,10*ROW('Sanitation Data'!I176))="","",OFFSET('Sanitation Data'!$I$30,0,10*ROW('Sanitation Data'!I176)))</f>
        <v/>
      </c>
      <c r="DM182" s="370" t="str">
        <f ca="1">+IF(OFFSET('Sanitation Data'!$I$31,0,10*ROW('Sanitation Data'!I176))="","",OFFSET('Sanitation Data'!$I$31,0,10*ROW('Sanitation Data'!I176)))</f>
        <v/>
      </c>
      <c r="DN182" s="370" t="str">
        <f ca="1">+IF(OFFSET('Sanitation Data'!$I$32,0,10*ROW('Sanitation Data'!I176))="","",OFFSET('Sanitation Data'!$I$32,0,10*ROW('Sanitation Data'!I176)))</f>
        <v/>
      </c>
      <c r="DO182" s="370" t="str">
        <f ca="1">+IF(OFFSET('Hygiene Data'!$D$11,0,10*ROW('Hygiene Data'!D176))="","",OFFSET('Hygiene Data'!$D$11,0,10*ROW('Hygiene Data'!D176)))</f>
        <v/>
      </c>
      <c r="DP182" s="370" t="str">
        <f ca="1">+IF(OFFSET('Hygiene Data'!$D$12,0,10*ROW('Hygiene Data'!D176))="","",OFFSET('Hygiene Data'!$D$12,0,10*ROW('Hygiene Data'!D176)))</f>
        <v/>
      </c>
      <c r="DQ182" s="370" t="str">
        <f ca="1">+IF(OFFSET('Hygiene Data'!$D$13,0,10*ROW('Hygiene Data'!D176))="","",OFFSET('Hygiene Data'!$D$13,0,10*ROW('Hygiene Data'!D176)))</f>
        <v/>
      </c>
      <c r="DR182" s="370" t="str">
        <f ca="1">+IF(OFFSET('Hygiene Data'!$E$11,0,10*ROW('Hygiene Data'!E176))="","",OFFSET('Hygiene Data'!$E$11,0,10*ROW('Hygiene Data'!E176)))</f>
        <v/>
      </c>
      <c r="DS182" s="370" t="str">
        <f ca="1">+IF(OFFSET('Hygiene Data'!$E$12,0,10*ROW('Hygiene Data'!E176))="","",OFFSET('Hygiene Data'!$E$12,0,10*ROW('Hygiene Data'!E176)))</f>
        <v/>
      </c>
      <c r="DT182" s="370" t="str">
        <f ca="1">+IF(OFFSET('Hygiene Data'!$E$13,0,10*ROW('Hygiene Data'!E176))="","",OFFSET('Hygiene Data'!$E$13,0,10*ROW('Hygiene Data'!E176)))</f>
        <v/>
      </c>
      <c r="DU182" s="370" t="str">
        <f ca="1">+IF(OFFSET('Hygiene Data'!$F$11,0,10*ROW('Hygiene Data'!F176))="","",OFFSET('Hygiene Data'!$F$11,0,10*ROW('Hygiene Data'!F176)))</f>
        <v/>
      </c>
      <c r="DV182" s="370" t="str">
        <f ca="1">+IF(OFFSET('Hygiene Data'!$F$12,0,10*ROW('Hygiene Data'!F176))="","",OFFSET('Hygiene Data'!$F$12,0,10*ROW('Hygiene Data'!F176)))</f>
        <v/>
      </c>
      <c r="DW182" s="370" t="str">
        <f ca="1">+IF(OFFSET('Hygiene Data'!$F$13,0,10*ROW('Hygiene Data'!F176))="","",OFFSET('Hygiene Data'!$F$13,0,10*ROW('Hygiene Data'!F176)))</f>
        <v/>
      </c>
      <c r="DX182" s="370" t="str">
        <f ca="1">+IF(OFFSET('Hygiene Data'!$G$11,0,10*ROW('Hygiene Data'!G176))="","",OFFSET('Hygiene Data'!$G$11,0,10*ROW('Hygiene Data'!G176)))</f>
        <v/>
      </c>
      <c r="DY182" s="370" t="str">
        <f ca="1">+IF(OFFSET('Hygiene Data'!$G$12,0,10*ROW('Hygiene Data'!G176))="","",OFFSET('Hygiene Data'!$G$12,0,10*ROW('Hygiene Data'!G176)))</f>
        <v/>
      </c>
      <c r="DZ182" s="370" t="str">
        <f ca="1">+IF(OFFSET('Hygiene Data'!$G$13,0,10*ROW('Hygiene Data'!G176))="","",OFFSET('Hygiene Data'!$G$13,0,10*ROW('Hygiene Data'!G176)))</f>
        <v/>
      </c>
      <c r="EA182" s="370" t="str">
        <f ca="1">+IF(OFFSET('Hygiene Data'!$H$11,0,10*ROW('Hygiene Data'!H176))="","",OFFSET('Hygiene Data'!$H$11,0,10*ROW('Hygiene Data'!H176)))</f>
        <v/>
      </c>
      <c r="EB182" s="370" t="str">
        <f ca="1">+IF(OFFSET('Hygiene Data'!$H$12,0,10*ROW('Hygiene Data'!H176))="","",OFFSET('Hygiene Data'!$H$12,0,10*ROW('Hygiene Data'!H176)))</f>
        <v/>
      </c>
      <c r="EC182" s="370" t="str">
        <f ca="1">+IF(OFFSET('Hygiene Data'!$H$13,0,10*ROW('Hygiene Data'!H176))="","",OFFSET('Hygiene Data'!$H$13,0,10*ROW('Hygiene Data'!H176)))</f>
        <v/>
      </c>
      <c r="ED182" s="370" t="str">
        <f ca="1">+IF(OFFSET('Hygiene Data'!$I$11,0,10*ROW('Hygiene Data'!I176))="","",OFFSET('Hygiene Data'!$I$11,0,10*ROW('Hygiene Data'!I176)))</f>
        <v/>
      </c>
      <c r="EE182" s="370" t="str">
        <f ca="1">+IF(OFFSET('Hygiene Data'!$I$12,0,10*ROW('Hygiene Data'!I176))="","",OFFSET('Hygiene Data'!$I$12,0,10*ROW('Hygiene Data'!I176)))</f>
        <v/>
      </c>
      <c r="EF182" s="370" t="str">
        <f ca="1">+IF(OFFSET('Hygiene Data'!$I$13,0,10*ROW('Hygiene Data'!I176))="","",OFFSET('Hygiene Data'!$I$13,0,10*ROW('Hygiene Data'!I176)))</f>
        <v/>
      </c>
    </row>
    <row r="183" spans="1:136" x14ac:dyDescent="0.25">
      <c r="A183" s="479" t="str">
        <f ca="1">+IF(OFFSET('Water Data'!$B$2,0,10*ROW('Water Data'!E177))="","",OFFSET('Water Data'!$B$2,0,10*ROW('Water Data'!E177)))</f>
        <v/>
      </c>
      <c r="B183" s="47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6" t="str">
        <f t="shared" ca="1" si="2"/>
        <v/>
      </c>
      <c r="D183" s="50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0" t="str">
        <f ca="1">+IF(OFFSET('Water Data'!$D$27,0,10*ROW('Water Data'!D177))="","",OFFSET('Water Data'!$D$27,0,10*ROW('Water Data'!D177)))</f>
        <v/>
      </c>
      <c r="BT183" s="370" t="str">
        <f ca="1">+IF(OFFSET('Water Data'!$D$28,0,10*ROW('Water Data'!D177))="","",OFFSET('Water Data'!$D$28,0,10*ROW('Water Data'!D177)))</f>
        <v/>
      </c>
      <c r="BU183" s="370" t="str">
        <f ca="1">+IF(OFFSET('Water Data'!$D$29,0,10*ROW('Water Data'!D177))="","",OFFSET('Water Data'!$D$29,0,10*ROW('Water Data'!D177)))</f>
        <v/>
      </c>
      <c r="BV183" s="370" t="str">
        <f ca="1">+IF(OFFSET('Water Data'!$E$27,0,10*ROW('Water Data'!E177))="","",OFFSET('Water Data'!$E$27,0,10*ROW('Water Data'!E177)))</f>
        <v/>
      </c>
      <c r="BW183" s="370" t="str">
        <f ca="1">+IF(OFFSET('Water Data'!$E$28,0,10*ROW('Water Data'!E177))="","",OFFSET('Water Data'!$E$28,0,10*ROW('Water Data'!E177)))</f>
        <v/>
      </c>
      <c r="BX183" s="370" t="str">
        <f ca="1">+IF(OFFSET('Water Data'!$E$29,0,10*ROW('Water Data'!E177))="","",OFFSET('Water Data'!$E$29,0,10*ROW('Water Data'!E177)))</f>
        <v/>
      </c>
      <c r="BY183" s="370" t="str">
        <f ca="1">+IF(OFFSET('Water Data'!$F$27,0,10*ROW('Water Data'!F177))="","",OFFSET('Water Data'!$F$27,0,10*ROW('Water Data'!F177)))</f>
        <v/>
      </c>
      <c r="BZ183" s="370" t="str">
        <f ca="1">+IF(OFFSET('Water Data'!$F$28,0,10*ROW('Water Data'!F177))="","",OFFSET('Water Data'!$F$28,0,10*ROW('Water Data'!F177)))</f>
        <v/>
      </c>
      <c r="CA183" s="370" t="str">
        <f ca="1">+IF(OFFSET('Water Data'!$F$29,0,10*ROW('Water Data'!F177))="","",OFFSET('Water Data'!$F$29,0,10*ROW('Water Data'!F177)))</f>
        <v/>
      </c>
      <c r="CB183" s="370" t="str">
        <f ca="1">+IF(OFFSET('Water Data'!$G$27,0,10*ROW('Water Data'!G177))="","",OFFSET('Water Data'!$G$27,0,10*ROW('Water Data'!G177)))</f>
        <v/>
      </c>
      <c r="CC183" s="370" t="str">
        <f ca="1">+IF(OFFSET('Water Data'!$G$28,0,10*ROW('Water Data'!G177))="","",OFFSET('Water Data'!$G$28,0,10*ROW('Water Data'!G177)))</f>
        <v/>
      </c>
      <c r="CD183" s="370" t="str">
        <f ca="1">+IF(OFFSET('Water Data'!$G$29,0,10*ROW('Water Data'!G177))="","",OFFSET('Water Data'!$G$29,0,10*ROW('Water Data'!G177)))</f>
        <v/>
      </c>
      <c r="CE183" s="370" t="str">
        <f ca="1">+IF(OFFSET('Water Data'!$H$27,0,10*ROW('Water Data'!H177))="","",OFFSET('Water Data'!$H$27,0,10*ROW('Water Data'!H177)))</f>
        <v/>
      </c>
      <c r="CF183" s="370" t="str">
        <f ca="1">+IF(OFFSET('Water Data'!$H$28,0,10*ROW('Water Data'!H177))="","",OFFSET('Water Data'!$H$28,0,10*ROW('Water Data'!H177)))</f>
        <v/>
      </c>
      <c r="CG183" s="370" t="str">
        <f ca="1">+IF(OFFSET('Water Data'!$H$29,0,10*ROW('Water Data'!H177))="","",OFFSET('Water Data'!$H$29,0,10*ROW('Water Data'!H177)))</f>
        <v/>
      </c>
      <c r="CH183" s="370" t="str">
        <f ca="1">+IF(OFFSET('Water Data'!$I$27,0,10*ROW('Water Data'!I177))="","",OFFSET('Water Data'!$I$27,0,10*ROW('Water Data'!I177)))</f>
        <v/>
      </c>
      <c r="CI183" s="370" t="str">
        <f ca="1">+IF(OFFSET('Water Data'!$I$28,0,10*ROW('Water Data'!I177))="","",OFFSET('Water Data'!$I$28,0,10*ROW('Water Data'!I177)))</f>
        <v/>
      </c>
      <c r="CJ183" s="370" t="str">
        <f ca="1">+IF(OFFSET('Water Data'!$I$29,0,10*ROW('Water Data'!I177))="","",OFFSET('Water Data'!$I$29,0,10*ROW('Water Data'!I177)))</f>
        <v/>
      </c>
      <c r="CK183" s="370" t="str">
        <f ca="1">+IF(OFFSET('Sanitation Data'!$D$28,0,10*ROW('Sanitation Data'!D177))="","",OFFSET('Sanitation Data'!$D$28,0,10*ROW('Sanitation Data'!D177)))</f>
        <v/>
      </c>
      <c r="CL183" s="370" t="str">
        <f ca="1">+IF(OFFSET('Sanitation Data'!$D$29,0,10*ROW('Sanitation Data'!D177))="","",OFFSET('Sanitation Data'!$D$29,0,10*ROW('Sanitation Data'!D177)))</f>
        <v/>
      </c>
      <c r="CM183" s="370" t="str">
        <f ca="1">+IF(OFFSET('Sanitation Data'!$D$30,0,10*ROW('Sanitation Data'!D177))="","",OFFSET('Sanitation Data'!$D$30,0,10*ROW('Sanitation Data'!D177)))</f>
        <v/>
      </c>
      <c r="CN183" s="370" t="str">
        <f ca="1">+IF(OFFSET('Sanitation Data'!$D$31,0,10*ROW('Sanitation Data'!D177))="","",OFFSET('Sanitation Data'!$D$31,0,10*ROW('Sanitation Data'!D177)))</f>
        <v/>
      </c>
      <c r="CO183" s="370" t="str">
        <f ca="1">+IF(OFFSET('Sanitation Data'!$D$32,0,10*ROW('Sanitation Data'!D177))="","",OFFSET('Sanitation Data'!$D$32,0,10*ROW('Sanitation Data'!D177)))</f>
        <v/>
      </c>
      <c r="CP183" s="370" t="str">
        <f ca="1">+IF(OFFSET('Sanitation Data'!$E$28,0,10*ROW('Sanitation Data'!E177))="","",OFFSET('Sanitation Data'!$E$28,0,10*ROW('Sanitation Data'!E177)))</f>
        <v/>
      </c>
      <c r="CQ183" s="370" t="str">
        <f ca="1">+IF(OFFSET('Sanitation Data'!$E$29,0,10*ROW('Sanitation Data'!E177))="","",OFFSET('Sanitation Data'!$E$29,0,10*ROW('Sanitation Data'!E177)))</f>
        <v/>
      </c>
      <c r="CR183" s="370" t="str">
        <f ca="1">+IF(OFFSET('Sanitation Data'!$E$30,0,10*ROW('Sanitation Data'!E177))="","",OFFSET('Sanitation Data'!$E$30,0,10*ROW('Sanitation Data'!E177)))</f>
        <v/>
      </c>
      <c r="CS183" s="370" t="str">
        <f ca="1">+IF(OFFSET('Sanitation Data'!$E$31,0,10*ROW('Sanitation Data'!E177))="","",OFFSET('Sanitation Data'!$E$31,0,10*ROW('Sanitation Data'!E177)))</f>
        <v/>
      </c>
      <c r="CT183" s="370" t="str">
        <f ca="1">+IF(OFFSET('Sanitation Data'!$E$32,0,10*ROW('Sanitation Data'!E177))="","",OFFSET('Sanitation Data'!$E$32,0,10*ROW('Sanitation Data'!E177)))</f>
        <v/>
      </c>
      <c r="CU183" s="370" t="str">
        <f ca="1">+IF(OFFSET('Sanitation Data'!$F$28,0,10*ROW('Sanitation Data'!F177))="","",OFFSET('Sanitation Data'!$F$28,0,10*ROW('Sanitation Data'!F177)))</f>
        <v/>
      </c>
      <c r="CV183" s="370" t="str">
        <f ca="1">+IF(OFFSET('Sanitation Data'!$F$29,0,10*ROW('Sanitation Data'!F177))="","",OFFSET('Sanitation Data'!$F$29,0,10*ROW('Sanitation Data'!F177)))</f>
        <v/>
      </c>
      <c r="CW183" s="370" t="str">
        <f ca="1">+IF(OFFSET('Sanitation Data'!$F$30,0,10*ROW('Sanitation Data'!F177))="","",OFFSET('Sanitation Data'!$F$30,0,10*ROW('Sanitation Data'!F177)))</f>
        <v/>
      </c>
      <c r="CX183" s="370" t="str">
        <f ca="1">+IF(OFFSET('Sanitation Data'!$F$31,0,10*ROW('Sanitation Data'!F177))="","",OFFSET('Sanitation Data'!$F$31,0,10*ROW('Sanitation Data'!F177)))</f>
        <v/>
      </c>
      <c r="CY183" s="370" t="str">
        <f ca="1">+IF(OFFSET('Sanitation Data'!$F$32,0,10*ROW('Sanitation Data'!F177))="","",OFFSET('Sanitation Data'!$F$32,0,10*ROW('Sanitation Data'!F177)))</f>
        <v/>
      </c>
      <c r="CZ183" s="370" t="str">
        <f ca="1">+IF(OFFSET('Sanitation Data'!$G$28,0,10*ROW('Sanitation Data'!G177))="","",OFFSET('Sanitation Data'!$G$28,0,10*ROW('Sanitation Data'!G177)))</f>
        <v/>
      </c>
      <c r="DA183" s="370" t="str">
        <f ca="1">+IF(OFFSET('Sanitation Data'!$G$29,0,10*ROW('Sanitation Data'!G177))="","",OFFSET('Sanitation Data'!$G$29,0,10*ROW('Sanitation Data'!G177)))</f>
        <v/>
      </c>
      <c r="DB183" s="370" t="str">
        <f ca="1">+IF(OFFSET('Sanitation Data'!$G$30,0,10*ROW('Sanitation Data'!G177))="","",OFFSET('Sanitation Data'!$G$30,0,10*ROW('Sanitation Data'!G177)))</f>
        <v/>
      </c>
      <c r="DC183" s="370" t="str">
        <f ca="1">+IF(OFFSET('Sanitation Data'!$G$31,0,10*ROW('Sanitation Data'!G177))="","",OFFSET('Sanitation Data'!$G$31,0,10*ROW('Sanitation Data'!G177)))</f>
        <v/>
      </c>
      <c r="DD183" s="370" t="str">
        <f ca="1">+IF(OFFSET('Sanitation Data'!$G$32,0,10*ROW('Sanitation Data'!G177))="","",OFFSET('Sanitation Data'!$G$32,0,10*ROW('Sanitation Data'!G177)))</f>
        <v/>
      </c>
      <c r="DE183" s="370" t="str">
        <f ca="1">+IF(OFFSET('Sanitation Data'!$H$28,0,10*ROW('Sanitation Data'!H177))="","",OFFSET('Sanitation Data'!$H$28,0,10*ROW('Sanitation Data'!H177)))</f>
        <v/>
      </c>
      <c r="DF183" s="370" t="str">
        <f ca="1">+IF(OFFSET('Sanitation Data'!$H$29,0,10*ROW('Sanitation Data'!H177))="","",OFFSET('Sanitation Data'!$H$29,0,10*ROW('Sanitation Data'!H177)))</f>
        <v/>
      </c>
      <c r="DG183" s="370" t="str">
        <f ca="1">+IF(OFFSET('Sanitation Data'!$H$30,0,10*ROW('Sanitation Data'!H177))="","",OFFSET('Sanitation Data'!$H$30,0,10*ROW('Sanitation Data'!H177)))</f>
        <v/>
      </c>
      <c r="DH183" s="370" t="str">
        <f ca="1">+IF(OFFSET('Sanitation Data'!$H$31,0,10*ROW('Sanitation Data'!H177))="","",OFFSET('Sanitation Data'!$H$31,0,10*ROW('Sanitation Data'!H177)))</f>
        <v/>
      </c>
      <c r="DI183" s="370" t="str">
        <f ca="1">+IF(OFFSET('Sanitation Data'!$H$32,0,10*ROW('Sanitation Data'!H177))="","",OFFSET('Sanitation Data'!$H$32,0,10*ROW('Sanitation Data'!H177)))</f>
        <v/>
      </c>
      <c r="DJ183" s="370" t="str">
        <f ca="1">+IF(OFFSET('Sanitation Data'!$I$28,0,10*ROW('Sanitation Data'!I177))="","",OFFSET('Sanitation Data'!$I$28,0,10*ROW('Sanitation Data'!I177)))</f>
        <v/>
      </c>
      <c r="DK183" s="370" t="str">
        <f ca="1">+IF(OFFSET('Sanitation Data'!$I$29,0,10*ROW('Sanitation Data'!I177))="","",OFFSET('Sanitation Data'!$I$29,0,10*ROW('Sanitation Data'!I177)))</f>
        <v/>
      </c>
      <c r="DL183" s="370" t="str">
        <f ca="1">+IF(OFFSET('Sanitation Data'!$I$30,0,10*ROW('Sanitation Data'!I177))="","",OFFSET('Sanitation Data'!$I$30,0,10*ROW('Sanitation Data'!I177)))</f>
        <v/>
      </c>
      <c r="DM183" s="370" t="str">
        <f ca="1">+IF(OFFSET('Sanitation Data'!$I$31,0,10*ROW('Sanitation Data'!I177))="","",OFFSET('Sanitation Data'!$I$31,0,10*ROW('Sanitation Data'!I177)))</f>
        <v/>
      </c>
      <c r="DN183" s="370" t="str">
        <f ca="1">+IF(OFFSET('Sanitation Data'!$I$32,0,10*ROW('Sanitation Data'!I177))="","",OFFSET('Sanitation Data'!$I$32,0,10*ROW('Sanitation Data'!I177)))</f>
        <v/>
      </c>
      <c r="DO183" s="370" t="str">
        <f ca="1">+IF(OFFSET('Hygiene Data'!$D$11,0,10*ROW('Hygiene Data'!D177))="","",OFFSET('Hygiene Data'!$D$11,0,10*ROW('Hygiene Data'!D177)))</f>
        <v/>
      </c>
      <c r="DP183" s="370" t="str">
        <f ca="1">+IF(OFFSET('Hygiene Data'!$D$12,0,10*ROW('Hygiene Data'!D177))="","",OFFSET('Hygiene Data'!$D$12,0,10*ROW('Hygiene Data'!D177)))</f>
        <v/>
      </c>
      <c r="DQ183" s="370" t="str">
        <f ca="1">+IF(OFFSET('Hygiene Data'!$D$13,0,10*ROW('Hygiene Data'!D177))="","",OFFSET('Hygiene Data'!$D$13,0,10*ROW('Hygiene Data'!D177)))</f>
        <v/>
      </c>
      <c r="DR183" s="370" t="str">
        <f ca="1">+IF(OFFSET('Hygiene Data'!$E$11,0,10*ROW('Hygiene Data'!E177))="","",OFFSET('Hygiene Data'!$E$11,0,10*ROW('Hygiene Data'!E177)))</f>
        <v/>
      </c>
      <c r="DS183" s="370" t="str">
        <f ca="1">+IF(OFFSET('Hygiene Data'!$E$12,0,10*ROW('Hygiene Data'!E177))="","",OFFSET('Hygiene Data'!$E$12,0,10*ROW('Hygiene Data'!E177)))</f>
        <v/>
      </c>
      <c r="DT183" s="370" t="str">
        <f ca="1">+IF(OFFSET('Hygiene Data'!$E$13,0,10*ROW('Hygiene Data'!E177))="","",OFFSET('Hygiene Data'!$E$13,0,10*ROW('Hygiene Data'!E177)))</f>
        <v/>
      </c>
      <c r="DU183" s="370" t="str">
        <f ca="1">+IF(OFFSET('Hygiene Data'!$F$11,0,10*ROW('Hygiene Data'!F177))="","",OFFSET('Hygiene Data'!$F$11,0,10*ROW('Hygiene Data'!F177)))</f>
        <v/>
      </c>
      <c r="DV183" s="370" t="str">
        <f ca="1">+IF(OFFSET('Hygiene Data'!$F$12,0,10*ROW('Hygiene Data'!F177))="","",OFFSET('Hygiene Data'!$F$12,0,10*ROW('Hygiene Data'!F177)))</f>
        <v/>
      </c>
      <c r="DW183" s="370" t="str">
        <f ca="1">+IF(OFFSET('Hygiene Data'!$F$13,0,10*ROW('Hygiene Data'!F177))="","",OFFSET('Hygiene Data'!$F$13,0,10*ROW('Hygiene Data'!F177)))</f>
        <v/>
      </c>
      <c r="DX183" s="370" t="str">
        <f ca="1">+IF(OFFSET('Hygiene Data'!$G$11,0,10*ROW('Hygiene Data'!G177))="","",OFFSET('Hygiene Data'!$G$11,0,10*ROW('Hygiene Data'!G177)))</f>
        <v/>
      </c>
      <c r="DY183" s="370" t="str">
        <f ca="1">+IF(OFFSET('Hygiene Data'!$G$12,0,10*ROW('Hygiene Data'!G177))="","",OFFSET('Hygiene Data'!$G$12,0,10*ROW('Hygiene Data'!G177)))</f>
        <v/>
      </c>
      <c r="DZ183" s="370" t="str">
        <f ca="1">+IF(OFFSET('Hygiene Data'!$G$13,0,10*ROW('Hygiene Data'!G177))="","",OFFSET('Hygiene Data'!$G$13,0,10*ROW('Hygiene Data'!G177)))</f>
        <v/>
      </c>
      <c r="EA183" s="370" t="str">
        <f ca="1">+IF(OFFSET('Hygiene Data'!$H$11,0,10*ROW('Hygiene Data'!H177))="","",OFFSET('Hygiene Data'!$H$11,0,10*ROW('Hygiene Data'!H177)))</f>
        <v/>
      </c>
      <c r="EB183" s="370" t="str">
        <f ca="1">+IF(OFFSET('Hygiene Data'!$H$12,0,10*ROW('Hygiene Data'!H177))="","",OFFSET('Hygiene Data'!$H$12,0,10*ROW('Hygiene Data'!H177)))</f>
        <v/>
      </c>
      <c r="EC183" s="370" t="str">
        <f ca="1">+IF(OFFSET('Hygiene Data'!$H$13,0,10*ROW('Hygiene Data'!H177))="","",OFFSET('Hygiene Data'!$H$13,0,10*ROW('Hygiene Data'!H177)))</f>
        <v/>
      </c>
      <c r="ED183" s="370" t="str">
        <f ca="1">+IF(OFFSET('Hygiene Data'!$I$11,0,10*ROW('Hygiene Data'!I177))="","",OFFSET('Hygiene Data'!$I$11,0,10*ROW('Hygiene Data'!I177)))</f>
        <v/>
      </c>
      <c r="EE183" s="370" t="str">
        <f ca="1">+IF(OFFSET('Hygiene Data'!$I$12,0,10*ROW('Hygiene Data'!I177))="","",OFFSET('Hygiene Data'!$I$12,0,10*ROW('Hygiene Data'!I177)))</f>
        <v/>
      </c>
      <c r="EF183" s="370" t="str">
        <f ca="1">+IF(OFFSET('Hygiene Data'!$I$13,0,10*ROW('Hygiene Data'!I177))="","",OFFSET('Hygiene Data'!$I$13,0,10*ROW('Hygiene Data'!I177)))</f>
        <v/>
      </c>
    </row>
    <row r="184" spans="1:136" x14ac:dyDescent="0.25">
      <c r="A184" s="479" t="str">
        <f ca="1">+IF(OFFSET('Water Data'!$B$2,0,10*ROW('Water Data'!E178))="","",OFFSET('Water Data'!$B$2,0,10*ROW('Water Data'!E178)))</f>
        <v/>
      </c>
      <c r="B184" s="47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6" t="str">
        <f t="shared" ca="1" si="2"/>
        <v/>
      </c>
      <c r="D184" s="50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0" t="str">
        <f ca="1">+IF(OFFSET('Water Data'!$D$27,0,10*ROW('Water Data'!D178))="","",OFFSET('Water Data'!$D$27,0,10*ROW('Water Data'!D178)))</f>
        <v/>
      </c>
      <c r="BT184" s="370" t="str">
        <f ca="1">+IF(OFFSET('Water Data'!$D$28,0,10*ROW('Water Data'!D178))="","",OFFSET('Water Data'!$D$28,0,10*ROW('Water Data'!D178)))</f>
        <v/>
      </c>
      <c r="BU184" s="370" t="str">
        <f ca="1">+IF(OFFSET('Water Data'!$D$29,0,10*ROW('Water Data'!D178))="","",OFFSET('Water Data'!$D$29,0,10*ROW('Water Data'!D178)))</f>
        <v/>
      </c>
      <c r="BV184" s="370" t="str">
        <f ca="1">+IF(OFFSET('Water Data'!$E$27,0,10*ROW('Water Data'!E178))="","",OFFSET('Water Data'!$E$27,0,10*ROW('Water Data'!E178)))</f>
        <v/>
      </c>
      <c r="BW184" s="370" t="str">
        <f ca="1">+IF(OFFSET('Water Data'!$E$28,0,10*ROW('Water Data'!E178))="","",OFFSET('Water Data'!$E$28,0,10*ROW('Water Data'!E178)))</f>
        <v/>
      </c>
      <c r="BX184" s="370" t="str">
        <f ca="1">+IF(OFFSET('Water Data'!$E$29,0,10*ROW('Water Data'!E178))="","",OFFSET('Water Data'!$E$29,0,10*ROW('Water Data'!E178)))</f>
        <v/>
      </c>
      <c r="BY184" s="370" t="str">
        <f ca="1">+IF(OFFSET('Water Data'!$F$27,0,10*ROW('Water Data'!F178))="","",OFFSET('Water Data'!$F$27,0,10*ROW('Water Data'!F178)))</f>
        <v/>
      </c>
      <c r="BZ184" s="370" t="str">
        <f ca="1">+IF(OFFSET('Water Data'!$F$28,0,10*ROW('Water Data'!F178))="","",OFFSET('Water Data'!$F$28,0,10*ROW('Water Data'!F178)))</f>
        <v/>
      </c>
      <c r="CA184" s="370" t="str">
        <f ca="1">+IF(OFFSET('Water Data'!$F$29,0,10*ROW('Water Data'!F178))="","",OFFSET('Water Data'!$F$29,0,10*ROW('Water Data'!F178)))</f>
        <v/>
      </c>
      <c r="CB184" s="370" t="str">
        <f ca="1">+IF(OFFSET('Water Data'!$G$27,0,10*ROW('Water Data'!G178))="","",OFFSET('Water Data'!$G$27,0,10*ROW('Water Data'!G178)))</f>
        <v/>
      </c>
      <c r="CC184" s="370" t="str">
        <f ca="1">+IF(OFFSET('Water Data'!$G$28,0,10*ROW('Water Data'!G178))="","",OFFSET('Water Data'!$G$28,0,10*ROW('Water Data'!G178)))</f>
        <v/>
      </c>
      <c r="CD184" s="370" t="str">
        <f ca="1">+IF(OFFSET('Water Data'!$G$29,0,10*ROW('Water Data'!G178))="","",OFFSET('Water Data'!$G$29,0,10*ROW('Water Data'!G178)))</f>
        <v/>
      </c>
      <c r="CE184" s="370" t="str">
        <f ca="1">+IF(OFFSET('Water Data'!$H$27,0,10*ROW('Water Data'!H178))="","",OFFSET('Water Data'!$H$27,0,10*ROW('Water Data'!H178)))</f>
        <v/>
      </c>
      <c r="CF184" s="370" t="str">
        <f ca="1">+IF(OFFSET('Water Data'!$H$28,0,10*ROW('Water Data'!H178))="","",OFFSET('Water Data'!$H$28,0,10*ROW('Water Data'!H178)))</f>
        <v/>
      </c>
      <c r="CG184" s="370" t="str">
        <f ca="1">+IF(OFFSET('Water Data'!$H$29,0,10*ROW('Water Data'!H178))="","",OFFSET('Water Data'!$H$29,0,10*ROW('Water Data'!H178)))</f>
        <v/>
      </c>
      <c r="CH184" s="370" t="str">
        <f ca="1">+IF(OFFSET('Water Data'!$I$27,0,10*ROW('Water Data'!I178))="","",OFFSET('Water Data'!$I$27,0,10*ROW('Water Data'!I178)))</f>
        <v/>
      </c>
      <c r="CI184" s="370" t="str">
        <f ca="1">+IF(OFFSET('Water Data'!$I$28,0,10*ROW('Water Data'!I178))="","",OFFSET('Water Data'!$I$28,0,10*ROW('Water Data'!I178)))</f>
        <v/>
      </c>
      <c r="CJ184" s="370" t="str">
        <f ca="1">+IF(OFFSET('Water Data'!$I$29,0,10*ROW('Water Data'!I178))="","",OFFSET('Water Data'!$I$29,0,10*ROW('Water Data'!I178)))</f>
        <v/>
      </c>
      <c r="CK184" s="370" t="str">
        <f ca="1">+IF(OFFSET('Sanitation Data'!$D$28,0,10*ROW('Sanitation Data'!D178))="","",OFFSET('Sanitation Data'!$D$28,0,10*ROW('Sanitation Data'!D178)))</f>
        <v/>
      </c>
      <c r="CL184" s="370" t="str">
        <f ca="1">+IF(OFFSET('Sanitation Data'!$D$29,0,10*ROW('Sanitation Data'!D178))="","",OFFSET('Sanitation Data'!$D$29,0,10*ROW('Sanitation Data'!D178)))</f>
        <v/>
      </c>
      <c r="CM184" s="370" t="str">
        <f ca="1">+IF(OFFSET('Sanitation Data'!$D$30,0,10*ROW('Sanitation Data'!D178))="","",OFFSET('Sanitation Data'!$D$30,0,10*ROW('Sanitation Data'!D178)))</f>
        <v/>
      </c>
      <c r="CN184" s="370" t="str">
        <f ca="1">+IF(OFFSET('Sanitation Data'!$D$31,0,10*ROW('Sanitation Data'!D178))="","",OFFSET('Sanitation Data'!$D$31,0,10*ROW('Sanitation Data'!D178)))</f>
        <v/>
      </c>
      <c r="CO184" s="370" t="str">
        <f ca="1">+IF(OFFSET('Sanitation Data'!$D$32,0,10*ROW('Sanitation Data'!D178))="","",OFFSET('Sanitation Data'!$D$32,0,10*ROW('Sanitation Data'!D178)))</f>
        <v/>
      </c>
      <c r="CP184" s="370" t="str">
        <f ca="1">+IF(OFFSET('Sanitation Data'!$E$28,0,10*ROW('Sanitation Data'!E178))="","",OFFSET('Sanitation Data'!$E$28,0,10*ROW('Sanitation Data'!E178)))</f>
        <v/>
      </c>
      <c r="CQ184" s="370" t="str">
        <f ca="1">+IF(OFFSET('Sanitation Data'!$E$29,0,10*ROW('Sanitation Data'!E178))="","",OFFSET('Sanitation Data'!$E$29,0,10*ROW('Sanitation Data'!E178)))</f>
        <v/>
      </c>
      <c r="CR184" s="370" t="str">
        <f ca="1">+IF(OFFSET('Sanitation Data'!$E$30,0,10*ROW('Sanitation Data'!E178))="","",OFFSET('Sanitation Data'!$E$30,0,10*ROW('Sanitation Data'!E178)))</f>
        <v/>
      </c>
      <c r="CS184" s="370" t="str">
        <f ca="1">+IF(OFFSET('Sanitation Data'!$E$31,0,10*ROW('Sanitation Data'!E178))="","",OFFSET('Sanitation Data'!$E$31,0,10*ROW('Sanitation Data'!E178)))</f>
        <v/>
      </c>
      <c r="CT184" s="370" t="str">
        <f ca="1">+IF(OFFSET('Sanitation Data'!$E$32,0,10*ROW('Sanitation Data'!E178))="","",OFFSET('Sanitation Data'!$E$32,0,10*ROW('Sanitation Data'!E178)))</f>
        <v/>
      </c>
      <c r="CU184" s="370" t="str">
        <f ca="1">+IF(OFFSET('Sanitation Data'!$F$28,0,10*ROW('Sanitation Data'!F178))="","",OFFSET('Sanitation Data'!$F$28,0,10*ROW('Sanitation Data'!F178)))</f>
        <v/>
      </c>
      <c r="CV184" s="370" t="str">
        <f ca="1">+IF(OFFSET('Sanitation Data'!$F$29,0,10*ROW('Sanitation Data'!F178))="","",OFFSET('Sanitation Data'!$F$29,0,10*ROW('Sanitation Data'!F178)))</f>
        <v/>
      </c>
      <c r="CW184" s="370" t="str">
        <f ca="1">+IF(OFFSET('Sanitation Data'!$F$30,0,10*ROW('Sanitation Data'!F178))="","",OFFSET('Sanitation Data'!$F$30,0,10*ROW('Sanitation Data'!F178)))</f>
        <v/>
      </c>
      <c r="CX184" s="370" t="str">
        <f ca="1">+IF(OFFSET('Sanitation Data'!$F$31,0,10*ROW('Sanitation Data'!F178))="","",OFFSET('Sanitation Data'!$F$31,0,10*ROW('Sanitation Data'!F178)))</f>
        <v/>
      </c>
      <c r="CY184" s="370" t="str">
        <f ca="1">+IF(OFFSET('Sanitation Data'!$F$32,0,10*ROW('Sanitation Data'!F178))="","",OFFSET('Sanitation Data'!$F$32,0,10*ROW('Sanitation Data'!F178)))</f>
        <v/>
      </c>
      <c r="CZ184" s="370" t="str">
        <f ca="1">+IF(OFFSET('Sanitation Data'!$G$28,0,10*ROW('Sanitation Data'!G178))="","",OFFSET('Sanitation Data'!$G$28,0,10*ROW('Sanitation Data'!G178)))</f>
        <v/>
      </c>
      <c r="DA184" s="370" t="str">
        <f ca="1">+IF(OFFSET('Sanitation Data'!$G$29,0,10*ROW('Sanitation Data'!G178))="","",OFFSET('Sanitation Data'!$G$29,0,10*ROW('Sanitation Data'!G178)))</f>
        <v/>
      </c>
      <c r="DB184" s="370" t="str">
        <f ca="1">+IF(OFFSET('Sanitation Data'!$G$30,0,10*ROW('Sanitation Data'!G178))="","",OFFSET('Sanitation Data'!$G$30,0,10*ROW('Sanitation Data'!G178)))</f>
        <v/>
      </c>
      <c r="DC184" s="370" t="str">
        <f ca="1">+IF(OFFSET('Sanitation Data'!$G$31,0,10*ROW('Sanitation Data'!G178))="","",OFFSET('Sanitation Data'!$G$31,0,10*ROW('Sanitation Data'!G178)))</f>
        <v/>
      </c>
      <c r="DD184" s="370" t="str">
        <f ca="1">+IF(OFFSET('Sanitation Data'!$G$32,0,10*ROW('Sanitation Data'!G178))="","",OFFSET('Sanitation Data'!$G$32,0,10*ROW('Sanitation Data'!G178)))</f>
        <v/>
      </c>
      <c r="DE184" s="370" t="str">
        <f ca="1">+IF(OFFSET('Sanitation Data'!$H$28,0,10*ROW('Sanitation Data'!H178))="","",OFFSET('Sanitation Data'!$H$28,0,10*ROW('Sanitation Data'!H178)))</f>
        <v/>
      </c>
      <c r="DF184" s="370" t="str">
        <f ca="1">+IF(OFFSET('Sanitation Data'!$H$29,0,10*ROW('Sanitation Data'!H178))="","",OFFSET('Sanitation Data'!$H$29,0,10*ROW('Sanitation Data'!H178)))</f>
        <v/>
      </c>
      <c r="DG184" s="370" t="str">
        <f ca="1">+IF(OFFSET('Sanitation Data'!$H$30,0,10*ROW('Sanitation Data'!H178))="","",OFFSET('Sanitation Data'!$H$30,0,10*ROW('Sanitation Data'!H178)))</f>
        <v/>
      </c>
      <c r="DH184" s="370" t="str">
        <f ca="1">+IF(OFFSET('Sanitation Data'!$H$31,0,10*ROW('Sanitation Data'!H178))="","",OFFSET('Sanitation Data'!$H$31,0,10*ROW('Sanitation Data'!H178)))</f>
        <v/>
      </c>
      <c r="DI184" s="370" t="str">
        <f ca="1">+IF(OFFSET('Sanitation Data'!$H$32,0,10*ROW('Sanitation Data'!H178))="","",OFFSET('Sanitation Data'!$H$32,0,10*ROW('Sanitation Data'!H178)))</f>
        <v/>
      </c>
      <c r="DJ184" s="370" t="str">
        <f ca="1">+IF(OFFSET('Sanitation Data'!$I$28,0,10*ROW('Sanitation Data'!I178))="","",OFFSET('Sanitation Data'!$I$28,0,10*ROW('Sanitation Data'!I178)))</f>
        <v/>
      </c>
      <c r="DK184" s="370" t="str">
        <f ca="1">+IF(OFFSET('Sanitation Data'!$I$29,0,10*ROW('Sanitation Data'!I178))="","",OFFSET('Sanitation Data'!$I$29,0,10*ROW('Sanitation Data'!I178)))</f>
        <v/>
      </c>
      <c r="DL184" s="370" t="str">
        <f ca="1">+IF(OFFSET('Sanitation Data'!$I$30,0,10*ROW('Sanitation Data'!I178))="","",OFFSET('Sanitation Data'!$I$30,0,10*ROW('Sanitation Data'!I178)))</f>
        <v/>
      </c>
      <c r="DM184" s="370" t="str">
        <f ca="1">+IF(OFFSET('Sanitation Data'!$I$31,0,10*ROW('Sanitation Data'!I178))="","",OFFSET('Sanitation Data'!$I$31,0,10*ROW('Sanitation Data'!I178)))</f>
        <v/>
      </c>
      <c r="DN184" s="370" t="str">
        <f ca="1">+IF(OFFSET('Sanitation Data'!$I$32,0,10*ROW('Sanitation Data'!I178))="","",OFFSET('Sanitation Data'!$I$32,0,10*ROW('Sanitation Data'!I178)))</f>
        <v/>
      </c>
      <c r="DO184" s="370" t="str">
        <f ca="1">+IF(OFFSET('Hygiene Data'!$D$11,0,10*ROW('Hygiene Data'!D178))="","",OFFSET('Hygiene Data'!$D$11,0,10*ROW('Hygiene Data'!D178)))</f>
        <v/>
      </c>
      <c r="DP184" s="370" t="str">
        <f ca="1">+IF(OFFSET('Hygiene Data'!$D$12,0,10*ROW('Hygiene Data'!D178))="","",OFFSET('Hygiene Data'!$D$12,0,10*ROW('Hygiene Data'!D178)))</f>
        <v/>
      </c>
      <c r="DQ184" s="370" t="str">
        <f ca="1">+IF(OFFSET('Hygiene Data'!$D$13,0,10*ROW('Hygiene Data'!D178))="","",OFFSET('Hygiene Data'!$D$13,0,10*ROW('Hygiene Data'!D178)))</f>
        <v/>
      </c>
      <c r="DR184" s="370" t="str">
        <f ca="1">+IF(OFFSET('Hygiene Data'!$E$11,0,10*ROW('Hygiene Data'!E178))="","",OFFSET('Hygiene Data'!$E$11,0,10*ROW('Hygiene Data'!E178)))</f>
        <v/>
      </c>
      <c r="DS184" s="370" t="str">
        <f ca="1">+IF(OFFSET('Hygiene Data'!$E$12,0,10*ROW('Hygiene Data'!E178))="","",OFFSET('Hygiene Data'!$E$12,0,10*ROW('Hygiene Data'!E178)))</f>
        <v/>
      </c>
      <c r="DT184" s="370" t="str">
        <f ca="1">+IF(OFFSET('Hygiene Data'!$E$13,0,10*ROW('Hygiene Data'!E178))="","",OFFSET('Hygiene Data'!$E$13,0,10*ROW('Hygiene Data'!E178)))</f>
        <v/>
      </c>
      <c r="DU184" s="370" t="str">
        <f ca="1">+IF(OFFSET('Hygiene Data'!$F$11,0,10*ROW('Hygiene Data'!F178))="","",OFFSET('Hygiene Data'!$F$11,0,10*ROW('Hygiene Data'!F178)))</f>
        <v/>
      </c>
      <c r="DV184" s="370" t="str">
        <f ca="1">+IF(OFFSET('Hygiene Data'!$F$12,0,10*ROW('Hygiene Data'!F178))="","",OFFSET('Hygiene Data'!$F$12,0,10*ROW('Hygiene Data'!F178)))</f>
        <v/>
      </c>
      <c r="DW184" s="370" t="str">
        <f ca="1">+IF(OFFSET('Hygiene Data'!$F$13,0,10*ROW('Hygiene Data'!F178))="","",OFFSET('Hygiene Data'!$F$13,0,10*ROW('Hygiene Data'!F178)))</f>
        <v/>
      </c>
      <c r="DX184" s="370" t="str">
        <f ca="1">+IF(OFFSET('Hygiene Data'!$G$11,0,10*ROW('Hygiene Data'!G178))="","",OFFSET('Hygiene Data'!$G$11,0,10*ROW('Hygiene Data'!G178)))</f>
        <v/>
      </c>
      <c r="DY184" s="370" t="str">
        <f ca="1">+IF(OFFSET('Hygiene Data'!$G$12,0,10*ROW('Hygiene Data'!G178))="","",OFFSET('Hygiene Data'!$G$12,0,10*ROW('Hygiene Data'!G178)))</f>
        <v/>
      </c>
      <c r="DZ184" s="370" t="str">
        <f ca="1">+IF(OFFSET('Hygiene Data'!$G$13,0,10*ROW('Hygiene Data'!G178))="","",OFFSET('Hygiene Data'!$G$13,0,10*ROW('Hygiene Data'!G178)))</f>
        <v/>
      </c>
      <c r="EA184" s="370" t="str">
        <f ca="1">+IF(OFFSET('Hygiene Data'!$H$11,0,10*ROW('Hygiene Data'!H178))="","",OFFSET('Hygiene Data'!$H$11,0,10*ROW('Hygiene Data'!H178)))</f>
        <v/>
      </c>
      <c r="EB184" s="370" t="str">
        <f ca="1">+IF(OFFSET('Hygiene Data'!$H$12,0,10*ROW('Hygiene Data'!H178))="","",OFFSET('Hygiene Data'!$H$12,0,10*ROW('Hygiene Data'!H178)))</f>
        <v/>
      </c>
      <c r="EC184" s="370" t="str">
        <f ca="1">+IF(OFFSET('Hygiene Data'!$H$13,0,10*ROW('Hygiene Data'!H178))="","",OFFSET('Hygiene Data'!$H$13,0,10*ROW('Hygiene Data'!H178)))</f>
        <v/>
      </c>
      <c r="ED184" s="370" t="str">
        <f ca="1">+IF(OFFSET('Hygiene Data'!$I$11,0,10*ROW('Hygiene Data'!I178))="","",OFFSET('Hygiene Data'!$I$11,0,10*ROW('Hygiene Data'!I178)))</f>
        <v/>
      </c>
      <c r="EE184" s="370" t="str">
        <f ca="1">+IF(OFFSET('Hygiene Data'!$I$12,0,10*ROW('Hygiene Data'!I178))="","",OFFSET('Hygiene Data'!$I$12,0,10*ROW('Hygiene Data'!I178)))</f>
        <v/>
      </c>
      <c r="EF184" s="370" t="str">
        <f ca="1">+IF(OFFSET('Hygiene Data'!$I$13,0,10*ROW('Hygiene Data'!I178))="","",OFFSET('Hygiene Data'!$I$13,0,10*ROW('Hygiene Data'!I178)))</f>
        <v/>
      </c>
    </row>
    <row r="185" spans="1:136" x14ac:dyDescent="0.25">
      <c r="A185" s="479" t="str">
        <f ca="1">+IF(OFFSET('Water Data'!$B$2,0,10*ROW('Water Data'!E179))="","",OFFSET('Water Data'!$B$2,0,10*ROW('Water Data'!E179)))</f>
        <v/>
      </c>
      <c r="B185" s="47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6" t="str">
        <f t="shared" ca="1" si="2"/>
        <v/>
      </c>
      <c r="D185" s="50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0" t="str">
        <f ca="1">+IF(OFFSET('Water Data'!$D$27,0,10*ROW('Water Data'!D179))="","",OFFSET('Water Data'!$D$27,0,10*ROW('Water Data'!D179)))</f>
        <v/>
      </c>
      <c r="BT185" s="370" t="str">
        <f ca="1">+IF(OFFSET('Water Data'!$D$28,0,10*ROW('Water Data'!D179))="","",OFFSET('Water Data'!$D$28,0,10*ROW('Water Data'!D179)))</f>
        <v/>
      </c>
      <c r="BU185" s="370" t="str">
        <f ca="1">+IF(OFFSET('Water Data'!$D$29,0,10*ROW('Water Data'!D179))="","",OFFSET('Water Data'!$D$29,0,10*ROW('Water Data'!D179)))</f>
        <v/>
      </c>
      <c r="BV185" s="370" t="str">
        <f ca="1">+IF(OFFSET('Water Data'!$E$27,0,10*ROW('Water Data'!E179))="","",OFFSET('Water Data'!$E$27,0,10*ROW('Water Data'!E179)))</f>
        <v/>
      </c>
      <c r="BW185" s="370" t="str">
        <f ca="1">+IF(OFFSET('Water Data'!$E$28,0,10*ROW('Water Data'!E179))="","",OFFSET('Water Data'!$E$28,0,10*ROW('Water Data'!E179)))</f>
        <v/>
      </c>
      <c r="BX185" s="370" t="str">
        <f ca="1">+IF(OFFSET('Water Data'!$E$29,0,10*ROW('Water Data'!E179))="","",OFFSET('Water Data'!$E$29,0,10*ROW('Water Data'!E179)))</f>
        <v/>
      </c>
      <c r="BY185" s="370" t="str">
        <f ca="1">+IF(OFFSET('Water Data'!$F$27,0,10*ROW('Water Data'!F179))="","",OFFSET('Water Data'!$F$27,0,10*ROW('Water Data'!F179)))</f>
        <v/>
      </c>
      <c r="BZ185" s="370" t="str">
        <f ca="1">+IF(OFFSET('Water Data'!$F$28,0,10*ROW('Water Data'!F179))="","",OFFSET('Water Data'!$F$28,0,10*ROW('Water Data'!F179)))</f>
        <v/>
      </c>
      <c r="CA185" s="370" t="str">
        <f ca="1">+IF(OFFSET('Water Data'!$F$29,0,10*ROW('Water Data'!F179))="","",OFFSET('Water Data'!$F$29,0,10*ROW('Water Data'!F179)))</f>
        <v/>
      </c>
      <c r="CB185" s="370" t="str">
        <f ca="1">+IF(OFFSET('Water Data'!$G$27,0,10*ROW('Water Data'!G179))="","",OFFSET('Water Data'!$G$27,0,10*ROW('Water Data'!G179)))</f>
        <v/>
      </c>
      <c r="CC185" s="370" t="str">
        <f ca="1">+IF(OFFSET('Water Data'!$G$28,0,10*ROW('Water Data'!G179))="","",OFFSET('Water Data'!$G$28,0,10*ROW('Water Data'!G179)))</f>
        <v/>
      </c>
      <c r="CD185" s="370" t="str">
        <f ca="1">+IF(OFFSET('Water Data'!$G$29,0,10*ROW('Water Data'!G179))="","",OFFSET('Water Data'!$G$29,0,10*ROW('Water Data'!G179)))</f>
        <v/>
      </c>
      <c r="CE185" s="370" t="str">
        <f ca="1">+IF(OFFSET('Water Data'!$H$27,0,10*ROW('Water Data'!H179))="","",OFFSET('Water Data'!$H$27,0,10*ROW('Water Data'!H179)))</f>
        <v/>
      </c>
      <c r="CF185" s="370" t="str">
        <f ca="1">+IF(OFFSET('Water Data'!$H$28,0,10*ROW('Water Data'!H179))="","",OFFSET('Water Data'!$H$28,0,10*ROW('Water Data'!H179)))</f>
        <v/>
      </c>
      <c r="CG185" s="370" t="str">
        <f ca="1">+IF(OFFSET('Water Data'!$H$29,0,10*ROW('Water Data'!H179))="","",OFFSET('Water Data'!$H$29,0,10*ROW('Water Data'!H179)))</f>
        <v/>
      </c>
      <c r="CH185" s="370" t="str">
        <f ca="1">+IF(OFFSET('Water Data'!$I$27,0,10*ROW('Water Data'!I179))="","",OFFSET('Water Data'!$I$27,0,10*ROW('Water Data'!I179)))</f>
        <v/>
      </c>
      <c r="CI185" s="370" t="str">
        <f ca="1">+IF(OFFSET('Water Data'!$I$28,0,10*ROW('Water Data'!I179))="","",OFFSET('Water Data'!$I$28,0,10*ROW('Water Data'!I179)))</f>
        <v/>
      </c>
      <c r="CJ185" s="370" t="str">
        <f ca="1">+IF(OFFSET('Water Data'!$I$29,0,10*ROW('Water Data'!I179))="","",OFFSET('Water Data'!$I$29,0,10*ROW('Water Data'!I179)))</f>
        <v/>
      </c>
      <c r="CK185" s="370" t="str">
        <f ca="1">+IF(OFFSET('Sanitation Data'!$D$28,0,10*ROW('Sanitation Data'!D179))="","",OFFSET('Sanitation Data'!$D$28,0,10*ROW('Sanitation Data'!D179)))</f>
        <v/>
      </c>
      <c r="CL185" s="370" t="str">
        <f ca="1">+IF(OFFSET('Sanitation Data'!$D$29,0,10*ROW('Sanitation Data'!D179))="","",OFFSET('Sanitation Data'!$D$29,0,10*ROW('Sanitation Data'!D179)))</f>
        <v/>
      </c>
      <c r="CM185" s="370" t="str">
        <f ca="1">+IF(OFFSET('Sanitation Data'!$D$30,0,10*ROW('Sanitation Data'!D179))="","",OFFSET('Sanitation Data'!$D$30,0,10*ROW('Sanitation Data'!D179)))</f>
        <v/>
      </c>
      <c r="CN185" s="370" t="str">
        <f ca="1">+IF(OFFSET('Sanitation Data'!$D$31,0,10*ROW('Sanitation Data'!D179))="","",OFFSET('Sanitation Data'!$D$31,0,10*ROW('Sanitation Data'!D179)))</f>
        <v/>
      </c>
      <c r="CO185" s="370" t="str">
        <f ca="1">+IF(OFFSET('Sanitation Data'!$D$32,0,10*ROW('Sanitation Data'!D179))="","",OFFSET('Sanitation Data'!$D$32,0,10*ROW('Sanitation Data'!D179)))</f>
        <v/>
      </c>
      <c r="CP185" s="370" t="str">
        <f ca="1">+IF(OFFSET('Sanitation Data'!$E$28,0,10*ROW('Sanitation Data'!E179))="","",OFFSET('Sanitation Data'!$E$28,0,10*ROW('Sanitation Data'!E179)))</f>
        <v/>
      </c>
      <c r="CQ185" s="370" t="str">
        <f ca="1">+IF(OFFSET('Sanitation Data'!$E$29,0,10*ROW('Sanitation Data'!E179))="","",OFFSET('Sanitation Data'!$E$29,0,10*ROW('Sanitation Data'!E179)))</f>
        <v/>
      </c>
      <c r="CR185" s="370" t="str">
        <f ca="1">+IF(OFFSET('Sanitation Data'!$E$30,0,10*ROW('Sanitation Data'!E179))="","",OFFSET('Sanitation Data'!$E$30,0,10*ROW('Sanitation Data'!E179)))</f>
        <v/>
      </c>
      <c r="CS185" s="370" t="str">
        <f ca="1">+IF(OFFSET('Sanitation Data'!$E$31,0,10*ROW('Sanitation Data'!E179))="","",OFFSET('Sanitation Data'!$E$31,0,10*ROW('Sanitation Data'!E179)))</f>
        <v/>
      </c>
      <c r="CT185" s="370" t="str">
        <f ca="1">+IF(OFFSET('Sanitation Data'!$E$32,0,10*ROW('Sanitation Data'!E179))="","",OFFSET('Sanitation Data'!$E$32,0,10*ROW('Sanitation Data'!E179)))</f>
        <v/>
      </c>
      <c r="CU185" s="370" t="str">
        <f ca="1">+IF(OFFSET('Sanitation Data'!$F$28,0,10*ROW('Sanitation Data'!F179))="","",OFFSET('Sanitation Data'!$F$28,0,10*ROW('Sanitation Data'!F179)))</f>
        <v/>
      </c>
      <c r="CV185" s="370" t="str">
        <f ca="1">+IF(OFFSET('Sanitation Data'!$F$29,0,10*ROW('Sanitation Data'!F179))="","",OFFSET('Sanitation Data'!$F$29,0,10*ROW('Sanitation Data'!F179)))</f>
        <v/>
      </c>
      <c r="CW185" s="370" t="str">
        <f ca="1">+IF(OFFSET('Sanitation Data'!$F$30,0,10*ROW('Sanitation Data'!F179))="","",OFFSET('Sanitation Data'!$F$30,0,10*ROW('Sanitation Data'!F179)))</f>
        <v/>
      </c>
      <c r="CX185" s="370" t="str">
        <f ca="1">+IF(OFFSET('Sanitation Data'!$F$31,0,10*ROW('Sanitation Data'!F179))="","",OFFSET('Sanitation Data'!$F$31,0,10*ROW('Sanitation Data'!F179)))</f>
        <v/>
      </c>
      <c r="CY185" s="370" t="str">
        <f ca="1">+IF(OFFSET('Sanitation Data'!$F$32,0,10*ROW('Sanitation Data'!F179))="","",OFFSET('Sanitation Data'!$F$32,0,10*ROW('Sanitation Data'!F179)))</f>
        <v/>
      </c>
      <c r="CZ185" s="370" t="str">
        <f ca="1">+IF(OFFSET('Sanitation Data'!$G$28,0,10*ROW('Sanitation Data'!G179))="","",OFFSET('Sanitation Data'!$G$28,0,10*ROW('Sanitation Data'!G179)))</f>
        <v/>
      </c>
      <c r="DA185" s="370" t="str">
        <f ca="1">+IF(OFFSET('Sanitation Data'!$G$29,0,10*ROW('Sanitation Data'!G179))="","",OFFSET('Sanitation Data'!$G$29,0,10*ROW('Sanitation Data'!G179)))</f>
        <v/>
      </c>
      <c r="DB185" s="370" t="str">
        <f ca="1">+IF(OFFSET('Sanitation Data'!$G$30,0,10*ROW('Sanitation Data'!G179))="","",OFFSET('Sanitation Data'!$G$30,0,10*ROW('Sanitation Data'!G179)))</f>
        <v/>
      </c>
      <c r="DC185" s="370" t="str">
        <f ca="1">+IF(OFFSET('Sanitation Data'!$G$31,0,10*ROW('Sanitation Data'!G179))="","",OFFSET('Sanitation Data'!$G$31,0,10*ROW('Sanitation Data'!G179)))</f>
        <v/>
      </c>
      <c r="DD185" s="370" t="str">
        <f ca="1">+IF(OFFSET('Sanitation Data'!$G$32,0,10*ROW('Sanitation Data'!G179))="","",OFFSET('Sanitation Data'!$G$32,0,10*ROW('Sanitation Data'!G179)))</f>
        <v/>
      </c>
      <c r="DE185" s="370" t="str">
        <f ca="1">+IF(OFFSET('Sanitation Data'!$H$28,0,10*ROW('Sanitation Data'!H179))="","",OFFSET('Sanitation Data'!$H$28,0,10*ROW('Sanitation Data'!H179)))</f>
        <v/>
      </c>
      <c r="DF185" s="370" t="str">
        <f ca="1">+IF(OFFSET('Sanitation Data'!$H$29,0,10*ROW('Sanitation Data'!H179))="","",OFFSET('Sanitation Data'!$H$29,0,10*ROW('Sanitation Data'!H179)))</f>
        <v/>
      </c>
      <c r="DG185" s="370" t="str">
        <f ca="1">+IF(OFFSET('Sanitation Data'!$H$30,0,10*ROW('Sanitation Data'!H179))="","",OFFSET('Sanitation Data'!$H$30,0,10*ROW('Sanitation Data'!H179)))</f>
        <v/>
      </c>
      <c r="DH185" s="370" t="str">
        <f ca="1">+IF(OFFSET('Sanitation Data'!$H$31,0,10*ROW('Sanitation Data'!H179))="","",OFFSET('Sanitation Data'!$H$31,0,10*ROW('Sanitation Data'!H179)))</f>
        <v/>
      </c>
      <c r="DI185" s="370" t="str">
        <f ca="1">+IF(OFFSET('Sanitation Data'!$H$32,0,10*ROW('Sanitation Data'!H179))="","",OFFSET('Sanitation Data'!$H$32,0,10*ROW('Sanitation Data'!H179)))</f>
        <v/>
      </c>
      <c r="DJ185" s="370" t="str">
        <f ca="1">+IF(OFFSET('Sanitation Data'!$I$28,0,10*ROW('Sanitation Data'!I179))="","",OFFSET('Sanitation Data'!$I$28,0,10*ROW('Sanitation Data'!I179)))</f>
        <v/>
      </c>
      <c r="DK185" s="370" t="str">
        <f ca="1">+IF(OFFSET('Sanitation Data'!$I$29,0,10*ROW('Sanitation Data'!I179))="","",OFFSET('Sanitation Data'!$I$29,0,10*ROW('Sanitation Data'!I179)))</f>
        <v/>
      </c>
      <c r="DL185" s="370" t="str">
        <f ca="1">+IF(OFFSET('Sanitation Data'!$I$30,0,10*ROW('Sanitation Data'!I179))="","",OFFSET('Sanitation Data'!$I$30,0,10*ROW('Sanitation Data'!I179)))</f>
        <v/>
      </c>
      <c r="DM185" s="370" t="str">
        <f ca="1">+IF(OFFSET('Sanitation Data'!$I$31,0,10*ROW('Sanitation Data'!I179))="","",OFFSET('Sanitation Data'!$I$31,0,10*ROW('Sanitation Data'!I179)))</f>
        <v/>
      </c>
      <c r="DN185" s="370" t="str">
        <f ca="1">+IF(OFFSET('Sanitation Data'!$I$32,0,10*ROW('Sanitation Data'!I179))="","",OFFSET('Sanitation Data'!$I$32,0,10*ROW('Sanitation Data'!I179)))</f>
        <v/>
      </c>
      <c r="DO185" s="370" t="str">
        <f ca="1">+IF(OFFSET('Hygiene Data'!$D$11,0,10*ROW('Hygiene Data'!D179))="","",OFFSET('Hygiene Data'!$D$11,0,10*ROW('Hygiene Data'!D179)))</f>
        <v/>
      </c>
      <c r="DP185" s="370" t="str">
        <f ca="1">+IF(OFFSET('Hygiene Data'!$D$12,0,10*ROW('Hygiene Data'!D179))="","",OFFSET('Hygiene Data'!$D$12,0,10*ROW('Hygiene Data'!D179)))</f>
        <v/>
      </c>
      <c r="DQ185" s="370" t="str">
        <f ca="1">+IF(OFFSET('Hygiene Data'!$D$13,0,10*ROW('Hygiene Data'!D179))="","",OFFSET('Hygiene Data'!$D$13,0,10*ROW('Hygiene Data'!D179)))</f>
        <v/>
      </c>
      <c r="DR185" s="370" t="str">
        <f ca="1">+IF(OFFSET('Hygiene Data'!$E$11,0,10*ROW('Hygiene Data'!E179))="","",OFFSET('Hygiene Data'!$E$11,0,10*ROW('Hygiene Data'!E179)))</f>
        <v/>
      </c>
      <c r="DS185" s="370" t="str">
        <f ca="1">+IF(OFFSET('Hygiene Data'!$E$12,0,10*ROW('Hygiene Data'!E179))="","",OFFSET('Hygiene Data'!$E$12,0,10*ROW('Hygiene Data'!E179)))</f>
        <v/>
      </c>
      <c r="DT185" s="370" t="str">
        <f ca="1">+IF(OFFSET('Hygiene Data'!$E$13,0,10*ROW('Hygiene Data'!E179))="","",OFFSET('Hygiene Data'!$E$13,0,10*ROW('Hygiene Data'!E179)))</f>
        <v/>
      </c>
      <c r="DU185" s="370" t="str">
        <f ca="1">+IF(OFFSET('Hygiene Data'!$F$11,0,10*ROW('Hygiene Data'!F179))="","",OFFSET('Hygiene Data'!$F$11,0,10*ROW('Hygiene Data'!F179)))</f>
        <v/>
      </c>
      <c r="DV185" s="370" t="str">
        <f ca="1">+IF(OFFSET('Hygiene Data'!$F$12,0,10*ROW('Hygiene Data'!F179))="","",OFFSET('Hygiene Data'!$F$12,0,10*ROW('Hygiene Data'!F179)))</f>
        <v/>
      </c>
      <c r="DW185" s="370" t="str">
        <f ca="1">+IF(OFFSET('Hygiene Data'!$F$13,0,10*ROW('Hygiene Data'!F179))="","",OFFSET('Hygiene Data'!$F$13,0,10*ROW('Hygiene Data'!F179)))</f>
        <v/>
      </c>
      <c r="DX185" s="370" t="str">
        <f ca="1">+IF(OFFSET('Hygiene Data'!$G$11,0,10*ROW('Hygiene Data'!G179))="","",OFFSET('Hygiene Data'!$G$11,0,10*ROW('Hygiene Data'!G179)))</f>
        <v/>
      </c>
      <c r="DY185" s="370" t="str">
        <f ca="1">+IF(OFFSET('Hygiene Data'!$G$12,0,10*ROW('Hygiene Data'!G179))="","",OFFSET('Hygiene Data'!$G$12,0,10*ROW('Hygiene Data'!G179)))</f>
        <v/>
      </c>
      <c r="DZ185" s="370" t="str">
        <f ca="1">+IF(OFFSET('Hygiene Data'!$G$13,0,10*ROW('Hygiene Data'!G179))="","",OFFSET('Hygiene Data'!$G$13,0,10*ROW('Hygiene Data'!G179)))</f>
        <v/>
      </c>
      <c r="EA185" s="370" t="str">
        <f ca="1">+IF(OFFSET('Hygiene Data'!$H$11,0,10*ROW('Hygiene Data'!H179))="","",OFFSET('Hygiene Data'!$H$11,0,10*ROW('Hygiene Data'!H179)))</f>
        <v/>
      </c>
      <c r="EB185" s="370" t="str">
        <f ca="1">+IF(OFFSET('Hygiene Data'!$H$12,0,10*ROW('Hygiene Data'!H179))="","",OFFSET('Hygiene Data'!$H$12,0,10*ROW('Hygiene Data'!H179)))</f>
        <v/>
      </c>
      <c r="EC185" s="370" t="str">
        <f ca="1">+IF(OFFSET('Hygiene Data'!$H$13,0,10*ROW('Hygiene Data'!H179))="","",OFFSET('Hygiene Data'!$H$13,0,10*ROW('Hygiene Data'!H179)))</f>
        <v/>
      </c>
      <c r="ED185" s="370" t="str">
        <f ca="1">+IF(OFFSET('Hygiene Data'!$I$11,0,10*ROW('Hygiene Data'!I179))="","",OFFSET('Hygiene Data'!$I$11,0,10*ROW('Hygiene Data'!I179)))</f>
        <v/>
      </c>
      <c r="EE185" s="370" t="str">
        <f ca="1">+IF(OFFSET('Hygiene Data'!$I$12,0,10*ROW('Hygiene Data'!I179))="","",OFFSET('Hygiene Data'!$I$12,0,10*ROW('Hygiene Data'!I179)))</f>
        <v/>
      </c>
      <c r="EF185" s="370" t="str">
        <f ca="1">+IF(OFFSET('Hygiene Data'!$I$13,0,10*ROW('Hygiene Data'!I179))="","",OFFSET('Hygiene Data'!$I$13,0,10*ROW('Hygiene Data'!I179)))</f>
        <v/>
      </c>
    </row>
    <row r="186" spans="1:136" x14ac:dyDescent="0.25">
      <c r="A186" s="479" t="str">
        <f ca="1">+IF(OFFSET('Water Data'!$B$2,0,10*ROW('Water Data'!E180))="","",OFFSET('Water Data'!$B$2,0,10*ROW('Water Data'!E180)))</f>
        <v/>
      </c>
      <c r="B186" s="47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6" t="str">
        <f t="shared" ca="1" si="2"/>
        <v/>
      </c>
      <c r="D186" s="50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0" t="str">
        <f ca="1">+IF(OFFSET('Water Data'!$D$27,0,10*ROW('Water Data'!D180))="","",OFFSET('Water Data'!$D$27,0,10*ROW('Water Data'!D180)))</f>
        <v/>
      </c>
      <c r="BT186" s="370" t="str">
        <f ca="1">+IF(OFFSET('Water Data'!$D$28,0,10*ROW('Water Data'!D180))="","",OFFSET('Water Data'!$D$28,0,10*ROW('Water Data'!D180)))</f>
        <v/>
      </c>
      <c r="BU186" s="370" t="str">
        <f ca="1">+IF(OFFSET('Water Data'!$D$29,0,10*ROW('Water Data'!D180))="","",OFFSET('Water Data'!$D$29,0,10*ROW('Water Data'!D180)))</f>
        <v/>
      </c>
      <c r="BV186" s="370" t="str">
        <f ca="1">+IF(OFFSET('Water Data'!$E$27,0,10*ROW('Water Data'!E180))="","",OFFSET('Water Data'!$E$27,0,10*ROW('Water Data'!E180)))</f>
        <v/>
      </c>
      <c r="BW186" s="370" t="str">
        <f ca="1">+IF(OFFSET('Water Data'!$E$28,0,10*ROW('Water Data'!E180))="","",OFFSET('Water Data'!$E$28,0,10*ROW('Water Data'!E180)))</f>
        <v/>
      </c>
      <c r="BX186" s="370" t="str">
        <f ca="1">+IF(OFFSET('Water Data'!$E$29,0,10*ROW('Water Data'!E180))="","",OFFSET('Water Data'!$E$29,0,10*ROW('Water Data'!E180)))</f>
        <v/>
      </c>
      <c r="BY186" s="370" t="str">
        <f ca="1">+IF(OFFSET('Water Data'!$F$27,0,10*ROW('Water Data'!F180))="","",OFFSET('Water Data'!$F$27,0,10*ROW('Water Data'!F180)))</f>
        <v/>
      </c>
      <c r="BZ186" s="370" t="str">
        <f ca="1">+IF(OFFSET('Water Data'!$F$28,0,10*ROW('Water Data'!F180))="","",OFFSET('Water Data'!$F$28,0,10*ROW('Water Data'!F180)))</f>
        <v/>
      </c>
      <c r="CA186" s="370" t="str">
        <f ca="1">+IF(OFFSET('Water Data'!$F$29,0,10*ROW('Water Data'!F180))="","",OFFSET('Water Data'!$F$29,0,10*ROW('Water Data'!F180)))</f>
        <v/>
      </c>
      <c r="CB186" s="370" t="str">
        <f ca="1">+IF(OFFSET('Water Data'!$G$27,0,10*ROW('Water Data'!G180))="","",OFFSET('Water Data'!$G$27,0,10*ROW('Water Data'!G180)))</f>
        <v/>
      </c>
      <c r="CC186" s="370" t="str">
        <f ca="1">+IF(OFFSET('Water Data'!$G$28,0,10*ROW('Water Data'!G180))="","",OFFSET('Water Data'!$G$28,0,10*ROW('Water Data'!G180)))</f>
        <v/>
      </c>
      <c r="CD186" s="370" t="str">
        <f ca="1">+IF(OFFSET('Water Data'!$G$29,0,10*ROW('Water Data'!G180))="","",OFFSET('Water Data'!$G$29,0,10*ROW('Water Data'!G180)))</f>
        <v/>
      </c>
      <c r="CE186" s="370" t="str">
        <f ca="1">+IF(OFFSET('Water Data'!$H$27,0,10*ROW('Water Data'!H180))="","",OFFSET('Water Data'!$H$27,0,10*ROW('Water Data'!H180)))</f>
        <v/>
      </c>
      <c r="CF186" s="370" t="str">
        <f ca="1">+IF(OFFSET('Water Data'!$H$28,0,10*ROW('Water Data'!H180))="","",OFFSET('Water Data'!$H$28,0,10*ROW('Water Data'!H180)))</f>
        <v/>
      </c>
      <c r="CG186" s="370" t="str">
        <f ca="1">+IF(OFFSET('Water Data'!$H$29,0,10*ROW('Water Data'!H180))="","",OFFSET('Water Data'!$H$29,0,10*ROW('Water Data'!H180)))</f>
        <v/>
      </c>
      <c r="CH186" s="370" t="str">
        <f ca="1">+IF(OFFSET('Water Data'!$I$27,0,10*ROW('Water Data'!I180))="","",OFFSET('Water Data'!$I$27,0,10*ROW('Water Data'!I180)))</f>
        <v/>
      </c>
      <c r="CI186" s="370" t="str">
        <f ca="1">+IF(OFFSET('Water Data'!$I$28,0,10*ROW('Water Data'!I180))="","",OFFSET('Water Data'!$I$28,0,10*ROW('Water Data'!I180)))</f>
        <v/>
      </c>
      <c r="CJ186" s="370" t="str">
        <f ca="1">+IF(OFFSET('Water Data'!$I$29,0,10*ROW('Water Data'!I180))="","",OFFSET('Water Data'!$I$29,0,10*ROW('Water Data'!I180)))</f>
        <v/>
      </c>
      <c r="CK186" s="370" t="str">
        <f ca="1">+IF(OFFSET('Sanitation Data'!$D$28,0,10*ROW('Sanitation Data'!D180))="","",OFFSET('Sanitation Data'!$D$28,0,10*ROW('Sanitation Data'!D180)))</f>
        <v/>
      </c>
      <c r="CL186" s="370" t="str">
        <f ca="1">+IF(OFFSET('Sanitation Data'!$D$29,0,10*ROW('Sanitation Data'!D180))="","",OFFSET('Sanitation Data'!$D$29,0,10*ROW('Sanitation Data'!D180)))</f>
        <v/>
      </c>
      <c r="CM186" s="370" t="str">
        <f ca="1">+IF(OFFSET('Sanitation Data'!$D$30,0,10*ROW('Sanitation Data'!D180))="","",OFFSET('Sanitation Data'!$D$30,0,10*ROW('Sanitation Data'!D180)))</f>
        <v/>
      </c>
      <c r="CN186" s="370" t="str">
        <f ca="1">+IF(OFFSET('Sanitation Data'!$D$31,0,10*ROW('Sanitation Data'!D180))="","",OFFSET('Sanitation Data'!$D$31,0,10*ROW('Sanitation Data'!D180)))</f>
        <v/>
      </c>
      <c r="CO186" s="370" t="str">
        <f ca="1">+IF(OFFSET('Sanitation Data'!$D$32,0,10*ROW('Sanitation Data'!D180))="","",OFFSET('Sanitation Data'!$D$32,0,10*ROW('Sanitation Data'!D180)))</f>
        <v/>
      </c>
      <c r="CP186" s="370" t="str">
        <f ca="1">+IF(OFFSET('Sanitation Data'!$E$28,0,10*ROW('Sanitation Data'!E180))="","",OFFSET('Sanitation Data'!$E$28,0,10*ROW('Sanitation Data'!E180)))</f>
        <v/>
      </c>
      <c r="CQ186" s="370" t="str">
        <f ca="1">+IF(OFFSET('Sanitation Data'!$E$29,0,10*ROW('Sanitation Data'!E180))="","",OFFSET('Sanitation Data'!$E$29,0,10*ROW('Sanitation Data'!E180)))</f>
        <v/>
      </c>
      <c r="CR186" s="370" t="str">
        <f ca="1">+IF(OFFSET('Sanitation Data'!$E$30,0,10*ROW('Sanitation Data'!E180))="","",OFFSET('Sanitation Data'!$E$30,0,10*ROW('Sanitation Data'!E180)))</f>
        <v/>
      </c>
      <c r="CS186" s="370" t="str">
        <f ca="1">+IF(OFFSET('Sanitation Data'!$E$31,0,10*ROW('Sanitation Data'!E180))="","",OFFSET('Sanitation Data'!$E$31,0,10*ROW('Sanitation Data'!E180)))</f>
        <v/>
      </c>
      <c r="CT186" s="370" t="str">
        <f ca="1">+IF(OFFSET('Sanitation Data'!$E$32,0,10*ROW('Sanitation Data'!E180))="","",OFFSET('Sanitation Data'!$E$32,0,10*ROW('Sanitation Data'!E180)))</f>
        <v/>
      </c>
      <c r="CU186" s="370" t="str">
        <f ca="1">+IF(OFFSET('Sanitation Data'!$F$28,0,10*ROW('Sanitation Data'!F180))="","",OFFSET('Sanitation Data'!$F$28,0,10*ROW('Sanitation Data'!F180)))</f>
        <v/>
      </c>
      <c r="CV186" s="370" t="str">
        <f ca="1">+IF(OFFSET('Sanitation Data'!$F$29,0,10*ROW('Sanitation Data'!F180))="","",OFFSET('Sanitation Data'!$F$29,0,10*ROW('Sanitation Data'!F180)))</f>
        <v/>
      </c>
      <c r="CW186" s="370" t="str">
        <f ca="1">+IF(OFFSET('Sanitation Data'!$F$30,0,10*ROW('Sanitation Data'!F180))="","",OFFSET('Sanitation Data'!$F$30,0,10*ROW('Sanitation Data'!F180)))</f>
        <v/>
      </c>
      <c r="CX186" s="370" t="str">
        <f ca="1">+IF(OFFSET('Sanitation Data'!$F$31,0,10*ROW('Sanitation Data'!F180))="","",OFFSET('Sanitation Data'!$F$31,0,10*ROW('Sanitation Data'!F180)))</f>
        <v/>
      </c>
      <c r="CY186" s="370" t="str">
        <f ca="1">+IF(OFFSET('Sanitation Data'!$F$32,0,10*ROW('Sanitation Data'!F180))="","",OFFSET('Sanitation Data'!$F$32,0,10*ROW('Sanitation Data'!F180)))</f>
        <v/>
      </c>
      <c r="CZ186" s="370" t="str">
        <f ca="1">+IF(OFFSET('Sanitation Data'!$G$28,0,10*ROW('Sanitation Data'!G180))="","",OFFSET('Sanitation Data'!$G$28,0,10*ROW('Sanitation Data'!G180)))</f>
        <v/>
      </c>
      <c r="DA186" s="370" t="str">
        <f ca="1">+IF(OFFSET('Sanitation Data'!$G$29,0,10*ROW('Sanitation Data'!G180))="","",OFFSET('Sanitation Data'!$G$29,0,10*ROW('Sanitation Data'!G180)))</f>
        <v/>
      </c>
      <c r="DB186" s="370" t="str">
        <f ca="1">+IF(OFFSET('Sanitation Data'!$G$30,0,10*ROW('Sanitation Data'!G180))="","",OFFSET('Sanitation Data'!$G$30,0,10*ROW('Sanitation Data'!G180)))</f>
        <v/>
      </c>
      <c r="DC186" s="370" t="str">
        <f ca="1">+IF(OFFSET('Sanitation Data'!$G$31,0,10*ROW('Sanitation Data'!G180))="","",OFFSET('Sanitation Data'!$G$31,0,10*ROW('Sanitation Data'!G180)))</f>
        <v/>
      </c>
      <c r="DD186" s="370" t="str">
        <f ca="1">+IF(OFFSET('Sanitation Data'!$G$32,0,10*ROW('Sanitation Data'!G180))="","",OFFSET('Sanitation Data'!$G$32,0,10*ROW('Sanitation Data'!G180)))</f>
        <v/>
      </c>
      <c r="DE186" s="370" t="str">
        <f ca="1">+IF(OFFSET('Sanitation Data'!$H$28,0,10*ROW('Sanitation Data'!H180))="","",OFFSET('Sanitation Data'!$H$28,0,10*ROW('Sanitation Data'!H180)))</f>
        <v/>
      </c>
      <c r="DF186" s="370" t="str">
        <f ca="1">+IF(OFFSET('Sanitation Data'!$H$29,0,10*ROW('Sanitation Data'!H180))="","",OFFSET('Sanitation Data'!$H$29,0,10*ROW('Sanitation Data'!H180)))</f>
        <v/>
      </c>
      <c r="DG186" s="370" t="str">
        <f ca="1">+IF(OFFSET('Sanitation Data'!$H$30,0,10*ROW('Sanitation Data'!H180))="","",OFFSET('Sanitation Data'!$H$30,0,10*ROW('Sanitation Data'!H180)))</f>
        <v/>
      </c>
      <c r="DH186" s="370" t="str">
        <f ca="1">+IF(OFFSET('Sanitation Data'!$H$31,0,10*ROW('Sanitation Data'!H180))="","",OFFSET('Sanitation Data'!$H$31,0,10*ROW('Sanitation Data'!H180)))</f>
        <v/>
      </c>
      <c r="DI186" s="370" t="str">
        <f ca="1">+IF(OFFSET('Sanitation Data'!$H$32,0,10*ROW('Sanitation Data'!H180))="","",OFFSET('Sanitation Data'!$H$32,0,10*ROW('Sanitation Data'!H180)))</f>
        <v/>
      </c>
      <c r="DJ186" s="370" t="str">
        <f ca="1">+IF(OFFSET('Sanitation Data'!$I$28,0,10*ROW('Sanitation Data'!I180))="","",OFFSET('Sanitation Data'!$I$28,0,10*ROW('Sanitation Data'!I180)))</f>
        <v/>
      </c>
      <c r="DK186" s="370" t="str">
        <f ca="1">+IF(OFFSET('Sanitation Data'!$I$29,0,10*ROW('Sanitation Data'!I180))="","",OFFSET('Sanitation Data'!$I$29,0,10*ROW('Sanitation Data'!I180)))</f>
        <v/>
      </c>
      <c r="DL186" s="370" t="str">
        <f ca="1">+IF(OFFSET('Sanitation Data'!$I$30,0,10*ROW('Sanitation Data'!I180))="","",OFFSET('Sanitation Data'!$I$30,0,10*ROW('Sanitation Data'!I180)))</f>
        <v/>
      </c>
      <c r="DM186" s="370" t="str">
        <f ca="1">+IF(OFFSET('Sanitation Data'!$I$31,0,10*ROW('Sanitation Data'!I180))="","",OFFSET('Sanitation Data'!$I$31,0,10*ROW('Sanitation Data'!I180)))</f>
        <v/>
      </c>
      <c r="DN186" s="370" t="str">
        <f ca="1">+IF(OFFSET('Sanitation Data'!$I$32,0,10*ROW('Sanitation Data'!I180))="","",OFFSET('Sanitation Data'!$I$32,0,10*ROW('Sanitation Data'!I180)))</f>
        <v/>
      </c>
      <c r="DO186" s="370" t="str">
        <f ca="1">+IF(OFFSET('Hygiene Data'!$D$11,0,10*ROW('Hygiene Data'!D180))="","",OFFSET('Hygiene Data'!$D$11,0,10*ROW('Hygiene Data'!D180)))</f>
        <v/>
      </c>
      <c r="DP186" s="370" t="str">
        <f ca="1">+IF(OFFSET('Hygiene Data'!$D$12,0,10*ROW('Hygiene Data'!D180))="","",OFFSET('Hygiene Data'!$D$12,0,10*ROW('Hygiene Data'!D180)))</f>
        <v/>
      </c>
      <c r="DQ186" s="370" t="str">
        <f ca="1">+IF(OFFSET('Hygiene Data'!$D$13,0,10*ROW('Hygiene Data'!D180))="","",OFFSET('Hygiene Data'!$D$13,0,10*ROW('Hygiene Data'!D180)))</f>
        <v/>
      </c>
      <c r="DR186" s="370" t="str">
        <f ca="1">+IF(OFFSET('Hygiene Data'!$E$11,0,10*ROW('Hygiene Data'!E180))="","",OFFSET('Hygiene Data'!$E$11,0,10*ROW('Hygiene Data'!E180)))</f>
        <v/>
      </c>
      <c r="DS186" s="370" t="str">
        <f ca="1">+IF(OFFSET('Hygiene Data'!$E$12,0,10*ROW('Hygiene Data'!E180))="","",OFFSET('Hygiene Data'!$E$12,0,10*ROW('Hygiene Data'!E180)))</f>
        <v/>
      </c>
      <c r="DT186" s="370" t="str">
        <f ca="1">+IF(OFFSET('Hygiene Data'!$E$13,0,10*ROW('Hygiene Data'!E180))="","",OFFSET('Hygiene Data'!$E$13,0,10*ROW('Hygiene Data'!E180)))</f>
        <v/>
      </c>
      <c r="DU186" s="370" t="str">
        <f ca="1">+IF(OFFSET('Hygiene Data'!$F$11,0,10*ROW('Hygiene Data'!F180))="","",OFFSET('Hygiene Data'!$F$11,0,10*ROW('Hygiene Data'!F180)))</f>
        <v/>
      </c>
      <c r="DV186" s="370" t="str">
        <f ca="1">+IF(OFFSET('Hygiene Data'!$F$12,0,10*ROW('Hygiene Data'!F180))="","",OFFSET('Hygiene Data'!$F$12,0,10*ROW('Hygiene Data'!F180)))</f>
        <v/>
      </c>
      <c r="DW186" s="370" t="str">
        <f ca="1">+IF(OFFSET('Hygiene Data'!$F$13,0,10*ROW('Hygiene Data'!F180))="","",OFFSET('Hygiene Data'!$F$13,0,10*ROW('Hygiene Data'!F180)))</f>
        <v/>
      </c>
      <c r="DX186" s="370" t="str">
        <f ca="1">+IF(OFFSET('Hygiene Data'!$G$11,0,10*ROW('Hygiene Data'!G180))="","",OFFSET('Hygiene Data'!$G$11,0,10*ROW('Hygiene Data'!G180)))</f>
        <v/>
      </c>
      <c r="DY186" s="370" t="str">
        <f ca="1">+IF(OFFSET('Hygiene Data'!$G$12,0,10*ROW('Hygiene Data'!G180))="","",OFFSET('Hygiene Data'!$G$12,0,10*ROW('Hygiene Data'!G180)))</f>
        <v/>
      </c>
      <c r="DZ186" s="370" t="str">
        <f ca="1">+IF(OFFSET('Hygiene Data'!$G$13,0,10*ROW('Hygiene Data'!G180))="","",OFFSET('Hygiene Data'!$G$13,0,10*ROW('Hygiene Data'!G180)))</f>
        <v/>
      </c>
      <c r="EA186" s="370" t="str">
        <f ca="1">+IF(OFFSET('Hygiene Data'!$H$11,0,10*ROW('Hygiene Data'!H180))="","",OFFSET('Hygiene Data'!$H$11,0,10*ROW('Hygiene Data'!H180)))</f>
        <v/>
      </c>
      <c r="EB186" s="370" t="str">
        <f ca="1">+IF(OFFSET('Hygiene Data'!$H$12,0,10*ROW('Hygiene Data'!H180))="","",OFFSET('Hygiene Data'!$H$12,0,10*ROW('Hygiene Data'!H180)))</f>
        <v/>
      </c>
      <c r="EC186" s="370" t="str">
        <f ca="1">+IF(OFFSET('Hygiene Data'!$H$13,0,10*ROW('Hygiene Data'!H180))="","",OFFSET('Hygiene Data'!$H$13,0,10*ROW('Hygiene Data'!H180)))</f>
        <v/>
      </c>
      <c r="ED186" s="370" t="str">
        <f ca="1">+IF(OFFSET('Hygiene Data'!$I$11,0,10*ROW('Hygiene Data'!I180))="","",OFFSET('Hygiene Data'!$I$11,0,10*ROW('Hygiene Data'!I180)))</f>
        <v/>
      </c>
      <c r="EE186" s="370" t="str">
        <f ca="1">+IF(OFFSET('Hygiene Data'!$I$12,0,10*ROW('Hygiene Data'!I180))="","",OFFSET('Hygiene Data'!$I$12,0,10*ROW('Hygiene Data'!I180)))</f>
        <v/>
      </c>
      <c r="EF186" s="370" t="str">
        <f ca="1">+IF(OFFSET('Hygiene Data'!$I$13,0,10*ROW('Hygiene Data'!I180))="","",OFFSET('Hygiene Data'!$I$13,0,10*ROW('Hygiene Data'!I180)))</f>
        <v/>
      </c>
    </row>
    <row r="187" spans="1:136" x14ac:dyDescent="0.25">
      <c r="A187" s="479" t="str">
        <f ca="1">+IF(OFFSET('Water Data'!$B$2,0,10*ROW('Water Data'!E181))="","",OFFSET('Water Data'!$B$2,0,10*ROW('Water Data'!E181)))</f>
        <v/>
      </c>
      <c r="B187" s="47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6" t="str">
        <f t="shared" ca="1" si="2"/>
        <v/>
      </c>
      <c r="D187" s="50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0" t="str">
        <f ca="1">+IF(OFFSET('Water Data'!$D$27,0,10*ROW('Water Data'!D181))="","",OFFSET('Water Data'!$D$27,0,10*ROW('Water Data'!D181)))</f>
        <v/>
      </c>
      <c r="BT187" s="370" t="str">
        <f ca="1">+IF(OFFSET('Water Data'!$D$28,0,10*ROW('Water Data'!D181))="","",OFFSET('Water Data'!$D$28,0,10*ROW('Water Data'!D181)))</f>
        <v/>
      </c>
      <c r="BU187" s="370" t="str">
        <f ca="1">+IF(OFFSET('Water Data'!$D$29,0,10*ROW('Water Data'!D181))="","",OFFSET('Water Data'!$D$29,0,10*ROW('Water Data'!D181)))</f>
        <v/>
      </c>
      <c r="BV187" s="370" t="str">
        <f ca="1">+IF(OFFSET('Water Data'!$E$27,0,10*ROW('Water Data'!E181))="","",OFFSET('Water Data'!$E$27,0,10*ROW('Water Data'!E181)))</f>
        <v/>
      </c>
      <c r="BW187" s="370" t="str">
        <f ca="1">+IF(OFFSET('Water Data'!$E$28,0,10*ROW('Water Data'!E181))="","",OFFSET('Water Data'!$E$28,0,10*ROW('Water Data'!E181)))</f>
        <v/>
      </c>
      <c r="BX187" s="370" t="str">
        <f ca="1">+IF(OFFSET('Water Data'!$E$29,0,10*ROW('Water Data'!E181))="","",OFFSET('Water Data'!$E$29,0,10*ROW('Water Data'!E181)))</f>
        <v/>
      </c>
      <c r="BY187" s="370" t="str">
        <f ca="1">+IF(OFFSET('Water Data'!$F$27,0,10*ROW('Water Data'!F181))="","",OFFSET('Water Data'!$F$27,0,10*ROW('Water Data'!F181)))</f>
        <v/>
      </c>
      <c r="BZ187" s="370" t="str">
        <f ca="1">+IF(OFFSET('Water Data'!$F$28,0,10*ROW('Water Data'!F181))="","",OFFSET('Water Data'!$F$28,0,10*ROW('Water Data'!F181)))</f>
        <v/>
      </c>
      <c r="CA187" s="370" t="str">
        <f ca="1">+IF(OFFSET('Water Data'!$F$29,0,10*ROW('Water Data'!F181))="","",OFFSET('Water Data'!$F$29,0,10*ROW('Water Data'!F181)))</f>
        <v/>
      </c>
      <c r="CB187" s="370" t="str">
        <f ca="1">+IF(OFFSET('Water Data'!$G$27,0,10*ROW('Water Data'!G181))="","",OFFSET('Water Data'!$G$27,0,10*ROW('Water Data'!G181)))</f>
        <v/>
      </c>
      <c r="CC187" s="370" t="str">
        <f ca="1">+IF(OFFSET('Water Data'!$G$28,0,10*ROW('Water Data'!G181))="","",OFFSET('Water Data'!$G$28,0,10*ROW('Water Data'!G181)))</f>
        <v/>
      </c>
      <c r="CD187" s="370" t="str">
        <f ca="1">+IF(OFFSET('Water Data'!$G$29,0,10*ROW('Water Data'!G181))="","",OFFSET('Water Data'!$G$29,0,10*ROW('Water Data'!G181)))</f>
        <v/>
      </c>
      <c r="CE187" s="370" t="str">
        <f ca="1">+IF(OFFSET('Water Data'!$H$27,0,10*ROW('Water Data'!H181))="","",OFFSET('Water Data'!$H$27,0,10*ROW('Water Data'!H181)))</f>
        <v/>
      </c>
      <c r="CF187" s="370" t="str">
        <f ca="1">+IF(OFFSET('Water Data'!$H$28,0,10*ROW('Water Data'!H181))="","",OFFSET('Water Data'!$H$28,0,10*ROW('Water Data'!H181)))</f>
        <v/>
      </c>
      <c r="CG187" s="370" t="str">
        <f ca="1">+IF(OFFSET('Water Data'!$H$29,0,10*ROW('Water Data'!H181))="","",OFFSET('Water Data'!$H$29,0,10*ROW('Water Data'!H181)))</f>
        <v/>
      </c>
      <c r="CH187" s="370" t="str">
        <f ca="1">+IF(OFFSET('Water Data'!$I$27,0,10*ROW('Water Data'!I181))="","",OFFSET('Water Data'!$I$27,0,10*ROW('Water Data'!I181)))</f>
        <v/>
      </c>
      <c r="CI187" s="370" t="str">
        <f ca="1">+IF(OFFSET('Water Data'!$I$28,0,10*ROW('Water Data'!I181))="","",OFFSET('Water Data'!$I$28,0,10*ROW('Water Data'!I181)))</f>
        <v/>
      </c>
      <c r="CJ187" s="370" t="str">
        <f ca="1">+IF(OFFSET('Water Data'!$I$29,0,10*ROW('Water Data'!I181))="","",OFFSET('Water Data'!$I$29,0,10*ROW('Water Data'!I181)))</f>
        <v/>
      </c>
      <c r="CK187" s="370" t="str">
        <f ca="1">+IF(OFFSET('Sanitation Data'!$D$28,0,10*ROW('Sanitation Data'!D181))="","",OFFSET('Sanitation Data'!$D$28,0,10*ROW('Sanitation Data'!D181)))</f>
        <v/>
      </c>
      <c r="CL187" s="370" t="str">
        <f ca="1">+IF(OFFSET('Sanitation Data'!$D$29,0,10*ROW('Sanitation Data'!D181))="","",OFFSET('Sanitation Data'!$D$29,0,10*ROW('Sanitation Data'!D181)))</f>
        <v/>
      </c>
      <c r="CM187" s="370" t="str">
        <f ca="1">+IF(OFFSET('Sanitation Data'!$D$30,0,10*ROW('Sanitation Data'!D181))="","",OFFSET('Sanitation Data'!$D$30,0,10*ROW('Sanitation Data'!D181)))</f>
        <v/>
      </c>
      <c r="CN187" s="370" t="str">
        <f ca="1">+IF(OFFSET('Sanitation Data'!$D$31,0,10*ROW('Sanitation Data'!D181))="","",OFFSET('Sanitation Data'!$D$31,0,10*ROW('Sanitation Data'!D181)))</f>
        <v/>
      </c>
      <c r="CO187" s="370" t="str">
        <f ca="1">+IF(OFFSET('Sanitation Data'!$D$32,0,10*ROW('Sanitation Data'!D181))="","",OFFSET('Sanitation Data'!$D$32,0,10*ROW('Sanitation Data'!D181)))</f>
        <v/>
      </c>
      <c r="CP187" s="370" t="str">
        <f ca="1">+IF(OFFSET('Sanitation Data'!$E$28,0,10*ROW('Sanitation Data'!E181))="","",OFFSET('Sanitation Data'!$E$28,0,10*ROW('Sanitation Data'!E181)))</f>
        <v/>
      </c>
      <c r="CQ187" s="370" t="str">
        <f ca="1">+IF(OFFSET('Sanitation Data'!$E$29,0,10*ROW('Sanitation Data'!E181))="","",OFFSET('Sanitation Data'!$E$29,0,10*ROW('Sanitation Data'!E181)))</f>
        <v/>
      </c>
      <c r="CR187" s="370" t="str">
        <f ca="1">+IF(OFFSET('Sanitation Data'!$E$30,0,10*ROW('Sanitation Data'!E181))="","",OFFSET('Sanitation Data'!$E$30,0,10*ROW('Sanitation Data'!E181)))</f>
        <v/>
      </c>
      <c r="CS187" s="370" t="str">
        <f ca="1">+IF(OFFSET('Sanitation Data'!$E$31,0,10*ROW('Sanitation Data'!E181))="","",OFFSET('Sanitation Data'!$E$31,0,10*ROW('Sanitation Data'!E181)))</f>
        <v/>
      </c>
      <c r="CT187" s="370" t="str">
        <f ca="1">+IF(OFFSET('Sanitation Data'!$E$32,0,10*ROW('Sanitation Data'!E181))="","",OFFSET('Sanitation Data'!$E$32,0,10*ROW('Sanitation Data'!E181)))</f>
        <v/>
      </c>
      <c r="CU187" s="370" t="str">
        <f ca="1">+IF(OFFSET('Sanitation Data'!$F$28,0,10*ROW('Sanitation Data'!F181))="","",OFFSET('Sanitation Data'!$F$28,0,10*ROW('Sanitation Data'!F181)))</f>
        <v/>
      </c>
      <c r="CV187" s="370" t="str">
        <f ca="1">+IF(OFFSET('Sanitation Data'!$F$29,0,10*ROW('Sanitation Data'!F181))="","",OFFSET('Sanitation Data'!$F$29,0,10*ROW('Sanitation Data'!F181)))</f>
        <v/>
      </c>
      <c r="CW187" s="370" t="str">
        <f ca="1">+IF(OFFSET('Sanitation Data'!$F$30,0,10*ROW('Sanitation Data'!F181))="","",OFFSET('Sanitation Data'!$F$30,0,10*ROW('Sanitation Data'!F181)))</f>
        <v/>
      </c>
      <c r="CX187" s="370" t="str">
        <f ca="1">+IF(OFFSET('Sanitation Data'!$F$31,0,10*ROW('Sanitation Data'!F181))="","",OFFSET('Sanitation Data'!$F$31,0,10*ROW('Sanitation Data'!F181)))</f>
        <v/>
      </c>
      <c r="CY187" s="370" t="str">
        <f ca="1">+IF(OFFSET('Sanitation Data'!$F$32,0,10*ROW('Sanitation Data'!F181))="","",OFFSET('Sanitation Data'!$F$32,0,10*ROW('Sanitation Data'!F181)))</f>
        <v/>
      </c>
      <c r="CZ187" s="370" t="str">
        <f ca="1">+IF(OFFSET('Sanitation Data'!$G$28,0,10*ROW('Sanitation Data'!G181))="","",OFFSET('Sanitation Data'!$G$28,0,10*ROW('Sanitation Data'!G181)))</f>
        <v/>
      </c>
      <c r="DA187" s="370" t="str">
        <f ca="1">+IF(OFFSET('Sanitation Data'!$G$29,0,10*ROW('Sanitation Data'!G181))="","",OFFSET('Sanitation Data'!$G$29,0,10*ROW('Sanitation Data'!G181)))</f>
        <v/>
      </c>
      <c r="DB187" s="370" t="str">
        <f ca="1">+IF(OFFSET('Sanitation Data'!$G$30,0,10*ROW('Sanitation Data'!G181))="","",OFFSET('Sanitation Data'!$G$30,0,10*ROW('Sanitation Data'!G181)))</f>
        <v/>
      </c>
      <c r="DC187" s="370" t="str">
        <f ca="1">+IF(OFFSET('Sanitation Data'!$G$31,0,10*ROW('Sanitation Data'!G181))="","",OFFSET('Sanitation Data'!$G$31,0,10*ROW('Sanitation Data'!G181)))</f>
        <v/>
      </c>
      <c r="DD187" s="370" t="str">
        <f ca="1">+IF(OFFSET('Sanitation Data'!$G$32,0,10*ROW('Sanitation Data'!G181))="","",OFFSET('Sanitation Data'!$G$32,0,10*ROW('Sanitation Data'!G181)))</f>
        <v/>
      </c>
      <c r="DE187" s="370" t="str">
        <f ca="1">+IF(OFFSET('Sanitation Data'!$H$28,0,10*ROW('Sanitation Data'!H181))="","",OFFSET('Sanitation Data'!$H$28,0,10*ROW('Sanitation Data'!H181)))</f>
        <v/>
      </c>
      <c r="DF187" s="370" t="str">
        <f ca="1">+IF(OFFSET('Sanitation Data'!$H$29,0,10*ROW('Sanitation Data'!H181))="","",OFFSET('Sanitation Data'!$H$29,0,10*ROW('Sanitation Data'!H181)))</f>
        <v/>
      </c>
      <c r="DG187" s="370" t="str">
        <f ca="1">+IF(OFFSET('Sanitation Data'!$H$30,0,10*ROW('Sanitation Data'!H181))="","",OFFSET('Sanitation Data'!$H$30,0,10*ROW('Sanitation Data'!H181)))</f>
        <v/>
      </c>
      <c r="DH187" s="370" t="str">
        <f ca="1">+IF(OFFSET('Sanitation Data'!$H$31,0,10*ROW('Sanitation Data'!H181))="","",OFFSET('Sanitation Data'!$H$31,0,10*ROW('Sanitation Data'!H181)))</f>
        <v/>
      </c>
      <c r="DI187" s="370" t="str">
        <f ca="1">+IF(OFFSET('Sanitation Data'!$H$32,0,10*ROW('Sanitation Data'!H181))="","",OFFSET('Sanitation Data'!$H$32,0,10*ROW('Sanitation Data'!H181)))</f>
        <v/>
      </c>
      <c r="DJ187" s="370" t="str">
        <f ca="1">+IF(OFFSET('Sanitation Data'!$I$28,0,10*ROW('Sanitation Data'!I181))="","",OFFSET('Sanitation Data'!$I$28,0,10*ROW('Sanitation Data'!I181)))</f>
        <v/>
      </c>
      <c r="DK187" s="370" t="str">
        <f ca="1">+IF(OFFSET('Sanitation Data'!$I$29,0,10*ROW('Sanitation Data'!I181))="","",OFFSET('Sanitation Data'!$I$29,0,10*ROW('Sanitation Data'!I181)))</f>
        <v/>
      </c>
      <c r="DL187" s="370" t="str">
        <f ca="1">+IF(OFFSET('Sanitation Data'!$I$30,0,10*ROW('Sanitation Data'!I181))="","",OFFSET('Sanitation Data'!$I$30,0,10*ROW('Sanitation Data'!I181)))</f>
        <v/>
      </c>
      <c r="DM187" s="370" t="str">
        <f ca="1">+IF(OFFSET('Sanitation Data'!$I$31,0,10*ROW('Sanitation Data'!I181))="","",OFFSET('Sanitation Data'!$I$31,0,10*ROW('Sanitation Data'!I181)))</f>
        <v/>
      </c>
      <c r="DN187" s="370" t="str">
        <f ca="1">+IF(OFFSET('Sanitation Data'!$I$32,0,10*ROW('Sanitation Data'!I181))="","",OFFSET('Sanitation Data'!$I$32,0,10*ROW('Sanitation Data'!I181)))</f>
        <v/>
      </c>
      <c r="DO187" s="370" t="str">
        <f ca="1">+IF(OFFSET('Hygiene Data'!$D$11,0,10*ROW('Hygiene Data'!D181))="","",OFFSET('Hygiene Data'!$D$11,0,10*ROW('Hygiene Data'!D181)))</f>
        <v/>
      </c>
      <c r="DP187" s="370" t="str">
        <f ca="1">+IF(OFFSET('Hygiene Data'!$D$12,0,10*ROW('Hygiene Data'!D181))="","",OFFSET('Hygiene Data'!$D$12,0,10*ROW('Hygiene Data'!D181)))</f>
        <v/>
      </c>
      <c r="DQ187" s="370" t="str">
        <f ca="1">+IF(OFFSET('Hygiene Data'!$D$13,0,10*ROW('Hygiene Data'!D181))="","",OFFSET('Hygiene Data'!$D$13,0,10*ROW('Hygiene Data'!D181)))</f>
        <v/>
      </c>
      <c r="DR187" s="370" t="str">
        <f ca="1">+IF(OFFSET('Hygiene Data'!$E$11,0,10*ROW('Hygiene Data'!E181))="","",OFFSET('Hygiene Data'!$E$11,0,10*ROW('Hygiene Data'!E181)))</f>
        <v/>
      </c>
      <c r="DS187" s="370" t="str">
        <f ca="1">+IF(OFFSET('Hygiene Data'!$E$12,0,10*ROW('Hygiene Data'!E181))="","",OFFSET('Hygiene Data'!$E$12,0,10*ROW('Hygiene Data'!E181)))</f>
        <v/>
      </c>
      <c r="DT187" s="370" t="str">
        <f ca="1">+IF(OFFSET('Hygiene Data'!$E$13,0,10*ROW('Hygiene Data'!E181))="","",OFFSET('Hygiene Data'!$E$13,0,10*ROW('Hygiene Data'!E181)))</f>
        <v/>
      </c>
      <c r="DU187" s="370" t="str">
        <f ca="1">+IF(OFFSET('Hygiene Data'!$F$11,0,10*ROW('Hygiene Data'!F181))="","",OFFSET('Hygiene Data'!$F$11,0,10*ROW('Hygiene Data'!F181)))</f>
        <v/>
      </c>
      <c r="DV187" s="370" t="str">
        <f ca="1">+IF(OFFSET('Hygiene Data'!$F$12,0,10*ROW('Hygiene Data'!F181))="","",OFFSET('Hygiene Data'!$F$12,0,10*ROW('Hygiene Data'!F181)))</f>
        <v/>
      </c>
      <c r="DW187" s="370" t="str">
        <f ca="1">+IF(OFFSET('Hygiene Data'!$F$13,0,10*ROW('Hygiene Data'!F181))="","",OFFSET('Hygiene Data'!$F$13,0,10*ROW('Hygiene Data'!F181)))</f>
        <v/>
      </c>
      <c r="DX187" s="370" t="str">
        <f ca="1">+IF(OFFSET('Hygiene Data'!$G$11,0,10*ROW('Hygiene Data'!G181))="","",OFFSET('Hygiene Data'!$G$11,0,10*ROW('Hygiene Data'!G181)))</f>
        <v/>
      </c>
      <c r="DY187" s="370" t="str">
        <f ca="1">+IF(OFFSET('Hygiene Data'!$G$12,0,10*ROW('Hygiene Data'!G181))="","",OFFSET('Hygiene Data'!$G$12,0,10*ROW('Hygiene Data'!G181)))</f>
        <v/>
      </c>
      <c r="DZ187" s="370" t="str">
        <f ca="1">+IF(OFFSET('Hygiene Data'!$G$13,0,10*ROW('Hygiene Data'!G181))="","",OFFSET('Hygiene Data'!$G$13,0,10*ROW('Hygiene Data'!G181)))</f>
        <v/>
      </c>
      <c r="EA187" s="370" t="str">
        <f ca="1">+IF(OFFSET('Hygiene Data'!$H$11,0,10*ROW('Hygiene Data'!H181))="","",OFFSET('Hygiene Data'!$H$11,0,10*ROW('Hygiene Data'!H181)))</f>
        <v/>
      </c>
      <c r="EB187" s="370" t="str">
        <f ca="1">+IF(OFFSET('Hygiene Data'!$H$12,0,10*ROW('Hygiene Data'!H181))="","",OFFSET('Hygiene Data'!$H$12,0,10*ROW('Hygiene Data'!H181)))</f>
        <v/>
      </c>
      <c r="EC187" s="370" t="str">
        <f ca="1">+IF(OFFSET('Hygiene Data'!$H$13,0,10*ROW('Hygiene Data'!H181))="","",OFFSET('Hygiene Data'!$H$13,0,10*ROW('Hygiene Data'!H181)))</f>
        <v/>
      </c>
      <c r="ED187" s="370" t="str">
        <f ca="1">+IF(OFFSET('Hygiene Data'!$I$11,0,10*ROW('Hygiene Data'!I181))="","",OFFSET('Hygiene Data'!$I$11,0,10*ROW('Hygiene Data'!I181)))</f>
        <v/>
      </c>
      <c r="EE187" s="370" t="str">
        <f ca="1">+IF(OFFSET('Hygiene Data'!$I$12,0,10*ROW('Hygiene Data'!I181))="","",OFFSET('Hygiene Data'!$I$12,0,10*ROW('Hygiene Data'!I181)))</f>
        <v/>
      </c>
      <c r="EF187" s="370" t="str">
        <f ca="1">+IF(OFFSET('Hygiene Data'!$I$13,0,10*ROW('Hygiene Data'!I181))="","",OFFSET('Hygiene Data'!$I$13,0,10*ROW('Hygiene Data'!I181)))</f>
        <v/>
      </c>
    </row>
    <row r="188" spans="1:136" x14ac:dyDescent="0.25">
      <c r="A188" s="479" t="str">
        <f ca="1">+IF(OFFSET('Water Data'!$B$2,0,10*ROW('Water Data'!E182))="","",OFFSET('Water Data'!$B$2,0,10*ROW('Water Data'!E182)))</f>
        <v/>
      </c>
      <c r="B188" s="47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6" t="str">
        <f t="shared" ca="1" si="2"/>
        <v/>
      </c>
      <c r="D188" s="50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0" t="str">
        <f ca="1">+IF(OFFSET('Water Data'!$D$27,0,10*ROW('Water Data'!D182))="","",OFFSET('Water Data'!$D$27,0,10*ROW('Water Data'!D182)))</f>
        <v/>
      </c>
      <c r="BT188" s="370" t="str">
        <f ca="1">+IF(OFFSET('Water Data'!$D$28,0,10*ROW('Water Data'!D182))="","",OFFSET('Water Data'!$D$28,0,10*ROW('Water Data'!D182)))</f>
        <v/>
      </c>
      <c r="BU188" s="370" t="str">
        <f ca="1">+IF(OFFSET('Water Data'!$D$29,0,10*ROW('Water Data'!D182))="","",OFFSET('Water Data'!$D$29,0,10*ROW('Water Data'!D182)))</f>
        <v/>
      </c>
      <c r="BV188" s="370" t="str">
        <f ca="1">+IF(OFFSET('Water Data'!$E$27,0,10*ROW('Water Data'!E182))="","",OFFSET('Water Data'!$E$27,0,10*ROW('Water Data'!E182)))</f>
        <v/>
      </c>
      <c r="BW188" s="370" t="str">
        <f ca="1">+IF(OFFSET('Water Data'!$E$28,0,10*ROW('Water Data'!E182))="","",OFFSET('Water Data'!$E$28,0,10*ROW('Water Data'!E182)))</f>
        <v/>
      </c>
      <c r="BX188" s="370" t="str">
        <f ca="1">+IF(OFFSET('Water Data'!$E$29,0,10*ROW('Water Data'!E182))="","",OFFSET('Water Data'!$E$29,0,10*ROW('Water Data'!E182)))</f>
        <v/>
      </c>
      <c r="BY188" s="370" t="str">
        <f ca="1">+IF(OFFSET('Water Data'!$F$27,0,10*ROW('Water Data'!F182))="","",OFFSET('Water Data'!$F$27,0,10*ROW('Water Data'!F182)))</f>
        <v/>
      </c>
      <c r="BZ188" s="370" t="str">
        <f ca="1">+IF(OFFSET('Water Data'!$F$28,0,10*ROW('Water Data'!F182))="","",OFFSET('Water Data'!$F$28,0,10*ROW('Water Data'!F182)))</f>
        <v/>
      </c>
      <c r="CA188" s="370" t="str">
        <f ca="1">+IF(OFFSET('Water Data'!$F$29,0,10*ROW('Water Data'!F182))="","",OFFSET('Water Data'!$F$29,0,10*ROW('Water Data'!F182)))</f>
        <v/>
      </c>
      <c r="CB188" s="370" t="str">
        <f ca="1">+IF(OFFSET('Water Data'!$G$27,0,10*ROW('Water Data'!G182))="","",OFFSET('Water Data'!$G$27,0,10*ROW('Water Data'!G182)))</f>
        <v/>
      </c>
      <c r="CC188" s="370" t="str">
        <f ca="1">+IF(OFFSET('Water Data'!$G$28,0,10*ROW('Water Data'!G182))="","",OFFSET('Water Data'!$G$28,0,10*ROW('Water Data'!G182)))</f>
        <v/>
      </c>
      <c r="CD188" s="370" t="str">
        <f ca="1">+IF(OFFSET('Water Data'!$G$29,0,10*ROW('Water Data'!G182))="","",OFFSET('Water Data'!$G$29,0,10*ROW('Water Data'!G182)))</f>
        <v/>
      </c>
      <c r="CE188" s="370" t="str">
        <f ca="1">+IF(OFFSET('Water Data'!$H$27,0,10*ROW('Water Data'!H182))="","",OFFSET('Water Data'!$H$27,0,10*ROW('Water Data'!H182)))</f>
        <v/>
      </c>
      <c r="CF188" s="370" t="str">
        <f ca="1">+IF(OFFSET('Water Data'!$H$28,0,10*ROW('Water Data'!H182))="","",OFFSET('Water Data'!$H$28,0,10*ROW('Water Data'!H182)))</f>
        <v/>
      </c>
      <c r="CG188" s="370" t="str">
        <f ca="1">+IF(OFFSET('Water Data'!$H$29,0,10*ROW('Water Data'!H182))="","",OFFSET('Water Data'!$H$29,0,10*ROW('Water Data'!H182)))</f>
        <v/>
      </c>
      <c r="CH188" s="370" t="str">
        <f ca="1">+IF(OFFSET('Water Data'!$I$27,0,10*ROW('Water Data'!I182))="","",OFFSET('Water Data'!$I$27,0,10*ROW('Water Data'!I182)))</f>
        <v/>
      </c>
      <c r="CI188" s="370" t="str">
        <f ca="1">+IF(OFFSET('Water Data'!$I$28,0,10*ROW('Water Data'!I182))="","",OFFSET('Water Data'!$I$28,0,10*ROW('Water Data'!I182)))</f>
        <v/>
      </c>
      <c r="CJ188" s="370" t="str">
        <f ca="1">+IF(OFFSET('Water Data'!$I$29,0,10*ROW('Water Data'!I182))="","",OFFSET('Water Data'!$I$29,0,10*ROW('Water Data'!I182)))</f>
        <v/>
      </c>
      <c r="CK188" s="370" t="str">
        <f ca="1">+IF(OFFSET('Sanitation Data'!$D$28,0,10*ROW('Sanitation Data'!D182))="","",OFFSET('Sanitation Data'!$D$28,0,10*ROW('Sanitation Data'!D182)))</f>
        <v/>
      </c>
      <c r="CL188" s="370" t="str">
        <f ca="1">+IF(OFFSET('Sanitation Data'!$D$29,0,10*ROW('Sanitation Data'!D182))="","",OFFSET('Sanitation Data'!$D$29,0,10*ROW('Sanitation Data'!D182)))</f>
        <v/>
      </c>
      <c r="CM188" s="370" t="str">
        <f ca="1">+IF(OFFSET('Sanitation Data'!$D$30,0,10*ROW('Sanitation Data'!D182))="","",OFFSET('Sanitation Data'!$D$30,0,10*ROW('Sanitation Data'!D182)))</f>
        <v/>
      </c>
      <c r="CN188" s="370" t="str">
        <f ca="1">+IF(OFFSET('Sanitation Data'!$D$31,0,10*ROW('Sanitation Data'!D182))="","",OFFSET('Sanitation Data'!$D$31,0,10*ROW('Sanitation Data'!D182)))</f>
        <v/>
      </c>
      <c r="CO188" s="370" t="str">
        <f ca="1">+IF(OFFSET('Sanitation Data'!$D$32,0,10*ROW('Sanitation Data'!D182))="","",OFFSET('Sanitation Data'!$D$32,0,10*ROW('Sanitation Data'!D182)))</f>
        <v/>
      </c>
      <c r="CP188" s="370" t="str">
        <f ca="1">+IF(OFFSET('Sanitation Data'!$E$28,0,10*ROW('Sanitation Data'!E182))="","",OFFSET('Sanitation Data'!$E$28,0,10*ROW('Sanitation Data'!E182)))</f>
        <v/>
      </c>
      <c r="CQ188" s="370" t="str">
        <f ca="1">+IF(OFFSET('Sanitation Data'!$E$29,0,10*ROW('Sanitation Data'!E182))="","",OFFSET('Sanitation Data'!$E$29,0,10*ROW('Sanitation Data'!E182)))</f>
        <v/>
      </c>
      <c r="CR188" s="370" t="str">
        <f ca="1">+IF(OFFSET('Sanitation Data'!$E$30,0,10*ROW('Sanitation Data'!E182))="","",OFFSET('Sanitation Data'!$E$30,0,10*ROW('Sanitation Data'!E182)))</f>
        <v/>
      </c>
      <c r="CS188" s="370" t="str">
        <f ca="1">+IF(OFFSET('Sanitation Data'!$E$31,0,10*ROW('Sanitation Data'!E182))="","",OFFSET('Sanitation Data'!$E$31,0,10*ROW('Sanitation Data'!E182)))</f>
        <v/>
      </c>
      <c r="CT188" s="370" t="str">
        <f ca="1">+IF(OFFSET('Sanitation Data'!$E$32,0,10*ROW('Sanitation Data'!E182))="","",OFFSET('Sanitation Data'!$E$32,0,10*ROW('Sanitation Data'!E182)))</f>
        <v/>
      </c>
      <c r="CU188" s="370" t="str">
        <f ca="1">+IF(OFFSET('Sanitation Data'!$F$28,0,10*ROW('Sanitation Data'!F182))="","",OFFSET('Sanitation Data'!$F$28,0,10*ROW('Sanitation Data'!F182)))</f>
        <v/>
      </c>
      <c r="CV188" s="370" t="str">
        <f ca="1">+IF(OFFSET('Sanitation Data'!$F$29,0,10*ROW('Sanitation Data'!F182))="","",OFFSET('Sanitation Data'!$F$29,0,10*ROW('Sanitation Data'!F182)))</f>
        <v/>
      </c>
      <c r="CW188" s="370" t="str">
        <f ca="1">+IF(OFFSET('Sanitation Data'!$F$30,0,10*ROW('Sanitation Data'!F182))="","",OFFSET('Sanitation Data'!$F$30,0,10*ROW('Sanitation Data'!F182)))</f>
        <v/>
      </c>
      <c r="CX188" s="370" t="str">
        <f ca="1">+IF(OFFSET('Sanitation Data'!$F$31,0,10*ROW('Sanitation Data'!F182))="","",OFFSET('Sanitation Data'!$F$31,0,10*ROW('Sanitation Data'!F182)))</f>
        <v/>
      </c>
      <c r="CY188" s="370" t="str">
        <f ca="1">+IF(OFFSET('Sanitation Data'!$F$32,0,10*ROW('Sanitation Data'!F182))="","",OFFSET('Sanitation Data'!$F$32,0,10*ROW('Sanitation Data'!F182)))</f>
        <v/>
      </c>
      <c r="CZ188" s="370" t="str">
        <f ca="1">+IF(OFFSET('Sanitation Data'!$G$28,0,10*ROW('Sanitation Data'!G182))="","",OFFSET('Sanitation Data'!$G$28,0,10*ROW('Sanitation Data'!G182)))</f>
        <v/>
      </c>
      <c r="DA188" s="370" t="str">
        <f ca="1">+IF(OFFSET('Sanitation Data'!$G$29,0,10*ROW('Sanitation Data'!G182))="","",OFFSET('Sanitation Data'!$G$29,0,10*ROW('Sanitation Data'!G182)))</f>
        <v/>
      </c>
      <c r="DB188" s="370" t="str">
        <f ca="1">+IF(OFFSET('Sanitation Data'!$G$30,0,10*ROW('Sanitation Data'!G182))="","",OFFSET('Sanitation Data'!$G$30,0,10*ROW('Sanitation Data'!G182)))</f>
        <v/>
      </c>
      <c r="DC188" s="370" t="str">
        <f ca="1">+IF(OFFSET('Sanitation Data'!$G$31,0,10*ROW('Sanitation Data'!G182))="","",OFFSET('Sanitation Data'!$G$31,0,10*ROW('Sanitation Data'!G182)))</f>
        <v/>
      </c>
      <c r="DD188" s="370" t="str">
        <f ca="1">+IF(OFFSET('Sanitation Data'!$G$32,0,10*ROW('Sanitation Data'!G182))="","",OFFSET('Sanitation Data'!$G$32,0,10*ROW('Sanitation Data'!G182)))</f>
        <v/>
      </c>
      <c r="DE188" s="370" t="str">
        <f ca="1">+IF(OFFSET('Sanitation Data'!$H$28,0,10*ROW('Sanitation Data'!H182))="","",OFFSET('Sanitation Data'!$H$28,0,10*ROW('Sanitation Data'!H182)))</f>
        <v/>
      </c>
      <c r="DF188" s="370" t="str">
        <f ca="1">+IF(OFFSET('Sanitation Data'!$H$29,0,10*ROW('Sanitation Data'!H182))="","",OFFSET('Sanitation Data'!$H$29,0,10*ROW('Sanitation Data'!H182)))</f>
        <v/>
      </c>
      <c r="DG188" s="370" t="str">
        <f ca="1">+IF(OFFSET('Sanitation Data'!$H$30,0,10*ROW('Sanitation Data'!H182))="","",OFFSET('Sanitation Data'!$H$30,0,10*ROW('Sanitation Data'!H182)))</f>
        <v/>
      </c>
      <c r="DH188" s="370" t="str">
        <f ca="1">+IF(OFFSET('Sanitation Data'!$H$31,0,10*ROW('Sanitation Data'!H182))="","",OFFSET('Sanitation Data'!$H$31,0,10*ROW('Sanitation Data'!H182)))</f>
        <v/>
      </c>
      <c r="DI188" s="370" t="str">
        <f ca="1">+IF(OFFSET('Sanitation Data'!$H$32,0,10*ROW('Sanitation Data'!H182))="","",OFFSET('Sanitation Data'!$H$32,0,10*ROW('Sanitation Data'!H182)))</f>
        <v/>
      </c>
      <c r="DJ188" s="370" t="str">
        <f ca="1">+IF(OFFSET('Sanitation Data'!$I$28,0,10*ROW('Sanitation Data'!I182))="","",OFFSET('Sanitation Data'!$I$28,0,10*ROW('Sanitation Data'!I182)))</f>
        <v/>
      </c>
      <c r="DK188" s="370" t="str">
        <f ca="1">+IF(OFFSET('Sanitation Data'!$I$29,0,10*ROW('Sanitation Data'!I182))="","",OFFSET('Sanitation Data'!$I$29,0,10*ROW('Sanitation Data'!I182)))</f>
        <v/>
      </c>
      <c r="DL188" s="370" t="str">
        <f ca="1">+IF(OFFSET('Sanitation Data'!$I$30,0,10*ROW('Sanitation Data'!I182))="","",OFFSET('Sanitation Data'!$I$30,0,10*ROW('Sanitation Data'!I182)))</f>
        <v/>
      </c>
      <c r="DM188" s="370" t="str">
        <f ca="1">+IF(OFFSET('Sanitation Data'!$I$31,0,10*ROW('Sanitation Data'!I182))="","",OFFSET('Sanitation Data'!$I$31,0,10*ROW('Sanitation Data'!I182)))</f>
        <v/>
      </c>
      <c r="DN188" s="370" t="str">
        <f ca="1">+IF(OFFSET('Sanitation Data'!$I$32,0,10*ROW('Sanitation Data'!I182))="","",OFFSET('Sanitation Data'!$I$32,0,10*ROW('Sanitation Data'!I182)))</f>
        <v/>
      </c>
      <c r="DO188" s="370" t="str">
        <f ca="1">+IF(OFFSET('Hygiene Data'!$D$11,0,10*ROW('Hygiene Data'!D182))="","",OFFSET('Hygiene Data'!$D$11,0,10*ROW('Hygiene Data'!D182)))</f>
        <v/>
      </c>
      <c r="DP188" s="370" t="str">
        <f ca="1">+IF(OFFSET('Hygiene Data'!$D$12,0,10*ROW('Hygiene Data'!D182))="","",OFFSET('Hygiene Data'!$D$12,0,10*ROW('Hygiene Data'!D182)))</f>
        <v/>
      </c>
      <c r="DQ188" s="370" t="str">
        <f ca="1">+IF(OFFSET('Hygiene Data'!$D$13,0,10*ROW('Hygiene Data'!D182))="","",OFFSET('Hygiene Data'!$D$13,0,10*ROW('Hygiene Data'!D182)))</f>
        <v/>
      </c>
      <c r="DR188" s="370" t="str">
        <f ca="1">+IF(OFFSET('Hygiene Data'!$E$11,0,10*ROW('Hygiene Data'!E182))="","",OFFSET('Hygiene Data'!$E$11,0,10*ROW('Hygiene Data'!E182)))</f>
        <v/>
      </c>
      <c r="DS188" s="370" t="str">
        <f ca="1">+IF(OFFSET('Hygiene Data'!$E$12,0,10*ROW('Hygiene Data'!E182))="","",OFFSET('Hygiene Data'!$E$12,0,10*ROW('Hygiene Data'!E182)))</f>
        <v/>
      </c>
      <c r="DT188" s="370" t="str">
        <f ca="1">+IF(OFFSET('Hygiene Data'!$E$13,0,10*ROW('Hygiene Data'!E182))="","",OFFSET('Hygiene Data'!$E$13,0,10*ROW('Hygiene Data'!E182)))</f>
        <v/>
      </c>
      <c r="DU188" s="370" t="str">
        <f ca="1">+IF(OFFSET('Hygiene Data'!$F$11,0,10*ROW('Hygiene Data'!F182))="","",OFFSET('Hygiene Data'!$F$11,0,10*ROW('Hygiene Data'!F182)))</f>
        <v/>
      </c>
      <c r="DV188" s="370" t="str">
        <f ca="1">+IF(OFFSET('Hygiene Data'!$F$12,0,10*ROW('Hygiene Data'!F182))="","",OFFSET('Hygiene Data'!$F$12,0,10*ROW('Hygiene Data'!F182)))</f>
        <v/>
      </c>
      <c r="DW188" s="370" t="str">
        <f ca="1">+IF(OFFSET('Hygiene Data'!$F$13,0,10*ROW('Hygiene Data'!F182))="","",OFFSET('Hygiene Data'!$F$13,0,10*ROW('Hygiene Data'!F182)))</f>
        <v/>
      </c>
      <c r="DX188" s="370" t="str">
        <f ca="1">+IF(OFFSET('Hygiene Data'!$G$11,0,10*ROW('Hygiene Data'!G182))="","",OFFSET('Hygiene Data'!$G$11,0,10*ROW('Hygiene Data'!G182)))</f>
        <v/>
      </c>
      <c r="DY188" s="370" t="str">
        <f ca="1">+IF(OFFSET('Hygiene Data'!$G$12,0,10*ROW('Hygiene Data'!G182))="","",OFFSET('Hygiene Data'!$G$12,0,10*ROW('Hygiene Data'!G182)))</f>
        <v/>
      </c>
      <c r="DZ188" s="370" t="str">
        <f ca="1">+IF(OFFSET('Hygiene Data'!$G$13,0,10*ROW('Hygiene Data'!G182))="","",OFFSET('Hygiene Data'!$G$13,0,10*ROW('Hygiene Data'!G182)))</f>
        <v/>
      </c>
      <c r="EA188" s="370" t="str">
        <f ca="1">+IF(OFFSET('Hygiene Data'!$H$11,0,10*ROW('Hygiene Data'!H182))="","",OFFSET('Hygiene Data'!$H$11,0,10*ROW('Hygiene Data'!H182)))</f>
        <v/>
      </c>
      <c r="EB188" s="370" t="str">
        <f ca="1">+IF(OFFSET('Hygiene Data'!$H$12,0,10*ROW('Hygiene Data'!H182))="","",OFFSET('Hygiene Data'!$H$12,0,10*ROW('Hygiene Data'!H182)))</f>
        <v/>
      </c>
      <c r="EC188" s="370" t="str">
        <f ca="1">+IF(OFFSET('Hygiene Data'!$H$13,0,10*ROW('Hygiene Data'!H182))="","",OFFSET('Hygiene Data'!$H$13,0,10*ROW('Hygiene Data'!H182)))</f>
        <v/>
      </c>
      <c r="ED188" s="370" t="str">
        <f ca="1">+IF(OFFSET('Hygiene Data'!$I$11,0,10*ROW('Hygiene Data'!I182))="","",OFFSET('Hygiene Data'!$I$11,0,10*ROW('Hygiene Data'!I182)))</f>
        <v/>
      </c>
      <c r="EE188" s="370" t="str">
        <f ca="1">+IF(OFFSET('Hygiene Data'!$I$12,0,10*ROW('Hygiene Data'!I182))="","",OFFSET('Hygiene Data'!$I$12,0,10*ROW('Hygiene Data'!I182)))</f>
        <v/>
      </c>
      <c r="EF188" s="370" t="str">
        <f ca="1">+IF(OFFSET('Hygiene Data'!$I$13,0,10*ROW('Hygiene Data'!I182))="","",OFFSET('Hygiene Data'!$I$13,0,10*ROW('Hygiene Data'!I182)))</f>
        <v/>
      </c>
    </row>
    <row r="189" spans="1:136" x14ac:dyDescent="0.25">
      <c r="A189" s="479" t="str">
        <f ca="1">+IF(OFFSET('Water Data'!$B$2,0,10*ROW('Water Data'!E183))="","",OFFSET('Water Data'!$B$2,0,10*ROW('Water Data'!E183)))</f>
        <v/>
      </c>
      <c r="B189" s="47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6" t="str">
        <f t="shared" ca="1" si="2"/>
        <v/>
      </c>
      <c r="D189" s="50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0" t="str">
        <f ca="1">+IF(OFFSET('Water Data'!$D$27,0,10*ROW('Water Data'!D183))="","",OFFSET('Water Data'!$D$27,0,10*ROW('Water Data'!D183)))</f>
        <v/>
      </c>
      <c r="BT189" s="370" t="str">
        <f ca="1">+IF(OFFSET('Water Data'!$D$28,0,10*ROW('Water Data'!D183))="","",OFFSET('Water Data'!$D$28,0,10*ROW('Water Data'!D183)))</f>
        <v/>
      </c>
      <c r="BU189" s="370" t="str">
        <f ca="1">+IF(OFFSET('Water Data'!$D$29,0,10*ROW('Water Data'!D183))="","",OFFSET('Water Data'!$D$29,0,10*ROW('Water Data'!D183)))</f>
        <v/>
      </c>
      <c r="BV189" s="370" t="str">
        <f ca="1">+IF(OFFSET('Water Data'!$E$27,0,10*ROW('Water Data'!E183))="","",OFFSET('Water Data'!$E$27,0,10*ROW('Water Data'!E183)))</f>
        <v/>
      </c>
      <c r="BW189" s="370" t="str">
        <f ca="1">+IF(OFFSET('Water Data'!$E$28,0,10*ROW('Water Data'!E183))="","",OFFSET('Water Data'!$E$28,0,10*ROW('Water Data'!E183)))</f>
        <v/>
      </c>
      <c r="BX189" s="370" t="str">
        <f ca="1">+IF(OFFSET('Water Data'!$E$29,0,10*ROW('Water Data'!E183))="","",OFFSET('Water Data'!$E$29,0,10*ROW('Water Data'!E183)))</f>
        <v/>
      </c>
      <c r="BY189" s="370" t="str">
        <f ca="1">+IF(OFFSET('Water Data'!$F$27,0,10*ROW('Water Data'!F183))="","",OFFSET('Water Data'!$F$27,0,10*ROW('Water Data'!F183)))</f>
        <v/>
      </c>
      <c r="BZ189" s="370" t="str">
        <f ca="1">+IF(OFFSET('Water Data'!$F$28,0,10*ROW('Water Data'!F183))="","",OFFSET('Water Data'!$F$28,0,10*ROW('Water Data'!F183)))</f>
        <v/>
      </c>
      <c r="CA189" s="370" t="str">
        <f ca="1">+IF(OFFSET('Water Data'!$F$29,0,10*ROW('Water Data'!F183))="","",OFFSET('Water Data'!$F$29,0,10*ROW('Water Data'!F183)))</f>
        <v/>
      </c>
      <c r="CB189" s="370" t="str">
        <f ca="1">+IF(OFFSET('Water Data'!$G$27,0,10*ROW('Water Data'!G183))="","",OFFSET('Water Data'!$G$27,0,10*ROW('Water Data'!G183)))</f>
        <v/>
      </c>
      <c r="CC189" s="370" t="str">
        <f ca="1">+IF(OFFSET('Water Data'!$G$28,0,10*ROW('Water Data'!G183))="","",OFFSET('Water Data'!$G$28,0,10*ROW('Water Data'!G183)))</f>
        <v/>
      </c>
      <c r="CD189" s="370" t="str">
        <f ca="1">+IF(OFFSET('Water Data'!$G$29,0,10*ROW('Water Data'!G183))="","",OFFSET('Water Data'!$G$29,0,10*ROW('Water Data'!G183)))</f>
        <v/>
      </c>
      <c r="CE189" s="370" t="str">
        <f ca="1">+IF(OFFSET('Water Data'!$H$27,0,10*ROW('Water Data'!H183))="","",OFFSET('Water Data'!$H$27,0,10*ROW('Water Data'!H183)))</f>
        <v/>
      </c>
      <c r="CF189" s="370" t="str">
        <f ca="1">+IF(OFFSET('Water Data'!$H$28,0,10*ROW('Water Data'!H183))="","",OFFSET('Water Data'!$H$28,0,10*ROW('Water Data'!H183)))</f>
        <v/>
      </c>
      <c r="CG189" s="370" t="str">
        <f ca="1">+IF(OFFSET('Water Data'!$H$29,0,10*ROW('Water Data'!H183))="","",OFFSET('Water Data'!$H$29,0,10*ROW('Water Data'!H183)))</f>
        <v/>
      </c>
      <c r="CH189" s="370" t="str">
        <f ca="1">+IF(OFFSET('Water Data'!$I$27,0,10*ROW('Water Data'!I183))="","",OFFSET('Water Data'!$I$27,0,10*ROW('Water Data'!I183)))</f>
        <v/>
      </c>
      <c r="CI189" s="370" t="str">
        <f ca="1">+IF(OFFSET('Water Data'!$I$28,0,10*ROW('Water Data'!I183))="","",OFFSET('Water Data'!$I$28,0,10*ROW('Water Data'!I183)))</f>
        <v/>
      </c>
      <c r="CJ189" s="370" t="str">
        <f ca="1">+IF(OFFSET('Water Data'!$I$29,0,10*ROW('Water Data'!I183))="","",OFFSET('Water Data'!$I$29,0,10*ROW('Water Data'!I183)))</f>
        <v/>
      </c>
      <c r="CK189" s="370" t="str">
        <f ca="1">+IF(OFFSET('Sanitation Data'!$D$28,0,10*ROW('Sanitation Data'!D183))="","",OFFSET('Sanitation Data'!$D$28,0,10*ROW('Sanitation Data'!D183)))</f>
        <v/>
      </c>
      <c r="CL189" s="370" t="str">
        <f ca="1">+IF(OFFSET('Sanitation Data'!$D$29,0,10*ROW('Sanitation Data'!D183))="","",OFFSET('Sanitation Data'!$D$29,0,10*ROW('Sanitation Data'!D183)))</f>
        <v/>
      </c>
      <c r="CM189" s="370" t="str">
        <f ca="1">+IF(OFFSET('Sanitation Data'!$D$30,0,10*ROW('Sanitation Data'!D183))="","",OFFSET('Sanitation Data'!$D$30,0,10*ROW('Sanitation Data'!D183)))</f>
        <v/>
      </c>
      <c r="CN189" s="370" t="str">
        <f ca="1">+IF(OFFSET('Sanitation Data'!$D$31,0,10*ROW('Sanitation Data'!D183))="","",OFFSET('Sanitation Data'!$D$31,0,10*ROW('Sanitation Data'!D183)))</f>
        <v/>
      </c>
      <c r="CO189" s="370" t="str">
        <f ca="1">+IF(OFFSET('Sanitation Data'!$D$32,0,10*ROW('Sanitation Data'!D183))="","",OFFSET('Sanitation Data'!$D$32,0,10*ROW('Sanitation Data'!D183)))</f>
        <v/>
      </c>
      <c r="CP189" s="370" t="str">
        <f ca="1">+IF(OFFSET('Sanitation Data'!$E$28,0,10*ROW('Sanitation Data'!E183))="","",OFFSET('Sanitation Data'!$E$28,0,10*ROW('Sanitation Data'!E183)))</f>
        <v/>
      </c>
      <c r="CQ189" s="370" t="str">
        <f ca="1">+IF(OFFSET('Sanitation Data'!$E$29,0,10*ROW('Sanitation Data'!E183))="","",OFFSET('Sanitation Data'!$E$29,0,10*ROW('Sanitation Data'!E183)))</f>
        <v/>
      </c>
      <c r="CR189" s="370" t="str">
        <f ca="1">+IF(OFFSET('Sanitation Data'!$E$30,0,10*ROW('Sanitation Data'!E183))="","",OFFSET('Sanitation Data'!$E$30,0,10*ROW('Sanitation Data'!E183)))</f>
        <v/>
      </c>
      <c r="CS189" s="370" t="str">
        <f ca="1">+IF(OFFSET('Sanitation Data'!$E$31,0,10*ROW('Sanitation Data'!E183))="","",OFFSET('Sanitation Data'!$E$31,0,10*ROW('Sanitation Data'!E183)))</f>
        <v/>
      </c>
      <c r="CT189" s="370" t="str">
        <f ca="1">+IF(OFFSET('Sanitation Data'!$E$32,0,10*ROW('Sanitation Data'!E183))="","",OFFSET('Sanitation Data'!$E$32,0,10*ROW('Sanitation Data'!E183)))</f>
        <v/>
      </c>
      <c r="CU189" s="370" t="str">
        <f ca="1">+IF(OFFSET('Sanitation Data'!$F$28,0,10*ROW('Sanitation Data'!F183))="","",OFFSET('Sanitation Data'!$F$28,0,10*ROW('Sanitation Data'!F183)))</f>
        <v/>
      </c>
      <c r="CV189" s="370" t="str">
        <f ca="1">+IF(OFFSET('Sanitation Data'!$F$29,0,10*ROW('Sanitation Data'!F183))="","",OFFSET('Sanitation Data'!$F$29,0,10*ROW('Sanitation Data'!F183)))</f>
        <v/>
      </c>
      <c r="CW189" s="370" t="str">
        <f ca="1">+IF(OFFSET('Sanitation Data'!$F$30,0,10*ROW('Sanitation Data'!F183))="","",OFFSET('Sanitation Data'!$F$30,0,10*ROW('Sanitation Data'!F183)))</f>
        <v/>
      </c>
      <c r="CX189" s="370" t="str">
        <f ca="1">+IF(OFFSET('Sanitation Data'!$F$31,0,10*ROW('Sanitation Data'!F183))="","",OFFSET('Sanitation Data'!$F$31,0,10*ROW('Sanitation Data'!F183)))</f>
        <v/>
      </c>
      <c r="CY189" s="370" t="str">
        <f ca="1">+IF(OFFSET('Sanitation Data'!$F$32,0,10*ROW('Sanitation Data'!F183))="","",OFFSET('Sanitation Data'!$F$32,0,10*ROW('Sanitation Data'!F183)))</f>
        <v/>
      </c>
      <c r="CZ189" s="370" t="str">
        <f ca="1">+IF(OFFSET('Sanitation Data'!$G$28,0,10*ROW('Sanitation Data'!G183))="","",OFFSET('Sanitation Data'!$G$28,0,10*ROW('Sanitation Data'!G183)))</f>
        <v/>
      </c>
      <c r="DA189" s="370" t="str">
        <f ca="1">+IF(OFFSET('Sanitation Data'!$G$29,0,10*ROW('Sanitation Data'!G183))="","",OFFSET('Sanitation Data'!$G$29,0,10*ROW('Sanitation Data'!G183)))</f>
        <v/>
      </c>
      <c r="DB189" s="370" t="str">
        <f ca="1">+IF(OFFSET('Sanitation Data'!$G$30,0,10*ROW('Sanitation Data'!G183))="","",OFFSET('Sanitation Data'!$G$30,0,10*ROW('Sanitation Data'!G183)))</f>
        <v/>
      </c>
      <c r="DC189" s="370" t="str">
        <f ca="1">+IF(OFFSET('Sanitation Data'!$G$31,0,10*ROW('Sanitation Data'!G183))="","",OFFSET('Sanitation Data'!$G$31,0,10*ROW('Sanitation Data'!G183)))</f>
        <v/>
      </c>
      <c r="DD189" s="370" t="str">
        <f ca="1">+IF(OFFSET('Sanitation Data'!$G$32,0,10*ROW('Sanitation Data'!G183))="","",OFFSET('Sanitation Data'!$G$32,0,10*ROW('Sanitation Data'!G183)))</f>
        <v/>
      </c>
      <c r="DE189" s="370" t="str">
        <f ca="1">+IF(OFFSET('Sanitation Data'!$H$28,0,10*ROW('Sanitation Data'!H183))="","",OFFSET('Sanitation Data'!$H$28,0,10*ROW('Sanitation Data'!H183)))</f>
        <v/>
      </c>
      <c r="DF189" s="370" t="str">
        <f ca="1">+IF(OFFSET('Sanitation Data'!$H$29,0,10*ROW('Sanitation Data'!H183))="","",OFFSET('Sanitation Data'!$H$29,0,10*ROW('Sanitation Data'!H183)))</f>
        <v/>
      </c>
      <c r="DG189" s="370" t="str">
        <f ca="1">+IF(OFFSET('Sanitation Data'!$H$30,0,10*ROW('Sanitation Data'!H183))="","",OFFSET('Sanitation Data'!$H$30,0,10*ROW('Sanitation Data'!H183)))</f>
        <v/>
      </c>
      <c r="DH189" s="370" t="str">
        <f ca="1">+IF(OFFSET('Sanitation Data'!$H$31,0,10*ROW('Sanitation Data'!H183))="","",OFFSET('Sanitation Data'!$H$31,0,10*ROW('Sanitation Data'!H183)))</f>
        <v/>
      </c>
      <c r="DI189" s="370" t="str">
        <f ca="1">+IF(OFFSET('Sanitation Data'!$H$32,0,10*ROW('Sanitation Data'!H183))="","",OFFSET('Sanitation Data'!$H$32,0,10*ROW('Sanitation Data'!H183)))</f>
        <v/>
      </c>
      <c r="DJ189" s="370" t="str">
        <f ca="1">+IF(OFFSET('Sanitation Data'!$I$28,0,10*ROW('Sanitation Data'!I183))="","",OFFSET('Sanitation Data'!$I$28,0,10*ROW('Sanitation Data'!I183)))</f>
        <v/>
      </c>
      <c r="DK189" s="370" t="str">
        <f ca="1">+IF(OFFSET('Sanitation Data'!$I$29,0,10*ROW('Sanitation Data'!I183))="","",OFFSET('Sanitation Data'!$I$29,0,10*ROW('Sanitation Data'!I183)))</f>
        <v/>
      </c>
      <c r="DL189" s="370" t="str">
        <f ca="1">+IF(OFFSET('Sanitation Data'!$I$30,0,10*ROW('Sanitation Data'!I183))="","",OFFSET('Sanitation Data'!$I$30,0,10*ROW('Sanitation Data'!I183)))</f>
        <v/>
      </c>
      <c r="DM189" s="370" t="str">
        <f ca="1">+IF(OFFSET('Sanitation Data'!$I$31,0,10*ROW('Sanitation Data'!I183))="","",OFFSET('Sanitation Data'!$I$31,0,10*ROW('Sanitation Data'!I183)))</f>
        <v/>
      </c>
      <c r="DN189" s="370" t="str">
        <f ca="1">+IF(OFFSET('Sanitation Data'!$I$32,0,10*ROW('Sanitation Data'!I183))="","",OFFSET('Sanitation Data'!$I$32,0,10*ROW('Sanitation Data'!I183)))</f>
        <v/>
      </c>
      <c r="DO189" s="370" t="str">
        <f ca="1">+IF(OFFSET('Hygiene Data'!$D$11,0,10*ROW('Hygiene Data'!D183))="","",OFFSET('Hygiene Data'!$D$11,0,10*ROW('Hygiene Data'!D183)))</f>
        <v/>
      </c>
      <c r="DP189" s="370" t="str">
        <f ca="1">+IF(OFFSET('Hygiene Data'!$D$12,0,10*ROW('Hygiene Data'!D183))="","",OFFSET('Hygiene Data'!$D$12,0,10*ROW('Hygiene Data'!D183)))</f>
        <v/>
      </c>
      <c r="DQ189" s="370" t="str">
        <f ca="1">+IF(OFFSET('Hygiene Data'!$D$13,0,10*ROW('Hygiene Data'!D183))="","",OFFSET('Hygiene Data'!$D$13,0,10*ROW('Hygiene Data'!D183)))</f>
        <v/>
      </c>
      <c r="DR189" s="370" t="str">
        <f ca="1">+IF(OFFSET('Hygiene Data'!$E$11,0,10*ROW('Hygiene Data'!E183))="","",OFFSET('Hygiene Data'!$E$11,0,10*ROW('Hygiene Data'!E183)))</f>
        <v/>
      </c>
      <c r="DS189" s="370" t="str">
        <f ca="1">+IF(OFFSET('Hygiene Data'!$E$12,0,10*ROW('Hygiene Data'!E183))="","",OFFSET('Hygiene Data'!$E$12,0,10*ROW('Hygiene Data'!E183)))</f>
        <v/>
      </c>
      <c r="DT189" s="370" t="str">
        <f ca="1">+IF(OFFSET('Hygiene Data'!$E$13,0,10*ROW('Hygiene Data'!E183))="","",OFFSET('Hygiene Data'!$E$13,0,10*ROW('Hygiene Data'!E183)))</f>
        <v/>
      </c>
      <c r="DU189" s="370" t="str">
        <f ca="1">+IF(OFFSET('Hygiene Data'!$F$11,0,10*ROW('Hygiene Data'!F183))="","",OFFSET('Hygiene Data'!$F$11,0,10*ROW('Hygiene Data'!F183)))</f>
        <v/>
      </c>
      <c r="DV189" s="370" t="str">
        <f ca="1">+IF(OFFSET('Hygiene Data'!$F$12,0,10*ROW('Hygiene Data'!F183))="","",OFFSET('Hygiene Data'!$F$12,0,10*ROW('Hygiene Data'!F183)))</f>
        <v/>
      </c>
      <c r="DW189" s="370" t="str">
        <f ca="1">+IF(OFFSET('Hygiene Data'!$F$13,0,10*ROW('Hygiene Data'!F183))="","",OFFSET('Hygiene Data'!$F$13,0,10*ROW('Hygiene Data'!F183)))</f>
        <v/>
      </c>
      <c r="DX189" s="370" t="str">
        <f ca="1">+IF(OFFSET('Hygiene Data'!$G$11,0,10*ROW('Hygiene Data'!G183))="","",OFFSET('Hygiene Data'!$G$11,0,10*ROW('Hygiene Data'!G183)))</f>
        <v/>
      </c>
      <c r="DY189" s="370" t="str">
        <f ca="1">+IF(OFFSET('Hygiene Data'!$G$12,0,10*ROW('Hygiene Data'!G183))="","",OFFSET('Hygiene Data'!$G$12,0,10*ROW('Hygiene Data'!G183)))</f>
        <v/>
      </c>
      <c r="DZ189" s="370" t="str">
        <f ca="1">+IF(OFFSET('Hygiene Data'!$G$13,0,10*ROW('Hygiene Data'!G183))="","",OFFSET('Hygiene Data'!$G$13,0,10*ROW('Hygiene Data'!G183)))</f>
        <v/>
      </c>
      <c r="EA189" s="370" t="str">
        <f ca="1">+IF(OFFSET('Hygiene Data'!$H$11,0,10*ROW('Hygiene Data'!H183))="","",OFFSET('Hygiene Data'!$H$11,0,10*ROW('Hygiene Data'!H183)))</f>
        <v/>
      </c>
      <c r="EB189" s="370" t="str">
        <f ca="1">+IF(OFFSET('Hygiene Data'!$H$12,0,10*ROW('Hygiene Data'!H183))="","",OFFSET('Hygiene Data'!$H$12,0,10*ROW('Hygiene Data'!H183)))</f>
        <v/>
      </c>
      <c r="EC189" s="370" t="str">
        <f ca="1">+IF(OFFSET('Hygiene Data'!$H$13,0,10*ROW('Hygiene Data'!H183))="","",OFFSET('Hygiene Data'!$H$13,0,10*ROW('Hygiene Data'!H183)))</f>
        <v/>
      </c>
      <c r="ED189" s="370" t="str">
        <f ca="1">+IF(OFFSET('Hygiene Data'!$I$11,0,10*ROW('Hygiene Data'!I183))="","",OFFSET('Hygiene Data'!$I$11,0,10*ROW('Hygiene Data'!I183)))</f>
        <v/>
      </c>
      <c r="EE189" s="370" t="str">
        <f ca="1">+IF(OFFSET('Hygiene Data'!$I$12,0,10*ROW('Hygiene Data'!I183))="","",OFFSET('Hygiene Data'!$I$12,0,10*ROW('Hygiene Data'!I183)))</f>
        <v/>
      </c>
      <c r="EF189" s="370" t="str">
        <f ca="1">+IF(OFFSET('Hygiene Data'!$I$13,0,10*ROW('Hygiene Data'!I183))="","",OFFSET('Hygiene Data'!$I$13,0,10*ROW('Hygiene Data'!I183)))</f>
        <v/>
      </c>
    </row>
    <row r="190" spans="1:136" x14ac:dyDescent="0.25">
      <c r="A190" s="479" t="str">
        <f ca="1">+IF(OFFSET('Water Data'!$B$2,0,10*ROW('Water Data'!E184))="","",OFFSET('Water Data'!$B$2,0,10*ROW('Water Data'!E184)))</f>
        <v/>
      </c>
      <c r="B190" s="47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6" t="str">
        <f t="shared" ca="1" si="2"/>
        <v/>
      </c>
      <c r="D190" s="50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0" t="str">
        <f ca="1">+IF(OFFSET('Water Data'!$D$27,0,10*ROW('Water Data'!D184))="","",OFFSET('Water Data'!$D$27,0,10*ROW('Water Data'!D184)))</f>
        <v/>
      </c>
      <c r="BT190" s="370" t="str">
        <f ca="1">+IF(OFFSET('Water Data'!$D$28,0,10*ROW('Water Data'!D184))="","",OFFSET('Water Data'!$D$28,0,10*ROW('Water Data'!D184)))</f>
        <v/>
      </c>
      <c r="BU190" s="370" t="str">
        <f ca="1">+IF(OFFSET('Water Data'!$D$29,0,10*ROW('Water Data'!D184))="","",OFFSET('Water Data'!$D$29,0,10*ROW('Water Data'!D184)))</f>
        <v/>
      </c>
      <c r="BV190" s="370" t="str">
        <f ca="1">+IF(OFFSET('Water Data'!$E$27,0,10*ROW('Water Data'!E184))="","",OFFSET('Water Data'!$E$27,0,10*ROW('Water Data'!E184)))</f>
        <v/>
      </c>
      <c r="BW190" s="370" t="str">
        <f ca="1">+IF(OFFSET('Water Data'!$E$28,0,10*ROW('Water Data'!E184))="","",OFFSET('Water Data'!$E$28,0,10*ROW('Water Data'!E184)))</f>
        <v/>
      </c>
      <c r="BX190" s="370" t="str">
        <f ca="1">+IF(OFFSET('Water Data'!$E$29,0,10*ROW('Water Data'!E184))="","",OFFSET('Water Data'!$E$29,0,10*ROW('Water Data'!E184)))</f>
        <v/>
      </c>
      <c r="BY190" s="370" t="str">
        <f ca="1">+IF(OFFSET('Water Data'!$F$27,0,10*ROW('Water Data'!F184))="","",OFFSET('Water Data'!$F$27,0,10*ROW('Water Data'!F184)))</f>
        <v/>
      </c>
      <c r="BZ190" s="370" t="str">
        <f ca="1">+IF(OFFSET('Water Data'!$F$28,0,10*ROW('Water Data'!F184))="","",OFFSET('Water Data'!$F$28,0,10*ROW('Water Data'!F184)))</f>
        <v/>
      </c>
      <c r="CA190" s="370" t="str">
        <f ca="1">+IF(OFFSET('Water Data'!$F$29,0,10*ROW('Water Data'!F184))="","",OFFSET('Water Data'!$F$29,0,10*ROW('Water Data'!F184)))</f>
        <v/>
      </c>
      <c r="CB190" s="370" t="str">
        <f ca="1">+IF(OFFSET('Water Data'!$G$27,0,10*ROW('Water Data'!G184))="","",OFFSET('Water Data'!$G$27,0,10*ROW('Water Data'!G184)))</f>
        <v/>
      </c>
      <c r="CC190" s="370" t="str">
        <f ca="1">+IF(OFFSET('Water Data'!$G$28,0,10*ROW('Water Data'!G184))="","",OFFSET('Water Data'!$G$28,0,10*ROW('Water Data'!G184)))</f>
        <v/>
      </c>
      <c r="CD190" s="370" t="str">
        <f ca="1">+IF(OFFSET('Water Data'!$G$29,0,10*ROW('Water Data'!G184))="","",OFFSET('Water Data'!$G$29,0,10*ROW('Water Data'!G184)))</f>
        <v/>
      </c>
      <c r="CE190" s="370" t="str">
        <f ca="1">+IF(OFFSET('Water Data'!$H$27,0,10*ROW('Water Data'!H184))="","",OFFSET('Water Data'!$H$27,0,10*ROW('Water Data'!H184)))</f>
        <v/>
      </c>
      <c r="CF190" s="370" t="str">
        <f ca="1">+IF(OFFSET('Water Data'!$H$28,0,10*ROW('Water Data'!H184))="","",OFFSET('Water Data'!$H$28,0,10*ROW('Water Data'!H184)))</f>
        <v/>
      </c>
      <c r="CG190" s="370" t="str">
        <f ca="1">+IF(OFFSET('Water Data'!$H$29,0,10*ROW('Water Data'!H184))="","",OFFSET('Water Data'!$H$29,0,10*ROW('Water Data'!H184)))</f>
        <v/>
      </c>
      <c r="CH190" s="370" t="str">
        <f ca="1">+IF(OFFSET('Water Data'!$I$27,0,10*ROW('Water Data'!I184))="","",OFFSET('Water Data'!$I$27,0,10*ROW('Water Data'!I184)))</f>
        <v/>
      </c>
      <c r="CI190" s="370" t="str">
        <f ca="1">+IF(OFFSET('Water Data'!$I$28,0,10*ROW('Water Data'!I184))="","",OFFSET('Water Data'!$I$28,0,10*ROW('Water Data'!I184)))</f>
        <v/>
      </c>
      <c r="CJ190" s="370" t="str">
        <f ca="1">+IF(OFFSET('Water Data'!$I$29,0,10*ROW('Water Data'!I184))="","",OFFSET('Water Data'!$I$29,0,10*ROW('Water Data'!I184)))</f>
        <v/>
      </c>
      <c r="CK190" s="370" t="str">
        <f ca="1">+IF(OFFSET('Sanitation Data'!$D$28,0,10*ROW('Sanitation Data'!D184))="","",OFFSET('Sanitation Data'!$D$28,0,10*ROW('Sanitation Data'!D184)))</f>
        <v/>
      </c>
      <c r="CL190" s="370" t="str">
        <f ca="1">+IF(OFFSET('Sanitation Data'!$D$29,0,10*ROW('Sanitation Data'!D184))="","",OFFSET('Sanitation Data'!$D$29,0,10*ROW('Sanitation Data'!D184)))</f>
        <v/>
      </c>
      <c r="CM190" s="370" t="str">
        <f ca="1">+IF(OFFSET('Sanitation Data'!$D$30,0,10*ROW('Sanitation Data'!D184))="","",OFFSET('Sanitation Data'!$D$30,0,10*ROW('Sanitation Data'!D184)))</f>
        <v/>
      </c>
      <c r="CN190" s="370" t="str">
        <f ca="1">+IF(OFFSET('Sanitation Data'!$D$31,0,10*ROW('Sanitation Data'!D184))="","",OFFSET('Sanitation Data'!$D$31,0,10*ROW('Sanitation Data'!D184)))</f>
        <v/>
      </c>
      <c r="CO190" s="370" t="str">
        <f ca="1">+IF(OFFSET('Sanitation Data'!$D$32,0,10*ROW('Sanitation Data'!D184))="","",OFFSET('Sanitation Data'!$D$32,0,10*ROW('Sanitation Data'!D184)))</f>
        <v/>
      </c>
      <c r="CP190" s="370" t="str">
        <f ca="1">+IF(OFFSET('Sanitation Data'!$E$28,0,10*ROW('Sanitation Data'!E184))="","",OFFSET('Sanitation Data'!$E$28,0,10*ROW('Sanitation Data'!E184)))</f>
        <v/>
      </c>
      <c r="CQ190" s="370" t="str">
        <f ca="1">+IF(OFFSET('Sanitation Data'!$E$29,0,10*ROW('Sanitation Data'!E184))="","",OFFSET('Sanitation Data'!$E$29,0,10*ROW('Sanitation Data'!E184)))</f>
        <v/>
      </c>
      <c r="CR190" s="370" t="str">
        <f ca="1">+IF(OFFSET('Sanitation Data'!$E$30,0,10*ROW('Sanitation Data'!E184))="","",OFFSET('Sanitation Data'!$E$30,0,10*ROW('Sanitation Data'!E184)))</f>
        <v/>
      </c>
      <c r="CS190" s="370" t="str">
        <f ca="1">+IF(OFFSET('Sanitation Data'!$E$31,0,10*ROW('Sanitation Data'!E184))="","",OFFSET('Sanitation Data'!$E$31,0,10*ROW('Sanitation Data'!E184)))</f>
        <v/>
      </c>
      <c r="CT190" s="370" t="str">
        <f ca="1">+IF(OFFSET('Sanitation Data'!$E$32,0,10*ROW('Sanitation Data'!E184))="","",OFFSET('Sanitation Data'!$E$32,0,10*ROW('Sanitation Data'!E184)))</f>
        <v/>
      </c>
      <c r="CU190" s="370" t="str">
        <f ca="1">+IF(OFFSET('Sanitation Data'!$F$28,0,10*ROW('Sanitation Data'!F184))="","",OFFSET('Sanitation Data'!$F$28,0,10*ROW('Sanitation Data'!F184)))</f>
        <v/>
      </c>
      <c r="CV190" s="370" t="str">
        <f ca="1">+IF(OFFSET('Sanitation Data'!$F$29,0,10*ROW('Sanitation Data'!F184))="","",OFFSET('Sanitation Data'!$F$29,0,10*ROW('Sanitation Data'!F184)))</f>
        <v/>
      </c>
      <c r="CW190" s="370" t="str">
        <f ca="1">+IF(OFFSET('Sanitation Data'!$F$30,0,10*ROW('Sanitation Data'!F184))="","",OFFSET('Sanitation Data'!$F$30,0,10*ROW('Sanitation Data'!F184)))</f>
        <v/>
      </c>
      <c r="CX190" s="370" t="str">
        <f ca="1">+IF(OFFSET('Sanitation Data'!$F$31,0,10*ROW('Sanitation Data'!F184))="","",OFFSET('Sanitation Data'!$F$31,0,10*ROW('Sanitation Data'!F184)))</f>
        <v/>
      </c>
      <c r="CY190" s="370" t="str">
        <f ca="1">+IF(OFFSET('Sanitation Data'!$F$32,0,10*ROW('Sanitation Data'!F184))="","",OFFSET('Sanitation Data'!$F$32,0,10*ROW('Sanitation Data'!F184)))</f>
        <v/>
      </c>
      <c r="CZ190" s="370" t="str">
        <f ca="1">+IF(OFFSET('Sanitation Data'!$G$28,0,10*ROW('Sanitation Data'!G184))="","",OFFSET('Sanitation Data'!$G$28,0,10*ROW('Sanitation Data'!G184)))</f>
        <v/>
      </c>
      <c r="DA190" s="370" t="str">
        <f ca="1">+IF(OFFSET('Sanitation Data'!$G$29,0,10*ROW('Sanitation Data'!G184))="","",OFFSET('Sanitation Data'!$G$29,0,10*ROW('Sanitation Data'!G184)))</f>
        <v/>
      </c>
      <c r="DB190" s="370" t="str">
        <f ca="1">+IF(OFFSET('Sanitation Data'!$G$30,0,10*ROW('Sanitation Data'!G184))="","",OFFSET('Sanitation Data'!$G$30,0,10*ROW('Sanitation Data'!G184)))</f>
        <v/>
      </c>
      <c r="DC190" s="370" t="str">
        <f ca="1">+IF(OFFSET('Sanitation Data'!$G$31,0,10*ROW('Sanitation Data'!G184))="","",OFFSET('Sanitation Data'!$G$31,0,10*ROW('Sanitation Data'!G184)))</f>
        <v/>
      </c>
      <c r="DD190" s="370" t="str">
        <f ca="1">+IF(OFFSET('Sanitation Data'!$G$32,0,10*ROW('Sanitation Data'!G184))="","",OFFSET('Sanitation Data'!$G$32,0,10*ROW('Sanitation Data'!G184)))</f>
        <v/>
      </c>
      <c r="DE190" s="370" t="str">
        <f ca="1">+IF(OFFSET('Sanitation Data'!$H$28,0,10*ROW('Sanitation Data'!H184))="","",OFFSET('Sanitation Data'!$H$28,0,10*ROW('Sanitation Data'!H184)))</f>
        <v/>
      </c>
      <c r="DF190" s="370" t="str">
        <f ca="1">+IF(OFFSET('Sanitation Data'!$H$29,0,10*ROW('Sanitation Data'!H184))="","",OFFSET('Sanitation Data'!$H$29,0,10*ROW('Sanitation Data'!H184)))</f>
        <v/>
      </c>
      <c r="DG190" s="370" t="str">
        <f ca="1">+IF(OFFSET('Sanitation Data'!$H$30,0,10*ROW('Sanitation Data'!H184))="","",OFFSET('Sanitation Data'!$H$30,0,10*ROW('Sanitation Data'!H184)))</f>
        <v/>
      </c>
      <c r="DH190" s="370" t="str">
        <f ca="1">+IF(OFFSET('Sanitation Data'!$H$31,0,10*ROW('Sanitation Data'!H184))="","",OFFSET('Sanitation Data'!$H$31,0,10*ROW('Sanitation Data'!H184)))</f>
        <v/>
      </c>
      <c r="DI190" s="370" t="str">
        <f ca="1">+IF(OFFSET('Sanitation Data'!$H$32,0,10*ROW('Sanitation Data'!H184))="","",OFFSET('Sanitation Data'!$H$32,0,10*ROW('Sanitation Data'!H184)))</f>
        <v/>
      </c>
      <c r="DJ190" s="370" t="str">
        <f ca="1">+IF(OFFSET('Sanitation Data'!$I$28,0,10*ROW('Sanitation Data'!I184))="","",OFFSET('Sanitation Data'!$I$28,0,10*ROW('Sanitation Data'!I184)))</f>
        <v/>
      </c>
      <c r="DK190" s="370" t="str">
        <f ca="1">+IF(OFFSET('Sanitation Data'!$I$29,0,10*ROW('Sanitation Data'!I184))="","",OFFSET('Sanitation Data'!$I$29,0,10*ROW('Sanitation Data'!I184)))</f>
        <v/>
      </c>
      <c r="DL190" s="370" t="str">
        <f ca="1">+IF(OFFSET('Sanitation Data'!$I$30,0,10*ROW('Sanitation Data'!I184))="","",OFFSET('Sanitation Data'!$I$30,0,10*ROW('Sanitation Data'!I184)))</f>
        <v/>
      </c>
      <c r="DM190" s="370" t="str">
        <f ca="1">+IF(OFFSET('Sanitation Data'!$I$31,0,10*ROW('Sanitation Data'!I184))="","",OFFSET('Sanitation Data'!$I$31,0,10*ROW('Sanitation Data'!I184)))</f>
        <v/>
      </c>
      <c r="DN190" s="370" t="str">
        <f ca="1">+IF(OFFSET('Sanitation Data'!$I$32,0,10*ROW('Sanitation Data'!I184))="","",OFFSET('Sanitation Data'!$I$32,0,10*ROW('Sanitation Data'!I184)))</f>
        <v/>
      </c>
      <c r="DO190" s="370" t="str">
        <f ca="1">+IF(OFFSET('Hygiene Data'!$D$11,0,10*ROW('Hygiene Data'!D184))="","",OFFSET('Hygiene Data'!$D$11,0,10*ROW('Hygiene Data'!D184)))</f>
        <v/>
      </c>
      <c r="DP190" s="370" t="str">
        <f ca="1">+IF(OFFSET('Hygiene Data'!$D$12,0,10*ROW('Hygiene Data'!D184))="","",OFFSET('Hygiene Data'!$D$12,0,10*ROW('Hygiene Data'!D184)))</f>
        <v/>
      </c>
      <c r="DQ190" s="370" t="str">
        <f ca="1">+IF(OFFSET('Hygiene Data'!$D$13,0,10*ROW('Hygiene Data'!D184))="","",OFFSET('Hygiene Data'!$D$13,0,10*ROW('Hygiene Data'!D184)))</f>
        <v/>
      </c>
      <c r="DR190" s="370" t="str">
        <f ca="1">+IF(OFFSET('Hygiene Data'!$E$11,0,10*ROW('Hygiene Data'!E184))="","",OFFSET('Hygiene Data'!$E$11,0,10*ROW('Hygiene Data'!E184)))</f>
        <v/>
      </c>
      <c r="DS190" s="370" t="str">
        <f ca="1">+IF(OFFSET('Hygiene Data'!$E$12,0,10*ROW('Hygiene Data'!E184))="","",OFFSET('Hygiene Data'!$E$12,0,10*ROW('Hygiene Data'!E184)))</f>
        <v/>
      </c>
      <c r="DT190" s="370" t="str">
        <f ca="1">+IF(OFFSET('Hygiene Data'!$E$13,0,10*ROW('Hygiene Data'!E184))="","",OFFSET('Hygiene Data'!$E$13,0,10*ROW('Hygiene Data'!E184)))</f>
        <v/>
      </c>
      <c r="DU190" s="370" t="str">
        <f ca="1">+IF(OFFSET('Hygiene Data'!$F$11,0,10*ROW('Hygiene Data'!F184))="","",OFFSET('Hygiene Data'!$F$11,0,10*ROW('Hygiene Data'!F184)))</f>
        <v/>
      </c>
      <c r="DV190" s="370" t="str">
        <f ca="1">+IF(OFFSET('Hygiene Data'!$F$12,0,10*ROW('Hygiene Data'!F184))="","",OFFSET('Hygiene Data'!$F$12,0,10*ROW('Hygiene Data'!F184)))</f>
        <v/>
      </c>
      <c r="DW190" s="370" t="str">
        <f ca="1">+IF(OFFSET('Hygiene Data'!$F$13,0,10*ROW('Hygiene Data'!F184))="","",OFFSET('Hygiene Data'!$F$13,0,10*ROW('Hygiene Data'!F184)))</f>
        <v/>
      </c>
      <c r="DX190" s="370" t="str">
        <f ca="1">+IF(OFFSET('Hygiene Data'!$G$11,0,10*ROW('Hygiene Data'!G184))="","",OFFSET('Hygiene Data'!$G$11,0,10*ROW('Hygiene Data'!G184)))</f>
        <v/>
      </c>
      <c r="DY190" s="370" t="str">
        <f ca="1">+IF(OFFSET('Hygiene Data'!$G$12,0,10*ROW('Hygiene Data'!G184))="","",OFFSET('Hygiene Data'!$G$12,0,10*ROW('Hygiene Data'!G184)))</f>
        <v/>
      </c>
      <c r="DZ190" s="370" t="str">
        <f ca="1">+IF(OFFSET('Hygiene Data'!$G$13,0,10*ROW('Hygiene Data'!G184))="","",OFFSET('Hygiene Data'!$G$13,0,10*ROW('Hygiene Data'!G184)))</f>
        <v/>
      </c>
      <c r="EA190" s="370" t="str">
        <f ca="1">+IF(OFFSET('Hygiene Data'!$H$11,0,10*ROW('Hygiene Data'!H184))="","",OFFSET('Hygiene Data'!$H$11,0,10*ROW('Hygiene Data'!H184)))</f>
        <v/>
      </c>
      <c r="EB190" s="370" t="str">
        <f ca="1">+IF(OFFSET('Hygiene Data'!$H$12,0,10*ROW('Hygiene Data'!H184))="","",OFFSET('Hygiene Data'!$H$12,0,10*ROW('Hygiene Data'!H184)))</f>
        <v/>
      </c>
      <c r="EC190" s="370" t="str">
        <f ca="1">+IF(OFFSET('Hygiene Data'!$H$13,0,10*ROW('Hygiene Data'!H184))="","",OFFSET('Hygiene Data'!$H$13,0,10*ROW('Hygiene Data'!H184)))</f>
        <v/>
      </c>
      <c r="ED190" s="370" t="str">
        <f ca="1">+IF(OFFSET('Hygiene Data'!$I$11,0,10*ROW('Hygiene Data'!I184))="","",OFFSET('Hygiene Data'!$I$11,0,10*ROW('Hygiene Data'!I184)))</f>
        <v/>
      </c>
      <c r="EE190" s="370" t="str">
        <f ca="1">+IF(OFFSET('Hygiene Data'!$I$12,0,10*ROW('Hygiene Data'!I184))="","",OFFSET('Hygiene Data'!$I$12,0,10*ROW('Hygiene Data'!I184)))</f>
        <v/>
      </c>
      <c r="EF190" s="370" t="str">
        <f ca="1">+IF(OFFSET('Hygiene Data'!$I$13,0,10*ROW('Hygiene Data'!I184))="","",OFFSET('Hygiene Data'!$I$13,0,10*ROW('Hygiene Data'!I184)))</f>
        <v/>
      </c>
    </row>
    <row r="191" spans="1:136" x14ac:dyDescent="0.25">
      <c r="A191" s="479" t="str">
        <f ca="1">+IF(OFFSET('Water Data'!$B$2,0,10*ROW('Water Data'!E185))="","",OFFSET('Water Data'!$B$2,0,10*ROW('Water Data'!E185)))</f>
        <v/>
      </c>
      <c r="B191" s="47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6" t="str">
        <f t="shared" ca="1" si="2"/>
        <v/>
      </c>
      <c r="D191" s="50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0" t="str">
        <f ca="1">+IF(OFFSET('Water Data'!$D$27,0,10*ROW('Water Data'!D185))="","",OFFSET('Water Data'!$D$27,0,10*ROW('Water Data'!D185)))</f>
        <v/>
      </c>
      <c r="BT191" s="370" t="str">
        <f ca="1">+IF(OFFSET('Water Data'!$D$28,0,10*ROW('Water Data'!D185))="","",OFFSET('Water Data'!$D$28,0,10*ROW('Water Data'!D185)))</f>
        <v/>
      </c>
      <c r="BU191" s="370" t="str">
        <f ca="1">+IF(OFFSET('Water Data'!$D$29,0,10*ROW('Water Data'!D185))="","",OFFSET('Water Data'!$D$29,0,10*ROW('Water Data'!D185)))</f>
        <v/>
      </c>
      <c r="BV191" s="370" t="str">
        <f ca="1">+IF(OFFSET('Water Data'!$E$27,0,10*ROW('Water Data'!E185))="","",OFFSET('Water Data'!$E$27,0,10*ROW('Water Data'!E185)))</f>
        <v/>
      </c>
      <c r="BW191" s="370" t="str">
        <f ca="1">+IF(OFFSET('Water Data'!$E$28,0,10*ROW('Water Data'!E185))="","",OFFSET('Water Data'!$E$28,0,10*ROW('Water Data'!E185)))</f>
        <v/>
      </c>
      <c r="BX191" s="370" t="str">
        <f ca="1">+IF(OFFSET('Water Data'!$E$29,0,10*ROW('Water Data'!E185))="","",OFFSET('Water Data'!$E$29,0,10*ROW('Water Data'!E185)))</f>
        <v/>
      </c>
      <c r="BY191" s="370" t="str">
        <f ca="1">+IF(OFFSET('Water Data'!$F$27,0,10*ROW('Water Data'!F185))="","",OFFSET('Water Data'!$F$27,0,10*ROW('Water Data'!F185)))</f>
        <v/>
      </c>
      <c r="BZ191" s="370" t="str">
        <f ca="1">+IF(OFFSET('Water Data'!$F$28,0,10*ROW('Water Data'!F185))="","",OFFSET('Water Data'!$F$28,0,10*ROW('Water Data'!F185)))</f>
        <v/>
      </c>
      <c r="CA191" s="370" t="str">
        <f ca="1">+IF(OFFSET('Water Data'!$F$29,0,10*ROW('Water Data'!F185))="","",OFFSET('Water Data'!$F$29,0,10*ROW('Water Data'!F185)))</f>
        <v/>
      </c>
      <c r="CB191" s="370" t="str">
        <f ca="1">+IF(OFFSET('Water Data'!$G$27,0,10*ROW('Water Data'!G185))="","",OFFSET('Water Data'!$G$27,0,10*ROW('Water Data'!G185)))</f>
        <v/>
      </c>
      <c r="CC191" s="370" t="str">
        <f ca="1">+IF(OFFSET('Water Data'!$G$28,0,10*ROW('Water Data'!G185))="","",OFFSET('Water Data'!$G$28,0,10*ROW('Water Data'!G185)))</f>
        <v/>
      </c>
      <c r="CD191" s="370" t="str">
        <f ca="1">+IF(OFFSET('Water Data'!$G$29,0,10*ROW('Water Data'!G185))="","",OFFSET('Water Data'!$G$29,0,10*ROW('Water Data'!G185)))</f>
        <v/>
      </c>
      <c r="CE191" s="370" t="str">
        <f ca="1">+IF(OFFSET('Water Data'!$H$27,0,10*ROW('Water Data'!H185))="","",OFFSET('Water Data'!$H$27,0,10*ROW('Water Data'!H185)))</f>
        <v/>
      </c>
      <c r="CF191" s="370" t="str">
        <f ca="1">+IF(OFFSET('Water Data'!$H$28,0,10*ROW('Water Data'!H185))="","",OFFSET('Water Data'!$H$28,0,10*ROW('Water Data'!H185)))</f>
        <v/>
      </c>
      <c r="CG191" s="370" t="str">
        <f ca="1">+IF(OFFSET('Water Data'!$H$29,0,10*ROW('Water Data'!H185))="","",OFFSET('Water Data'!$H$29,0,10*ROW('Water Data'!H185)))</f>
        <v/>
      </c>
      <c r="CH191" s="370" t="str">
        <f ca="1">+IF(OFFSET('Water Data'!$I$27,0,10*ROW('Water Data'!I185))="","",OFFSET('Water Data'!$I$27,0,10*ROW('Water Data'!I185)))</f>
        <v/>
      </c>
      <c r="CI191" s="370" t="str">
        <f ca="1">+IF(OFFSET('Water Data'!$I$28,0,10*ROW('Water Data'!I185))="","",OFFSET('Water Data'!$I$28,0,10*ROW('Water Data'!I185)))</f>
        <v/>
      </c>
      <c r="CJ191" s="370" t="str">
        <f ca="1">+IF(OFFSET('Water Data'!$I$29,0,10*ROW('Water Data'!I185))="","",OFFSET('Water Data'!$I$29,0,10*ROW('Water Data'!I185)))</f>
        <v/>
      </c>
      <c r="CK191" s="370" t="str">
        <f ca="1">+IF(OFFSET('Sanitation Data'!$D$28,0,10*ROW('Sanitation Data'!D185))="","",OFFSET('Sanitation Data'!$D$28,0,10*ROW('Sanitation Data'!D185)))</f>
        <v/>
      </c>
      <c r="CL191" s="370" t="str">
        <f ca="1">+IF(OFFSET('Sanitation Data'!$D$29,0,10*ROW('Sanitation Data'!D185))="","",OFFSET('Sanitation Data'!$D$29,0,10*ROW('Sanitation Data'!D185)))</f>
        <v/>
      </c>
      <c r="CM191" s="370" t="str">
        <f ca="1">+IF(OFFSET('Sanitation Data'!$D$30,0,10*ROW('Sanitation Data'!D185))="","",OFFSET('Sanitation Data'!$D$30,0,10*ROW('Sanitation Data'!D185)))</f>
        <v/>
      </c>
      <c r="CN191" s="370" t="str">
        <f ca="1">+IF(OFFSET('Sanitation Data'!$D$31,0,10*ROW('Sanitation Data'!D185))="","",OFFSET('Sanitation Data'!$D$31,0,10*ROW('Sanitation Data'!D185)))</f>
        <v/>
      </c>
      <c r="CO191" s="370" t="str">
        <f ca="1">+IF(OFFSET('Sanitation Data'!$D$32,0,10*ROW('Sanitation Data'!D185))="","",OFFSET('Sanitation Data'!$D$32,0,10*ROW('Sanitation Data'!D185)))</f>
        <v/>
      </c>
      <c r="CP191" s="370" t="str">
        <f ca="1">+IF(OFFSET('Sanitation Data'!$E$28,0,10*ROW('Sanitation Data'!E185))="","",OFFSET('Sanitation Data'!$E$28,0,10*ROW('Sanitation Data'!E185)))</f>
        <v/>
      </c>
      <c r="CQ191" s="370" t="str">
        <f ca="1">+IF(OFFSET('Sanitation Data'!$E$29,0,10*ROW('Sanitation Data'!E185))="","",OFFSET('Sanitation Data'!$E$29,0,10*ROW('Sanitation Data'!E185)))</f>
        <v/>
      </c>
      <c r="CR191" s="370" t="str">
        <f ca="1">+IF(OFFSET('Sanitation Data'!$E$30,0,10*ROW('Sanitation Data'!E185))="","",OFFSET('Sanitation Data'!$E$30,0,10*ROW('Sanitation Data'!E185)))</f>
        <v/>
      </c>
      <c r="CS191" s="370" t="str">
        <f ca="1">+IF(OFFSET('Sanitation Data'!$E$31,0,10*ROW('Sanitation Data'!E185))="","",OFFSET('Sanitation Data'!$E$31,0,10*ROW('Sanitation Data'!E185)))</f>
        <v/>
      </c>
      <c r="CT191" s="370" t="str">
        <f ca="1">+IF(OFFSET('Sanitation Data'!$E$32,0,10*ROW('Sanitation Data'!E185))="","",OFFSET('Sanitation Data'!$E$32,0,10*ROW('Sanitation Data'!E185)))</f>
        <v/>
      </c>
      <c r="CU191" s="370" t="str">
        <f ca="1">+IF(OFFSET('Sanitation Data'!$F$28,0,10*ROW('Sanitation Data'!F185))="","",OFFSET('Sanitation Data'!$F$28,0,10*ROW('Sanitation Data'!F185)))</f>
        <v/>
      </c>
      <c r="CV191" s="370" t="str">
        <f ca="1">+IF(OFFSET('Sanitation Data'!$F$29,0,10*ROW('Sanitation Data'!F185))="","",OFFSET('Sanitation Data'!$F$29,0,10*ROW('Sanitation Data'!F185)))</f>
        <v/>
      </c>
      <c r="CW191" s="370" t="str">
        <f ca="1">+IF(OFFSET('Sanitation Data'!$F$30,0,10*ROW('Sanitation Data'!F185))="","",OFFSET('Sanitation Data'!$F$30,0,10*ROW('Sanitation Data'!F185)))</f>
        <v/>
      </c>
      <c r="CX191" s="370" t="str">
        <f ca="1">+IF(OFFSET('Sanitation Data'!$F$31,0,10*ROW('Sanitation Data'!F185))="","",OFFSET('Sanitation Data'!$F$31,0,10*ROW('Sanitation Data'!F185)))</f>
        <v/>
      </c>
      <c r="CY191" s="370" t="str">
        <f ca="1">+IF(OFFSET('Sanitation Data'!$F$32,0,10*ROW('Sanitation Data'!F185))="","",OFFSET('Sanitation Data'!$F$32,0,10*ROW('Sanitation Data'!F185)))</f>
        <v/>
      </c>
      <c r="CZ191" s="370" t="str">
        <f ca="1">+IF(OFFSET('Sanitation Data'!$G$28,0,10*ROW('Sanitation Data'!G185))="","",OFFSET('Sanitation Data'!$G$28,0,10*ROW('Sanitation Data'!G185)))</f>
        <v/>
      </c>
      <c r="DA191" s="370" t="str">
        <f ca="1">+IF(OFFSET('Sanitation Data'!$G$29,0,10*ROW('Sanitation Data'!G185))="","",OFFSET('Sanitation Data'!$G$29,0,10*ROW('Sanitation Data'!G185)))</f>
        <v/>
      </c>
      <c r="DB191" s="370" t="str">
        <f ca="1">+IF(OFFSET('Sanitation Data'!$G$30,0,10*ROW('Sanitation Data'!G185))="","",OFFSET('Sanitation Data'!$G$30,0,10*ROW('Sanitation Data'!G185)))</f>
        <v/>
      </c>
      <c r="DC191" s="370" t="str">
        <f ca="1">+IF(OFFSET('Sanitation Data'!$G$31,0,10*ROW('Sanitation Data'!G185))="","",OFFSET('Sanitation Data'!$G$31,0,10*ROW('Sanitation Data'!G185)))</f>
        <v/>
      </c>
      <c r="DD191" s="370" t="str">
        <f ca="1">+IF(OFFSET('Sanitation Data'!$G$32,0,10*ROW('Sanitation Data'!G185))="","",OFFSET('Sanitation Data'!$G$32,0,10*ROW('Sanitation Data'!G185)))</f>
        <v/>
      </c>
      <c r="DE191" s="370" t="str">
        <f ca="1">+IF(OFFSET('Sanitation Data'!$H$28,0,10*ROW('Sanitation Data'!H185))="","",OFFSET('Sanitation Data'!$H$28,0,10*ROW('Sanitation Data'!H185)))</f>
        <v/>
      </c>
      <c r="DF191" s="370" t="str">
        <f ca="1">+IF(OFFSET('Sanitation Data'!$H$29,0,10*ROW('Sanitation Data'!H185))="","",OFFSET('Sanitation Data'!$H$29,0,10*ROW('Sanitation Data'!H185)))</f>
        <v/>
      </c>
      <c r="DG191" s="370" t="str">
        <f ca="1">+IF(OFFSET('Sanitation Data'!$H$30,0,10*ROW('Sanitation Data'!H185))="","",OFFSET('Sanitation Data'!$H$30,0,10*ROW('Sanitation Data'!H185)))</f>
        <v/>
      </c>
      <c r="DH191" s="370" t="str">
        <f ca="1">+IF(OFFSET('Sanitation Data'!$H$31,0,10*ROW('Sanitation Data'!H185))="","",OFFSET('Sanitation Data'!$H$31,0,10*ROW('Sanitation Data'!H185)))</f>
        <v/>
      </c>
      <c r="DI191" s="370" t="str">
        <f ca="1">+IF(OFFSET('Sanitation Data'!$H$32,0,10*ROW('Sanitation Data'!H185))="","",OFFSET('Sanitation Data'!$H$32,0,10*ROW('Sanitation Data'!H185)))</f>
        <v/>
      </c>
      <c r="DJ191" s="370" t="str">
        <f ca="1">+IF(OFFSET('Sanitation Data'!$I$28,0,10*ROW('Sanitation Data'!I185))="","",OFFSET('Sanitation Data'!$I$28,0,10*ROW('Sanitation Data'!I185)))</f>
        <v/>
      </c>
      <c r="DK191" s="370" t="str">
        <f ca="1">+IF(OFFSET('Sanitation Data'!$I$29,0,10*ROW('Sanitation Data'!I185))="","",OFFSET('Sanitation Data'!$I$29,0,10*ROW('Sanitation Data'!I185)))</f>
        <v/>
      </c>
      <c r="DL191" s="370" t="str">
        <f ca="1">+IF(OFFSET('Sanitation Data'!$I$30,0,10*ROW('Sanitation Data'!I185))="","",OFFSET('Sanitation Data'!$I$30,0,10*ROW('Sanitation Data'!I185)))</f>
        <v/>
      </c>
      <c r="DM191" s="370" t="str">
        <f ca="1">+IF(OFFSET('Sanitation Data'!$I$31,0,10*ROW('Sanitation Data'!I185))="","",OFFSET('Sanitation Data'!$I$31,0,10*ROW('Sanitation Data'!I185)))</f>
        <v/>
      </c>
      <c r="DN191" s="370" t="str">
        <f ca="1">+IF(OFFSET('Sanitation Data'!$I$32,0,10*ROW('Sanitation Data'!I185))="","",OFFSET('Sanitation Data'!$I$32,0,10*ROW('Sanitation Data'!I185)))</f>
        <v/>
      </c>
      <c r="DO191" s="370" t="str">
        <f ca="1">+IF(OFFSET('Hygiene Data'!$D$11,0,10*ROW('Hygiene Data'!D185))="","",OFFSET('Hygiene Data'!$D$11,0,10*ROW('Hygiene Data'!D185)))</f>
        <v/>
      </c>
      <c r="DP191" s="370" t="str">
        <f ca="1">+IF(OFFSET('Hygiene Data'!$D$12,0,10*ROW('Hygiene Data'!D185))="","",OFFSET('Hygiene Data'!$D$12,0,10*ROW('Hygiene Data'!D185)))</f>
        <v/>
      </c>
      <c r="DQ191" s="370" t="str">
        <f ca="1">+IF(OFFSET('Hygiene Data'!$D$13,0,10*ROW('Hygiene Data'!D185))="","",OFFSET('Hygiene Data'!$D$13,0,10*ROW('Hygiene Data'!D185)))</f>
        <v/>
      </c>
      <c r="DR191" s="370" t="str">
        <f ca="1">+IF(OFFSET('Hygiene Data'!$E$11,0,10*ROW('Hygiene Data'!E185))="","",OFFSET('Hygiene Data'!$E$11,0,10*ROW('Hygiene Data'!E185)))</f>
        <v/>
      </c>
      <c r="DS191" s="370" t="str">
        <f ca="1">+IF(OFFSET('Hygiene Data'!$E$12,0,10*ROW('Hygiene Data'!E185))="","",OFFSET('Hygiene Data'!$E$12,0,10*ROW('Hygiene Data'!E185)))</f>
        <v/>
      </c>
      <c r="DT191" s="370" t="str">
        <f ca="1">+IF(OFFSET('Hygiene Data'!$E$13,0,10*ROW('Hygiene Data'!E185))="","",OFFSET('Hygiene Data'!$E$13,0,10*ROW('Hygiene Data'!E185)))</f>
        <v/>
      </c>
      <c r="DU191" s="370" t="str">
        <f ca="1">+IF(OFFSET('Hygiene Data'!$F$11,0,10*ROW('Hygiene Data'!F185))="","",OFFSET('Hygiene Data'!$F$11,0,10*ROW('Hygiene Data'!F185)))</f>
        <v/>
      </c>
      <c r="DV191" s="370" t="str">
        <f ca="1">+IF(OFFSET('Hygiene Data'!$F$12,0,10*ROW('Hygiene Data'!F185))="","",OFFSET('Hygiene Data'!$F$12,0,10*ROW('Hygiene Data'!F185)))</f>
        <v/>
      </c>
      <c r="DW191" s="370" t="str">
        <f ca="1">+IF(OFFSET('Hygiene Data'!$F$13,0,10*ROW('Hygiene Data'!F185))="","",OFFSET('Hygiene Data'!$F$13,0,10*ROW('Hygiene Data'!F185)))</f>
        <v/>
      </c>
      <c r="DX191" s="370" t="str">
        <f ca="1">+IF(OFFSET('Hygiene Data'!$G$11,0,10*ROW('Hygiene Data'!G185))="","",OFFSET('Hygiene Data'!$G$11,0,10*ROW('Hygiene Data'!G185)))</f>
        <v/>
      </c>
      <c r="DY191" s="370" t="str">
        <f ca="1">+IF(OFFSET('Hygiene Data'!$G$12,0,10*ROW('Hygiene Data'!G185))="","",OFFSET('Hygiene Data'!$G$12,0,10*ROW('Hygiene Data'!G185)))</f>
        <v/>
      </c>
      <c r="DZ191" s="370" t="str">
        <f ca="1">+IF(OFFSET('Hygiene Data'!$G$13,0,10*ROW('Hygiene Data'!G185))="","",OFFSET('Hygiene Data'!$G$13,0,10*ROW('Hygiene Data'!G185)))</f>
        <v/>
      </c>
      <c r="EA191" s="370" t="str">
        <f ca="1">+IF(OFFSET('Hygiene Data'!$H$11,0,10*ROW('Hygiene Data'!H185))="","",OFFSET('Hygiene Data'!$H$11,0,10*ROW('Hygiene Data'!H185)))</f>
        <v/>
      </c>
      <c r="EB191" s="370" t="str">
        <f ca="1">+IF(OFFSET('Hygiene Data'!$H$12,0,10*ROW('Hygiene Data'!H185))="","",OFFSET('Hygiene Data'!$H$12,0,10*ROW('Hygiene Data'!H185)))</f>
        <v/>
      </c>
      <c r="EC191" s="370" t="str">
        <f ca="1">+IF(OFFSET('Hygiene Data'!$H$13,0,10*ROW('Hygiene Data'!H185))="","",OFFSET('Hygiene Data'!$H$13,0,10*ROW('Hygiene Data'!H185)))</f>
        <v/>
      </c>
      <c r="ED191" s="370" t="str">
        <f ca="1">+IF(OFFSET('Hygiene Data'!$I$11,0,10*ROW('Hygiene Data'!I185))="","",OFFSET('Hygiene Data'!$I$11,0,10*ROW('Hygiene Data'!I185)))</f>
        <v/>
      </c>
      <c r="EE191" s="370" t="str">
        <f ca="1">+IF(OFFSET('Hygiene Data'!$I$12,0,10*ROW('Hygiene Data'!I185))="","",OFFSET('Hygiene Data'!$I$12,0,10*ROW('Hygiene Data'!I185)))</f>
        <v/>
      </c>
      <c r="EF191" s="370" t="str">
        <f ca="1">+IF(OFFSET('Hygiene Data'!$I$13,0,10*ROW('Hygiene Data'!I185))="","",OFFSET('Hygiene Data'!$I$13,0,10*ROW('Hygiene Data'!I185)))</f>
        <v/>
      </c>
    </row>
    <row r="192" spans="1:136" x14ac:dyDescent="0.25">
      <c r="A192" s="479" t="str">
        <f ca="1">+IF(OFFSET('Water Data'!$B$2,0,10*ROW('Water Data'!E186))="","",OFFSET('Water Data'!$B$2,0,10*ROW('Water Data'!E186)))</f>
        <v/>
      </c>
      <c r="B192" s="47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6" t="str">
        <f t="shared" ca="1" si="2"/>
        <v/>
      </c>
      <c r="D192" s="50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0" t="str">
        <f ca="1">+IF(OFFSET('Water Data'!$D$27,0,10*ROW('Water Data'!D186))="","",OFFSET('Water Data'!$D$27,0,10*ROW('Water Data'!D186)))</f>
        <v/>
      </c>
      <c r="BT192" s="370" t="str">
        <f ca="1">+IF(OFFSET('Water Data'!$D$28,0,10*ROW('Water Data'!D186))="","",OFFSET('Water Data'!$D$28,0,10*ROW('Water Data'!D186)))</f>
        <v/>
      </c>
      <c r="BU192" s="370" t="str">
        <f ca="1">+IF(OFFSET('Water Data'!$D$29,0,10*ROW('Water Data'!D186))="","",OFFSET('Water Data'!$D$29,0,10*ROW('Water Data'!D186)))</f>
        <v/>
      </c>
      <c r="BV192" s="370" t="str">
        <f ca="1">+IF(OFFSET('Water Data'!$E$27,0,10*ROW('Water Data'!E186))="","",OFFSET('Water Data'!$E$27,0,10*ROW('Water Data'!E186)))</f>
        <v/>
      </c>
      <c r="BW192" s="370" t="str">
        <f ca="1">+IF(OFFSET('Water Data'!$E$28,0,10*ROW('Water Data'!E186))="","",OFFSET('Water Data'!$E$28,0,10*ROW('Water Data'!E186)))</f>
        <v/>
      </c>
      <c r="BX192" s="370" t="str">
        <f ca="1">+IF(OFFSET('Water Data'!$E$29,0,10*ROW('Water Data'!E186))="","",OFFSET('Water Data'!$E$29,0,10*ROW('Water Data'!E186)))</f>
        <v/>
      </c>
      <c r="BY192" s="370" t="str">
        <f ca="1">+IF(OFFSET('Water Data'!$F$27,0,10*ROW('Water Data'!F186))="","",OFFSET('Water Data'!$F$27,0,10*ROW('Water Data'!F186)))</f>
        <v/>
      </c>
      <c r="BZ192" s="370" t="str">
        <f ca="1">+IF(OFFSET('Water Data'!$F$28,0,10*ROW('Water Data'!F186))="","",OFFSET('Water Data'!$F$28,0,10*ROW('Water Data'!F186)))</f>
        <v/>
      </c>
      <c r="CA192" s="370" t="str">
        <f ca="1">+IF(OFFSET('Water Data'!$F$29,0,10*ROW('Water Data'!F186))="","",OFFSET('Water Data'!$F$29,0,10*ROW('Water Data'!F186)))</f>
        <v/>
      </c>
      <c r="CB192" s="370" t="str">
        <f ca="1">+IF(OFFSET('Water Data'!$G$27,0,10*ROW('Water Data'!G186))="","",OFFSET('Water Data'!$G$27,0,10*ROW('Water Data'!G186)))</f>
        <v/>
      </c>
      <c r="CC192" s="370" t="str">
        <f ca="1">+IF(OFFSET('Water Data'!$G$28,0,10*ROW('Water Data'!G186))="","",OFFSET('Water Data'!$G$28,0,10*ROW('Water Data'!G186)))</f>
        <v/>
      </c>
      <c r="CD192" s="370" t="str">
        <f ca="1">+IF(OFFSET('Water Data'!$G$29,0,10*ROW('Water Data'!G186))="","",OFFSET('Water Data'!$G$29,0,10*ROW('Water Data'!G186)))</f>
        <v/>
      </c>
      <c r="CE192" s="370" t="str">
        <f ca="1">+IF(OFFSET('Water Data'!$H$27,0,10*ROW('Water Data'!H186))="","",OFFSET('Water Data'!$H$27,0,10*ROW('Water Data'!H186)))</f>
        <v/>
      </c>
      <c r="CF192" s="370" t="str">
        <f ca="1">+IF(OFFSET('Water Data'!$H$28,0,10*ROW('Water Data'!H186))="","",OFFSET('Water Data'!$H$28,0,10*ROW('Water Data'!H186)))</f>
        <v/>
      </c>
      <c r="CG192" s="370" t="str">
        <f ca="1">+IF(OFFSET('Water Data'!$H$29,0,10*ROW('Water Data'!H186))="","",OFFSET('Water Data'!$H$29,0,10*ROW('Water Data'!H186)))</f>
        <v/>
      </c>
      <c r="CH192" s="370" t="str">
        <f ca="1">+IF(OFFSET('Water Data'!$I$27,0,10*ROW('Water Data'!I186))="","",OFFSET('Water Data'!$I$27,0,10*ROW('Water Data'!I186)))</f>
        <v/>
      </c>
      <c r="CI192" s="370" t="str">
        <f ca="1">+IF(OFFSET('Water Data'!$I$28,0,10*ROW('Water Data'!I186))="","",OFFSET('Water Data'!$I$28,0,10*ROW('Water Data'!I186)))</f>
        <v/>
      </c>
      <c r="CJ192" s="370" t="str">
        <f ca="1">+IF(OFFSET('Water Data'!$I$29,0,10*ROW('Water Data'!I186))="","",OFFSET('Water Data'!$I$29,0,10*ROW('Water Data'!I186)))</f>
        <v/>
      </c>
      <c r="CK192" s="370" t="str">
        <f ca="1">+IF(OFFSET('Sanitation Data'!$D$28,0,10*ROW('Sanitation Data'!D186))="","",OFFSET('Sanitation Data'!$D$28,0,10*ROW('Sanitation Data'!D186)))</f>
        <v/>
      </c>
      <c r="CL192" s="370" t="str">
        <f ca="1">+IF(OFFSET('Sanitation Data'!$D$29,0,10*ROW('Sanitation Data'!D186))="","",OFFSET('Sanitation Data'!$D$29,0,10*ROW('Sanitation Data'!D186)))</f>
        <v/>
      </c>
      <c r="CM192" s="370" t="str">
        <f ca="1">+IF(OFFSET('Sanitation Data'!$D$30,0,10*ROW('Sanitation Data'!D186))="","",OFFSET('Sanitation Data'!$D$30,0,10*ROW('Sanitation Data'!D186)))</f>
        <v/>
      </c>
      <c r="CN192" s="370" t="str">
        <f ca="1">+IF(OFFSET('Sanitation Data'!$D$31,0,10*ROW('Sanitation Data'!D186))="","",OFFSET('Sanitation Data'!$D$31,0,10*ROW('Sanitation Data'!D186)))</f>
        <v/>
      </c>
      <c r="CO192" s="370" t="str">
        <f ca="1">+IF(OFFSET('Sanitation Data'!$D$32,0,10*ROW('Sanitation Data'!D186))="","",OFFSET('Sanitation Data'!$D$32,0,10*ROW('Sanitation Data'!D186)))</f>
        <v/>
      </c>
      <c r="CP192" s="370" t="str">
        <f ca="1">+IF(OFFSET('Sanitation Data'!$E$28,0,10*ROW('Sanitation Data'!E186))="","",OFFSET('Sanitation Data'!$E$28,0,10*ROW('Sanitation Data'!E186)))</f>
        <v/>
      </c>
      <c r="CQ192" s="370" t="str">
        <f ca="1">+IF(OFFSET('Sanitation Data'!$E$29,0,10*ROW('Sanitation Data'!E186))="","",OFFSET('Sanitation Data'!$E$29,0,10*ROW('Sanitation Data'!E186)))</f>
        <v/>
      </c>
      <c r="CR192" s="370" t="str">
        <f ca="1">+IF(OFFSET('Sanitation Data'!$E$30,0,10*ROW('Sanitation Data'!E186))="","",OFFSET('Sanitation Data'!$E$30,0,10*ROW('Sanitation Data'!E186)))</f>
        <v/>
      </c>
      <c r="CS192" s="370" t="str">
        <f ca="1">+IF(OFFSET('Sanitation Data'!$E$31,0,10*ROW('Sanitation Data'!E186))="","",OFFSET('Sanitation Data'!$E$31,0,10*ROW('Sanitation Data'!E186)))</f>
        <v/>
      </c>
      <c r="CT192" s="370" t="str">
        <f ca="1">+IF(OFFSET('Sanitation Data'!$E$32,0,10*ROW('Sanitation Data'!E186))="","",OFFSET('Sanitation Data'!$E$32,0,10*ROW('Sanitation Data'!E186)))</f>
        <v/>
      </c>
      <c r="CU192" s="370" t="str">
        <f ca="1">+IF(OFFSET('Sanitation Data'!$F$28,0,10*ROW('Sanitation Data'!F186))="","",OFFSET('Sanitation Data'!$F$28,0,10*ROW('Sanitation Data'!F186)))</f>
        <v/>
      </c>
      <c r="CV192" s="370" t="str">
        <f ca="1">+IF(OFFSET('Sanitation Data'!$F$29,0,10*ROW('Sanitation Data'!F186))="","",OFFSET('Sanitation Data'!$F$29,0,10*ROW('Sanitation Data'!F186)))</f>
        <v/>
      </c>
      <c r="CW192" s="370" t="str">
        <f ca="1">+IF(OFFSET('Sanitation Data'!$F$30,0,10*ROW('Sanitation Data'!F186))="","",OFFSET('Sanitation Data'!$F$30,0,10*ROW('Sanitation Data'!F186)))</f>
        <v/>
      </c>
      <c r="CX192" s="370" t="str">
        <f ca="1">+IF(OFFSET('Sanitation Data'!$F$31,0,10*ROW('Sanitation Data'!F186))="","",OFFSET('Sanitation Data'!$F$31,0,10*ROW('Sanitation Data'!F186)))</f>
        <v/>
      </c>
      <c r="CY192" s="370" t="str">
        <f ca="1">+IF(OFFSET('Sanitation Data'!$F$32,0,10*ROW('Sanitation Data'!F186))="","",OFFSET('Sanitation Data'!$F$32,0,10*ROW('Sanitation Data'!F186)))</f>
        <v/>
      </c>
      <c r="CZ192" s="370" t="str">
        <f ca="1">+IF(OFFSET('Sanitation Data'!$G$28,0,10*ROW('Sanitation Data'!G186))="","",OFFSET('Sanitation Data'!$G$28,0,10*ROW('Sanitation Data'!G186)))</f>
        <v/>
      </c>
      <c r="DA192" s="370" t="str">
        <f ca="1">+IF(OFFSET('Sanitation Data'!$G$29,0,10*ROW('Sanitation Data'!G186))="","",OFFSET('Sanitation Data'!$G$29,0,10*ROW('Sanitation Data'!G186)))</f>
        <v/>
      </c>
      <c r="DB192" s="370" t="str">
        <f ca="1">+IF(OFFSET('Sanitation Data'!$G$30,0,10*ROW('Sanitation Data'!G186))="","",OFFSET('Sanitation Data'!$G$30,0,10*ROW('Sanitation Data'!G186)))</f>
        <v/>
      </c>
      <c r="DC192" s="370" t="str">
        <f ca="1">+IF(OFFSET('Sanitation Data'!$G$31,0,10*ROW('Sanitation Data'!G186))="","",OFFSET('Sanitation Data'!$G$31,0,10*ROW('Sanitation Data'!G186)))</f>
        <v/>
      </c>
      <c r="DD192" s="370" t="str">
        <f ca="1">+IF(OFFSET('Sanitation Data'!$G$32,0,10*ROW('Sanitation Data'!G186))="","",OFFSET('Sanitation Data'!$G$32,0,10*ROW('Sanitation Data'!G186)))</f>
        <v/>
      </c>
      <c r="DE192" s="370" t="str">
        <f ca="1">+IF(OFFSET('Sanitation Data'!$H$28,0,10*ROW('Sanitation Data'!H186))="","",OFFSET('Sanitation Data'!$H$28,0,10*ROW('Sanitation Data'!H186)))</f>
        <v/>
      </c>
      <c r="DF192" s="370" t="str">
        <f ca="1">+IF(OFFSET('Sanitation Data'!$H$29,0,10*ROW('Sanitation Data'!H186))="","",OFFSET('Sanitation Data'!$H$29,0,10*ROW('Sanitation Data'!H186)))</f>
        <v/>
      </c>
      <c r="DG192" s="370" t="str">
        <f ca="1">+IF(OFFSET('Sanitation Data'!$H$30,0,10*ROW('Sanitation Data'!H186))="","",OFFSET('Sanitation Data'!$H$30,0,10*ROW('Sanitation Data'!H186)))</f>
        <v/>
      </c>
      <c r="DH192" s="370" t="str">
        <f ca="1">+IF(OFFSET('Sanitation Data'!$H$31,0,10*ROW('Sanitation Data'!H186))="","",OFFSET('Sanitation Data'!$H$31,0,10*ROW('Sanitation Data'!H186)))</f>
        <v/>
      </c>
      <c r="DI192" s="370" t="str">
        <f ca="1">+IF(OFFSET('Sanitation Data'!$H$32,0,10*ROW('Sanitation Data'!H186))="","",OFFSET('Sanitation Data'!$H$32,0,10*ROW('Sanitation Data'!H186)))</f>
        <v/>
      </c>
      <c r="DJ192" s="370" t="str">
        <f ca="1">+IF(OFFSET('Sanitation Data'!$I$28,0,10*ROW('Sanitation Data'!I186))="","",OFFSET('Sanitation Data'!$I$28,0,10*ROW('Sanitation Data'!I186)))</f>
        <v/>
      </c>
      <c r="DK192" s="370" t="str">
        <f ca="1">+IF(OFFSET('Sanitation Data'!$I$29,0,10*ROW('Sanitation Data'!I186))="","",OFFSET('Sanitation Data'!$I$29,0,10*ROW('Sanitation Data'!I186)))</f>
        <v/>
      </c>
      <c r="DL192" s="370" t="str">
        <f ca="1">+IF(OFFSET('Sanitation Data'!$I$30,0,10*ROW('Sanitation Data'!I186))="","",OFFSET('Sanitation Data'!$I$30,0,10*ROW('Sanitation Data'!I186)))</f>
        <v/>
      </c>
      <c r="DM192" s="370" t="str">
        <f ca="1">+IF(OFFSET('Sanitation Data'!$I$31,0,10*ROW('Sanitation Data'!I186))="","",OFFSET('Sanitation Data'!$I$31,0,10*ROW('Sanitation Data'!I186)))</f>
        <v/>
      </c>
      <c r="DN192" s="370" t="str">
        <f ca="1">+IF(OFFSET('Sanitation Data'!$I$32,0,10*ROW('Sanitation Data'!I186))="","",OFFSET('Sanitation Data'!$I$32,0,10*ROW('Sanitation Data'!I186)))</f>
        <v/>
      </c>
      <c r="DO192" s="370" t="str">
        <f ca="1">+IF(OFFSET('Hygiene Data'!$D$11,0,10*ROW('Hygiene Data'!D186))="","",OFFSET('Hygiene Data'!$D$11,0,10*ROW('Hygiene Data'!D186)))</f>
        <v/>
      </c>
      <c r="DP192" s="370" t="str">
        <f ca="1">+IF(OFFSET('Hygiene Data'!$D$12,0,10*ROW('Hygiene Data'!D186))="","",OFFSET('Hygiene Data'!$D$12,0,10*ROW('Hygiene Data'!D186)))</f>
        <v/>
      </c>
      <c r="DQ192" s="370" t="str">
        <f ca="1">+IF(OFFSET('Hygiene Data'!$D$13,0,10*ROW('Hygiene Data'!D186))="","",OFFSET('Hygiene Data'!$D$13,0,10*ROW('Hygiene Data'!D186)))</f>
        <v/>
      </c>
      <c r="DR192" s="370" t="str">
        <f ca="1">+IF(OFFSET('Hygiene Data'!$E$11,0,10*ROW('Hygiene Data'!E186))="","",OFFSET('Hygiene Data'!$E$11,0,10*ROW('Hygiene Data'!E186)))</f>
        <v/>
      </c>
      <c r="DS192" s="370" t="str">
        <f ca="1">+IF(OFFSET('Hygiene Data'!$E$12,0,10*ROW('Hygiene Data'!E186))="","",OFFSET('Hygiene Data'!$E$12,0,10*ROW('Hygiene Data'!E186)))</f>
        <v/>
      </c>
      <c r="DT192" s="370" t="str">
        <f ca="1">+IF(OFFSET('Hygiene Data'!$E$13,0,10*ROW('Hygiene Data'!E186))="","",OFFSET('Hygiene Data'!$E$13,0,10*ROW('Hygiene Data'!E186)))</f>
        <v/>
      </c>
      <c r="DU192" s="370" t="str">
        <f ca="1">+IF(OFFSET('Hygiene Data'!$F$11,0,10*ROW('Hygiene Data'!F186))="","",OFFSET('Hygiene Data'!$F$11,0,10*ROW('Hygiene Data'!F186)))</f>
        <v/>
      </c>
      <c r="DV192" s="370" t="str">
        <f ca="1">+IF(OFFSET('Hygiene Data'!$F$12,0,10*ROW('Hygiene Data'!F186))="","",OFFSET('Hygiene Data'!$F$12,0,10*ROW('Hygiene Data'!F186)))</f>
        <v/>
      </c>
      <c r="DW192" s="370" t="str">
        <f ca="1">+IF(OFFSET('Hygiene Data'!$F$13,0,10*ROW('Hygiene Data'!F186))="","",OFFSET('Hygiene Data'!$F$13,0,10*ROW('Hygiene Data'!F186)))</f>
        <v/>
      </c>
      <c r="DX192" s="370" t="str">
        <f ca="1">+IF(OFFSET('Hygiene Data'!$G$11,0,10*ROW('Hygiene Data'!G186))="","",OFFSET('Hygiene Data'!$G$11,0,10*ROW('Hygiene Data'!G186)))</f>
        <v/>
      </c>
      <c r="DY192" s="370" t="str">
        <f ca="1">+IF(OFFSET('Hygiene Data'!$G$12,0,10*ROW('Hygiene Data'!G186))="","",OFFSET('Hygiene Data'!$G$12,0,10*ROW('Hygiene Data'!G186)))</f>
        <v/>
      </c>
      <c r="DZ192" s="370" t="str">
        <f ca="1">+IF(OFFSET('Hygiene Data'!$G$13,0,10*ROW('Hygiene Data'!G186))="","",OFFSET('Hygiene Data'!$G$13,0,10*ROW('Hygiene Data'!G186)))</f>
        <v/>
      </c>
      <c r="EA192" s="370" t="str">
        <f ca="1">+IF(OFFSET('Hygiene Data'!$H$11,0,10*ROW('Hygiene Data'!H186))="","",OFFSET('Hygiene Data'!$H$11,0,10*ROW('Hygiene Data'!H186)))</f>
        <v/>
      </c>
      <c r="EB192" s="370" t="str">
        <f ca="1">+IF(OFFSET('Hygiene Data'!$H$12,0,10*ROW('Hygiene Data'!H186))="","",OFFSET('Hygiene Data'!$H$12,0,10*ROW('Hygiene Data'!H186)))</f>
        <v/>
      </c>
      <c r="EC192" s="370" t="str">
        <f ca="1">+IF(OFFSET('Hygiene Data'!$H$13,0,10*ROW('Hygiene Data'!H186))="","",OFFSET('Hygiene Data'!$H$13,0,10*ROW('Hygiene Data'!H186)))</f>
        <v/>
      </c>
      <c r="ED192" s="370" t="str">
        <f ca="1">+IF(OFFSET('Hygiene Data'!$I$11,0,10*ROW('Hygiene Data'!I186))="","",OFFSET('Hygiene Data'!$I$11,0,10*ROW('Hygiene Data'!I186)))</f>
        <v/>
      </c>
      <c r="EE192" s="370" t="str">
        <f ca="1">+IF(OFFSET('Hygiene Data'!$I$12,0,10*ROW('Hygiene Data'!I186))="","",OFFSET('Hygiene Data'!$I$12,0,10*ROW('Hygiene Data'!I186)))</f>
        <v/>
      </c>
      <c r="EF192" s="370" t="str">
        <f ca="1">+IF(OFFSET('Hygiene Data'!$I$13,0,10*ROW('Hygiene Data'!I186))="","",OFFSET('Hygiene Data'!$I$13,0,10*ROW('Hygiene Data'!I186)))</f>
        <v/>
      </c>
    </row>
    <row r="193" spans="1:136" x14ac:dyDescent="0.25">
      <c r="A193" s="479" t="str">
        <f ca="1">+IF(OFFSET('Water Data'!$B$2,0,10*ROW('Water Data'!E187))="","",OFFSET('Water Data'!$B$2,0,10*ROW('Water Data'!E187)))</f>
        <v/>
      </c>
      <c r="B193" s="47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6" t="str">
        <f t="shared" ca="1" si="2"/>
        <v/>
      </c>
      <c r="D193" s="50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0" t="str">
        <f ca="1">+IF(OFFSET('Water Data'!$D$27,0,10*ROW('Water Data'!D187))="","",OFFSET('Water Data'!$D$27,0,10*ROW('Water Data'!D187)))</f>
        <v/>
      </c>
      <c r="BT193" s="370" t="str">
        <f ca="1">+IF(OFFSET('Water Data'!$D$28,0,10*ROW('Water Data'!D187))="","",OFFSET('Water Data'!$D$28,0,10*ROW('Water Data'!D187)))</f>
        <v/>
      </c>
      <c r="BU193" s="370" t="str">
        <f ca="1">+IF(OFFSET('Water Data'!$D$29,0,10*ROW('Water Data'!D187))="","",OFFSET('Water Data'!$D$29,0,10*ROW('Water Data'!D187)))</f>
        <v/>
      </c>
      <c r="BV193" s="370" t="str">
        <f ca="1">+IF(OFFSET('Water Data'!$E$27,0,10*ROW('Water Data'!E187))="","",OFFSET('Water Data'!$E$27,0,10*ROW('Water Data'!E187)))</f>
        <v/>
      </c>
      <c r="BW193" s="370" t="str">
        <f ca="1">+IF(OFFSET('Water Data'!$E$28,0,10*ROW('Water Data'!E187))="","",OFFSET('Water Data'!$E$28,0,10*ROW('Water Data'!E187)))</f>
        <v/>
      </c>
      <c r="BX193" s="370" t="str">
        <f ca="1">+IF(OFFSET('Water Data'!$E$29,0,10*ROW('Water Data'!E187))="","",OFFSET('Water Data'!$E$29,0,10*ROW('Water Data'!E187)))</f>
        <v/>
      </c>
      <c r="BY193" s="370" t="str">
        <f ca="1">+IF(OFFSET('Water Data'!$F$27,0,10*ROW('Water Data'!F187))="","",OFFSET('Water Data'!$F$27,0,10*ROW('Water Data'!F187)))</f>
        <v/>
      </c>
      <c r="BZ193" s="370" t="str">
        <f ca="1">+IF(OFFSET('Water Data'!$F$28,0,10*ROW('Water Data'!F187))="","",OFFSET('Water Data'!$F$28,0,10*ROW('Water Data'!F187)))</f>
        <v/>
      </c>
      <c r="CA193" s="370" t="str">
        <f ca="1">+IF(OFFSET('Water Data'!$F$29,0,10*ROW('Water Data'!F187))="","",OFFSET('Water Data'!$F$29,0,10*ROW('Water Data'!F187)))</f>
        <v/>
      </c>
      <c r="CB193" s="370" t="str">
        <f ca="1">+IF(OFFSET('Water Data'!$G$27,0,10*ROW('Water Data'!G187))="","",OFFSET('Water Data'!$G$27,0,10*ROW('Water Data'!G187)))</f>
        <v/>
      </c>
      <c r="CC193" s="370" t="str">
        <f ca="1">+IF(OFFSET('Water Data'!$G$28,0,10*ROW('Water Data'!G187))="","",OFFSET('Water Data'!$G$28,0,10*ROW('Water Data'!G187)))</f>
        <v/>
      </c>
      <c r="CD193" s="370" t="str">
        <f ca="1">+IF(OFFSET('Water Data'!$G$29,0,10*ROW('Water Data'!G187))="","",OFFSET('Water Data'!$G$29,0,10*ROW('Water Data'!G187)))</f>
        <v/>
      </c>
      <c r="CE193" s="370" t="str">
        <f ca="1">+IF(OFFSET('Water Data'!$H$27,0,10*ROW('Water Data'!H187))="","",OFFSET('Water Data'!$H$27,0,10*ROW('Water Data'!H187)))</f>
        <v/>
      </c>
      <c r="CF193" s="370" t="str">
        <f ca="1">+IF(OFFSET('Water Data'!$H$28,0,10*ROW('Water Data'!H187))="","",OFFSET('Water Data'!$H$28,0,10*ROW('Water Data'!H187)))</f>
        <v/>
      </c>
      <c r="CG193" s="370" t="str">
        <f ca="1">+IF(OFFSET('Water Data'!$H$29,0,10*ROW('Water Data'!H187))="","",OFFSET('Water Data'!$H$29,0,10*ROW('Water Data'!H187)))</f>
        <v/>
      </c>
      <c r="CH193" s="370" t="str">
        <f ca="1">+IF(OFFSET('Water Data'!$I$27,0,10*ROW('Water Data'!I187))="","",OFFSET('Water Data'!$I$27,0,10*ROW('Water Data'!I187)))</f>
        <v/>
      </c>
      <c r="CI193" s="370" t="str">
        <f ca="1">+IF(OFFSET('Water Data'!$I$28,0,10*ROW('Water Data'!I187))="","",OFFSET('Water Data'!$I$28,0,10*ROW('Water Data'!I187)))</f>
        <v/>
      </c>
      <c r="CJ193" s="370" t="str">
        <f ca="1">+IF(OFFSET('Water Data'!$I$29,0,10*ROW('Water Data'!I187))="","",OFFSET('Water Data'!$I$29,0,10*ROW('Water Data'!I187)))</f>
        <v/>
      </c>
      <c r="CK193" s="370" t="str">
        <f ca="1">+IF(OFFSET('Sanitation Data'!$D$28,0,10*ROW('Sanitation Data'!D187))="","",OFFSET('Sanitation Data'!$D$28,0,10*ROW('Sanitation Data'!D187)))</f>
        <v/>
      </c>
      <c r="CL193" s="370" t="str">
        <f ca="1">+IF(OFFSET('Sanitation Data'!$D$29,0,10*ROW('Sanitation Data'!D187))="","",OFFSET('Sanitation Data'!$D$29,0,10*ROW('Sanitation Data'!D187)))</f>
        <v/>
      </c>
      <c r="CM193" s="370" t="str">
        <f ca="1">+IF(OFFSET('Sanitation Data'!$D$30,0,10*ROW('Sanitation Data'!D187))="","",OFFSET('Sanitation Data'!$D$30,0,10*ROW('Sanitation Data'!D187)))</f>
        <v/>
      </c>
      <c r="CN193" s="370" t="str">
        <f ca="1">+IF(OFFSET('Sanitation Data'!$D$31,0,10*ROW('Sanitation Data'!D187))="","",OFFSET('Sanitation Data'!$D$31,0,10*ROW('Sanitation Data'!D187)))</f>
        <v/>
      </c>
      <c r="CO193" s="370" t="str">
        <f ca="1">+IF(OFFSET('Sanitation Data'!$D$32,0,10*ROW('Sanitation Data'!D187))="","",OFFSET('Sanitation Data'!$D$32,0,10*ROW('Sanitation Data'!D187)))</f>
        <v/>
      </c>
      <c r="CP193" s="370" t="str">
        <f ca="1">+IF(OFFSET('Sanitation Data'!$E$28,0,10*ROW('Sanitation Data'!E187))="","",OFFSET('Sanitation Data'!$E$28,0,10*ROW('Sanitation Data'!E187)))</f>
        <v/>
      </c>
      <c r="CQ193" s="370" t="str">
        <f ca="1">+IF(OFFSET('Sanitation Data'!$E$29,0,10*ROW('Sanitation Data'!E187))="","",OFFSET('Sanitation Data'!$E$29,0,10*ROW('Sanitation Data'!E187)))</f>
        <v/>
      </c>
      <c r="CR193" s="370" t="str">
        <f ca="1">+IF(OFFSET('Sanitation Data'!$E$30,0,10*ROW('Sanitation Data'!E187))="","",OFFSET('Sanitation Data'!$E$30,0,10*ROW('Sanitation Data'!E187)))</f>
        <v/>
      </c>
      <c r="CS193" s="370" t="str">
        <f ca="1">+IF(OFFSET('Sanitation Data'!$E$31,0,10*ROW('Sanitation Data'!E187))="","",OFFSET('Sanitation Data'!$E$31,0,10*ROW('Sanitation Data'!E187)))</f>
        <v/>
      </c>
      <c r="CT193" s="370" t="str">
        <f ca="1">+IF(OFFSET('Sanitation Data'!$E$32,0,10*ROW('Sanitation Data'!E187))="","",OFFSET('Sanitation Data'!$E$32,0,10*ROW('Sanitation Data'!E187)))</f>
        <v/>
      </c>
      <c r="CU193" s="370" t="str">
        <f ca="1">+IF(OFFSET('Sanitation Data'!$F$28,0,10*ROW('Sanitation Data'!F187))="","",OFFSET('Sanitation Data'!$F$28,0,10*ROW('Sanitation Data'!F187)))</f>
        <v/>
      </c>
      <c r="CV193" s="370" t="str">
        <f ca="1">+IF(OFFSET('Sanitation Data'!$F$29,0,10*ROW('Sanitation Data'!F187))="","",OFFSET('Sanitation Data'!$F$29,0,10*ROW('Sanitation Data'!F187)))</f>
        <v/>
      </c>
      <c r="CW193" s="370" t="str">
        <f ca="1">+IF(OFFSET('Sanitation Data'!$F$30,0,10*ROW('Sanitation Data'!F187))="","",OFFSET('Sanitation Data'!$F$30,0,10*ROW('Sanitation Data'!F187)))</f>
        <v/>
      </c>
      <c r="CX193" s="370" t="str">
        <f ca="1">+IF(OFFSET('Sanitation Data'!$F$31,0,10*ROW('Sanitation Data'!F187))="","",OFFSET('Sanitation Data'!$F$31,0,10*ROW('Sanitation Data'!F187)))</f>
        <v/>
      </c>
      <c r="CY193" s="370" t="str">
        <f ca="1">+IF(OFFSET('Sanitation Data'!$F$32,0,10*ROW('Sanitation Data'!F187))="","",OFFSET('Sanitation Data'!$F$32,0,10*ROW('Sanitation Data'!F187)))</f>
        <v/>
      </c>
      <c r="CZ193" s="370" t="str">
        <f ca="1">+IF(OFFSET('Sanitation Data'!$G$28,0,10*ROW('Sanitation Data'!G187))="","",OFFSET('Sanitation Data'!$G$28,0,10*ROW('Sanitation Data'!G187)))</f>
        <v/>
      </c>
      <c r="DA193" s="370" t="str">
        <f ca="1">+IF(OFFSET('Sanitation Data'!$G$29,0,10*ROW('Sanitation Data'!G187))="","",OFFSET('Sanitation Data'!$G$29,0,10*ROW('Sanitation Data'!G187)))</f>
        <v/>
      </c>
      <c r="DB193" s="370" t="str">
        <f ca="1">+IF(OFFSET('Sanitation Data'!$G$30,0,10*ROW('Sanitation Data'!G187))="","",OFFSET('Sanitation Data'!$G$30,0,10*ROW('Sanitation Data'!G187)))</f>
        <v/>
      </c>
      <c r="DC193" s="370" t="str">
        <f ca="1">+IF(OFFSET('Sanitation Data'!$G$31,0,10*ROW('Sanitation Data'!G187))="","",OFFSET('Sanitation Data'!$G$31,0,10*ROW('Sanitation Data'!G187)))</f>
        <v/>
      </c>
      <c r="DD193" s="370" t="str">
        <f ca="1">+IF(OFFSET('Sanitation Data'!$G$32,0,10*ROW('Sanitation Data'!G187))="","",OFFSET('Sanitation Data'!$G$32,0,10*ROW('Sanitation Data'!G187)))</f>
        <v/>
      </c>
      <c r="DE193" s="370" t="str">
        <f ca="1">+IF(OFFSET('Sanitation Data'!$H$28,0,10*ROW('Sanitation Data'!H187))="","",OFFSET('Sanitation Data'!$H$28,0,10*ROW('Sanitation Data'!H187)))</f>
        <v/>
      </c>
      <c r="DF193" s="370" t="str">
        <f ca="1">+IF(OFFSET('Sanitation Data'!$H$29,0,10*ROW('Sanitation Data'!H187))="","",OFFSET('Sanitation Data'!$H$29,0,10*ROW('Sanitation Data'!H187)))</f>
        <v/>
      </c>
      <c r="DG193" s="370" t="str">
        <f ca="1">+IF(OFFSET('Sanitation Data'!$H$30,0,10*ROW('Sanitation Data'!H187))="","",OFFSET('Sanitation Data'!$H$30,0,10*ROW('Sanitation Data'!H187)))</f>
        <v/>
      </c>
      <c r="DH193" s="370" t="str">
        <f ca="1">+IF(OFFSET('Sanitation Data'!$H$31,0,10*ROW('Sanitation Data'!H187))="","",OFFSET('Sanitation Data'!$H$31,0,10*ROW('Sanitation Data'!H187)))</f>
        <v/>
      </c>
      <c r="DI193" s="370" t="str">
        <f ca="1">+IF(OFFSET('Sanitation Data'!$H$32,0,10*ROW('Sanitation Data'!H187))="","",OFFSET('Sanitation Data'!$H$32,0,10*ROW('Sanitation Data'!H187)))</f>
        <v/>
      </c>
      <c r="DJ193" s="370" t="str">
        <f ca="1">+IF(OFFSET('Sanitation Data'!$I$28,0,10*ROW('Sanitation Data'!I187))="","",OFFSET('Sanitation Data'!$I$28,0,10*ROW('Sanitation Data'!I187)))</f>
        <v/>
      </c>
      <c r="DK193" s="370" t="str">
        <f ca="1">+IF(OFFSET('Sanitation Data'!$I$29,0,10*ROW('Sanitation Data'!I187))="","",OFFSET('Sanitation Data'!$I$29,0,10*ROW('Sanitation Data'!I187)))</f>
        <v/>
      </c>
      <c r="DL193" s="370" t="str">
        <f ca="1">+IF(OFFSET('Sanitation Data'!$I$30,0,10*ROW('Sanitation Data'!I187))="","",OFFSET('Sanitation Data'!$I$30,0,10*ROW('Sanitation Data'!I187)))</f>
        <v/>
      </c>
      <c r="DM193" s="370" t="str">
        <f ca="1">+IF(OFFSET('Sanitation Data'!$I$31,0,10*ROW('Sanitation Data'!I187))="","",OFFSET('Sanitation Data'!$I$31,0,10*ROW('Sanitation Data'!I187)))</f>
        <v/>
      </c>
      <c r="DN193" s="370" t="str">
        <f ca="1">+IF(OFFSET('Sanitation Data'!$I$32,0,10*ROW('Sanitation Data'!I187))="","",OFFSET('Sanitation Data'!$I$32,0,10*ROW('Sanitation Data'!I187)))</f>
        <v/>
      </c>
      <c r="DO193" s="370" t="str">
        <f ca="1">+IF(OFFSET('Hygiene Data'!$D$11,0,10*ROW('Hygiene Data'!D187))="","",OFFSET('Hygiene Data'!$D$11,0,10*ROW('Hygiene Data'!D187)))</f>
        <v/>
      </c>
      <c r="DP193" s="370" t="str">
        <f ca="1">+IF(OFFSET('Hygiene Data'!$D$12,0,10*ROW('Hygiene Data'!D187))="","",OFFSET('Hygiene Data'!$D$12,0,10*ROW('Hygiene Data'!D187)))</f>
        <v/>
      </c>
      <c r="DQ193" s="370" t="str">
        <f ca="1">+IF(OFFSET('Hygiene Data'!$D$13,0,10*ROW('Hygiene Data'!D187))="","",OFFSET('Hygiene Data'!$D$13,0,10*ROW('Hygiene Data'!D187)))</f>
        <v/>
      </c>
      <c r="DR193" s="370" t="str">
        <f ca="1">+IF(OFFSET('Hygiene Data'!$E$11,0,10*ROW('Hygiene Data'!E187))="","",OFFSET('Hygiene Data'!$E$11,0,10*ROW('Hygiene Data'!E187)))</f>
        <v/>
      </c>
      <c r="DS193" s="370" t="str">
        <f ca="1">+IF(OFFSET('Hygiene Data'!$E$12,0,10*ROW('Hygiene Data'!E187))="","",OFFSET('Hygiene Data'!$E$12,0,10*ROW('Hygiene Data'!E187)))</f>
        <v/>
      </c>
      <c r="DT193" s="370" t="str">
        <f ca="1">+IF(OFFSET('Hygiene Data'!$E$13,0,10*ROW('Hygiene Data'!E187))="","",OFFSET('Hygiene Data'!$E$13,0,10*ROW('Hygiene Data'!E187)))</f>
        <v/>
      </c>
      <c r="DU193" s="370" t="str">
        <f ca="1">+IF(OFFSET('Hygiene Data'!$F$11,0,10*ROW('Hygiene Data'!F187))="","",OFFSET('Hygiene Data'!$F$11,0,10*ROW('Hygiene Data'!F187)))</f>
        <v/>
      </c>
      <c r="DV193" s="370" t="str">
        <f ca="1">+IF(OFFSET('Hygiene Data'!$F$12,0,10*ROW('Hygiene Data'!F187))="","",OFFSET('Hygiene Data'!$F$12,0,10*ROW('Hygiene Data'!F187)))</f>
        <v/>
      </c>
      <c r="DW193" s="370" t="str">
        <f ca="1">+IF(OFFSET('Hygiene Data'!$F$13,0,10*ROW('Hygiene Data'!F187))="","",OFFSET('Hygiene Data'!$F$13,0,10*ROW('Hygiene Data'!F187)))</f>
        <v/>
      </c>
      <c r="DX193" s="370" t="str">
        <f ca="1">+IF(OFFSET('Hygiene Data'!$G$11,0,10*ROW('Hygiene Data'!G187))="","",OFFSET('Hygiene Data'!$G$11,0,10*ROW('Hygiene Data'!G187)))</f>
        <v/>
      </c>
      <c r="DY193" s="370" t="str">
        <f ca="1">+IF(OFFSET('Hygiene Data'!$G$12,0,10*ROW('Hygiene Data'!G187))="","",OFFSET('Hygiene Data'!$G$12,0,10*ROW('Hygiene Data'!G187)))</f>
        <v/>
      </c>
      <c r="DZ193" s="370" t="str">
        <f ca="1">+IF(OFFSET('Hygiene Data'!$G$13,0,10*ROW('Hygiene Data'!G187))="","",OFFSET('Hygiene Data'!$G$13,0,10*ROW('Hygiene Data'!G187)))</f>
        <v/>
      </c>
      <c r="EA193" s="370" t="str">
        <f ca="1">+IF(OFFSET('Hygiene Data'!$H$11,0,10*ROW('Hygiene Data'!H187))="","",OFFSET('Hygiene Data'!$H$11,0,10*ROW('Hygiene Data'!H187)))</f>
        <v/>
      </c>
      <c r="EB193" s="370" t="str">
        <f ca="1">+IF(OFFSET('Hygiene Data'!$H$12,0,10*ROW('Hygiene Data'!H187))="","",OFFSET('Hygiene Data'!$H$12,0,10*ROW('Hygiene Data'!H187)))</f>
        <v/>
      </c>
      <c r="EC193" s="370" t="str">
        <f ca="1">+IF(OFFSET('Hygiene Data'!$H$13,0,10*ROW('Hygiene Data'!H187))="","",OFFSET('Hygiene Data'!$H$13,0,10*ROW('Hygiene Data'!H187)))</f>
        <v/>
      </c>
      <c r="ED193" s="370" t="str">
        <f ca="1">+IF(OFFSET('Hygiene Data'!$I$11,0,10*ROW('Hygiene Data'!I187))="","",OFFSET('Hygiene Data'!$I$11,0,10*ROW('Hygiene Data'!I187)))</f>
        <v/>
      </c>
      <c r="EE193" s="370" t="str">
        <f ca="1">+IF(OFFSET('Hygiene Data'!$I$12,0,10*ROW('Hygiene Data'!I187))="","",OFFSET('Hygiene Data'!$I$12,0,10*ROW('Hygiene Data'!I187)))</f>
        <v/>
      </c>
      <c r="EF193" s="370" t="str">
        <f ca="1">+IF(OFFSET('Hygiene Data'!$I$13,0,10*ROW('Hygiene Data'!I187))="","",OFFSET('Hygiene Data'!$I$13,0,10*ROW('Hygiene Data'!I187)))</f>
        <v/>
      </c>
    </row>
    <row r="194" spans="1:136" x14ac:dyDescent="0.25">
      <c r="A194" s="479" t="str">
        <f ca="1">+IF(OFFSET('Water Data'!$B$2,0,10*ROW('Water Data'!E188))="","",OFFSET('Water Data'!$B$2,0,10*ROW('Water Data'!E188)))</f>
        <v/>
      </c>
      <c r="B194" s="47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6" t="str">
        <f t="shared" ca="1" si="2"/>
        <v/>
      </c>
      <c r="D194" s="50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0" t="str">
        <f ca="1">+IF(OFFSET('Water Data'!$D$27,0,10*ROW('Water Data'!D188))="","",OFFSET('Water Data'!$D$27,0,10*ROW('Water Data'!D188)))</f>
        <v/>
      </c>
      <c r="BT194" s="370" t="str">
        <f ca="1">+IF(OFFSET('Water Data'!$D$28,0,10*ROW('Water Data'!D188))="","",OFFSET('Water Data'!$D$28,0,10*ROW('Water Data'!D188)))</f>
        <v/>
      </c>
      <c r="BU194" s="370" t="str">
        <f ca="1">+IF(OFFSET('Water Data'!$D$29,0,10*ROW('Water Data'!D188))="","",OFFSET('Water Data'!$D$29,0,10*ROW('Water Data'!D188)))</f>
        <v/>
      </c>
      <c r="BV194" s="370" t="str">
        <f ca="1">+IF(OFFSET('Water Data'!$E$27,0,10*ROW('Water Data'!E188))="","",OFFSET('Water Data'!$E$27,0,10*ROW('Water Data'!E188)))</f>
        <v/>
      </c>
      <c r="BW194" s="370" t="str">
        <f ca="1">+IF(OFFSET('Water Data'!$E$28,0,10*ROW('Water Data'!E188))="","",OFFSET('Water Data'!$E$28,0,10*ROW('Water Data'!E188)))</f>
        <v/>
      </c>
      <c r="BX194" s="370" t="str">
        <f ca="1">+IF(OFFSET('Water Data'!$E$29,0,10*ROW('Water Data'!E188))="","",OFFSET('Water Data'!$E$29,0,10*ROW('Water Data'!E188)))</f>
        <v/>
      </c>
      <c r="BY194" s="370" t="str">
        <f ca="1">+IF(OFFSET('Water Data'!$F$27,0,10*ROW('Water Data'!F188))="","",OFFSET('Water Data'!$F$27,0,10*ROW('Water Data'!F188)))</f>
        <v/>
      </c>
      <c r="BZ194" s="370" t="str">
        <f ca="1">+IF(OFFSET('Water Data'!$F$28,0,10*ROW('Water Data'!F188))="","",OFFSET('Water Data'!$F$28,0,10*ROW('Water Data'!F188)))</f>
        <v/>
      </c>
      <c r="CA194" s="370" t="str">
        <f ca="1">+IF(OFFSET('Water Data'!$F$29,0,10*ROW('Water Data'!F188))="","",OFFSET('Water Data'!$F$29,0,10*ROW('Water Data'!F188)))</f>
        <v/>
      </c>
      <c r="CB194" s="370" t="str">
        <f ca="1">+IF(OFFSET('Water Data'!$G$27,0,10*ROW('Water Data'!G188))="","",OFFSET('Water Data'!$G$27,0,10*ROW('Water Data'!G188)))</f>
        <v/>
      </c>
      <c r="CC194" s="370" t="str">
        <f ca="1">+IF(OFFSET('Water Data'!$G$28,0,10*ROW('Water Data'!G188))="","",OFFSET('Water Data'!$G$28,0,10*ROW('Water Data'!G188)))</f>
        <v/>
      </c>
      <c r="CD194" s="370" t="str">
        <f ca="1">+IF(OFFSET('Water Data'!$G$29,0,10*ROW('Water Data'!G188))="","",OFFSET('Water Data'!$G$29,0,10*ROW('Water Data'!G188)))</f>
        <v/>
      </c>
      <c r="CE194" s="370" t="str">
        <f ca="1">+IF(OFFSET('Water Data'!$H$27,0,10*ROW('Water Data'!H188))="","",OFFSET('Water Data'!$H$27,0,10*ROW('Water Data'!H188)))</f>
        <v/>
      </c>
      <c r="CF194" s="370" t="str">
        <f ca="1">+IF(OFFSET('Water Data'!$H$28,0,10*ROW('Water Data'!H188))="","",OFFSET('Water Data'!$H$28,0,10*ROW('Water Data'!H188)))</f>
        <v/>
      </c>
      <c r="CG194" s="370" t="str">
        <f ca="1">+IF(OFFSET('Water Data'!$H$29,0,10*ROW('Water Data'!H188))="","",OFFSET('Water Data'!$H$29,0,10*ROW('Water Data'!H188)))</f>
        <v/>
      </c>
      <c r="CH194" s="370" t="str">
        <f ca="1">+IF(OFFSET('Water Data'!$I$27,0,10*ROW('Water Data'!I188))="","",OFFSET('Water Data'!$I$27,0,10*ROW('Water Data'!I188)))</f>
        <v/>
      </c>
      <c r="CI194" s="370" t="str">
        <f ca="1">+IF(OFFSET('Water Data'!$I$28,0,10*ROW('Water Data'!I188))="","",OFFSET('Water Data'!$I$28,0,10*ROW('Water Data'!I188)))</f>
        <v/>
      </c>
      <c r="CJ194" s="370" t="str">
        <f ca="1">+IF(OFFSET('Water Data'!$I$29,0,10*ROW('Water Data'!I188))="","",OFFSET('Water Data'!$I$29,0,10*ROW('Water Data'!I188)))</f>
        <v/>
      </c>
      <c r="CK194" s="370" t="str">
        <f ca="1">+IF(OFFSET('Sanitation Data'!$D$28,0,10*ROW('Sanitation Data'!D188))="","",OFFSET('Sanitation Data'!$D$28,0,10*ROW('Sanitation Data'!D188)))</f>
        <v/>
      </c>
      <c r="CL194" s="370" t="str">
        <f ca="1">+IF(OFFSET('Sanitation Data'!$D$29,0,10*ROW('Sanitation Data'!D188))="","",OFFSET('Sanitation Data'!$D$29,0,10*ROW('Sanitation Data'!D188)))</f>
        <v/>
      </c>
      <c r="CM194" s="370" t="str">
        <f ca="1">+IF(OFFSET('Sanitation Data'!$D$30,0,10*ROW('Sanitation Data'!D188))="","",OFFSET('Sanitation Data'!$D$30,0,10*ROW('Sanitation Data'!D188)))</f>
        <v/>
      </c>
      <c r="CN194" s="370" t="str">
        <f ca="1">+IF(OFFSET('Sanitation Data'!$D$31,0,10*ROW('Sanitation Data'!D188))="","",OFFSET('Sanitation Data'!$D$31,0,10*ROW('Sanitation Data'!D188)))</f>
        <v/>
      </c>
      <c r="CO194" s="370" t="str">
        <f ca="1">+IF(OFFSET('Sanitation Data'!$D$32,0,10*ROW('Sanitation Data'!D188))="","",OFFSET('Sanitation Data'!$D$32,0,10*ROW('Sanitation Data'!D188)))</f>
        <v/>
      </c>
      <c r="CP194" s="370" t="str">
        <f ca="1">+IF(OFFSET('Sanitation Data'!$E$28,0,10*ROW('Sanitation Data'!E188))="","",OFFSET('Sanitation Data'!$E$28,0,10*ROW('Sanitation Data'!E188)))</f>
        <v/>
      </c>
      <c r="CQ194" s="370" t="str">
        <f ca="1">+IF(OFFSET('Sanitation Data'!$E$29,0,10*ROW('Sanitation Data'!E188))="","",OFFSET('Sanitation Data'!$E$29,0,10*ROW('Sanitation Data'!E188)))</f>
        <v/>
      </c>
      <c r="CR194" s="370" t="str">
        <f ca="1">+IF(OFFSET('Sanitation Data'!$E$30,0,10*ROW('Sanitation Data'!E188))="","",OFFSET('Sanitation Data'!$E$30,0,10*ROW('Sanitation Data'!E188)))</f>
        <v/>
      </c>
      <c r="CS194" s="370" t="str">
        <f ca="1">+IF(OFFSET('Sanitation Data'!$E$31,0,10*ROW('Sanitation Data'!E188))="","",OFFSET('Sanitation Data'!$E$31,0,10*ROW('Sanitation Data'!E188)))</f>
        <v/>
      </c>
      <c r="CT194" s="370" t="str">
        <f ca="1">+IF(OFFSET('Sanitation Data'!$E$32,0,10*ROW('Sanitation Data'!E188))="","",OFFSET('Sanitation Data'!$E$32,0,10*ROW('Sanitation Data'!E188)))</f>
        <v/>
      </c>
      <c r="CU194" s="370" t="str">
        <f ca="1">+IF(OFFSET('Sanitation Data'!$F$28,0,10*ROW('Sanitation Data'!F188))="","",OFFSET('Sanitation Data'!$F$28,0,10*ROW('Sanitation Data'!F188)))</f>
        <v/>
      </c>
      <c r="CV194" s="370" t="str">
        <f ca="1">+IF(OFFSET('Sanitation Data'!$F$29,0,10*ROW('Sanitation Data'!F188))="","",OFFSET('Sanitation Data'!$F$29,0,10*ROW('Sanitation Data'!F188)))</f>
        <v/>
      </c>
      <c r="CW194" s="370" t="str">
        <f ca="1">+IF(OFFSET('Sanitation Data'!$F$30,0,10*ROW('Sanitation Data'!F188))="","",OFFSET('Sanitation Data'!$F$30,0,10*ROW('Sanitation Data'!F188)))</f>
        <v/>
      </c>
      <c r="CX194" s="370" t="str">
        <f ca="1">+IF(OFFSET('Sanitation Data'!$F$31,0,10*ROW('Sanitation Data'!F188))="","",OFFSET('Sanitation Data'!$F$31,0,10*ROW('Sanitation Data'!F188)))</f>
        <v/>
      </c>
      <c r="CY194" s="370" t="str">
        <f ca="1">+IF(OFFSET('Sanitation Data'!$F$32,0,10*ROW('Sanitation Data'!F188))="","",OFFSET('Sanitation Data'!$F$32,0,10*ROW('Sanitation Data'!F188)))</f>
        <v/>
      </c>
      <c r="CZ194" s="370" t="str">
        <f ca="1">+IF(OFFSET('Sanitation Data'!$G$28,0,10*ROW('Sanitation Data'!G188))="","",OFFSET('Sanitation Data'!$G$28,0,10*ROW('Sanitation Data'!G188)))</f>
        <v/>
      </c>
      <c r="DA194" s="370" t="str">
        <f ca="1">+IF(OFFSET('Sanitation Data'!$G$29,0,10*ROW('Sanitation Data'!G188))="","",OFFSET('Sanitation Data'!$G$29,0,10*ROW('Sanitation Data'!G188)))</f>
        <v/>
      </c>
      <c r="DB194" s="370" t="str">
        <f ca="1">+IF(OFFSET('Sanitation Data'!$G$30,0,10*ROW('Sanitation Data'!G188))="","",OFFSET('Sanitation Data'!$G$30,0,10*ROW('Sanitation Data'!G188)))</f>
        <v/>
      </c>
      <c r="DC194" s="370" t="str">
        <f ca="1">+IF(OFFSET('Sanitation Data'!$G$31,0,10*ROW('Sanitation Data'!G188))="","",OFFSET('Sanitation Data'!$G$31,0,10*ROW('Sanitation Data'!G188)))</f>
        <v/>
      </c>
      <c r="DD194" s="370" t="str">
        <f ca="1">+IF(OFFSET('Sanitation Data'!$G$32,0,10*ROW('Sanitation Data'!G188))="","",OFFSET('Sanitation Data'!$G$32,0,10*ROW('Sanitation Data'!G188)))</f>
        <v/>
      </c>
      <c r="DE194" s="370" t="str">
        <f ca="1">+IF(OFFSET('Sanitation Data'!$H$28,0,10*ROW('Sanitation Data'!H188))="","",OFFSET('Sanitation Data'!$H$28,0,10*ROW('Sanitation Data'!H188)))</f>
        <v/>
      </c>
      <c r="DF194" s="370" t="str">
        <f ca="1">+IF(OFFSET('Sanitation Data'!$H$29,0,10*ROW('Sanitation Data'!H188))="","",OFFSET('Sanitation Data'!$H$29,0,10*ROW('Sanitation Data'!H188)))</f>
        <v/>
      </c>
      <c r="DG194" s="370" t="str">
        <f ca="1">+IF(OFFSET('Sanitation Data'!$H$30,0,10*ROW('Sanitation Data'!H188))="","",OFFSET('Sanitation Data'!$H$30,0,10*ROW('Sanitation Data'!H188)))</f>
        <v/>
      </c>
      <c r="DH194" s="370" t="str">
        <f ca="1">+IF(OFFSET('Sanitation Data'!$H$31,0,10*ROW('Sanitation Data'!H188))="","",OFFSET('Sanitation Data'!$H$31,0,10*ROW('Sanitation Data'!H188)))</f>
        <v/>
      </c>
      <c r="DI194" s="370" t="str">
        <f ca="1">+IF(OFFSET('Sanitation Data'!$H$32,0,10*ROW('Sanitation Data'!H188))="","",OFFSET('Sanitation Data'!$H$32,0,10*ROW('Sanitation Data'!H188)))</f>
        <v/>
      </c>
      <c r="DJ194" s="370" t="str">
        <f ca="1">+IF(OFFSET('Sanitation Data'!$I$28,0,10*ROW('Sanitation Data'!I188))="","",OFFSET('Sanitation Data'!$I$28,0,10*ROW('Sanitation Data'!I188)))</f>
        <v/>
      </c>
      <c r="DK194" s="370" t="str">
        <f ca="1">+IF(OFFSET('Sanitation Data'!$I$29,0,10*ROW('Sanitation Data'!I188))="","",OFFSET('Sanitation Data'!$I$29,0,10*ROW('Sanitation Data'!I188)))</f>
        <v/>
      </c>
      <c r="DL194" s="370" t="str">
        <f ca="1">+IF(OFFSET('Sanitation Data'!$I$30,0,10*ROW('Sanitation Data'!I188))="","",OFFSET('Sanitation Data'!$I$30,0,10*ROW('Sanitation Data'!I188)))</f>
        <v/>
      </c>
      <c r="DM194" s="370" t="str">
        <f ca="1">+IF(OFFSET('Sanitation Data'!$I$31,0,10*ROW('Sanitation Data'!I188))="","",OFFSET('Sanitation Data'!$I$31,0,10*ROW('Sanitation Data'!I188)))</f>
        <v/>
      </c>
      <c r="DN194" s="370" t="str">
        <f ca="1">+IF(OFFSET('Sanitation Data'!$I$32,0,10*ROW('Sanitation Data'!I188))="","",OFFSET('Sanitation Data'!$I$32,0,10*ROW('Sanitation Data'!I188)))</f>
        <v/>
      </c>
      <c r="DO194" s="370" t="str">
        <f ca="1">+IF(OFFSET('Hygiene Data'!$D$11,0,10*ROW('Hygiene Data'!D188))="","",OFFSET('Hygiene Data'!$D$11,0,10*ROW('Hygiene Data'!D188)))</f>
        <v/>
      </c>
      <c r="DP194" s="370" t="str">
        <f ca="1">+IF(OFFSET('Hygiene Data'!$D$12,0,10*ROW('Hygiene Data'!D188))="","",OFFSET('Hygiene Data'!$D$12,0,10*ROW('Hygiene Data'!D188)))</f>
        <v/>
      </c>
      <c r="DQ194" s="370" t="str">
        <f ca="1">+IF(OFFSET('Hygiene Data'!$D$13,0,10*ROW('Hygiene Data'!D188))="","",OFFSET('Hygiene Data'!$D$13,0,10*ROW('Hygiene Data'!D188)))</f>
        <v/>
      </c>
      <c r="DR194" s="370" t="str">
        <f ca="1">+IF(OFFSET('Hygiene Data'!$E$11,0,10*ROW('Hygiene Data'!E188))="","",OFFSET('Hygiene Data'!$E$11,0,10*ROW('Hygiene Data'!E188)))</f>
        <v/>
      </c>
      <c r="DS194" s="370" t="str">
        <f ca="1">+IF(OFFSET('Hygiene Data'!$E$12,0,10*ROW('Hygiene Data'!E188))="","",OFFSET('Hygiene Data'!$E$12,0,10*ROW('Hygiene Data'!E188)))</f>
        <v/>
      </c>
      <c r="DT194" s="370" t="str">
        <f ca="1">+IF(OFFSET('Hygiene Data'!$E$13,0,10*ROW('Hygiene Data'!E188))="","",OFFSET('Hygiene Data'!$E$13,0,10*ROW('Hygiene Data'!E188)))</f>
        <v/>
      </c>
      <c r="DU194" s="370" t="str">
        <f ca="1">+IF(OFFSET('Hygiene Data'!$F$11,0,10*ROW('Hygiene Data'!F188))="","",OFFSET('Hygiene Data'!$F$11,0,10*ROW('Hygiene Data'!F188)))</f>
        <v/>
      </c>
      <c r="DV194" s="370" t="str">
        <f ca="1">+IF(OFFSET('Hygiene Data'!$F$12,0,10*ROW('Hygiene Data'!F188))="","",OFFSET('Hygiene Data'!$F$12,0,10*ROW('Hygiene Data'!F188)))</f>
        <v/>
      </c>
      <c r="DW194" s="370" t="str">
        <f ca="1">+IF(OFFSET('Hygiene Data'!$F$13,0,10*ROW('Hygiene Data'!F188))="","",OFFSET('Hygiene Data'!$F$13,0,10*ROW('Hygiene Data'!F188)))</f>
        <v/>
      </c>
      <c r="DX194" s="370" t="str">
        <f ca="1">+IF(OFFSET('Hygiene Data'!$G$11,0,10*ROW('Hygiene Data'!G188))="","",OFFSET('Hygiene Data'!$G$11,0,10*ROW('Hygiene Data'!G188)))</f>
        <v/>
      </c>
      <c r="DY194" s="370" t="str">
        <f ca="1">+IF(OFFSET('Hygiene Data'!$G$12,0,10*ROW('Hygiene Data'!G188))="","",OFFSET('Hygiene Data'!$G$12,0,10*ROW('Hygiene Data'!G188)))</f>
        <v/>
      </c>
      <c r="DZ194" s="370" t="str">
        <f ca="1">+IF(OFFSET('Hygiene Data'!$G$13,0,10*ROW('Hygiene Data'!G188))="","",OFFSET('Hygiene Data'!$G$13,0,10*ROW('Hygiene Data'!G188)))</f>
        <v/>
      </c>
      <c r="EA194" s="370" t="str">
        <f ca="1">+IF(OFFSET('Hygiene Data'!$H$11,0,10*ROW('Hygiene Data'!H188))="","",OFFSET('Hygiene Data'!$H$11,0,10*ROW('Hygiene Data'!H188)))</f>
        <v/>
      </c>
      <c r="EB194" s="370" t="str">
        <f ca="1">+IF(OFFSET('Hygiene Data'!$H$12,0,10*ROW('Hygiene Data'!H188))="","",OFFSET('Hygiene Data'!$H$12,0,10*ROW('Hygiene Data'!H188)))</f>
        <v/>
      </c>
      <c r="EC194" s="370" t="str">
        <f ca="1">+IF(OFFSET('Hygiene Data'!$H$13,0,10*ROW('Hygiene Data'!H188))="","",OFFSET('Hygiene Data'!$H$13,0,10*ROW('Hygiene Data'!H188)))</f>
        <v/>
      </c>
      <c r="ED194" s="370" t="str">
        <f ca="1">+IF(OFFSET('Hygiene Data'!$I$11,0,10*ROW('Hygiene Data'!I188))="","",OFFSET('Hygiene Data'!$I$11,0,10*ROW('Hygiene Data'!I188)))</f>
        <v/>
      </c>
      <c r="EE194" s="370" t="str">
        <f ca="1">+IF(OFFSET('Hygiene Data'!$I$12,0,10*ROW('Hygiene Data'!I188))="","",OFFSET('Hygiene Data'!$I$12,0,10*ROW('Hygiene Data'!I188)))</f>
        <v/>
      </c>
      <c r="EF194" s="370" t="str">
        <f ca="1">+IF(OFFSET('Hygiene Data'!$I$13,0,10*ROW('Hygiene Data'!I188))="","",OFFSET('Hygiene Data'!$I$13,0,10*ROW('Hygiene Data'!I188)))</f>
        <v/>
      </c>
    </row>
    <row r="195" spans="1:136" x14ac:dyDescent="0.25">
      <c r="A195" s="479" t="str">
        <f ca="1">+IF(OFFSET('Water Data'!$B$2,0,10*ROW('Water Data'!E189))="","",OFFSET('Water Data'!$B$2,0,10*ROW('Water Data'!E189)))</f>
        <v/>
      </c>
      <c r="B195" s="47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6" t="str">
        <f t="shared" ca="1" si="2"/>
        <v/>
      </c>
      <c r="D195" s="50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0" t="str">
        <f ca="1">+IF(OFFSET('Water Data'!$D$27,0,10*ROW('Water Data'!D189))="","",OFFSET('Water Data'!$D$27,0,10*ROW('Water Data'!D189)))</f>
        <v/>
      </c>
      <c r="BT195" s="370" t="str">
        <f ca="1">+IF(OFFSET('Water Data'!$D$28,0,10*ROW('Water Data'!D189))="","",OFFSET('Water Data'!$D$28,0,10*ROW('Water Data'!D189)))</f>
        <v/>
      </c>
      <c r="BU195" s="370" t="str">
        <f ca="1">+IF(OFFSET('Water Data'!$D$29,0,10*ROW('Water Data'!D189))="","",OFFSET('Water Data'!$D$29,0,10*ROW('Water Data'!D189)))</f>
        <v/>
      </c>
      <c r="BV195" s="370" t="str">
        <f ca="1">+IF(OFFSET('Water Data'!$E$27,0,10*ROW('Water Data'!E189))="","",OFFSET('Water Data'!$E$27,0,10*ROW('Water Data'!E189)))</f>
        <v/>
      </c>
      <c r="BW195" s="370" t="str">
        <f ca="1">+IF(OFFSET('Water Data'!$E$28,0,10*ROW('Water Data'!E189))="","",OFFSET('Water Data'!$E$28,0,10*ROW('Water Data'!E189)))</f>
        <v/>
      </c>
      <c r="BX195" s="370" t="str">
        <f ca="1">+IF(OFFSET('Water Data'!$E$29,0,10*ROW('Water Data'!E189))="","",OFFSET('Water Data'!$E$29,0,10*ROW('Water Data'!E189)))</f>
        <v/>
      </c>
      <c r="BY195" s="370" t="str">
        <f ca="1">+IF(OFFSET('Water Data'!$F$27,0,10*ROW('Water Data'!F189))="","",OFFSET('Water Data'!$F$27,0,10*ROW('Water Data'!F189)))</f>
        <v/>
      </c>
      <c r="BZ195" s="370" t="str">
        <f ca="1">+IF(OFFSET('Water Data'!$F$28,0,10*ROW('Water Data'!F189))="","",OFFSET('Water Data'!$F$28,0,10*ROW('Water Data'!F189)))</f>
        <v/>
      </c>
      <c r="CA195" s="370" t="str">
        <f ca="1">+IF(OFFSET('Water Data'!$F$29,0,10*ROW('Water Data'!F189))="","",OFFSET('Water Data'!$F$29,0,10*ROW('Water Data'!F189)))</f>
        <v/>
      </c>
      <c r="CB195" s="370" t="str">
        <f ca="1">+IF(OFFSET('Water Data'!$G$27,0,10*ROW('Water Data'!G189))="","",OFFSET('Water Data'!$G$27,0,10*ROW('Water Data'!G189)))</f>
        <v/>
      </c>
      <c r="CC195" s="370" t="str">
        <f ca="1">+IF(OFFSET('Water Data'!$G$28,0,10*ROW('Water Data'!G189))="","",OFFSET('Water Data'!$G$28,0,10*ROW('Water Data'!G189)))</f>
        <v/>
      </c>
      <c r="CD195" s="370" t="str">
        <f ca="1">+IF(OFFSET('Water Data'!$G$29,0,10*ROW('Water Data'!G189))="","",OFFSET('Water Data'!$G$29,0,10*ROW('Water Data'!G189)))</f>
        <v/>
      </c>
      <c r="CE195" s="370" t="str">
        <f ca="1">+IF(OFFSET('Water Data'!$H$27,0,10*ROW('Water Data'!H189))="","",OFFSET('Water Data'!$H$27,0,10*ROW('Water Data'!H189)))</f>
        <v/>
      </c>
      <c r="CF195" s="370" t="str">
        <f ca="1">+IF(OFFSET('Water Data'!$H$28,0,10*ROW('Water Data'!H189))="","",OFFSET('Water Data'!$H$28,0,10*ROW('Water Data'!H189)))</f>
        <v/>
      </c>
      <c r="CG195" s="370" t="str">
        <f ca="1">+IF(OFFSET('Water Data'!$H$29,0,10*ROW('Water Data'!H189))="","",OFFSET('Water Data'!$H$29,0,10*ROW('Water Data'!H189)))</f>
        <v/>
      </c>
      <c r="CH195" s="370" t="str">
        <f ca="1">+IF(OFFSET('Water Data'!$I$27,0,10*ROW('Water Data'!I189))="","",OFFSET('Water Data'!$I$27,0,10*ROW('Water Data'!I189)))</f>
        <v/>
      </c>
      <c r="CI195" s="370" t="str">
        <f ca="1">+IF(OFFSET('Water Data'!$I$28,0,10*ROW('Water Data'!I189))="","",OFFSET('Water Data'!$I$28,0,10*ROW('Water Data'!I189)))</f>
        <v/>
      </c>
      <c r="CJ195" s="370" t="str">
        <f ca="1">+IF(OFFSET('Water Data'!$I$29,0,10*ROW('Water Data'!I189))="","",OFFSET('Water Data'!$I$29,0,10*ROW('Water Data'!I189)))</f>
        <v/>
      </c>
      <c r="CK195" s="370" t="str">
        <f ca="1">+IF(OFFSET('Sanitation Data'!$D$28,0,10*ROW('Sanitation Data'!D189))="","",OFFSET('Sanitation Data'!$D$28,0,10*ROW('Sanitation Data'!D189)))</f>
        <v/>
      </c>
      <c r="CL195" s="370" t="str">
        <f ca="1">+IF(OFFSET('Sanitation Data'!$D$29,0,10*ROW('Sanitation Data'!D189))="","",OFFSET('Sanitation Data'!$D$29,0,10*ROW('Sanitation Data'!D189)))</f>
        <v/>
      </c>
      <c r="CM195" s="370" t="str">
        <f ca="1">+IF(OFFSET('Sanitation Data'!$D$30,0,10*ROW('Sanitation Data'!D189))="","",OFFSET('Sanitation Data'!$D$30,0,10*ROW('Sanitation Data'!D189)))</f>
        <v/>
      </c>
      <c r="CN195" s="370" t="str">
        <f ca="1">+IF(OFFSET('Sanitation Data'!$D$31,0,10*ROW('Sanitation Data'!D189))="","",OFFSET('Sanitation Data'!$D$31,0,10*ROW('Sanitation Data'!D189)))</f>
        <v/>
      </c>
      <c r="CO195" s="370" t="str">
        <f ca="1">+IF(OFFSET('Sanitation Data'!$D$32,0,10*ROW('Sanitation Data'!D189))="","",OFFSET('Sanitation Data'!$D$32,0,10*ROW('Sanitation Data'!D189)))</f>
        <v/>
      </c>
      <c r="CP195" s="370" t="str">
        <f ca="1">+IF(OFFSET('Sanitation Data'!$E$28,0,10*ROW('Sanitation Data'!E189))="","",OFFSET('Sanitation Data'!$E$28,0,10*ROW('Sanitation Data'!E189)))</f>
        <v/>
      </c>
      <c r="CQ195" s="370" t="str">
        <f ca="1">+IF(OFFSET('Sanitation Data'!$E$29,0,10*ROW('Sanitation Data'!E189))="","",OFFSET('Sanitation Data'!$E$29,0,10*ROW('Sanitation Data'!E189)))</f>
        <v/>
      </c>
      <c r="CR195" s="370" t="str">
        <f ca="1">+IF(OFFSET('Sanitation Data'!$E$30,0,10*ROW('Sanitation Data'!E189))="","",OFFSET('Sanitation Data'!$E$30,0,10*ROW('Sanitation Data'!E189)))</f>
        <v/>
      </c>
      <c r="CS195" s="370" t="str">
        <f ca="1">+IF(OFFSET('Sanitation Data'!$E$31,0,10*ROW('Sanitation Data'!E189))="","",OFFSET('Sanitation Data'!$E$31,0,10*ROW('Sanitation Data'!E189)))</f>
        <v/>
      </c>
      <c r="CT195" s="370" t="str">
        <f ca="1">+IF(OFFSET('Sanitation Data'!$E$32,0,10*ROW('Sanitation Data'!E189))="","",OFFSET('Sanitation Data'!$E$32,0,10*ROW('Sanitation Data'!E189)))</f>
        <v/>
      </c>
      <c r="CU195" s="370" t="str">
        <f ca="1">+IF(OFFSET('Sanitation Data'!$F$28,0,10*ROW('Sanitation Data'!F189))="","",OFFSET('Sanitation Data'!$F$28,0,10*ROW('Sanitation Data'!F189)))</f>
        <v/>
      </c>
      <c r="CV195" s="370" t="str">
        <f ca="1">+IF(OFFSET('Sanitation Data'!$F$29,0,10*ROW('Sanitation Data'!F189))="","",OFFSET('Sanitation Data'!$F$29,0,10*ROW('Sanitation Data'!F189)))</f>
        <v/>
      </c>
      <c r="CW195" s="370" t="str">
        <f ca="1">+IF(OFFSET('Sanitation Data'!$F$30,0,10*ROW('Sanitation Data'!F189))="","",OFFSET('Sanitation Data'!$F$30,0,10*ROW('Sanitation Data'!F189)))</f>
        <v/>
      </c>
      <c r="CX195" s="370" t="str">
        <f ca="1">+IF(OFFSET('Sanitation Data'!$F$31,0,10*ROW('Sanitation Data'!F189))="","",OFFSET('Sanitation Data'!$F$31,0,10*ROW('Sanitation Data'!F189)))</f>
        <v/>
      </c>
      <c r="CY195" s="370" t="str">
        <f ca="1">+IF(OFFSET('Sanitation Data'!$F$32,0,10*ROW('Sanitation Data'!F189))="","",OFFSET('Sanitation Data'!$F$32,0,10*ROW('Sanitation Data'!F189)))</f>
        <v/>
      </c>
      <c r="CZ195" s="370" t="str">
        <f ca="1">+IF(OFFSET('Sanitation Data'!$G$28,0,10*ROW('Sanitation Data'!G189))="","",OFFSET('Sanitation Data'!$G$28,0,10*ROW('Sanitation Data'!G189)))</f>
        <v/>
      </c>
      <c r="DA195" s="370" t="str">
        <f ca="1">+IF(OFFSET('Sanitation Data'!$G$29,0,10*ROW('Sanitation Data'!G189))="","",OFFSET('Sanitation Data'!$G$29,0,10*ROW('Sanitation Data'!G189)))</f>
        <v/>
      </c>
      <c r="DB195" s="370" t="str">
        <f ca="1">+IF(OFFSET('Sanitation Data'!$G$30,0,10*ROW('Sanitation Data'!G189))="","",OFFSET('Sanitation Data'!$G$30,0,10*ROW('Sanitation Data'!G189)))</f>
        <v/>
      </c>
      <c r="DC195" s="370" t="str">
        <f ca="1">+IF(OFFSET('Sanitation Data'!$G$31,0,10*ROW('Sanitation Data'!G189))="","",OFFSET('Sanitation Data'!$G$31,0,10*ROW('Sanitation Data'!G189)))</f>
        <v/>
      </c>
      <c r="DD195" s="370" t="str">
        <f ca="1">+IF(OFFSET('Sanitation Data'!$G$32,0,10*ROW('Sanitation Data'!G189))="","",OFFSET('Sanitation Data'!$G$32,0,10*ROW('Sanitation Data'!G189)))</f>
        <v/>
      </c>
      <c r="DE195" s="370" t="str">
        <f ca="1">+IF(OFFSET('Sanitation Data'!$H$28,0,10*ROW('Sanitation Data'!H189))="","",OFFSET('Sanitation Data'!$H$28,0,10*ROW('Sanitation Data'!H189)))</f>
        <v/>
      </c>
      <c r="DF195" s="370" t="str">
        <f ca="1">+IF(OFFSET('Sanitation Data'!$H$29,0,10*ROW('Sanitation Data'!H189))="","",OFFSET('Sanitation Data'!$H$29,0,10*ROW('Sanitation Data'!H189)))</f>
        <v/>
      </c>
      <c r="DG195" s="370" t="str">
        <f ca="1">+IF(OFFSET('Sanitation Data'!$H$30,0,10*ROW('Sanitation Data'!H189))="","",OFFSET('Sanitation Data'!$H$30,0,10*ROW('Sanitation Data'!H189)))</f>
        <v/>
      </c>
      <c r="DH195" s="370" t="str">
        <f ca="1">+IF(OFFSET('Sanitation Data'!$H$31,0,10*ROW('Sanitation Data'!H189))="","",OFFSET('Sanitation Data'!$H$31,0,10*ROW('Sanitation Data'!H189)))</f>
        <v/>
      </c>
      <c r="DI195" s="370" t="str">
        <f ca="1">+IF(OFFSET('Sanitation Data'!$H$32,0,10*ROW('Sanitation Data'!H189))="","",OFFSET('Sanitation Data'!$H$32,0,10*ROW('Sanitation Data'!H189)))</f>
        <v/>
      </c>
      <c r="DJ195" s="370" t="str">
        <f ca="1">+IF(OFFSET('Sanitation Data'!$I$28,0,10*ROW('Sanitation Data'!I189))="","",OFFSET('Sanitation Data'!$I$28,0,10*ROW('Sanitation Data'!I189)))</f>
        <v/>
      </c>
      <c r="DK195" s="370" t="str">
        <f ca="1">+IF(OFFSET('Sanitation Data'!$I$29,0,10*ROW('Sanitation Data'!I189))="","",OFFSET('Sanitation Data'!$I$29,0,10*ROW('Sanitation Data'!I189)))</f>
        <v/>
      </c>
      <c r="DL195" s="370" t="str">
        <f ca="1">+IF(OFFSET('Sanitation Data'!$I$30,0,10*ROW('Sanitation Data'!I189))="","",OFFSET('Sanitation Data'!$I$30,0,10*ROW('Sanitation Data'!I189)))</f>
        <v/>
      </c>
      <c r="DM195" s="370" t="str">
        <f ca="1">+IF(OFFSET('Sanitation Data'!$I$31,0,10*ROW('Sanitation Data'!I189))="","",OFFSET('Sanitation Data'!$I$31,0,10*ROW('Sanitation Data'!I189)))</f>
        <v/>
      </c>
      <c r="DN195" s="370" t="str">
        <f ca="1">+IF(OFFSET('Sanitation Data'!$I$32,0,10*ROW('Sanitation Data'!I189))="","",OFFSET('Sanitation Data'!$I$32,0,10*ROW('Sanitation Data'!I189)))</f>
        <v/>
      </c>
      <c r="DO195" s="370" t="str">
        <f ca="1">+IF(OFFSET('Hygiene Data'!$D$11,0,10*ROW('Hygiene Data'!D189))="","",OFFSET('Hygiene Data'!$D$11,0,10*ROW('Hygiene Data'!D189)))</f>
        <v/>
      </c>
      <c r="DP195" s="370" t="str">
        <f ca="1">+IF(OFFSET('Hygiene Data'!$D$12,0,10*ROW('Hygiene Data'!D189))="","",OFFSET('Hygiene Data'!$D$12,0,10*ROW('Hygiene Data'!D189)))</f>
        <v/>
      </c>
      <c r="DQ195" s="370" t="str">
        <f ca="1">+IF(OFFSET('Hygiene Data'!$D$13,0,10*ROW('Hygiene Data'!D189))="","",OFFSET('Hygiene Data'!$D$13,0,10*ROW('Hygiene Data'!D189)))</f>
        <v/>
      </c>
      <c r="DR195" s="370" t="str">
        <f ca="1">+IF(OFFSET('Hygiene Data'!$E$11,0,10*ROW('Hygiene Data'!E189))="","",OFFSET('Hygiene Data'!$E$11,0,10*ROW('Hygiene Data'!E189)))</f>
        <v/>
      </c>
      <c r="DS195" s="370" t="str">
        <f ca="1">+IF(OFFSET('Hygiene Data'!$E$12,0,10*ROW('Hygiene Data'!E189))="","",OFFSET('Hygiene Data'!$E$12,0,10*ROW('Hygiene Data'!E189)))</f>
        <v/>
      </c>
      <c r="DT195" s="370" t="str">
        <f ca="1">+IF(OFFSET('Hygiene Data'!$E$13,0,10*ROW('Hygiene Data'!E189))="","",OFFSET('Hygiene Data'!$E$13,0,10*ROW('Hygiene Data'!E189)))</f>
        <v/>
      </c>
      <c r="DU195" s="370" t="str">
        <f ca="1">+IF(OFFSET('Hygiene Data'!$F$11,0,10*ROW('Hygiene Data'!F189))="","",OFFSET('Hygiene Data'!$F$11,0,10*ROW('Hygiene Data'!F189)))</f>
        <v/>
      </c>
      <c r="DV195" s="370" t="str">
        <f ca="1">+IF(OFFSET('Hygiene Data'!$F$12,0,10*ROW('Hygiene Data'!F189))="","",OFFSET('Hygiene Data'!$F$12,0,10*ROW('Hygiene Data'!F189)))</f>
        <v/>
      </c>
      <c r="DW195" s="370" t="str">
        <f ca="1">+IF(OFFSET('Hygiene Data'!$F$13,0,10*ROW('Hygiene Data'!F189))="","",OFFSET('Hygiene Data'!$F$13,0,10*ROW('Hygiene Data'!F189)))</f>
        <v/>
      </c>
      <c r="DX195" s="370" t="str">
        <f ca="1">+IF(OFFSET('Hygiene Data'!$G$11,0,10*ROW('Hygiene Data'!G189))="","",OFFSET('Hygiene Data'!$G$11,0,10*ROW('Hygiene Data'!G189)))</f>
        <v/>
      </c>
      <c r="DY195" s="370" t="str">
        <f ca="1">+IF(OFFSET('Hygiene Data'!$G$12,0,10*ROW('Hygiene Data'!G189))="","",OFFSET('Hygiene Data'!$G$12,0,10*ROW('Hygiene Data'!G189)))</f>
        <v/>
      </c>
      <c r="DZ195" s="370" t="str">
        <f ca="1">+IF(OFFSET('Hygiene Data'!$G$13,0,10*ROW('Hygiene Data'!G189))="","",OFFSET('Hygiene Data'!$G$13,0,10*ROW('Hygiene Data'!G189)))</f>
        <v/>
      </c>
      <c r="EA195" s="370" t="str">
        <f ca="1">+IF(OFFSET('Hygiene Data'!$H$11,0,10*ROW('Hygiene Data'!H189))="","",OFFSET('Hygiene Data'!$H$11,0,10*ROW('Hygiene Data'!H189)))</f>
        <v/>
      </c>
      <c r="EB195" s="370" t="str">
        <f ca="1">+IF(OFFSET('Hygiene Data'!$H$12,0,10*ROW('Hygiene Data'!H189))="","",OFFSET('Hygiene Data'!$H$12,0,10*ROW('Hygiene Data'!H189)))</f>
        <v/>
      </c>
      <c r="EC195" s="370" t="str">
        <f ca="1">+IF(OFFSET('Hygiene Data'!$H$13,0,10*ROW('Hygiene Data'!H189))="","",OFFSET('Hygiene Data'!$H$13,0,10*ROW('Hygiene Data'!H189)))</f>
        <v/>
      </c>
      <c r="ED195" s="370" t="str">
        <f ca="1">+IF(OFFSET('Hygiene Data'!$I$11,0,10*ROW('Hygiene Data'!I189))="","",OFFSET('Hygiene Data'!$I$11,0,10*ROW('Hygiene Data'!I189)))</f>
        <v/>
      </c>
      <c r="EE195" s="370" t="str">
        <f ca="1">+IF(OFFSET('Hygiene Data'!$I$12,0,10*ROW('Hygiene Data'!I189))="","",OFFSET('Hygiene Data'!$I$12,0,10*ROW('Hygiene Data'!I189)))</f>
        <v/>
      </c>
      <c r="EF195" s="370" t="str">
        <f ca="1">+IF(OFFSET('Hygiene Data'!$I$13,0,10*ROW('Hygiene Data'!I189))="","",OFFSET('Hygiene Data'!$I$13,0,10*ROW('Hygiene Data'!I189)))</f>
        <v/>
      </c>
    </row>
    <row r="196" spans="1:136" x14ac:dyDescent="0.25">
      <c r="A196" s="479" t="str">
        <f ca="1">+IF(OFFSET('Water Data'!$B$2,0,10*ROW('Water Data'!E190))="","",OFFSET('Water Data'!$B$2,0,10*ROW('Water Data'!E190)))</f>
        <v/>
      </c>
      <c r="B196" s="47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6" t="str">
        <f t="shared" ca="1" si="2"/>
        <v/>
      </c>
      <c r="D196" s="50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0" t="str">
        <f ca="1">+IF(OFFSET('Water Data'!$D$27,0,10*ROW('Water Data'!D190))="","",OFFSET('Water Data'!$D$27,0,10*ROW('Water Data'!D190)))</f>
        <v/>
      </c>
      <c r="BT196" s="370" t="str">
        <f ca="1">+IF(OFFSET('Water Data'!$D$28,0,10*ROW('Water Data'!D190))="","",OFFSET('Water Data'!$D$28,0,10*ROW('Water Data'!D190)))</f>
        <v/>
      </c>
      <c r="BU196" s="370" t="str">
        <f ca="1">+IF(OFFSET('Water Data'!$D$29,0,10*ROW('Water Data'!D190))="","",OFFSET('Water Data'!$D$29,0,10*ROW('Water Data'!D190)))</f>
        <v/>
      </c>
      <c r="BV196" s="370" t="str">
        <f ca="1">+IF(OFFSET('Water Data'!$E$27,0,10*ROW('Water Data'!E190))="","",OFFSET('Water Data'!$E$27,0,10*ROW('Water Data'!E190)))</f>
        <v/>
      </c>
      <c r="BW196" s="370" t="str">
        <f ca="1">+IF(OFFSET('Water Data'!$E$28,0,10*ROW('Water Data'!E190))="","",OFFSET('Water Data'!$E$28,0,10*ROW('Water Data'!E190)))</f>
        <v/>
      </c>
      <c r="BX196" s="370" t="str">
        <f ca="1">+IF(OFFSET('Water Data'!$E$29,0,10*ROW('Water Data'!E190))="","",OFFSET('Water Data'!$E$29,0,10*ROW('Water Data'!E190)))</f>
        <v/>
      </c>
      <c r="BY196" s="370" t="str">
        <f ca="1">+IF(OFFSET('Water Data'!$F$27,0,10*ROW('Water Data'!F190))="","",OFFSET('Water Data'!$F$27,0,10*ROW('Water Data'!F190)))</f>
        <v/>
      </c>
      <c r="BZ196" s="370" t="str">
        <f ca="1">+IF(OFFSET('Water Data'!$F$28,0,10*ROW('Water Data'!F190))="","",OFFSET('Water Data'!$F$28,0,10*ROW('Water Data'!F190)))</f>
        <v/>
      </c>
      <c r="CA196" s="370" t="str">
        <f ca="1">+IF(OFFSET('Water Data'!$F$29,0,10*ROW('Water Data'!F190))="","",OFFSET('Water Data'!$F$29,0,10*ROW('Water Data'!F190)))</f>
        <v/>
      </c>
      <c r="CB196" s="370" t="str">
        <f ca="1">+IF(OFFSET('Water Data'!$G$27,0,10*ROW('Water Data'!G190))="","",OFFSET('Water Data'!$G$27,0,10*ROW('Water Data'!G190)))</f>
        <v/>
      </c>
      <c r="CC196" s="370" t="str">
        <f ca="1">+IF(OFFSET('Water Data'!$G$28,0,10*ROW('Water Data'!G190))="","",OFFSET('Water Data'!$G$28,0,10*ROW('Water Data'!G190)))</f>
        <v/>
      </c>
      <c r="CD196" s="370" t="str">
        <f ca="1">+IF(OFFSET('Water Data'!$G$29,0,10*ROW('Water Data'!G190))="","",OFFSET('Water Data'!$G$29,0,10*ROW('Water Data'!G190)))</f>
        <v/>
      </c>
      <c r="CE196" s="370" t="str">
        <f ca="1">+IF(OFFSET('Water Data'!$H$27,0,10*ROW('Water Data'!H190))="","",OFFSET('Water Data'!$H$27,0,10*ROW('Water Data'!H190)))</f>
        <v/>
      </c>
      <c r="CF196" s="370" t="str">
        <f ca="1">+IF(OFFSET('Water Data'!$H$28,0,10*ROW('Water Data'!H190))="","",OFFSET('Water Data'!$H$28,0,10*ROW('Water Data'!H190)))</f>
        <v/>
      </c>
      <c r="CG196" s="370" t="str">
        <f ca="1">+IF(OFFSET('Water Data'!$H$29,0,10*ROW('Water Data'!H190))="","",OFFSET('Water Data'!$H$29,0,10*ROW('Water Data'!H190)))</f>
        <v/>
      </c>
      <c r="CH196" s="370" t="str">
        <f ca="1">+IF(OFFSET('Water Data'!$I$27,0,10*ROW('Water Data'!I190))="","",OFFSET('Water Data'!$I$27,0,10*ROW('Water Data'!I190)))</f>
        <v/>
      </c>
      <c r="CI196" s="370" t="str">
        <f ca="1">+IF(OFFSET('Water Data'!$I$28,0,10*ROW('Water Data'!I190))="","",OFFSET('Water Data'!$I$28,0,10*ROW('Water Data'!I190)))</f>
        <v/>
      </c>
      <c r="CJ196" s="370" t="str">
        <f ca="1">+IF(OFFSET('Water Data'!$I$29,0,10*ROW('Water Data'!I190))="","",OFFSET('Water Data'!$I$29,0,10*ROW('Water Data'!I190)))</f>
        <v/>
      </c>
      <c r="CK196" s="370" t="str">
        <f ca="1">+IF(OFFSET('Sanitation Data'!$D$28,0,10*ROW('Sanitation Data'!D190))="","",OFFSET('Sanitation Data'!$D$28,0,10*ROW('Sanitation Data'!D190)))</f>
        <v/>
      </c>
      <c r="CL196" s="370" t="str">
        <f ca="1">+IF(OFFSET('Sanitation Data'!$D$29,0,10*ROW('Sanitation Data'!D190))="","",OFFSET('Sanitation Data'!$D$29,0,10*ROW('Sanitation Data'!D190)))</f>
        <v/>
      </c>
      <c r="CM196" s="370" t="str">
        <f ca="1">+IF(OFFSET('Sanitation Data'!$D$30,0,10*ROW('Sanitation Data'!D190))="","",OFFSET('Sanitation Data'!$D$30,0,10*ROW('Sanitation Data'!D190)))</f>
        <v/>
      </c>
      <c r="CN196" s="370" t="str">
        <f ca="1">+IF(OFFSET('Sanitation Data'!$D$31,0,10*ROW('Sanitation Data'!D190))="","",OFFSET('Sanitation Data'!$D$31,0,10*ROW('Sanitation Data'!D190)))</f>
        <v/>
      </c>
      <c r="CO196" s="370" t="str">
        <f ca="1">+IF(OFFSET('Sanitation Data'!$D$32,0,10*ROW('Sanitation Data'!D190))="","",OFFSET('Sanitation Data'!$D$32,0,10*ROW('Sanitation Data'!D190)))</f>
        <v/>
      </c>
      <c r="CP196" s="370" t="str">
        <f ca="1">+IF(OFFSET('Sanitation Data'!$E$28,0,10*ROW('Sanitation Data'!E190))="","",OFFSET('Sanitation Data'!$E$28,0,10*ROW('Sanitation Data'!E190)))</f>
        <v/>
      </c>
      <c r="CQ196" s="370" t="str">
        <f ca="1">+IF(OFFSET('Sanitation Data'!$E$29,0,10*ROW('Sanitation Data'!E190))="","",OFFSET('Sanitation Data'!$E$29,0,10*ROW('Sanitation Data'!E190)))</f>
        <v/>
      </c>
      <c r="CR196" s="370" t="str">
        <f ca="1">+IF(OFFSET('Sanitation Data'!$E$30,0,10*ROW('Sanitation Data'!E190))="","",OFFSET('Sanitation Data'!$E$30,0,10*ROW('Sanitation Data'!E190)))</f>
        <v/>
      </c>
      <c r="CS196" s="370" t="str">
        <f ca="1">+IF(OFFSET('Sanitation Data'!$E$31,0,10*ROW('Sanitation Data'!E190))="","",OFFSET('Sanitation Data'!$E$31,0,10*ROW('Sanitation Data'!E190)))</f>
        <v/>
      </c>
      <c r="CT196" s="370" t="str">
        <f ca="1">+IF(OFFSET('Sanitation Data'!$E$32,0,10*ROW('Sanitation Data'!E190))="","",OFFSET('Sanitation Data'!$E$32,0,10*ROW('Sanitation Data'!E190)))</f>
        <v/>
      </c>
      <c r="CU196" s="370" t="str">
        <f ca="1">+IF(OFFSET('Sanitation Data'!$F$28,0,10*ROW('Sanitation Data'!F190))="","",OFFSET('Sanitation Data'!$F$28,0,10*ROW('Sanitation Data'!F190)))</f>
        <v/>
      </c>
      <c r="CV196" s="370" t="str">
        <f ca="1">+IF(OFFSET('Sanitation Data'!$F$29,0,10*ROW('Sanitation Data'!F190))="","",OFFSET('Sanitation Data'!$F$29,0,10*ROW('Sanitation Data'!F190)))</f>
        <v/>
      </c>
      <c r="CW196" s="370" t="str">
        <f ca="1">+IF(OFFSET('Sanitation Data'!$F$30,0,10*ROW('Sanitation Data'!F190))="","",OFFSET('Sanitation Data'!$F$30,0,10*ROW('Sanitation Data'!F190)))</f>
        <v/>
      </c>
      <c r="CX196" s="370" t="str">
        <f ca="1">+IF(OFFSET('Sanitation Data'!$F$31,0,10*ROW('Sanitation Data'!F190))="","",OFFSET('Sanitation Data'!$F$31,0,10*ROW('Sanitation Data'!F190)))</f>
        <v/>
      </c>
      <c r="CY196" s="370" t="str">
        <f ca="1">+IF(OFFSET('Sanitation Data'!$F$32,0,10*ROW('Sanitation Data'!F190))="","",OFFSET('Sanitation Data'!$F$32,0,10*ROW('Sanitation Data'!F190)))</f>
        <v/>
      </c>
      <c r="CZ196" s="370" t="str">
        <f ca="1">+IF(OFFSET('Sanitation Data'!$G$28,0,10*ROW('Sanitation Data'!G190))="","",OFFSET('Sanitation Data'!$G$28,0,10*ROW('Sanitation Data'!G190)))</f>
        <v/>
      </c>
      <c r="DA196" s="370" t="str">
        <f ca="1">+IF(OFFSET('Sanitation Data'!$G$29,0,10*ROW('Sanitation Data'!G190))="","",OFFSET('Sanitation Data'!$G$29,0,10*ROW('Sanitation Data'!G190)))</f>
        <v/>
      </c>
      <c r="DB196" s="370" t="str">
        <f ca="1">+IF(OFFSET('Sanitation Data'!$G$30,0,10*ROW('Sanitation Data'!G190))="","",OFFSET('Sanitation Data'!$G$30,0,10*ROW('Sanitation Data'!G190)))</f>
        <v/>
      </c>
      <c r="DC196" s="370" t="str">
        <f ca="1">+IF(OFFSET('Sanitation Data'!$G$31,0,10*ROW('Sanitation Data'!G190))="","",OFFSET('Sanitation Data'!$G$31,0,10*ROW('Sanitation Data'!G190)))</f>
        <v/>
      </c>
      <c r="DD196" s="370" t="str">
        <f ca="1">+IF(OFFSET('Sanitation Data'!$G$32,0,10*ROW('Sanitation Data'!G190))="","",OFFSET('Sanitation Data'!$G$32,0,10*ROW('Sanitation Data'!G190)))</f>
        <v/>
      </c>
      <c r="DE196" s="370" t="str">
        <f ca="1">+IF(OFFSET('Sanitation Data'!$H$28,0,10*ROW('Sanitation Data'!H190))="","",OFFSET('Sanitation Data'!$H$28,0,10*ROW('Sanitation Data'!H190)))</f>
        <v/>
      </c>
      <c r="DF196" s="370" t="str">
        <f ca="1">+IF(OFFSET('Sanitation Data'!$H$29,0,10*ROW('Sanitation Data'!H190))="","",OFFSET('Sanitation Data'!$H$29,0,10*ROW('Sanitation Data'!H190)))</f>
        <v/>
      </c>
      <c r="DG196" s="370" t="str">
        <f ca="1">+IF(OFFSET('Sanitation Data'!$H$30,0,10*ROW('Sanitation Data'!H190))="","",OFFSET('Sanitation Data'!$H$30,0,10*ROW('Sanitation Data'!H190)))</f>
        <v/>
      </c>
      <c r="DH196" s="370" t="str">
        <f ca="1">+IF(OFFSET('Sanitation Data'!$H$31,0,10*ROW('Sanitation Data'!H190))="","",OFFSET('Sanitation Data'!$H$31,0,10*ROW('Sanitation Data'!H190)))</f>
        <v/>
      </c>
      <c r="DI196" s="370" t="str">
        <f ca="1">+IF(OFFSET('Sanitation Data'!$H$32,0,10*ROW('Sanitation Data'!H190))="","",OFFSET('Sanitation Data'!$H$32,0,10*ROW('Sanitation Data'!H190)))</f>
        <v/>
      </c>
      <c r="DJ196" s="370" t="str">
        <f ca="1">+IF(OFFSET('Sanitation Data'!$I$28,0,10*ROW('Sanitation Data'!I190))="","",OFFSET('Sanitation Data'!$I$28,0,10*ROW('Sanitation Data'!I190)))</f>
        <v/>
      </c>
      <c r="DK196" s="370" t="str">
        <f ca="1">+IF(OFFSET('Sanitation Data'!$I$29,0,10*ROW('Sanitation Data'!I190))="","",OFFSET('Sanitation Data'!$I$29,0,10*ROW('Sanitation Data'!I190)))</f>
        <v/>
      </c>
      <c r="DL196" s="370" t="str">
        <f ca="1">+IF(OFFSET('Sanitation Data'!$I$30,0,10*ROW('Sanitation Data'!I190))="","",OFFSET('Sanitation Data'!$I$30,0,10*ROW('Sanitation Data'!I190)))</f>
        <v/>
      </c>
      <c r="DM196" s="370" t="str">
        <f ca="1">+IF(OFFSET('Sanitation Data'!$I$31,0,10*ROW('Sanitation Data'!I190))="","",OFFSET('Sanitation Data'!$I$31,0,10*ROW('Sanitation Data'!I190)))</f>
        <v/>
      </c>
      <c r="DN196" s="370" t="str">
        <f ca="1">+IF(OFFSET('Sanitation Data'!$I$32,0,10*ROW('Sanitation Data'!I190))="","",OFFSET('Sanitation Data'!$I$32,0,10*ROW('Sanitation Data'!I190)))</f>
        <v/>
      </c>
      <c r="DO196" s="370" t="str">
        <f ca="1">+IF(OFFSET('Hygiene Data'!$D$11,0,10*ROW('Hygiene Data'!D190))="","",OFFSET('Hygiene Data'!$D$11,0,10*ROW('Hygiene Data'!D190)))</f>
        <v/>
      </c>
      <c r="DP196" s="370" t="str">
        <f ca="1">+IF(OFFSET('Hygiene Data'!$D$12,0,10*ROW('Hygiene Data'!D190))="","",OFFSET('Hygiene Data'!$D$12,0,10*ROW('Hygiene Data'!D190)))</f>
        <v/>
      </c>
      <c r="DQ196" s="370" t="str">
        <f ca="1">+IF(OFFSET('Hygiene Data'!$D$13,0,10*ROW('Hygiene Data'!D190))="","",OFFSET('Hygiene Data'!$D$13,0,10*ROW('Hygiene Data'!D190)))</f>
        <v/>
      </c>
      <c r="DR196" s="370" t="str">
        <f ca="1">+IF(OFFSET('Hygiene Data'!$E$11,0,10*ROW('Hygiene Data'!E190))="","",OFFSET('Hygiene Data'!$E$11,0,10*ROW('Hygiene Data'!E190)))</f>
        <v/>
      </c>
      <c r="DS196" s="370" t="str">
        <f ca="1">+IF(OFFSET('Hygiene Data'!$E$12,0,10*ROW('Hygiene Data'!E190))="","",OFFSET('Hygiene Data'!$E$12,0,10*ROW('Hygiene Data'!E190)))</f>
        <v/>
      </c>
      <c r="DT196" s="370" t="str">
        <f ca="1">+IF(OFFSET('Hygiene Data'!$E$13,0,10*ROW('Hygiene Data'!E190))="","",OFFSET('Hygiene Data'!$E$13,0,10*ROW('Hygiene Data'!E190)))</f>
        <v/>
      </c>
      <c r="DU196" s="370" t="str">
        <f ca="1">+IF(OFFSET('Hygiene Data'!$F$11,0,10*ROW('Hygiene Data'!F190))="","",OFFSET('Hygiene Data'!$F$11,0,10*ROW('Hygiene Data'!F190)))</f>
        <v/>
      </c>
      <c r="DV196" s="370" t="str">
        <f ca="1">+IF(OFFSET('Hygiene Data'!$F$12,0,10*ROW('Hygiene Data'!F190))="","",OFFSET('Hygiene Data'!$F$12,0,10*ROW('Hygiene Data'!F190)))</f>
        <v/>
      </c>
      <c r="DW196" s="370" t="str">
        <f ca="1">+IF(OFFSET('Hygiene Data'!$F$13,0,10*ROW('Hygiene Data'!F190))="","",OFFSET('Hygiene Data'!$F$13,0,10*ROW('Hygiene Data'!F190)))</f>
        <v/>
      </c>
      <c r="DX196" s="370" t="str">
        <f ca="1">+IF(OFFSET('Hygiene Data'!$G$11,0,10*ROW('Hygiene Data'!G190))="","",OFFSET('Hygiene Data'!$G$11,0,10*ROW('Hygiene Data'!G190)))</f>
        <v/>
      </c>
      <c r="DY196" s="370" t="str">
        <f ca="1">+IF(OFFSET('Hygiene Data'!$G$12,0,10*ROW('Hygiene Data'!G190))="","",OFFSET('Hygiene Data'!$G$12,0,10*ROW('Hygiene Data'!G190)))</f>
        <v/>
      </c>
      <c r="DZ196" s="370" t="str">
        <f ca="1">+IF(OFFSET('Hygiene Data'!$G$13,0,10*ROW('Hygiene Data'!G190))="","",OFFSET('Hygiene Data'!$G$13,0,10*ROW('Hygiene Data'!G190)))</f>
        <v/>
      </c>
      <c r="EA196" s="370" t="str">
        <f ca="1">+IF(OFFSET('Hygiene Data'!$H$11,0,10*ROW('Hygiene Data'!H190))="","",OFFSET('Hygiene Data'!$H$11,0,10*ROW('Hygiene Data'!H190)))</f>
        <v/>
      </c>
      <c r="EB196" s="370" t="str">
        <f ca="1">+IF(OFFSET('Hygiene Data'!$H$12,0,10*ROW('Hygiene Data'!H190))="","",OFFSET('Hygiene Data'!$H$12,0,10*ROW('Hygiene Data'!H190)))</f>
        <v/>
      </c>
      <c r="EC196" s="370" t="str">
        <f ca="1">+IF(OFFSET('Hygiene Data'!$H$13,0,10*ROW('Hygiene Data'!H190))="","",OFFSET('Hygiene Data'!$H$13,0,10*ROW('Hygiene Data'!H190)))</f>
        <v/>
      </c>
      <c r="ED196" s="370" t="str">
        <f ca="1">+IF(OFFSET('Hygiene Data'!$I$11,0,10*ROW('Hygiene Data'!I190))="","",OFFSET('Hygiene Data'!$I$11,0,10*ROW('Hygiene Data'!I190)))</f>
        <v/>
      </c>
      <c r="EE196" s="370" t="str">
        <f ca="1">+IF(OFFSET('Hygiene Data'!$I$12,0,10*ROW('Hygiene Data'!I190))="","",OFFSET('Hygiene Data'!$I$12,0,10*ROW('Hygiene Data'!I190)))</f>
        <v/>
      </c>
      <c r="EF196" s="370" t="str">
        <f ca="1">+IF(OFFSET('Hygiene Data'!$I$13,0,10*ROW('Hygiene Data'!I190))="","",OFFSET('Hygiene Data'!$I$13,0,10*ROW('Hygiene Data'!I190)))</f>
        <v/>
      </c>
    </row>
    <row r="197" spans="1:136" x14ac:dyDescent="0.25">
      <c r="A197" s="479" t="str">
        <f ca="1">+IF(OFFSET('Water Data'!$B$2,0,10*ROW('Water Data'!E191))="","",OFFSET('Water Data'!$B$2,0,10*ROW('Water Data'!E191)))</f>
        <v/>
      </c>
      <c r="B197" s="47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6" t="str">
        <f t="shared" ca="1" si="2"/>
        <v/>
      </c>
      <c r="D197" s="50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0" t="str">
        <f ca="1">+IF(OFFSET('Water Data'!$D$27,0,10*ROW('Water Data'!D191))="","",OFFSET('Water Data'!$D$27,0,10*ROW('Water Data'!D191)))</f>
        <v/>
      </c>
      <c r="BT197" s="370" t="str">
        <f ca="1">+IF(OFFSET('Water Data'!$D$28,0,10*ROW('Water Data'!D191))="","",OFFSET('Water Data'!$D$28,0,10*ROW('Water Data'!D191)))</f>
        <v/>
      </c>
      <c r="BU197" s="370" t="str">
        <f ca="1">+IF(OFFSET('Water Data'!$D$29,0,10*ROW('Water Data'!D191))="","",OFFSET('Water Data'!$D$29,0,10*ROW('Water Data'!D191)))</f>
        <v/>
      </c>
      <c r="BV197" s="370" t="str">
        <f ca="1">+IF(OFFSET('Water Data'!$E$27,0,10*ROW('Water Data'!E191))="","",OFFSET('Water Data'!$E$27,0,10*ROW('Water Data'!E191)))</f>
        <v/>
      </c>
      <c r="BW197" s="370" t="str">
        <f ca="1">+IF(OFFSET('Water Data'!$E$28,0,10*ROW('Water Data'!E191))="","",OFFSET('Water Data'!$E$28,0,10*ROW('Water Data'!E191)))</f>
        <v/>
      </c>
      <c r="BX197" s="370" t="str">
        <f ca="1">+IF(OFFSET('Water Data'!$E$29,0,10*ROW('Water Data'!E191))="","",OFFSET('Water Data'!$E$29,0,10*ROW('Water Data'!E191)))</f>
        <v/>
      </c>
      <c r="BY197" s="370" t="str">
        <f ca="1">+IF(OFFSET('Water Data'!$F$27,0,10*ROW('Water Data'!F191))="","",OFFSET('Water Data'!$F$27,0,10*ROW('Water Data'!F191)))</f>
        <v/>
      </c>
      <c r="BZ197" s="370" t="str">
        <f ca="1">+IF(OFFSET('Water Data'!$F$28,0,10*ROW('Water Data'!F191))="","",OFFSET('Water Data'!$F$28,0,10*ROW('Water Data'!F191)))</f>
        <v/>
      </c>
      <c r="CA197" s="370" t="str">
        <f ca="1">+IF(OFFSET('Water Data'!$F$29,0,10*ROW('Water Data'!F191))="","",OFFSET('Water Data'!$F$29,0,10*ROW('Water Data'!F191)))</f>
        <v/>
      </c>
      <c r="CB197" s="370" t="str">
        <f ca="1">+IF(OFFSET('Water Data'!$G$27,0,10*ROW('Water Data'!G191))="","",OFFSET('Water Data'!$G$27,0,10*ROW('Water Data'!G191)))</f>
        <v/>
      </c>
      <c r="CC197" s="370" t="str">
        <f ca="1">+IF(OFFSET('Water Data'!$G$28,0,10*ROW('Water Data'!G191))="","",OFFSET('Water Data'!$G$28,0,10*ROW('Water Data'!G191)))</f>
        <v/>
      </c>
      <c r="CD197" s="370" t="str">
        <f ca="1">+IF(OFFSET('Water Data'!$G$29,0,10*ROW('Water Data'!G191))="","",OFFSET('Water Data'!$G$29,0,10*ROW('Water Data'!G191)))</f>
        <v/>
      </c>
      <c r="CE197" s="370" t="str">
        <f ca="1">+IF(OFFSET('Water Data'!$H$27,0,10*ROW('Water Data'!H191))="","",OFFSET('Water Data'!$H$27,0,10*ROW('Water Data'!H191)))</f>
        <v/>
      </c>
      <c r="CF197" s="370" t="str">
        <f ca="1">+IF(OFFSET('Water Data'!$H$28,0,10*ROW('Water Data'!H191))="","",OFFSET('Water Data'!$H$28,0,10*ROW('Water Data'!H191)))</f>
        <v/>
      </c>
      <c r="CG197" s="370" t="str">
        <f ca="1">+IF(OFFSET('Water Data'!$H$29,0,10*ROW('Water Data'!H191))="","",OFFSET('Water Data'!$H$29,0,10*ROW('Water Data'!H191)))</f>
        <v/>
      </c>
      <c r="CH197" s="370" t="str">
        <f ca="1">+IF(OFFSET('Water Data'!$I$27,0,10*ROW('Water Data'!I191))="","",OFFSET('Water Data'!$I$27,0,10*ROW('Water Data'!I191)))</f>
        <v/>
      </c>
      <c r="CI197" s="370" t="str">
        <f ca="1">+IF(OFFSET('Water Data'!$I$28,0,10*ROW('Water Data'!I191))="","",OFFSET('Water Data'!$I$28,0,10*ROW('Water Data'!I191)))</f>
        <v/>
      </c>
      <c r="CJ197" s="370" t="str">
        <f ca="1">+IF(OFFSET('Water Data'!$I$29,0,10*ROW('Water Data'!I191))="","",OFFSET('Water Data'!$I$29,0,10*ROW('Water Data'!I191)))</f>
        <v/>
      </c>
      <c r="CK197" s="370" t="str">
        <f ca="1">+IF(OFFSET('Sanitation Data'!$D$28,0,10*ROW('Sanitation Data'!D191))="","",OFFSET('Sanitation Data'!$D$28,0,10*ROW('Sanitation Data'!D191)))</f>
        <v/>
      </c>
      <c r="CL197" s="370" t="str">
        <f ca="1">+IF(OFFSET('Sanitation Data'!$D$29,0,10*ROW('Sanitation Data'!D191))="","",OFFSET('Sanitation Data'!$D$29,0,10*ROW('Sanitation Data'!D191)))</f>
        <v/>
      </c>
      <c r="CM197" s="370" t="str">
        <f ca="1">+IF(OFFSET('Sanitation Data'!$D$30,0,10*ROW('Sanitation Data'!D191))="","",OFFSET('Sanitation Data'!$D$30,0,10*ROW('Sanitation Data'!D191)))</f>
        <v/>
      </c>
      <c r="CN197" s="370" t="str">
        <f ca="1">+IF(OFFSET('Sanitation Data'!$D$31,0,10*ROW('Sanitation Data'!D191))="","",OFFSET('Sanitation Data'!$D$31,0,10*ROW('Sanitation Data'!D191)))</f>
        <v/>
      </c>
      <c r="CO197" s="370" t="str">
        <f ca="1">+IF(OFFSET('Sanitation Data'!$D$32,0,10*ROW('Sanitation Data'!D191))="","",OFFSET('Sanitation Data'!$D$32,0,10*ROW('Sanitation Data'!D191)))</f>
        <v/>
      </c>
      <c r="CP197" s="370" t="str">
        <f ca="1">+IF(OFFSET('Sanitation Data'!$E$28,0,10*ROW('Sanitation Data'!E191))="","",OFFSET('Sanitation Data'!$E$28,0,10*ROW('Sanitation Data'!E191)))</f>
        <v/>
      </c>
      <c r="CQ197" s="370" t="str">
        <f ca="1">+IF(OFFSET('Sanitation Data'!$E$29,0,10*ROW('Sanitation Data'!E191))="","",OFFSET('Sanitation Data'!$E$29,0,10*ROW('Sanitation Data'!E191)))</f>
        <v/>
      </c>
      <c r="CR197" s="370" t="str">
        <f ca="1">+IF(OFFSET('Sanitation Data'!$E$30,0,10*ROW('Sanitation Data'!E191))="","",OFFSET('Sanitation Data'!$E$30,0,10*ROW('Sanitation Data'!E191)))</f>
        <v/>
      </c>
      <c r="CS197" s="370" t="str">
        <f ca="1">+IF(OFFSET('Sanitation Data'!$E$31,0,10*ROW('Sanitation Data'!E191))="","",OFFSET('Sanitation Data'!$E$31,0,10*ROW('Sanitation Data'!E191)))</f>
        <v/>
      </c>
      <c r="CT197" s="370" t="str">
        <f ca="1">+IF(OFFSET('Sanitation Data'!$E$32,0,10*ROW('Sanitation Data'!E191))="","",OFFSET('Sanitation Data'!$E$32,0,10*ROW('Sanitation Data'!E191)))</f>
        <v/>
      </c>
      <c r="CU197" s="370" t="str">
        <f ca="1">+IF(OFFSET('Sanitation Data'!$F$28,0,10*ROW('Sanitation Data'!F191))="","",OFFSET('Sanitation Data'!$F$28,0,10*ROW('Sanitation Data'!F191)))</f>
        <v/>
      </c>
      <c r="CV197" s="370" t="str">
        <f ca="1">+IF(OFFSET('Sanitation Data'!$F$29,0,10*ROW('Sanitation Data'!F191))="","",OFFSET('Sanitation Data'!$F$29,0,10*ROW('Sanitation Data'!F191)))</f>
        <v/>
      </c>
      <c r="CW197" s="370" t="str">
        <f ca="1">+IF(OFFSET('Sanitation Data'!$F$30,0,10*ROW('Sanitation Data'!F191))="","",OFFSET('Sanitation Data'!$F$30,0,10*ROW('Sanitation Data'!F191)))</f>
        <v/>
      </c>
      <c r="CX197" s="370" t="str">
        <f ca="1">+IF(OFFSET('Sanitation Data'!$F$31,0,10*ROW('Sanitation Data'!F191))="","",OFFSET('Sanitation Data'!$F$31,0,10*ROW('Sanitation Data'!F191)))</f>
        <v/>
      </c>
      <c r="CY197" s="370" t="str">
        <f ca="1">+IF(OFFSET('Sanitation Data'!$F$32,0,10*ROW('Sanitation Data'!F191))="","",OFFSET('Sanitation Data'!$F$32,0,10*ROW('Sanitation Data'!F191)))</f>
        <v/>
      </c>
      <c r="CZ197" s="370" t="str">
        <f ca="1">+IF(OFFSET('Sanitation Data'!$G$28,0,10*ROW('Sanitation Data'!G191))="","",OFFSET('Sanitation Data'!$G$28,0,10*ROW('Sanitation Data'!G191)))</f>
        <v/>
      </c>
      <c r="DA197" s="370" t="str">
        <f ca="1">+IF(OFFSET('Sanitation Data'!$G$29,0,10*ROW('Sanitation Data'!G191))="","",OFFSET('Sanitation Data'!$G$29,0,10*ROW('Sanitation Data'!G191)))</f>
        <v/>
      </c>
      <c r="DB197" s="370" t="str">
        <f ca="1">+IF(OFFSET('Sanitation Data'!$G$30,0,10*ROW('Sanitation Data'!G191))="","",OFFSET('Sanitation Data'!$G$30,0,10*ROW('Sanitation Data'!G191)))</f>
        <v/>
      </c>
      <c r="DC197" s="370" t="str">
        <f ca="1">+IF(OFFSET('Sanitation Data'!$G$31,0,10*ROW('Sanitation Data'!G191))="","",OFFSET('Sanitation Data'!$G$31,0,10*ROW('Sanitation Data'!G191)))</f>
        <v/>
      </c>
      <c r="DD197" s="370" t="str">
        <f ca="1">+IF(OFFSET('Sanitation Data'!$G$32,0,10*ROW('Sanitation Data'!G191))="","",OFFSET('Sanitation Data'!$G$32,0,10*ROW('Sanitation Data'!G191)))</f>
        <v/>
      </c>
      <c r="DE197" s="370" t="str">
        <f ca="1">+IF(OFFSET('Sanitation Data'!$H$28,0,10*ROW('Sanitation Data'!H191))="","",OFFSET('Sanitation Data'!$H$28,0,10*ROW('Sanitation Data'!H191)))</f>
        <v/>
      </c>
      <c r="DF197" s="370" t="str">
        <f ca="1">+IF(OFFSET('Sanitation Data'!$H$29,0,10*ROW('Sanitation Data'!H191))="","",OFFSET('Sanitation Data'!$H$29,0,10*ROW('Sanitation Data'!H191)))</f>
        <v/>
      </c>
      <c r="DG197" s="370" t="str">
        <f ca="1">+IF(OFFSET('Sanitation Data'!$H$30,0,10*ROW('Sanitation Data'!H191))="","",OFFSET('Sanitation Data'!$H$30,0,10*ROW('Sanitation Data'!H191)))</f>
        <v/>
      </c>
      <c r="DH197" s="370" t="str">
        <f ca="1">+IF(OFFSET('Sanitation Data'!$H$31,0,10*ROW('Sanitation Data'!H191))="","",OFFSET('Sanitation Data'!$H$31,0,10*ROW('Sanitation Data'!H191)))</f>
        <v/>
      </c>
      <c r="DI197" s="370" t="str">
        <f ca="1">+IF(OFFSET('Sanitation Data'!$H$32,0,10*ROW('Sanitation Data'!H191))="","",OFFSET('Sanitation Data'!$H$32,0,10*ROW('Sanitation Data'!H191)))</f>
        <v/>
      </c>
      <c r="DJ197" s="370" t="str">
        <f ca="1">+IF(OFFSET('Sanitation Data'!$I$28,0,10*ROW('Sanitation Data'!I191))="","",OFFSET('Sanitation Data'!$I$28,0,10*ROW('Sanitation Data'!I191)))</f>
        <v/>
      </c>
      <c r="DK197" s="370" t="str">
        <f ca="1">+IF(OFFSET('Sanitation Data'!$I$29,0,10*ROW('Sanitation Data'!I191))="","",OFFSET('Sanitation Data'!$I$29,0,10*ROW('Sanitation Data'!I191)))</f>
        <v/>
      </c>
      <c r="DL197" s="370" t="str">
        <f ca="1">+IF(OFFSET('Sanitation Data'!$I$30,0,10*ROW('Sanitation Data'!I191))="","",OFFSET('Sanitation Data'!$I$30,0,10*ROW('Sanitation Data'!I191)))</f>
        <v/>
      </c>
      <c r="DM197" s="370" t="str">
        <f ca="1">+IF(OFFSET('Sanitation Data'!$I$31,0,10*ROW('Sanitation Data'!I191))="","",OFFSET('Sanitation Data'!$I$31,0,10*ROW('Sanitation Data'!I191)))</f>
        <v/>
      </c>
      <c r="DN197" s="370" t="str">
        <f ca="1">+IF(OFFSET('Sanitation Data'!$I$32,0,10*ROW('Sanitation Data'!I191))="","",OFFSET('Sanitation Data'!$I$32,0,10*ROW('Sanitation Data'!I191)))</f>
        <v/>
      </c>
      <c r="DO197" s="370" t="str">
        <f ca="1">+IF(OFFSET('Hygiene Data'!$D$11,0,10*ROW('Hygiene Data'!D191))="","",OFFSET('Hygiene Data'!$D$11,0,10*ROW('Hygiene Data'!D191)))</f>
        <v/>
      </c>
      <c r="DP197" s="370" t="str">
        <f ca="1">+IF(OFFSET('Hygiene Data'!$D$12,0,10*ROW('Hygiene Data'!D191))="","",OFFSET('Hygiene Data'!$D$12,0,10*ROW('Hygiene Data'!D191)))</f>
        <v/>
      </c>
      <c r="DQ197" s="370" t="str">
        <f ca="1">+IF(OFFSET('Hygiene Data'!$D$13,0,10*ROW('Hygiene Data'!D191))="","",OFFSET('Hygiene Data'!$D$13,0,10*ROW('Hygiene Data'!D191)))</f>
        <v/>
      </c>
      <c r="DR197" s="370" t="str">
        <f ca="1">+IF(OFFSET('Hygiene Data'!$E$11,0,10*ROW('Hygiene Data'!E191))="","",OFFSET('Hygiene Data'!$E$11,0,10*ROW('Hygiene Data'!E191)))</f>
        <v/>
      </c>
      <c r="DS197" s="370" t="str">
        <f ca="1">+IF(OFFSET('Hygiene Data'!$E$12,0,10*ROW('Hygiene Data'!E191))="","",OFFSET('Hygiene Data'!$E$12,0,10*ROW('Hygiene Data'!E191)))</f>
        <v/>
      </c>
      <c r="DT197" s="370" t="str">
        <f ca="1">+IF(OFFSET('Hygiene Data'!$E$13,0,10*ROW('Hygiene Data'!E191))="","",OFFSET('Hygiene Data'!$E$13,0,10*ROW('Hygiene Data'!E191)))</f>
        <v/>
      </c>
      <c r="DU197" s="370" t="str">
        <f ca="1">+IF(OFFSET('Hygiene Data'!$F$11,0,10*ROW('Hygiene Data'!F191))="","",OFFSET('Hygiene Data'!$F$11,0,10*ROW('Hygiene Data'!F191)))</f>
        <v/>
      </c>
      <c r="DV197" s="370" t="str">
        <f ca="1">+IF(OFFSET('Hygiene Data'!$F$12,0,10*ROW('Hygiene Data'!F191))="","",OFFSET('Hygiene Data'!$F$12,0,10*ROW('Hygiene Data'!F191)))</f>
        <v/>
      </c>
      <c r="DW197" s="370" t="str">
        <f ca="1">+IF(OFFSET('Hygiene Data'!$F$13,0,10*ROW('Hygiene Data'!F191))="","",OFFSET('Hygiene Data'!$F$13,0,10*ROW('Hygiene Data'!F191)))</f>
        <v/>
      </c>
      <c r="DX197" s="370" t="str">
        <f ca="1">+IF(OFFSET('Hygiene Data'!$G$11,0,10*ROW('Hygiene Data'!G191))="","",OFFSET('Hygiene Data'!$G$11,0,10*ROW('Hygiene Data'!G191)))</f>
        <v/>
      </c>
      <c r="DY197" s="370" t="str">
        <f ca="1">+IF(OFFSET('Hygiene Data'!$G$12,0,10*ROW('Hygiene Data'!G191))="","",OFFSET('Hygiene Data'!$G$12,0,10*ROW('Hygiene Data'!G191)))</f>
        <v/>
      </c>
      <c r="DZ197" s="370" t="str">
        <f ca="1">+IF(OFFSET('Hygiene Data'!$G$13,0,10*ROW('Hygiene Data'!G191))="","",OFFSET('Hygiene Data'!$G$13,0,10*ROW('Hygiene Data'!G191)))</f>
        <v/>
      </c>
      <c r="EA197" s="370" t="str">
        <f ca="1">+IF(OFFSET('Hygiene Data'!$H$11,0,10*ROW('Hygiene Data'!H191))="","",OFFSET('Hygiene Data'!$H$11,0,10*ROW('Hygiene Data'!H191)))</f>
        <v/>
      </c>
      <c r="EB197" s="370" t="str">
        <f ca="1">+IF(OFFSET('Hygiene Data'!$H$12,0,10*ROW('Hygiene Data'!H191))="","",OFFSET('Hygiene Data'!$H$12,0,10*ROW('Hygiene Data'!H191)))</f>
        <v/>
      </c>
      <c r="EC197" s="370" t="str">
        <f ca="1">+IF(OFFSET('Hygiene Data'!$H$13,0,10*ROW('Hygiene Data'!H191))="","",OFFSET('Hygiene Data'!$H$13,0,10*ROW('Hygiene Data'!H191)))</f>
        <v/>
      </c>
      <c r="ED197" s="370" t="str">
        <f ca="1">+IF(OFFSET('Hygiene Data'!$I$11,0,10*ROW('Hygiene Data'!I191))="","",OFFSET('Hygiene Data'!$I$11,0,10*ROW('Hygiene Data'!I191)))</f>
        <v/>
      </c>
      <c r="EE197" s="370" t="str">
        <f ca="1">+IF(OFFSET('Hygiene Data'!$I$12,0,10*ROW('Hygiene Data'!I191))="","",OFFSET('Hygiene Data'!$I$12,0,10*ROW('Hygiene Data'!I191)))</f>
        <v/>
      </c>
      <c r="EF197" s="370" t="str">
        <f ca="1">+IF(OFFSET('Hygiene Data'!$I$13,0,10*ROW('Hygiene Data'!I191))="","",OFFSET('Hygiene Data'!$I$13,0,10*ROW('Hygiene Data'!I191)))</f>
        <v/>
      </c>
    </row>
    <row r="198" spans="1:136" x14ac:dyDescent="0.25">
      <c r="A198" s="479" t="str">
        <f ca="1">+IF(OFFSET('Water Data'!$B$2,0,10*ROW('Water Data'!E192))="","",OFFSET('Water Data'!$B$2,0,10*ROW('Water Data'!E192)))</f>
        <v/>
      </c>
      <c r="B198" s="47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6" t="str">
        <f t="shared" ca="1" si="2"/>
        <v/>
      </c>
      <c r="D198" s="50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0" t="str">
        <f ca="1">+IF(OFFSET('Water Data'!$D$27,0,10*ROW('Water Data'!D192))="","",OFFSET('Water Data'!$D$27,0,10*ROW('Water Data'!D192)))</f>
        <v/>
      </c>
      <c r="BT198" s="370" t="str">
        <f ca="1">+IF(OFFSET('Water Data'!$D$28,0,10*ROW('Water Data'!D192))="","",OFFSET('Water Data'!$D$28,0,10*ROW('Water Data'!D192)))</f>
        <v/>
      </c>
      <c r="BU198" s="370" t="str">
        <f ca="1">+IF(OFFSET('Water Data'!$D$29,0,10*ROW('Water Data'!D192))="","",OFFSET('Water Data'!$D$29,0,10*ROW('Water Data'!D192)))</f>
        <v/>
      </c>
      <c r="BV198" s="370" t="str">
        <f ca="1">+IF(OFFSET('Water Data'!$E$27,0,10*ROW('Water Data'!E192))="","",OFFSET('Water Data'!$E$27,0,10*ROW('Water Data'!E192)))</f>
        <v/>
      </c>
      <c r="BW198" s="370" t="str">
        <f ca="1">+IF(OFFSET('Water Data'!$E$28,0,10*ROW('Water Data'!E192))="","",OFFSET('Water Data'!$E$28,0,10*ROW('Water Data'!E192)))</f>
        <v/>
      </c>
      <c r="BX198" s="370" t="str">
        <f ca="1">+IF(OFFSET('Water Data'!$E$29,0,10*ROW('Water Data'!E192))="","",OFFSET('Water Data'!$E$29,0,10*ROW('Water Data'!E192)))</f>
        <v/>
      </c>
      <c r="BY198" s="370" t="str">
        <f ca="1">+IF(OFFSET('Water Data'!$F$27,0,10*ROW('Water Data'!F192))="","",OFFSET('Water Data'!$F$27,0,10*ROW('Water Data'!F192)))</f>
        <v/>
      </c>
      <c r="BZ198" s="370" t="str">
        <f ca="1">+IF(OFFSET('Water Data'!$F$28,0,10*ROW('Water Data'!F192))="","",OFFSET('Water Data'!$F$28,0,10*ROW('Water Data'!F192)))</f>
        <v/>
      </c>
      <c r="CA198" s="370" t="str">
        <f ca="1">+IF(OFFSET('Water Data'!$F$29,0,10*ROW('Water Data'!F192))="","",OFFSET('Water Data'!$F$29,0,10*ROW('Water Data'!F192)))</f>
        <v/>
      </c>
      <c r="CB198" s="370" t="str">
        <f ca="1">+IF(OFFSET('Water Data'!$G$27,0,10*ROW('Water Data'!G192))="","",OFFSET('Water Data'!$G$27,0,10*ROW('Water Data'!G192)))</f>
        <v/>
      </c>
      <c r="CC198" s="370" t="str">
        <f ca="1">+IF(OFFSET('Water Data'!$G$28,0,10*ROW('Water Data'!G192))="","",OFFSET('Water Data'!$G$28,0,10*ROW('Water Data'!G192)))</f>
        <v/>
      </c>
      <c r="CD198" s="370" t="str">
        <f ca="1">+IF(OFFSET('Water Data'!$G$29,0,10*ROW('Water Data'!G192))="","",OFFSET('Water Data'!$G$29,0,10*ROW('Water Data'!G192)))</f>
        <v/>
      </c>
      <c r="CE198" s="370" t="str">
        <f ca="1">+IF(OFFSET('Water Data'!$H$27,0,10*ROW('Water Data'!H192))="","",OFFSET('Water Data'!$H$27,0,10*ROW('Water Data'!H192)))</f>
        <v/>
      </c>
      <c r="CF198" s="370" t="str">
        <f ca="1">+IF(OFFSET('Water Data'!$H$28,0,10*ROW('Water Data'!H192))="","",OFFSET('Water Data'!$H$28,0,10*ROW('Water Data'!H192)))</f>
        <v/>
      </c>
      <c r="CG198" s="370" t="str">
        <f ca="1">+IF(OFFSET('Water Data'!$H$29,0,10*ROW('Water Data'!H192))="","",OFFSET('Water Data'!$H$29,0,10*ROW('Water Data'!H192)))</f>
        <v/>
      </c>
      <c r="CH198" s="370" t="str">
        <f ca="1">+IF(OFFSET('Water Data'!$I$27,0,10*ROW('Water Data'!I192))="","",OFFSET('Water Data'!$I$27,0,10*ROW('Water Data'!I192)))</f>
        <v/>
      </c>
      <c r="CI198" s="370" t="str">
        <f ca="1">+IF(OFFSET('Water Data'!$I$28,0,10*ROW('Water Data'!I192))="","",OFFSET('Water Data'!$I$28,0,10*ROW('Water Data'!I192)))</f>
        <v/>
      </c>
      <c r="CJ198" s="370" t="str">
        <f ca="1">+IF(OFFSET('Water Data'!$I$29,0,10*ROW('Water Data'!I192))="","",OFFSET('Water Data'!$I$29,0,10*ROW('Water Data'!I192)))</f>
        <v/>
      </c>
      <c r="CK198" s="370" t="str">
        <f ca="1">+IF(OFFSET('Sanitation Data'!$D$28,0,10*ROW('Sanitation Data'!D192))="","",OFFSET('Sanitation Data'!$D$28,0,10*ROW('Sanitation Data'!D192)))</f>
        <v/>
      </c>
      <c r="CL198" s="370" t="str">
        <f ca="1">+IF(OFFSET('Sanitation Data'!$D$29,0,10*ROW('Sanitation Data'!D192))="","",OFFSET('Sanitation Data'!$D$29,0,10*ROW('Sanitation Data'!D192)))</f>
        <v/>
      </c>
      <c r="CM198" s="370" t="str">
        <f ca="1">+IF(OFFSET('Sanitation Data'!$D$30,0,10*ROW('Sanitation Data'!D192))="","",OFFSET('Sanitation Data'!$D$30,0,10*ROW('Sanitation Data'!D192)))</f>
        <v/>
      </c>
      <c r="CN198" s="370" t="str">
        <f ca="1">+IF(OFFSET('Sanitation Data'!$D$31,0,10*ROW('Sanitation Data'!D192))="","",OFFSET('Sanitation Data'!$D$31,0,10*ROW('Sanitation Data'!D192)))</f>
        <v/>
      </c>
      <c r="CO198" s="370" t="str">
        <f ca="1">+IF(OFFSET('Sanitation Data'!$D$32,0,10*ROW('Sanitation Data'!D192))="","",OFFSET('Sanitation Data'!$D$32,0,10*ROW('Sanitation Data'!D192)))</f>
        <v/>
      </c>
      <c r="CP198" s="370" t="str">
        <f ca="1">+IF(OFFSET('Sanitation Data'!$E$28,0,10*ROW('Sanitation Data'!E192))="","",OFFSET('Sanitation Data'!$E$28,0,10*ROW('Sanitation Data'!E192)))</f>
        <v/>
      </c>
      <c r="CQ198" s="370" t="str">
        <f ca="1">+IF(OFFSET('Sanitation Data'!$E$29,0,10*ROW('Sanitation Data'!E192))="","",OFFSET('Sanitation Data'!$E$29,0,10*ROW('Sanitation Data'!E192)))</f>
        <v/>
      </c>
      <c r="CR198" s="370" t="str">
        <f ca="1">+IF(OFFSET('Sanitation Data'!$E$30,0,10*ROW('Sanitation Data'!E192))="","",OFFSET('Sanitation Data'!$E$30,0,10*ROW('Sanitation Data'!E192)))</f>
        <v/>
      </c>
      <c r="CS198" s="370" t="str">
        <f ca="1">+IF(OFFSET('Sanitation Data'!$E$31,0,10*ROW('Sanitation Data'!E192))="","",OFFSET('Sanitation Data'!$E$31,0,10*ROW('Sanitation Data'!E192)))</f>
        <v/>
      </c>
      <c r="CT198" s="370" t="str">
        <f ca="1">+IF(OFFSET('Sanitation Data'!$E$32,0,10*ROW('Sanitation Data'!E192))="","",OFFSET('Sanitation Data'!$E$32,0,10*ROW('Sanitation Data'!E192)))</f>
        <v/>
      </c>
      <c r="CU198" s="370" t="str">
        <f ca="1">+IF(OFFSET('Sanitation Data'!$F$28,0,10*ROW('Sanitation Data'!F192))="","",OFFSET('Sanitation Data'!$F$28,0,10*ROW('Sanitation Data'!F192)))</f>
        <v/>
      </c>
      <c r="CV198" s="370" t="str">
        <f ca="1">+IF(OFFSET('Sanitation Data'!$F$29,0,10*ROW('Sanitation Data'!F192))="","",OFFSET('Sanitation Data'!$F$29,0,10*ROW('Sanitation Data'!F192)))</f>
        <v/>
      </c>
      <c r="CW198" s="370" t="str">
        <f ca="1">+IF(OFFSET('Sanitation Data'!$F$30,0,10*ROW('Sanitation Data'!F192))="","",OFFSET('Sanitation Data'!$F$30,0,10*ROW('Sanitation Data'!F192)))</f>
        <v/>
      </c>
      <c r="CX198" s="370" t="str">
        <f ca="1">+IF(OFFSET('Sanitation Data'!$F$31,0,10*ROW('Sanitation Data'!F192))="","",OFFSET('Sanitation Data'!$F$31,0,10*ROW('Sanitation Data'!F192)))</f>
        <v/>
      </c>
      <c r="CY198" s="370" t="str">
        <f ca="1">+IF(OFFSET('Sanitation Data'!$F$32,0,10*ROW('Sanitation Data'!F192))="","",OFFSET('Sanitation Data'!$F$32,0,10*ROW('Sanitation Data'!F192)))</f>
        <v/>
      </c>
      <c r="CZ198" s="370" t="str">
        <f ca="1">+IF(OFFSET('Sanitation Data'!$G$28,0,10*ROW('Sanitation Data'!G192))="","",OFFSET('Sanitation Data'!$G$28,0,10*ROW('Sanitation Data'!G192)))</f>
        <v/>
      </c>
      <c r="DA198" s="370" t="str">
        <f ca="1">+IF(OFFSET('Sanitation Data'!$G$29,0,10*ROW('Sanitation Data'!G192))="","",OFFSET('Sanitation Data'!$G$29,0,10*ROW('Sanitation Data'!G192)))</f>
        <v/>
      </c>
      <c r="DB198" s="370" t="str">
        <f ca="1">+IF(OFFSET('Sanitation Data'!$G$30,0,10*ROW('Sanitation Data'!G192))="","",OFFSET('Sanitation Data'!$G$30,0,10*ROW('Sanitation Data'!G192)))</f>
        <v/>
      </c>
      <c r="DC198" s="370" t="str">
        <f ca="1">+IF(OFFSET('Sanitation Data'!$G$31,0,10*ROW('Sanitation Data'!G192))="","",OFFSET('Sanitation Data'!$G$31,0,10*ROW('Sanitation Data'!G192)))</f>
        <v/>
      </c>
      <c r="DD198" s="370" t="str">
        <f ca="1">+IF(OFFSET('Sanitation Data'!$G$32,0,10*ROW('Sanitation Data'!G192))="","",OFFSET('Sanitation Data'!$G$32,0,10*ROW('Sanitation Data'!G192)))</f>
        <v/>
      </c>
      <c r="DE198" s="370" t="str">
        <f ca="1">+IF(OFFSET('Sanitation Data'!$H$28,0,10*ROW('Sanitation Data'!H192))="","",OFFSET('Sanitation Data'!$H$28,0,10*ROW('Sanitation Data'!H192)))</f>
        <v/>
      </c>
      <c r="DF198" s="370" t="str">
        <f ca="1">+IF(OFFSET('Sanitation Data'!$H$29,0,10*ROW('Sanitation Data'!H192))="","",OFFSET('Sanitation Data'!$H$29,0,10*ROW('Sanitation Data'!H192)))</f>
        <v/>
      </c>
      <c r="DG198" s="370" t="str">
        <f ca="1">+IF(OFFSET('Sanitation Data'!$H$30,0,10*ROW('Sanitation Data'!H192))="","",OFFSET('Sanitation Data'!$H$30,0,10*ROW('Sanitation Data'!H192)))</f>
        <v/>
      </c>
      <c r="DH198" s="370" t="str">
        <f ca="1">+IF(OFFSET('Sanitation Data'!$H$31,0,10*ROW('Sanitation Data'!H192))="","",OFFSET('Sanitation Data'!$H$31,0,10*ROW('Sanitation Data'!H192)))</f>
        <v/>
      </c>
      <c r="DI198" s="370" t="str">
        <f ca="1">+IF(OFFSET('Sanitation Data'!$H$32,0,10*ROW('Sanitation Data'!H192))="","",OFFSET('Sanitation Data'!$H$32,0,10*ROW('Sanitation Data'!H192)))</f>
        <v/>
      </c>
      <c r="DJ198" s="370" t="str">
        <f ca="1">+IF(OFFSET('Sanitation Data'!$I$28,0,10*ROW('Sanitation Data'!I192))="","",OFFSET('Sanitation Data'!$I$28,0,10*ROW('Sanitation Data'!I192)))</f>
        <v/>
      </c>
      <c r="DK198" s="370" t="str">
        <f ca="1">+IF(OFFSET('Sanitation Data'!$I$29,0,10*ROW('Sanitation Data'!I192))="","",OFFSET('Sanitation Data'!$I$29,0,10*ROW('Sanitation Data'!I192)))</f>
        <v/>
      </c>
      <c r="DL198" s="370" t="str">
        <f ca="1">+IF(OFFSET('Sanitation Data'!$I$30,0,10*ROW('Sanitation Data'!I192))="","",OFFSET('Sanitation Data'!$I$30,0,10*ROW('Sanitation Data'!I192)))</f>
        <v/>
      </c>
      <c r="DM198" s="370" t="str">
        <f ca="1">+IF(OFFSET('Sanitation Data'!$I$31,0,10*ROW('Sanitation Data'!I192))="","",OFFSET('Sanitation Data'!$I$31,0,10*ROW('Sanitation Data'!I192)))</f>
        <v/>
      </c>
      <c r="DN198" s="370" t="str">
        <f ca="1">+IF(OFFSET('Sanitation Data'!$I$32,0,10*ROW('Sanitation Data'!I192))="","",OFFSET('Sanitation Data'!$I$32,0,10*ROW('Sanitation Data'!I192)))</f>
        <v/>
      </c>
      <c r="DO198" s="370" t="str">
        <f ca="1">+IF(OFFSET('Hygiene Data'!$D$11,0,10*ROW('Hygiene Data'!D192))="","",OFFSET('Hygiene Data'!$D$11,0,10*ROW('Hygiene Data'!D192)))</f>
        <v/>
      </c>
      <c r="DP198" s="370" t="str">
        <f ca="1">+IF(OFFSET('Hygiene Data'!$D$12,0,10*ROW('Hygiene Data'!D192))="","",OFFSET('Hygiene Data'!$D$12,0,10*ROW('Hygiene Data'!D192)))</f>
        <v/>
      </c>
      <c r="DQ198" s="370" t="str">
        <f ca="1">+IF(OFFSET('Hygiene Data'!$D$13,0,10*ROW('Hygiene Data'!D192))="","",OFFSET('Hygiene Data'!$D$13,0,10*ROW('Hygiene Data'!D192)))</f>
        <v/>
      </c>
      <c r="DR198" s="370" t="str">
        <f ca="1">+IF(OFFSET('Hygiene Data'!$E$11,0,10*ROW('Hygiene Data'!E192))="","",OFFSET('Hygiene Data'!$E$11,0,10*ROW('Hygiene Data'!E192)))</f>
        <v/>
      </c>
      <c r="DS198" s="370" t="str">
        <f ca="1">+IF(OFFSET('Hygiene Data'!$E$12,0,10*ROW('Hygiene Data'!E192))="","",OFFSET('Hygiene Data'!$E$12,0,10*ROW('Hygiene Data'!E192)))</f>
        <v/>
      </c>
      <c r="DT198" s="370" t="str">
        <f ca="1">+IF(OFFSET('Hygiene Data'!$E$13,0,10*ROW('Hygiene Data'!E192))="","",OFFSET('Hygiene Data'!$E$13,0,10*ROW('Hygiene Data'!E192)))</f>
        <v/>
      </c>
      <c r="DU198" s="370" t="str">
        <f ca="1">+IF(OFFSET('Hygiene Data'!$F$11,0,10*ROW('Hygiene Data'!F192))="","",OFFSET('Hygiene Data'!$F$11,0,10*ROW('Hygiene Data'!F192)))</f>
        <v/>
      </c>
      <c r="DV198" s="370" t="str">
        <f ca="1">+IF(OFFSET('Hygiene Data'!$F$12,0,10*ROW('Hygiene Data'!F192))="","",OFFSET('Hygiene Data'!$F$12,0,10*ROW('Hygiene Data'!F192)))</f>
        <v/>
      </c>
      <c r="DW198" s="370" t="str">
        <f ca="1">+IF(OFFSET('Hygiene Data'!$F$13,0,10*ROW('Hygiene Data'!F192))="","",OFFSET('Hygiene Data'!$F$13,0,10*ROW('Hygiene Data'!F192)))</f>
        <v/>
      </c>
      <c r="DX198" s="370" t="str">
        <f ca="1">+IF(OFFSET('Hygiene Data'!$G$11,0,10*ROW('Hygiene Data'!G192))="","",OFFSET('Hygiene Data'!$G$11,0,10*ROW('Hygiene Data'!G192)))</f>
        <v/>
      </c>
      <c r="DY198" s="370" t="str">
        <f ca="1">+IF(OFFSET('Hygiene Data'!$G$12,0,10*ROW('Hygiene Data'!G192))="","",OFFSET('Hygiene Data'!$G$12,0,10*ROW('Hygiene Data'!G192)))</f>
        <v/>
      </c>
      <c r="DZ198" s="370" t="str">
        <f ca="1">+IF(OFFSET('Hygiene Data'!$G$13,0,10*ROW('Hygiene Data'!G192))="","",OFFSET('Hygiene Data'!$G$13,0,10*ROW('Hygiene Data'!G192)))</f>
        <v/>
      </c>
      <c r="EA198" s="370" t="str">
        <f ca="1">+IF(OFFSET('Hygiene Data'!$H$11,0,10*ROW('Hygiene Data'!H192))="","",OFFSET('Hygiene Data'!$H$11,0,10*ROW('Hygiene Data'!H192)))</f>
        <v/>
      </c>
      <c r="EB198" s="370" t="str">
        <f ca="1">+IF(OFFSET('Hygiene Data'!$H$12,0,10*ROW('Hygiene Data'!H192))="","",OFFSET('Hygiene Data'!$H$12,0,10*ROW('Hygiene Data'!H192)))</f>
        <v/>
      </c>
      <c r="EC198" s="370" t="str">
        <f ca="1">+IF(OFFSET('Hygiene Data'!$H$13,0,10*ROW('Hygiene Data'!H192))="","",OFFSET('Hygiene Data'!$H$13,0,10*ROW('Hygiene Data'!H192)))</f>
        <v/>
      </c>
      <c r="ED198" s="370" t="str">
        <f ca="1">+IF(OFFSET('Hygiene Data'!$I$11,0,10*ROW('Hygiene Data'!I192))="","",OFFSET('Hygiene Data'!$I$11,0,10*ROW('Hygiene Data'!I192)))</f>
        <v/>
      </c>
      <c r="EE198" s="370" t="str">
        <f ca="1">+IF(OFFSET('Hygiene Data'!$I$12,0,10*ROW('Hygiene Data'!I192))="","",OFFSET('Hygiene Data'!$I$12,0,10*ROW('Hygiene Data'!I192)))</f>
        <v/>
      </c>
      <c r="EF198" s="370" t="str">
        <f ca="1">+IF(OFFSET('Hygiene Data'!$I$13,0,10*ROW('Hygiene Data'!I192))="","",OFFSET('Hygiene Data'!$I$13,0,10*ROW('Hygiene Data'!I192)))</f>
        <v/>
      </c>
    </row>
    <row r="199" spans="1:136" x14ac:dyDescent="0.25">
      <c r="A199" s="479" t="str">
        <f ca="1">+IF(OFFSET('Water Data'!$B$2,0,10*ROW('Water Data'!E193))="","",OFFSET('Water Data'!$B$2,0,10*ROW('Water Data'!E193)))</f>
        <v/>
      </c>
      <c r="B199" s="47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6" t="str">
        <f t="shared" ref="C199:C207" ca="1" si="3">+IF(ISNUMBER(VALUE(MID(A199,5,4))), VALUE(MID(A199, 5,4)),"")</f>
        <v/>
      </c>
      <c r="D199" s="50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0" t="str">
        <f ca="1">+IF(OFFSET('Water Data'!$D$27,0,10*ROW('Water Data'!D193))="","",OFFSET('Water Data'!$D$27,0,10*ROW('Water Data'!D193)))</f>
        <v/>
      </c>
      <c r="BT199" s="370" t="str">
        <f ca="1">+IF(OFFSET('Water Data'!$D$28,0,10*ROW('Water Data'!D193))="","",OFFSET('Water Data'!$D$28,0,10*ROW('Water Data'!D193)))</f>
        <v/>
      </c>
      <c r="BU199" s="370" t="str">
        <f ca="1">+IF(OFFSET('Water Data'!$D$29,0,10*ROW('Water Data'!D193))="","",OFFSET('Water Data'!$D$29,0,10*ROW('Water Data'!D193)))</f>
        <v/>
      </c>
      <c r="BV199" s="370" t="str">
        <f ca="1">+IF(OFFSET('Water Data'!$E$27,0,10*ROW('Water Data'!E193))="","",OFFSET('Water Data'!$E$27,0,10*ROW('Water Data'!E193)))</f>
        <v/>
      </c>
      <c r="BW199" s="370" t="str">
        <f ca="1">+IF(OFFSET('Water Data'!$E$28,0,10*ROW('Water Data'!E193))="","",OFFSET('Water Data'!$E$28,0,10*ROW('Water Data'!E193)))</f>
        <v/>
      </c>
      <c r="BX199" s="370" t="str">
        <f ca="1">+IF(OFFSET('Water Data'!$E$29,0,10*ROW('Water Data'!E193))="","",OFFSET('Water Data'!$E$29,0,10*ROW('Water Data'!E193)))</f>
        <v/>
      </c>
      <c r="BY199" s="370" t="str">
        <f ca="1">+IF(OFFSET('Water Data'!$F$27,0,10*ROW('Water Data'!F193))="","",OFFSET('Water Data'!$F$27,0,10*ROW('Water Data'!F193)))</f>
        <v/>
      </c>
      <c r="BZ199" s="370" t="str">
        <f ca="1">+IF(OFFSET('Water Data'!$F$28,0,10*ROW('Water Data'!F193))="","",OFFSET('Water Data'!$F$28,0,10*ROW('Water Data'!F193)))</f>
        <v/>
      </c>
      <c r="CA199" s="370" t="str">
        <f ca="1">+IF(OFFSET('Water Data'!$F$29,0,10*ROW('Water Data'!F193))="","",OFFSET('Water Data'!$F$29,0,10*ROW('Water Data'!F193)))</f>
        <v/>
      </c>
      <c r="CB199" s="370" t="str">
        <f ca="1">+IF(OFFSET('Water Data'!$G$27,0,10*ROW('Water Data'!G193))="","",OFFSET('Water Data'!$G$27,0,10*ROW('Water Data'!G193)))</f>
        <v/>
      </c>
      <c r="CC199" s="370" t="str">
        <f ca="1">+IF(OFFSET('Water Data'!$G$28,0,10*ROW('Water Data'!G193))="","",OFFSET('Water Data'!$G$28,0,10*ROW('Water Data'!G193)))</f>
        <v/>
      </c>
      <c r="CD199" s="370" t="str">
        <f ca="1">+IF(OFFSET('Water Data'!$G$29,0,10*ROW('Water Data'!G193))="","",OFFSET('Water Data'!$G$29,0,10*ROW('Water Data'!G193)))</f>
        <v/>
      </c>
      <c r="CE199" s="370" t="str">
        <f ca="1">+IF(OFFSET('Water Data'!$H$27,0,10*ROW('Water Data'!H193))="","",OFFSET('Water Data'!$H$27,0,10*ROW('Water Data'!H193)))</f>
        <v/>
      </c>
      <c r="CF199" s="370" t="str">
        <f ca="1">+IF(OFFSET('Water Data'!$H$28,0,10*ROW('Water Data'!H193))="","",OFFSET('Water Data'!$H$28,0,10*ROW('Water Data'!H193)))</f>
        <v/>
      </c>
      <c r="CG199" s="370" t="str">
        <f ca="1">+IF(OFFSET('Water Data'!$H$29,0,10*ROW('Water Data'!H193))="","",OFFSET('Water Data'!$H$29,0,10*ROW('Water Data'!H193)))</f>
        <v/>
      </c>
      <c r="CH199" s="370" t="str">
        <f ca="1">+IF(OFFSET('Water Data'!$I$27,0,10*ROW('Water Data'!I193))="","",OFFSET('Water Data'!$I$27,0,10*ROW('Water Data'!I193)))</f>
        <v/>
      </c>
      <c r="CI199" s="370" t="str">
        <f ca="1">+IF(OFFSET('Water Data'!$I$28,0,10*ROW('Water Data'!I193))="","",OFFSET('Water Data'!$I$28,0,10*ROW('Water Data'!I193)))</f>
        <v/>
      </c>
      <c r="CJ199" s="370" t="str">
        <f ca="1">+IF(OFFSET('Water Data'!$I$29,0,10*ROW('Water Data'!I193))="","",OFFSET('Water Data'!$I$29,0,10*ROW('Water Data'!I193)))</f>
        <v/>
      </c>
      <c r="CK199" s="370" t="str">
        <f ca="1">+IF(OFFSET('Sanitation Data'!$D$28,0,10*ROW('Sanitation Data'!D193))="","",OFFSET('Sanitation Data'!$D$28,0,10*ROW('Sanitation Data'!D193)))</f>
        <v/>
      </c>
      <c r="CL199" s="370" t="str">
        <f ca="1">+IF(OFFSET('Sanitation Data'!$D$29,0,10*ROW('Sanitation Data'!D193))="","",OFFSET('Sanitation Data'!$D$29,0,10*ROW('Sanitation Data'!D193)))</f>
        <v/>
      </c>
      <c r="CM199" s="370" t="str">
        <f ca="1">+IF(OFFSET('Sanitation Data'!$D$30,0,10*ROW('Sanitation Data'!D193))="","",OFFSET('Sanitation Data'!$D$30,0,10*ROW('Sanitation Data'!D193)))</f>
        <v/>
      </c>
      <c r="CN199" s="370" t="str">
        <f ca="1">+IF(OFFSET('Sanitation Data'!$D$31,0,10*ROW('Sanitation Data'!D193))="","",OFFSET('Sanitation Data'!$D$31,0,10*ROW('Sanitation Data'!D193)))</f>
        <v/>
      </c>
      <c r="CO199" s="370" t="str">
        <f ca="1">+IF(OFFSET('Sanitation Data'!$D$32,0,10*ROW('Sanitation Data'!D193))="","",OFFSET('Sanitation Data'!$D$32,0,10*ROW('Sanitation Data'!D193)))</f>
        <v/>
      </c>
      <c r="CP199" s="370" t="str">
        <f ca="1">+IF(OFFSET('Sanitation Data'!$E$28,0,10*ROW('Sanitation Data'!E193))="","",OFFSET('Sanitation Data'!$E$28,0,10*ROW('Sanitation Data'!E193)))</f>
        <v/>
      </c>
      <c r="CQ199" s="370" t="str">
        <f ca="1">+IF(OFFSET('Sanitation Data'!$E$29,0,10*ROW('Sanitation Data'!E193))="","",OFFSET('Sanitation Data'!$E$29,0,10*ROW('Sanitation Data'!E193)))</f>
        <v/>
      </c>
      <c r="CR199" s="370" t="str">
        <f ca="1">+IF(OFFSET('Sanitation Data'!$E$30,0,10*ROW('Sanitation Data'!E193))="","",OFFSET('Sanitation Data'!$E$30,0,10*ROW('Sanitation Data'!E193)))</f>
        <v/>
      </c>
      <c r="CS199" s="370" t="str">
        <f ca="1">+IF(OFFSET('Sanitation Data'!$E$31,0,10*ROW('Sanitation Data'!E193))="","",OFFSET('Sanitation Data'!$E$31,0,10*ROW('Sanitation Data'!E193)))</f>
        <v/>
      </c>
      <c r="CT199" s="370" t="str">
        <f ca="1">+IF(OFFSET('Sanitation Data'!$E$32,0,10*ROW('Sanitation Data'!E193))="","",OFFSET('Sanitation Data'!$E$32,0,10*ROW('Sanitation Data'!E193)))</f>
        <v/>
      </c>
      <c r="CU199" s="370" t="str">
        <f ca="1">+IF(OFFSET('Sanitation Data'!$F$28,0,10*ROW('Sanitation Data'!F193))="","",OFFSET('Sanitation Data'!$F$28,0,10*ROW('Sanitation Data'!F193)))</f>
        <v/>
      </c>
      <c r="CV199" s="370" t="str">
        <f ca="1">+IF(OFFSET('Sanitation Data'!$F$29,0,10*ROW('Sanitation Data'!F193))="","",OFFSET('Sanitation Data'!$F$29,0,10*ROW('Sanitation Data'!F193)))</f>
        <v/>
      </c>
      <c r="CW199" s="370" t="str">
        <f ca="1">+IF(OFFSET('Sanitation Data'!$F$30,0,10*ROW('Sanitation Data'!F193))="","",OFFSET('Sanitation Data'!$F$30,0,10*ROW('Sanitation Data'!F193)))</f>
        <v/>
      </c>
      <c r="CX199" s="370" t="str">
        <f ca="1">+IF(OFFSET('Sanitation Data'!$F$31,0,10*ROW('Sanitation Data'!F193))="","",OFFSET('Sanitation Data'!$F$31,0,10*ROW('Sanitation Data'!F193)))</f>
        <v/>
      </c>
      <c r="CY199" s="370" t="str">
        <f ca="1">+IF(OFFSET('Sanitation Data'!$F$32,0,10*ROW('Sanitation Data'!F193))="","",OFFSET('Sanitation Data'!$F$32,0,10*ROW('Sanitation Data'!F193)))</f>
        <v/>
      </c>
      <c r="CZ199" s="370" t="str">
        <f ca="1">+IF(OFFSET('Sanitation Data'!$G$28,0,10*ROW('Sanitation Data'!G193))="","",OFFSET('Sanitation Data'!$G$28,0,10*ROW('Sanitation Data'!G193)))</f>
        <v/>
      </c>
      <c r="DA199" s="370" t="str">
        <f ca="1">+IF(OFFSET('Sanitation Data'!$G$29,0,10*ROW('Sanitation Data'!G193))="","",OFFSET('Sanitation Data'!$G$29,0,10*ROW('Sanitation Data'!G193)))</f>
        <v/>
      </c>
      <c r="DB199" s="370" t="str">
        <f ca="1">+IF(OFFSET('Sanitation Data'!$G$30,0,10*ROW('Sanitation Data'!G193))="","",OFFSET('Sanitation Data'!$G$30,0,10*ROW('Sanitation Data'!G193)))</f>
        <v/>
      </c>
      <c r="DC199" s="370" t="str">
        <f ca="1">+IF(OFFSET('Sanitation Data'!$G$31,0,10*ROW('Sanitation Data'!G193))="","",OFFSET('Sanitation Data'!$G$31,0,10*ROW('Sanitation Data'!G193)))</f>
        <v/>
      </c>
      <c r="DD199" s="370" t="str">
        <f ca="1">+IF(OFFSET('Sanitation Data'!$G$32,0,10*ROW('Sanitation Data'!G193))="","",OFFSET('Sanitation Data'!$G$32,0,10*ROW('Sanitation Data'!G193)))</f>
        <v/>
      </c>
      <c r="DE199" s="370" t="str">
        <f ca="1">+IF(OFFSET('Sanitation Data'!$H$28,0,10*ROW('Sanitation Data'!H193))="","",OFFSET('Sanitation Data'!$H$28,0,10*ROW('Sanitation Data'!H193)))</f>
        <v/>
      </c>
      <c r="DF199" s="370" t="str">
        <f ca="1">+IF(OFFSET('Sanitation Data'!$H$29,0,10*ROW('Sanitation Data'!H193))="","",OFFSET('Sanitation Data'!$H$29,0,10*ROW('Sanitation Data'!H193)))</f>
        <v/>
      </c>
      <c r="DG199" s="370" t="str">
        <f ca="1">+IF(OFFSET('Sanitation Data'!$H$30,0,10*ROW('Sanitation Data'!H193))="","",OFFSET('Sanitation Data'!$H$30,0,10*ROW('Sanitation Data'!H193)))</f>
        <v/>
      </c>
      <c r="DH199" s="370" t="str">
        <f ca="1">+IF(OFFSET('Sanitation Data'!$H$31,0,10*ROW('Sanitation Data'!H193))="","",OFFSET('Sanitation Data'!$H$31,0,10*ROW('Sanitation Data'!H193)))</f>
        <v/>
      </c>
      <c r="DI199" s="370" t="str">
        <f ca="1">+IF(OFFSET('Sanitation Data'!$H$32,0,10*ROW('Sanitation Data'!H193))="","",OFFSET('Sanitation Data'!$H$32,0,10*ROW('Sanitation Data'!H193)))</f>
        <v/>
      </c>
      <c r="DJ199" s="370" t="str">
        <f ca="1">+IF(OFFSET('Sanitation Data'!$I$28,0,10*ROW('Sanitation Data'!I193))="","",OFFSET('Sanitation Data'!$I$28,0,10*ROW('Sanitation Data'!I193)))</f>
        <v/>
      </c>
      <c r="DK199" s="370" t="str">
        <f ca="1">+IF(OFFSET('Sanitation Data'!$I$29,0,10*ROW('Sanitation Data'!I193))="","",OFFSET('Sanitation Data'!$I$29,0,10*ROW('Sanitation Data'!I193)))</f>
        <v/>
      </c>
      <c r="DL199" s="370" t="str">
        <f ca="1">+IF(OFFSET('Sanitation Data'!$I$30,0,10*ROW('Sanitation Data'!I193))="","",OFFSET('Sanitation Data'!$I$30,0,10*ROW('Sanitation Data'!I193)))</f>
        <v/>
      </c>
      <c r="DM199" s="370" t="str">
        <f ca="1">+IF(OFFSET('Sanitation Data'!$I$31,0,10*ROW('Sanitation Data'!I193))="","",OFFSET('Sanitation Data'!$I$31,0,10*ROW('Sanitation Data'!I193)))</f>
        <v/>
      </c>
      <c r="DN199" s="370" t="str">
        <f ca="1">+IF(OFFSET('Sanitation Data'!$I$32,0,10*ROW('Sanitation Data'!I193))="","",OFFSET('Sanitation Data'!$I$32,0,10*ROW('Sanitation Data'!I193)))</f>
        <v/>
      </c>
      <c r="DO199" s="370" t="str">
        <f ca="1">+IF(OFFSET('Hygiene Data'!$D$11,0,10*ROW('Hygiene Data'!D193))="","",OFFSET('Hygiene Data'!$D$11,0,10*ROW('Hygiene Data'!D193)))</f>
        <v/>
      </c>
      <c r="DP199" s="370" t="str">
        <f ca="1">+IF(OFFSET('Hygiene Data'!$D$12,0,10*ROW('Hygiene Data'!D193))="","",OFFSET('Hygiene Data'!$D$12,0,10*ROW('Hygiene Data'!D193)))</f>
        <v/>
      </c>
      <c r="DQ199" s="370" t="str">
        <f ca="1">+IF(OFFSET('Hygiene Data'!$D$13,0,10*ROW('Hygiene Data'!D193))="","",OFFSET('Hygiene Data'!$D$13,0,10*ROW('Hygiene Data'!D193)))</f>
        <v/>
      </c>
      <c r="DR199" s="370" t="str">
        <f ca="1">+IF(OFFSET('Hygiene Data'!$E$11,0,10*ROW('Hygiene Data'!E193))="","",OFFSET('Hygiene Data'!$E$11,0,10*ROW('Hygiene Data'!E193)))</f>
        <v/>
      </c>
      <c r="DS199" s="370" t="str">
        <f ca="1">+IF(OFFSET('Hygiene Data'!$E$12,0,10*ROW('Hygiene Data'!E193))="","",OFFSET('Hygiene Data'!$E$12,0,10*ROW('Hygiene Data'!E193)))</f>
        <v/>
      </c>
      <c r="DT199" s="370" t="str">
        <f ca="1">+IF(OFFSET('Hygiene Data'!$E$13,0,10*ROW('Hygiene Data'!E193))="","",OFFSET('Hygiene Data'!$E$13,0,10*ROW('Hygiene Data'!E193)))</f>
        <v/>
      </c>
      <c r="DU199" s="370" t="str">
        <f ca="1">+IF(OFFSET('Hygiene Data'!$F$11,0,10*ROW('Hygiene Data'!F193))="","",OFFSET('Hygiene Data'!$F$11,0,10*ROW('Hygiene Data'!F193)))</f>
        <v/>
      </c>
      <c r="DV199" s="370" t="str">
        <f ca="1">+IF(OFFSET('Hygiene Data'!$F$12,0,10*ROW('Hygiene Data'!F193))="","",OFFSET('Hygiene Data'!$F$12,0,10*ROW('Hygiene Data'!F193)))</f>
        <v/>
      </c>
      <c r="DW199" s="370" t="str">
        <f ca="1">+IF(OFFSET('Hygiene Data'!$F$13,0,10*ROW('Hygiene Data'!F193))="","",OFFSET('Hygiene Data'!$F$13,0,10*ROW('Hygiene Data'!F193)))</f>
        <v/>
      </c>
      <c r="DX199" s="370" t="str">
        <f ca="1">+IF(OFFSET('Hygiene Data'!$G$11,0,10*ROW('Hygiene Data'!G193))="","",OFFSET('Hygiene Data'!$G$11,0,10*ROW('Hygiene Data'!G193)))</f>
        <v/>
      </c>
      <c r="DY199" s="370" t="str">
        <f ca="1">+IF(OFFSET('Hygiene Data'!$G$12,0,10*ROW('Hygiene Data'!G193))="","",OFFSET('Hygiene Data'!$G$12,0,10*ROW('Hygiene Data'!G193)))</f>
        <v/>
      </c>
      <c r="DZ199" s="370" t="str">
        <f ca="1">+IF(OFFSET('Hygiene Data'!$G$13,0,10*ROW('Hygiene Data'!G193))="","",OFFSET('Hygiene Data'!$G$13,0,10*ROW('Hygiene Data'!G193)))</f>
        <v/>
      </c>
      <c r="EA199" s="370" t="str">
        <f ca="1">+IF(OFFSET('Hygiene Data'!$H$11,0,10*ROW('Hygiene Data'!H193))="","",OFFSET('Hygiene Data'!$H$11,0,10*ROW('Hygiene Data'!H193)))</f>
        <v/>
      </c>
      <c r="EB199" s="370" t="str">
        <f ca="1">+IF(OFFSET('Hygiene Data'!$H$12,0,10*ROW('Hygiene Data'!H193))="","",OFFSET('Hygiene Data'!$H$12,0,10*ROW('Hygiene Data'!H193)))</f>
        <v/>
      </c>
      <c r="EC199" s="370" t="str">
        <f ca="1">+IF(OFFSET('Hygiene Data'!$H$13,0,10*ROW('Hygiene Data'!H193))="","",OFFSET('Hygiene Data'!$H$13,0,10*ROW('Hygiene Data'!H193)))</f>
        <v/>
      </c>
      <c r="ED199" s="370" t="str">
        <f ca="1">+IF(OFFSET('Hygiene Data'!$I$11,0,10*ROW('Hygiene Data'!I193))="","",OFFSET('Hygiene Data'!$I$11,0,10*ROW('Hygiene Data'!I193)))</f>
        <v/>
      </c>
      <c r="EE199" s="370" t="str">
        <f ca="1">+IF(OFFSET('Hygiene Data'!$I$12,0,10*ROW('Hygiene Data'!I193))="","",OFFSET('Hygiene Data'!$I$12,0,10*ROW('Hygiene Data'!I193)))</f>
        <v/>
      </c>
      <c r="EF199" s="370" t="str">
        <f ca="1">+IF(OFFSET('Hygiene Data'!$I$13,0,10*ROW('Hygiene Data'!I193))="","",OFFSET('Hygiene Data'!$I$13,0,10*ROW('Hygiene Data'!I193)))</f>
        <v/>
      </c>
    </row>
    <row r="200" spans="1:136" x14ac:dyDescent="0.25">
      <c r="A200" s="479" t="str">
        <f ca="1">+IF(OFFSET('Water Data'!$B$2,0,10*ROW('Water Data'!E194))="","",OFFSET('Water Data'!$B$2,0,10*ROW('Water Data'!E194)))</f>
        <v/>
      </c>
      <c r="B200" s="47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6" t="str">
        <f t="shared" ca="1" si="3"/>
        <v/>
      </c>
      <c r="D200" s="50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0" t="str">
        <f ca="1">+IF(OFFSET('Water Data'!$D$27,0,10*ROW('Water Data'!D194))="","",OFFSET('Water Data'!$D$27,0,10*ROW('Water Data'!D194)))</f>
        <v/>
      </c>
      <c r="BT200" s="370" t="str">
        <f ca="1">+IF(OFFSET('Water Data'!$D$28,0,10*ROW('Water Data'!D194))="","",OFFSET('Water Data'!$D$28,0,10*ROW('Water Data'!D194)))</f>
        <v/>
      </c>
      <c r="BU200" s="370" t="str">
        <f ca="1">+IF(OFFSET('Water Data'!$D$29,0,10*ROW('Water Data'!D194))="","",OFFSET('Water Data'!$D$29,0,10*ROW('Water Data'!D194)))</f>
        <v/>
      </c>
      <c r="BV200" s="370" t="str">
        <f ca="1">+IF(OFFSET('Water Data'!$E$27,0,10*ROW('Water Data'!E194))="","",OFFSET('Water Data'!$E$27,0,10*ROW('Water Data'!E194)))</f>
        <v/>
      </c>
      <c r="BW200" s="370" t="str">
        <f ca="1">+IF(OFFSET('Water Data'!$E$28,0,10*ROW('Water Data'!E194))="","",OFFSET('Water Data'!$E$28,0,10*ROW('Water Data'!E194)))</f>
        <v/>
      </c>
      <c r="BX200" s="370" t="str">
        <f ca="1">+IF(OFFSET('Water Data'!$E$29,0,10*ROW('Water Data'!E194))="","",OFFSET('Water Data'!$E$29,0,10*ROW('Water Data'!E194)))</f>
        <v/>
      </c>
      <c r="BY200" s="370" t="str">
        <f ca="1">+IF(OFFSET('Water Data'!$F$27,0,10*ROW('Water Data'!F194))="","",OFFSET('Water Data'!$F$27,0,10*ROW('Water Data'!F194)))</f>
        <v/>
      </c>
      <c r="BZ200" s="370" t="str">
        <f ca="1">+IF(OFFSET('Water Data'!$F$28,0,10*ROW('Water Data'!F194))="","",OFFSET('Water Data'!$F$28,0,10*ROW('Water Data'!F194)))</f>
        <v/>
      </c>
      <c r="CA200" s="370" t="str">
        <f ca="1">+IF(OFFSET('Water Data'!$F$29,0,10*ROW('Water Data'!F194))="","",OFFSET('Water Data'!$F$29,0,10*ROW('Water Data'!F194)))</f>
        <v/>
      </c>
      <c r="CB200" s="370" t="str">
        <f ca="1">+IF(OFFSET('Water Data'!$G$27,0,10*ROW('Water Data'!G194))="","",OFFSET('Water Data'!$G$27,0,10*ROW('Water Data'!G194)))</f>
        <v/>
      </c>
      <c r="CC200" s="370" t="str">
        <f ca="1">+IF(OFFSET('Water Data'!$G$28,0,10*ROW('Water Data'!G194))="","",OFFSET('Water Data'!$G$28,0,10*ROW('Water Data'!G194)))</f>
        <v/>
      </c>
      <c r="CD200" s="370" t="str">
        <f ca="1">+IF(OFFSET('Water Data'!$G$29,0,10*ROW('Water Data'!G194))="","",OFFSET('Water Data'!$G$29,0,10*ROW('Water Data'!G194)))</f>
        <v/>
      </c>
      <c r="CE200" s="370" t="str">
        <f ca="1">+IF(OFFSET('Water Data'!$H$27,0,10*ROW('Water Data'!H194))="","",OFFSET('Water Data'!$H$27,0,10*ROW('Water Data'!H194)))</f>
        <v/>
      </c>
      <c r="CF200" s="370" t="str">
        <f ca="1">+IF(OFFSET('Water Data'!$H$28,0,10*ROW('Water Data'!H194))="","",OFFSET('Water Data'!$H$28,0,10*ROW('Water Data'!H194)))</f>
        <v/>
      </c>
      <c r="CG200" s="370" t="str">
        <f ca="1">+IF(OFFSET('Water Data'!$H$29,0,10*ROW('Water Data'!H194))="","",OFFSET('Water Data'!$H$29,0,10*ROW('Water Data'!H194)))</f>
        <v/>
      </c>
      <c r="CH200" s="370" t="str">
        <f ca="1">+IF(OFFSET('Water Data'!$I$27,0,10*ROW('Water Data'!I194))="","",OFFSET('Water Data'!$I$27,0,10*ROW('Water Data'!I194)))</f>
        <v/>
      </c>
      <c r="CI200" s="370" t="str">
        <f ca="1">+IF(OFFSET('Water Data'!$I$28,0,10*ROW('Water Data'!I194))="","",OFFSET('Water Data'!$I$28,0,10*ROW('Water Data'!I194)))</f>
        <v/>
      </c>
      <c r="CJ200" s="370" t="str">
        <f ca="1">+IF(OFFSET('Water Data'!$I$29,0,10*ROW('Water Data'!I194))="","",OFFSET('Water Data'!$I$29,0,10*ROW('Water Data'!I194)))</f>
        <v/>
      </c>
      <c r="CK200" s="370" t="str">
        <f ca="1">+IF(OFFSET('Sanitation Data'!$D$28,0,10*ROW('Sanitation Data'!D194))="","",OFFSET('Sanitation Data'!$D$28,0,10*ROW('Sanitation Data'!D194)))</f>
        <v/>
      </c>
      <c r="CL200" s="370" t="str">
        <f ca="1">+IF(OFFSET('Sanitation Data'!$D$29,0,10*ROW('Sanitation Data'!D194))="","",OFFSET('Sanitation Data'!$D$29,0,10*ROW('Sanitation Data'!D194)))</f>
        <v/>
      </c>
      <c r="CM200" s="370" t="str">
        <f ca="1">+IF(OFFSET('Sanitation Data'!$D$30,0,10*ROW('Sanitation Data'!D194))="","",OFFSET('Sanitation Data'!$D$30,0,10*ROW('Sanitation Data'!D194)))</f>
        <v/>
      </c>
      <c r="CN200" s="370" t="str">
        <f ca="1">+IF(OFFSET('Sanitation Data'!$D$31,0,10*ROW('Sanitation Data'!D194))="","",OFFSET('Sanitation Data'!$D$31,0,10*ROW('Sanitation Data'!D194)))</f>
        <v/>
      </c>
      <c r="CO200" s="370" t="str">
        <f ca="1">+IF(OFFSET('Sanitation Data'!$D$32,0,10*ROW('Sanitation Data'!D194))="","",OFFSET('Sanitation Data'!$D$32,0,10*ROW('Sanitation Data'!D194)))</f>
        <v/>
      </c>
      <c r="CP200" s="370" t="str">
        <f ca="1">+IF(OFFSET('Sanitation Data'!$E$28,0,10*ROW('Sanitation Data'!E194))="","",OFFSET('Sanitation Data'!$E$28,0,10*ROW('Sanitation Data'!E194)))</f>
        <v/>
      </c>
      <c r="CQ200" s="370" t="str">
        <f ca="1">+IF(OFFSET('Sanitation Data'!$E$29,0,10*ROW('Sanitation Data'!E194))="","",OFFSET('Sanitation Data'!$E$29,0,10*ROW('Sanitation Data'!E194)))</f>
        <v/>
      </c>
      <c r="CR200" s="370" t="str">
        <f ca="1">+IF(OFFSET('Sanitation Data'!$E$30,0,10*ROW('Sanitation Data'!E194))="","",OFFSET('Sanitation Data'!$E$30,0,10*ROW('Sanitation Data'!E194)))</f>
        <v/>
      </c>
      <c r="CS200" s="370" t="str">
        <f ca="1">+IF(OFFSET('Sanitation Data'!$E$31,0,10*ROW('Sanitation Data'!E194))="","",OFFSET('Sanitation Data'!$E$31,0,10*ROW('Sanitation Data'!E194)))</f>
        <v/>
      </c>
      <c r="CT200" s="370" t="str">
        <f ca="1">+IF(OFFSET('Sanitation Data'!$E$32,0,10*ROW('Sanitation Data'!E194))="","",OFFSET('Sanitation Data'!$E$32,0,10*ROW('Sanitation Data'!E194)))</f>
        <v/>
      </c>
      <c r="CU200" s="370" t="str">
        <f ca="1">+IF(OFFSET('Sanitation Data'!$F$28,0,10*ROW('Sanitation Data'!F194))="","",OFFSET('Sanitation Data'!$F$28,0,10*ROW('Sanitation Data'!F194)))</f>
        <v/>
      </c>
      <c r="CV200" s="370" t="str">
        <f ca="1">+IF(OFFSET('Sanitation Data'!$F$29,0,10*ROW('Sanitation Data'!F194))="","",OFFSET('Sanitation Data'!$F$29,0,10*ROW('Sanitation Data'!F194)))</f>
        <v/>
      </c>
      <c r="CW200" s="370" t="str">
        <f ca="1">+IF(OFFSET('Sanitation Data'!$F$30,0,10*ROW('Sanitation Data'!F194))="","",OFFSET('Sanitation Data'!$F$30,0,10*ROW('Sanitation Data'!F194)))</f>
        <v/>
      </c>
      <c r="CX200" s="370" t="str">
        <f ca="1">+IF(OFFSET('Sanitation Data'!$F$31,0,10*ROW('Sanitation Data'!F194))="","",OFFSET('Sanitation Data'!$F$31,0,10*ROW('Sanitation Data'!F194)))</f>
        <v/>
      </c>
      <c r="CY200" s="370" t="str">
        <f ca="1">+IF(OFFSET('Sanitation Data'!$F$32,0,10*ROW('Sanitation Data'!F194))="","",OFFSET('Sanitation Data'!$F$32,0,10*ROW('Sanitation Data'!F194)))</f>
        <v/>
      </c>
      <c r="CZ200" s="370" t="str">
        <f ca="1">+IF(OFFSET('Sanitation Data'!$G$28,0,10*ROW('Sanitation Data'!G194))="","",OFFSET('Sanitation Data'!$G$28,0,10*ROW('Sanitation Data'!G194)))</f>
        <v/>
      </c>
      <c r="DA200" s="370" t="str">
        <f ca="1">+IF(OFFSET('Sanitation Data'!$G$29,0,10*ROW('Sanitation Data'!G194))="","",OFFSET('Sanitation Data'!$G$29,0,10*ROW('Sanitation Data'!G194)))</f>
        <v/>
      </c>
      <c r="DB200" s="370" t="str">
        <f ca="1">+IF(OFFSET('Sanitation Data'!$G$30,0,10*ROW('Sanitation Data'!G194))="","",OFFSET('Sanitation Data'!$G$30,0,10*ROW('Sanitation Data'!G194)))</f>
        <v/>
      </c>
      <c r="DC200" s="370" t="str">
        <f ca="1">+IF(OFFSET('Sanitation Data'!$G$31,0,10*ROW('Sanitation Data'!G194))="","",OFFSET('Sanitation Data'!$G$31,0,10*ROW('Sanitation Data'!G194)))</f>
        <v/>
      </c>
      <c r="DD200" s="370" t="str">
        <f ca="1">+IF(OFFSET('Sanitation Data'!$G$32,0,10*ROW('Sanitation Data'!G194))="","",OFFSET('Sanitation Data'!$G$32,0,10*ROW('Sanitation Data'!G194)))</f>
        <v/>
      </c>
      <c r="DE200" s="370" t="str">
        <f ca="1">+IF(OFFSET('Sanitation Data'!$H$28,0,10*ROW('Sanitation Data'!H194))="","",OFFSET('Sanitation Data'!$H$28,0,10*ROW('Sanitation Data'!H194)))</f>
        <v/>
      </c>
      <c r="DF200" s="370" t="str">
        <f ca="1">+IF(OFFSET('Sanitation Data'!$H$29,0,10*ROW('Sanitation Data'!H194))="","",OFFSET('Sanitation Data'!$H$29,0,10*ROW('Sanitation Data'!H194)))</f>
        <v/>
      </c>
      <c r="DG200" s="370" t="str">
        <f ca="1">+IF(OFFSET('Sanitation Data'!$H$30,0,10*ROW('Sanitation Data'!H194))="","",OFFSET('Sanitation Data'!$H$30,0,10*ROW('Sanitation Data'!H194)))</f>
        <v/>
      </c>
      <c r="DH200" s="370" t="str">
        <f ca="1">+IF(OFFSET('Sanitation Data'!$H$31,0,10*ROW('Sanitation Data'!H194))="","",OFFSET('Sanitation Data'!$H$31,0,10*ROW('Sanitation Data'!H194)))</f>
        <v/>
      </c>
      <c r="DI200" s="370" t="str">
        <f ca="1">+IF(OFFSET('Sanitation Data'!$H$32,0,10*ROW('Sanitation Data'!H194))="","",OFFSET('Sanitation Data'!$H$32,0,10*ROW('Sanitation Data'!H194)))</f>
        <v/>
      </c>
      <c r="DJ200" s="370" t="str">
        <f ca="1">+IF(OFFSET('Sanitation Data'!$I$28,0,10*ROW('Sanitation Data'!I194))="","",OFFSET('Sanitation Data'!$I$28,0,10*ROW('Sanitation Data'!I194)))</f>
        <v/>
      </c>
      <c r="DK200" s="370" t="str">
        <f ca="1">+IF(OFFSET('Sanitation Data'!$I$29,0,10*ROW('Sanitation Data'!I194))="","",OFFSET('Sanitation Data'!$I$29,0,10*ROW('Sanitation Data'!I194)))</f>
        <v/>
      </c>
      <c r="DL200" s="370" t="str">
        <f ca="1">+IF(OFFSET('Sanitation Data'!$I$30,0,10*ROW('Sanitation Data'!I194))="","",OFFSET('Sanitation Data'!$I$30,0,10*ROW('Sanitation Data'!I194)))</f>
        <v/>
      </c>
      <c r="DM200" s="370" t="str">
        <f ca="1">+IF(OFFSET('Sanitation Data'!$I$31,0,10*ROW('Sanitation Data'!I194))="","",OFFSET('Sanitation Data'!$I$31,0,10*ROW('Sanitation Data'!I194)))</f>
        <v/>
      </c>
      <c r="DN200" s="370" t="str">
        <f ca="1">+IF(OFFSET('Sanitation Data'!$I$32,0,10*ROW('Sanitation Data'!I194))="","",OFFSET('Sanitation Data'!$I$32,0,10*ROW('Sanitation Data'!I194)))</f>
        <v/>
      </c>
      <c r="DO200" s="370" t="str">
        <f ca="1">+IF(OFFSET('Hygiene Data'!$D$11,0,10*ROW('Hygiene Data'!D194))="","",OFFSET('Hygiene Data'!$D$11,0,10*ROW('Hygiene Data'!D194)))</f>
        <v/>
      </c>
      <c r="DP200" s="370" t="str">
        <f ca="1">+IF(OFFSET('Hygiene Data'!$D$12,0,10*ROW('Hygiene Data'!D194))="","",OFFSET('Hygiene Data'!$D$12,0,10*ROW('Hygiene Data'!D194)))</f>
        <v/>
      </c>
      <c r="DQ200" s="370" t="str">
        <f ca="1">+IF(OFFSET('Hygiene Data'!$D$13,0,10*ROW('Hygiene Data'!D194))="","",OFFSET('Hygiene Data'!$D$13,0,10*ROW('Hygiene Data'!D194)))</f>
        <v/>
      </c>
      <c r="DR200" s="370" t="str">
        <f ca="1">+IF(OFFSET('Hygiene Data'!$E$11,0,10*ROW('Hygiene Data'!E194))="","",OFFSET('Hygiene Data'!$E$11,0,10*ROW('Hygiene Data'!E194)))</f>
        <v/>
      </c>
      <c r="DS200" s="370" t="str">
        <f ca="1">+IF(OFFSET('Hygiene Data'!$E$12,0,10*ROW('Hygiene Data'!E194))="","",OFFSET('Hygiene Data'!$E$12,0,10*ROW('Hygiene Data'!E194)))</f>
        <v/>
      </c>
      <c r="DT200" s="370" t="str">
        <f ca="1">+IF(OFFSET('Hygiene Data'!$E$13,0,10*ROW('Hygiene Data'!E194))="","",OFFSET('Hygiene Data'!$E$13,0,10*ROW('Hygiene Data'!E194)))</f>
        <v/>
      </c>
      <c r="DU200" s="370" t="str">
        <f ca="1">+IF(OFFSET('Hygiene Data'!$F$11,0,10*ROW('Hygiene Data'!F194))="","",OFFSET('Hygiene Data'!$F$11,0,10*ROW('Hygiene Data'!F194)))</f>
        <v/>
      </c>
      <c r="DV200" s="370" t="str">
        <f ca="1">+IF(OFFSET('Hygiene Data'!$F$12,0,10*ROW('Hygiene Data'!F194))="","",OFFSET('Hygiene Data'!$F$12,0,10*ROW('Hygiene Data'!F194)))</f>
        <v/>
      </c>
      <c r="DW200" s="370" t="str">
        <f ca="1">+IF(OFFSET('Hygiene Data'!$F$13,0,10*ROW('Hygiene Data'!F194))="","",OFFSET('Hygiene Data'!$F$13,0,10*ROW('Hygiene Data'!F194)))</f>
        <v/>
      </c>
      <c r="DX200" s="370" t="str">
        <f ca="1">+IF(OFFSET('Hygiene Data'!$G$11,0,10*ROW('Hygiene Data'!G194))="","",OFFSET('Hygiene Data'!$G$11,0,10*ROW('Hygiene Data'!G194)))</f>
        <v/>
      </c>
      <c r="DY200" s="370" t="str">
        <f ca="1">+IF(OFFSET('Hygiene Data'!$G$12,0,10*ROW('Hygiene Data'!G194))="","",OFFSET('Hygiene Data'!$G$12,0,10*ROW('Hygiene Data'!G194)))</f>
        <v/>
      </c>
      <c r="DZ200" s="370" t="str">
        <f ca="1">+IF(OFFSET('Hygiene Data'!$G$13,0,10*ROW('Hygiene Data'!G194))="","",OFFSET('Hygiene Data'!$G$13,0,10*ROW('Hygiene Data'!G194)))</f>
        <v/>
      </c>
      <c r="EA200" s="370" t="str">
        <f ca="1">+IF(OFFSET('Hygiene Data'!$H$11,0,10*ROW('Hygiene Data'!H194))="","",OFFSET('Hygiene Data'!$H$11,0,10*ROW('Hygiene Data'!H194)))</f>
        <v/>
      </c>
      <c r="EB200" s="370" t="str">
        <f ca="1">+IF(OFFSET('Hygiene Data'!$H$12,0,10*ROW('Hygiene Data'!H194))="","",OFFSET('Hygiene Data'!$H$12,0,10*ROW('Hygiene Data'!H194)))</f>
        <v/>
      </c>
      <c r="EC200" s="370" t="str">
        <f ca="1">+IF(OFFSET('Hygiene Data'!$H$13,0,10*ROW('Hygiene Data'!H194))="","",OFFSET('Hygiene Data'!$H$13,0,10*ROW('Hygiene Data'!H194)))</f>
        <v/>
      </c>
      <c r="ED200" s="370" t="str">
        <f ca="1">+IF(OFFSET('Hygiene Data'!$I$11,0,10*ROW('Hygiene Data'!I194))="","",OFFSET('Hygiene Data'!$I$11,0,10*ROW('Hygiene Data'!I194)))</f>
        <v/>
      </c>
      <c r="EE200" s="370" t="str">
        <f ca="1">+IF(OFFSET('Hygiene Data'!$I$12,0,10*ROW('Hygiene Data'!I194))="","",OFFSET('Hygiene Data'!$I$12,0,10*ROW('Hygiene Data'!I194)))</f>
        <v/>
      </c>
      <c r="EF200" s="370" t="str">
        <f ca="1">+IF(OFFSET('Hygiene Data'!$I$13,0,10*ROW('Hygiene Data'!I194))="","",OFFSET('Hygiene Data'!$I$13,0,10*ROW('Hygiene Data'!I194)))</f>
        <v/>
      </c>
    </row>
    <row r="201" spans="1:136" x14ac:dyDescent="0.25">
      <c r="A201" s="479" t="str">
        <f ca="1">+IF(OFFSET('Water Data'!$B$2,0,10*ROW('Water Data'!E195))="","",OFFSET('Water Data'!$B$2,0,10*ROW('Water Data'!E195)))</f>
        <v/>
      </c>
      <c r="B201" s="47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6" t="str">
        <f t="shared" ca="1" si="3"/>
        <v/>
      </c>
      <c r="D201" s="50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0" t="str">
        <f ca="1">+IF(OFFSET('Water Data'!$D$27,0,10*ROW('Water Data'!D195))="","",OFFSET('Water Data'!$D$27,0,10*ROW('Water Data'!D195)))</f>
        <v/>
      </c>
      <c r="BT201" s="370" t="str">
        <f ca="1">+IF(OFFSET('Water Data'!$D$28,0,10*ROW('Water Data'!D195))="","",OFFSET('Water Data'!$D$28,0,10*ROW('Water Data'!D195)))</f>
        <v/>
      </c>
      <c r="BU201" s="370" t="str">
        <f ca="1">+IF(OFFSET('Water Data'!$D$29,0,10*ROW('Water Data'!D195))="","",OFFSET('Water Data'!$D$29,0,10*ROW('Water Data'!D195)))</f>
        <v/>
      </c>
      <c r="BV201" s="370" t="str">
        <f ca="1">+IF(OFFSET('Water Data'!$E$27,0,10*ROW('Water Data'!E195))="","",OFFSET('Water Data'!$E$27,0,10*ROW('Water Data'!E195)))</f>
        <v/>
      </c>
      <c r="BW201" s="370" t="str">
        <f ca="1">+IF(OFFSET('Water Data'!$E$28,0,10*ROW('Water Data'!E195))="","",OFFSET('Water Data'!$E$28,0,10*ROW('Water Data'!E195)))</f>
        <v/>
      </c>
      <c r="BX201" s="370" t="str">
        <f ca="1">+IF(OFFSET('Water Data'!$E$29,0,10*ROW('Water Data'!E195))="","",OFFSET('Water Data'!$E$29,0,10*ROW('Water Data'!E195)))</f>
        <v/>
      </c>
      <c r="BY201" s="370" t="str">
        <f ca="1">+IF(OFFSET('Water Data'!$F$27,0,10*ROW('Water Data'!F195))="","",OFFSET('Water Data'!$F$27,0,10*ROW('Water Data'!F195)))</f>
        <v/>
      </c>
      <c r="BZ201" s="370" t="str">
        <f ca="1">+IF(OFFSET('Water Data'!$F$28,0,10*ROW('Water Data'!F195))="","",OFFSET('Water Data'!$F$28,0,10*ROW('Water Data'!F195)))</f>
        <v/>
      </c>
      <c r="CA201" s="370" t="str">
        <f ca="1">+IF(OFFSET('Water Data'!$F$29,0,10*ROW('Water Data'!F195))="","",OFFSET('Water Data'!$F$29,0,10*ROW('Water Data'!F195)))</f>
        <v/>
      </c>
      <c r="CB201" s="370" t="str">
        <f ca="1">+IF(OFFSET('Water Data'!$G$27,0,10*ROW('Water Data'!G195))="","",OFFSET('Water Data'!$G$27,0,10*ROW('Water Data'!G195)))</f>
        <v/>
      </c>
      <c r="CC201" s="370" t="str">
        <f ca="1">+IF(OFFSET('Water Data'!$G$28,0,10*ROW('Water Data'!G195))="","",OFFSET('Water Data'!$G$28,0,10*ROW('Water Data'!G195)))</f>
        <v/>
      </c>
      <c r="CD201" s="370" t="str">
        <f ca="1">+IF(OFFSET('Water Data'!$G$29,0,10*ROW('Water Data'!G195))="","",OFFSET('Water Data'!$G$29,0,10*ROW('Water Data'!G195)))</f>
        <v/>
      </c>
      <c r="CE201" s="370" t="str">
        <f ca="1">+IF(OFFSET('Water Data'!$H$27,0,10*ROW('Water Data'!H195))="","",OFFSET('Water Data'!$H$27,0,10*ROW('Water Data'!H195)))</f>
        <v/>
      </c>
      <c r="CF201" s="370" t="str">
        <f ca="1">+IF(OFFSET('Water Data'!$H$28,0,10*ROW('Water Data'!H195))="","",OFFSET('Water Data'!$H$28,0,10*ROW('Water Data'!H195)))</f>
        <v/>
      </c>
      <c r="CG201" s="370" t="str">
        <f ca="1">+IF(OFFSET('Water Data'!$H$29,0,10*ROW('Water Data'!H195))="","",OFFSET('Water Data'!$H$29,0,10*ROW('Water Data'!H195)))</f>
        <v/>
      </c>
      <c r="CH201" s="370" t="str">
        <f ca="1">+IF(OFFSET('Water Data'!$I$27,0,10*ROW('Water Data'!I195))="","",OFFSET('Water Data'!$I$27,0,10*ROW('Water Data'!I195)))</f>
        <v/>
      </c>
      <c r="CI201" s="370" t="str">
        <f ca="1">+IF(OFFSET('Water Data'!$I$28,0,10*ROW('Water Data'!I195))="","",OFFSET('Water Data'!$I$28,0,10*ROW('Water Data'!I195)))</f>
        <v/>
      </c>
      <c r="CJ201" s="370" t="str">
        <f ca="1">+IF(OFFSET('Water Data'!$I$29,0,10*ROW('Water Data'!I195))="","",OFFSET('Water Data'!$I$29,0,10*ROW('Water Data'!I195)))</f>
        <v/>
      </c>
      <c r="CK201" s="370" t="str">
        <f ca="1">+IF(OFFSET('Sanitation Data'!$D$28,0,10*ROW('Sanitation Data'!D195))="","",OFFSET('Sanitation Data'!$D$28,0,10*ROW('Sanitation Data'!D195)))</f>
        <v/>
      </c>
      <c r="CL201" s="370" t="str">
        <f ca="1">+IF(OFFSET('Sanitation Data'!$D$29,0,10*ROW('Sanitation Data'!D195))="","",OFFSET('Sanitation Data'!$D$29,0,10*ROW('Sanitation Data'!D195)))</f>
        <v/>
      </c>
      <c r="CM201" s="370" t="str">
        <f ca="1">+IF(OFFSET('Sanitation Data'!$D$30,0,10*ROW('Sanitation Data'!D195))="","",OFFSET('Sanitation Data'!$D$30,0,10*ROW('Sanitation Data'!D195)))</f>
        <v/>
      </c>
      <c r="CN201" s="370" t="str">
        <f ca="1">+IF(OFFSET('Sanitation Data'!$D$31,0,10*ROW('Sanitation Data'!D195))="","",OFFSET('Sanitation Data'!$D$31,0,10*ROW('Sanitation Data'!D195)))</f>
        <v/>
      </c>
      <c r="CO201" s="370" t="str">
        <f ca="1">+IF(OFFSET('Sanitation Data'!$D$32,0,10*ROW('Sanitation Data'!D195))="","",OFFSET('Sanitation Data'!$D$32,0,10*ROW('Sanitation Data'!D195)))</f>
        <v/>
      </c>
      <c r="CP201" s="370" t="str">
        <f ca="1">+IF(OFFSET('Sanitation Data'!$E$28,0,10*ROW('Sanitation Data'!E195))="","",OFFSET('Sanitation Data'!$E$28,0,10*ROW('Sanitation Data'!E195)))</f>
        <v/>
      </c>
      <c r="CQ201" s="370" t="str">
        <f ca="1">+IF(OFFSET('Sanitation Data'!$E$29,0,10*ROW('Sanitation Data'!E195))="","",OFFSET('Sanitation Data'!$E$29,0,10*ROW('Sanitation Data'!E195)))</f>
        <v/>
      </c>
      <c r="CR201" s="370" t="str">
        <f ca="1">+IF(OFFSET('Sanitation Data'!$E$30,0,10*ROW('Sanitation Data'!E195))="","",OFFSET('Sanitation Data'!$E$30,0,10*ROW('Sanitation Data'!E195)))</f>
        <v/>
      </c>
      <c r="CS201" s="370" t="str">
        <f ca="1">+IF(OFFSET('Sanitation Data'!$E$31,0,10*ROW('Sanitation Data'!E195))="","",OFFSET('Sanitation Data'!$E$31,0,10*ROW('Sanitation Data'!E195)))</f>
        <v/>
      </c>
      <c r="CT201" s="370" t="str">
        <f ca="1">+IF(OFFSET('Sanitation Data'!$E$32,0,10*ROW('Sanitation Data'!E195))="","",OFFSET('Sanitation Data'!$E$32,0,10*ROW('Sanitation Data'!E195)))</f>
        <v/>
      </c>
      <c r="CU201" s="370" t="str">
        <f ca="1">+IF(OFFSET('Sanitation Data'!$F$28,0,10*ROW('Sanitation Data'!F195))="","",OFFSET('Sanitation Data'!$F$28,0,10*ROW('Sanitation Data'!F195)))</f>
        <v/>
      </c>
      <c r="CV201" s="370" t="str">
        <f ca="1">+IF(OFFSET('Sanitation Data'!$F$29,0,10*ROW('Sanitation Data'!F195))="","",OFFSET('Sanitation Data'!$F$29,0,10*ROW('Sanitation Data'!F195)))</f>
        <v/>
      </c>
      <c r="CW201" s="370" t="str">
        <f ca="1">+IF(OFFSET('Sanitation Data'!$F$30,0,10*ROW('Sanitation Data'!F195))="","",OFFSET('Sanitation Data'!$F$30,0,10*ROW('Sanitation Data'!F195)))</f>
        <v/>
      </c>
      <c r="CX201" s="370" t="str">
        <f ca="1">+IF(OFFSET('Sanitation Data'!$F$31,0,10*ROW('Sanitation Data'!F195))="","",OFFSET('Sanitation Data'!$F$31,0,10*ROW('Sanitation Data'!F195)))</f>
        <v/>
      </c>
      <c r="CY201" s="370" t="str">
        <f ca="1">+IF(OFFSET('Sanitation Data'!$F$32,0,10*ROW('Sanitation Data'!F195))="","",OFFSET('Sanitation Data'!$F$32,0,10*ROW('Sanitation Data'!F195)))</f>
        <v/>
      </c>
      <c r="CZ201" s="370" t="str">
        <f ca="1">+IF(OFFSET('Sanitation Data'!$G$28,0,10*ROW('Sanitation Data'!G195))="","",OFFSET('Sanitation Data'!$G$28,0,10*ROW('Sanitation Data'!G195)))</f>
        <v/>
      </c>
      <c r="DA201" s="370" t="str">
        <f ca="1">+IF(OFFSET('Sanitation Data'!$G$29,0,10*ROW('Sanitation Data'!G195))="","",OFFSET('Sanitation Data'!$G$29,0,10*ROW('Sanitation Data'!G195)))</f>
        <v/>
      </c>
      <c r="DB201" s="370" t="str">
        <f ca="1">+IF(OFFSET('Sanitation Data'!$G$30,0,10*ROW('Sanitation Data'!G195))="","",OFFSET('Sanitation Data'!$G$30,0,10*ROW('Sanitation Data'!G195)))</f>
        <v/>
      </c>
      <c r="DC201" s="370" t="str">
        <f ca="1">+IF(OFFSET('Sanitation Data'!$G$31,0,10*ROW('Sanitation Data'!G195))="","",OFFSET('Sanitation Data'!$G$31,0,10*ROW('Sanitation Data'!G195)))</f>
        <v/>
      </c>
      <c r="DD201" s="370" t="str">
        <f ca="1">+IF(OFFSET('Sanitation Data'!$G$32,0,10*ROW('Sanitation Data'!G195))="","",OFFSET('Sanitation Data'!$G$32,0,10*ROW('Sanitation Data'!G195)))</f>
        <v/>
      </c>
      <c r="DE201" s="370" t="str">
        <f ca="1">+IF(OFFSET('Sanitation Data'!$H$28,0,10*ROW('Sanitation Data'!H195))="","",OFFSET('Sanitation Data'!$H$28,0,10*ROW('Sanitation Data'!H195)))</f>
        <v/>
      </c>
      <c r="DF201" s="370" t="str">
        <f ca="1">+IF(OFFSET('Sanitation Data'!$H$29,0,10*ROW('Sanitation Data'!H195))="","",OFFSET('Sanitation Data'!$H$29,0,10*ROW('Sanitation Data'!H195)))</f>
        <v/>
      </c>
      <c r="DG201" s="370" t="str">
        <f ca="1">+IF(OFFSET('Sanitation Data'!$H$30,0,10*ROW('Sanitation Data'!H195))="","",OFFSET('Sanitation Data'!$H$30,0,10*ROW('Sanitation Data'!H195)))</f>
        <v/>
      </c>
      <c r="DH201" s="370" t="str">
        <f ca="1">+IF(OFFSET('Sanitation Data'!$H$31,0,10*ROW('Sanitation Data'!H195))="","",OFFSET('Sanitation Data'!$H$31,0,10*ROW('Sanitation Data'!H195)))</f>
        <v/>
      </c>
      <c r="DI201" s="370" t="str">
        <f ca="1">+IF(OFFSET('Sanitation Data'!$H$32,0,10*ROW('Sanitation Data'!H195))="","",OFFSET('Sanitation Data'!$H$32,0,10*ROW('Sanitation Data'!H195)))</f>
        <v/>
      </c>
      <c r="DJ201" s="370" t="str">
        <f ca="1">+IF(OFFSET('Sanitation Data'!$I$28,0,10*ROW('Sanitation Data'!I195))="","",OFFSET('Sanitation Data'!$I$28,0,10*ROW('Sanitation Data'!I195)))</f>
        <v/>
      </c>
      <c r="DK201" s="370" t="str">
        <f ca="1">+IF(OFFSET('Sanitation Data'!$I$29,0,10*ROW('Sanitation Data'!I195))="","",OFFSET('Sanitation Data'!$I$29,0,10*ROW('Sanitation Data'!I195)))</f>
        <v/>
      </c>
      <c r="DL201" s="370" t="str">
        <f ca="1">+IF(OFFSET('Sanitation Data'!$I$30,0,10*ROW('Sanitation Data'!I195))="","",OFFSET('Sanitation Data'!$I$30,0,10*ROW('Sanitation Data'!I195)))</f>
        <v/>
      </c>
      <c r="DM201" s="370" t="str">
        <f ca="1">+IF(OFFSET('Sanitation Data'!$I$31,0,10*ROW('Sanitation Data'!I195))="","",OFFSET('Sanitation Data'!$I$31,0,10*ROW('Sanitation Data'!I195)))</f>
        <v/>
      </c>
      <c r="DN201" s="370" t="str">
        <f ca="1">+IF(OFFSET('Sanitation Data'!$I$32,0,10*ROW('Sanitation Data'!I195))="","",OFFSET('Sanitation Data'!$I$32,0,10*ROW('Sanitation Data'!I195)))</f>
        <v/>
      </c>
      <c r="DO201" s="370" t="str">
        <f ca="1">+IF(OFFSET('Hygiene Data'!$D$11,0,10*ROW('Hygiene Data'!D195))="","",OFFSET('Hygiene Data'!$D$11,0,10*ROW('Hygiene Data'!D195)))</f>
        <v/>
      </c>
      <c r="DP201" s="370" t="str">
        <f ca="1">+IF(OFFSET('Hygiene Data'!$D$12,0,10*ROW('Hygiene Data'!D195))="","",OFFSET('Hygiene Data'!$D$12,0,10*ROW('Hygiene Data'!D195)))</f>
        <v/>
      </c>
      <c r="DQ201" s="370" t="str">
        <f ca="1">+IF(OFFSET('Hygiene Data'!$D$13,0,10*ROW('Hygiene Data'!D195))="","",OFFSET('Hygiene Data'!$D$13,0,10*ROW('Hygiene Data'!D195)))</f>
        <v/>
      </c>
      <c r="DR201" s="370" t="str">
        <f ca="1">+IF(OFFSET('Hygiene Data'!$E$11,0,10*ROW('Hygiene Data'!E195))="","",OFFSET('Hygiene Data'!$E$11,0,10*ROW('Hygiene Data'!E195)))</f>
        <v/>
      </c>
      <c r="DS201" s="370" t="str">
        <f ca="1">+IF(OFFSET('Hygiene Data'!$E$12,0,10*ROW('Hygiene Data'!E195))="","",OFFSET('Hygiene Data'!$E$12,0,10*ROW('Hygiene Data'!E195)))</f>
        <v/>
      </c>
      <c r="DT201" s="370" t="str">
        <f ca="1">+IF(OFFSET('Hygiene Data'!$E$13,0,10*ROW('Hygiene Data'!E195))="","",OFFSET('Hygiene Data'!$E$13,0,10*ROW('Hygiene Data'!E195)))</f>
        <v/>
      </c>
      <c r="DU201" s="370" t="str">
        <f ca="1">+IF(OFFSET('Hygiene Data'!$F$11,0,10*ROW('Hygiene Data'!F195))="","",OFFSET('Hygiene Data'!$F$11,0,10*ROW('Hygiene Data'!F195)))</f>
        <v/>
      </c>
      <c r="DV201" s="370" t="str">
        <f ca="1">+IF(OFFSET('Hygiene Data'!$F$12,0,10*ROW('Hygiene Data'!F195))="","",OFFSET('Hygiene Data'!$F$12,0,10*ROW('Hygiene Data'!F195)))</f>
        <v/>
      </c>
      <c r="DW201" s="370" t="str">
        <f ca="1">+IF(OFFSET('Hygiene Data'!$F$13,0,10*ROW('Hygiene Data'!F195))="","",OFFSET('Hygiene Data'!$F$13,0,10*ROW('Hygiene Data'!F195)))</f>
        <v/>
      </c>
      <c r="DX201" s="370" t="str">
        <f ca="1">+IF(OFFSET('Hygiene Data'!$G$11,0,10*ROW('Hygiene Data'!G195))="","",OFFSET('Hygiene Data'!$G$11,0,10*ROW('Hygiene Data'!G195)))</f>
        <v/>
      </c>
      <c r="DY201" s="370" t="str">
        <f ca="1">+IF(OFFSET('Hygiene Data'!$G$12,0,10*ROW('Hygiene Data'!G195))="","",OFFSET('Hygiene Data'!$G$12,0,10*ROW('Hygiene Data'!G195)))</f>
        <v/>
      </c>
      <c r="DZ201" s="370" t="str">
        <f ca="1">+IF(OFFSET('Hygiene Data'!$G$13,0,10*ROW('Hygiene Data'!G195))="","",OFFSET('Hygiene Data'!$G$13,0,10*ROW('Hygiene Data'!G195)))</f>
        <v/>
      </c>
      <c r="EA201" s="370" t="str">
        <f ca="1">+IF(OFFSET('Hygiene Data'!$H$11,0,10*ROW('Hygiene Data'!H195))="","",OFFSET('Hygiene Data'!$H$11,0,10*ROW('Hygiene Data'!H195)))</f>
        <v/>
      </c>
      <c r="EB201" s="370" t="str">
        <f ca="1">+IF(OFFSET('Hygiene Data'!$H$12,0,10*ROW('Hygiene Data'!H195))="","",OFFSET('Hygiene Data'!$H$12,0,10*ROW('Hygiene Data'!H195)))</f>
        <v/>
      </c>
      <c r="EC201" s="370" t="str">
        <f ca="1">+IF(OFFSET('Hygiene Data'!$H$13,0,10*ROW('Hygiene Data'!H195))="","",OFFSET('Hygiene Data'!$H$13,0,10*ROW('Hygiene Data'!H195)))</f>
        <v/>
      </c>
      <c r="ED201" s="370" t="str">
        <f ca="1">+IF(OFFSET('Hygiene Data'!$I$11,0,10*ROW('Hygiene Data'!I195))="","",OFFSET('Hygiene Data'!$I$11,0,10*ROW('Hygiene Data'!I195)))</f>
        <v/>
      </c>
      <c r="EE201" s="370" t="str">
        <f ca="1">+IF(OFFSET('Hygiene Data'!$I$12,0,10*ROW('Hygiene Data'!I195))="","",OFFSET('Hygiene Data'!$I$12,0,10*ROW('Hygiene Data'!I195)))</f>
        <v/>
      </c>
      <c r="EF201" s="370" t="str">
        <f ca="1">+IF(OFFSET('Hygiene Data'!$I$13,0,10*ROW('Hygiene Data'!I195))="","",OFFSET('Hygiene Data'!$I$13,0,10*ROW('Hygiene Data'!I195)))</f>
        <v/>
      </c>
    </row>
    <row r="202" spans="1:136" x14ac:dyDescent="0.25">
      <c r="A202" s="479" t="str">
        <f ca="1">+IF(OFFSET('Water Data'!$B$2,0,10*ROW('Water Data'!E196))="","",OFFSET('Water Data'!$B$2,0,10*ROW('Water Data'!E196)))</f>
        <v/>
      </c>
      <c r="B202" s="47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6" t="str">
        <f t="shared" ca="1" si="3"/>
        <v/>
      </c>
      <c r="D202" s="50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0" t="str">
        <f ca="1">+IF(OFFSET('Water Data'!$D$27,0,10*ROW('Water Data'!D196))="","",OFFSET('Water Data'!$D$27,0,10*ROW('Water Data'!D196)))</f>
        <v/>
      </c>
      <c r="BT202" s="370" t="str">
        <f ca="1">+IF(OFFSET('Water Data'!$D$28,0,10*ROW('Water Data'!D196))="","",OFFSET('Water Data'!$D$28,0,10*ROW('Water Data'!D196)))</f>
        <v/>
      </c>
      <c r="BU202" s="370" t="str">
        <f ca="1">+IF(OFFSET('Water Data'!$D$29,0,10*ROW('Water Data'!D196))="","",OFFSET('Water Data'!$D$29,0,10*ROW('Water Data'!D196)))</f>
        <v/>
      </c>
      <c r="BV202" s="370" t="str">
        <f ca="1">+IF(OFFSET('Water Data'!$E$27,0,10*ROW('Water Data'!E196))="","",OFFSET('Water Data'!$E$27,0,10*ROW('Water Data'!E196)))</f>
        <v/>
      </c>
      <c r="BW202" s="370" t="str">
        <f ca="1">+IF(OFFSET('Water Data'!$E$28,0,10*ROW('Water Data'!E196))="","",OFFSET('Water Data'!$E$28,0,10*ROW('Water Data'!E196)))</f>
        <v/>
      </c>
      <c r="BX202" s="370" t="str">
        <f ca="1">+IF(OFFSET('Water Data'!$E$29,0,10*ROW('Water Data'!E196))="","",OFFSET('Water Data'!$E$29,0,10*ROW('Water Data'!E196)))</f>
        <v/>
      </c>
      <c r="BY202" s="370" t="str">
        <f ca="1">+IF(OFFSET('Water Data'!$F$27,0,10*ROW('Water Data'!F196))="","",OFFSET('Water Data'!$F$27,0,10*ROW('Water Data'!F196)))</f>
        <v/>
      </c>
      <c r="BZ202" s="370" t="str">
        <f ca="1">+IF(OFFSET('Water Data'!$F$28,0,10*ROW('Water Data'!F196))="","",OFFSET('Water Data'!$F$28,0,10*ROW('Water Data'!F196)))</f>
        <v/>
      </c>
      <c r="CA202" s="370" t="str">
        <f ca="1">+IF(OFFSET('Water Data'!$F$29,0,10*ROW('Water Data'!F196))="","",OFFSET('Water Data'!$F$29,0,10*ROW('Water Data'!F196)))</f>
        <v/>
      </c>
      <c r="CB202" s="370" t="str">
        <f ca="1">+IF(OFFSET('Water Data'!$G$27,0,10*ROW('Water Data'!G196))="","",OFFSET('Water Data'!$G$27,0,10*ROW('Water Data'!G196)))</f>
        <v/>
      </c>
      <c r="CC202" s="370" t="str">
        <f ca="1">+IF(OFFSET('Water Data'!$G$28,0,10*ROW('Water Data'!G196))="","",OFFSET('Water Data'!$G$28,0,10*ROW('Water Data'!G196)))</f>
        <v/>
      </c>
      <c r="CD202" s="370" t="str">
        <f ca="1">+IF(OFFSET('Water Data'!$G$29,0,10*ROW('Water Data'!G196))="","",OFFSET('Water Data'!$G$29,0,10*ROW('Water Data'!G196)))</f>
        <v/>
      </c>
      <c r="CE202" s="370" t="str">
        <f ca="1">+IF(OFFSET('Water Data'!$H$27,0,10*ROW('Water Data'!H196))="","",OFFSET('Water Data'!$H$27,0,10*ROW('Water Data'!H196)))</f>
        <v/>
      </c>
      <c r="CF202" s="370" t="str">
        <f ca="1">+IF(OFFSET('Water Data'!$H$28,0,10*ROW('Water Data'!H196))="","",OFFSET('Water Data'!$H$28,0,10*ROW('Water Data'!H196)))</f>
        <v/>
      </c>
      <c r="CG202" s="370" t="str">
        <f ca="1">+IF(OFFSET('Water Data'!$H$29,0,10*ROW('Water Data'!H196))="","",OFFSET('Water Data'!$H$29,0,10*ROW('Water Data'!H196)))</f>
        <v/>
      </c>
      <c r="CH202" s="370" t="str">
        <f ca="1">+IF(OFFSET('Water Data'!$I$27,0,10*ROW('Water Data'!I196))="","",OFFSET('Water Data'!$I$27,0,10*ROW('Water Data'!I196)))</f>
        <v/>
      </c>
      <c r="CI202" s="370" t="str">
        <f ca="1">+IF(OFFSET('Water Data'!$I$28,0,10*ROW('Water Data'!I196))="","",OFFSET('Water Data'!$I$28,0,10*ROW('Water Data'!I196)))</f>
        <v/>
      </c>
      <c r="CJ202" s="370" t="str">
        <f ca="1">+IF(OFFSET('Water Data'!$I$29,0,10*ROW('Water Data'!I196))="","",OFFSET('Water Data'!$I$29,0,10*ROW('Water Data'!I196)))</f>
        <v/>
      </c>
      <c r="CK202" s="370" t="str">
        <f ca="1">+IF(OFFSET('Sanitation Data'!$D$28,0,10*ROW('Sanitation Data'!D196))="","",OFFSET('Sanitation Data'!$D$28,0,10*ROW('Sanitation Data'!D196)))</f>
        <v/>
      </c>
      <c r="CL202" s="370" t="str">
        <f ca="1">+IF(OFFSET('Sanitation Data'!$D$29,0,10*ROW('Sanitation Data'!D196))="","",OFFSET('Sanitation Data'!$D$29,0,10*ROW('Sanitation Data'!D196)))</f>
        <v/>
      </c>
      <c r="CM202" s="370" t="str">
        <f ca="1">+IF(OFFSET('Sanitation Data'!$D$30,0,10*ROW('Sanitation Data'!D196))="","",OFFSET('Sanitation Data'!$D$30,0,10*ROW('Sanitation Data'!D196)))</f>
        <v/>
      </c>
      <c r="CN202" s="370" t="str">
        <f ca="1">+IF(OFFSET('Sanitation Data'!$D$31,0,10*ROW('Sanitation Data'!D196))="","",OFFSET('Sanitation Data'!$D$31,0,10*ROW('Sanitation Data'!D196)))</f>
        <v/>
      </c>
      <c r="CO202" s="370" t="str">
        <f ca="1">+IF(OFFSET('Sanitation Data'!$D$32,0,10*ROW('Sanitation Data'!D196))="","",OFFSET('Sanitation Data'!$D$32,0,10*ROW('Sanitation Data'!D196)))</f>
        <v/>
      </c>
      <c r="CP202" s="370" t="str">
        <f ca="1">+IF(OFFSET('Sanitation Data'!$E$28,0,10*ROW('Sanitation Data'!E196))="","",OFFSET('Sanitation Data'!$E$28,0,10*ROW('Sanitation Data'!E196)))</f>
        <v/>
      </c>
      <c r="CQ202" s="370" t="str">
        <f ca="1">+IF(OFFSET('Sanitation Data'!$E$29,0,10*ROW('Sanitation Data'!E196))="","",OFFSET('Sanitation Data'!$E$29,0,10*ROW('Sanitation Data'!E196)))</f>
        <v/>
      </c>
      <c r="CR202" s="370" t="str">
        <f ca="1">+IF(OFFSET('Sanitation Data'!$E$30,0,10*ROW('Sanitation Data'!E196))="","",OFFSET('Sanitation Data'!$E$30,0,10*ROW('Sanitation Data'!E196)))</f>
        <v/>
      </c>
      <c r="CS202" s="370" t="str">
        <f ca="1">+IF(OFFSET('Sanitation Data'!$E$31,0,10*ROW('Sanitation Data'!E196))="","",OFFSET('Sanitation Data'!$E$31,0,10*ROW('Sanitation Data'!E196)))</f>
        <v/>
      </c>
      <c r="CT202" s="370" t="str">
        <f ca="1">+IF(OFFSET('Sanitation Data'!$E$32,0,10*ROW('Sanitation Data'!E196))="","",OFFSET('Sanitation Data'!$E$32,0,10*ROW('Sanitation Data'!E196)))</f>
        <v/>
      </c>
      <c r="CU202" s="370" t="str">
        <f ca="1">+IF(OFFSET('Sanitation Data'!$F$28,0,10*ROW('Sanitation Data'!F196))="","",OFFSET('Sanitation Data'!$F$28,0,10*ROW('Sanitation Data'!F196)))</f>
        <v/>
      </c>
      <c r="CV202" s="370" t="str">
        <f ca="1">+IF(OFFSET('Sanitation Data'!$F$29,0,10*ROW('Sanitation Data'!F196))="","",OFFSET('Sanitation Data'!$F$29,0,10*ROW('Sanitation Data'!F196)))</f>
        <v/>
      </c>
      <c r="CW202" s="370" t="str">
        <f ca="1">+IF(OFFSET('Sanitation Data'!$F$30,0,10*ROW('Sanitation Data'!F196))="","",OFFSET('Sanitation Data'!$F$30,0,10*ROW('Sanitation Data'!F196)))</f>
        <v/>
      </c>
      <c r="CX202" s="370" t="str">
        <f ca="1">+IF(OFFSET('Sanitation Data'!$F$31,0,10*ROW('Sanitation Data'!F196))="","",OFFSET('Sanitation Data'!$F$31,0,10*ROW('Sanitation Data'!F196)))</f>
        <v/>
      </c>
      <c r="CY202" s="370" t="str">
        <f ca="1">+IF(OFFSET('Sanitation Data'!$F$32,0,10*ROW('Sanitation Data'!F196))="","",OFFSET('Sanitation Data'!$F$32,0,10*ROW('Sanitation Data'!F196)))</f>
        <v/>
      </c>
      <c r="CZ202" s="370" t="str">
        <f ca="1">+IF(OFFSET('Sanitation Data'!$G$28,0,10*ROW('Sanitation Data'!G196))="","",OFFSET('Sanitation Data'!$G$28,0,10*ROW('Sanitation Data'!G196)))</f>
        <v/>
      </c>
      <c r="DA202" s="370" t="str">
        <f ca="1">+IF(OFFSET('Sanitation Data'!$G$29,0,10*ROW('Sanitation Data'!G196))="","",OFFSET('Sanitation Data'!$G$29,0,10*ROW('Sanitation Data'!G196)))</f>
        <v/>
      </c>
      <c r="DB202" s="370" t="str">
        <f ca="1">+IF(OFFSET('Sanitation Data'!$G$30,0,10*ROW('Sanitation Data'!G196))="","",OFFSET('Sanitation Data'!$G$30,0,10*ROW('Sanitation Data'!G196)))</f>
        <v/>
      </c>
      <c r="DC202" s="370" t="str">
        <f ca="1">+IF(OFFSET('Sanitation Data'!$G$31,0,10*ROW('Sanitation Data'!G196))="","",OFFSET('Sanitation Data'!$G$31,0,10*ROW('Sanitation Data'!G196)))</f>
        <v/>
      </c>
      <c r="DD202" s="370" t="str">
        <f ca="1">+IF(OFFSET('Sanitation Data'!$G$32,0,10*ROW('Sanitation Data'!G196))="","",OFFSET('Sanitation Data'!$G$32,0,10*ROW('Sanitation Data'!G196)))</f>
        <v/>
      </c>
      <c r="DE202" s="370" t="str">
        <f ca="1">+IF(OFFSET('Sanitation Data'!$H$28,0,10*ROW('Sanitation Data'!H196))="","",OFFSET('Sanitation Data'!$H$28,0,10*ROW('Sanitation Data'!H196)))</f>
        <v/>
      </c>
      <c r="DF202" s="370" t="str">
        <f ca="1">+IF(OFFSET('Sanitation Data'!$H$29,0,10*ROW('Sanitation Data'!H196))="","",OFFSET('Sanitation Data'!$H$29,0,10*ROW('Sanitation Data'!H196)))</f>
        <v/>
      </c>
      <c r="DG202" s="370" t="str">
        <f ca="1">+IF(OFFSET('Sanitation Data'!$H$30,0,10*ROW('Sanitation Data'!H196))="","",OFFSET('Sanitation Data'!$H$30,0,10*ROW('Sanitation Data'!H196)))</f>
        <v/>
      </c>
      <c r="DH202" s="370" t="str">
        <f ca="1">+IF(OFFSET('Sanitation Data'!$H$31,0,10*ROW('Sanitation Data'!H196))="","",OFFSET('Sanitation Data'!$H$31,0,10*ROW('Sanitation Data'!H196)))</f>
        <v/>
      </c>
      <c r="DI202" s="370" t="str">
        <f ca="1">+IF(OFFSET('Sanitation Data'!$H$32,0,10*ROW('Sanitation Data'!H196))="","",OFFSET('Sanitation Data'!$H$32,0,10*ROW('Sanitation Data'!H196)))</f>
        <v/>
      </c>
      <c r="DJ202" s="370" t="str">
        <f ca="1">+IF(OFFSET('Sanitation Data'!$I$28,0,10*ROW('Sanitation Data'!I196))="","",OFFSET('Sanitation Data'!$I$28,0,10*ROW('Sanitation Data'!I196)))</f>
        <v/>
      </c>
      <c r="DK202" s="370" t="str">
        <f ca="1">+IF(OFFSET('Sanitation Data'!$I$29,0,10*ROW('Sanitation Data'!I196))="","",OFFSET('Sanitation Data'!$I$29,0,10*ROW('Sanitation Data'!I196)))</f>
        <v/>
      </c>
      <c r="DL202" s="370" t="str">
        <f ca="1">+IF(OFFSET('Sanitation Data'!$I$30,0,10*ROW('Sanitation Data'!I196))="","",OFFSET('Sanitation Data'!$I$30,0,10*ROW('Sanitation Data'!I196)))</f>
        <v/>
      </c>
      <c r="DM202" s="370" t="str">
        <f ca="1">+IF(OFFSET('Sanitation Data'!$I$31,0,10*ROW('Sanitation Data'!I196))="","",OFFSET('Sanitation Data'!$I$31,0,10*ROW('Sanitation Data'!I196)))</f>
        <v/>
      </c>
      <c r="DN202" s="370" t="str">
        <f ca="1">+IF(OFFSET('Sanitation Data'!$I$32,0,10*ROW('Sanitation Data'!I196))="","",OFFSET('Sanitation Data'!$I$32,0,10*ROW('Sanitation Data'!I196)))</f>
        <v/>
      </c>
      <c r="DO202" s="370" t="str">
        <f ca="1">+IF(OFFSET('Hygiene Data'!$D$11,0,10*ROW('Hygiene Data'!D196))="","",OFFSET('Hygiene Data'!$D$11,0,10*ROW('Hygiene Data'!D196)))</f>
        <v/>
      </c>
      <c r="DP202" s="370" t="str">
        <f ca="1">+IF(OFFSET('Hygiene Data'!$D$12,0,10*ROW('Hygiene Data'!D196))="","",OFFSET('Hygiene Data'!$D$12,0,10*ROW('Hygiene Data'!D196)))</f>
        <v/>
      </c>
      <c r="DQ202" s="370" t="str">
        <f ca="1">+IF(OFFSET('Hygiene Data'!$D$13,0,10*ROW('Hygiene Data'!D196))="","",OFFSET('Hygiene Data'!$D$13,0,10*ROW('Hygiene Data'!D196)))</f>
        <v/>
      </c>
      <c r="DR202" s="370" t="str">
        <f ca="1">+IF(OFFSET('Hygiene Data'!$E$11,0,10*ROW('Hygiene Data'!E196))="","",OFFSET('Hygiene Data'!$E$11,0,10*ROW('Hygiene Data'!E196)))</f>
        <v/>
      </c>
      <c r="DS202" s="370" t="str">
        <f ca="1">+IF(OFFSET('Hygiene Data'!$E$12,0,10*ROW('Hygiene Data'!E196))="","",OFFSET('Hygiene Data'!$E$12,0,10*ROW('Hygiene Data'!E196)))</f>
        <v/>
      </c>
      <c r="DT202" s="370" t="str">
        <f ca="1">+IF(OFFSET('Hygiene Data'!$E$13,0,10*ROW('Hygiene Data'!E196))="","",OFFSET('Hygiene Data'!$E$13,0,10*ROW('Hygiene Data'!E196)))</f>
        <v/>
      </c>
      <c r="DU202" s="370" t="str">
        <f ca="1">+IF(OFFSET('Hygiene Data'!$F$11,0,10*ROW('Hygiene Data'!F196))="","",OFFSET('Hygiene Data'!$F$11,0,10*ROW('Hygiene Data'!F196)))</f>
        <v/>
      </c>
      <c r="DV202" s="370" t="str">
        <f ca="1">+IF(OFFSET('Hygiene Data'!$F$12,0,10*ROW('Hygiene Data'!F196))="","",OFFSET('Hygiene Data'!$F$12,0,10*ROW('Hygiene Data'!F196)))</f>
        <v/>
      </c>
      <c r="DW202" s="370" t="str">
        <f ca="1">+IF(OFFSET('Hygiene Data'!$F$13,0,10*ROW('Hygiene Data'!F196))="","",OFFSET('Hygiene Data'!$F$13,0,10*ROW('Hygiene Data'!F196)))</f>
        <v/>
      </c>
      <c r="DX202" s="370" t="str">
        <f ca="1">+IF(OFFSET('Hygiene Data'!$G$11,0,10*ROW('Hygiene Data'!G196))="","",OFFSET('Hygiene Data'!$G$11,0,10*ROW('Hygiene Data'!G196)))</f>
        <v/>
      </c>
      <c r="DY202" s="370" t="str">
        <f ca="1">+IF(OFFSET('Hygiene Data'!$G$12,0,10*ROW('Hygiene Data'!G196))="","",OFFSET('Hygiene Data'!$G$12,0,10*ROW('Hygiene Data'!G196)))</f>
        <v/>
      </c>
      <c r="DZ202" s="370" t="str">
        <f ca="1">+IF(OFFSET('Hygiene Data'!$G$13,0,10*ROW('Hygiene Data'!G196))="","",OFFSET('Hygiene Data'!$G$13,0,10*ROW('Hygiene Data'!G196)))</f>
        <v/>
      </c>
      <c r="EA202" s="370" t="str">
        <f ca="1">+IF(OFFSET('Hygiene Data'!$H$11,0,10*ROW('Hygiene Data'!H196))="","",OFFSET('Hygiene Data'!$H$11,0,10*ROW('Hygiene Data'!H196)))</f>
        <v/>
      </c>
      <c r="EB202" s="370" t="str">
        <f ca="1">+IF(OFFSET('Hygiene Data'!$H$12,0,10*ROW('Hygiene Data'!H196))="","",OFFSET('Hygiene Data'!$H$12,0,10*ROW('Hygiene Data'!H196)))</f>
        <v/>
      </c>
      <c r="EC202" s="370" t="str">
        <f ca="1">+IF(OFFSET('Hygiene Data'!$H$13,0,10*ROW('Hygiene Data'!H196))="","",OFFSET('Hygiene Data'!$H$13,0,10*ROW('Hygiene Data'!H196)))</f>
        <v/>
      </c>
      <c r="ED202" s="370" t="str">
        <f ca="1">+IF(OFFSET('Hygiene Data'!$I$11,0,10*ROW('Hygiene Data'!I196))="","",OFFSET('Hygiene Data'!$I$11,0,10*ROW('Hygiene Data'!I196)))</f>
        <v/>
      </c>
      <c r="EE202" s="370" t="str">
        <f ca="1">+IF(OFFSET('Hygiene Data'!$I$12,0,10*ROW('Hygiene Data'!I196))="","",OFFSET('Hygiene Data'!$I$12,0,10*ROW('Hygiene Data'!I196)))</f>
        <v/>
      </c>
      <c r="EF202" s="370" t="str">
        <f ca="1">+IF(OFFSET('Hygiene Data'!$I$13,0,10*ROW('Hygiene Data'!I196))="","",OFFSET('Hygiene Data'!$I$13,0,10*ROW('Hygiene Data'!I196)))</f>
        <v/>
      </c>
    </row>
    <row r="203" spans="1:136" x14ac:dyDescent="0.25">
      <c r="A203" s="479" t="str">
        <f ca="1">+IF(OFFSET('Water Data'!$B$2,0,10*ROW('Water Data'!E197))="","",OFFSET('Water Data'!$B$2,0,10*ROW('Water Data'!E197)))</f>
        <v/>
      </c>
      <c r="B203" s="47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6" t="str">
        <f t="shared" ca="1" si="3"/>
        <v/>
      </c>
      <c r="D203" s="50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0" t="str">
        <f ca="1">+IF(OFFSET('Water Data'!$D$27,0,10*ROW('Water Data'!D197))="","",OFFSET('Water Data'!$D$27,0,10*ROW('Water Data'!D197)))</f>
        <v/>
      </c>
      <c r="BT203" s="370" t="str">
        <f ca="1">+IF(OFFSET('Water Data'!$D$28,0,10*ROW('Water Data'!D197))="","",OFFSET('Water Data'!$D$28,0,10*ROW('Water Data'!D197)))</f>
        <v/>
      </c>
      <c r="BU203" s="370" t="str">
        <f ca="1">+IF(OFFSET('Water Data'!$D$29,0,10*ROW('Water Data'!D197))="","",OFFSET('Water Data'!$D$29,0,10*ROW('Water Data'!D197)))</f>
        <v/>
      </c>
      <c r="BV203" s="370" t="str">
        <f ca="1">+IF(OFFSET('Water Data'!$E$27,0,10*ROW('Water Data'!E197))="","",OFFSET('Water Data'!$E$27,0,10*ROW('Water Data'!E197)))</f>
        <v/>
      </c>
      <c r="BW203" s="370" t="str">
        <f ca="1">+IF(OFFSET('Water Data'!$E$28,0,10*ROW('Water Data'!E197))="","",OFFSET('Water Data'!$E$28,0,10*ROW('Water Data'!E197)))</f>
        <v/>
      </c>
      <c r="BX203" s="370" t="str">
        <f ca="1">+IF(OFFSET('Water Data'!$E$29,0,10*ROW('Water Data'!E197))="","",OFFSET('Water Data'!$E$29,0,10*ROW('Water Data'!E197)))</f>
        <v/>
      </c>
      <c r="BY203" s="370" t="str">
        <f ca="1">+IF(OFFSET('Water Data'!$F$27,0,10*ROW('Water Data'!F197))="","",OFFSET('Water Data'!$F$27,0,10*ROW('Water Data'!F197)))</f>
        <v/>
      </c>
      <c r="BZ203" s="370" t="str">
        <f ca="1">+IF(OFFSET('Water Data'!$F$28,0,10*ROW('Water Data'!F197))="","",OFFSET('Water Data'!$F$28,0,10*ROW('Water Data'!F197)))</f>
        <v/>
      </c>
      <c r="CA203" s="370" t="str">
        <f ca="1">+IF(OFFSET('Water Data'!$F$29,0,10*ROW('Water Data'!F197))="","",OFFSET('Water Data'!$F$29,0,10*ROW('Water Data'!F197)))</f>
        <v/>
      </c>
      <c r="CB203" s="370" t="str">
        <f ca="1">+IF(OFFSET('Water Data'!$G$27,0,10*ROW('Water Data'!G197))="","",OFFSET('Water Data'!$G$27,0,10*ROW('Water Data'!G197)))</f>
        <v/>
      </c>
      <c r="CC203" s="370" t="str">
        <f ca="1">+IF(OFFSET('Water Data'!$G$28,0,10*ROW('Water Data'!G197))="","",OFFSET('Water Data'!$G$28,0,10*ROW('Water Data'!G197)))</f>
        <v/>
      </c>
      <c r="CD203" s="370" t="str">
        <f ca="1">+IF(OFFSET('Water Data'!$G$29,0,10*ROW('Water Data'!G197))="","",OFFSET('Water Data'!$G$29,0,10*ROW('Water Data'!G197)))</f>
        <v/>
      </c>
      <c r="CE203" s="370" t="str">
        <f ca="1">+IF(OFFSET('Water Data'!$H$27,0,10*ROW('Water Data'!H197))="","",OFFSET('Water Data'!$H$27,0,10*ROW('Water Data'!H197)))</f>
        <v/>
      </c>
      <c r="CF203" s="370" t="str">
        <f ca="1">+IF(OFFSET('Water Data'!$H$28,0,10*ROW('Water Data'!H197))="","",OFFSET('Water Data'!$H$28,0,10*ROW('Water Data'!H197)))</f>
        <v/>
      </c>
      <c r="CG203" s="370" t="str">
        <f ca="1">+IF(OFFSET('Water Data'!$H$29,0,10*ROW('Water Data'!H197))="","",OFFSET('Water Data'!$H$29,0,10*ROW('Water Data'!H197)))</f>
        <v/>
      </c>
      <c r="CH203" s="370" t="str">
        <f ca="1">+IF(OFFSET('Water Data'!$I$27,0,10*ROW('Water Data'!I197))="","",OFFSET('Water Data'!$I$27,0,10*ROW('Water Data'!I197)))</f>
        <v/>
      </c>
      <c r="CI203" s="370" t="str">
        <f ca="1">+IF(OFFSET('Water Data'!$I$28,0,10*ROW('Water Data'!I197))="","",OFFSET('Water Data'!$I$28,0,10*ROW('Water Data'!I197)))</f>
        <v/>
      </c>
      <c r="CJ203" s="370" t="str">
        <f ca="1">+IF(OFFSET('Water Data'!$I$29,0,10*ROW('Water Data'!I197))="","",OFFSET('Water Data'!$I$29,0,10*ROW('Water Data'!I197)))</f>
        <v/>
      </c>
      <c r="CK203" s="370" t="str">
        <f ca="1">+IF(OFFSET('Sanitation Data'!$D$28,0,10*ROW('Sanitation Data'!D197))="","",OFFSET('Sanitation Data'!$D$28,0,10*ROW('Sanitation Data'!D197)))</f>
        <v/>
      </c>
      <c r="CL203" s="370" t="str">
        <f ca="1">+IF(OFFSET('Sanitation Data'!$D$29,0,10*ROW('Sanitation Data'!D197))="","",OFFSET('Sanitation Data'!$D$29,0,10*ROW('Sanitation Data'!D197)))</f>
        <v/>
      </c>
      <c r="CM203" s="370" t="str">
        <f ca="1">+IF(OFFSET('Sanitation Data'!$D$30,0,10*ROW('Sanitation Data'!D197))="","",OFFSET('Sanitation Data'!$D$30,0,10*ROW('Sanitation Data'!D197)))</f>
        <v/>
      </c>
      <c r="CN203" s="370" t="str">
        <f ca="1">+IF(OFFSET('Sanitation Data'!$D$31,0,10*ROW('Sanitation Data'!D197))="","",OFFSET('Sanitation Data'!$D$31,0,10*ROW('Sanitation Data'!D197)))</f>
        <v/>
      </c>
      <c r="CO203" s="370" t="str">
        <f ca="1">+IF(OFFSET('Sanitation Data'!$D$32,0,10*ROW('Sanitation Data'!D197))="","",OFFSET('Sanitation Data'!$D$32,0,10*ROW('Sanitation Data'!D197)))</f>
        <v/>
      </c>
      <c r="CP203" s="370" t="str">
        <f ca="1">+IF(OFFSET('Sanitation Data'!$E$28,0,10*ROW('Sanitation Data'!E197))="","",OFFSET('Sanitation Data'!$E$28,0,10*ROW('Sanitation Data'!E197)))</f>
        <v/>
      </c>
      <c r="CQ203" s="370" t="str">
        <f ca="1">+IF(OFFSET('Sanitation Data'!$E$29,0,10*ROW('Sanitation Data'!E197))="","",OFFSET('Sanitation Data'!$E$29,0,10*ROW('Sanitation Data'!E197)))</f>
        <v/>
      </c>
      <c r="CR203" s="370" t="str">
        <f ca="1">+IF(OFFSET('Sanitation Data'!$E$30,0,10*ROW('Sanitation Data'!E197))="","",OFFSET('Sanitation Data'!$E$30,0,10*ROW('Sanitation Data'!E197)))</f>
        <v/>
      </c>
      <c r="CS203" s="370" t="str">
        <f ca="1">+IF(OFFSET('Sanitation Data'!$E$31,0,10*ROW('Sanitation Data'!E197))="","",OFFSET('Sanitation Data'!$E$31,0,10*ROW('Sanitation Data'!E197)))</f>
        <v/>
      </c>
      <c r="CT203" s="370" t="str">
        <f ca="1">+IF(OFFSET('Sanitation Data'!$E$32,0,10*ROW('Sanitation Data'!E197))="","",OFFSET('Sanitation Data'!$E$32,0,10*ROW('Sanitation Data'!E197)))</f>
        <v/>
      </c>
      <c r="CU203" s="370" t="str">
        <f ca="1">+IF(OFFSET('Sanitation Data'!$F$28,0,10*ROW('Sanitation Data'!F197))="","",OFFSET('Sanitation Data'!$F$28,0,10*ROW('Sanitation Data'!F197)))</f>
        <v/>
      </c>
      <c r="CV203" s="370" t="str">
        <f ca="1">+IF(OFFSET('Sanitation Data'!$F$29,0,10*ROW('Sanitation Data'!F197))="","",OFFSET('Sanitation Data'!$F$29,0,10*ROW('Sanitation Data'!F197)))</f>
        <v/>
      </c>
      <c r="CW203" s="370" t="str">
        <f ca="1">+IF(OFFSET('Sanitation Data'!$F$30,0,10*ROW('Sanitation Data'!F197))="","",OFFSET('Sanitation Data'!$F$30,0,10*ROW('Sanitation Data'!F197)))</f>
        <v/>
      </c>
      <c r="CX203" s="370" t="str">
        <f ca="1">+IF(OFFSET('Sanitation Data'!$F$31,0,10*ROW('Sanitation Data'!F197))="","",OFFSET('Sanitation Data'!$F$31,0,10*ROW('Sanitation Data'!F197)))</f>
        <v/>
      </c>
      <c r="CY203" s="370" t="str">
        <f ca="1">+IF(OFFSET('Sanitation Data'!$F$32,0,10*ROW('Sanitation Data'!F197))="","",OFFSET('Sanitation Data'!$F$32,0,10*ROW('Sanitation Data'!F197)))</f>
        <v/>
      </c>
      <c r="CZ203" s="370" t="str">
        <f ca="1">+IF(OFFSET('Sanitation Data'!$G$28,0,10*ROW('Sanitation Data'!G197))="","",OFFSET('Sanitation Data'!$G$28,0,10*ROW('Sanitation Data'!G197)))</f>
        <v/>
      </c>
      <c r="DA203" s="370" t="str">
        <f ca="1">+IF(OFFSET('Sanitation Data'!$G$29,0,10*ROW('Sanitation Data'!G197))="","",OFFSET('Sanitation Data'!$G$29,0,10*ROW('Sanitation Data'!G197)))</f>
        <v/>
      </c>
      <c r="DB203" s="370" t="str">
        <f ca="1">+IF(OFFSET('Sanitation Data'!$G$30,0,10*ROW('Sanitation Data'!G197))="","",OFFSET('Sanitation Data'!$G$30,0,10*ROW('Sanitation Data'!G197)))</f>
        <v/>
      </c>
      <c r="DC203" s="370" t="str">
        <f ca="1">+IF(OFFSET('Sanitation Data'!$G$31,0,10*ROW('Sanitation Data'!G197))="","",OFFSET('Sanitation Data'!$G$31,0,10*ROW('Sanitation Data'!G197)))</f>
        <v/>
      </c>
      <c r="DD203" s="370" t="str">
        <f ca="1">+IF(OFFSET('Sanitation Data'!$G$32,0,10*ROW('Sanitation Data'!G197))="","",OFFSET('Sanitation Data'!$G$32,0,10*ROW('Sanitation Data'!G197)))</f>
        <v/>
      </c>
      <c r="DE203" s="370" t="str">
        <f ca="1">+IF(OFFSET('Sanitation Data'!$H$28,0,10*ROW('Sanitation Data'!H197))="","",OFFSET('Sanitation Data'!$H$28,0,10*ROW('Sanitation Data'!H197)))</f>
        <v/>
      </c>
      <c r="DF203" s="370" t="str">
        <f ca="1">+IF(OFFSET('Sanitation Data'!$H$29,0,10*ROW('Sanitation Data'!H197))="","",OFFSET('Sanitation Data'!$H$29,0,10*ROW('Sanitation Data'!H197)))</f>
        <v/>
      </c>
      <c r="DG203" s="370" t="str">
        <f ca="1">+IF(OFFSET('Sanitation Data'!$H$30,0,10*ROW('Sanitation Data'!H197))="","",OFFSET('Sanitation Data'!$H$30,0,10*ROW('Sanitation Data'!H197)))</f>
        <v/>
      </c>
      <c r="DH203" s="370" t="str">
        <f ca="1">+IF(OFFSET('Sanitation Data'!$H$31,0,10*ROW('Sanitation Data'!H197))="","",OFFSET('Sanitation Data'!$H$31,0,10*ROW('Sanitation Data'!H197)))</f>
        <v/>
      </c>
      <c r="DI203" s="370" t="str">
        <f ca="1">+IF(OFFSET('Sanitation Data'!$H$32,0,10*ROW('Sanitation Data'!H197))="","",OFFSET('Sanitation Data'!$H$32,0,10*ROW('Sanitation Data'!H197)))</f>
        <v/>
      </c>
      <c r="DJ203" s="370" t="str">
        <f ca="1">+IF(OFFSET('Sanitation Data'!$I$28,0,10*ROW('Sanitation Data'!I197))="","",OFFSET('Sanitation Data'!$I$28,0,10*ROW('Sanitation Data'!I197)))</f>
        <v/>
      </c>
      <c r="DK203" s="370" t="str">
        <f ca="1">+IF(OFFSET('Sanitation Data'!$I$29,0,10*ROW('Sanitation Data'!I197))="","",OFFSET('Sanitation Data'!$I$29,0,10*ROW('Sanitation Data'!I197)))</f>
        <v/>
      </c>
      <c r="DL203" s="370" t="str">
        <f ca="1">+IF(OFFSET('Sanitation Data'!$I$30,0,10*ROW('Sanitation Data'!I197))="","",OFFSET('Sanitation Data'!$I$30,0,10*ROW('Sanitation Data'!I197)))</f>
        <v/>
      </c>
      <c r="DM203" s="370" t="str">
        <f ca="1">+IF(OFFSET('Sanitation Data'!$I$31,0,10*ROW('Sanitation Data'!I197))="","",OFFSET('Sanitation Data'!$I$31,0,10*ROW('Sanitation Data'!I197)))</f>
        <v/>
      </c>
      <c r="DN203" s="370" t="str">
        <f ca="1">+IF(OFFSET('Sanitation Data'!$I$32,0,10*ROW('Sanitation Data'!I197))="","",OFFSET('Sanitation Data'!$I$32,0,10*ROW('Sanitation Data'!I197)))</f>
        <v/>
      </c>
      <c r="DO203" s="370" t="str">
        <f ca="1">+IF(OFFSET('Hygiene Data'!$D$11,0,10*ROW('Hygiene Data'!D197))="","",OFFSET('Hygiene Data'!$D$11,0,10*ROW('Hygiene Data'!D197)))</f>
        <v/>
      </c>
      <c r="DP203" s="370" t="str">
        <f ca="1">+IF(OFFSET('Hygiene Data'!$D$12,0,10*ROW('Hygiene Data'!D197))="","",OFFSET('Hygiene Data'!$D$12,0,10*ROW('Hygiene Data'!D197)))</f>
        <v/>
      </c>
      <c r="DQ203" s="370" t="str">
        <f ca="1">+IF(OFFSET('Hygiene Data'!$D$13,0,10*ROW('Hygiene Data'!D197))="","",OFFSET('Hygiene Data'!$D$13,0,10*ROW('Hygiene Data'!D197)))</f>
        <v/>
      </c>
      <c r="DR203" s="370" t="str">
        <f ca="1">+IF(OFFSET('Hygiene Data'!$E$11,0,10*ROW('Hygiene Data'!E197))="","",OFFSET('Hygiene Data'!$E$11,0,10*ROW('Hygiene Data'!E197)))</f>
        <v/>
      </c>
      <c r="DS203" s="370" t="str">
        <f ca="1">+IF(OFFSET('Hygiene Data'!$E$12,0,10*ROW('Hygiene Data'!E197))="","",OFFSET('Hygiene Data'!$E$12,0,10*ROW('Hygiene Data'!E197)))</f>
        <v/>
      </c>
      <c r="DT203" s="370" t="str">
        <f ca="1">+IF(OFFSET('Hygiene Data'!$E$13,0,10*ROW('Hygiene Data'!E197))="","",OFFSET('Hygiene Data'!$E$13,0,10*ROW('Hygiene Data'!E197)))</f>
        <v/>
      </c>
      <c r="DU203" s="370" t="str">
        <f ca="1">+IF(OFFSET('Hygiene Data'!$F$11,0,10*ROW('Hygiene Data'!F197))="","",OFFSET('Hygiene Data'!$F$11,0,10*ROW('Hygiene Data'!F197)))</f>
        <v/>
      </c>
      <c r="DV203" s="370" t="str">
        <f ca="1">+IF(OFFSET('Hygiene Data'!$F$12,0,10*ROW('Hygiene Data'!F197))="","",OFFSET('Hygiene Data'!$F$12,0,10*ROW('Hygiene Data'!F197)))</f>
        <v/>
      </c>
      <c r="DW203" s="370" t="str">
        <f ca="1">+IF(OFFSET('Hygiene Data'!$F$13,0,10*ROW('Hygiene Data'!F197))="","",OFFSET('Hygiene Data'!$F$13,0,10*ROW('Hygiene Data'!F197)))</f>
        <v/>
      </c>
      <c r="DX203" s="370" t="str">
        <f ca="1">+IF(OFFSET('Hygiene Data'!$G$11,0,10*ROW('Hygiene Data'!G197))="","",OFFSET('Hygiene Data'!$G$11,0,10*ROW('Hygiene Data'!G197)))</f>
        <v/>
      </c>
      <c r="DY203" s="370" t="str">
        <f ca="1">+IF(OFFSET('Hygiene Data'!$G$12,0,10*ROW('Hygiene Data'!G197))="","",OFFSET('Hygiene Data'!$G$12,0,10*ROW('Hygiene Data'!G197)))</f>
        <v/>
      </c>
      <c r="DZ203" s="370" t="str">
        <f ca="1">+IF(OFFSET('Hygiene Data'!$G$13,0,10*ROW('Hygiene Data'!G197))="","",OFFSET('Hygiene Data'!$G$13,0,10*ROW('Hygiene Data'!G197)))</f>
        <v/>
      </c>
      <c r="EA203" s="370" t="str">
        <f ca="1">+IF(OFFSET('Hygiene Data'!$H$11,0,10*ROW('Hygiene Data'!H197))="","",OFFSET('Hygiene Data'!$H$11,0,10*ROW('Hygiene Data'!H197)))</f>
        <v/>
      </c>
      <c r="EB203" s="370" t="str">
        <f ca="1">+IF(OFFSET('Hygiene Data'!$H$12,0,10*ROW('Hygiene Data'!H197))="","",OFFSET('Hygiene Data'!$H$12,0,10*ROW('Hygiene Data'!H197)))</f>
        <v/>
      </c>
      <c r="EC203" s="370" t="str">
        <f ca="1">+IF(OFFSET('Hygiene Data'!$H$13,0,10*ROW('Hygiene Data'!H197))="","",OFFSET('Hygiene Data'!$H$13,0,10*ROW('Hygiene Data'!H197)))</f>
        <v/>
      </c>
      <c r="ED203" s="370" t="str">
        <f ca="1">+IF(OFFSET('Hygiene Data'!$I$11,0,10*ROW('Hygiene Data'!I197))="","",OFFSET('Hygiene Data'!$I$11,0,10*ROW('Hygiene Data'!I197)))</f>
        <v/>
      </c>
      <c r="EE203" s="370" t="str">
        <f ca="1">+IF(OFFSET('Hygiene Data'!$I$12,0,10*ROW('Hygiene Data'!I197))="","",OFFSET('Hygiene Data'!$I$12,0,10*ROW('Hygiene Data'!I197)))</f>
        <v/>
      </c>
      <c r="EF203" s="370" t="str">
        <f ca="1">+IF(OFFSET('Hygiene Data'!$I$13,0,10*ROW('Hygiene Data'!I197))="","",OFFSET('Hygiene Data'!$I$13,0,10*ROW('Hygiene Data'!I197)))</f>
        <v/>
      </c>
    </row>
    <row r="204" spans="1:136" x14ac:dyDescent="0.25">
      <c r="A204" s="479" t="str">
        <f ca="1">+IF(OFFSET('Water Data'!$B$2,0,10*ROW('Water Data'!E198))="","",OFFSET('Water Data'!$B$2,0,10*ROW('Water Data'!E198)))</f>
        <v/>
      </c>
      <c r="B204" s="47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6" t="str">
        <f t="shared" ca="1" si="3"/>
        <v/>
      </c>
      <c r="D204" s="50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0" t="str">
        <f ca="1">+IF(OFFSET('Water Data'!$D$27,0,10*ROW('Water Data'!D198))="","",OFFSET('Water Data'!$D$27,0,10*ROW('Water Data'!D198)))</f>
        <v/>
      </c>
      <c r="BT204" s="370" t="str">
        <f ca="1">+IF(OFFSET('Water Data'!$D$28,0,10*ROW('Water Data'!D198))="","",OFFSET('Water Data'!$D$28,0,10*ROW('Water Data'!D198)))</f>
        <v/>
      </c>
      <c r="BU204" s="370" t="str">
        <f ca="1">+IF(OFFSET('Water Data'!$D$29,0,10*ROW('Water Data'!D198))="","",OFFSET('Water Data'!$D$29,0,10*ROW('Water Data'!D198)))</f>
        <v/>
      </c>
      <c r="BV204" s="370" t="str">
        <f ca="1">+IF(OFFSET('Water Data'!$E$27,0,10*ROW('Water Data'!E198))="","",OFFSET('Water Data'!$E$27,0,10*ROW('Water Data'!E198)))</f>
        <v/>
      </c>
      <c r="BW204" s="370" t="str">
        <f ca="1">+IF(OFFSET('Water Data'!$E$28,0,10*ROW('Water Data'!E198))="","",OFFSET('Water Data'!$E$28,0,10*ROW('Water Data'!E198)))</f>
        <v/>
      </c>
      <c r="BX204" s="370" t="str">
        <f ca="1">+IF(OFFSET('Water Data'!$E$29,0,10*ROW('Water Data'!E198))="","",OFFSET('Water Data'!$E$29,0,10*ROW('Water Data'!E198)))</f>
        <v/>
      </c>
      <c r="BY204" s="370" t="str">
        <f ca="1">+IF(OFFSET('Water Data'!$F$27,0,10*ROW('Water Data'!F198))="","",OFFSET('Water Data'!$F$27,0,10*ROW('Water Data'!F198)))</f>
        <v/>
      </c>
      <c r="BZ204" s="370" t="str">
        <f ca="1">+IF(OFFSET('Water Data'!$F$28,0,10*ROW('Water Data'!F198))="","",OFFSET('Water Data'!$F$28,0,10*ROW('Water Data'!F198)))</f>
        <v/>
      </c>
      <c r="CA204" s="370" t="str">
        <f ca="1">+IF(OFFSET('Water Data'!$F$29,0,10*ROW('Water Data'!F198))="","",OFFSET('Water Data'!$F$29,0,10*ROW('Water Data'!F198)))</f>
        <v/>
      </c>
      <c r="CB204" s="370" t="str">
        <f ca="1">+IF(OFFSET('Water Data'!$G$27,0,10*ROW('Water Data'!G198))="","",OFFSET('Water Data'!$G$27,0,10*ROW('Water Data'!G198)))</f>
        <v/>
      </c>
      <c r="CC204" s="370" t="str">
        <f ca="1">+IF(OFFSET('Water Data'!$G$28,0,10*ROW('Water Data'!G198))="","",OFFSET('Water Data'!$G$28,0,10*ROW('Water Data'!G198)))</f>
        <v/>
      </c>
      <c r="CD204" s="370" t="str">
        <f ca="1">+IF(OFFSET('Water Data'!$G$29,0,10*ROW('Water Data'!G198))="","",OFFSET('Water Data'!$G$29,0,10*ROW('Water Data'!G198)))</f>
        <v/>
      </c>
      <c r="CE204" s="370" t="str">
        <f ca="1">+IF(OFFSET('Water Data'!$H$27,0,10*ROW('Water Data'!H198))="","",OFFSET('Water Data'!$H$27,0,10*ROW('Water Data'!H198)))</f>
        <v/>
      </c>
      <c r="CF204" s="370" t="str">
        <f ca="1">+IF(OFFSET('Water Data'!$H$28,0,10*ROW('Water Data'!H198))="","",OFFSET('Water Data'!$H$28,0,10*ROW('Water Data'!H198)))</f>
        <v/>
      </c>
      <c r="CG204" s="370" t="str">
        <f ca="1">+IF(OFFSET('Water Data'!$H$29,0,10*ROW('Water Data'!H198))="","",OFFSET('Water Data'!$H$29,0,10*ROW('Water Data'!H198)))</f>
        <v/>
      </c>
      <c r="CH204" s="370" t="str">
        <f ca="1">+IF(OFFSET('Water Data'!$I$27,0,10*ROW('Water Data'!I198))="","",OFFSET('Water Data'!$I$27,0,10*ROW('Water Data'!I198)))</f>
        <v/>
      </c>
      <c r="CI204" s="370" t="str">
        <f ca="1">+IF(OFFSET('Water Data'!$I$28,0,10*ROW('Water Data'!I198))="","",OFFSET('Water Data'!$I$28,0,10*ROW('Water Data'!I198)))</f>
        <v/>
      </c>
      <c r="CJ204" s="370" t="str">
        <f ca="1">+IF(OFFSET('Water Data'!$I$29,0,10*ROW('Water Data'!I198))="","",OFFSET('Water Data'!$I$29,0,10*ROW('Water Data'!I198)))</f>
        <v/>
      </c>
      <c r="CK204" s="370" t="str">
        <f ca="1">+IF(OFFSET('Sanitation Data'!$D$28,0,10*ROW('Sanitation Data'!D198))="","",OFFSET('Sanitation Data'!$D$28,0,10*ROW('Sanitation Data'!D198)))</f>
        <v/>
      </c>
      <c r="CL204" s="370" t="str">
        <f ca="1">+IF(OFFSET('Sanitation Data'!$D$29,0,10*ROW('Sanitation Data'!D198))="","",OFFSET('Sanitation Data'!$D$29,0,10*ROW('Sanitation Data'!D198)))</f>
        <v/>
      </c>
      <c r="CM204" s="370" t="str">
        <f ca="1">+IF(OFFSET('Sanitation Data'!$D$30,0,10*ROW('Sanitation Data'!D198))="","",OFFSET('Sanitation Data'!$D$30,0,10*ROW('Sanitation Data'!D198)))</f>
        <v/>
      </c>
      <c r="CN204" s="370" t="str">
        <f ca="1">+IF(OFFSET('Sanitation Data'!$D$31,0,10*ROW('Sanitation Data'!D198))="","",OFFSET('Sanitation Data'!$D$31,0,10*ROW('Sanitation Data'!D198)))</f>
        <v/>
      </c>
      <c r="CO204" s="370" t="str">
        <f ca="1">+IF(OFFSET('Sanitation Data'!$D$32,0,10*ROW('Sanitation Data'!D198))="","",OFFSET('Sanitation Data'!$D$32,0,10*ROW('Sanitation Data'!D198)))</f>
        <v/>
      </c>
      <c r="CP204" s="370" t="str">
        <f ca="1">+IF(OFFSET('Sanitation Data'!$E$28,0,10*ROW('Sanitation Data'!E198))="","",OFFSET('Sanitation Data'!$E$28,0,10*ROW('Sanitation Data'!E198)))</f>
        <v/>
      </c>
      <c r="CQ204" s="370" t="str">
        <f ca="1">+IF(OFFSET('Sanitation Data'!$E$29,0,10*ROW('Sanitation Data'!E198))="","",OFFSET('Sanitation Data'!$E$29,0,10*ROW('Sanitation Data'!E198)))</f>
        <v/>
      </c>
      <c r="CR204" s="370" t="str">
        <f ca="1">+IF(OFFSET('Sanitation Data'!$E$30,0,10*ROW('Sanitation Data'!E198))="","",OFFSET('Sanitation Data'!$E$30,0,10*ROW('Sanitation Data'!E198)))</f>
        <v/>
      </c>
      <c r="CS204" s="370" t="str">
        <f ca="1">+IF(OFFSET('Sanitation Data'!$E$31,0,10*ROW('Sanitation Data'!E198))="","",OFFSET('Sanitation Data'!$E$31,0,10*ROW('Sanitation Data'!E198)))</f>
        <v/>
      </c>
      <c r="CT204" s="370" t="str">
        <f ca="1">+IF(OFFSET('Sanitation Data'!$E$32,0,10*ROW('Sanitation Data'!E198))="","",OFFSET('Sanitation Data'!$E$32,0,10*ROW('Sanitation Data'!E198)))</f>
        <v/>
      </c>
      <c r="CU204" s="370" t="str">
        <f ca="1">+IF(OFFSET('Sanitation Data'!$F$28,0,10*ROW('Sanitation Data'!F198))="","",OFFSET('Sanitation Data'!$F$28,0,10*ROW('Sanitation Data'!F198)))</f>
        <v/>
      </c>
      <c r="CV204" s="370" t="str">
        <f ca="1">+IF(OFFSET('Sanitation Data'!$F$29,0,10*ROW('Sanitation Data'!F198))="","",OFFSET('Sanitation Data'!$F$29,0,10*ROW('Sanitation Data'!F198)))</f>
        <v/>
      </c>
      <c r="CW204" s="370" t="str">
        <f ca="1">+IF(OFFSET('Sanitation Data'!$F$30,0,10*ROW('Sanitation Data'!F198))="","",OFFSET('Sanitation Data'!$F$30,0,10*ROW('Sanitation Data'!F198)))</f>
        <v/>
      </c>
      <c r="CX204" s="370" t="str">
        <f ca="1">+IF(OFFSET('Sanitation Data'!$F$31,0,10*ROW('Sanitation Data'!F198))="","",OFFSET('Sanitation Data'!$F$31,0,10*ROW('Sanitation Data'!F198)))</f>
        <v/>
      </c>
      <c r="CY204" s="370" t="str">
        <f ca="1">+IF(OFFSET('Sanitation Data'!$F$32,0,10*ROW('Sanitation Data'!F198))="","",OFFSET('Sanitation Data'!$F$32,0,10*ROW('Sanitation Data'!F198)))</f>
        <v/>
      </c>
      <c r="CZ204" s="370" t="str">
        <f ca="1">+IF(OFFSET('Sanitation Data'!$G$28,0,10*ROW('Sanitation Data'!G198))="","",OFFSET('Sanitation Data'!$G$28,0,10*ROW('Sanitation Data'!G198)))</f>
        <v/>
      </c>
      <c r="DA204" s="370" t="str">
        <f ca="1">+IF(OFFSET('Sanitation Data'!$G$29,0,10*ROW('Sanitation Data'!G198))="","",OFFSET('Sanitation Data'!$G$29,0,10*ROW('Sanitation Data'!G198)))</f>
        <v/>
      </c>
      <c r="DB204" s="370" t="str">
        <f ca="1">+IF(OFFSET('Sanitation Data'!$G$30,0,10*ROW('Sanitation Data'!G198))="","",OFFSET('Sanitation Data'!$G$30,0,10*ROW('Sanitation Data'!G198)))</f>
        <v/>
      </c>
      <c r="DC204" s="370" t="str">
        <f ca="1">+IF(OFFSET('Sanitation Data'!$G$31,0,10*ROW('Sanitation Data'!G198))="","",OFFSET('Sanitation Data'!$G$31,0,10*ROW('Sanitation Data'!G198)))</f>
        <v/>
      </c>
      <c r="DD204" s="370" t="str">
        <f ca="1">+IF(OFFSET('Sanitation Data'!$G$32,0,10*ROW('Sanitation Data'!G198))="","",OFFSET('Sanitation Data'!$G$32,0,10*ROW('Sanitation Data'!G198)))</f>
        <v/>
      </c>
      <c r="DE204" s="370" t="str">
        <f ca="1">+IF(OFFSET('Sanitation Data'!$H$28,0,10*ROW('Sanitation Data'!H198))="","",OFFSET('Sanitation Data'!$H$28,0,10*ROW('Sanitation Data'!H198)))</f>
        <v/>
      </c>
      <c r="DF204" s="370" t="str">
        <f ca="1">+IF(OFFSET('Sanitation Data'!$H$29,0,10*ROW('Sanitation Data'!H198))="","",OFFSET('Sanitation Data'!$H$29,0,10*ROW('Sanitation Data'!H198)))</f>
        <v/>
      </c>
      <c r="DG204" s="370" t="str">
        <f ca="1">+IF(OFFSET('Sanitation Data'!$H$30,0,10*ROW('Sanitation Data'!H198))="","",OFFSET('Sanitation Data'!$H$30,0,10*ROW('Sanitation Data'!H198)))</f>
        <v/>
      </c>
      <c r="DH204" s="370" t="str">
        <f ca="1">+IF(OFFSET('Sanitation Data'!$H$31,0,10*ROW('Sanitation Data'!H198))="","",OFFSET('Sanitation Data'!$H$31,0,10*ROW('Sanitation Data'!H198)))</f>
        <v/>
      </c>
      <c r="DI204" s="370" t="str">
        <f ca="1">+IF(OFFSET('Sanitation Data'!$H$32,0,10*ROW('Sanitation Data'!H198))="","",OFFSET('Sanitation Data'!$H$32,0,10*ROW('Sanitation Data'!H198)))</f>
        <v/>
      </c>
      <c r="DJ204" s="370" t="str">
        <f ca="1">+IF(OFFSET('Sanitation Data'!$I$28,0,10*ROW('Sanitation Data'!I198))="","",OFFSET('Sanitation Data'!$I$28,0,10*ROW('Sanitation Data'!I198)))</f>
        <v/>
      </c>
      <c r="DK204" s="370" t="str">
        <f ca="1">+IF(OFFSET('Sanitation Data'!$I$29,0,10*ROW('Sanitation Data'!I198))="","",OFFSET('Sanitation Data'!$I$29,0,10*ROW('Sanitation Data'!I198)))</f>
        <v/>
      </c>
      <c r="DL204" s="370" t="str">
        <f ca="1">+IF(OFFSET('Sanitation Data'!$I$30,0,10*ROW('Sanitation Data'!I198))="","",OFFSET('Sanitation Data'!$I$30,0,10*ROW('Sanitation Data'!I198)))</f>
        <v/>
      </c>
      <c r="DM204" s="370" t="str">
        <f ca="1">+IF(OFFSET('Sanitation Data'!$I$31,0,10*ROW('Sanitation Data'!I198))="","",OFFSET('Sanitation Data'!$I$31,0,10*ROW('Sanitation Data'!I198)))</f>
        <v/>
      </c>
      <c r="DN204" s="370" t="str">
        <f ca="1">+IF(OFFSET('Sanitation Data'!$I$32,0,10*ROW('Sanitation Data'!I198))="","",OFFSET('Sanitation Data'!$I$32,0,10*ROW('Sanitation Data'!I198)))</f>
        <v/>
      </c>
      <c r="DO204" s="370" t="str">
        <f ca="1">+IF(OFFSET('Hygiene Data'!$D$11,0,10*ROW('Hygiene Data'!D198))="","",OFFSET('Hygiene Data'!$D$11,0,10*ROW('Hygiene Data'!D198)))</f>
        <v/>
      </c>
      <c r="DP204" s="370" t="str">
        <f ca="1">+IF(OFFSET('Hygiene Data'!$D$12,0,10*ROW('Hygiene Data'!D198))="","",OFFSET('Hygiene Data'!$D$12,0,10*ROW('Hygiene Data'!D198)))</f>
        <v/>
      </c>
      <c r="DQ204" s="370" t="str">
        <f ca="1">+IF(OFFSET('Hygiene Data'!$D$13,0,10*ROW('Hygiene Data'!D198))="","",OFFSET('Hygiene Data'!$D$13,0,10*ROW('Hygiene Data'!D198)))</f>
        <v/>
      </c>
      <c r="DR204" s="370" t="str">
        <f ca="1">+IF(OFFSET('Hygiene Data'!$E$11,0,10*ROW('Hygiene Data'!E198))="","",OFFSET('Hygiene Data'!$E$11,0,10*ROW('Hygiene Data'!E198)))</f>
        <v/>
      </c>
      <c r="DS204" s="370" t="str">
        <f ca="1">+IF(OFFSET('Hygiene Data'!$E$12,0,10*ROW('Hygiene Data'!E198))="","",OFFSET('Hygiene Data'!$E$12,0,10*ROW('Hygiene Data'!E198)))</f>
        <v/>
      </c>
      <c r="DT204" s="370" t="str">
        <f ca="1">+IF(OFFSET('Hygiene Data'!$E$13,0,10*ROW('Hygiene Data'!E198))="","",OFFSET('Hygiene Data'!$E$13,0,10*ROW('Hygiene Data'!E198)))</f>
        <v/>
      </c>
      <c r="DU204" s="370" t="str">
        <f ca="1">+IF(OFFSET('Hygiene Data'!$F$11,0,10*ROW('Hygiene Data'!F198))="","",OFFSET('Hygiene Data'!$F$11,0,10*ROW('Hygiene Data'!F198)))</f>
        <v/>
      </c>
      <c r="DV204" s="370" t="str">
        <f ca="1">+IF(OFFSET('Hygiene Data'!$F$12,0,10*ROW('Hygiene Data'!F198))="","",OFFSET('Hygiene Data'!$F$12,0,10*ROW('Hygiene Data'!F198)))</f>
        <v/>
      </c>
      <c r="DW204" s="370" t="str">
        <f ca="1">+IF(OFFSET('Hygiene Data'!$F$13,0,10*ROW('Hygiene Data'!F198))="","",OFFSET('Hygiene Data'!$F$13,0,10*ROW('Hygiene Data'!F198)))</f>
        <v/>
      </c>
      <c r="DX204" s="370" t="str">
        <f ca="1">+IF(OFFSET('Hygiene Data'!$G$11,0,10*ROW('Hygiene Data'!G198))="","",OFFSET('Hygiene Data'!$G$11,0,10*ROW('Hygiene Data'!G198)))</f>
        <v/>
      </c>
      <c r="DY204" s="370" t="str">
        <f ca="1">+IF(OFFSET('Hygiene Data'!$G$12,0,10*ROW('Hygiene Data'!G198))="","",OFFSET('Hygiene Data'!$G$12,0,10*ROW('Hygiene Data'!G198)))</f>
        <v/>
      </c>
      <c r="DZ204" s="370" t="str">
        <f ca="1">+IF(OFFSET('Hygiene Data'!$G$13,0,10*ROW('Hygiene Data'!G198))="","",OFFSET('Hygiene Data'!$G$13,0,10*ROW('Hygiene Data'!G198)))</f>
        <v/>
      </c>
      <c r="EA204" s="370" t="str">
        <f ca="1">+IF(OFFSET('Hygiene Data'!$H$11,0,10*ROW('Hygiene Data'!H198))="","",OFFSET('Hygiene Data'!$H$11,0,10*ROW('Hygiene Data'!H198)))</f>
        <v/>
      </c>
      <c r="EB204" s="370" t="str">
        <f ca="1">+IF(OFFSET('Hygiene Data'!$H$12,0,10*ROW('Hygiene Data'!H198))="","",OFFSET('Hygiene Data'!$H$12,0,10*ROW('Hygiene Data'!H198)))</f>
        <v/>
      </c>
      <c r="EC204" s="370" t="str">
        <f ca="1">+IF(OFFSET('Hygiene Data'!$H$13,0,10*ROW('Hygiene Data'!H198))="","",OFFSET('Hygiene Data'!$H$13,0,10*ROW('Hygiene Data'!H198)))</f>
        <v/>
      </c>
      <c r="ED204" s="370" t="str">
        <f ca="1">+IF(OFFSET('Hygiene Data'!$I$11,0,10*ROW('Hygiene Data'!I198))="","",OFFSET('Hygiene Data'!$I$11,0,10*ROW('Hygiene Data'!I198)))</f>
        <v/>
      </c>
      <c r="EE204" s="370" t="str">
        <f ca="1">+IF(OFFSET('Hygiene Data'!$I$12,0,10*ROW('Hygiene Data'!I198))="","",OFFSET('Hygiene Data'!$I$12,0,10*ROW('Hygiene Data'!I198)))</f>
        <v/>
      </c>
      <c r="EF204" s="370" t="str">
        <f ca="1">+IF(OFFSET('Hygiene Data'!$I$13,0,10*ROW('Hygiene Data'!I198))="","",OFFSET('Hygiene Data'!$I$13,0,10*ROW('Hygiene Data'!I198)))</f>
        <v/>
      </c>
    </row>
    <row r="205" spans="1:136" x14ac:dyDescent="0.25">
      <c r="A205" s="479" t="str">
        <f ca="1">+IF(OFFSET('Water Data'!$B$2,0,10*ROW('Water Data'!E199))="","",OFFSET('Water Data'!$B$2,0,10*ROW('Water Data'!E199)))</f>
        <v/>
      </c>
      <c r="B205" s="47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6" t="str">
        <f t="shared" ca="1" si="3"/>
        <v/>
      </c>
      <c r="D205" s="50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0" t="str">
        <f ca="1">+IF(OFFSET('Water Data'!$D$27,0,10*ROW('Water Data'!D199))="","",OFFSET('Water Data'!$D$27,0,10*ROW('Water Data'!D199)))</f>
        <v/>
      </c>
      <c r="BT205" s="370" t="str">
        <f ca="1">+IF(OFFSET('Water Data'!$D$28,0,10*ROW('Water Data'!D199))="","",OFFSET('Water Data'!$D$28,0,10*ROW('Water Data'!D199)))</f>
        <v/>
      </c>
      <c r="BU205" s="370" t="str">
        <f ca="1">+IF(OFFSET('Water Data'!$D$29,0,10*ROW('Water Data'!D199))="","",OFFSET('Water Data'!$D$29,0,10*ROW('Water Data'!D199)))</f>
        <v/>
      </c>
      <c r="BV205" s="370" t="str">
        <f ca="1">+IF(OFFSET('Water Data'!$E$27,0,10*ROW('Water Data'!E199))="","",OFFSET('Water Data'!$E$27,0,10*ROW('Water Data'!E199)))</f>
        <v/>
      </c>
      <c r="BW205" s="370" t="str">
        <f ca="1">+IF(OFFSET('Water Data'!$E$28,0,10*ROW('Water Data'!E199))="","",OFFSET('Water Data'!$E$28,0,10*ROW('Water Data'!E199)))</f>
        <v/>
      </c>
      <c r="BX205" s="370" t="str">
        <f ca="1">+IF(OFFSET('Water Data'!$E$29,0,10*ROW('Water Data'!E199))="","",OFFSET('Water Data'!$E$29,0,10*ROW('Water Data'!E199)))</f>
        <v/>
      </c>
      <c r="BY205" s="370" t="str">
        <f ca="1">+IF(OFFSET('Water Data'!$F$27,0,10*ROW('Water Data'!F199))="","",OFFSET('Water Data'!$F$27,0,10*ROW('Water Data'!F199)))</f>
        <v/>
      </c>
      <c r="BZ205" s="370" t="str">
        <f ca="1">+IF(OFFSET('Water Data'!$F$28,0,10*ROW('Water Data'!F199))="","",OFFSET('Water Data'!$F$28,0,10*ROW('Water Data'!F199)))</f>
        <v/>
      </c>
      <c r="CA205" s="370" t="str">
        <f ca="1">+IF(OFFSET('Water Data'!$F$29,0,10*ROW('Water Data'!F199))="","",OFFSET('Water Data'!$F$29,0,10*ROW('Water Data'!F199)))</f>
        <v/>
      </c>
      <c r="CB205" s="370" t="str">
        <f ca="1">+IF(OFFSET('Water Data'!$G$27,0,10*ROW('Water Data'!G199))="","",OFFSET('Water Data'!$G$27,0,10*ROW('Water Data'!G199)))</f>
        <v/>
      </c>
      <c r="CC205" s="370" t="str">
        <f ca="1">+IF(OFFSET('Water Data'!$G$28,0,10*ROW('Water Data'!G199))="","",OFFSET('Water Data'!$G$28,0,10*ROW('Water Data'!G199)))</f>
        <v/>
      </c>
      <c r="CD205" s="370" t="str">
        <f ca="1">+IF(OFFSET('Water Data'!$G$29,0,10*ROW('Water Data'!G199))="","",OFFSET('Water Data'!$G$29,0,10*ROW('Water Data'!G199)))</f>
        <v/>
      </c>
      <c r="CE205" s="370" t="str">
        <f ca="1">+IF(OFFSET('Water Data'!$H$27,0,10*ROW('Water Data'!H199))="","",OFFSET('Water Data'!$H$27,0,10*ROW('Water Data'!H199)))</f>
        <v/>
      </c>
      <c r="CF205" s="370" t="str">
        <f ca="1">+IF(OFFSET('Water Data'!$H$28,0,10*ROW('Water Data'!H199))="","",OFFSET('Water Data'!$H$28,0,10*ROW('Water Data'!H199)))</f>
        <v/>
      </c>
      <c r="CG205" s="370" t="str">
        <f ca="1">+IF(OFFSET('Water Data'!$H$29,0,10*ROW('Water Data'!H199))="","",OFFSET('Water Data'!$H$29,0,10*ROW('Water Data'!H199)))</f>
        <v/>
      </c>
      <c r="CH205" s="370" t="str">
        <f ca="1">+IF(OFFSET('Water Data'!$I$27,0,10*ROW('Water Data'!I199))="","",OFFSET('Water Data'!$I$27,0,10*ROW('Water Data'!I199)))</f>
        <v/>
      </c>
      <c r="CI205" s="370" t="str">
        <f ca="1">+IF(OFFSET('Water Data'!$I$28,0,10*ROW('Water Data'!I199))="","",OFFSET('Water Data'!$I$28,0,10*ROW('Water Data'!I199)))</f>
        <v/>
      </c>
      <c r="CJ205" s="370" t="str">
        <f ca="1">+IF(OFFSET('Water Data'!$I$29,0,10*ROW('Water Data'!I199))="","",OFFSET('Water Data'!$I$29,0,10*ROW('Water Data'!I199)))</f>
        <v/>
      </c>
      <c r="CK205" s="370" t="str">
        <f ca="1">+IF(OFFSET('Sanitation Data'!$D$28,0,10*ROW('Sanitation Data'!D199))="","",OFFSET('Sanitation Data'!$D$28,0,10*ROW('Sanitation Data'!D199)))</f>
        <v/>
      </c>
      <c r="CL205" s="370" t="str">
        <f ca="1">+IF(OFFSET('Sanitation Data'!$D$29,0,10*ROW('Sanitation Data'!D199))="","",OFFSET('Sanitation Data'!$D$29,0,10*ROW('Sanitation Data'!D199)))</f>
        <v/>
      </c>
      <c r="CM205" s="370" t="str">
        <f ca="1">+IF(OFFSET('Sanitation Data'!$D$30,0,10*ROW('Sanitation Data'!D199))="","",OFFSET('Sanitation Data'!$D$30,0,10*ROW('Sanitation Data'!D199)))</f>
        <v/>
      </c>
      <c r="CN205" s="370" t="str">
        <f ca="1">+IF(OFFSET('Sanitation Data'!$D$31,0,10*ROW('Sanitation Data'!D199))="","",OFFSET('Sanitation Data'!$D$31,0,10*ROW('Sanitation Data'!D199)))</f>
        <v/>
      </c>
      <c r="CO205" s="370" t="str">
        <f ca="1">+IF(OFFSET('Sanitation Data'!$D$32,0,10*ROW('Sanitation Data'!D199))="","",OFFSET('Sanitation Data'!$D$32,0,10*ROW('Sanitation Data'!D199)))</f>
        <v/>
      </c>
      <c r="CP205" s="370" t="str">
        <f ca="1">+IF(OFFSET('Sanitation Data'!$E$28,0,10*ROW('Sanitation Data'!E199))="","",OFFSET('Sanitation Data'!$E$28,0,10*ROW('Sanitation Data'!E199)))</f>
        <v/>
      </c>
      <c r="CQ205" s="370" t="str">
        <f ca="1">+IF(OFFSET('Sanitation Data'!$E$29,0,10*ROW('Sanitation Data'!E199))="","",OFFSET('Sanitation Data'!$E$29,0,10*ROW('Sanitation Data'!E199)))</f>
        <v/>
      </c>
      <c r="CR205" s="370" t="str">
        <f ca="1">+IF(OFFSET('Sanitation Data'!$E$30,0,10*ROW('Sanitation Data'!E199))="","",OFFSET('Sanitation Data'!$E$30,0,10*ROW('Sanitation Data'!E199)))</f>
        <v/>
      </c>
      <c r="CS205" s="370" t="str">
        <f ca="1">+IF(OFFSET('Sanitation Data'!$E$31,0,10*ROW('Sanitation Data'!E199))="","",OFFSET('Sanitation Data'!$E$31,0,10*ROW('Sanitation Data'!E199)))</f>
        <v/>
      </c>
      <c r="CT205" s="370" t="str">
        <f ca="1">+IF(OFFSET('Sanitation Data'!$E$32,0,10*ROW('Sanitation Data'!E199))="","",OFFSET('Sanitation Data'!$E$32,0,10*ROW('Sanitation Data'!E199)))</f>
        <v/>
      </c>
      <c r="CU205" s="370" t="str">
        <f ca="1">+IF(OFFSET('Sanitation Data'!$F$28,0,10*ROW('Sanitation Data'!F199))="","",OFFSET('Sanitation Data'!$F$28,0,10*ROW('Sanitation Data'!F199)))</f>
        <v/>
      </c>
      <c r="CV205" s="370" t="str">
        <f ca="1">+IF(OFFSET('Sanitation Data'!$F$29,0,10*ROW('Sanitation Data'!F199))="","",OFFSET('Sanitation Data'!$F$29,0,10*ROW('Sanitation Data'!F199)))</f>
        <v/>
      </c>
      <c r="CW205" s="370" t="str">
        <f ca="1">+IF(OFFSET('Sanitation Data'!$F$30,0,10*ROW('Sanitation Data'!F199))="","",OFFSET('Sanitation Data'!$F$30,0,10*ROW('Sanitation Data'!F199)))</f>
        <v/>
      </c>
      <c r="CX205" s="370" t="str">
        <f ca="1">+IF(OFFSET('Sanitation Data'!$F$31,0,10*ROW('Sanitation Data'!F199))="","",OFFSET('Sanitation Data'!$F$31,0,10*ROW('Sanitation Data'!F199)))</f>
        <v/>
      </c>
      <c r="CY205" s="370" t="str">
        <f ca="1">+IF(OFFSET('Sanitation Data'!$F$32,0,10*ROW('Sanitation Data'!F199))="","",OFFSET('Sanitation Data'!$F$32,0,10*ROW('Sanitation Data'!F199)))</f>
        <v/>
      </c>
      <c r="CZ205" s="370" t="str">
        <f ca="1">+IF(OFFSET('Sanitation Data'!$G$28,0,10*ROW('Sanitation Data'!G199))="","",OFFSET('Sanitation Data'!$G$28,0,10*ROW('Sanitation Data'!G199)))</f>
        <v/>
      </c>
      <c r="DA205" s="370" t="str">
        <f ca="1">+IF(OFFSET('Sanitation Data'!$G$29,0,10*ROW('Sanitation Data'!G199))="","",OFFSET('Sanitation Data'!$G$29,0,10*ROW('Sanitation Data'!G199)))</f>
        <v/>
      </c>
      <c r="DB205" s="370" t="str">
        <f ca="1">+IF(OFFSET('Sanitation Data'!$G$30,0,10*ROW('Sanitation Data'!G199))="","",OFFSET('Sanitation Data'!$G$30,0,10*ROW('Sanitation Data'!G199)))</f>
        <v/>
      </c>
      <c r="DC205" s="370" t="str">
        <f ca="1">+IF(OFFSET('Sanitation Data'!$G$31,0,10*ROW('Sanitation Data'!G199))="","",OFFSET('Sanitation Data'!$G$31,0,10*ROW('Sanitation Data'!G199)))</f>
        <v/>
      </c>
      <c r="DD205" s="370" t="str">
        <f ca="1">+IF(OFFSET('Sanitation Data'!$G$32,0,10*ROW('Sanitation Data'!G199))="","",OFFSET('Sanitation Data'!$G$32,0,10*ROW('Sanitation Data'!G199)))</f>
        <v/>
      </c>
      <c r="DE205" s="370" t="str">
        <f ca="1">+IF(OFFSET('Sanitation Data'!$H$28,0,10*ROW('Sanitation Data'!H199))="","",OFFSET('Sanitation Data'!$H$28,0,10*ROW('Sanitation Data'!H199)))</f>
        <v/>
      </c>
      <c r="DF205" s="370" t="str">
        <f ca="1">+IF(OFFSET('Sanitation Data'!$H$29,0,10*ROW('Sanitation Data'!H199))="","",OFFSET('Sanitation Data'!$H$29,0,10*ROW('Sanitation Data'!H199)))</f>
        <v/>
      </c>
      <c r="DG205" s="370" t="str">
        <f ca="1">+IF(OFFSET('Sanitation Data'!$H$30,0,10*ROW('Sanitation Data'!H199))="","",OFFSET('Sanitation Data'!$H$30,0,10*ROW('Sanitation Data'!H199)))</f>
        <v/>
      </c>
      <c r="DH205" s="370" t="str">
        <f ca="1">+IF(OFFSET('Sanitation Data'!$H$31,0,10*ROW('Sanitation Data'!H199))="","",OFFSET('Sanitation Data'!$H$31,0,10*ROW('Sanitation Data'!H199)))</f>
        <v/>
      </c>
      <c r="DI205" s="370" t="str">
        <f ca="1">+IF(OFFSET('Sanitation Data'!$H$32,0,10*ROW('Sanitation Data'!H199))="","",OFFSET('Sanitation Data'!$H$32,0,10*ROW('Sanitation Data'!H199)))</f>
        <v/>
      </c>
      <c r="DJ205" s="370" t="str">
        <f ca="1">+IF(OFFSET('Sanitation Data'!$I$28,0,10*ROW('Sanitation Data'!I199))="","",OFFSET('Sanitation Data'!$I$28,0,10*ROW('Sanitation Data'!I199)))</f>
        <v/>
      </c>
      <c r="DK205" s="370" t="str">
        <f ca="1">+IF(OFFSET('Sanitation Data'!$I$29,0,10*ROW('Sanitation Data'!I199))="","",OFFSET('Sanitation Data'!$I$29,0,10*ROW('Sanitation Data'!I199)))</f>
        <v/>
      </c>
      <c r="DL205" s="370" t="str">
        <f ca="1">+IF(OFFSET('Sanitation Data'!$I$30,0,10*ROW('Sanitation Data'!I199))="","",OFFSET('Sanitation Data'!$I$30,0,10*ROW('Sanitation Data'!I199)))</f>
        <v/>
      </c>
      <c r="DM205" s="370" t="str">
        <f ca="1">+IF(OFFSET('Sanitation Data'!$I$31,0,10*ROW('Sanitation Data'!I199))="","",OFFSET('Sanitation Data'!$I$31,0,10*ROW('Sanitation Data'!I199)))</f>
        <v/>
      </c>
      <c r="DN205" s="370" t="str">
        <f ca="1">+IF(OFFSET('Sanitation Data'!$I$32,0,10*ROW('Sanitation Data'!I199))="","",OFFSET('Sanitation Data'!$I$32,0,10*ROW('Sanitation Data'!I199)))</f>
        <v/>
      </c>
      <c r="DO205" s="370" t="str">
        <f ca="1">+IF(OFFSET('Hygiene Data'!$D$11,0,10*ROW('Hygiene Data'!D199))="","",OFFSET('Hygiene Data'!$D$11,0,10*ROW('Hygiene Data'!D199)))</f>
        <v/>
      </c>
      <c r="DP205" s="370" t="str">
        <f ca="1">+IF(OFFSET('Hygiene Data'!$D$12,0,10*ROW('Hygiene Data'!D199))="","",OFFSET('Hygiene Data'!$D$12,0,10*ROW('Hygiene Data'!D199)))</f>
        <v/>
      </c>
      <c r="DQ205" s="370" t="str">
        <f ca="1">+IF(OFFSET('Hygiene Data'!$D$13,0,10*ROW('Hygiene Data'!D199))="","",OFFSET('Hygiene Data'!$D$13,0,10*ROW('Hygiene Data'!D199)))</f>
        <v/>
      </c>
      <c r="DR205" s="370" t="str">
        <f ca="1">+IF(OFFSET('Hygiene Data'!$E$11,0,10*ROW('Hygiene Data'!E199))="","",OFFSET('Hygiene Data'!$E$11,0,10*ROW('Hygiene Data'!E199)))</f>
        <v/>
      </c>
      <c r="DS205" s="370" t="str">
        <f ca="1">+IF(OFFSET('Hygiene Data'!$E$12,0,10*ROW('Hygiene Data'!E199))="","",OFFSET('Hygiene Data'!$E$12,0,10*ROW('Hygiene Data'!E199)))</f>
        <v/>
      </c>
      <c r="DT205" s="370" t="str">
        <f ca="1">+IF(OFFSET('Hygiene Data'!$E$13,0,10*ROW('Hygiene Data'!E199))="","",OFFSET('Hygiene Data'!$E$13,0,10*ROW('Hygiene Data'!E199)))</f>
        <v/>
      </c>
      <c r="DU205" s="370" t="str">
        <f ca="1">+IF(OFFSET('Hygiene Data'!$F$11,0,10*ROW('Hygiene Data'!F199))="","",OFFSET('Hygiene Data'!$F$11,0,10*ROW('Hygiene Data'!F199)))</f>
        <v/>
      </c>
      <c r="DV205" s="370" t="str">
        <f ca="1">+IF(OFFSET('Hygiene Data'!$F$12,0,10*ROW('Hygiene Data'!F199))="","",OFFSET('Hygiene Data'!$F$12,0,10*ROW('Hygiene Data'!F199)))</f>
        <v/>
      </c>
      <c r="DW205" s="370" t="str">
        <f ca="1">+IF(OFFSET('Hygiene Data'!$F$13,0,10*ROW('Hygiene Data'!F199))="","",OFFSET('Hygiene Data'!$F$13,0,10*ROW('Hygiene Data'!F199)))</f>
        <v/>
      </c>
      <c r="DX205" s="370" t="str">
        <f ca="1">+IF(OFFSET('Hygiene Data'!$G$11,0,10*ROW('Hygiene Data'!G199))="","",OFFSET('Hygiene Data'!$G$11,0,10*ROW('Hygiene Data'!G199)))</f>
        <v/>
      </c>
      <c r="DY205" s="370" t="str">
        <f ca="1">+IF(OFFSET('Hygiene Data'!$G$12,0,10*ROW('Hygiene Data'!G199))="","",OFFSET('Hygiene Data'!$G$12,0,10*ROW('Hygiene Data'!G199)))</f>
        <v/>
      </c>
      <c r="DZ205" s="370" t="str">
        <f ca="1">+IF(OFFSET('Hygiene Data'!$G$13,0,10*ROW('Hygiene Data'!G199))="","",OFFSET('Hygiene Data'!$G$13,0,10*ROW('Hygiene Data'!G199)))</f>
        <v/>
      </c>
      <c r="EA205" s="370" t="str">
        <f ca="1">+IF(OFFSET('Hygiene Data'!$H$11,0,10*ROW('Hygiene Data'!H199))="","",OFFSET('Hygiene Data'!$H$11,0,10*ROW('Hygiene Data'!H199)))</f>
        <v/>
      </c>
      <c r="EB205" s="370" t="str">
        <f ca="1">+IF(OFFSET('Hygiene Data'!$H$12,0,10*ROW('Hygiene Data'!H199))="","",OFFSET('Hygiene Data'!$H$12,0,10*ROW('Hygiene Data'!H199)))</f>
        <v/>
      </c>
      <c r="EC205" s="370" t="str">
        <f ca="1">+IF(OFFSET('Hygiene Data'!$H$13,0,10*ROW('Hygiene Data'!H199))="","",OFFSET('Hygiene Data'!$H$13,0,10*ROW('Hygiene Data'!H199)))</f>
        <v/>
      </c>
      <c r="ED205" s="370" t="str">
        <f ca="1">+IF(OFFSET('Hygiene Data'!$I$11,0,10*ROW('Hygiene Data'!I199))="","",OFFSET('Hygiene Data'!$I$11,0,10*ROW('Hygiene Data'!I199)))</f>
        <v/>
      </c>
      <c r="EE205" s="370" t="str">
        <f ca="1">+IF(OFFSET('Hygiene Data'!$I$12,0,10*ROW('Hygiene Data'!I199))="","",OFFSET('Hygiene Data'!$I$12,0,10*ROW('Hygiene Data'!I199)))</f>
        <v/>
      </c>
      <c r="EF205" s="370" t="str">
        <f ca="1">+IF(OFFSET('Hygiene Data'!$I$13,0,10*ROW('Hygiene Data'!I199))="","",OFFSET('Hygiene Data'!$I$13,0,10*ROW('Hygiene Data'!I199)))</f>
        <v/>
      </c>
    </row>
    <row r="206" spans="1:136" x14ac:dyDescent="0.25">
      <c r="A206" s="479" t="str">
        <f ca="1">+IF(OFFSET('Water Data'!$B$2,0,10*ROW('Water Data'!E200))="","",OFFSET('Water Data'!$B$2,0,10*ROW('Water Data'!E200)))</f>
        <v/>
      </c>
      <c r="B206" s="47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6" t="str">
        <f t="shared" ca="1" si="3"/>
        <v/>
      </c>
      <c r="D206" s="50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0" t="str">
        <f ca="1">+IF(OFFSET('Water Data'!$D$27,0,10*ROW('Water Data'!D200))="","",OFFSET('Water Data'!$D$27,0,10*ROW('Water Data'!D200)))</f>
        <v/>
      </c>
      <c r="BT206" s="370" t="str">
        <f ca="1">+IF(OFFSET('Water Data'!$D$28,0,10*ROW('Water Data'!D200))="","",OFFSET('Water Data'!$D$28,0,10*ROW('Water Data'!D200)))</f>
        <v/>
      </c>
      <c r="BU206" s="370" t="str">
        <f ca="1">+IF(OFFSET('Water Data'!$D$29,0,10*ROW('Water Data'!D200))="","",OFFSET('Water Data'!$D$29,0,10*ROW('Water Data'!D200)))</f>
        <v/>
      </c>
      <c r="BV206" s="370" t="str">
        <f ca="1">+IF(OFFSET('Water Data'!$E$27,0,10*ROW('Water Data'!E200))="","",OFFSET('Water Data'!$E$27,0,10*ROW('Water Data'!E200)))</f>
        <v/>
      </c>
      <c r="BW206" s="370" t="str">
        <f ca="1">+IF(OFFSET('Water Data'!$E$28,0,10*ROW('Water Data'!E200))="","",OFFSET('Water Data'!$E$28,0,10*ROW('Water Data'!E200)))</f>
        <v/>
      </c>
      <c r="BX206" s="370" t="str">
        <f ca="1">+IF(OFFSET('Water Data'!$E$29,0,10*ROW('Water Data'!E200))="","",OFFSET('Water Data'!$E$29,0,10*ROW('Water Data'!E200)))</f>
        <v/>
      </c>
      <c r="BY206" s="370" t="str">
        <f ca="1">+IF(OFFSET('Water Data'!$F$27,0,10*ROW('Water Data'!F200))="","",OFFSET('Water Data'!$F$27,0,10*ROW('Water Data'!F200)))</f>
        <v/>
      </c>
      <c r="BZ206" s="370" t="str">
        <f ca="1">+IF(OFFSET('Water Data'!$F$28,0,10*ROW('Water Data'!F200))="","",OFFSET('Water Data'!$F$28,0,10*ROW('Water Data'!F200)))</f>
        <v/>
      </c>
      <c r="CA206" s="370" t="str">
        <f ca="1">+IF(OFFSET('Water Data'!$F$29,0,10*ROW('Water Data'!F200))="","",OFFSET('Water Data'!$F$29,0,10*ROW('Water Data'!F200)))</f>
        <v/>
      </c>
      <c r="CB206" s="370" t="str">
        <f ca="1">+IF(OFFSET('Water Data'!$G$27,0,10*ROW('Water Data'!G200))="","",OFFSET('Water Data'!$G$27,0,10*ROW('Water Data'!G200)))</f>
        <v/>
      </c>
      <c r="CC206" s="370" t="str">
        <f ca="1">+IF(OFFSET('Water Data'!$G$28,0,10*ROW('Water Data'!G200))="","",OFFSET('Water Data'!$G$28,0,10*ROW('Water Data'!G200)))</f>
        <v/>
      </c>
      <c r="CD206" s="370" t="str">
        <f ca="1">+IF(OFFSET('Water Data'!$G$29,0,10*ROW('Water Data'!G200))="","",OFFSET('Water Data'!$G$29,0,10*ROW('Water Data'!G200)))</f>
        <v/>
      </c>
      <c r="CE206" s="370" t="str">
        <f ca="1">+IF(OFFSET('Water Data'!$H$27,0,10*ROW('Water Data'!H200))="","",OFFSET('Water Data'!$H$27,0,10*ROW('Water Data'!H200)))</f>
        <v/>
      </c>
      <c r="CF206" s="370" t="str">
        <f ca="1">+IF(OFFSET('Water Data'!$H$28,0,10*ROW('Water Data'!H200))="","",OFFSET('Water Data'!$H$28,0,10*ROW('Water Data'!H200)))</f>
        <v/>
      </c>
      <c r="CG206" s="370" t="str">
        <f ca="1">+IF(OFFSET('Water Data'!$H$29,0,10*ROW('Water Data'!H200))="","",OFFSET('Water Data'!$H$29,0,10*ROW('Water Data'!H200)))</f>
        <v/>
      </c>
      <c r="CH206" s="370" t="str">
        <f ca="1">+IF(OFFSET('Water Data'!$I$27,0,10*ROW('Water Data'!I200))="","",OFFSET('Water Data'!$I$27,0,10*ROW('Water Data'!I200)))</f>
        <v/>
      </c>
      <c r="CI206" s="370" t="str">
        <f ca="1">+IF(OFFSET('Water Data'!$I$28,0,10*ROW('Water Data'!I200))="","",OFFSET('Water Data'!$I$28,0,10*ROW('Water Data'!I200)))</f>
        <v/>
      </c>
      <c r="CJ206" s="370" t="str">
        <f ca="1">+IF(OFFSET('Water Data'!$I$29,0,10*ROW('Water Data'!I200))="","",OFFSET('Water Data'!$I$29,0,10*ROW('Water Data'!I200)))</f>
        <v/>
      </c>
      <c r="CK206" s="370" t="str">
        <f ca="1">+IF(OFFSET('Sanitation Data'!$D$28,0,10*ROW('Sanitation Data'!D200))="","",OFFSET('Sanitation Data'!$D$28,0,10*ROW('Sanitation Data'!D200)))</f>
        <v/>
      </c>
      <c r="CL206" s="370" t="str">
        <f ca="1">+IF(OFFSET('Sanitation Data'!$D$29,0,10*ROW('Sanitation Data'!D200))="","",OFFSET('Sanitation Data'!$D$29,0,10*ROW('Sanitation Data'!D200)))</f>
        <v/>
      </c>
      <c r="CM206" s="370" t="str">
        <f ca="1">+IF(OFFSET('Sanitation Data'!$D$30,0,10*ROW('Sanitation Data'!D200))="","",OFFSET('Sanitation Data'!$D$30,0,10*ROW('Sanitation Data'!D200)))</f>
        <v/>
      </c>
      <c r="CN206" s="370" t="str">
        <f ca="1">+IF(OFFSET('Sanitation Data'!$D$31,0,10*ROW('Sanitation Data'!D200))="","",OFFSET('Sanitation Data'!$D$31,0,10*ROW('Sanitation Data'!D200)))</f>
        <v/>
      </c>
      <c r="CO206" s="370" t="str">
        <f ca="1">+IF(OFFSET('Sanitation Data'!$D$32,0,10*ROW('Sanitation Data'!D200))="","",OFFSET('Sanitation Data'!$D$32,0,10*ROW('Sanitation Data'!D200)))</f>
        <v/>
      </c>
      <c r="CP206" s="370" t="str">
        <f ca="1">+IF(OFFSET('Sanitation Data'!$E$28,0,10*ROW('Sanitation Data'!E200))="","",OFFSET('Sanitation Data'!$E$28,0,10*ROW('Sanitation Data'!E200)))</f>
        <v/>
      </c>
      <c r="CQ206" s="370" t="str">
        <f ca="1">+IF(OFFSET('Sanitation Data'!$E$29,0,10*ROW('Sanitation Data'!E200))="","",OFFSET('Sanitation Data'!$E$29,0,10*ROW('Sanitation Data'!E200)))</f>
        <v/>
      </c>
      <c r="CR206" s="370" t="str">
        <f ca="1">+IF(OFFSET('Sanitation Data'!$E$30,0,10*ROW('Sanitation Data'!E200))="","",OFFSET('Sanitation Data'!$E$30,0,10*ROW('Sanitation Data'!E200)))</f>
        <v/>
      </c>
      <c r="CS206" s="370" t="str">
        <f ca="1">+IF(OFFSET('Sanitation Data'!$E$31,0,10*ROW('Sanitation Data'!E200))="","",OFFSET('Sanitation Data'!$E$31,0,10*ROW('Sanitation Data'!E200)))</f>
        <v/>
      </c>
      <c r="CT206" s="370" t="str">
        <f ca="1">+IF(OFFSET('Sanitation Data'!$E$32,0,10*ROW('Sanitation Data'!E200))="","",OFFSET('Sanitation Data'!$E$32,0,10*ROW('Sanitation Data'!E200)))</f>
        <v/>
      </c>
      <c r="CU206" s="370" t="str">
        <f ca="1">+IF(OFFSET('Sanitation Data'!$F$28,0,10*ROW('Sanitation Data'!F200))="","",OFFSET('Sanitation Data'!$F$28,0,10*ROW('Sanitation Data'!F200)))</f>
        <v/>
      </c>
      <c r="CV206" s="370" t="str">
        <f ca="1">+IF(OFFSET('Sanitation Data'!$F$29,0,10*ROW('Sanitation Data'!F200))="","",OFFSET('Sanitation Data'!$F$29,0,10*ROW('Sanitation Data'!F200)))</f>
        <v/>
      </c>
      <c r="CW206" s="370" t="str">
        <f ca="1">+IF(OFFSET('Sanitation Data'!$F$30,0,10*ROW('Sanitation Data'!F200))="","",OFFSET('Sanitation Data'!$F$30,0,10*ROW('Sanitation Data'!F200)))</f>
        <v/>
      </c>
      <c r="CX206" s="370" t="str">
        <f ca="1">+IF(OFFSET('Sanitation Data'!$F$31,0,10*ROW('Sanitation Data'!F200))="","",OFFSET('Sanitation Data'!$F$31,0,10*ROW('Sanitation Data'!F200)))</f>
        <v/>
      </c>
      <c r="CY206" s="370" t="str">
        <f ca="1">+IF(OFFSET('Sanitation Data'!$F$32,0,10*ROW('Sanitation Data'!F200))="","",OFFSET('Sanitation Data'!$F$32,0,10*ROW('Sanitation Data'!F200)))</f>
        <v/>
      </c>
      <c r="CZ206" s="370" t="str">
        <f ca="1">+IF(OFFSET('Sanitation Data'!$G$28,0,10*ROW('Sanitation Data'!G200))="","",OFFSET('Sanitation Data'!$G$28,0,10*ROW('Sanitation Data'!G200)))</f>
        <v/>
      </c>
      <c r="DA206" s="370" t="str">
        <f ca="1">+IF(OFFSET('Sanitation Data'!$G$29,0,10*ROW('Sanitation Data'!G200))="","",OFFSET('Sanitation Data'!$G$29,0,10*ROW('Sanitation Data'!G200)))</f>
        <v/>
      </c>
      <c r="DB206" s="370" t="str">
        <f ca="1">+IF(OFFSET('Sanitation Data'!$G$30,0,10*ROW('Sanitation Data'!G200))="","",OFFSET('Sanitation Data'!$G$30,0,10*ROW('Sanitation Data'!G200)))</f>
        <v/>
      </c>
      <c r="DC206" s="370" t="str">
        <f ca="1">+IF(OFFSET('Sanitation Data'!$G$31,0,10*ROW('Sanitation Data'!G200))="","",OFFSET('Sanitation Data'!$G$31,0,10*ROW('Sanitation Data'!G200)))</f>
        <v/>
      </c>
      <c r="DD206" s="370" t="str">
        <f ca="1">+IF(OFFSET('Sanitation Data'!$G$32,0,10*ROW('Sanitation Data'!G200))="","",OFFSET('Sanitation Data'!$G$32,0,10*ROW('Sanitation Data'!G200)))</f>
        <v/>
      </c>
      <c r="DE206" s="370" t="str">
        <f ca="1">+IF(OFFSET('Sanitation Data'!$H$28,0,10*ROW('Sanitation Data'!H200))="","",OFFSET('Sanitation Data'!$H$28,0,10*ROW('Sanitation Data'!H200)))</f>
        <v/>
      </c>
      <c r="DF206" s="370" t="str">
        <f ca="1">+IF(OFFSET('Sanitation Data'!$H$29,0,10*ROW('Sanitation Data'!H200))="","",OFFSET('Sanitation Data'!$H$29,0,10*ROW('Sanitation Data'!H200)))</f>
        <v/>
      </c>
      <c r="DG206" s="370" t="str">
        <f ca="1">+IF(OFFSET('Sanitation Data'!$H$30,0,10*ROW('Sanitation Data'!H200))="","",OFFSET('Sanitation Data'!$H$30,0,10*ROW('Sanitation Data'!H200)))</f>
        <v/>
      </c>
      <c r="DH206" s="370" t="str">
        <f ca="1">+IF(OFFSET('Sanitation Data'!$H$31,0,10*ROW('Sanitation Data'!H200))="","",OFFSET('Sanitation Data'!$H$31,0,10*ROW('Sanitation Data'!H200)))</f>
        <v/>
      </c>
      <c r="DI206" s="370" t="str">
        <f ca="1">+IF(OFFSET('Sanitation Data'!$H$32,0,10*ROW('Sanitation Data'!H200))="","",OFFSET('Sanitation Data'!$H$32,0,10*ROW('Sanitation Data'!H200)))</f>
        <v/>
      </c>
      <c r="DJ206" s="370" t="str">
        <f ca="1">+IF(OFFSET('Sanitation Data'!$I$28,0,10*ROW('Sanitation Data'!I200))="","",OFFSET('Sanitation Data'!$I$28,0,10*ROW('Sanitation Data'!I200)))</f>
        <v/>
      </c>
      <c r="DK206" s="370" t="str">
        <f ca="1">+IF(OFFSET('Sanitation Data'!$I$29,0,10*ROW('Sanitation Data'!I200))="","",OFFSET('Sanitation Data'!$I$29,0,10*ROW('Sanitation Data'!I200)))</f>
        <v/>
      </c>
      <c r="DL206" s="370" t="str">
        <f ca="1">+IF(OFFSET('Sanitation Data'!$I$30,0,10*ROW('Sanitation Data'!I200))="","",OFFSET('Sanitation Data'!$I$30,0,10*ROW('Sanitation Data'!I200)))</f>
        <v/>
      </c>
      <c r="DM206" s="370" t="str">
        <f ca="1">+IF(OFFSET('Sanitation Data'!$I$31,0,10*ROW('Sanitation Data'!I200))="","",OFFSET('Sanitation Data'!$I$31,0,10*ROW('Sanitation Data'!I200)))</f>
        <v/>
      </c>
      <c r="DN206" s="370" t="str">
        <f ca="1">+IF(OFFSET('Sanitation Data'!$I$32,0,10*ROW('Sanitation Data'!I200))="","",OFFSET('Sanitation Data'!$I$32,0,10*ROW('Sanitation Data'!I200)))</f>
        <v/>
      </c>
      <c r="DO206" s="370" t="str">
        <f ca="1">+IF(OFFSET('Hygiene Data'!$D$11,0,10*ROW('Hygiene Data'!D200))="","",OFFSET('Hygiene Data'!$D$11,0,10*ROW('Hygiene Data'!D200)))</f>
        <v/>
      </c>
      <c r="DP206" s="370" t="str">
        <f ca="1">+IF(OFFSET('Hygiene Data'!$D$12,0,10*ROW('Hygiene Data'!D200))="","",OFFSET('Hygiene Data'!$D$12,0,10*ROW('Hygiene Data'!D200)))</f>
        <v/>
      </c>
      <c r="DQ206" s="370" t="str">
        <f ca="1">+IF(OFFSET('Hygiene Data'!$D$13,0,10*ROW('Hygiene Data'!D200))="","",OFFSET('Hygiene Data'!$D$13,0,10*ROW('Hygiene Data'!D200)))</f>
        <v/>
      </c>
      <c r="DR206" s="370" t="str">
        <f ca="1">+IF(OFFSET('Hygiene Data'!$E$11,0,10*ROW('Hygiene Data'!E200))="","",OFFSET('Hygiene Data'!$E$11,0,10*ROW('Hygiene Data'!E200)))</f>
        <v/>
      </c>
      <c r="DS206" s="370" t="str">
        <f ca="1">+IF(OFFSET('Hygiene Data'!$E$12,0,10*ROW('Hygiene Data'!E200))="","",OFFSET('Hygiene Data'!$E$12,0,10*ROW('Hygiene Data'!E200)))</f>
        <v/>
      </c>
      <c r="DT206" s="370" t="str">
        <f ca="1">+IF(OFFSET('Hygiene Data'!$E$13,0,10*ROW('Hygiene Data'!E200))="","",OFFSET('Hygiene Data'!$E$13,0,10*ROW('Hygiene Data'!E200)))</f>
        <v/>
      </c>
      <c r="DU206" s="370" t="str">
        <f ca="1">+IF(OFFSET('Hygiene Data'!$F$11,0,10*ROW('Hygiene Data'!F200))="","",OFFSET('Hygiene Data'!$F$11,0,10*ROW('Hygiene Data'!F200)))</f>
        <v/>
      </c>
      <c r="DV206" s="370" t="str">
        <f ca="1">+IF(OFFSET('Hygiene Data'!$F$12,0,10*ROW('Hygiene Data'!F200))="","",OFFSET('Hygiene Data'!$F$12,0,10*ROW('Hygiene Data'!F200)))</f>
        <v/>
      </c>
      <c r="DW206" s="370" t="str">
        <f ca="1">+IF(OFFSET('Hygiene Data'!$F$13,0,10*ROW('Hygiene Data'!F200))="","",OFFSET('Hygiene Data'!$F$13,0,10*ROW('Hygiene Data'!F200)))</f>
        <v/>
      </c>
      <c r="DX206" s="370" t="str">
        <f ca="1">+IF(OFFSET('Hygiene Data'!$G$11,0,10*ROW('Hygiene Data'!G200))="","",OFFSET('Hygiene Data'!$G$11,0,10*ROW('Hygiene Data'!G200)))</f>
        <v/>
      </c>
      <c r="DY206" s="370" t="str">
        <f ca="1">+IF(OFFSET('Hygiene Data'!$G$12,0,10*ROW('Hygiene Data'!G200))="","",OFFSET('Hygiene Data'!$G$12,0,10*ROW('Hygiene Data'!G200)))</f>
        <v/>
      </c>
      <c r="DZ206" s="370" t="str">
        <f ca="1">+IF(OFFSET('Hygiene Data'!$G$13,0,10*ROW('Hygiene Data'!G200))="","",OFFSET('Hygiene Data'!$G$13,0,10*ROW('Hygiene Data'!G200)))</f>
        <v/>
      </c>
      <c r="EA206" s="370" t="str">
        <f ca="1">+IF(OFFSET('Hygiene Data'!$H$11,0,10*ROW('Hygiene Data'!H200))="","",OFFSET('Hygiene Data'!$H$11,0,10*ROW('Hygiene Data'!H200)))</f>
        <v/>
      </c>
      <c r="EB206" s="370" t="str">
        <f ca="1">+IF(OFFSET('Hygiene Data'!$H$12,0,10*ROW('Hygiene Data'!H200))="","",OFFSET('Hygiene Data'!$H$12,0,10*ROW('Hygiene Data'!H200)))</f>
        <v/>
      </c>
      <c r="EC206" s="370" t="str">
        <f ca="1">+IF(OFFSET('Hygiene Data'!$H$13,0,10*ROW('Hygiene Data'!H200))="","",OFFSET('Hygiene Data'!$H$13,0,10*ROW('Hygiene Data'!H200)))</f>
        <v/>
      </c>
      <c r="ED206" s="370" t="str">
        <f ca="1">+IF(OFFSET('Hygiene Data'!$I$11,0,10*ROW('Hygiene Data'!I200))="","",OFFSET('Hygiene Data'!$I$11,0,10*ROW('Hygiene Data'!I200)))</f>
        <v/>
      </c>
      <c r="EE206" s="370" t="str">
        <f ca="1">+IF(OFFSET('Hygiene Data'!$I$12,0,10*ROW('Hygiene Data'!I200))="","",OFFSET('Hygiene Data'!$I$12,0,10*ROW('Hygiene Data'!I200)))</f>
        <v/>
      </c>
      <c r="EF206" s="370" t="str">
        <f ca="1">+IF(OFFSET('Hygiene Data'!$I$13,0,10*ROW('Hygiene Data'!I200))="","",OFFSET('Hygiene Data'!$I$13,0,10*ROW('Hygiene Data'!I200)))</f>
        <v/>
      </c>
    </row>
    <row r="207" spans="1:136" x14ac:dyDescent="0.25">
      <c r="A207" s="479" t="str">
        <f ca="1">+IF(OFFSET('Water Data'!$B$2,0,10*ROW('Water Data'!E201))="","",OFFSET('Water Data'!$B$2,0,10*ROW('Water Data'!E201)))</f>
        <v/>
      </c>
      <c r="B207" s="47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6" t="str">
        <f t="shared" ca="1" si="3"/>
        <v/>
      </c>
      <c r="D207" s="50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0" t="str">
        <f ca="1">+IF(OFFSET('Water Data'!$D$27,0,10*ROW('Water Data'!D201))="","",OFFSET('Water Data'!$D$27,0,10*ROW('Water Data'!D201)))</f>
        <v/>
      </c>
      <c r="BT207" s="370" t="str">
        <f ca="1">+IF(OFFSET('Water Data'!$D$28,0,10*ROW('Water Data'!D201))="","",OFFSET('Water Data'!$D$28,0,10*ROW('Water Data'!D201)))</f>
        <v/>
      </c>
      <c r="BU207" s="370" t="str">
        <f ca="1">+IF(OFFSET('Water Data'!$D$29,0,10*ROW('Water Data'!D201))="","",OFFSET('Water Data'!$D$29,0,10*ROW('Water Data'!D201)))</f>
        <v/>
      </c>
      <c r="BV207" s="370" t="str">
        <f ca="1">+IF(OFFSET('Water Data'!$E$27,0,10*ROW('Water Data'!E201))="","",OFFSET('Water Data'!$E$27,0,10*ROW('Water Data'!E201)))</f>
        <v/>
      </c>
      <c r="BW207" s="370" t="str">
        <f ca="1">+IF(OFFSET('Water Data'!$E$28,0,10*ROW('Water Data'!E201))="","",OFFSET('Water Data'!$E$28,0,10*ROW('Water Data'!E201)))</f>
        <v/>
      </c>
      <c r="BX207" s="370" t="str">
        <f ca="1">+IF(OFFSET('Water Data'!$E$29,0,10*ROW('Water Data'!E201))="","",OFFSET('Water Data'!$E$29,0,10*ROW('Water Data'!E201)))</f>
        <v/>
      </c>
      <c r="BY207" s="370" t="str">
        <f ca="1">+IF(OFFSET('Water Data'!$F$27,0,10*ROW('Water Data'!F201))="","",OFFSET('Water Data'!$F$27,0,10*ROW('Water Data'!F201)))</f>
        <v/>
      </c>
      <c r="BZ207" s="370" t="str">
        <f ca="1">+IF(OFFSET('Water Data'!$F$28,0,10*ROW('Water Data'!F201))="","",OFFSET('Water Data'!$F$28,0,10*ROW('Water Data'!F201)))</f>
        <v/>
      </c>
      <c r="CA207" s="370" t="str">
        <f ca="1">+IF(OFFSET('Water Data'!$F$29,0,10*ROW('Water Data'!F201))="","",OFFSET('Water Data'!$F$29,0,10*ROW('Water Data'!F201)))</f>
        <v/>
      </c>
      <c r="CB207" s="370" t="str">
        <f ca="1">+IF(OFFSET('Water Data'!$G$27,0,10*ROW('Water Data'!G201))="","",OFFSET('Water Data'!$G$27,0,10*ROW('Water Data'!G201)))</f>
        <v/>
      </c>
      <c r="CC207" s="370" t="str">
        <f ca="1">+IF(OFFSET('Water Data'!$G$28,0,10*ROW('Water Data'!G201))="","",OFFSET('Water Data'!$G$28,0,10*ROW('Water Data'!G201)))</f>
        <v/>
      </c>
      <c r="CD207" s="370" t="str">
        <f ca="1">+IF(OFFSET('Water Data'!$G$29,0,10*ROW('Water Data'!G201))="","",OFFSET('Water Data'!$G$29,0,10*ROW('Water Data'!G201)))</f>
        <v/>
      </c>
      <c r="CE207" s="370" t="str">
        <f ca="1">+IF(OFFSET('Water Data'!$H$27,0,10*ROW('Water Data'!H201))="","",OFFSET('Water Data'!$H$27,0,10*ROW('Water Data'!H201)))</f>
        <v/>
      </c>
      <c r="CF207" s="370" t="str">
        <f ca="1">+IF(OFFSET('Water Data'!$H$28,0,10*ROW('Water Data'!H201))="","",OFFSET('Water Data'!$H$28,0,10*ROW('Water Data'!H201)))</f>
        <v/>
      </c>
      <c r="CG207" s="370" t="str">
        <f ca="1">+IF(OFFSET('Water Data'!$H$29,0,10*ROW('Water Data'!H201))="","",OFFSET('Water Data'!$H$29,0,10*ROW('Water Data'!H201)))</f>
        <v/>
      </c>
      <c r="CH207" s="370" t="str">
        <f ca="1">+IF(OFFSET('Water Data'!$I$27,0,10*ROW('Water Data'!I201))="","",OFFSET('Water Data'!$I$27,0,10*ROW('Water Data'!I201)))</f>
        <v/>
      </c>
      <c r="CI207" s="370" t="str">
        <f ca="1">+IF(OFFSET('Water Data'!$I$28,0,10*ROW('Water Data'!I201))="","",OFFSET('Water Data'!$I$28,0,10*ROW('Water Data'!I201)))</f>
        <v/>
      </c>
      <c r="CJ207" s="370" t="str">
        <f ca="1">+IF(OFFSET('Water Data'!$I$29,0,10*ROW('Water Data'!I201))="","",OFFSET('Water Data'!$I$29,0,10*ROW('Water Data'!I201)))</f>
        <v/>
      </c>
      <c r="CK207" s="370" t="str">
        <f ca="1">+IF(OFFSET('Sanitation Data'!$D$28,0,10*ROW('Sanitation Data'!D201))="","",OFFSET('Sanitation Data'!$D$28,0,10*ROW('Sanitation Data'!D201)))</f>
        <v/>
      </c>
      <c r="CL207" s="370" t="str">
        <f ca="1">+IF(OFFSET('Sanitation Data'!$D$29,0,10*ROW('Sanitation Data'!D201))="","",OFFSET('Sanitation Data'!$D$29,0,10*ROW('Sanitation Data'!D201)))</f>
        <v/>
      </c>
      <c r="CM207" s="370" t="str">
        <f ca="1">+IF(OFFSET('Sanitation Data'!$D$30,0,10*ROW('Sanitation Data'!D201))="","",OFFSET('Sanitation Data'!$D$30,0,10*ROW('Sanitation Data'!D201)))</f>
        <v/>
      </c>
      <c r="CN207" s="370" t="str">
        <f ca="1">+IF(OFFSET('Sanitation Data'!$D$31,0,10*ROW('Sanitation Data'!D201))="","",OFFSET('Sanitation Data'!$D$31,0,10*ROW('Sanitation Data'!D201)))</f>
        <v/>
      </c>
      <c r="CO207" s="370" t="str">
        <f ca="1">+IF(OFFSET('Sanitation Data'!$D$32,0,10*ROW('Sanitation Data'!D201))="","",OFFSET('Sanitation Data'!$D$32,0,10*ROW('Sanitation Data'!D201)))</f>
        <v/>
      </c>
      <c r="CP207" s="370" t="str">
        <f ca="1">+IF(OFFSET('Sanitation Data'!$E$28,0,10*ROW('Sanitation Data'!E201))="","",OFFSET('Sanitation Data'!$E$28,0,10*ROW('Sanitation Data'!E201)))</f>
        <v/>
      </c>
      <c r="CQ207" s="370" t="str">
        <f ca="1">+IF(OFFSET('Sanitation Data'!$E$29,0,10*ROW('Sanitation Data'!E201))="","",OFFSET('Sanitation Data'!$E$29,0,10*ROW('Sanitation Data'!E201)))</f>
        <v/>
      </c>
      <c r="CR207" s="370" t="str">
        <f ca="1">+IF(OFFSET('Sanitation Data'!$E$30,0,10*ROW('Sanitation Data'!E201))="","",OFFSET('Sanitation Data'!$E$30,0,10*ROW('Sanitation Data'!E201)))</f>
        <v/>
      </c>
      <c r="CS207" s="370" t="str">
        <f ca="1">+IF(OFFSET('Sanitation Data'!$E$31,0,10*ROW('Sanitation Data'!E201))="","",OFFSET('Sanitation Data'!$E$31,0,10*ROW('Sanitation Data'!E201)))</f>
        <v/>
      </c>
      <c r="CT207" s="370" t="str">
        <f ca="1">+IF(OFFSET('Sanitation Data'!$E$32,0,10*ROW('Sanitation Data'!E201))="","",OFFSET('Sanitation Data'!$E$32,0,10*ROW('Sanitation Data'!E201)))</f>
        <v/>
      </c>
      <c r="CU207" s="370" t="str">
        <f ca="1">+IF(OFFSET('Sanitation Data'!$F$28,0,10*ROW('Sanitation Data'!F201))="","",OFFSET('Sanitation Data'!$F$28,0,10*ROW('Sanitation Data'!F201)))</f>
        <v/>
      </c>
      <c r="CV207" s="370" t="str">
        <f ca="1">+IF(OFFSET('Sanitation Data'!$F$29,0,10*ROW('Sanitation Data'!F201))="","",OFFSET('Sanitation Data'!$F$29,0,10*ROW('Sanitation Data'!F201)))</f>
        <v/>
      </c>
      <c r="CW207" s="370" t="str">
        <f ca="1">+IF(OFFSET('Sanitation Data'!$F$30,0,10*ROW('Sanitation Data'!F201))="","",OFFSET('Sanitation Data'!$F$30,0,10*ROW('Sanitation Data'!F201)))</f>
        <v/>
      </c>
      <c r="CX207" s="370" t="str">
        <f ca="1">+IF(OFFSET('Sanitation Data'!$F$31,0,10*ROW('Sanitation Data'!F201))="","",OFFSET('Sanitation Data'!$F$31,0,10*ROW('Sanitation Data'!F201)))</f>
        <v/>
      </c>
      <c r="CY207" s="370" t="str">
        <f ca="1">+IF(OFFSET('Sanitation Data'!$F$32,0,10*ROW('Sanitation Data'!F201))="","",OFFSET('Sanitation Data'!$F$32,0,10*ROW('Sanitation Data'!F201)))</f>
        <v/>
      </c>
      <c r="CZ207" s="370" t="str">
        <f ca="1">+IF(OFFSET('Sanitation Data'!$G$28,0,10*ROW('Sanitation Data'!G201))="","",OFFSET('Sanitation Data'!$G$28,0,10*ROW('Sanitation Data'!G201)))</f>
        <v/>
      </c>
      <c r="DA207" s="370" t="str">
        <f ca="1">+IF(OFFSET('Sanitation Data'!$G$29,0,10*ROW('Sanitation Data'!G201))="","",OFFSET('Sanitation Data'!$G$29,0,10*ROW('Sanitation Data'!G201)))</f>
        <v/>
      </c>
      <c r="DB207" s="370" t="str">
        <f ca="1">+IF(OFFSET('Sanitation Data'!$G$30,0,10*ROW('Sanitation Data'!G201))="","",OFFSET('Sanitation Data'!$G$30,0,10*ROW('Sanitation Data'!G201)))</f>
        <v/>
      </c>
      <c r="DC207" s="370" t="str">
        <f ca="1">+IF(OFFSET('Sanitation Data'!$G$31,0,10*ROW('Sanitation Data'!G201))="","",OFFSET('Sanitation Data'!$G$31,0,10*ROW('Sanitation Data'!G201)))</f>
        <v/>
      </c>
      <c r="DD207" s="370" t="str">
        <f ca="1">+IF(OFFSET('Sanitation Data'!$G$32,0,10*ROW('Sanitation Data'!G201))="","",OFFSET('Sanitation Data'!$G$32,0,10*ROW('Sanitation Data'!G201)))</f>
        <v/>
      </c>
      <c r="DE207" s="370" t="str">
        <f ca="1">+IF(OFFSET('Sanitation Data'!$H$28,0,10*ROW('Sanitation Data'!H201))="","",OFFSET('Sanitation Data'!$H$28,0,10*ROW('Sanitation Data'!H201)))</f>
        <v/>
      </c>
      <c r="DF207" s="370" t="str">
        <f ca="1">+IF(OFFSET('Sanitation Data'!$H$29,0,10*ROW('Sanitation Data'!H201))="","",OFFSET('Sanitation Data'!$H$29,0,10*ROW('Sanitation Data'!H201)))</f>
        <v/>
      </c>
      <c r="DG207" s="370" t="str">
        <f ca="1">+IF(OFFSET('Sanitation Data'!$H$30,0,10*ROW('Sanitation Data'!H201))="","",OFFSET('Sanitation Data'!$H$30,0,10*ROW('Sanitation Data'!H201)))</f>
        <v/>
      </c>
      <c r="DH207" s="370" t="str">
        <f ca="1">+IF(OFFSET('Sanitation Data'!$H$31,0,10*ROW('Sanitation Data'!H201))="","",OFFSET('Sanitation Data'!$H$31,0,10*ROW('Sanitation Data'!H201)))</f>
        <v/>
      </c>
      <c r="DI207" s="370" t="str">
        <f ca="1">+IF(OFFSET('Sanitation Data'!$H$32,0,10*ROW('Sanitation Data'!H201))="","",OFFSET('Sanitation Data'!$H$32,0,10*ROW('Sanitation Data'!H201)))</f>
        <v/>
      </c>
      <c r="DJ207" s="370" t="str">
        <f ca="1">+IF(OFFSET('Sanitation Data'!$I$28,0,10*ROW('Sanitation Data'!I201))="","",OFFSET('Sanitation Data'!$I$28,0,10*ROW('Sanitation Data'!I201)))</f>
        <v/>
      </c>
      <c r="DK207" s="370" t="str">
        <f ca="1">+IF(OFFSET('Sanitation Data'!$I$29,0,10*ROW('Sanitation Data'!I201))="","",OFFSET('Sanitation Data'!$I$29,0,10*ROW('Sanitation Data'!I201)))</f>
        <v/>
      </c>
      <c r="DL207" s="370" t="str">
        <f ca="1">+IF(OFFSET('Sanitation Data'!$I$30,0,10*ROW('Sanitation Data'!I201))="","",OFFSET('Sanitation Data'!$I$30,0,10*ROW('Sanitation Data'!I201)))</f>
        <v/>
      </c>
      <c r="DM207" s="370" t="str">
        <f ca="1">+IF(OFFSET('Sanitation Data'!$I$31,0,10*ROW('Sanitation Data'!I201))="","",OFFSET('Sanitation Data'!$I$31,0,10*ROW('Sanitation Data'!I201)))</f>
        <v/>
      </c>
      <c r="DN207" s="370" t="str">
        <f ca="1">+IF(OFFSET('Sanitation Data'!$I$32,0,10*ROW('Sanitation Data'!I201))="","",OFFSET('Sanitation Data'!$I$32,0,10*ROW('Sanitation Data'!I201)))</f>
        <v/>
      </c>
      <c r="DO207" s="370" t="str">
        <f ca="1">+IF(OFFSET('Hygiene Data'!$D$11,0,10*ROW('Hygiene Data'!D201))="","",OFFSET('Hygiene Data'!$D$11,0,10*ROW('Hygiene Data'!D201)))</f>
        <v/>
      </c>
      <c r="DP207" s="370" t="str">
        <f ca="1">+IF(OFFSET('Hygiene Data'!$D$12,0,10*ROW('Hygiene Data'!D201))="","",OFFSET('Hygiene Data'!$D$12,0,10*ROW('Hygiene Data'!D201)))</f>
        <v/>
      </c>
      <c r="DQ207" s="370" t="str">
        <f ca="1">+IF(OFFSET('Hygiene Data'!$D$13,0,10*ROW('Hygiene Data'!D201))="","",OFFSET('Hygiene Data'!$D$13,0,10*ROW('Hygiene Data'!D201)))</f>
        <v/>
      </c>
      <c r="DR207" s="370" t="str">
        <f ca="1">+IF(OFFSET('Hygiene Data'!$E$11,0,10*ROW('Hygiene Data'!E201))="","",OFFSET('Hygiene Data'!$E$11,0,10*ROW('Hygiene Data'!E201)))</f>
        <v/>
      </c>
      <c r="DS207" s="370" t="str">
        <f ca="1">+IF(OFFSET('Hygiene Data'!$E$12,0,10*ROW('Hygiene Data'!E201))="","",OFFSET('Hygiene Data'!$E$12,0,10*ROW('Hygiene Data'!E201)))</f>
        <v/>
      </c>
      <c r="DT207" s="370" t="str">
        <f ca="1">+IF(OFFSET('Hygiene Data'!$E$13,0,10*ROW('Hygiene Data'!E201))="","",OFFSET('Hygiene Data'!$E$13,0,10*ROW('Hygiene Data'!E201)))</f>
        <v/>
      </c>
      <c r="DU207" s="370" t="str">
        <f ca="1">+IF(OFFSET('Hygiene Data'!$F$11,0,10*ROW('Hygiene Data'!F201))="","",OFFSET('Hygiene Data'!$F$11,0,10*ROW('Hygiene Data'!F201)))</f>
        <v/>
      </c>
      <c r="DV207" s="370" t="str">
        <f ca="1">+IF(OFFSET('Hygiene Data'!$F$12,0,10*ROW('Hygiene Data'!F201))="","",OFFSET('Hygiene Data'!$F$12,0,10*ROW('Hygiene Data'!F201)))</f>
        <v/>
      </c>
      <c r="DW207" s="370" t="str">
        <f ca="1">+IF(OFFSET('Hygiene Data'!$F$13,0,10*ROW('Hygiene Data'!F201))="","",OFFSET('Hygiene Data'!$F$13,0,10*ROW('Hygiene Data'!F201)))</f>
        <v/>
      </c>
      <c r="DX207" s="370" t="str">
        <f ca="1">+IF(OFFSET('Hygiene Data'!$G$11,0,10*ROW('Hygiene Data'!G201))="","",OFFSET('Hygiene Data'!$G$11,0,10*ROW('Hygiene Data'!G201)))</f>
        <v/>
      </c>
      <c r="DY207" s="370" t="str">
        <f ca="1">+IF(OFFSET('Hygiene Data'!$G$12,0,10*ROW('Hygiene Data'!G201))="","",OFFSET('Hygiene Data'!$G$12,0,10*ROW('Hygiene Data'!G201)))</f>
        <v/>
      </c>
      <c r="DZ207" s="370" t="str">
        <f ca="1">+IF(OFFSET('Hygiene Data'!$G$13,0,10*ROW('Hygiene Data'!G201))="","",OFFSET('Hygiene Data'!$G$13,0,10*ROW('Hygiene Data'!G201)))</f>
        <v/>
      </c>
      <c r="EA207" s="370" t="str">
        <f ca="1">+IF(OFFSET('Hygiene Data'!$H$11,0,10*ROW('Hygiene Data'!H201))="","",OFFSET('Hygiene Data'!$H$11,0,10*ROW('Hygiene Data'!H201)))</f>
        <v/>
      </c>
      <c r="EB207" s="370" t="str">
        <f ca="1">+IF(OFFSET('Hygiene Data'!$H$12,0,10*ROW('Hygiene Data'!H201))="","",OFFSET('Hygiene Data'!$H$12,0,10*ROW('Hygiene Data'!H201)))</f>
        <v/>
      </c>
      <c r="EC207" s="370" t="str">
        <f ca="1">+IF(OFFSET('Hygiene Data'!$H$13,0,10*ROW('Hygiene Data'!H201))="","",OFFSET('Hygiene Data'!$H$13,0,10*ROW('Hygiene Data'!H201)))</f>
        <v/>
      </c>
      <c r="ED207" s="370" t="str">
        <f ca="1">+IF(OFFSET('Hygiene Data'!$I$11,0,10*ROW('Hygiene Data'!I201))="","",OFFSET('Hygiene Data'!$I$11,0,10*ROW('Hygiene Data'!I201)))</f>
        <v/>
      </c>
      <c r="EE207" s="370" t="str">
        <f ca="1">+IF(OFFSET('Hygiene Data'!$I$12,0,10*ROW('Hygiene Data'!I201))="","",OFFSET('Hygiene Data'!$I$12,0,10*ROW('Hygiene Data'!I201)))</f>
        <v/>
      </c>
      <c r="EF207" s="370" t="str">
        <f ca="1">+IF(OFFSET('Hygiene Data'!$I$13,0,10*ROW('Hygiene Data'!I201))="","",OFFSET('Hygiene Data'!$I$13,0,10*ROW('Hygiene Data'!I201)))</f>
        <v/>
      </c>
    </row>
    <row r="208" spans="1:136" s="369" customFormat="1" x14ac:dyDescent="0.25">
      <c r="BA208" s="487"/>
    </row>
    <row r="209" spans="53:53" s="369" customFormat="1" x14ac:dyDescent="0.25">
      <c r="BA209" s="487"/>
    </row>
    <row r="210" spans="53:53" s="369" customFormat="1" x14ac:dyDescent="0.25">
      <c r="BA210" s="487"/>
    </row>
    <row r="211" spans="53:53" s="369" customFormat="1" x14ac:dyDescent="0.25">
      <c r="BA211" s="487"/>
    </row>
    <row r="212" spans="53:53" s="369" customFormat="1" x14ac:dyDescent="0.25">
      <c r="BA212" s="487"/>
    </row>
    <row r="213" spans="53:53" s="369" customFormat="1" x14ac:dyDescent="0.25">
      <c r="BA213" s="487"/>
    </row>
    <row r="214" spans="53:53" s="369" customFormat="1" x14ac:dyDescent="0.25">
      <c r="BA214" s="487"/>
    </row>
    <row r="215" spans="53:53" s="369" customFormat="1" x14ac:dyDescent="0.25">
      <c r="BA215" s="487"/>
    </row>
    <row r="216" spans="53:53" s="369" customFormat="1" x14ac:dyDescent="0.25">
      <c r="BA216" s="487"/>
    </row>
    <row r="217" spans="53:53" s="369" customFormat="1" x14ac:dyDescent="0.25">
      <c r="BA217" s="487"/>
    </row>
    <row r="218" spans="53:53" s="369" customFormat="1" x14ac:dyDescent="0.25">
      <c r="BA218" s="487"/>
    </row>
    <row r="219" spans="53:53" s="369" customFormat="1" x14ac:dyDescent="0.25">
      <c r="BA219" s="487"/>
    </row>
    <row r="220" spans="53:53" s="369" customFormat="1" x14ac:dyDescent="0.25">
      <c r="BA220" s="487"/>
    </row>
    <row r="221" spans="53:53" s="369" customFormat="1" x14ac:dyDescent="0.25">
      <c r="BA221" s="487"/>
    </row>
    <row r="222" spans="53:53" s="369" customFormat="1" x14ac:dyDescent="0.25">
      <c r="BA222" s="487"/>
    </row>
    <row r="223" spans="53:53" s="369" customFormat="1" x14ac:dyDescent="0.25">
      <c r="BA223" s="487"/>
    </row>
    <row r="224" spans="53:53" s="369" customFormat="1" x14ac:dyDescent="0.25">
      <c r="BA224" s="487"/>
    </row>
    <row r="225" spans="53:53" s="369" customFormat="1" x14ac:dyDescent="0.25">
      <c r="BA225" s="487"/>
    </row>
    <row r="226" spans="53:53" s="369" customFormat="1" x14ac:dyDescent="0.25">
      <c r="BA226" s="487"/>
    </row>
    <row r="227" spans="53:53" s="369" customFormat="1" x14ac:dyDescent="0.25">
      <c r="BA227" s="487"/>
    </row>
    <row r="228" spans="53:53" s="369" customFormat="1" x14ac:dyDescent="0.25">
      <c r="BA228" s="487"/>
    </row>
    <row r="229" spans="53:53" s="369" customFormat="1" x14ac:dyDescent="0.25">
      <c r="BA229" s="487"/>
    </row>
    <row r="230" spans="53:53" s="369" customFormat="1" x14ac:dyDescent="0.25">
      <c r="BA230" s="487"/>
    </row>
    <row r="231" spans="53:53" s="369" customFormat="1" x14ac:dyDescent="0.25">
      <c r="BA231" s="487"/>
    </row>
    <row r="232" spans="53:53" s="369" customFormat="1" x14ac:dyDescent="0.25">
      <c r="BA232" s="487"/>
    </row>
    <row r="233" spans="53:53" s="369" customFormat="1" x14ac:dyDescent="0.25">
      <c r="BA233" s="487"/>
    </row>
    <row r="234" spans="53:53" s="369" customFormat="1" x14ac:dyDescent="0.25">
      <c r="BA234" s="487"/>
    </row>
    <row r="235" spans="53:53" s="369" customFormat="1" x14ac:dyDescent="0.25">
      <c r="BA235" s="487"/>
    </row>
    <row r="236" spans="53:53" s="369" customFormat="1" x14ac:dyDescent="0.25">
      <c r="BA236" s="487"/>
    </row>
    <row r="237" spans="53:53" s="369" customFormat="1" x14ac:dyDescent="0.25">
      <c r="BA237" s="487"/>
    </row>
    <row r="238" spans="53:53" s="369" customFormat="1" x14ac:dyDescent="0.25">
      <c r="BA238" s="487"/>
    </row>
    <row r="239" spans="53:53" s="369" customFormat="1" x14ac:dyDescent="0.25">
      <c r="BA239" s="487"/>
    </row>
    <row r="240" spans="53:53" s="369" customFormat="1" x14ac:dyDescent="0.25">
      <c r="BA240" s="487"/>
    </row>
    <row r="241" spans="53:53" s="369" customFormat="1" x14ac:dyDescent="0.25">
      <c r="BA241" s="487"/>
    </row>
    <row r="242" spans="53:53" s="369" customFormat="1" x14ac:dyDescent="0.25">
      <c r="BA242" s="487"/>
    </row>
    <row r="243" spans="53:53" s="369" customFormat="1" x14ac:dyDescent="0.25">
      <c r="BA243" s="487"/>
    </row>
    <row r="244" spans="53:53" s="369" customFormat="1" x14ac:dyDescent="0.25">
      <c r="BA244" s="487"/>
    </row>
    <row r="245" spans="53:53" s="369" customFormat="1" x14ac:dyDescent="0.25">
      <c r="BA245" s="487"/>
    </row>
    <row r="246" spans="53:53" s="369" customFormat="1" x14ac:dyDescent="0.25">
      <c r="BA246" s="487"/>
    </row>
    <row r="247" spans="53:53" s="369" customFormat="1" x14ac:dyDescent="0.25">
      <c r="BA247" s="487"/>
    </row>
    <row r="248" spans="53:53" s="369" customFormat="1" x14ac:dyDescent="0.25">
      <c r="BA248" s="487"/>
    </row>
    <row r="249" spans="53:53" s="369" customFormat="1" x14ac:dyDescent="0.25">
      <c r="BA249" s="487"/>
    </row>
    <row r="250" spans="53:53" s="369" customFormat="1" x14ac:dyDescent="0.25">
      <c r="BA250" s="487"/>
    </row>
    <row r="251" spans="53:53" s="369" customFormat="1" x14ac:dyDescent="0.25">
      <c r="BA251" s="487"/>
    </row>
    <row r="252" spans="53:53" s="369" customFormat="1" x14ac:dyDescent="0.25">
      <c r="BA252" s="487"/>
    </row>
    <row r="253" spans="53:53" s="369" customFormat="1" x14ac:dyDescent="0.25">
      <c r="BA253" s="487"/>
    </row>
    <row r="254" spans="53:53" s="369" customFormat="1" x14ac:dyDescent="0.25">
      <c r="BA254" s="487"/>
    </row>
    <row r="255" spans="53:53" s="369" customFormat="1" x14ac:dyDescent="0.25">
      <c r="BA255" s="487"/>
    </row>
    <row r="256" spans="53:53" s="369" customFormat="1" x14ac:dyDescent="0.25">
      <c r="BA256" s="487"/>
    </row>
    <row r="257" spans="53:53" s="369" customFormat="1" x14ac:dyDescent="0.25">
      <c r="BA257" s="487"/>
    </row>
    <row r="258" spans="53:53" s="369" customFormat="1" x14ac:dyDescent="0.25">
      <c r="BA258" s="487"/>
    </row>
    <row r="259" spans="53:53" s="369" customFormat="1" x14ac:dyDescent="0.25">
      <c r="BA259" s="487"/>
    </row>
    <row r="260" spans="53:53" s="369" customFormat="1" x14ac:dyDescent="0.25">
      <c r="BA260" s="487"/>
    </row>
    <row r="261" spans="53:53" s="369" customFormat="1" x14ac:dyDescent="0.25">
      <c r="BA261" s="487"/>
    </row>
    <row r="262" spans="53:53" s="369" customFormat="1" x14ac:dyDescent="0.25">
      <c r="BA262" s="487"/>
    </row>
    <row r="263" spans="53:53" s="369" customFormat="1" x14ac:dyDescent="0.25">
      <c r="BA263" s="487"/>
    </row>
    <row r="264" spans="53:53" s="369" customFormat="1" x14ac:dyDescent="0.25">
      <c r="BA264" s="487"/>
    </row>
    <row r="265" spans="53:53" s="369" customFormat="1" x14ac:dyDescent="0.25">
      <c r="BA265" s="487"/>
    </row>
    <row r="266" spans="53:53" s="369" customFormat="1" x14ac:dyDescent="0.25">
      <c r="BA266" s="487"/>
    </row>
    <row r="267" spans="53:53" s="369" customFormat="1" x14ac:dyDescent="0.25">
      <c r="BA267" s="487"/>
    </row>
    <row r="268" spans="53:53" s="369" customFormat="1" x14ac:dyDescent="0.25">
      <c r="BA268" s="487"/>
    </row>
    <row r="269" spans="53:53" s="369" customFormat="1" x14ac:dyDescent="0.25">
      <c r="BA269" s="487"/>
    </row>
    <row r="270" spans="53:53" s="369" customFormat="1" x14ac:dyDescent="0.25">
      <c r="BA270" s="487"/>
    </row>
    <row r="271" spans="53:53" s="369" customFormat="1" x14ac:dyDescent="0.25">
      <c r="BA271" s="487"/>
    </row>
    <row r="272" spans="53:53" s="369" customFormat="1" x14ac:dyDescent="0.25">
      <c r="BA272" s="487"/>
    </row>
    <row r="273" spans="53:53" s="369" customFormat="1" x14ac:dyDescent="0.25">
      <c r="BA273" s="487"/>
    </row>
    <row r="274" spans="53:53" s="369" customFormat="1" x14ac:dyDescent="0.25">
      <c r="BA274" s="487"/>
    </row>
    <row r="275" spans="53:53" s="369" customFormat="1" x14ac:dyDescent="0.25">
      <c r="BA275" s="487"/>
    </row>
    <row r="276" spans="53:53" s="369" customFormat="1" x14ac:dyDescent="0.25">
      <c r="BA276" s="487"/>
    </row>
    <row r="277" spans="53:53" s="369" customFormat="1" x14ac:dyDescent="0.25">
      <c r="BA277" s="487"/>
    </row>
    <row r="278" spans="53:53" s="369" customFormat="1" x14ac:dyDescent="0.25">
      <c r="BA278" s="487"/>
    </row>
    <row r="279" spans="53:53" s="369" customFormat="1" x14ac:dyDescent="0.25">
      <c r="BA279" s="487"/>
    </row>
    <row r="280" spans="53:53" s="369" customFormat="1" x14ac:dyDescent="0.25">
      <c r="BA280" s="487"/>
    </row>
    <row r="281" spans="53:53" s="369" customFormat="1" x14ac:dyDescent="0.25">
      <c r="BA281" s="487"/>
    </row>
    <row r="282" spans="53:53" s="369" customFormat="1" x14ac:dyDescent="0.25">
      <c r="BA282" s="487"/>
    </row>
    <row r="283" spans="53:53" s="369" customFormat="1" x14ac:dyDescent="0.25">
      <c r="BA283" s="487"/>
    </row>
    <row r="284" spans="53:53" s="369" customFormat="1" x14ac:dyDescent="0.25">
      <c r="BA284" s="487"/>
    </row>
    <row r="285" spans="53:53" s="369" customFormat="1" x14ac:dyDescent="0.25">
      <c r="BA285" s="487"/>
    </row>
    <row r="286" spans="53:53" s="369" customFormat="1" x14ac:dyDescent="0.25">
      <c r="BA286" s="487"/>
    </row>
    <row r="287" spans="53:53" s="369" customFormat="1" x14ac:dyDescent="0.25">
      <c r="BA287" s="487"/>
    </row>
    <row r="288" spans="53:53" s="369" customFormat="1" x14ac:dyDescent="0.25">
      <c r="BA288" s="487"/>
    </row>
    <row r="289" spans="53:53" s="369" customFormat="1" x14ac:dyDescent="0.25">
      <c r="BA289" s="487"/>
    </row>
    <row r="290" spans="53:53" s="369" customFormat="1" x14ac:dyDescent="0.25">
      <c r="BA290" s="487"/>
    </row>
    <row r="291" spans="53:53" s="369" customFormat="1" x14ac:dyDescent="0.25">
      <c r="BA291" s="487"/>
    </row>
    <row r="292" spans="53:53" s="369" customFormat="1" x14ac:dyDescent="0.25">
      <c r="BA292" s="487"/>
    </row>
    <row r="293" spans="53:53" s="369" customFormat="1" x14ac:dyDescent="0.25">
      <c r="BA293" s="487"/>
    </row>
    <row r="294" spans="53:53" s="369" customFormat="1" x14ac:dyDescent="0.25">
      <c r="BA294" s="487"/>
    </row>
    <row r="295" spans="53:53" s="369" customFormat="1" x14ac:dyDescent="0.25">
      <c r="BA295" s="487"/>
    </row>
    <row r="296" spans="53:53" s="369" customFormat="1" x14ac:dyDescent="0.25">
      <c r="BA296" s="487"/>
    </row>
    <row r="297" spans="53:53" s="369" customFormat="1" x14ac:dyDescent="0.25">
      <c r="BA297" s="487"/>
    </row>
    <row r="298" spans="53:53" s="369" customFormat="1" x14ac:dyDescent="0.25">
      <c r="BA298" s="487"/>
    </row>
    <row r="299" spans="53:53" s="369" customFormat="1" x14ac:dyDescent="0.25">
      <c r="BA299" s="487"/>
    </row>
    <row r="300" spans="53:53" s="369" customFormat="1" x14ac:dyDescent="0.25">
      <c r="BA300" s="487"/>
    </row>
    <row r="301" spans="53:53" s="369" customFormat="1" x14ac:dyDescent="0.25">
      <c r="BA301" s="487"/>
    </row>
    <row r="302" spans="53:53" s="369" customFormat="1" x14ac:dyDescent="0.25">
      <c r="BA302" s="487"/>
    </row>
    <row r="303" spans="53:53" s="369" customFormat="1" x14ac:dyDescent="0.25">
      <c r="BA303" s="487"/>
    </row>
    <row r="304" spans="53:53" s="369" customFormat="1" x14ac:dyDescent="0.25">
      <c r="BA304" s="487"/>
    </row>
    <row r="305" spans="53:53" s="369" customFormat="1" x14ac:dyDescent="0.25">
      <c r="BA305" s="487"/>
    </row>
    <row r="306" spans="53:53" s="369" customFormat="1" x14ac:dyDescent="0.25">
      <c r="BA306" s="487"/>
    </row>
    <row r="307" spans="53:53" s="369" customFormat="1" x14ac:dyDescent="0.25">
      <c r="BA307" s="487"/>
    </row>
    <row r="308" spans="53:53" s="369" customFormat="1" x14ac:dyDescent="0.25">
      <c r="BA308" s="487"/>
    </row>
    <row r="309" spans="53:53" s="369" customFormat="1" x14ac:dyDescent="0.25">
      <c r="BA309" s="487"/>
    </row>
    <row r="310" spans="53:53" s="369" customFormat="1" x14ac:dyDescent="0.25">
      <c r="BA310" s="487"/>
    </row>
    <row r="311" spans="53:53" s="369" customFormat="1" x14ac:dyDescent="0.25">
      <c r="BA311" s="487"/>
    </row>
    <row r="312" spans="53:53" s="369" customFormat="1" x14ac:dyDescent="0.25">
      <c r="BA312" s="487"/>
    </row>
    <row r="313" spans="53:53" s="369" customFormat="1" x14ac:dyDescent="0.25">
      <c r="BA313" s="487"/>
    </row>
    <row r="314" spans="53:53" s="369" customFormat="1" x14ac:dyDescent="0.25">
      <c r="BA314" s="487"/>
    </row>
    <row r="315" spans="53:53" s="369" customFormat="1" x14ac:dyDescent="0.25">
      <c r="BA315" s="487"/>
    </row>
    <row r="316" spans="53:53" s="369" customFormat="1" x14ac:dyDescent="0.25">
      <c r="BA316" s="487"/>
    </row>
    <row r="317" spans="53:53" s="369" customFormat="1" x14ac:dyDescent="0.25">
      <c r="BA317" s="487"/>
    </row>
    <row r="318" spans="53:53" s="369" customFormat="1" x14ac:dyDescent="0.25">
      <c r="BA318" s="487"/>
    </row>
    <row r="319" spans="53:53" s="369" customFormat="1" x14ac:dyDescent="0.25">
      <c r="BA319" s="487"/>
    </row>
    <row r="320" spans="53:53" s="369" customFormat="1" x14ac:dyDescent="0.25">
      <c r="BA320" s="487"/>
    </row>
    <row r="321" spans="53:53" s="369" customFormat="1" x14ac:dyDescent="0.25">
      <c r="BA321" s="487"/>
    </row>
    <row r="322" spans="53:53" s="369" customFormat="1" x14ac:dyDescent="0.25">
      <c r="BA322" s="487"/>
    </row>
    <row r="323" spans="53:53" s="369" customFormat="1" x14ac:dyDescent="0.25">
      <c r="BA323" s="487"/>
    </row>
    <row r="324" spans="53:53" s="369" customFormat="1" x14ac:dyDescent="0.25">
      <c r="BA324" s="487"/>
    </row>
    <row r="325" spans="53:53" s="369" customFormat="1" x14ac:dyDescent="0.25">
      <c r="BA325" s="487"/>
    </row>
    <row r="326" spans="53:53" s="369" customFormat="1" x14ac:dyDescent="0.25">
      <c r="BA326" s="487"/>
    </row>
    <row r="327" spans="53:53" s="369" customFormat="1" x14ac:dyDescent="0.25">
      <c r="BA327" s="487"/>
    </row>
    <row r="328" spans="53:53" s="369" customFormat="1" x14ac:dyDescent="0.25">
      <c r="BA328" s="487"/>
    </row>
    <row r="329" spans="53:53" s="369" customFormat="1" x14ac:dyDescent="0.25">
      <c r="BA329" s="487"/>
    </row>
    <row r="330" spans="53:53" s="369" customFormat="1" x14ac:dyDescent="0.25">
      <c r="BA330" s="487"/>
    </row>
    <row r="331" spans="53:53" s="369" customFormat="1" x14ac:dyDescent="0.25">
      <c r="BA331" s="487"/>
    </row>
    <row r="332" spans="53:53" s="369" customFormat="1" x14ac:dyDescent="0.25">
      <c r="BA332" s="487"/>
    </row>
    <row r="333" spans="53:53" s="369" customFormat="1" x14ac:dyDescent="0.25">
      <c r="BA333" s="487"/>
    </row>
    <row r="334" spans="53:53" s="369" customFormat="1" x14ac:dyDescent="0.25">
      <c r="BA334" s="487"/>
    </row>
    <row r="335" spans="53:53" s="369" customFormat="1" x14ac:dyDescent="0.25">
      <c r="BA335" s="487"/>
    </row>
    <row r="336" spans="53:53" s="369" customFormat="1" x14ac:dyDescent="0.25">
      <c r="BA336" s="487"/>
    </row>
    <row r="337" spans="53:53" s="369" customFormat="1" x14ac:dyDescent="0.25">
      <c r="BA337" s="487"/>
    </row>
    <row r="338" spans="53:53" s="369" customFormat="1" x14ac:dyDescent="0.25">
      <c r="BA338" s="487"/>
    </row>
    <row r="339" spans="53:53" s="369" customFormat="1" x14ac:dyDescent="0.25">
      <c r="BA339" s="487"/>
    </row>
    <row r="340" spans="53:53" s="369" customFormat="1" x14ac:dyDescent="0.25">
      <c r="BA340" s="487"/>
    </row>
    <row r="341" spans="53:53" s="369" customFormat="1" x14ac:dyDescent="0.25">
      <c r="BA341" s="487"/>
    </row>
    <row r="342" spans="53:53" s="369" customFormat="1" x14ac:dyDescent="0.25">
      <c r="BA342" s="487"/>
    </row>
    <row r="343" spans="53:53" s="369" customFormat="1" x14ac:dyDescent="0.25">
      <c r="BA343" s="487"/>
    </row>
    <row r="344" spans="53:53" s="369" customFormat="1" x14ac:dyDescent="0.25">
      <c r="BA344" s="487"/>
    </row>
    <row r="345" spans="53:53" s="369" customFormat="1" x14ac:dyDescent="0.25">
      <c r="BA345" s="487"/>
    </row>
    <row r="346" spans="53:53" s="369" customFormat="1" x14ac:dyDescent="0.25">
      <c r="BA346" s="487"/>
    </row>
    <row r="347" spans="53:53" s="369" customFormat="1" x14ac:dyDescent="0.25">
      <c r="BA347" s="487"/>
    </row>
    <row r="348" spans="53:53" s="369" customFormat="1" x14ac:dyDescent="0.25">
      <c r="BA348" s="487"/>
    </row>
    <row r="349" spans="53:53" s="369" customFormat="1" x14ac:dyDescent="0.25">
      <c r="BA349" s="487"/>
    </row>
    <row r="350" spans="53:53" s="369" customFormat="1" x14ac:dyDescent="0.25">
      <c r="BA350" s="487"/>
    </row>
    <row r="351" spans="53:53" s="369" customFormat="1" x14ac:dyDescent="0.25">
      <c r="BA351" s="487"/>
    </row>
    <row r="352" spans="53:53" s="369" customFormat="1" x14ac:dyDescent="0.25">
      <c r="BA352" s="487"/>
    </row>
    <row r="353" spans="53:53" s="369" customFormat="1" x14ac:dyDescent="0.25">
      <c r="BA353" s="487"/>
    </row>
    <row r="354" spans="53:53" s="369" customFormat="1" x14ac:dyDescent="0.25">
      <c r="BA354" s="487"/>
    </row>
    <row r="355" spans="53:53" s="369" customFormat="1" x14ac:dyDescent="0.25">
      <c r="BA355" s="487"/>
    </row>
    <row r="356" spans="53:53" s="369" customFormat="1" x14ac:dyDescent="0.25">
      <c r="BA356" s="487"/>
    </row>
    <row r="357" spans="53:53" s="369" customFormat="1" x14ac:dyDescent="0.25">
      <c r="BA357" s="487"/>
    </row>
    <row r="358" spans="53:53" s="369" customFormat="1" x14ac:dyDescent="0.25">
      <c r="BA358" s="487"/>
    </row>
    <row r="359" spans="53:53" s="369" customFormat="1" x14ac:dyDescent="0.25">
      <c r="BA359" s="487"/>
    </row>
    <row r="360" spans="53:53" s="369" customFormat="1" x14ac:dyDescent="0.25">
      <c r="BA360" s="487"/>
    </row>
    <row r="361" spans="53:53" s="369" customFormat="1" x14ac:dyDescent="0.25">
      <c r="BA361" s="487"/>
    </row>
    <row r="362" spans="53:53" s="369" customFormat="1" x14ac:dyDescent="0.25">
      <c r="BA362" s="487"/>
    </row>
    <row r="363" spans="53:53" s="369" customFormat="1" x14ac:dyDescent="0.25">
      <c r="BA363" s="487"/>
    </row>
    <row r="364" spans="53:53" s="369" customFormat="1" x14ac:dyDescent="0.25">
      <c r="BA364" s="487"/>
    </row>
    <row r="365" spans="53:53" s="369" customFormat="1" x14ac:dyDescent="0.25">
      <c r="BA365" s="487"/>
    </row>
    <row r="366" spans="53:53" s="369" customFormat="1" x14ac:dyDescent="0.25">
      <c r="BA366" s="487"/>
    </row>
    <row r="367" spans="53:53" s="369" customFormat="1" x14ac:dyDescent="0.25">
      <c r="BA367" s="487"/>
    </row>
    <row r="368" spans="53:53" s="369" customFormat="1" x14ac:dyDescent="0.25">
      <c r="BA368" s="487"/>
    </row>
    <row r="369" spans="53:53" s="369" customFormat="1" x14ac:dyDescent="0.25">
      <c r="BA369" s="487"/>
    </row>
    <row r="370" spans="53:53" s="369" customFormat="1" x14ac:dyDescent="0.25">
      <c r="BA370" s="487"/>
    </row>
    <row r="371" spans="53:53" s="369" customFormat="1" x14ac:dyDescent="0.25">
      <c r="BA371" s="487"/>
    </row>
    <row r="372" spans="53:53" s="369" customFormat="1" x14ac:dyDescent="0.25">
      <c r="BA372" s="487"/>
    </row>
    <row r="373" spans="53:53" s="369" customFormat="1" x14ac:dyDescent="0.25">
      <c r="BA373" s="487"/>
    </row>
    <row r="374" spans="53:53" s="369" customFormat="1" x14ac:dyDescent="0.25">
      <c r="BA374" s="487"/>
    </row>
    <row r="375" spans="53:53" s="369" customFormat="1" x14ac:dyDescent="0.25">
      <c r="BA375" s="487"/>
    </row>
    <row r="376" spans="53:53" s="369" customFormat="1" x14ac:dyDescent="0.25">
      <c r="BA376" s="487"/>
    </row>
    <row r="377" spans="53:53" s="369" customFormat="1" x14ac:dyDescent="0.25">
      <c r="BA377" s="487"/>
    </row>
    <row r="378" spans="53:53" s="369" customFormat="1" x14ac:dyDescent="0.25">
      <c r="BA378" s="487"/>
    </row>
    <row r="379" spans="53:53" s="369" customFormat="1" x14ac:dyDescent="0.25">
      <c r="BA379" s="487"/>
    </row>
    <row r="380" spans="53:53" s="369" customFormat="1" x14ac:dyDescent="0.25">
      <c r="BA380" s="487"/>
    </row>
    <row r="381" spans="53:53" s="369" customFormat="1" x14ac:dyDescent="0.25">
      <c r="BA381" s="487"/>
    </row>
    <row r="382" spans="53:53" s="369" customFormat="1" x14ac:dyDescent="0.25">
      <c r="BA382" s="487"/>
    </row>
    <row r="383" spans="53:53" s="369" customFormat="1" x14ac:dyDescent="0.25">
      <c r="BA383" s="487"/>
    </row>
    <row r="384" spans="53:53" s="369" customFormat="1" x14ac:dyDescent="0.25">
      <c r="BA384" s="487"/>
    </row>
    <row r="385" spans="53:53" s="369" customFormat="1" x14ac:dyDescent="0.25">
      <c r="BA385" s="487"/>
    </row>
    <row r="386" spans="53:53" s="369" customFormat="1" x14ac:dyDescent="0.25">
      <c r="BA386" s="487"/>
    </row>
    <row r="387" spans="53:53" s="369" customFormat="1" x14ac:dyDescent="0.25">
      <c r="BA387" s="487"/>
    </row>
    <row r="388" spans="53:53" s="369" customFormat="1" x14ac:dyDescent="0.25">
      <c r="BA388" s="487"/>
    </row>
    <row r="389" spans="53:53" s="369" customFormat="1" x14ac:dyDescent="0.25">
      <c r="BA389" s="487"/>
    </row>
    <row r="390" spans="53:53" s="369" customFormat="1" x14ac:dyDescent="0.25">
      <c r="BA390" s="487"/>
    </row>
    <row r="391" spans="53:53" s="369" customFormat="1" x14ac:dyDescent="0.25">
      <c r="BA391" s="487"/>
    </row>
    <row r="392" spans="53:53" s="369" customFormat="1" x14ac:dyDescent="0.25">
      <c r="BA392" s="487"/>
    </row>
    <row r="393" spans="53:53" s="369" customFormat="1" x14ac:dyDescent="0.25">
      <c r="BA393" s="487"/>
    </row>
    <row r="394" spans="53:53" s="369" customFormat="1" x14ac:dyDescent="0.25">
      <c r="BA394" s="487"/>
    </row>
    <row r="395" spans="53:53" s="369" customFormat="1" x14ac:dyDescent="0.25">
      <c r="BA395" s="487"/>
    </row>
    <row r="396" spans="53:53" s="369" customFormat="1" x14ac:dyDescent="0.25">
      <c r="BA396" s="487"/>
    </row>
    <row r="397" spans="53:53" s="369" customFormat="1" x14ac:dyDescent="0.25">
      <c r="BA397" s="487"/>
    </row>
    <row r="398" spans="53:53" s="369" customFormat="1" x14ac:dyDescent="0.25">
      <c r="BA398" s="487"/>
    </row>
    <row r="399" spans="53:53" s="369" customFormat="1" x14ac:dyDescent="0.25">
      <c r="BA399" s="487"/>
    </row>
    <row r="400" spans="53:53" s="369" customFormat="1" x14ac:dyDescent="0.25">
      <c r="BA400" s="487"/>
    </row>
    <row r="401" spans="53:53" s="369" customFormat="1" x14ac:dyDescent="0.25">
      <c r="BA401" s="487"/>
    </row>
    <row r="402" spans="53:53" s="369" customFormat="1" x14ac:dyDescent="0.25">
      <c r="BA402" s="487"/>
    </row>
    <row r="403" spans="53:53" s="369" customFormat="1" x14ac:dyDescent="0.25">
      <c r="BA403" s="487"/>
    </row>
    <row r="404" spans="53:53" s="369" customFormat="1" x14ac:dyDescent="0.25">
      <c r="BA404" s="487"/>
    </row>
    <row r="405" spans="53:53" s="369" customFormat="1" x14ac:dyDescent="0.25">
      <c r="BA405" s="487"/>
    </row>
    <row r="406" spans="53:53" s="369" customFormat="1" x14ac:dyDescent="0.25">
      <c r="BA406" s="487"/>
    </row>
    <row r="407" spans="53:53" s="369" customFormat="1" x14ac:dyDescent="0.25">
      <c r="BA407" s="487"/>
    </row>
    <row r="408" spans="53:53" s="369" customFormat="1" x14ac:dyDescent="0.25">
      <c r="BA408" s="487"/>
    </row>
    <row r="409" spans="53:53" s="369" customFormat="1" x14ac:dyDescent="0.25">
      <c r="BA409" s="487"/>
    </row>
    <row r="410" spans="53:53" s="369" customFormat="1" x14ac:dyDescent="0.25">
      <c r="BA410" s="487"/>
    </row>
    <row r="411" spans="53:53" s="369" customFormat="1" x14ac:dyDescent="0.25">
      <c r="BA411" s="487"/>
    </row>
    <row r="412" spans="53:53" s="369" customFormat="1" x14ac:dyDescent="0.25">
      <c r="BA412" s="487"/>
    </row>
    <row r="413" spans="53:53" s="369" customFormat="1" x14ac:dyDescent="0.25">
      <c r="BA413" s="487"/>
    </row>
    <row r="414" spans="53:53" s="369" customFormat="1" x14ac:dyDescent="0.25">
      <c r="BA414" s="487"/>
    </row>
    <row r="415" spans="53:53" s="369" customFormat="1" x14ac:dyDescent="0.25">
      <c r="BA415" s="487"/>
    </row>
    <row r="416" spans="53:53" s="369" customFormat="1" x14ac:dyDescent="0.25">
      <c r="BA416" s="487"/>
    </row>
    <row r="417" spans="53:53" s="369" customFormat="1" x14ac:dyDescent="0.25">
      <c r="BA417" s="487"/>
    </row>
    <row r="418" spans="53:53" s="369" customFormat="1" x14ac:dyDescent="0.25">
      <c r="BA418" s="487"/>
    </row>
    <row r="419" spans="53:53" s="369" customFormat="1" x14ac:dyDescent="0.25">
      <c r="BA419" s="487"/>
    </row>
    <row r="420" spans="53:53" s="369" customFormat="1" x14ac:dyDescent="0.25">
      <c r="BA420" s="487"/>
    </row>
    <row r="421" spans="53:53" s="369" customFormat="1" x14ac:dyDescent="0.25">
      <c r="BA421" s="487"/>
    </row>
    <row r="422" spans="53:53" s="369" customFormat="1" x14ac:dyDescent="0.25">
      <c r="BA422" s="487"/>
    </row>
    <row r="423" spans="53:53" s="369" customFormat="1" x14ac:dyDescent="0.25">
      <c r="BA423" s="487"/>
    </row>
    <row r="424" spans="53:53" s="369" customFormat="1" x14ac:dyDescent="0.25">
      <c r="BA424" s="487"/>
    </row>
    <row r="425" spans="53:53" s="369" customFormat="1" x14ac:dyDescent="0.25">
      <c r="BA425" s="487"/>
    </row>
    <row r="426" spans="53:53" s="369" customFormat="1" x14ac:dyDescent="0.25">
      <c r="BA426" s="487"/>
    </row>
    <row r="427" spans="53:53" s="369" customFormat="1" x14ac:dyDescent="0.25">
      <c r="BA427" s="487"/>
    </row>
    <row r="428" spans="53:53" s="369" customFormat="1" x14ac:dyDescent="0.25">
      <c r="BA428" s="487"/>
    </row>
    <row r="429" spans="53:53" s="369" customFormat="1" x14ac:dyDescent="0.25">
      <c r="BA429" s="487"/>
    </row>
    <row r="430" spans="53:53" s="369" customFormat="1" x14ac:dyDescent="0.25">
      <c r="BA430" s="487"/>
    </row>
    <row r="431" spans="53:53" s="369" customFormat="1" x14ac:dyDescent="0.25">
      <c r="BA431" s="487"/>
    </row>
    <row r="432" spans="53:53" s="369" customFormat="1" x14ac:dyDescent="0.25">
      <c r="BA432" s="487"/>
    </row>
    <row r="433" spans="53:53" s="369" customFormat="1" x14ac:dyDescent="0.25">
      <c r="BA433" s="487"/>
    </row>
    <row r="434" spans="53:53" s="369" customFormat="1" x14ac:dyDescent="0.25">
      <c r="BA434" s="487"/>
    </row>
    <row r="435" spans="53:53" s="369" customFormat="1" x14ac:dyDescent="0.25">
      <c r="BA435" s="487"/>
    </row>
    <row r="436" spans="53:53" s="369" customFormat="1" x14ac:dyDescent="0.25">
      <c r="BA436" s="487"/>
    </row>
    <row r="437" spans="53:53" s="369" customFormat="1" x14ac:dyDescent="0.25">
      <c r="BA437" s="487"/>
    </row>
    <row r="438" spans="53:53" s="369" customFormat="1" x14ac:dyDescent="0.25">
      <c r="BA438" s="487"/>
    </row>
    <row r="439" spans="53:53" s="369" customFormat="1" x14ac:dyDescent="0.25">
      <c r="BA439" s="487"/>
    </row>
    <row r="440" spans="53:53" s="369" customFormat="1" x14ac:dyDescent="0.25">
      <c r="BA440" s="487"/>
    </row>
    <row r="441" spans="53:53" s="369" customFormat="1" x14ac:dyDescent="0.25">
      <c r="BA441" s="487"/>
    </row>
    <row r="442" spans="53:53" s="369" customFormat="1" x14ac:dyDescent="0.25">
      <c r="BA442" s="487"/>
    </row>
    <row r="443" spans="53:53" s="369" customFormat="1" x14ac:dyDescent="0.25">
      <c r="BA443" s="487"/>
    </row>
    <row r="444" spans="53:53" s="369" customFormat="1" x14ac:dyDescent="0.25">
      <c r="BA444" s="487"/>
    </row>
    <row r="445" spans="53:53" s="369" customFormat="1" x14ac:dyDescent="0.25">
      <c r="BA445" s="487"/>
    </row>
    <row r="446" spans="53:53" s="369" customFormat="1" x14ac:dyDescent="0.25">
      <c r="BA446" s="487"/>
    </row>
    <row r="447" spans="53:53" s="369" customFormat="1" x14ac:dyDescent="0.25">
      <c r="BA447" s="487"/>
    </row>
    <row r="448" spans="53:53" s="369" customFormat="1" x14ac:dyDescent="0.25">
      <c r="BA448" s="487"/>
    </row>
    <row r="449" spans="53:53" s="369" customFormat="1" x14ac:dyDescent="0.25">
      <c r="BA449" s="487"/>
    </row>
    <row r="450" spans="53:53" s="369" customFormat="1" x14ac:dyDescent="0.25">
      <c r="BA450" s="487"/>
    </row>
    <row r="451" spans="53:53" s="369" customFormat="1" x14ac:dyDescent="0.25">
      <c r="BA451" s="487"/>
    </row>
    <row r="452" spans="53:53" s="369" customFormat="1" x14ac:dyDescent="0.25">
      <c r="BA452" s="487"/>
    </row>
    <row r="453" spans="53:53" s="369" customFormat="1" x14ac:dyDescent="0.25">
      <c r="BA453" s="487"/>
    </row>
    <row r="454" spans="53:53" s="369" customFormat="1" x14ac:dyDescent="0.25">
      <c r="BA454" s="487"/>
    </row>
    <row r="455" spans="53:53" s="369" customFormat="1" x14ac:dyDescent="0.25">
      <c r="BA455" s="487"/>
    </row>
    <row r="456" spans="53:53" s="369" customFormat="1" x14ac:dyDescent="0.25">
      <c r="BA456" s="487"/>
    </row>
    <row r="457" spans="53:53" s="369" customFormat="1" x14ac:dyDescent="0.25">
      <c r="BA457" s="487"/>
    </row>
    <row r="458" spans="53:53" s="369" customFormat="1" x14ac:dyDescent="0.25">
      <c r="BA458" s="487"/>
    </row>
    <row r="459" spans="53:53" s="369" customFormat="1" x14ac:dyDescent="0.25">
      <c r="BA459" s="487"/>
    </row>
    <row r="460" spans="53:53" s="369" customFormat="1" x14ac:dyDescent="0.25">
      <c r="BA460" s="487"/>
    </row>
    <row r="461" spans="53:53" s="369" customFormat="1" x14ac:dyDescent="0.25">
      <c r="BA461" s="487"/>
    </row>
    <row r="462" spans="53:53" s="369" customFormat="1" x14ac:dyDescent="0.25">
      <c r="BA462" s="487"/>
    </row>
    <row r="463" spans="53:53" s="369" customFormat="1" x14ac:dyDescent="0.25">
      <c r="BA463" s="487"/>
    </row>
    <row r="464" spans="53:53" s="369" customFormat="1" x14ac:dyDescent="0.25">
      <c r="BA464" s="487"/>
    </row>
    <row r="465" spans="53:53" s="369" customFormat="1" x14ac:dyDescent="0.25">
      <c r="BA465" s="487"/>
    </row>
    <row r="466" spans="53:53" s="369" customFormat="1" x14ac:dyDescent="0.25">
      <c r="BA466" s="487"/>
    </row>
    <row r="467" spans="53:53" s="369" customFormat="1" x14ac:dyDescent="0.25">
      <c r="BA467" s="487"/>
    </row>
    <row r="468" spans="53:53" s="369" customFormat="1" x14ac:dyDescent="0.25">
      <c r="BA468" s="487"/>
    </row>
    <row r="469" spans="53:53" s="369" customFormat="1" x14ac:dyDescent="0.25">
      <c r="BA469" s="487"/>
    </row>
    <row r="470" spans="53:53" s="369" customFormat="1" x14ac:dyDescent="0.25">
      <c r="BA470" s="487"/>
    </row>
    <row r="471" spans="53:53" s="369" customFormat="1" x14ac:dyDescent="0.25">
      <c r="BA471" s="487"/>
    </row>
    <row r="472" spans="53:53" s="369" customFormat="1" x14ac:dyDescent="0.25">
      <c r="BA472" s="487"/>
    </row>
    <row r="473" spans="53:53" s="369" customFormat="1" x14ac:dyDescent="0.25">
      <c r="BA473" s="487"/>
    </row>
    <row r="474" spans="53:53" s="369" customFormat="1" x14ac:dyDescent="0.25">
      <c r="BA474" s="487"/>
    </row>
    <row r="475" spans="53:53" s="369" customFormat="1" x14ac:dyDescent="0.25">
      <c r="BA475" s="487"/>
    </row>
    <row r="476" spans="53:53" s="369" customFormat="1" x14ac:dyDescent="0.25">
      <c r="BA476" s="487"/>
    </row>
    <row r="477" spans="53:53" s="369" customFormat="1" x14ac:dyDescent="0.25">
      <c r="BA477" s="487"/>
    </row>
    <row r="478" spans="53:53" s="369" customFormat="1" x14ac:dyDescent="0.25">
      <c r="BA478" s="487"/>
    </row>
    <row r="479" spans="53:53" s="369" customFormat="1" x14ac:dyDescent="0.25">
      <c r="BA479" s="487"/>
    </row>
    <row r="480" spans="53:53" s="369" customFormat="1" x14ac:dyDescent="0.25">
      <c r="BA480" s="487"/>
    </row>
    <row r="481" spans="53:53" s="369" customFormat="1" x14ac:dyDescent="0.25">
      <c r="BA481" s="487"/>
    </row>
    <row r="482" spans="53:53" s="369" customFormat="1" x14ac:dyDescent="0.25">
      <c r="BA482" s="487"/>
    </row>
    <row r="483" spans="53:53" s="369" customFormat="1" x14ac:dyDescent="0.25">
      <c r="BA483" s="487"/>
    </row>
    <row r="484" spans="53:53" s="369" customFormat="1" x14ac:dyDescent="0.25">
      <c r="BA484" s="487"/>
    </row>
    <row r="485" spans="53:53" s="369" customFormat="1" x14ac:dyDescent="0.25">
      <c r="BA485" s="487"/>
    </row>
    <row r="486" spans="53:53" s="369" customFormat="1" x14ac:dyDescent="0.25">
      <c r="BA486" s="487"/>
    </row>
    <row r="487" spans="53:53" s="369" customFormat="1" x14ac:dyDescent="0.25">
      <c r="BA487" s="487"/>
    </row>
    <row r="488" spans="53:53" s="369" customFormat="1" x14ac:dyDescent="0.25">
      <c r="BA488" s="487"/>
    </row>
    <row r="489" spans="53:53" s="369" customFormat="1" x14ac:dyDescent="0.25">
      <c r="BA489" s="487"/>
    </row>
    <row r="490" spans="53:53" s="369" customFormat="1" x14ac:dyDescent="0.25">
      <c r="BA490" s="487"/>
    </row>
    <row r="491" spans="53:53" s="369" customFormat="1" x14ac:dyDescent="0.25">
      <c r="BA491" s="487"/>
    </row>
    <row r="492" spans="53:53" s="369" customFormat="1" x14ac:dyDescent="0.25">
      <c r="BA492" s="487"/>
    </row>
    <row r="493" spans="53:53" s="369" customFormat="1" x14ac:dyDescent="0.25">
      <c r="BA493" s="487"/>
    </row>
    <row r="494" spans="53:53" s="369" customFormat="1" x14ac:dyDescent="0.25">
      <c r="BA494" s="487"/>
    </row>
    <row r="495" spans="53:53" s="369" customFormat="1" x14ac:dyDescent="0.25">
      <c r="BA495" s="487"/>
    </row>
    <row r="496" spans="53:53" s="369" customFormat="1" x14ac:dyDescent="0.25">
      <c r="BA496" s="487"/>
    </row>
    <row r="497" spans="53:53" s="369" customFormat="1" x14ac:dyDescent="0.25">
      <c r="BA497" s="487"/>
    </row>
    <row r="498" spans="53:53" s="369" customFormat="1" x14ac:dyDescent="0.25">
      <c r="BA498" s="487"/>
    </row>
    <row r="499" spans="53:53" s="369" customFormat="1" x14ac:dyDescent="0.25">
      <c r="BA499" s="487"/>
    </row>
    <row r="500" spans="53:53" s="369" customFormat="1" x14ac:dyDescent="0.25">
      <c r="BA500" s="487"/>
    </row>
    <row r="501" spans="53:53" s="369" customFormat="1" x14ac:dyDescent="0.25">
      <c r="BA501" s="487"/>
    </row>
    <row r="502" spans="53:53" s="369" customFormat="1" x14ac:dyDescent="0.25">
      <c r="BA502" s="487"/>
    </row>
    <row r="503" spans="53:53" s="369" customFormat="1" x14ac:dyDescent="0.25">
      <c r="BA503" s="487"/>
    </row>
    <row r="504" spans="53:53" s="369" customFormat="1" x14ac:dyDescent="0.25">
      <c r="BA504" s="487"/>
    </row>
    <row r="505" spans="53:53" s="369" customFormat="1" x14ac:dyDescent="0.25">
      <c r="BA505" s="487"/>
    </row>
    <row r="506" spans="53:53" s="369" customFormat="1" x14ac:dyDescent="0.25">
      <c r="BA506" s="487"/>
    </row>
    <row r="507" spans="53:53" s="369" customFormat="1" x14ac:dyDescent="0.25">
      <c r="BA507" s="487"/>
    </row>
    <row r="508" spans="53:53" s="369" customFormat="1" x14ac:dyDescent="0.25">
      <c r="BA508" s="487"/>
    </row>
    <row r="509" spans="53:53" s="369" customFormat="1" x14ac:dyDescent="0.25">
      <c r="BA509" s="487"/>
    </row>
    <row r="510" spans="53:53" s="369" customFormat="1" x14ac:dyDescent="0.25">
      <c r="BA510" s="487"/>
    </row>
    <row r="511" spans="53:53" s="369" customFormat="1" x14ac:dyDescent="0.25">
      <c r="BA511" s="487"/>
    </row>
    <row r="512" spans="53:53" s="369" customFormat="1" x14ac:dyDescent="0.25">
      <c r="BA512" s="487"/>
    </row>
    <row r="513" spans="53:53" s="369" customFormat="1" x14ac:dyDescent="0.25">
      <c r="BA513" s="487"/>
    </row>
    <row r="514" spans="53:53" s="369" customFormat="1" x14ac:dyDescent="0.25">
      <c r="BA514" s="487"/>
    </row>
    <row r="515" spans="53:53" s="369" customFormat="1" x14ac:dyDescent="0.25">
      <c r="BA515" s="487"/>
    </row>
    <row r="516" spans="53:53" s="369" customFormat="1" x14ac:dyDescent="0.25">
      <c r="BA516" s="487"/>
    </row>
    <row r="517" spans="53:53" s="369" customFormat="1" x14ac:dyDescent="0.25">
      <c r="BA517" s="487"/>
    </row>
    <row r="518" spans="53:53" s="369" customFormat="1" x14ac:dyDescent="0.25">
      <c r="BA518" s="487"/>
    </row>
    <row r="519" spans="53:53" s="369" customFormat="1" x14ac:dyDescent="0.25">
      <c r="BA519" s="487"/>
    </row>
    <row r="520" spans="53:53" s="369" customFormat="1" x14ac:dyDescent="0.25">
      <c r="BA520" s="487"/>
    </row>
    <row r="521" spans="53:53" s="369" customFormat="1" x14ac:dyDescent="0.25">
      <c r="BA521" s="487"/>
    </row>
    <row r="522" spans="53:53" s="369" customFormat="1" x14ac:dyDescent="0.25">
      <c r="BA522" s="487"/>
    </row>
    <row r="523" spans="53:53" s="369" customFormat="1" x14ac:dyDescent="0.25">
      <c r="BA523" s="487"/>
    </row>
    <row r="524" spans="53:53" s="369" customFormat="1" x14ac:dyDescent="0.25">
      <c r="BA524" s="487"/>
    </row>
    <row r="525" spans="53:53" s="369" customFormat="1" x14ac:dyDescent="0.25">
      <c r="BA525" s="487"/>
    </row>
    <row r="526" spans="53:53" s="369" customFormat="1" x14ac:dyDescent="0.25">
      <c r="BA526" s="487"/>
    </row>
    <row r="527" spans="53:53" s="369" customFormat="1" x14ac:dyDescent="0.25">
      <c r="BA527" s="487"/>
    </row>
    <row r="528" spans="53:53" s="369" customFormat="1" x14ac:dyDescent="0.25">
      <c r="BA528" s="487"/>
    </row>
    <row r="529" spans="53:53" s="369" customFormat="1" x14ac:dyDescent="0.25">
      <c r="BA529" s="487"/>
    </row>
    <row r="530" spans="53:53" s="369" customFormat="1" x14ac:dyDescent="0.25">
      <c r="BA530" s="487"/>
    </row>
    <row r="531" spans="53:53" s="369" customFormat="1" x14ac:dyDescent="0.25">
      <c r="BA531" s="487"/>
    </row>
    <row r="532" spans="53:53" s="369" customFormat="1" x14ac:dyDescent="0.25">
      <c r="BA532" s="487"/>
    </row>
    <row r="533" spans="53:53" s="369" customFormat="1" x14ac:dyDescent="0.25">
      <c r="BA533" s="487"/>
    </row>
    <row r="534" spans="53:53" s="369" customFormat="1" x14ac:dyDescent="0.25">
      <c r="BA534" s="487"/>
    </row>
    <row r="535" spans="53:53" s="369" customFormat="1" x14ac:dyDescent="0.25">
      <c r="BA535" s="487"/>
    </row>
    <row r="536" spans="53:53" s="369" customFormat="1" x14ac:dyDescent="0.25">
      <c r="BA536" s="487"/>
    </row>
    <row r="537" spans="53:53" s="369" customFormat="1" x14ac:dyDescent="0.25">
      <c r="BA537" s="487"/>
    </row>
    <row r="538" spans="53:53" s="369" customFormat="1" x14ac:dyDescent="0.25">
      <c r="BA538" s="487"/>
    </row>
    <row r="539" spans="53:53" s="369" customFormat="1" x14ac:dyDescent="0.25">
      <c r="BA539" s="487"/>
    </row>
    <row r="540" spans="53:53" s="369" customFormat="1" x14ac:dyDescent="0.25">
      <c r="BA540" s="487"/>
    </row>
    <row r="541" spans="53:53" s="369" customFormat="1" x14ac:dyDescent="0.25">
      <c r="BA541" s="487"/>
    </row>
    <row r="542" spans="53:53" s="369" customFormat="1" x14ac:dyDescent="0.25">
      <c r="BA542" s="487"/>
    </row>
    <row r="543" spans="53:53" s="369" customFormat="1" x14ac:dyDescent="0.25">
      <c r="BA543" s="487"/>
    </row>
    <row r="544" spans="53:53" s="369" customFormat="1" x14ac:dyDescent="0.25">
      <c r="BA544" s="487"/>
    </row>
    <row r="545" spans="53:53" s="369" customFormat="1" x14ac:dyDescent="0.25">
      <c r="BA545" s="487"/>
    </row>
    <row r="546" spans="53:53" s="369" customFormat="1" x14ac:dyDescent="0.25">
      <c r="BA546" s="487"/>
    </row>
    <row r="547" spans="53:53" s="369" customFormat="1" x14ac:dyDescent="0.25">
      <c r="BA547" s="487"/>
    </row>
    <row r="548" spans="53:53" s="369" customFormat="1" x14ac:dyDescent="0.25">
      <c r="BA548" s="487"/>
    </row>
    <row r="549" spans="53:53" s="369" customFormat="1" x14ac:dyDescent="0.25">
      <c r="BA549" s="487"/>
    </row>
    <row r="550" spans="53:53" s="369" customFormat="1" x14ac:dyDescent="0.25">
      <c r="BA550" s="487"/>
    </row>
    <row r="551" spans="53:53" s="369" customFormat="1" x14ac:dyDescent="0.25">
      <c r="BA551" s="487"/>
    </row>
    <row r="552" spans="53:53" s="369" customFormat="1" x14ac:dyDescent="0.25">
      <c r="BA552" s="487"/>
    </row>
    <row r="553" spans="53:53" s="369" customFormat="1" x14ac:dyDescent="0.25">
      <c r="BA553" s="487"/>
    </row>
    <row r="554" spans="53:53" s="369" customFormat="1" x14ac:dyDescent="0.25">
      <c r="BA554" s="487"/>
    </row>
    <row r="555" spans="53:53" s="369" customFormat="1" x14ac:dyDescent="0.25">
      <c r="BA555" s="487"/>
    </row>
    <row r="556" spans="53:53" s="369" customFormat="1" x14ac:dyDescent="0.25">
      <c r="BA556" s="487"/>
    </row>
    <row r="557" spans="53:53" s="369" customFormat="1" x14ac:dyDescent="0.25">
      <c r="BA557" s="487"/>
    </row>
    <row r="558" spans="53:53" s="369" customFormat="1" x14ac:dyDescent="0.25">
      <c r="BA558" s="487"/>
    </row>
    <row r="559" spans="53:53" s="369" customFormat="1" x14ac:dyDescent="0.25">
      <c r="BA559" s="487"/>
    </row>
    <row r="560" spans="53:53" s="369" customFormat="1" x14ac:dyDescent="0.25">
      <c r="BA560" s="487"/>
    </row>
    <row r="561" spans="53:53" s="369" customFormat="1" x14ac:dyDescent="0.25">
      <c r="BA561" s="487"/>
    </row>
    <row r="562" spans="53:53" s="369" customFormat="1" x14ac:dyDescent="0.25">
      <c r="BA562" s="487"/>
    </row>
    <row r="563" spans="53:53" s="369" customFormat="1" x14ac:dyDescent="0.25">
      <c r="BA563" s="487"/>
    </row>
    <row r="564" spans="53:53" s="369" customFormat="1" x14ac:dyDescent="0.25">
      <c r="BA564" s="487"/>
    </row>
    <row r="565" spans="53:53" s="369" customFormat="1" x14ac:dyDescent="0.25">
      <c r="BA565" s="487"/>
    </row>
    <row r="566" spans="53:53" s="369" customFormat="1" x14ac:dyDescent="0.25">
      <c r="BA566" s="487"/>
    </row>
    <row r="567" spans="53:53" s="369" customFormat="1" x14ac:dyDescent="0.25">
      <c r="BA567" s="487"/>
    </row>
    <row r="568" spans="53:53" s="369" customFormat="1" x14ac:dyDescent="0.25">
      <c r="BA568" s="487"/>
    </row>
    <row r="569" spans="53:53" s="369" customFormat="1" x14ac:dyDescent="0.25">
      <c r="BA569" s="487"/>
    </row>
    <row r="570" spans="53:53" s="369" customFormat="1" x14ac:dyDescent="0.25">
      <c r="BA570" s="487"/>
    </row>
    <row r="571" spans="53:53" s="369" customFormat="1" x14ac:dyDescent="0.25">
      <c r="BA571" s="487"/>
    </row>
    <row r="572" spans="53:53" s="369" customFormat="1" x14ac:dyDescent="0.25">
      <c r="BA572" s="487"/>
    </row>
    <row r="573" spans="53:53" s="369" customFormat="1" x14ac:dyDescent="0.25">
      <c r="BA573" s="487"/>
    </row>
    <row r="574" spans="53:53" s="369" customFormat="1" x14ac:dyDescent="0.25">
      <c r="BA574" s="487"/>
    </row>
    <row r="575" spans="53:53" s="369" customFormat="1" x14ac:dyDescent="0.25">
      <c r="BA575" s="487"/>
    </row>
    <row r="576" spans="53:53" s="369" customFormat="1" x14ac:dyDescent="0.25">
      <c r="BA576" s="487"/>
    </row>
    <row r="577" spans="53:53" s="369" customFormat="1" x14ac:dyDescent="0.25">
      <c r="BA577" s="487"/>
    </row>
    <row r="578" spans="53:53" s="369" customFormat="1" x14ac:dyDescent="0.25">
      <c r="BA578" s="487"/>
    </row>
    <row r="579" spans="53:53" s="369" customFormat="1" x14ac:dyDescent="0.25">
      <c r="BA579" s="487"/>
    </row>
    <row r="580" spans="53:53" s="369" customFormat="1" x14ac:dyDescent="0.25">
      <c r="BA580" s="487"/>
    </row>
    <row r="581" spans="53:53" s="369" customFormat="1" x14ac:dyDescent="0.25">
      <c r="BA581" s="487"/>
    </row>
    <row r="582" spans="53:53" s="369" customFormat="1" x14ac:dyDescent="0.25">
      <c r="BA582" s="487"/>
    </row>
    <row r="583" spans="53:53" s="369" customFormat="1" x14ac:dyDescent="0.25">
      <c r="BA583" s="487"/>
    </row>
    <row r="584" spans="53:53" s="369" customFormat="1" x14ac:dyDescent="0.25">
      <c r="BA584" s="487"/>
    </row>
    <row r="585" spans="53:53" s="369" customFormat="1" x14ac:dyDescent="0.25">
      <c r="BA585" s="487"/>
    </row>
    <row r="586" spans="53:53" s="369" customFormat="1" x14ac:dyDescent="0.25">
      <c r="BA586" s="487"/>
    </row>
    <row r="587" spans="53:53" s="369" customFormat="1" x14ac:dyDescent="0.25">
      <c r="BA587" s="487"/>
    </row>
    <row r="588" spans="53:53" s="369" customFormat="1" x14ac:dyDescent="0.25">
      <c r="BA588" s="487"/>
    </row>
    <row r="589" spans="53:53" s="369" customFormat="1" x14ac:dyDescent="0.25">
      <c r="BA589" s="487"/>
    </row>
    <row r="590" spans="53:53" s="369" customFormat="1" x14ac:dyDescent="0.25">
      <c r="BA590" s="487"/>
    </row>
    <row r="591" spans="53:53" s="369" customFormat="1" x14ac:dyDescent="0.25">
      <c r="BA591" s="487"/>
    </row>
    <row r="592" spans="53:53" s="369" customFormat="1" x14ac:dyDescent="0.25">
      <c r="BA592" s="487"/>
    </row>
    <row r="593" spans="53:53" s="369" customFormat="1" x14ac:dyDescent="0.25">
      <c r="BA593" s="487"/>
    </row>
    <row r="594" spans="53:53" s="369" customFormat="1" x14ac:dyDescent="0.25">
      <c r="BA594" s="487"/>
    </row>
    <row r="595" spans="53:53" s="369" customFormat="1" x14ac:dyDescent="0.25">
      <c r="BA595" s="487"/>
    </row>
    <row r="596" spans="53:53" s="369" customFormat="1" x14ac:dyDescent="0.25">
      <c r="BA596" s="487"/>
    </row>
    <row r="597" spans="53:53" s="369" customFormat="1" x14ac:dyDescent="0.25">
      <c r="BA597" s="487"/>
    </row>
    <row r="598" spans="53:53" s="369" customFormat="1" x14ac:dyDescent="0.25">
      <c r="BA598" s="487"/>
    </row>
    <row r="599" spans="53:53" s="369" customFormat="1" x14ac:dyDescent="0.25">
      <c r="BA599" s="487"/>
    </row>
    <row r="600" spans="53:53" s="369" customFormat="1" x14ac:dyDescent="0.25">
      <c r="BA600" s="487"/>
    </row>
    <row r="601" spans="53:53" s="369" customFormat="1" x14ac:dyDescent="0.25">
      <c r="BA601" s="487"/>
    </row>
    <row r="602" spans="53:53" s="369" customFormat="1" x14ac:dyDescent="0.25">
      <c r="BA602" s="487"/>
    </row>
    <row r="603" spans="53:53" s="369" customFormat="1" x14ac:dyDescent="0.25">
      <c r="BA603" s="487"/>
    </row>
    <row r="604" spans="53:53" s="369" customFormat="1" x14ac:dyDescent="0.25">
      <c r="BA604" s="487"/>
    </row>
    <row r="605" spans="53:53" s="369" customFormat="1" x14ac:dyDescent="0.25">
      <c r="BA605" s="487"/>
    </row>
    <row r="606" spans="53:53" s="369" customFormat="1" x14ac:dyDescent="0.25">
      <c r="BA606" s="487"/>
    </row>
    <row r="607" spans="53:53" s="369" customFormat="1" x14ac:dyDescent="0.25">
      <c r="BA607" s="487"/>
    </row>
    <row r="608" spans="53:53" s="369" customFormat="1" x14ac:dyDescent="0.25">
      <c r="BA608" s="487"/>
    </row>
    <row r="609" spans="53:53" s="369" customFormat="1" x14ac:dyDescent="0.25">
      <c r="BA609" s="487"/>
    </row>
    <row r="610" spans="53:53" s="369" customFormat="1" x14ac:dyDescent="0.25">
      <c r="BA610" s="487"/>
    </row>
    <row r="611" spans="53:53" s="369" customFormat="1" x14ac:dyDescent="0.25">
      <c r="BA611" s="487"/>
    </row>
    <row r="612" spans="53:53" s="369" customFormat="1" x14ac:dyDescent="0.25">
      <c r="BA612" s="487"/>
    </row>
    <row r="613" spans="53:53" s="369" customFormat="1" x14ac:dyDescent="0.25">
      <c r="BA613" s="487"/>
    </row>
    <row r="614" spans="53:53" s="369" customFormat="1" x14ac:dyDescent="0.25">
      <c r="BA614" s="487"/>
    </row>
    <row r="615" spans="53:53" s="369" customFormat="1" x14ac:dyDescent="0.25">
      <c r="BA615" s="487"/>
    </row>
    <row r="616" spans="53:53" s="369" customFormat="1" x14ac:dyDescent="0.25">
      <c r="BA616" s="487"/>
    </row>
    <row r="617" spans="53:53" s="369" customFormat="1" x14ac:dyDescent="0.25">
      <c r="BA617" s="487"/>
    </row>
    <row r="618" spans="53:53" s="369" customFormat="1" x14ac:dyDescent="0.25">
      <c r="BA618" s="487"/>
    </row>
    <row r="619" spans="53:53" s="369" customFormat="1" x14ac:dyDescent="0.25">
      <c r="BA619" s="487"/>
    </row>
    <row r="620" spans="53:53" s="369" customFormat="1" x14ac:dyDescent="0.25">
      <c r="BA620" s="487"/>
    </row>
    <row r="621" spans="53:53" s="369" customFormat="1" x14ac:dyDescent="0.25">
      <c r="BA621" s="487"/>
    </row>
    <row r="622" spans="53:53" s="369" customFormat="1" x14ac:dyDescent="0.25">
      <c r="BA622" s="487"/>
    </row>
    <row r="623" spans="53:53" s="369" customFormat="1" x14ac:dyDescent="0.25">
      <c r="BA623" s="487"/>
    </row>
    <row r="624" spans="53:53" s="369" customFormat="1" x14ac:dyDescent="0.25">
      <c r="BA624" s="487"/>
    </row>
    <row r="625" spans="53:53" s="369" customFormat="1" x14ac:dyDescent="0.25">
      <c r="BA625" s="487"/>
    </row>
    <row r="626" spans="53:53" s="369" customFormat="1" x14ac:dyDescent="0.25">
      <c r="BA626" s="487"/>
    </row>
    <row r="627" spans="53:53" s="369" customFormat="1" x14ac:dyDescent="0.25">
      <c r="BA627" s="487"/>
    </row>
    <row r="628" spans="53:53" s="369" customFormat="1" x14ac:dyDescent="0.25">
      <c r="BA628" s="487"/>
    </row>
    <row r="629" spans="53:53" s="369" customFormat="1" x14ac:dyDescent="0.25">
      <c r="BA629" s="487"/>
    </row>
    <row r="630" spans="53:53" s="369" customFormat="1" x14ac:dyDescent="0.25">
      <c r="BA630" s="487"/>
    </row>
    <row r="631" spans="53:53" s="369" customFormat="1" x14ac:dyDescent="0.25">
      <c r="BA631" s="487"/>
    </row>
    <row r="632" spans="53:53" s="369" customFormat="1" x14ac:dyDescent="0.25">
      <c r="BA632" s="487"/>
    </row>
    <row r="633" spans="53:53" s="369" customFormat="1" x14ac:dyDescent="0.25">
      <c r="BA633" s="487"/>
    </row>
    <row r="634" spans="53:53" s="369" customFormat="1" x14ac:dyDescent="0.25">
      <c r="BA634" s="487"/>
    </row>
    <row r="635" spans="53:53" s="369" customFormat="1" x14ac:dyDescent="0.25">
      <c r="BA635" s="48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style="73" customWidth="1"/>
    <col min="94" max="99" width="7.796875" customWidth="1"/>
    <col min="100" max="101" width="1.09765625" customWidth="1"/>
    <col min="102" max="102" width="24.59765625" style="73" customWidth="1"/>
    <col min="103" max="103" width="29.69921875" style="73" customWidth="1"/>
    <col min="104" max="109" width="7.796875" customWidth="1"/>
    <col min="110" max="111" width="1.09765625" customWidth="1"/>
    <col min="112" max="112" width="24.59765625" style="73" customWidth="1"/>
    <col min="113" max="113" width="29.69921875" style="73"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06" t="str">
        <f>HLOOKUP(Introduction!$G$4,nametranslations,101,FALSE)</f>
        <v>Agua en las Escuelas</v>
      </c>
      <c r="C1" s="182" t="s">
        <v>258</v>
      </c>
      <c r="D1" s="162" t="str">
        <f>+Introduction!$C$7</f>
        <v>México</v>
      </c>
      <c r="E1" s="162"/>
      <c r="F1" s="162"/>
      <c r="G1" s="162"/>
      <c r="H1" s="162"/>
      <c r="I1" s="163"/>
      <c r="J1" s="152"/>
      <c r="K1" s="152"/>
      <c r="L1" s="606" t="str">
        <f>HLOOKUP(Introduction!$G$4,nametranslations,101,FALSE)</f>
        <v>Agua en las Escuelas</v>
      </c>
      <c r="M1" s="182" t="s">
        <v>259</v>
      </c>
      <c r="N1" s="162" t="str">
        <f>+Introduction!$C$7</f>
        <v>México</v>
      </c>
      <c r="O1" s="162"/>
      <c r="P1" s="162"/>
      <c r="Q1" s="162"/>
      <c r="R1" s="162"/>
      <c r="S1" s="163"/>
      <c r="T1" s="152"/>
      <c r="U1" s="152"/>
      <c r="V1" s="606" t="str">
        <f>HLOOKUP(Introduction!$G$4,nametranslations,101,FALSE)</f>
        <v>Agua en las Escuelas</v>
      </c>
      <c r="W1" s="182" t="s">
        <v>260</v>
      </c>
      <c r="X1" s="162" t="str">
        <f>+Introduction!$C$7</f>
        <v>México</v>
      </c>
      <c r="Y1" s="162"/>
      <c r="Z1" s="162"/>
      <c r="AA1" s="162"/>
      <c r="AB1" s="162"/>
      <c r="AC1" s="163"/>
      <c r="AD1" s="152"/>
      <c r="AE1" s="152"/>
      <c r="AF1" s="606" t="str">
        <f>HLOOKUP(Introduction!$G$4,nametranslations,101,FALSE)</f>
        <v>Agua en las Escuelas</v>
      </c>
      <c r="AG1" s="182" t="s">
        <v>261</v>
      </c>
      <c r="AH1" s="162" t="str">
        <f>+Introduction!$C$7</f>
        <v>México</v>
      </c>
      <c r="AI1" s="162"/>
      <c r="AJ1" s="162"/>
      <c r="AK1" s="162"/>
      <c r="AL1" s="162"/>
      <c r="AM1" s="163"/>
      <c r="AN1" s="152"/>
      <c r="AO1" s="152"/>
      <c r="AP1" s="606" t="str">
        <f>HLOOKUP(Introduction!$G$4,nametranslations,101,FALSE)</f>
        <v>Agua en las Escuelas</v>
      </c>
      <c r="AQ1" s="182" t="s">
        <v>261</v>
      </c>
      <c r="AR1" s="162" t="str">
        <f>+Introduction!$C$7</f>
        <v>México</v>
      </c>
      <c r="AS1" s="162"/>
      <c r="AT1" s="162"/>
      <c r="AU1" s="162"/>
      <c r="AV1" s="162"/>
      <c r="AW1" s="163"/>
      <c r="AX1" s="152"/>
      <c r="AY1" s="152"/>
      <c r="AZ1" s="606" t="str">
        <f>HLOOKUP(Introduction!$G$4,nametranslations,101,FALSE)</f>
        <v>Agua en las Escuelas</v>
      </c>
      <c r="BA1" s="182" t="s">
        <v>262</v>
      </c>
      <c r="BB1" s="162" t="str">
        <f>+Introduction!$C$7</f>
        <v>México</v>
      </c>
      <c r="BC1" s="162"/>
      <c r="BD1" s="162"/>
      <c r="BE1" s="162"/>
      <c r="BF1" s="162"/>
      <c r="BG1" s="163"/>
      <c r="BH1" s="152"/>
      <c r="BI1" s="152"/>
      <c r="BJ1" s="606" t="str">
        <f>HLOOKUP(Introduction!$G$4,nametranslations,101,FALSE)</f>
        <v>Agua en las Escuelas</v>
      </c>
      <c r="BK1" s="182" t="s">
        <v>263</v>
      </c>
      <c r="BL1" s="162" t="str">
        <f>+Introduction!$C$7</f>
        <v>México</v>
      </c>
      <c r="BM1" s="162"/>
      <c r="BN1" s="162"/>
      <c r="BO1" s="162"/>
      <c r="BP1" s="162"/>
      <c r="BQ1" s="163"/>
      <c r="BR1" s="152"/>
      <c r="BS1" s="152"/>
      <c r="BT1" s="606" t="str">
        <f>HLOOKUP(Introduction!$G$4,nametranslations,101,FALSE)</f>
        <v>Agua en las Escuelas</v>
      </c>
      <c r="BU1" s="182">
        <v>2018</v>
      </c>
      <c r="BV1" s="162" t="str">
        <f>+Introduction!$C$7</f>
        <v>México</v>
      </c>
      <c r="BW1" s="162"/>
      <c r="BX1" s="162"/>
      <c r="BY1" s="162"/>
      <c r="BZ1" s="162"/>
      <c r="CA1" s="163"/>
      <c r="CB1" s="152"/>
      <c r="CC1" s="152"/>
      <c r="CD1" s="606" t="str">
        <f>HLOOKUP(Introduction!$G$4,nametranslations,101,FALSE)</f>
        <v>Agua en las Escuelas</v>
      </c>
      <c r="CE1" s="182">
        <v>2019</v>
      </c>
      <c r="CF1" s="162" t="str">
        <f>+Introduction!$C$7</f>
        <v>México</v>
      </c>
      <c r="CG1" s="162"/>
      <c r="CH1" s="162"/>
      <c r="CI1" s="162"/>
      <c r="CJ1" s="162"/>
      <c r="CK1" s="163"/>
      <c r="CL1" s="152"/>
      <c r="CM1" s="152"/>
      <c r="CN1" s="606" t="str">
        <f>HLOOKUP(Introduction!$G$4,nametranslations,101,FALSE)</f>
        <v>Agua en las Escuelas</v>
      </c>
      <c r="CO1" s="182">
        <v>2021</v>
      </c>
      <c r="CP1" s="162" t="str">
        <f>+Introduction!$C$7</f>
        <v>México</v>
      </c>
      <c r="CQ1" s="162"/>
      <c r="CR1" s="162"/>
      <c r="CS1" s="162"/>
      <c r="CT1" s="162"/>
      <c r="CU1" s="163"/>
      <c r="CV1" s="152"/>
      <c r="CW1" s="152"/>
      <c r="CX1" s="606" t="str">
        <f>HLOOKUP(Introduction!$G$4,nametranslations,101,FALSE)</f>
        <v>Agua en las Escuelas</v>
      </c>
      <c r="CY1" s="182">
        <v>2023</v>
      </c>
      <c r="CZ1" s="162" t="str">
        <f>+Introduction!$C$7</f>
        <v>México</v>
      </c>
      <c r="DA1" s="162"/>
      <c r="DB1" s="162"/>
      <c r="DC1" s="162"/>
      <c r="DD1" s="162"/>
      <c r="DE1" s="163"/>
      <c r="DF1" s="152"/>
      <c r="DG1" s="152"/>
      <c r="DH1" s="606" t="str">
        <f>HLOOKUP(Introduction!$G$4,nametranslations,101,FALSE)</f>
        <v>Agua en las Escuelas</v>
      </c>
      <c r="DI1" s="182">
        <v>2024</v>
      </c>
      <c r="DJ1" s="162" t="str">
        <f>+Introduction!$C$7</f>
        <v>México</v>
      </c>
      <c r="DK1" s="162"/>
      <c r="DL1" s="162"/>
      <c r="DM1" s="162"/>
      <c r="DN1" s="162"/>
      <c r="DO1" s="163"/>
      <c r="DP1" s="152"/>
      <c r="DQ1" s="152"/>
    </row>
    <row r="2" spans="1:232" s="151" customFormat="1" ht="30" customHeight="1" x14ac:dyDescent="0.3">
      <c r="A2" s="343" t="s">
        <v>279</v>
      </c>
      <c r="B2" s="164" t="s">
        <v>251</v>
      </c>
      <c r="C2" s="120" t="s">
        <v>146</v>
      </c>
      <c r="D2" s="120" t="s">
        <v>205</v>
      </c>
      <c r="E2" s="165"/>
      <c r="F2" s="165"/>
      <c r="G2" s="165"/>
      <c r="H2" s="165"/>
      <c r="I2" s="166"/>
      <c r="J2" s="152" t="s">
        <v>264</v>
      </c>
      <c r="K2" s="152"/>
      <c r="L2" s="164" t="s">
        <v>252</v>
      </c>
      <c r="M2" s="120" t="s">
        <v>146</v>
      </c>
      <c r="N2" s="120" t="s">
        <v>144</v>
      </c>
      <c r="O2" s="165"/>
      <c r="P2" s="165"/>
      <c r="Q2" s="165"/>
      <c r="R2" s="165"/>
      <c r="S2" s="166"/>
      <c r="T2" s="152" t="s">
        <v>264</v>
      </c>
      <c r="U2" s="152"/>
      <c r="V2" s="164" t="s">
        <v>253</v>
      </c>
      <c r="W2" s="120" t="s">
        <v>146</v>
      </c>
      <c r="X2" s="120" t="s">
        <v>145</v>
      </c>
      <c r="Y2" s="165"/>
      <c r="Z2" s="165"/>
      <c r="AA2" s="165"/>
      <c r="AB2" s="165"/>
      <c r="AC2" s="166"/>
      <c r="AD2" s="152" t="s">
        <v>264</v>
      </c>
      <c r="AE2" s="152"/>
      <c r="AF2" s="164" t="s">
        <v>254</v>
      </c>
      <c r="AG2" s="120" t="s">
        <v>175</v>
      </c>
      <c r="AH2" s="120" t="s">
        <v>163</v>
      </c>
      <c r="AI2" s="165"/>
      <c r="AJ2" s="165"/>
      <c r="AK2" s="165"/>
      <c r="AL2" s="165"/>
      <c r="AM2" s="166"/>
      <c r="AN2" s="152" t="s">
        <v>264</v>
      </c>
      <c r="AO2" s="152"/>
      <c r="AP2" s="164" t="s">
        <v>255</v>
      </c>
      <c r="AQ2" s="120" t="s">
        <v>146</v>
      </c>
      <c r="AR2" s="120" t="s">
        <v>212</v>
      </c>
      <c r="AS2" s="165"/>
      <c r="AT2" s="165"/>
      <c r="AU2" s="165"/>
      <c r="AV2" s="165"/>
      <c r="AW2" s="166"/>
      <c r="AX2" s="152" t="s">
        <v>264</v>
      </c>
      <c r="AY2" s="152"/>
      <c r="AZ2" s="164" t="s">
        <v>256</v>
      </c>
      <c r="BA2" s="120" t="s">
        <v>180</v>
      </c>
      <c r="BB2" s="120" t="s">
        <v>224</v>
      </c>
      <c r="BC2" s="165"/>
      <c r="BD2" s="165"/>
      <c r="BE2" s="165"/>
      <c r="BF2" s="165"/>
      <c r="BG2" s="166"/>
      <c r="BH2" s="152" t="s">
        <v>264</v>
      </c>
      <c r="BI2" s="152"/>
      <c r="BJ2" s="164" t="s">
        <v>257</v>
      </c>
      <c r="BK2" s="120" t="s">
        <v>146</v>
      </c>
      <c r="BL2" s="120" t="s">
        <v>243</v>
      </c>
      <c r="BM2" s="165"/>
      <c r="BN2" s="165"/>
      <c r="BO2" s="165"/>
      <c r="BP2" s="165"/>
      <c r="BQ2" s="166"/>
      <c r="BR2" s="152" t="s">
        <v>264</v>
      </c>
      <c r="BS2" s="152"/>
      <c r="BT2" s="164" t="s">
        <v>280</v>
      </c>
      <c r="BU2" s="120" t="s">
        <v>175</v>
      </c>
      <c r="BV2" s="120" t="s">
        <v>281</v>
      </c>
      <c r="BW2" s="165"/>
      <c r="BX2" s="165"/>
      <c r="BY2" s="165"/>
      <c r="BZ2" s="165"/>
      <c r="CA2" s="166"/>
      <c r="CB2" s="152" t="s">
        <v>264</v>
      </c>
      <c r="CC2" s="152"/>
      <c r="CD2" s="164" t="s">
        <v>287</v>
      </c>
      <c r="CE2" s="120" t="s">
        <v>146</v>
      </c>
      <c r="CF2" s="120" t="s">
        <v>288</v>
      </c>
      <c r="CG2" s="165"/>
      <c r="CH2" s="165"/>
      <c r="CI2" s="165"/>
      <c r="CJ2" s="165"/>
      <c r="CK2" s="166"/>
      <c r="CL2" s="152" t="s">
        <v>264</v>
      </c>
      <c r="CM2" s="152"/>
      <c r="CN2" s="164" t="s">
        <v>293</v>
      </c>
      <c r="CO2" s="120" t="s">
        <v>180</v>
      </c>
      <c r="CP2" s="120" t="s">
        <v>224</v>
      </c>
      <c r="CQ2" s="165"/>
      <c r="CR2" s="165"/>
      <c r="CS2" s="165"/>
      <c r="CT2" s="165"/>
      <c r="CU2" s="166"/>
      <c r="CV2" s="152" t="s">
        <v>264</v>
      </c>
      <c r="CW2" s="152"/>
      <c r="CX2" s="164" t="s">
        <v>308</v>
      </c>
      <c r="CY2" s="120" t="s">
        <v>175</v>
      </c>
      <c r="CZ2" s="120" t="s">
        <v>309</v>
      </c>
      <c r="DA2" s="165"/>
      <c r="DB2" s="165"/>
      <c r="DC2" s="165"/>
      <c r="DD2" s="165"/>
      <c r="DE2" s="166"/>
      <c r="DF2" s="152" t="s">
        <v>264</v>
      </c>
      <c r="DG2" s="152"/>
      <c r="DH2" s="164" t="s">
        <v>317</v>
      </c>
      <c r="DI2" s="120" t="s">
        <v>175</v>
      </c>
      <c r="DJ2" s="120" t="s">
        <v>309</v>
      </c>
      <c r="DK2" s="165"/>
      <c r="DL2" s="165"/>
      <c r="DM2" s="165"/>
      <c r="DN2" s="165"/>
      <c r="DO2" s="166"/>
      <c r="DP2" s="152" t="s">
        <v>264</v>
      </c>
      <c r="DQ2" s="152"/>
    </row>
    <row r="3" spans="1:232" s="128" customFormat="1" ht="18" customHeight="1" x14ac:dyDescent="0.3">
      <c r="A3" s="343"/>
      <c r="B3" s="121" t="str">
        <f>HLOOKUP(Introduction!$G$4,nametranslations,152,FALSE)</f>
        <v>Definición</v>
      </c>
      <c r="C3" s="122" t="str">
        <f>HLOOKUP(Introduction!$G$4,nametranslations,102,FALSE)</f>
        <v>Estimaciones (%)</v>
      </c>
      <c r="D3" s="123" t="str">
        <f>HLOOKUP(Introduction!$G$4,nametranslations,24,FALSE)</f>
        <v>Total</v>
      </c>
      <c r="E3" s="124" t="str">
        <f>HLOOKUP(Introduction!$G$4,nametranslations,26,FALSE)</f>
        <v>Urbano</v>
      </c>
      <c r="F3" s="124" t="str">
        <f>HLOOKUP(Introduction!$G$4,nametranslations,25,FALSE)</f>
        <v>Rural</v>
      </c>
      <c r="G3" s="124" t="str">
        <f>HLOOKUP(Introduction!$G$4,nametranslations,27,FALSE)</f>
        <v>Preprimaria</v>
      </c>
      <c r="H3" s="124" t="str">
        <f>HLOOKUP(Introduction!$G$4,nametranslations,28,FALSE)</f>
        <v>Primaria</v>
      </c>
      <c r="I3" s="125" t="str">
        <f>HLOOKUP(Introduction!$G$4,nametranslations,29,FALSE)</f>
        <v>Secundaria</v>
      </c>
      <c r="J3" s="126"/>
      <c r="K3" s="126"/>
      <c r="L3" s="121" t="str">
        <f>HLOOKUP(Introduction!$G$4,nametranslations,152,FALSE)</f>
        <v>Definición</v>
      </c>
      <c r="M3" s="122" t="str">
        <f>HLOOKUP(Introduction!$G$4,nametranslations,102,FALSE)</f>
        <v>Estimaciones (%)</v>
      </c>
      <c r="N3" s="123" t="str">
        <f>HLOOKUP(Introduction!$G$4,nametranslations,24,FALSE)</f>
        <v>Total</v>
      </c>
      <c r="O3" s="124" t="str">
        <f>HLOOKUP(Introduction!$G$4,nametranslations,26,FALSE)</f>
        <v>Urbano</v>
      </c>
      <c r="P3" s="124" t="str">
        <f>HLOOKUP(Introduction!$G$4,nametranslations,25,FALSE)</f>
        <v>Rural</v>
      </c>
      <c r="Q3" s="124" t="str">
        <f>HLOOKUP(Introduction!$G$4,nametranslations,27,FALSE)</f>
        <v>Preprimaria</v>
      </c>
      <c r="R3" s="124" t="str">
        <f>HLOOKUP(Introduction!$G$4,nametranslations,28,FALSE)</f>
        <v>Primaria</v>
      </c>
      <c r="S3" s="125" t="str">
        <f>HLOOKUP(Introduction!$G$4,nametranslations,29,FALSE)</f>
        <v>Secundaria</v>
      </c>
      <c r="T3" s="126"/>
      <c r="U3" s="126"/>
      <c r="V3" s="121" t="str">
        <f>HLOOKUP(Introduction!$G$4,nametranslations,152,FALSE)</f>
        <v>Definición</v>
      </c>
      <c r="W3" s="122" t="str">
        <f>HLOOKUP(Introduction!$G$4,nametranslations,102,FALSE)</f>
        <v>Estimaciones (%)</v>
      </c>
      <c r="X3" s="123" t="str">
        <f>HLOOKUP(Introduction!$G$4,nametranslations,24,FALSE)</f>
        <v>Total</v>
      </c>
      <c r="Y3" s="124" t="str">
        <f>HLOOKUP(Introduction!$G$4,nametranslations,26,FALSE)</f>
        <v>Urbano</v>
      </c>
      <c r="Z3" s="124" t="str">
        <f>HLOOKUP(Introduction!$G$4,nametranslations,25,FALSE)</f>
        <v>Rural</v>
      </c>
      <c r="AA3" s="124" t="str">
        <f>HLOOKUP(Introduction!$G$4,nametranslations,27,FALSE)</f>
        <v>Preprimaria</v>
      </c>
      <c r="AB3" s="124" t="str">
        <f>HLOOKUP(Introduction!$G$4,nametranslations,28,FALSE)</f>
        <v>Primaria</v>
      </c>
      <c r="AC3" s="125" t="str">
        <f>HLOOKUP(Introduction!$G$4,nametranslations,29,FALSE)</f>
        <v>Secundaria</v>
      </c>
      <c r="AD3" s="126"/>
      <c r="AE3" s="126"/>
      <c r="AF3" s="121" t="str">
        <f>HLOOKUP(Introduction!$G$4,nametranslations,152,FALSE)</f>
        <v>Definición</v>
      </c>
      <c r="AG3" s="122" t="str">
        <f>HLOOKUP(Introduction!$G$4,nametranslations,102,FALSE)</f>
        <v>Estimaciones (%)</v>
      </c>
      <c r="AH3" s="123" t="str">
        <f>HLOOKUP(Introduction!$G$4,nametranslations,24,FALSE)</f>
        <v>Total</v>
      </c>
      <c r="AI3" s="124" t="str">
        <f>HLOOKUP(Introduction!$G$4,nametranslations,26,FALSE)</f>
        <v>Urbano</v>
      </c>
      <c r="AJ3" s="124" t="str">
        <f>HLOOKUP(Introduction!$G$4,nametranslations,25,FALSE)</f>
        <v>Rural</v>
      </c>
      <c r="AK3" s="124" t="str">
        <f>HLOOKUP(Introduction!$G$4,nametranslations,27,FALSE)</f>
        <v>Preprimaria</v>
      </c>
      <c r="AL3" s="124" t="str">
        <f>HLOOKUP(Introduction!$G$4,nametranslations,28,FALSE)</f>
        <v>Primaria</v>
      </c>
      <c r="AM3" s="125" t="str">
        <f>HLOOKUP(Introduction!$G$4,nametranslations,29,FALSE)</f>
        <v>Secundaria</v>
      </c>
      <c r="AN3" s="126"/>
      <c r="AO3" s="126"/>
      <c r="AP3" s="121" t="str">
        <f>HLOOKUP(Introduction!$G$4,nametranslations,152,FALSE)</f>
        <v>Definición</v>
      </c>
      <c r="AQ3" s="122" t="str">
        <f>HLOOKUP(Introduction!$G$4,nametranslations,102,FALSE)</f>
        <v>Estimaciones (%)</v>
      </c>
      <c r="AR3" s="123" t="str">
        <f>HLOOKUP(Introduction!$G$4,nametranslations,24,FALSE)</f>
        <v>Total</v>
      </c>
      <c r="AS3" s="124" t="str">
        <f>HLOOKUP(Introduction!$G$4,nametranslations,26,FALSE)</f>
        <v>Urbano</v>
      </c>
      <c r="AT3" s="124" t="str">
        <f>HLOOKUP(Introduction!$G$4,nametranslations,25,FALSE)</f>
        <v>Rural</v>
      </c>
      <c r="AU3" s="124" t="str">
        <f>HLOOKUP(Introduction!$G$4,nametranslations,27,FALSE)</f>
        <v>Preprimaria</v>
      </c>
      <c r="AV3" s="124" t="str">
        <f>HLOOKUP(Introduction!$G$4,nametranslations,28,FALSE)</f>
        <v>Primaria</v>
      </c>
      <c r="AW3" s="125" t="str">
        <f>HLOOKUP(Introduction!$G$4,nametranslations,29,FALSE)</f>
        <v>Secundaria</v>
      </c>
      <c r="AX3" s="126"/>
      <c r="AY3" s="126"/>
      <c r="AZ3" s="121" t="str">
        <f>HLOOKUP(Introduction!$G$4,nametranslations,152,FALSE)</f>
        <v>Definición</v>
      </c>
      <c r="BA3" s="122" t="str">
        <f>HLOOKUP(Introduction!$G$4,nametranslations,102,FALSE)</f>
        <v>Estimaciones (%)</v>
      </c>
      <c r="BB3" s="123" t="str">
        <f>HLOOKUP(Introduction!$G$4,nametranslations,24,FALSE)</f>
        <v>Total</v>
      </c>
      <c r="BC3" s="124" t="str">
        <f>HLOOKUP(Introduction!$G$4,nametranslations,26,FALSE)</f>
        <v>Urbano</v>
      </c>
      <c r="BD3" s="124" t="str">
        <f>HLOOKUP(Introduction!$G$4,nametranslations,25,FALSE)</f>
        <v>Rural</v>
      </c>
      <c r="BE3" s="124" t="str">
        <f>HLOOKUP(Introduction!$G$4,nametranslations,27,FALSE)</f>
        <v>Preprimaria</v>
      </c>
      <c r="BF3" s="124" t="str">
        <f>HLOOKUP(Introduction!$G$4,nametranslations,28,FALSE)</f>
        <v>Primaria</v>
      </c>
      <c r="BG3" s="125" t="str">
        <f>HLOOKUP(Introduction!$G$4,nametranslations,29,FALSE)</f>
        <v>Secundaria</v>
      </c>
      <c r="BH3" s="126"/>
      <c r="BI3" s="126"/>
      <c r="BJ3" s="121" t="str">
        <f>HLOOKUP(Introduction!$G$4,nametranslations,152,FALSE)</f>
        <v>Definición</v>
      </c>
      <c r="BK3" s="122" t="str">
        <f>HLOOKUP(Introduction!$G$4,nametranslations,102,FALSE)</f>
        <v>Estimaciones (%)</v>
      </c>
      <c r="BL3" s="123" t="str">
        <f>HLOOKUP(Introduction!$G$4,nametranslations,24,FALSE)</f>
        <v>Total</v>
      </c>
      <c r="BM3" s="124" t="str">
        <f>HLOOKUP(Introduction!$G$4,nametranslations,26,FALSE)</f>
        <v>Urbano</v>
      </c>
      <c r="BN3" s="124" t="str">
        <f>HLOOKUP(Introduction!$G$4,nametranslations,25,FALSE)</f>
        <v>Rural</v>
      </c>
      <c r="BO3" s="124" t="str">
        <f>HLOOKUP(Introduction!$G$4,nametranslations,27,FALSE)</f>
        <v>Preprimaria</v>
      </c>
      <c r="BP3" s="124" t="str">
        <f>HLOOKUP(Introduction!$G$4,nametranslations,28,FALSE)</f>
        <v>Primaria</v>
      </c>
      <c r="BQ3" s="125" t="str">
        <f>HLOOKUP(Introduction!$G$4,nametranslations,29,FALSE)</f>
        <v>Secundaria</v>
      </c>
      <c r="BR3" s="126"/>
      <c r="BS3" s="126"/>
      <c r="BT3" s="121" t="str">
        <f>HLOOKUP(Introduction!$G$4,nametranslations,152,FALSE)</f>
        <v>Definición</v>
      </c>
      <c r="BU3" s="122" t="str">
        <f>HLOOKUP(Introduction!$G$4,nametranslations,102,FALSE)</f>
        <v>Estimaciones (%)</v>
      </c>
      <c r="BV3" s="123" t="str">
        <f>HLOOKUP(Introduction!$G$4,nametranslations,24,FALSE)</f>
        <v>Total</v>
      </c>
      <c r="BW3" s="124" t="str">
        <f>HLOOKUP(Introduction!$G$4,nametranslations,26,FALSE)</f>
        <v>Urbano</v>
      </c>
      <c r="BX3" s="124" t="str">
        <f>HLOOKUP(Introduction!$G$4,nametranslations,25,FALSE)</f>
        <v>Rural</v>
      </c>
      <c r="BY3" s="124" t="str">
        <f>HLOOKUP(Introduction!$G$4,nametranslations,27,FALSE)</f>
        <v>Preprimaria</v>
      </c>
      <c r="BZ3" s="124" t="str">
        <f>HLOOKUP(Introduction!$G$4,nametranslations,28,FALSE)</f>
        <v>Primaria</v>
      </c>
      <c r="CA3" s="125" t="str">
        <f>HLOOKUP(Introduction!$G$4,nametranslations,29,FALSE)</f>
        <v>Secundaria</v>
      </c>
      <c r="CB3" s="126"/>
      <c r="CC3" s="126"/>
      <c r="CD3" s="121" t="str">
        <f>HLOOKUP(Introduction!$G$4,nametranslations,152,FALSE)</f>
        <v>Definición</v>
      </c>
      <c r="CE3" s="122" t="str">
        <f>HLOOKUP(Introduction!$G$4,nametranslations,102,FALSE)</f>
        <v>Estimaciones (%)</v>
      </c>
      <c r="CF3" s="123" t="str">
        <f>HLOOKUP(Introduction!$G$4,nametranslations,24,FALSE)</f>
        <v>Total</v>
      </c>
      <c r="CG3" s="124" t="str">
        <f>HLOOKUP(Introduction!$G$4,nametranslations,26,FALSE)</f>
        <v>Urbano</v>
      </c>
      <c r="CH3" s="124" t="str">
        <f>HLOOKUP(Introduction!$G$4,nametranslations,25,FALSE)</f>
        <v>Rural</v>
      </c>
      <c r="CI3" s="124" t="str">
        <f>HLOOKUP(Introduction!$G$4,nametranslations,27,FALSE)</f>
        <v>Preprimaria</v>
      </c>
      <c r="CJ3" s="124" t="str">
        <f>HLOOKUP(Introduction!$G$4,nametranslations,28,FALSE)</f>
        <v>Primaria</v>
      </c>
      <c r="CK3" s="125" t="str">
        <f>HLOOKUP(Introduction!$G$4,nametranslations,29,FALSE)</f>
        <v>Secundaria</v>
      </c>
      <c r="CL3" s="126"/>
      <c r="CM3" s="126"/>
      <c r="CN3" s="121" t="str">
        <f>HLOOKUP(Introduction!$G$4,nametranslations,152,FALSE)</f>
        <v>Definición</v>
      </c>
      <c r="CO3" s="122" t="str">
        <f>HLOOKUP(Introduction!$G$4,nametranslations,102,FALSE)</f>
        <v>Estimaciones (%)</v>
      </c>
      <c r="CP3" s="123" t="str">
        <f>HLOOKUP(Introduction!$G$4,nametranslations,24,FALSE)</f>
        <v>Total</v>
      </c>
      <c r="CQ3" s="124" t="str">
        <f>HLOOKUP(Introduction!$G$4,nametranslations,26,FALSE)</f>
        <v>Urbano</v>
      </c>
      <c r="CR3" s="124" t="str">
        <f>HLOOKUP(Introduction!$G$4,nametranslations,25,FALSE)</f>
        <v>Rural</v>
      </c>
      <c r="CS3" s="124" t="str">
        <f>HLOOKUP(Introduction!$G$4,nametranslations,27,FALSE)</f>
        <v>Preprimaria</v>
      </c>
      <c r="CT3" s="124" t="str">
        <f>HLOOKUP(Introduction!$G$4,nametranslations,28,FALSE)</f>
        <v>Primaria</v>
      </c>
      <c r="CU3" s="125" t="str">
        <f>HLOOKUP(Introduction!$G$4,nametranslations,29,FALSE)</f>
        <v>Secundaria</v>
      </c>
      <c r="CV3" s="126"/>
      <c r="CW3" s="126"/>
      <c r="CX3" s="121" t="str">
        <f>HLOOKUP(Introduction!$G$4,nametranslations,152,FALSE)</f>
        <v>Definición</v>
      </c>
      <c r="CY3" s="122" t="str">
        <f>HLOOKUP(Introduction!$G$4,nametranslations,102,FALSE)</f>
        <v>Estimaciones (%)</v>
      </c>
      <c r="CZ3" s="123" t="str">
        <f>HLOOKUP(Introduction!$G$4,nametranslations,24,FALSE)</f>
        <v>Total</v>
      </c>
      <c r="DA3" s="124" t="str">
        <f>HLOOKUP(Introduction!$G$4,nametranslations,26,FALSE)</f>
        <v>Urbano</v>
      </c>
      <c r="DB3" s="124" t="str">
        <f>HLOOKUP(Introduction!$G$4,nametranslations,25,FALSE)</f>
        <v>Rural</v>
      </c>
      <c r="DC3" s="124" t="str">
        <f>HLOOKUP(Introduction!$G$4,nametranslations,27,FALSE)</f>
        <v>Preprimaria</v>
      </c>
      <c r="DD3" s="124" t="str">
        <f>HLOOKUP(Introduction!$G$4,nametranslations,28,FALSE)</f>
        <v>Primaria</v>
      </c>
      <c r="DE3" s="125" t="str">
        <f>HLOOKUP(Introduction!$G$4,nametranslations,29,FALSE)</f>
        <v>Secundaria</v>
      </c>
      <c r="DF3" s="126"/>
      <c r="DG3" s="126"/>
      <c r="DH3" s="121" t="str">
        <f>HLOOKUP(Introduction!$G$4,nametranslations,152,FALSE)</f>
        <v>Definición</v>
      </c>
      <c r="DI3" s="122" t="str">
        <f>HLOOKUP(Introduction!$G$4,nametranslations,102,FALSE)</f>
        <v>Estimaciones (%)</v>
      </c>
      <c r="DJ3" s="123" t="str">
        <f>HLOOKUP(Introduction!$G$4,nametranslations,24,FALSE)</f>
        <v>Total</v>
      </c>
      <c r="DK3" s="124" t="str">
        <f>HLOOKUP(Introduction!$G$4,nametranslations,26,FALSE)</f>
        <v>Urbano</v>
      </c>
      <c r="DL3" s="124" t="str">
        <f>HLOOKUP(Introduction!$G$4,nametranslations,25,FALSE)</f>
        <v>Rural</v>
      </c>
      <c r="DM3" s="124" t="str">
        <f>HLOOKUP(Introduction!$G$4,nametranslations,27,FALSE)</f>
        <v>Preprimaria</v>
      </c>
      <c r="DN3" s="124" t="str">
        <f>HLOOKUP(Introduction!$G$4,nametranslations,28,FALSE)</f>
        <v>Primaria</v>
      </c>
      <c r="DO3" s="125" t="str">
        <f>HLOOKUP(Introduction!$G$4,nametranslations,29,FALSE)</f>
        <v>Secundaria</v>
      </c>
      <c r="DP3" s="126"/>
      <c r="DQ3" s="126"/>
      <c r="DR3" s="127"/>
      <c r="EB3" s="127"/>
      <c r="EL3" s="127"/>
      <c r="EV3" s="127"/>
      <c r="FF3" s="127"/>
      <c r="FP3" s="127"/>
      <c r="FZ3" s="127"/>
      <c r="GJ3" s="127"/>
      <c r="GT3" s="127"/>
      <c r="HD3" s="127"/>
      <c r="HN3" s="127"/>
      <c r="HX3" s="127"/>
    </row>
    <row r="4" spans="1:232" s="2" customFormat="1" x14ac:dyDescent="0.3">
      <c r="A4" s="625" t="str">
        <f>IF(ISBLANK('Data Summary'!A6),"",'Data Summary'!A6)</f>
        <v>MEX_2004_FLS</v>
      </c>
      <c r="B4" s="67"/>
      <c r="C4" s="12" t="str">
        <f>HLOOKUP(Introduction!$G$4,nametranslations,103,FALSE)</f>
        <v>Sin fuente de agua</v>
      </c>
      <c r="D4" s="7">
        <f t="shared" ref="D4:I4" si="0">IF(COUNTA(D13)=0,"",D13)</f>
        <v>0.55197792088316466</v>
      </c>
      <c r="E4" s="7" t="str">
        <f t="shared" si="0"/>
        <v/>
      </c>
      <c r="F4" s="7" t="str">
        <f t="shared" si="0"/>
        <v/>
      </c>
      <c r="G4" s="7" t="str">
        <f t="shared" si="0"/>
        <v/>
      </c>
      <c r="H4" s="7">
        <f t="shared" si="0"/>
        <v>0.62208398133748055</v>
      </c>
      <c r="I4" s="28">
        <f t="shared" si="0"/>
        <v>0.39370078740157477</v>
      </c>
      <c r="J4" s="21"/>
      <c r="K4" s="21"/>
      <c r="L4" s="67"/>
      <c r="M4" s="12" t="str">
        <f>HLOOKUP(Introduction!$G$4,nametranslations,103,FALSE)</f>
        <v>Sin fuente de agua</v>
      </c>
      <c r="N4" s="7" t="str">
        <f t="shared" ref="N4:S4" si="1">IF(COUNTA(N13)=0,"",N13)</f>
        <v/>
      </c>
      <c r="O4" s="7" t="str">
        <f t="shared" si="1"/>
        <v/>
      </c>
      <c r="P4" s="7" t="str">
        <f t="shared" si="1"/>
        <v/>
      </c>
      <c r="Q4" s="7" t="str">
        <f t="shared" si="1"/>
        <v/>
      </c>
      <c r="R4" s="7" t="str">
        <f t="shared" si="1"/>
        <v/>
      </c>
      <c r="S4" s="28" t="str">
        <f t="shared" si="1"/>
        <v/>
      </c>
      <c r="T4" s="21"/>
      <c r="U4" s="21"/>
      <c r="V4" s="67"/>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8" t="str">
        <f t="shared" si="2"/>
        <v/>
      </c>
      <c r="AD4" s="21"/>
      <c r="AE4" s="21"/>
      <c r="AF4" s="67"/>
      <c r="AG4" s="12" t="str">
        <f>HLOOKUP(Introduction!$G$4,nametranslations,103,FALSE)</f>
        <v>Sin fuente de agua</v>
      </c>
      <c r="AH4" s="7">
        <f t="shared" ref="AH4:AM4" si="3">IF(COUNTA(AH13)=0,"",AH13)</f>
        <v>1.64</v>
      </c>
      <c r="AI4" s="7">
        <f t="shared" si="3"/>
        <v>0.22885271384774819</v>
      </c>
      <c r="AJ4" s="7">
        <f t="shared" si="3"/>
        <v>2.3828377030910906</v>
      </c>
      <c r="AK4" s="7">
        <f t="shared" si="3"/>
        <v>1.65</v>
      </c>
      <c r="AL4" s="7">
        <f t="shared" si="3"/>
        <v>1.68</v>
      </c>
      <c r="AM4" s="28">
        <f t="shared" si="3"/>
        <v>1.53</v>
      </c>
      <c r="AN4" s="21"/>
      <c r="AO4" s="21"/>
      <c r="AP4" s="67"/>
      <c r="AQ4" s="12" t="str">
        <f>HLOOKUP(Introduction!$G$4,nametranslations,103,FALSE)</f>
        <v>Sin fuente de agua</v>
      </c>
      <c r="AR4" s="7">
        <f t="shared" ref="AR4:AW4" si="4">IF(COUNTA(AR13)=0,"",AR13)</f>
        <v>3.4403700000000002</v>
      </c>
      <c r="AS4" s="7" t="str">
        <f t="shared" si="4"/>
        <v/>
      </c>
      <c r="AT4" s="7" t="str">
        <f t="shared" si="4"/>
        <v/>
      </c>
      <c r="AU4" s="7" t="str">
        <f t="shared" si="4"/>
        <v/>
      </c>
      <c r="AV4" s="7">
        <f t="shared" si="4"/>
        <v>3.4403700000000002</v>
      </c>
      <c r="AW4" s="28" t="str">
        <f t="shared" si="4"/>
        <v/>
      </c>
      <c r="AX4" s="21"/>
      <c r="AY4" s="21"/>
      <c r="AZ4" s="67"/>
      <c r="BA4" s="12" t="str">
        <f>HLOOKUP(Introduction!$G$4,nametranslations,103,FALSE)</f>
        <v>Sin fuente de agua</v>
      </c>
      <c r="BB4" s="7" t="str">
        <f t="shared" ref="BB4:BG4" si="5">IF(COUNTA(BB13)=0,"",BB13)</f>
        <v/>
      </c>
      <c r="BC4" s="7" t="str">
        <f t="shared" si="5"/>
        <v/>
      </c>
      <c r="BD4" s="7" t="str">
        <f t="shared" si="5"/>
        <v/>
      </c>
      <c r="BE4" s="7" t="str">
        <f t="shared" si="5"/>
        <v/>
      </c>
      <c r="BF4" s="7" t="str">
        <f t="shared" si="5"/>
        <v/>
      </c>
      <c r="BG4" s="28" t="str">
        <f t="shared" si="5"/>
        <v/>
      </c>
      <c r="BH4" s="21"/>
      <c r="BI4" s="21"/>
      <c r="BJ4" s="67"/>
      <c r="BK4" s="12" t="str">
        <f>HLOOKUP(Introduction!$G$4,nametranslations,103,FALSE)</f>
        <v>Sin fuente de agua</v>
      </c>
      <c r="BL4" s="7" t="str">
        <f t="shared" ref="BL4:BQ4" si="6">IF(COUNTA(BL13)=0,"",BL13)</f>
        <v/>
      </c>
      <c r="BM4" s="7" t="str">
        <f t="shared" si="6"/>
        <v/>
      </c>
      <c r="BN4" s="7" t="str">
        <f t="shared" si="6"/>
        <v/>
      </c>
      <c r="BO4" s="7" t="str">
        <f t="shared" si="6"/>
        <v/>
      </c>
      <c r="BP4" s="7" t="str">
        <f t="shared" si="6"/>
        <v/>
      </c>
      <c r="BQ4" s="28" t="str">
        <f t="shared" si="6"/>
        <v/>
      </c>
      <c r="BR4" s="21"/>
      <c r="BS4" s="21"/>
      <c r="BT4" s="67"/>
      <c r="BU4" s="12" t="str">
        <f>HLOOKUP(Introduction!$G$4,nametranslations,103,FALSE)</f>
        <v>Sin fuente de agua</v>
      </c>
      <c r="BV4" s="7">
        <f t="shared" ref="BV4:CA4" si="7">IF(COUNTA(BV13)=0,"",BV13)</f>
        <v>6.9</v>
      </c>
      <c r="BW4" s="7" t="str">
        <f t="shared" si="7"/>
        <v/>
      </c>
      <c r="BX4" s="7" t="str">
        <f t="shared" si="7"/>
        <v/>
      </c>
      <c r="BY4" s="7" t="str">
        <f t="shared" si="7"/>
        <v/>
      </c>
      <c r="BZ4" s="7">
        <f t="shared" si="7"/>
        <v>6.9</v>
      </c>
      <c r="CA4" s="28" t="str">
        <f t="shared" si="7"/>
        <v/>
      </c>
      <c r="CB4" s="21"/>
      <c r="CC4" s="21"/>
      <c r="CD4" s="67"/>
      <c r="CE4" s="12" t="str">
        <f>HLOOKUP(Introduction!$G$4,nametranslations,103,FALSE)</f>
        <v>Sin fuente de agua</v>
      </c>
      <c r="CF4" s="7" t="str">
        <f t="shared" ref="CF4:CK4" si="8">IF(COUNTA(CF13)=0,"",CF13)</f>
        <v/>
      </c>
      <c r="CG4" s="7" t="str">
        <f t="shared" si="8"/>
        <v/>
      </c>
      <c r="CH4" s="7" t="str">
        <f t="shared" si="8"/>
        <v/>
      </c>
      <c r="CI4" s="7" t="str">
        <f t="shared" si="8"/>
        <v/>
      </c>
      <c r="CJ4" s="7" t="str">
        <f t="shared" si="8"/>
        <v/>
      </c>
      <c r="CK4" s="28" t="str">
        <f t="shared" si="8"/>
        <v/>
      </c>
      <c r="CL4" s="21"/>
      <c r="CM4" s="21"/>
      <c r="CN4" s="67"/>
      <c r="CO4" s="12" t="str">
        <f>HLOOKUP(Introduction!$G$4,nametranslations,103,FALSE)</f>
        <v>Sin fuente de agua</v>
      </c>
      <c r="CP4" s="7" t="str">
        <f t="shared" ref="CP4:CU4" si="9">IF(COUNTA(CP13)=0,"",CP13)</f>
        <v/>
      </c>
      <c r="CQ4" s="7" t="str">
        <f t="shared" si="9"/>
        <v/>
      </c>
      <c r="CR4" s="7" t="str">
        <f t="shared" si="9"/>
        <v/>
      </c>
      <c r="CS4" s="7" t="str">
        <f t="shared" si="9"/>
        <v/>
      </c>
      <c r="CT4" s="7" t="str">
        <f t="shared" si="9"/>
        <v/>
      </c>
      <c r="CU4" s="28" t="str">
        <f t="shared" si="9"/>
        <v/>
      </c>
      <c r="CV4" s="21"/>
      <c r="CW4" s="21"/>
      <c r="CX4" s="67"/>
      <c r="CY4" s="12" t="str">
        <f>HLOOKUP(Introduction!$G$4,nametranslations,103,FALSE)</f>
        <v>Sin fuente de agua</v>
      </c>
      <c r="CZ4" s="7" t="str">
        <f t="shared" ref="CZ4:DE4" si="10">IF(COUNTA(CZ13)=0,"",CZ13)</f>
        <v/>
      </c>
      <c r="DA4" s="7" t="str">
        <f t="shared" si="10"/>
        <v/>
      </c>
      <c r="DB4" s="7" t="str">
        <f t="shared" si="10"/>
        <v/>
      </c>
      <c r="DC4" s="7" t="str">
        <f t="shared" si="10"/>
        <v/>
      </c>
      <c r="DD4" s="7" t="str">
        <f t="shared" si="10"/>
        <v/>
      </c>
      <c r="DE4" s="28" t="str">
        <f t="shared" si="10"/>
        <v/>
      </c>
      <c r="DF4" s="21"/>
      <c r="DG4" s="21"/>
      <c r="DH4" s="67"/>
      <c r="DI4" s="12" t="str">
        <f>HLOOKUP(Introduction!$G$4,nametranslations,103,FALSE)</f>
        <v>Sin fuente de agua</v>
      </c>
      <c r="DJ4" s="7" t="str">
        <f t="shared" ref="DJ4:DO4" si="11">IF(COUNTA(DJ13)=0,"",DJ13)</f>
        <v/>
      </c>
      <c r="DK4" s="7" t="str">
        <f t="shared" si="11"/>
        <v/>
      </c>
      <c r="DL4" s="7" t="str">
        <f t="shared" si="11"/>
        <v/>
      </c>
      <c r="DM4" s="7" t="str">
        <f t="shared" si="11"/>
        <v/>
      </c>
      <c r="DN4" s="7" t="str">
        <f t="shared" si="11"/>
        <v/>
      </c>
      <c r="DO4" s="28" t="str">
        <f t="shared" si="11"/>
        <v/>
      </c>
      <c r="DP4" s="21"/>
      <c r="DQ4" s="21"/>
      <c r="DR4" s="74"/>
      <c r="EB4" s="74"/>
      <c r="EL4" s="74"/>
      <c r="EV4" s="74"/>
      <c r="FF4" s="74"/>
      <c r="FP4" s="74"/>
      <c r="FZ4" s="74"/>
      <c r="GJ4" s="74"/>
      <c r="GT4" s="74"/>
      <c r="HD4" s="74"/>
      <c r="HN4" s="74"/>
      <c r="HX4" s="74"/>
    </row>
    <row r="5" spans="1:232" s="2" customFormat="1" x14ac:dyDescent="0.3">
      <c r="A5" s="625" t="str">
        <f ca="1">IF(ISBLANK('Data Summary'!A7),"",'Data Summary'!A7)</f>
        <v>MEX_2006_LLECE</v>
      </c>
      <c r="B5" s="67"/>
      <c r="C5" s="12" t="str">
        <f>HLOOKUP(Introduction!$G$4,nametranslations,104,FALSE)</f>
        <v>No mejorado</v>
      </c>
      <c r="D5" s="7">
        <f>IF((COUNTA(D14:D25)=0)+(COUNTA(D13)=0),"",100-D13-SUMPRODUCT(C14:C25,D14:D25))</f>
        <v>1.5179392824286992</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1.3219284603421357</v>
      </c>
      <c r="I5" s="28">
        <f>IF((COUNTA(I14:I25)=0)+(COUNTA(I13)=0),"",100-I13-SUMPRODUCT(C14:C25,I14:I25))</f>
        <v>1.5748031496063106</v>
      </c>
      <c r="J5" s="21"/>
      <c r="K5" s="21"/>
      <c r="L5" s="67"/>
      <c r="M5" s="12" t="str">
        <f>HLOOKUP(Introduction!$G$4,nametranslations,104,FALSE)</f>
        <v>No mejorado</v>
      </c>
      <c r="N5" s="7"/>
      <c r="O5" s="7"/>
      <c r="P5" s="7"/>
      <c r="Q5" s="7" t="str">
        <f>IF((COUNTA(Q14:Q25)=0)+(COUNTA(Q13)=0),"",100-Q13-SUMPRODUCT(M14:M25,Q14:Q25))</f>
        <v/>
      </c>
      <c r="R5" s="7"/>
      <c r="S5" s="28" t="str">
        <f>IF((COUNTA(S14:S25)=0)+(COUNTA(S13)=0),"",100-S13-SUMPRODUCT(M14:M25,S14:S25))</f>
        <v/>
      </c>
      <c r="T5" s="21"/>
      <c r="U5" s="21"/>
      <c r="V5" s="67"/>
      <c r="W5" s="12" t="str">
        <f>HLOOKUP(Introduction!$G$4,nametranslations,104,FALSE)</f>
        <v>No mejorado</v>
      </c>
      <c r="X5" s="7"/>
      <c r="Y5" s="7"/>
      <c r="Z5" s="7"/>
      <c r="AA5" s="7"/>
      <c r="AB5" s="7"/>
      <c r="AC5" s="28" t="str">
        <f>IF((COUNTA(AC14:AC25)=0)+(COUNTA(AC13)=0),"",100-AC13-SUMPRODUCT(W14:W25,AC14:AC25))</f>
        <v/>
      </c>
      <c r="AD5" s="21"/>
      <c r="AE5" s="21"/>
      <c r="AF5" s="67"/>
      <c r="AG5" s="12" t="str">
        <f>HLOOKUP(Introduction!$G$4,nametranslations,104,FALSE)</f>
        <v>No mejorado</v>
      </c>
      <c r="AH5" s="7">
        <f>IF((COUNTA(AH14:AH25)=0)+(COUNTA(AH13)=0),"",100-AH13-SUMPRODUCT(AG14:AG25,AH14:AH25))</f>
        <v>10.115000000000009</v>
      </c>
      <c r="AI5" s="7">
        <f>IF((COUNTA(AI14:AI25)=0)+(COUNTA(AI13)=0),"",100-AI13-SUMPRODUCT(AG14:AG25,AI14:AI25))</f>
        <v>2.5756725247204031</v>
      </c>
      <c r="AJ5" s="7">
        <f>IF((COUNTA(AJ14:AJ25)=0)+(COUNTA(AJ13)=0),"",100-AJ13-SUMPRODUCT(AG14:AG25,AJ14:AJ25))</f>
        <v>17.042788433339197</v>
      </c>
      <c r="AK5" s="7">
        <f>IF((COUNTA(AK14:AK25)=0)+(COUNTA(AK13)=0),"",100-AK13-SUMPRODUCT(AG14:AG25,AK14:AK25))</f>
        <v>8.230000000000004</v>
      </c>
      <c r="AL5" s="7">
        <f>IF((COUNTA(AL14:AL25)=0)+(COUNTA(AL13)=0),"",100-AL13-SUMPRODUCT(AG14:AG25,AL14:AL25))</f>
        <v>11.760000000000005</v>
      </c>
      <c r="AM5" s="28">
        <f>IF((COUNTA(AM14:AM25)=0)+(COUNTA(AM13)=0),"",100-AM13-SUMPRODUCT(AG14:AG25,AM14:AM25))</f>
        <v>10.72999999999999</v>
      </c>
      <c r="AN5" s="21"/>
      <c r="AO5" s="21"/>
      <c r="AP5" s="67"/>
      <c r="AQ5" s="12" t="str">
        <f>HLOOKUP(Introduction!$G$4,nametranslations,104,FALSE)</f>
        <v>No mejorado</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8" t="str">
        <f>IF((COUNTA(AW14:AW25)=0)+(COUNTA(AW13)=0),"",100-AW13-SUMPRODUCT(AQ14:AQ25,AW14:AW25))</f>
        <v/>
      </c>
      <c r="AX5" s="21"/>
      <c r="AY5" s="21"/>
      <c r="AZ5" s="67"/>
      <c r="BA5" s="12" t="str">
        <f>HLOOKUP(Introduction!$G$4,nametranslations,104,FALSE)</f>
        <v>No mejorado</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8" t="str">
        <f>IF((COUNTA(BG14:BG25)=0)+(COUNTA(BG13)=0),"",100-BG13-SUMPRODUCT(BA14:BA25,BG14:BG25))</f>
        <v/>
      </c>
      <c r="BH5" s="21"/>
      <c r="BI5" s="21"/>
      <c r="BJ5" s="67"/>
      <c r="BK5" s="12" t="str">
        <f>HLOOKUP(Introduction!$G$4,nametranslations,104,FALSE)</f>
        <v>No mejorado</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8" t="str">
        <f>IF((COUNTA(BQ14:BQ25)=0)+(COUNTA(BQ13)=0),"",100-BQ13-SUMPRODUCT(BK14:BK25,BQ14:BQ25))</f>
        <v/>
      </c>
      <c r="BR5" s="21"/>
      <c r="BS5" s="21"/>
      <c r="BT5" s="67"/>
      <c r="BU5" s="12" t="str">
        <f>HLOOKUP(Introduction!$G$4,nametranslations,104,FALSE)</f>
        <v>No mejorado</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8" t="str">
        <f>IF((COUNTA(CA14:CA25)=0)+(COUNTA(CA13)=0),"",100-CA13-SUMPRODUCT(BU14:BU25,CA14:CA25))</f>
        <v/>
      </c>
      <c r="CB5" s="21"/>
      <c r="CC5" s="21"/>
      <c r="CD5" s="67"/>
      <c r="CE5" s="12" t="str">
        <f>HLOOKUP(Introduction!$G$4,nametranslations,104,FALSE)</f>
        <v>No mejorado</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8" t="str">
        <f>IF((COUNTA(CK14:CK25)=0)+(COUNTA(CK13)=0),"",100-CK13-SUMPRODUCT(CE14:CE25,CK14:CK25))</f>
        <v/>
      </c>
      <c r="CL5" s="21"/>
      <c r="CM5" s="21"/>
      <c r="CN5" s="67"/>
      <c r="CO5" s="12" t="str">
        <f>HLOOKUP(Introduction!$G$4,nametranslations,104,FALSE)</f>
        <v>No mejorado</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8" t="str">
        <f>IF((COUNTA(CU14:CU25)=0)+(COUNTA(CU13)=0),"",100-CU13-SUMPRODUCT(CO14:CO25,CU14:CU25))</f>
        <v/>
      </c>
      <c r="CV5" s="21"/>
      <c r="CW5" s="21"/>
      <c r="CX5" s="67"/>
      <c r="CY5" s="12" t="str">
        <f>HLOOKUP(Introduction!$G$4,nametranslations,104,FALSE)</f>
        <v>No mejorado</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8" t="str">
        <f>IF((COUNTA(DE14:DE25)=0)+(COUNTA(DE13)=0),"",100-DE13-SUMPRODUCT(CY14:CY25,DE14:DE25))</f>
        <v/>
      </c>
      <c r="DF5" s="21"/>
      <c r="DG5" s="21"/>
      <c r="DH5" s="67"/>
      <c r="DI5" s="12" t="str">
        <f>HLOOKUP(Introduction!$G$4,nametranslations,104,FALSE)</f>
        <v>No mejorado</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8" t="str">
        <f>IF((COUNTA(DO14:DO25)=0)+(COUNTA(DO13)=0),"",100-DO13-SUMPRODUCT(DI14:DI25,DO14:DO25))</f>
        <v/>
      </c>
      <c r="DP5" s="21"/>
      <c r="DQ5" s="21"/>
      <c r="DR5" s="74"/>
      <c r="EB5" s="74"/>
      <c r="EL5" s="74"/>
      <c r="EV5" s="74"/>
      <c r="FF5" s="74"/>
      <c r="FP5" s="74"/>
      <c r="FZ5" s="74"/>
      <c r="GJ5" s="74"/>
      <c r="GT5" s="74"/>
      <c r="HD5" s="74"/>
      <c r="HN5" s="74"/>
      <c r="HX5" s="74"/>
    </row>
    <row r="6" spans="1:232" s="2" customFormat="1" x14ac:dyDescent="0.3">
      <c r="A6" s="625" t="str">
        <f ca="1">IF(ISBLANK('Data Summary'!A8),"",'Data Summary'!A8)</f>
        <v>MEX_2013_LLECE</v>
      </c>
      <c r="B6" s="67"/>
      <c r="C6" s="12" t="str">
        <f>HLOOKUP(Introduction!$G$4,nametranslations,75,FALSE)</f>
        <v>Mejorado</v>
      </c>
      <c r="D6" s="7">
        <f>IF(COUNTA(D14:D25)=0,"",SUMPRODUCT(D14:D25,C14:C25))</f>
        <v>97.93008279668814</v>
      </c>
      <c r="E6" s="7" t="str">
        <f>IF(COUNTA(E14:E25)=0,"",SUMPRODUCT(E14:E25,C14:C25))</f>
        <v/>
      </c>
      <c r="F6" s="7" t="str">
        <f>IF(COUNTA(F14:F25)=0,"",SUMPRODUCT(F14:F25,C14:C25))</f>
        <v/>
      </c>
      <c r="G6" s="7" t="str">
        <f>IF(COUNTA(G14:G25)=0,"",SUMPRODUCT(G14:G25,C14:C25))</f>
        <v/>
      </c>
      <c r="H6" s="7">
        <f>IF(COUNTA(H14:H25)=0,"",SUMPRODUCT(H14:H25,C14:C25))</f>
        <v>98.055987558320382</v>
      </c>
      <c r="I6" s="28">
        <f>IF(COUNTA(I14:I25)=0,"",SUMPRODUCT(I14:I25,C14:C25))</f>
        <v>98.031496062992119</v>
      </c>
      <c r="J6" s="21"/>
      <c r="K6" s="21"/>
      <c r="L6" s="67"/>
      <c r="M6" s="12" t="str">
        <f>HLOOKUP(Introduction!$G$4,nametranslations,75,FALSE)</f>
        <v>Mejorado</v>
      </c>
      <c r="N6" s="7">
        <f>IF(COUNTA(N14:N25)=0,"",SUMPRODUCT(N14:N25,M14:M25))</f>
        <v>81.3</v>
      </c>
      <c r="O6" s="7">
        <f>IF(COUNTA(O14:O25)=0,"",SUMPRODUCT(O14:O25,M14:M25))</f>
        <v>96.6</v>
      </c>
      <c r="P6" s="7">
        <f>IF(COUNTA(P14:P25)=0,"",SUMPRODUCT(P14:P25,M14:M25))</f>
        <v>62.7</v>
      </c>
      <c r="Q6" s="7" t="str">
        <f>IF(COUNTA(Q14:Q25)=0,"",SUMPRODUCT(Q14:Q25,M14:M25))</f>
        <v/>
      </c>
      <c r="R6" s="7">
        <f>IF(COUNTA(R14:R25)=0,"",SUMPRODUCT(R14:R25,M14:M25))</f>
        <v>81.3</v>
      </c>
      <c r="S6" s="28" t="str">
        <f>IF(COUNTA(S14:S25)=0,"",SUMPRODUCT(S14:S25,M14:M25))</f>
        <v/>
      </c>
      <c r="T6" s="21"/>
      <c r="U6" s="21"/>
      <c r="V6" s="67"/>
      <c r="W6" s="12" t="str">
        <f>HLOOKUP(Introduction!$G$4,nametranslations,75,FALSE)</f>
        <v>Mejorado</v>
      </c>
      <c r="X6" s="7">
        <f>IF(COUNTA(X14:X25)=0,"",SUMPRODUCT(X14:X25,W14:W25))</f>
        <v>85.11904761904762</v>
      </c>
      <c r="Y6" s="7">
        <f>IF(COUNTA(Y14:Y25)=0,"",SUMPRODUCT(Y14:Y25,W14:W25))</f>
        <v>97.115384615384613</v>
      </c>
      <c r="Z6" s="7">
        <f>IF(COUNTA(Z14:Z25)=0,"",SUMPRODUCT(Z14:Z25,W14:W25))</f>
        <v>65.625</v>
      </c>
      <c r="AA6" s="7" t="str">
        <f>IF(COUNTA(AA14:AA25)=0,"",SUMPRODUCT(AA14:AA25,W14:W25))</f>
        <v/>
      </c>
      <c r="AB6" s="7">
        <f>IF(COUNTA(AB14:AB25)=0,"",SUMPRODUCT(AB14:AB25,W14:W25))</f>
        <v>85.1</v>
      </c>
      <c r="AC6" s="28" t="str">
        <f>IF(COUNTA(AC14:AC25)=0,"",SUMPRODUCT(AC14:AC25,W14:W25))</f>
        <v/>
      </c>
      <c r="AD6" s="21"/>
      <c r="AE6" s="21"/>
      <c r="AF6" s="67"/>
      <c r="AG6" s="12" t="str">
        <f>HLOOKUP(Introduction!$G$4,nametranslations,75,FALSE)</f>
        <v>Mejorado</v>
      </c>
      <c r="AH6" s="7">
        <f>IF(COUNTA(AH14:AH25)=0,"",SUMPRODUCT(AH14:AH25,AG14:AG25))</f>
        <v>88.24499999999999</v>
      </c>
      <c r="AI6" s="7">
        <f>IF(COUNTA(AI14:AI25)=0,"",SUMPRODUCT(AI14:AI25,AG14:AG25))</f>
        <v>97.195474761431853</v>
      </c>
      <c r="AJ6" s="7">
        <f>IF(COUNTA(AJ14:AJ25)=0,"",SUMPRODUCT(AJ14:AJ25,AG14:AG25))</f>
        <v>80.574373863569718</v>
      </c>
      <c r="AK6" s="7">
        <f>IF(COUNTA(AK14:AK25)=0,"",SUMPRODUCT(AK14:AK25,AG14:AG25))</f>
        <v>90.11999999999999</v>
      </c>
      <c r="AL6" s="7">
        <f>IF(COUNTA(AL14:AL25)=0,"",SUMPRODUCT(AL14:AL25,AG14:AG25))</f>
        <v>86.559999999999988</v>
      </c>
      <c r="AM6" s="28">
        <f>IF(COUNTA(AM14:AM25)=0,"",SUMPRODUCT(AM14:AM25,AG14:AG25))</f>
        <v>87.740000000000009</v>
      </c>
      <c r="AN6" s="21"/>
      <c r="AO6" s="21"/>
      <c r="AP6" s="67"/>
      <c r="AQ6" s="12" t="str">
        <f>HLOOKUP(Introduction!$G$4,nametranslations,75,FALSE)</f>
        <v>Mejorado</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8" t="str">
        <f>IF(COUNTA(AW14:AW25)=0,"",SUMPRODUCT(AW14:AW25,AQ14:AQ25))</f>
        <v/>
      </c>
      <c r="AX6" s="21"/>
      <c r="AY6" s="21"/>
      <c r="AZ6" s="67"/>
      <c r="BA6" s="12" t="str">
        <f>HLOOKUP(Introduction!$G$4,nametranslations,75,FALSE)</f>
        <v>Mejorado</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8" t="str">
        <f>IF(COUNTA(BG14:BG25)=0,"",SUMPRODUCT(BG14:BG25,BA14:BA25))</f>
        <v/>
      </c>
      <c r="BH6" s="21"/>
      <c r="BI6" s="21"/>
      <c r="BJ6" s="67"/>
      <c r="BK6" s="12" t="str">
        <f>HLOOKUP(Introduction!$G$4,nametranslations,75,FALSE)</f>
        <v>Mejorado</v>
      </c>
      <c r="BL6" s="7" t="str">
        <f>IF(COUNTA(BL14:BL25)=0,"",SUMPRODUCT(BL14:BL25,BK14:BK25))</f>
        <v/>
      </c>
      <c r="BM6" s="7" t="str">
        <f>IF(COUNTA(BM14:BM25)=0,"",SUMPRODUCT(BM14:BM25,BK14:BK25))</f>
        <v/>
      </c>
      <c r="BN6" s="7" t="str">
        <f>IF(COUNTA(BN14:BN25)=0,"",SUMPRODUCT(BN14:BN25,BK14:BK25))</f>
        <v/>
      </c>
      <c r="BO6" s="7">
        <f>IF(COUNTA(BO14:BO25)=0,"",SUMPRODUCT(BO14:BO25,BK14:BK25))</f>
        <v>90.1</v>
      </c>
      <c r="BP6" s="7" t="str">
        <f>IF(COUNTA(BP14:BP25)=0,"",SUMPRODUCT(BP14:BP25,BK14:BK25))</f>
        <v/>
      </c>
      <c r="BQ6" s="28" t="str">
        <f>IF(COUNTA(BQ14:BQ25)=0,"",SUMPRODUCT(BQ14:BQ25,BK14:BK25))</f>
        <v/>
      </c>
      <c r="BR6" s="21"/>
      <c r="BS6" s="21"/>
      <c r="BT6" s="67"/>
      <c r="BU6" s="12" t="str">
        <f>HLOOKUP(Introduction!$G$4,nametranslations,75,FALSE)</f>
        <v>Mejorado</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8" t="str">
        <f>IF(COUNTA(CA14:CA25)=0,"",SUMPRODUCT(CA14:CA25,BU14:BU25))</f>
        <v/>
      </c>
      <c r="CB6" s="21"/>
      <c r="CC6" s="21"/>
      <c r="CD6" s="67"/>
      <c r="CE6" s="12" t="str">
        <f>HLOOKUP(Introduction!$G$4,nametranslations,75,FALSE)</f>
        <v>Mejorado</v>
      </c>
      <c r="CF6" s="7">
        <f>IF(COUNTA(CF14:CF25)=0,"",SUMPRODUCT(CF14:CF25,CE14:CE25))</f>
        <v>92.346938775510196</v>
      </c>
      <c r="CG6" s="7">
        <f>IF(COUNTA(CG14:CG25)=0,"",SUMPRODUCT(CG14:CG25,CE14:CE25))</f>
        <v>98.064516129032256</v>
      </c>
      <c r="CH6" s="7">
        <f>IF(COUNTA(CH14:CH25)=0,"",SUMPRODUCT(CH14:CH25,CE14:CE25))</f>
        <v>70.731707317073173</v>
      </c>
      <c r="CI6" s="7" t="str">
        <f>IF(COUNTA(CI14:CI25)=0,"",SUMPRODUCT(CI14:CI25,CE14:CE25))</f>
        <v/>
      </c>
      <c r="CJ6" s="7">
        <f>IF(COUNTA(CJ14:CJ25)=0,"",SUMPRODUCT(CJ14:CJ25,CE14:CE25))</f>
        <v>92.346938775510196</v>
      </c>
      <c r="CK6" s="28">
        <f>IF(COUNTA(CK14:CK25)=0,"",SUMPRODUCT(CK14:CK25,CE14:CE25))</f>
        <v>94.594594594594597</v>
      </c>
      <c r="CL6" s="21"/>
      <c r="CM6" s="21"/>
      <c r="CN6" s="67"/>
      <c r="CO6" s="12" t="str">
        <f>HLOOKUP(Introduction!$G$4,nametranslations,75,FALSE)</f>
        <v>Mejorado</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8" t="str">
        <f>IF(COUNTA(CU14:CU25)=0,"",SUMPRODUCT(CU14:CU25,CO14:CO25))</f>
        <v/>
      </c>
      <c r="CV6" s="21"/>
      <c r="CW6" s="21"/>
      <c r="CX6" s="67"/>
      <c r="CY6" s="12" t="str">
        <f>HLOOKUP(Introduction!$G$4,nametranslations,75,FALSE)</f>
        <v>Mejorado</v>
      </c>
      <c r="CZ6" s="7">
        <f>IF(COUNTA(CZ14:CZ25)=0,"",SUMPRODUCT(CZ14:CZ25,CY14:CY25))</f>
        <v>90.632749322408699</v>
      </c>
      <c r="DA6" s="7" t="str">
        <f>IF(COUNTA(DA14:DA25)=0,"",SUMPRODUCT(DA14:DA25,CY14:CY25))</f>
        <v/>
      </c>
      <c r="DB6" s="7" t="str">
        <f>IF(COUNTA(DB14:DB25)=0,"",SUMPRODUCT(DB14:DB25,CY14:CY25))</f>
        <v/>
      </c>
      <c r="DC6" s="7" t="str">
        <f>IF(COUNTA(DC14:DC25)=0,"",SUMPRODUCT(DC14:DC25,CY14:CY25))</f>
        <v/>
      </c>
      <c r="DD6" s="7" t="str">
        <f>IF(COUNTA(DD14:DD25)=0,"",SUMPRODUCT(DD14:DD25,CY14:CY25))</f>
        <v/>
      </c>
      <c r="DE6" s="28" t="str">
        <f>IF(COUNTA(DE14:DE25)=0,"",SUMPRODUCT(DE14:DE25,CY14:CY25))</f>
        <v/>
      </c>
      <c r="DF6" s="21"/>
      <c r="DG6" s="21"/>
      <c r="DH6" s="67"/>
      <c r="DI6" s="12" t="str">
        <f>HLOOKUP(Introduction!$G$4,nametranslations,75,FALSE)</f>
        <v>Mejorado</v>
      </c>
      <c r="DJ6" s="7">
        <f>IF(COUNTA(DJ14:DJ25)=0,"",SUMPRODUCT(DJ14:DJ25,DI14:DI25))</f>
        <v>90.840455147267789</v>
      </c>
      <c r="DK6" s="7" t="str">
        <f>IF(COUNTA(DK14:DK25)=0,"",SUMPRODUCT(DK14:DK25,DI14:DI25))</f>
        <v/>
      </c>
      <c r="DL6" s="7" t="str">
        <f>IF(COUNTA(DL14:DL25)=0,"",SUMPRODUCT(DL14:DL25,DI14:DI25))</f>
        <v/>
      </c>
      <c r="DM6" s="7" t="str">
        <f>IF(COUNTA(DM14:DM25)=0,"",SUMPRODUCT(DM14:DM25,DI14:DI25))</f>
        <v/>
      </c>
      <c r="DN6" s="7">
        <f>IF(COUNTA(DN14:DN25)=0,"",SUMPRODUCT(DN14:DN25,DI14:DI25))</f>
        <v>91.3</v>
      </c>
      <c r="DO6" s="28">
        <f>IF(COUNTA(DO14:DO25)=0,"",SUMPRODUCT(DO14:DO25,DI14:DI25))</f>
        <v>88.1</v>
      </c>
      <c r="DP6" s="21"/>
      <c r="DQ6" s="21"/>
      <c r="DR6" s="74"/>
      <c r="EB6" s="74"/>
      <c r="EL6" s="74"/>
      <c r="EV6" s="74"/>
      <c r="FF6" s="74"/>
      <c r="FP6" s="74"/>
      <c r="FZ6" s="74"/>
      <c r="GJ6" s="74"/>
      <c r="GT6" s="74"/>
      <c r="HD6" s="74"/>
      <c r="HN6" s="74"/>
      <c r="HX6" s="74"/>
    </row>
    <row r="7" spans="1:232" s="2" customFormat="1" x14ac:dyDescent="0.3">
      <c r="A7" s="625" t="str">
        <f ca="1">IF(ISBLANK('Data Summary'!A9),"",'Data Summary'!A9)</f>
        <v>MEX_2014_EMIS</v>
      </c>
      <c r="B7" s="67"/>
      <c r="C7" s="30" t="str">
        <f>HLOOKUP(Introduction!$G$4,nametranslations,105,FALSE)</f>
        <v>Disponible</v>
      </c>
      <c r="D7" s="6"/>
      <c r="E7" s="6"/>
      <c r="F7" s="6"/>
      <c r="G7" s="6"/>
      <c r="H7" s="6"/>
      <c r="I7" s="28"/>
      <c r="J7" s="21"/>
      <c r="K7" s="21"/>
      <c r="L7" s="67"/>
      <c r="M7" s="30" t="str">
        <f>HLOOKUP(Introduction!$G$4,nametranslations,105,FALSE)</f>
        <v>Disponible</v>
      </c>
      <c r="N7" s="6"/>
      <c r="O7" s="6"/>
      <c r="P7" s="6"/>
      <c r="Q7" s="6"/>
      <c r="R7" s="6"/>
      <c r="S7" s="28"/>
      <c r="T7" s="21"/>
      <c r="U7" s="21"/>
      <c r="V7" s="67"/>
      <c r="W7" s="30" t="str">
        <f>HLOOKUP(Introduction!$G$4,nametranslations,105,FALSE)</f>
        <v>Disponible</v>
      </c>
      <c r="X7" s="6"/>
      <c r="Y7" s="6"/>
      <c r="Z7" s="6"/>
      <c r="AA7" s="6"/>
      <c r="AB7" s="6"/>
      <c r="AC7" s="28"/>
      <c r="AD7" s="21"/>
      <c r="AE7" s="21"/>
      <c r="AF7" s="67"/>
      <c r="AG7" s="30" t="str">
        <f>HLOOKUP(Introduction!$G$4,nametranslations,105,FALSE)</f>
        <v>Disponible</v>
      </c>
      <c r="AH7" s="6"/>
      <c r="AI7" s="6"/>
      <c r="AJ7" s="6"/>
      <c r="AK7" s="6"/>
      <c r="AL7" s="6"/>
      <c r="AM7" s="28"/>
      <c r="AN7" s="21"/>
      <c r="AO7" s="21"/>
      <c r="AP7" s="67" t="s">
        <v>213</v>
      </c>
      <c r="AQ7" s="30" t="str">
        <f>HLOOKUP(Introduction!$G$4,nametranslations,105,FALSE)</f>
        <v>Disponible</v>
      </c>
      <c r="AR7" s="6">
        <f>AV7</f>
        <v>61.926609999999997</v>
      </c>
      <c r="AS7" s="6"/>
      <c r="AT7" s="6"/>
      <c r="AU7" s="6"/>
      <c r="AV7" s="6">
        <v>61.926609999999997</v>
      </c>
      <c r="AW7" s="28"/>
      <c r="AX7" s="21"/>
      <c r="AY7" s="21"/>
      <c r="AZ7" s="67"/>
      <c r="BA7" s="30" t="str">
        <f>HLOOKUP(Introduction!$G$4,nametranslations,105,FALSE)</f>
        <v>Disponible</v>
      </c>
      <c r="BB7" s="6"/>
      <c r="BC7" s="6"/>
      <c r="BD7" s="6"/>
      <c r="BE7" s="6"/>
      <c r="BF7" s="6"/>
      <c r="BG7" s="28"/>
      <c r="BH7" s="21"/>
      <c r="BI7" s="21"/>
      <c r="BJ7" s="67"/>
      <c r="BK7" s="30" t="str">
        <f>HLOOKUP(Introduction!$G$4,nametranslations,105,FALSE)</f>
        <v>Disponible</v>
      </c>
      <c r="BL7" s="6"/>
      <c r="BM7" s="6"/>
      <c r="BN7" s="6"/>
      <c r="BO7" s="6"/>
      <c r="BP7" s="6"/>
      <c r="BQ7" s="28"/>
      <c r="BR7" s="21"/>
      <c r="BS7" s="21"/>
      <c r="BT7" s="67" t="s">
        <v>282</v>
      </c>
      <c r="BU7" s="30" t="str">
        <f>HLOOKUP(Introduction!$G$4,nametranslations,105,FALSE)</f>
        <v>Disponible</v>
      </c>
      <c r="BV7" s="6">
        <v>52.1</v>
      </c>
      <c r="BW7" s="6"/>
      <c r="BX7" s="6"/>
      <c r="BY7" s="6"/>
      <c r="BZ7" s="6">
        <v>52.1</v>
      </c>
      <c r="CA7" s="28"/>
      <c r="CB7" s="21"/>
      <c r="CC7" s="21"/>
      <c r="CD7" s="67"/>
      <c r="CE7" s="30" t="str">
        <f>HLOOKUP(Introduction!$G$4,nametranslations,105,FALSE)</f>
        <v>Disponible</v>
      </c>
      <c r="CF7" s="6"/>
      <c r="CG7" s="6"/>
      <c r="CH7" s="6"/>
      <c r="CI7" s="6"/>
      <c r="CJ7" s="6"/>
      <c r="CK7" s="28"/>
      <c r="CL7" s="21"/>
      <c r="CM7" s="21"/>
      <c r="CN7" s="67"/>
      <c r="CO7" s="30" t="str">
        <f>HLOOKUP(Introduction!$G$4,nametranslations,105,FALSE)</f>
        <v>Disponible</v>
      </c>
      <c r="CP7" s="6"/>
      <c r="CQ7" s="6"/>
      <c r="CR7" s="6"/>
      <c r="CS7" s="6"/>
      <c r="CT7" s="6"/>
      <c r="CU7" s="28"/>
      <c r="CV7" s="21"/>
      <c r="CW7" s="21"/>
      <c r="CX7" s="67"/>
      <c r="CY7" s="30" t="str">
        <f>HLOOKUP(Introduction!$G$4,nametranslations,105,FALSE)</f>
        <v>Disponible</v>
      </c>
      <c r="CZ7" s="6"/>
      <c r="DA7" s="6"/>
      <c r="DB7" s="6"/>
      <c r="DC7" s="6"/>
      <c r="DD7" s="6"/>
      <c r="DE7" s="28"/>
      <c r="DF7" s="21"/>
      <c r="DG7" s="21"/>
      <c r="DH7" s="67"/>
      <c r="DI7" s="30" t="str">
        <f>HLOOKUP(Introduction!$G$4,nametranslations,105,FALSE)</f>
        <v>Disponible</v>
      </c>
      <c r="DJ7" s="6"/>
      <c r="DK7" s="6"/>
      <c r="DL7" s="6"/>
      <c r="DM7" s="6"/>
      <c r="DN7" s="6"/>
      <c r="DO7" s="28"/>
      <c r="DP7" s="21"/>
      <c r="DQ7" s="21"/>
      <c r="DR7" s="74"/>
      <c r="EB7" s="74"/>
      <c r="EL7" s="74"/>
      <c r="EV7" s="74"/>
      <c r="FF7" s="74"/>
      <c r="FP7" s="74"/>
      <c r="FZ7" s="74"/>
      <c r="GJ7" s="74"/>
      <c r="GT7" s="74"/>
      <c r="HD7" s="74"/>
      <c r="HN7" s="74"/>
      <c r="HX7" s="74"/>
    </row>
    <row r="8" spans="1:232" s="2" customFormat="1" ht="15.75" customHeight="1" x14ac:dyDescent="0.3">
      <c r="A8" s="625" t="str">
        <f ca="1">IF(ISBLANK('Data Summary'!A10),"",'Data Summary'!A10)</f>
        <v>MEX_2014_INEE</v>
      </c>
      <c r="B8" s="67"/>
      <c r="C8" s="30" t="str">
        <f>HLOOKUP(Introduction!$G$4,nametranslations,106,FALSE)</f>
        <v>En las escuelas</v>
      </c>
      <c r="D8" s="7"/>
      <c r="E8" s="7"/>
      <c r="F8" s="7"/>
      <c r="G8" s="7"/>
      <c r="H8" s="7"/>
      <c r="I8" s="28"/>
      <c r="J8" s="21"/>
      <c r="K8" s="21"/>
      <c r="L8" s="67"/>
      <c r="M8" s="30" t="str">
        <f>HLOOKUP(Introduction!$G$4,nametranslations,106,FALSE)</f>
        <v>En las escuelas</v>
      </c>
      <c r="N8" s="7"/>
      <c r="O8" s="7"/>
      <c r="P8" s="7"/>
      <c r="Q8" s="7"/>
      <c r="R8" s="7"/>
      <c r="S8" s="28"/>
      <c r="T8" s="21"/>
      <c r="U8" s="21"/>
      <c r="V8" s="67"/>
      <c r="W8" s="30" t="str">
        <f>HLOOKUP(Introduction!$G$4,nametranslations,106,FALSE)</f>
        <v>En las escuelas</v>
      </c>
      <c r="X8" s="7"/>
      <c r="Y8" s="7"/>
      <c r="Z8" s="7"/>
      <c r="AA8" s="7"/>
      <c r="AB8" s="7"/>
      <c r="AC8" s="28"/>
      <c r="AD8" s="21"/>
      <c r="AE8" s="21"/>
      <c r="AF8" s="67"/>
      <c r="AG8" s="30" t="str">
        <f>HLOOKUP(Introduction!$G$4,nametranslations,106,FALSE)</f>
        <v>En las escuelas</v>
      </c>
      <c r="AH8" s="7"/>
      <c r="AI8" s="7"/>
      <c r="AJ8" s="7"/>
      <c r="AK8" s="7"/>
      <c r="AL8" s="7"/>
      <c r="AM8" s="28"/>
      <c r="AN8" s="21"/>
      <c r="AO8" s="21"/>
      <c r="AP8" s="67"/>
      <c r="AQ8" s="30" t="str">
        <f>HLOOKUP(Introduction!$G$4,nametranslations,106,FALSE)</f>
        <v>En las escuelas</v>
      </c>
      <c r="AR8" s="7"/>
      <c r="AS8" s="7"/>
      <c r="AT8" s="7"/>
      <c r="AU8" s="7"/>
      <c r="AV8" s="7"/>
      <c r="AW8" s="28"/>
      <c r="AX8" s="21"/>
      <c r="AY8" s="21"/>
      <c r="AZ8" s="67"/>
      <c r="BA8" s="30" t="str">
        <f>HLOOKUP(Introduction!$G$4,nametranslations,106,FALSE)</f>
        <v>En las escuelas</v>
      </c>
      <c r="BB8" s="7"/>
      <c r="BC8" s="7"/>
      <c r="BD8" s="7"/>
      <c r="BE8" s="7"/>
      <c r="BF8" s="7"/>
      <c r="BG8" s="28"/>
      <c r="BH8" s="21"/>
      <c r="BI8" s="21"/>
      <c r="BJ8" s="67"/>
      <c r="BK8" s="30" t="str">
        <f>HLOOKUP(Introduction!$G$4,nametranslations,106,FALSE)</f>
        <v>En las escuelas</v>
      </c>
      <c r="BL8" s="7"/>
      <c r="BM8" s="7"/>
      <c r="BN8" s="7"/>
      <c r="BO8" s="7"/>
      <c r="BP8" s="7"/>
      <c r="BQ8" s="28"/>
      <c r="BR8" s="21"/>
      <c r="BS8" s="21"/>
      <c r="BT8" s="67"/>
      <c r="BU8" s="30" t="str">
        <f>HLOOKUP(Introduction!$G$4,nametranslations,106,FALSE)</f>
        <v>En las escuelas</v>
      </c>
      <c r="BV8" s="7"/>
      <c r="BW8" s="7"/>
      <c r="BX8" s="7"/>
      <c r="BY8" s="7"/>
      <c r="BZ8" s="7"/>
      <c r="CA8" s="28"/>
      <c r="CB8" s="21"/>
      <c r="CC8" s="21"/>
      <c r="CD8" s="67"/>
      <c r="CE8" s="30" t="str">
        <f>HLOOKUP(Introduction!$G$4,nametranslations,106,FALSE)</f>
        <v>En las escuelas</v>
      </c>
      <c r="CF8" s="7"/>
      <c r="CG8" s="7"/>
      <c r="CH8" s="7"/>
      <c r="CI8" s="7"/>
      <c r="CJ8" s="7"/>
      <c r="CK8" s="28"/>
      <c r="CL8" s="21"/>
      <c r="CM8" s="21"/>
      <c r="CN8" s="67"/>
      <c r="CO8" s="30" t="str">
        <f>HLOOKUP(Introduction!$G$4,nametranslations,106,FALSE)</f>
        <v>En las escuelas</v>
      </c>
      <c r="CP8" s="7"/>
      <c r="CQ8" s="7"/>
      <c r="CR8" s="7"/>
      <c r="CS8" s="7"/>
      <c r="CT8" s="7"/>
      <c r="CU8" s="28"/>
      <c r="CV8" s="21"/>
      <c r="CW8" s="21"/>
      <c r="CX8" s="67"/>
      <c r="CY8" s="30" t="str">
        <f>HLOOKUP(Introduction!$G$4,nametranslations,106,FALSE)</f>
        <v>En las escuelas</v>
      </c>
      <c r="CZ8" s="7"/>
      <c r="DA8" s="7"/>
      <c r="DB8" s="7"/>
      <c r="DC8" s="7"/>
      <c r="DD8" s="7"/>
      <c r="DE8" s="28"/>
      <c r="DF8" s="21"/>
      <c r="DG8" s="21"/>
      <c r="DH8" s="67"/>
      <c r="DI8" s="30" t="str">
        <f>HLOOKUP(Introduction!$G$4,nametranslations,106,FALSE)</f>
        <v>En las escuelas</v>
      </c>
      <c r="DJ8" s="7"/>
      <c r="DK8" s="7"/>
      <c r="DL8" s="7"/>
      <c r="DM8" s="7"/>
      <c r="DN8" s="7"/>
      <c r="DO8" s="28"/>
      <c r="DP8" s="21"/>
      <c r="DQ8" s="21"/>
      <c r="DR8" s="74"/>
      <c r="EB8" s="74"/>
      <c r="EL8" s="74"/>
      <c r="EV8" s="74"/>
      <c r="FF8" s="74"/>
      <c r="FP8" s="74"/>
      <c r="FZ8" s="74"/>
      <c r="GJ8" s="74"/>
      <c r="GT8" s="74"/>
      <c r="HD8" s="74"/>
      <c r="HN8" s="74"/>
      <c r="HX8" s="74"/>
    </row>
    <row r="9" spans="1:232" s="617" customFormat="1" ht="21" customHeight="1" x14ac:dyDescent="0.3">
      <c r="A9" s="626" t="str">
        <f ca="1">IF(ISBLANK('Data Summary'!A11),"",'Data Summary'!A11)</f>
        <v>MEX_2016_UIS</v>
      </c>
      <c r="B9" s="609"/>
      <c r="C9" s="610" t="str">
        <f>HLOOKUP(Introduction!$G$4,nametranslations,76,FALSE)</f>
        <v>Basico (mejorado y disponible)</v>
      </c>
      <c r="D9" s="611"/>
      <c r="E9" s="612"/>
      <c r="F9" s="612"/>
      <c r="G9" s="612"/>
      <c r="H9" s="612"/>
      <c r="I9" s="613"/>
      <c r="J9" s="614"/>
      <c r="K9" s="614"/>
      <c r="L9" s="609"/>
      <c r="M9" s="610" t="str">
        <f>HLOOKUP(Introduction!$G$4,nametranslations,76,FALSE)</f>
        <v>Basico (mejorado y disponible)</v>
      </c>
      <c r="N9" s="611"/>
      <c r="O9" s="612"/>
      <c r="P9" s="612"/>
      <c r="Q9" s="612"/>
      <c r="R9" s="612"/>
      <c r="S9" s="613"/>
      <c r="T9" s="614"/>
      <c r="U9" s="614"/>
      <c r="V9" s="609"/>
      <c r="W9" s="610" t="str">
        <f>HLOOKUP(Introduction!$G$4,nametranslations,76,FALSE)</f>
        <v>Basico (mejorado y disponible)</v>
      </c>
      <c r="X9" s="611"/>
      <c r="Y9" s="612"/>
      <c r="Z9" s="612"/>
      <c r="AA9" s="612"/>
      <c r="AB9" s="612"/>
      <c r="AC9" s="613"/>
      <c r="AD9" s="614"/>
      <c r="AE9" s="614"/>
      <c r="AF9" s="609"/>
      <c r="AG9" s="610" t="str">
        <f>HLOOKUP(Introduction!$G$4,nametranslations,76,FALSE)</f>
        <v>Basico (mejorado y disponible)</v>
      </c>
      <c r="AH9" s="611"/>
      <c r="AI9" s="612"/>
      <c r="AJ9" s="612"/>
      <c r="AK9" s="612"/>
      <c r="AL9" s="612"/>
      <c r="AM9" s="613"/>
      <c r="AN9" s="614"/>
      <c r="AO9" s="614"/>
      <c r="AP9" s="609" t="s">
        <v>214</v>
      </c>
      <c r="AQ9" s="610" t="str">
        <f>HLOOKUP(Introduction!$G$4,nametranslations,76,FALSE)</f>
        <v>Basico (mejorado y disponible)</v>
      </c>
      <c r="AR9" s="611">
        <f>AR7</f>
        <v>61.926609999999997</v>
      </c>
      <c r="AS9" s="612"/>
      <c r="AT9" s="612"/>
      <c r="AU9" s="612"/>
      <c r="AV9" s="612">
        <f>AV7</f>
        <v>61.926609999999997</v>
      </c>
      <c r="AW9" s="613"/>
      <c r="AX9" s="614"/>
      <c r="AY9" s="614"/>
      <c r="AZ9" s="609" t="s">
        <v>225</v>
      </c>
      <c r="BA9" s="610" t="str">
        <f>HLOOKUP(Introduction!$G$4,nametranslations,76,FALSE)</f>
        <v>Basico (mejorado y disponible)</v>
      </c>
      <c r="BB9" s="611"/>
      <c r="BC9" s="612"/>
      <c r="BD9" s="612"/>
      <c r="BE9" s="612"/>
      <c r="BF9" s="612"/>
      <c r="BG9" s="613">
        <v>49.04</v>
      </c>
      <c r="BH9" s="614"/>
      <c r="BI9" s="614"/>
      <c r="BJ9" s="609" t="s">
        <v>244</v>
      </c>
      <c r="BK9" s="610" t="str">
        <f>HLOOKUP(Introduction!$G$4,nametranslations,76,FALSE)</f>
        <v>Basico (mejorado y disponible)</v>
      </c>
      <c r="BL9" s="611"/>
      <c r="BM9" s="612"/>
      <c r="BN9" s="612"/>
      <c r="BO9" s="612">
        <v>60.9</v>
      </c>
      <c r="BP9" s="612"/>
      <c r="BQ9" s="613"/>
      <c r="BR9" s="614"/>
      <c r="BS9" s="614"/>
      <c r="BT9" s="609" t="s">
        <v>283</v>
      </c>
      <c r="BU9" s="610" t="str">
        <f>HLOOKUP(Introduction!$G$4,nametranslations,76,FALSE)</f>
        <v>Basico (mejorado y disponible)</v>
      </c>
      <c r="BV9" s="611">
        <v>52.1</v>
      </c>
      <c r="BW9" s="612"/>
      <c r="BX9" s="612"/>
      <c r="BY9" s="612"/>
      <c r="BZ9" s="612">
        <v>52.1</v>
      </c>
      <c r="CA9" s="613"/>
      <c r="CB9" s="614"/>
      <c r="CC9" s="614"/>
      <c r="CD9" s="609"/>
      <c r="CE9" s="610" t="str">
        <f>HLOOKUP(Introduction!$G$4,nametranslations,76,FALSE)</f>
        <v>Basico (mejorado y disponible)</v>
      </c>
      <c r="CF9" s="611"/>
      <c r="CG9" s="612"/>
      <c r="CH9" s="612"/>
      <c r="CI9" s="612"/>
      <c r="CJ9" s="612"/>
      <c r="CK9" s="613"/>
      <c r="CL9" s="614"/>
      <c r="CM9" s="614"/>
      <c r="CN9" s="609" t="s">
        <v>225</v>
      </c>
      <c r="CO9" s="610" t="str">
        <f>HLOOKUP(Introduction!$G$4,nametranslations,76,FALSE)</f>
        <v>Basico (mejorado y disponible)</v>
      </c>
      <c r="CP9" s="615">
        <f>(96920*CT9+39689*CU9)/(96920+39689)</f>
        <v>74.39987145795665</v>
      </c>
      <c r="CQ9" s="612"/>
      <c r="CR9" s="612"/>
      <c r="CS9" s="612"/>
      <c r="CT9" s="612">
        <v>74.58</v>
      </c>
      <c r="CU9" s="613">
        <v>73.959999999999994</v>
      </c>
      <c r="CV9" s="614"/>
      <c r="CW9" s="614"/>
      <c r="CX9" s="609"/>
      <c r="CY9" s="610" t="str">
        <f>HLOOKUP(Introduction!$G$4,nametranslations,76,FALSE)</f>
        <v>Basico (mejorado y disponible)</v>
      </c>
      <c r="CZ9" s="615"/>
      <c r="DA9" s="612"/>
      <c r="DB9" s="612"/>
      <c r="DC9" s="612"/>
      <c r="DD9" s="612"/>
      <c r="DE9" s="613"/>
      <c r="DF9" s="614"/>
      <c r="DG9" s="614"/>
      <c r="DH9" s="609"/>
      <c r="DI9" s="610" t="str">
        <f>HLOOKUP(Introduction!$G$4,nametranslations,76,FALSE)</f>
        <v>Basico (mejorado y disponible)</v>
      </c>
      <c r="DJ9" s="615"/>
      <c r="DK9" s="612"/>
      <c r="DL9" s="612"/>
      <c r="DM9" s="612"/>
      <c r="DN9" s="612"/>
      <c r="DO9" s="613"/>
      <c r="DP9" s="614"/>
      <c r="DQ9" s="614"/>
      <c r="DR9" s="616"/>
      <c r="EB9" s="616"/>
      <c r="EL9" s="616"/>
      <c r="EV9" s="616"/>
      <c r="FF9" s="616"/>
      <c r="FP9" s="616"/>
      <c r="FZ9" s="616"/>
      <c r="GJ9" s="616"/>
      <c r="GT9" s="616"/>
      <c r="HD9" s="616"/>
      <c r="HN9" s="616"/>
      <c r="HX9" s="616"/>
    </row>
    <row r="10" spans="1:232" s="617" customFormat="1" ht="21" customHeight="1" x14ac:dyDescent="0.3">
      <c r="A10" s="626" t="str">
        <f ca="1">IF(ISBLANK('Data Summary'!A12),"",'Data Summary'!A12)</f>
        <v>MEX_2017_INEE</v>
      </c>
      <c r="B10" s="609"/>
      <c r="C10" s="610" t="str">
        <f>HLOOKUP(Introduction!$G$4,nametranslations,107,FALSE)</f>
        <v>Mejorado y disponible</v>
      </c>
      <c r="D10" s="615"/>
      <c r="E10" s="612"/>
      <c r="F10" s="612"/>
      <c r="G10" s="612"/>
      <c r="H10" s="612"/>
      <c r="I10" s="613"/>
      <c r="J10" s="614"/>
      <c r="K10" s="614"/>
      <c r="L10" s="609"/>
      <c r="M10" s="610" t="str">
        <f>HLOOKUP(Introduction!$G$4,nametranslations,107,FALSE)</f>
        <v>Mejorado y disponible</v>
      </c>
      <c r="N10" s="615"/>
      <c r="O10" s="612"/>
      <c r="P10" s="612"/>
      <c r="Q10" s="612"/>
      <c r="R10" s="612"/>
      <c r="S10" s="613"/>
      <c r="T10" s="614"/>
      <c r="U10" s="614"/>
      <c r="V10" s="609"/>
      <c r="W10" s="610" t="str">
        <f>HLOOKUP(Introduction!$G$4,nametranslations,107,FALSE)</f>
        <v>Mejorado y disponible</v>
      </c>
      <c r="X10" s="615"/>
      <c r="Y10" s="612"/>
      <c r="Z10" s="612"/>
      <c r="AA10" s="612"/>
      <c r="AB10" s="612"/>
      <c r="AC10" s="613"/>
      <c r="AD10" s="614"/>
      <c r="AE10" s="614"/>
      <c r="AF10" s="609"/>
      <c r="AG10" s="610" t="str">
        <f>HLOOKUP(Introduction!$G$4,nametranslations,107,FALSE)</f>
        <v>Mejorado y disponible</v>
      </c>
      <c r="AH10" s="615"/>
      <c r="AI10" s="612"/>
      <c r="AJ10" s="612"/>
      <c r="AK10" s="612"/>
      <c r="AL10" s="612"/>
      <c r="AM10" s="613"/>
      <c r="AN10" s="614"/>
      <c r="AO10" s="614"/>
      <c r="AP10" s="609"/>
      <c r="AQ10" s="610" t="str">
        <f>HLOOKUP(Introduction!$G$4,nametranslations,107,FALSE)</f>
        <v>Mejorado y disponible</v>
      </c>
      <c r="AR10" s="615"/>
      <c r="AS10" s="612"/>
      <c r="AT10" s="612"/>
      <c r="AU10" s="612"/>
      <c r="AV10" s="612"/>
      <c r="AW10" s="613"/>
      <c r="AX10" s="614"/>
      <c r="AY10" s="614"/>
      <c r="AZ10" s="609"/>
      <c r="BA10" s="610" t="str">
        <f>HLOOKUP(Introduction!$G$4,nametranslations,107,FALSE)</f>
        <v>Mejorado y disponible</v>
      </c>
      <c r="BB10" s="615"/>
      <c r="BC10" s="612"/>
      <c r="BD10" s="612"/>
      <c r="BE10" s="612"/>
      <c r="BF10" s="612"/>
      <c r="BG10" s="613"/>
      <c r="BH10" s="614"/>
      <c r="BI10" s="614"/>
      <c r="BJ10" s="609"/>
      <c r="BK10" s="610" t="str">
        <f>HLOOKUP(Introduction!$G$4,nametranslations,107,FALSE)</f>
        <v>Mejorado y disponible</v>
      </c>
      <c r="BL10" s="615"/>
      <c r="BM10" s="612"/>
      <c r="BN10" s="612"/>
      <c r="BO10" s="612"/>
      <c r="BP10" s="612"/>
      <c r="BQ10" s="613"/>
      <c r="BR10" s="614"/>
      <c r="BS10" s="614"/>
      <c r="BT10" s="609"/>
      <c r="BU10" s="610" t="str">
        <f>HLOOKUP(Introduction!$G$4,nametranslations,107,FALSE)</f>
        <v>Mejorado y disponible</v>
      </c>
      <c r="BV10" s="615"/>
      <c r="BW10" s="612"/>
      <c r="BX10" s="612"/>
      <c r="BY10" s="612"/>
      <c r="BZ10" s="612"/>
      <c r="CA10" s="613"/>
      <c r="CB10" s="614"/>
      <c r="CC10" s="614"/>
      <c r="CD10" s="609"/>
      <c r="CE10" s="610" t="str">
        <f>HLOOKUP(Introduction!$G$4,nametranslations,107,FALSE)</f>
        <v>Mejorado y disponible</v>
      </c>
      <c r="CF10" s="615"/>
      <c r="CG10" s="612"/>
      <c r="CH10" s="612"/>
      <c r="CI10" s="612"/>
      <c r="CJ10" s="612"/>
      <c r="CK10" s="613"/>
      <c r="CL10" s="614"/>
      <c r="CM10" s="614"/>
      <c r="CN10" s="609"/>
      <c r="CO10" s="610" t="str">
        <f>HLOOKUP(Introduction!$G$4,nametranslations,107,FALSE)</f>
        <v>Mejorado y disponible</v>
      </c>
      <c r="CP10" s="615"/>
      <c r="CQ10" s="612"/>
      <c r="CR10" s="612"/>
      <c r="CS10" s="612"/>
      <c r="CT10" s="612"/>
      <c r="CU10" s="613"/>
      <c r="CV10" s="614"/>
      <c r="CW10" s="614"/>
      <c r="CX10" s="609"/>
      <c r="CY10" s="610" t="str">
        <f>HLOOKUP(Introduction!$G$4,nametranslations,107,FALSE)</f>
        <v>Mejorado y disponible</v>
      </c>
      <c r="CZ10" s="615"/>
      <c r="DA10" s="612"/>
      <c r="DB10" s="612"/>
      <c r="DC10" s="612"/>
      <c r="DD10" s="612"/>
      <c r="DE10" s="613"/>
      <c r="DF10" s="614"/>
      <c r="DG10" s="614"/>
      <c r="DH10" s="609"/>
      <c r="DI10" s="610" t="str">
        <f>HLOOKUP(Introduction!$G$4,nametranslations,107,FALSE)</f>
        <v>Mejorado y disponible</v>
      </c>
      <c r="DJ10" s="615"/>
      <c r="DK10" s="612"/>
      <c r="DL10" s="612"/>
      <c r="DM10" s="612"/>
      <c r="DN10" s="612"/>
      <c r="DO10" s="613"/>
      <c r="DP10" s="614"/>
      <c r="DQ10" s="614"/>
      <c r="DR10" s="616"/>
      <c r="EB10" s="616"/>
      <c r="EL10" s="616"/>
      <c r="EV10" s="616"/>
      <c r="FF10" s="616"/>
      <c r="FP10" s="616"/>
      <c r="FZ10" s="616"/>
      <c r="GJ10" s="616"/>
      <c r="GT10" s="616"/>
      <c r="HD10" s="616"/>
      <c r="HN10" s="616"/>
      <c r="HX10" s="616"/>
    </row>
    <row r="11" spans="1:232" s="617" customFormat="1" ht="21" customHeight="1" x14ac:dyDescent="0.3">
      <c r="A11" s="626" t="str">
        <f ca="1">IF(ISBLANK('Data Summary'!A13),"",'Data Summary'!A13)</f>
        <v>MEX_2018_INEE</v>
      </c>
      <c r="B11" s="609"/>
      <c r="C11" s="610" t="str">
        <f>HLOOKUP(Introduction!$G$4,nametranslations,108,FALSE)</f>
        <v>Mejorado, disponible en las escuelas</v>
      </c>
      <c r="D11" s="615"/>
      <c r="E11" s="612"/>
      <c r="F11" s="612"/>
      <c r="G11" s="612"/>
      <c r="H11" s="612"/>
      <c r="I11" s="613"/>
      <c r="J11" s="614"/>
      <c r="K11" s="614"/>
      <c r="L11" s="609"/>
      <c r="M11" s="610" t="str">
        <f>HLOOKUP(Introduction!$G$4,nametranslations,108,FALSE)</f>
        <v>Mejorado, disponible en las escuelas</v>
      </c>
      <c r="N11" s="615"/>
      <c r="O11" s="612"/>
      <c r="P11" s="612"/>
      <c r="Q11" s="612"/>
      <c r="R11" s="612"/>
      <c r="S11" s="613"/>
      <c r="T11" s="614"/>
      <c r="U11" s="614"/>
      <c r="V11" s="609"/>
      <c r="W11" s="610" t="str">
        <f>HLOOKUP(Introduction!$G$4,nametranslations,108,FALSE)</f>
        <v>Mejorado, disponible en las escuelas</v>
      </c>
      <c r="X11" s="615"/>
      <c r="Y11" s="612"/>
      <c r="Z11" s="612"/>
      <c r="AA11" s="612"/>
      <c r="AB11" s="612"/>
      <c r="AC11" s="613"/>
      <c r="AD11" s="614"/>
      <c r="AE11" s="614"/>
      <c r="AF11" s="609"/>
      <c r="AG11" s="610" t="str">
        <f>HLOOKUP(Introduction!$G$4,nametranslations,108,FALSE)</f>
        <v>Mejorado, disponible en las escuelas</v>
      </c>
      <c r="AH11" s="615"/>
      <c r="AI11" s="612"/>
      <c r="AJ11" s="612"/>
      <c r="AK11" s="612"/>
      <c r="AL11" s="612"/>
      <c r="AM11" s="613"/>
      <c r="AN11" s="614"/>
      <c r="AO11" s="614"/>
      <c r="AP11" s="609"/>
      <c r="AQ11" s="610" t="str">
        <f>HLOOKUP(Introduction!$G$4,nametranslations,108,FALSE)</f>
        <v>Mejorado, disponible en las escuelas</v>
      </c>
      <c r="AR11" s="615"/>
      <c r="AS11" s="612"/>
      <c r="AT11" s="612"/>
      <c r="AU11" s="612"/>
      <c r="AV11" s="612"/>
      <c r="AW11" s="613"/>
      <c r="AX11" s="614"/>
      <c r="AY11" s="614"/>
      <c r="AZ11" s="609"/>
      <c r="BA11" s="610" t="str">
        <f>HLOOKUP(Introduction!$G$4,nametranslations,108,FALSE)</f>
        <v>Mejorado, disponible en las escuelas</v>
      </c>
      <c r="BB11" s="615"/>
      <c r="BC11" s="612"/>
      <c r="BD11" s="612"/>
      <c r="BE11" s="612"/>
      <c r="BF11" s="612"/>
      <c r="BG11" s="613"/>
      <c r="BH11" s="614"/>
      <c r="BI11" s="614"/>
      <c r="BJ11" s="609"/>
      <c r="BK11" s="610" t="str">
        <f>HLOOKUP(Introduction!$G$4,nametranslations,108,FALSE)</f>
        <v>Mejorado, disponible en las escuelas</v>
      </c>
      <c r="BL11" s="615"/>
      <c r="BM11" s="612"/>
      <c r="BN11" s="612"/>
      <c r="BO11" s="612"/>
      <c r="BP11" s="612"/>
      <c r="BQ11" s="613"/>
      <c r="BR11" s="614"/>
      <c r="BS11" s="614"/>
      <c r="BT11" s="609"/>
      <c r="BU11" s="610" t="str">
        <f>HLOOKUP(Introduction!$G$4,nametranslations,108,FALSE)</f>
        <v>Mejorado, disponible en las escuelas</v>
      </c>
      <c r="BV11" s="615"/>
      <c r="BW11" s="612"/>
      <c r="BX11" s="612"/>
      <c r="BY11" s="612"/>
      <c r="BZ11" s="612"/>
      <c r="CA11" s="613"/>
      <c r="CB11" s="614"/>
      <c r="CC11" s="614"/>
      <c r="CD11" s="609"/>
      <c r="CE11" s="610" t="str">
        <f>HLOOKUP(Introduction!$G$4,nametranslations,108,FALSE)</f>
        <v>Mejorado, disponible en las escuelas</v>
      </c>
      <c r="CF11" s="615"/>
      <c r="CG11" s="612"/>
      <c r="CH11" s="612"/>
      <c r="CI11" s="612"/>
      <c r="CJ11" s="612"/>
      <c r="CK11" s="613"/>
      <c r="CL11" s="614"/>
      <c r="CM11" s="614"/>
      <c r="CN11" s="609"/>
      <c r="CO11" s="610" t="str">
        <f>HLOOKUP(Introduction!$G$4,nametranslations,108,FALSE)</f>
        <v>Mejorado, disponible en las escuelas</v>
      </c>
      <c r="CP11" s="615"/>
      <c r="CQ11" s="612"/>
      <c r="CR11" s="612"/>
      <c r="CS11" s="612"/>
      <c r="CT11" s="612"/>
      <c r="CU11" s="613"/>
      <c r="CV11" s="614"/>
      <c r="CW11" s="614"/>
      <c r="CX11" s="609"/>
      <c r="CY11" s="610" t="str">
        <f>HLOOKUP(Introduction!$G$4,nametranslations,108,FALSE)</f>
        <v>Mejorado, disponible en las escuelas</v>
      </c>
      <c r="CZ11" s="615"/>
      <c r="DA11" s="612"/>
      <c r="DB11" s="612"/>
      <c r="DC11" s="612"/>
      <c r="DD11" s="612"/>
      <c r="DE11" s="613"/>
      <c r="DF11" s="614"/>
      <c r="DG11" s="614"/>
      <c r="DH11" s="609"/>
      <c r="DI11" s="610" t="str">
        <f>HLOOKUP(Introduction!$G$4,nametranslations,108,FALSE)</f>
        <v>Mejorado, disponible en las escuelas</v>
      </c>
      <c r="DJ11" s="615"/>
      <c r="DK11" s="612"/>
      <c r="DL11" s="612"/>
      <c r="DM11" s="612"/>
      <c r="DN11" s="612"/>
      <c r="DO11" s="613"/>
      <c r="DP11" s="614"/>
      <c r="DQ11" s="614"/>
      <c r="DR11" s="616"/>
      <c r="EB11" s="616"/>
      <c r="EL11" s="616"/>
      <c r="EV11" s="616"/>
      <c r="FF11" s="616"/>
      <c r="FP11" s="616"/>
      <c r="FZ11" s="616"/>
      <c r="GJ11" s="616"/>
      <c r="GT11" s="616"/>
      <c r="HD11" s="616"/>
      <c r="HN11" s="616"/>
      <c r="HX11" s="616"/>
    </row>
    <row r="12" spans="1:232" s="134" customFormat="1" ht="18" customHeight="1" x14ac:dyDescent="0.2">
      <c r="A12" s="625" t="str">
        <f ca="1">IF(ISBLANK('Data Summary'!A14),"",'Data Summary'!A14)</f>
        <v>MEX_2019_LLECE</v>
      </c>
      <c r="B12" s="129" t="str">
        <f>HLOOKUP(Introduction!$G$4,nametranslations,109,FALSE)</f>
        <v>Tipo de installacion</v>
      </c>
      <c r="C12" s="130" t="str">
        <f>HLOOKUP(Introduction!$G$4,nametranslations,110,FALSE)</f>
        <v>Proporción mejorado</v>
      </c>
      <c r="D12" s="131"/>
      <c r="E12" s="131"/>
      <c r="F12" s="131"/>
      <c r="G12" s="131"/>
      <c r="H12" s="131"/>
      <c r="I12" s="132"/>
      <c r="J12" s="126"/>
      <c r="K12" s="126"/>
      <c r="L12" s="129" t="str">
        <f>HLOOKUP(Introduction!$G$4,nametranslations,109,FALSE)</f>
        <v>Tipo de installacion</v>
      </c>
      <c r="M12" s="130" t="str">
        <f>HLOOKUP(Introduction!$G$4,nametranslations,110,FALSE)</f>
        <v>Proporción mejorado</v>
      </c>
      <c r="N12" s="131"/>
      <c r="O12" s="131"/>
      <c r="P12" s="131"/>
      <c r="Q12" s="131"/>
      <c r="R12" s="131"/>
      <c r="S12" s="132"/>
      <c r="T12" s="126"/>
      <c r="U12" s="126"/>
      <c r="V12" s="129" t="str">
        <f>HLOOKUP(Introduction!$G$4,nametranslations,109,FALSE)</f>
        <v>Tipo de installacion</v>
      </c>
      <c r="W12" s="130" t="str">
        <f>HLOOKUP(Introduction!$G$4,nametranslations,110,FALSE)</f>
        <v>Proporción mejorado</v>
      </c>
      <c r="X12" s="131"/>
      <c r="Y12" s="131"/>
      <c r="Z12" s="131"/>
      <c r="AA12" s="131"/>
      <c r="AB12" s="131"/>
      <c r="AC12" s="132"/>
      <c r="AD12" s="126"/>
      <c r="AE12" s="126"/>
      <c r="AF12" s="129" t="str">
        <f>HLOOKUP(Introduction!$G$4,nametranslations,109,FALSE)</f>
        <v>Tipo de installacion</v>
      </c>
      <c r="AG12" s="130" t="str">
        <f>HLOOKUP(Introduction!$G$4,nametranslations,110,FALSE)</f>
        <v>Proporción mejorado</v>
      </c>
      <c r="AH12" s="131"/>
      <c r="AI12" s="131"/>
      <c r="AJ12" s="131"/>
      <c r="AK12" s="131"/>
      <c r="AL12" s="131"/>
      <c r="AM12" s="132"/>
      <c r="AN12" s="126"/>
      <c r="AO12" s="126"/>
      <c r="AP12" s="129" t="str">
        <f>HLOOKUP(Introduction!$G$4,nametranslations,109,FALSE)</f>
        <v>Tipo de installacion</v>
      </c>
      <c r="AQ12" s="130" t="str">
        <f>HLOOKUP(Introduction!$G$4,nametranslations,110,FALSE)</f>
        <v>Proporción mejorado</v>
      </c>
      <c r="AR12" s="131"/>
      <c r="AS12" s="131"/>
      <c r="AT12" s="131"/>
      <c r="AU12" s="131"/>
      <c r="AV12" s="131"/>
      <c r="AW12" s="132"/>
      <c r="AX12" s="126"/>
      <c r="AY12" s="126"/>
      <c r="AZ12" s="129" t="str">
        <f>HLOOKUP(Introduction!$G$4,nametranslations,109,FALSE)</f>
        <v>Tipo de installacion</v>
      </c>
      <c r="BA12" s="130" t="str">
        <f>HLOOKUP(Introduction!$G$4,nametranslations,110,FALSE)</f>
        <v>Proporción mejorado</v>
      </c>
      <c r="BB12" s="131"/>
      <c r="BC12" s="131"/>
      <c r="BD12" s="131"/>
      <c r="BE12" s="131"/>
      <c r="BF12" s="131"/>
      <c r="BG12" s="132"/>
      <c r="BH12" s="126"/>
      <c r="BI12" s="126"/>
      <c r="BJ12" s="129" t="str">
        <f>HLOOKUP(Introduction!$G$4,nametranslations,109,FALSE)</f>
        <v>Tipo de installacion</v>
      </c>
      <c r="BK12" s="130" t="str">
        <f>HLOOKUP(Introduction!$G$4,nametranslations,110,FALSE)</f>
        <v>Proporción mejorado</v>
      </c>
      <c r="BL12" s="131"/>
      <c r="BM12" s="131"/>
      <c r="BN12" s="131"/>
      <c r="BO12" s="131"/>
      <c r="BP12" s="131"/>
      <c r="BQ12" s="132"/>
      <c r="BR12" s="126"/>
      <c r="BS12" s="126"/>
      <c r="BT12" s="129" t="str">
        <f>HLOOKUP(Introduction!$G$4,nametranslations,109,FALSE)</f>
        <v>Tipo de installacion</v>
      </c>
      <c r="BU12" s="130" t="str">
        <f>HLOOKUP(Introduction!$G$4,nametranslations,110,FALSE)</f>
        <v>Proporción mejorado</v>
      </c>
      <c r="BV12" s="131"/>
      <c r="BW12" s="131"/>
      <c r="BX12" s="131"/>
      <c r="BY12" s="131"/>
      <c r="BZ12" s="131"/>
      <c r="CA12" s="132"/>
      <c r="CB12" s="126"/>
      <c r="CC12" s="126"/>
      <c r="CD12" s="129" t="str">
        <f>HLOOKUP(Introduction!$G$4,nametranslations,109,FALSE)</f>
        <v>Tipo de installacion</v>
      </c>
      <c r="CE12" s="130" t="str">
        <f>HLOOKUP(Introduction!$G$4,nametranslations,110,FALSE)</f>
        <v>Proporción mejorado</v>
      </c>
      <c r="CF12" s="131"/>
      <c r="CG12" s="131"/>
      <c r="CH12" s="131"/>
      <c r="CI12" s="131"/>
      <c r="CJ12" s="131"/>
      <c r="CK12" s="132"/>
      <c r="CL12" s="126"/>
      <c r="CM12" s="126"/>
      <c r="CN12" s="129" t="str">
        <f>HLOOKUP(Introduction!$G$4,nametranslations,109,FALSE)</f>
        <v>Tipo de installacion</v>
      </c>
      <c r="CO12" s="130" t="str">
        <f>HLOOKUP(Introduction!$G$4,nametranslations,110,FALSE)</f>
        <v>Proporción mejorado</v>
      </c>
      <c r="CP12" s="131"/>
      <c r="CQ12" s="131"/>
      <c r="CR12" s="131"/>
      <c r="CS12" s="131"/>
      <c r="CT12" s="131"/>
      <c r="CU12" s="132"/>
      <c r="CV12" s="126"/>
      <c r="CW12" s="126"/>
      <c r="CX12" s="129" t="str">
        <f>HLOOKUP(Introduction!$G$4,nametranslations,109,FALSE)</f>
        <v>Tipo de installacion</v>
      </c>
      <c r="CY12" s="130" t="str">
        <f>HLOOKUP(Introduction!$G$4,nametranslations,110,FALSE)</f>
        <v>Proporción mejorado</v>
      </c>
      <c r="CZ12" s="131"/>
      <c r="DA12" s="131"/>
      <c r="DB12" s="131"/>
      <c r="DC12" s="131"/>
      <c r="DD12" s="131"/>
      <c r="DE12" s="132"/>
      <c r="DF12" s="126"/>
      <c r="DG12" s="126"/>
      <c r="DH12" s="129" t="str">
        <f>HLOOKUP(Introduction!$G$4,nametranslations,109,FALSE)</f>
        <v>Tipo de installacion</v>
      </c>
      <c r="DI12" s="130" t="str">
        <f>HLOOKUP(Introduction!$G$4,nametranslations,110,FALSE)</f>
        <v>Proporción mejorado</v>
      </c>
      <c r="DJ12" s="131"/>
      <c r="DK12" s="131"/>
      <c r="DL12" s="131"/>
      <c r="DM12" s="131"/>
      <c r="DN12" s="131"/>
      <c r="DO12" s="132"/>
      <c r="DP12" s="126"/>
      <c r="DQ12" s="126"/>
      <c r="DR12" s="133"/>
      <c r="EB12" s="133"/>
      <c r="EL12" s="133"/>
      <c r="EV12" s="133"/>
      <c r="FF12" s="133"/>
      <c r="FP12" s="133"/>
      <c r="FZ12" s="133"/>
      <c r="GJ12" s="133"/>
      <c r="GT12" s="133"/>
      <c r="HD12" s="133"/>
      <c r="HN12" s="133"/>
      <c r="HX12" s="133"/>
    </row>
    <row r="13" spans="1:232" s="2" customFormat="1" ht="14.25" customHeight="1" x14ac:dyDescent="0.2">
      <c r="A13" s="625" t="str">
        <f ca="1">IF(ISBLANK('Data Summary'!A15),"",'Data Summary'!A15)</f>
        <v>MEX_2021_UIS</v>
      </c>
      <c r="B13" s="68" t="s">
        <v>54</v>
      </c>
      <c r="C13" s="3">
        <v>0</v>
      </c>
      <c r="D13" s="29">
        <v>0.55197792088316466</v>
      </c>
      <c r="E13" s="29"/>
      <c r="F13" s="29"/>
      <c r="G13" s="29"/>
      <c r="H13" s="29">
        <v>0.62208398133748055</v>
      </c>
      <c r="I13" s="34">
        <v>0.39370078740157477</v>
      </c>
      <c r="J13" s="9"/>
      <c r="K13" s="9"/>
      <c r="L13" s="68" t="s">
        <v>54</v>
      </c>
      <c r="M13" s="3">
        <v>0</v>
      </c>
      <c r="N13" s="29"/>
      <c r="O13" s="29"/>
      <c r="P13" s="29"/>
      <c r="Q13" s="29"/>
      <c r="R13" s="29"/>
      <c r="S13" s="34"/>
      <c r="T13" s="9"/>
      <c r="U13" s="9"/>
      <c r="V13" s="68" t="s">
        <v>54</v>
      </c>
      <c r="W13" s="3">
        <v>0</v>
      </c>
      <c r="X13" s="29"/>
      <c r="Y13" s="29"/>
      <c r="Z13" s="29"/>
      <c r="AA13" s="29"/>
      <c r="AB13" s="29"/>
      <c r="AC13" s="34"/>
      <c r="AD13" s="9"/>
      <c r="AE13" s="9"/>
      <c r="AF13" s="68" t="s">
        <v>54</v>
      </c>
      <c r="AG13" s="3">
        <v>0</v>
      </c>
      <c r="AH13" s="29">
        <v>1.64</v>
      </c>
      <c r="AI13" s="29">
        <v>0.22885271384774819</v>
      </c>
      <c r="AJ13" s="29">
        <v>2.3828377030910906</v>
      </c>
      <c r="AK13" s="29">
        <v>1.65</v>
      </c>
      <c r="AL13" s="29">
        <v>1.68</v>
      </c>
      <c r="AM13" s="34">
        <v>1.53</v>
      </c>
      <c r="AN13" s="9"/>
      <c r="AO13" s="9"/>
      <c r="AP13" s="68" t="s">
        <v>54</v>
      </c>
      <c r="AQ13" s="3">
        <v>0</v>
      </c>
      <c r="AR13" s="29">
        <f>AV13</f>
        <v>3.4403700000000002</v>
      </c>
      <c r="AS13" s="29"/>
      <c r="AT13" s="29"/>
      <c r="AU13" s="29"/>
      <c r="AV13" s="29">
        <v>3.4403700000000002</v>
      </c>
      <c r="AW13" s="34"/>
      <c r="AX13" s="9"/>
      <c r="AY13" s="9"/>
      <c r="AZ13" s="68" t="s">
        <v>54</v>
      </c>
      <c r="BA13" s="3">
        <v>0</v>
      </c>
      <c r="BB13" s="29"/>
      <c r="BC13" s="29"/>
      <c r="BD13" s="29"/>
      <c r="BE13" s="29"/>
      <c r="BF13" s="29"/>
      <c r="BG13" s="34"/>
      <c r="BH13" s="9"/>
      <c r="BI13" s="9"/>
      <c r="BJ13" s="68" t="s">
        <v>54</v>
      </c>
      <c r="BK13" s="3">
        <v>0</v>
      </c>
      <c r="BL13" s="29"/>
      <c r="BM13" s="29"/>
      <c r="BN13" s="29"/>
      <c r="BO13" s="29"/>
      <c r="BP13" s="29"/>
      <c r="BQ13" s="34"/>
      <c r="BR13" s="9"/>
      <c r="BS13" s="9"/>
      <c r="BT13" s="68" t="s">
        <v>54</v>
      </c>
      <c r="BU13" s="3">
        <v>0</v>
      </c>
      <c r="BV13" s="29">
        <v>6.9</v>
      </c>
      <c r="BW13" s="29"/>
      <c r="BX13" s="29"/>
      <c r="BY13" s="29"/>
      <c r="BZ13" s="29">
        <v>6.9</v>
      </c>
      <c r="CA13" s="34"/>
      <c r="CB13" s="9"/>
      <c r="CC13" s="9"/>
      <c r="CD13" s="68" t="s">
        <v>54</v>
      </c>
      <c r="CE13" s="3">
        <v>0</v>
      </c>
      <c r="CF13" s="29"/>
      <c r="CG13" s="29"/>
      <c r="CH13" s="29"/>
      <c r="CI13" s="29"/>
      <c r="CJ13" s="29"/>
      <c r="CK13" s="34"/>
      <c r="CL13" s="9"/>
      <c r="CM13" s="9"/>
      <c r="CN13" s="68" t="s">
        <v>54</v>
      </c>
      <c r="CO13" s="3">
        <v>0</v>
      </c>
      <c r="CP13" s="29"/>
      <c r="CQ13" s="29"/>
      <c r="CR13" s="29"/>
      <c r="CS13" s="29"/>
      <c r="CT13" s="29"/>
      <c r="CU13" s="34"/>
      <c r="CV13" s="9"/>
      <c r="CW13" s="9"/>
      <c r="CX13" s="68" t="s">
        <v>54</v>
      </c>
      <c r="CY13" s="3">
        <v>0</v>
      </c>
      <c r="CZ13" s="29"/>
      <c r="DA13" s="29"/>
      <c r="DB13" s="29"/>
      <c r="DC13" s="29"/>
      <c r="DD13" s="29"/>
      <c r="DE13" s="34"/>
      <c r="DF13" s="9"/>
      <c r="DG13" s="9"/>
      <c r="DH13" s="68" t="s">
        <v>54</v>
      </c>
      <c r="DI13" s="3">
        <v>0</v>
      </c>
      <c r="DJ13" s="29"/>
      <c r="DK13" s="29"/>
      <c r="DL13" s="29"/>
      <c r="DM13" s="29"/>
      <c r="DN13" s="29"/>
      <c r="DO13" s="34"/>
      <c r="DP13" s="9"/>
      <c r="DQ13" s="9"/>
      <c r="DR13" s="74"/>
      <c r="EB13" s="74"/>
      <c r="EL13" s="74"/>
      <c r="EV13" s="74"/>
      <c r="FF13" s="74"/>
      <c r="FP13" s="74"/>
      <c r="FZ13" s="74"/>
      <c r="GJ13" s="74"/>
      <c r="GT13" s="74"/>
      <c r="HD13" s="74"/>
      <c r="HN13" s="74"/>
      <c r="HX13" s="74"/>
    </row>
    <row r="14" spans="1:232" x14ac:dyDescent="0.3">
      <c r="A14" s="625" t="str">
        <f ca="1">IF(ISBLANK('Data Summary'!A16),"",'Data Summary'!A16)</f>
        <v>MEX_2023_EMIS</v>
      </c>
      <c r="B14" s="69" t="s">
        <v>96</v>
      </c>
      <c r="C14" s="19">
        <v>0</v>
      </c>
      <c r="D14" s="29">
        <v>0.18399264029438822</v>
      </c>
      <c r="E14" s="29"/>
      <c r="F14" s="29"/>
      <c r="G14" s="29"/>
      <c r="H14" s="29">
        <v>0.15552099533437014</v>
      </c>
      <c r="I14" s="34">
        <v>0.19685039370078738</v>
      </c>
      <c r="J14" s="9"/>
      <c r="K14" s="9"/>
      <c r="L14" s="69" t="s">
        <v>96</v>
      </c>
      <c r="M14" s="19">
        <v>0</v>
      </c>
      <c r="N14" s="29"/>
      <c r="O14" s="29"/>
      <c r="P14" s="29"/>
      <c r="Q14" s="29"/>
      <c r="R14" s="29"/>
      <c r="S14" s="34"/>
      <c r="T14" s="9"/>
      <c r="U14" s="9"/>
      <c r="V14" s="69" t="s">
        <v>96</v>
      </c>
      <c r="W14" s="19">
        <v>0</v>
      </c>
      <c r="X14" s="29"/>
      <c r="Y14" s="29"/>
      <c r="Z14" s="29"/>
      <c r="AA14" s="29"/>
      <c r="AB14" s="29"/>
      <c r="AC14" s="34"/>
      <c r="AD14" s="9"/>
      <c r="AE14" s="9"/>
      <c r="AF14" s="69" t="s">
        <v>96</v>
      </c>
      <c r="AG14" s="19">
        <v>0</v>
      </c>
      <c r="AH14" s="29">
        <v>0.27</v>
      </c>
      <c r="AI14" s="29">
        <v>0.19970637765015761</v>
      </c>
      <c r="AJ14" s="29">
        <v>9.5313508123643614E-2</v>
      </c>
      <c r="AK14" s="29">
        <v>0.17</v>
      </c>
      <c r="AL14" s="29">
        <v>0.12</v>
      </c>
      <c r="AM14" s="34">
        <v>0.23</v>
      </c>
      <c r="AN14" s="9"/>
      <c r="AO14" s="9"/>
      <c r="AP14" s="69" t="s">
        <v>96</v>
      </c>
      <c r="AQ14" s="19">
        <v>0</v>
      </c>
      <c r="AR14" s="29"/>
      <c r="AS14" s="29"/>
      <c r="AT14" s="29"/>
      <c r="AU14" s="29"/>
      <c r="AV14" s="29"/>
      <c r="AW14" s="34"/>
      <c r="AX14" s="9"/>
      <c r="AY14" s="9"/>
      <c r="AZ14" s="69" t="s">
        <v>96</v>
      </c>
      <c r="BA14" s="19">
        <v>0</v>
      </c>
      <c r="BB14" s="29"/>
      <c r="BC14" s="29"/>
      <c r="BD14" s="29"/>
      <c r="BE14" s="29"/>
      <c r="BF14" s="29"/>
      <c r="BG14" s="34"/>
      <c r="BH14" s="9"/>
      <c r="BI14" s="9"/>
      <c r="BJ14" s="69" t="s">
        <v>96</v>
      </c>
      <c r="BK14" s="19">
        <v>0</v>
      </c>
      <c r="BL14" s="29"/>
      <c r="BM14" s="29"/>
      <c r="BN14" s="29"/>
      <c r="BO14" s="29"/>
      <c r="BP14" s="29"/>
      <c r="BQ14" s="34"/>
      <c r="BR14" s="9"/>
      <c r="BS14" s="9"/>
      <c r="BT14" s="69" t="s">
        <v>96</v>
      </c>
      <c r="BU14" s="19">
        <v>0</v>
      </c>
      <c r="BV14" s="29"/>
      <c r="BW14" s="29"/>
      <c r="BX14" s="29"/>
      <c r="BY14" s="29"/>
      <c r="BZ14" s="29"/>
      <c r="CA14" s="34"/>
      <c r="CB14" s="9"/>
      <c r="CC14" s="9"/>
      <c r="CD14" s="69" t="s">
        <v>96</v>
      </c>
      <c r="CE14" s="19">
        <v>0</v>
      </c>
      <c r="CF14" s="29"/>
      <c r="CG14" s="29"/>
      <c r="CH14" s="29"/>
      <c r="CI14" s="29"/>
      <c r="CJ14" s="29"/>
      <c r="CK14" s="34"/>
      <c r="CL14" s="9"/>
      <c r="CM14" s="9"/>
      <c r="CN14" s="69" t="s">
        <v>96</v>
      </c>
      <c r="CO14" s="19">
        <v>0</v>
      </c>
      <c r="CP14" s="29"/>
      <c r="CQ14" s="29"/>
      <c r="CR14" s="29"/>
      <c r="CS14" s="29"/>
      <c r="CT14" s="29"/>
      <c r="CU14" s="34"/>
      <c r="CV14" s="9"/>
      <c r="CW14" s="9"/>
      <c r="CX14" s="69" t="s">
        <v>96</v>
      </c>
      <c r="CY14" s="19">
        <v>0</v>
      </c>
      <c r="CZ14" s="29"/>
      <c r="DA14" s="29"/>
      <c r="DB14" s="29"/>
      <c r="DC14" s="29"/>
      <c r="DD14" s="29"/>
      <c r="DE14" s="34"/>
      <c r="DF14" s="9"/>
      <c r="DG14" s="9"/>
      <c r="DH14" s="69" t="s">
        <v>96</v>
      </c>
      <c r="DI14" s="19">
        <v>0</v>
      </c>
      <c r="DJ14" s="29"/>
      <c r="DK14" s="29"/>
      <c r="DL14" s="29"/>
      <c r="DM14" s="29"/>
      <c r="DN14" s="29"/>
      <c r="DO14" s="34"/>
      <c r="DP14" s="9"/>
      <c r="DQ14" s="9"/>
    </row>
    <row r="15" spans="1:232" s="1" customFormat="1" x14ac:dyDescent="0.3">
      <c r="A15" s="625" t="str">
        <f ca="1">IF(ISBLANK('Data Summary'!A17),"",'Data Summary'!A17)</f>
        <v>MEX_2024_EMIS</v>
      </c>
      <c r="B15" s="69" t="s">
        <v>233</v>
      </c>
      <c r="C15" s="4">
        <v>1</v>
      </c>
      <c r="D15" s="29">
        <v>95.124195032198713</v>
      </c>
      <c r="E15" s="5"/>
      <c r="F15" s="5"/>
      <c r="G15" s="5"/>
      <c r="H15" s="29">
        <v>95.645412130637638</v>
      </c>
      <c r="I15" s="34">
        <v>95.078740157480311</v>
      </c>
      <c r="J15" s="9"/>
      <c r="K15" s="9"/>
      <c r="L15" s="69" t="s">
        <v>147</v>
      </c>
      <c r="M15" s="4">
        <v>1</v>
      </c>
      <c r="N15" s="29">
        <v>81.3</v>
      </c>
      <c r="O15" s="5">
        <v>96.6</v>
      </c>
      <c r="P15" s="5">
        <v>62.7</v>
      </c>
      <c r="Q15" s="5"/>
      <c r="R15" s="29">
        <v>81.3</v>
      </c>
      <c r="S15" s="34"/>
      <c r="T15" s="9"/>
      <c r="U15" s="9"/>
      <c r="V15" s="69" t="s">
        <v>147</v>
      </c>
      <c r="W15" s="4">
        <v>1</v>
      </c>
      <c r="X15" s="29">
        <f>286/336*100</f>
        <v>85.11904761904762</v>
      </c>
      <c r="Y15" s="5">
        <f>202/208*100</f>
        <v>97.115384615384613</v>
      </c>
      <c r="Z15" s="5">
        <f>84/128*100</f>
        <v>65.625</v>
      </c>
      <c r="AA15" s="5"/>
      <c r="AB15" s="29">
        <v>85.1</v>
      </c>
      <c r="AC15" s="34"/>
      <c r="AD15" s="9"/>
      <c r="AE15" s="9"/>
      <c r="AF15" s="69" t="s">
        <v>148</v>
      </c>
      <c r="AG15" s="4">
        <v>1</v>
      </c>
      <c r="AH15" s="29">
        <v>78.959999999999994</v>
      </c>
      <c r="AI15" s="5">
        <v>92.19309987477871</v>
      </c>
      <c r="AJ15" s="5">
        <v>66.825033726318267</v>
      </c>
      <c r="AK15" s="5">
        <v>82.53</v>
      </c>
      <c r="AL15" s="29">
        <v>76.069999999999993</v>
      </c>
      <c r="AM15" s="34">
        <v>76.86</v>
      </c>
      <c r="AN15" s="9"/>
      <c r="AO15" s="9"/>
      <c r="AP15" s="69"/>
      <c r="AQ15" s="4"/>
      <c r="AR15" s="29"/>
      <c r="AS15" s="5"/>
      <c r="AT15" s="5"/>
      <c r="AU15" s="5"/>
      <c r="AV15" s="29"/>
      <c r="AW15" s="34"/>
      <c r="AX15" s="9"/>
      <c r="AY15" s="9"/>
      <c r="AZ15" s="69"/>
      <c r="BA15" s="4"/>
      <c r="BB15" s="29"/>
      <c r="BC15" s="5"/>
      <c r="BD15" s="5"/>
      <c r="BE15" s="5"/>
      <c r="BF15" s="29"/>
      <c r="BG15" s="34"/>
      <c r="BH15" s="9"/>
      <c r="BI15" s="9"/>
      <c r="BJ15" s="69" t="s">
        <v>244</v>
      </c>
      <c r="BK15" s="4">
        <v>1</v>
      </c>
      <c r="BL15" s="29"/>
      <c r="BM15" s="5"/>
      <c r="BN15" s="5"/>
      <c r="BO15" s="5">
        <v>60.9</v>
      </c>
      <c r="BP15" s="29"/>
      <c r="BQ15" s="34"/>
      <c r="BR15" s="9"/>
      <c r="BS15" s="9"/>
      <c r="BT15" s="69"/>
      <c r="BU15" s="4"/>
      <c r="BV15" s="29"/>
      <c r="BW15" s="5"/>
      <c r="BX15" s="5"/>
      <c r="BY15" s="5"/>
      <c r="BZ15" s="29"/>
      <c r="CA15" s="34"/>
      <c r="CB15" s="9"/>
      <c r="CC15" s="9"/>
      <c r="CD15" s="69" t="s">
        <v>147</v>
      </c>
      <c r="CE15" s="4">
        <v>1</v>
      </c>
      <c r="CF15" s="29">
        <v>92.346938775510196</v>
      </c>
      <c r="CG15" s="5">
        <v>98.064516129032256</v>
      </c>
      <c r="CH15" s="5">
        <v>70.731707317073173</v>
      </c>
      <c r="CI15" s="5"/>
      <c r="CJ15" s="29">
        <v>92.346938775510196</v>
      </c>
      <c r="CK15" s="34">
        <v>94.594594594594597</v>
      </c>
      <c r="CL15" s="9"/>
      <c r="CM15" s="9"/>
      <c r="CN15" s="69"/>
      <c r="CO15" s="4"/>
      <c r="CP15" s="29"/>
      <c r="CQ15" s="5"/>
      <c r="CR15" s="5"/>
      <c r="CS15" s="5"/>
      <c r="CT15" s="29"/>
      <c r="CU15" s="34"/>
      <c r="CV15" s="9"/>
      <c r="CW15" s="9"/>
      <c r="CX15" s="69" t="s">
        <v>310</v>
      </c>
      <c r="CY15" s="4">
        <v>1</v>
      </c>
      <c r="CZ15" s="29">
        <v>81.265498644817384</v>
      </c>
      <c r="DA15" s="5"/>
      <c r="DB15" s="5"/>
      <c r="DC15" s="5"/>
      <c r="DD15" s="29"/>
      <c r="DE15" s="34"/>
      <c r="DF15" s="9"/>
      <c r="DG15" s="9"/>
      <c r="DH15" s="69" t="s">
        <v>310</v>
      </c>
      <c r="DI15" s="4">
        <v>1</v>
      </c>
      <c r="DJ15" s="29">
        <v>81.680910294535593</v>
      </c>
      <c r="DK15" s="5"/>
      <c r="DL15" s="5"/>
      <c r="DM15" s="5"/>
      <c r="DN15" s="29">
        <v>82.6</v>
      </c>
      <c r="DO15" s="34">
        <v>76.2</v>
      </c>
      <c r="DP15" s="9"/>
      <c r="DQ15" s="9"/>
      <c r="DR15" s="75"/>
      <c r="EB15" s="75"/>
      <c r="EL15" s="75"/>
      <c r="EV15" s="75"/>
      <c r="FF15" s="75"/>
      <c r="FP15" s="75"/>
      <c r="FZ15" s="75"/>
      <c r="GJ15" s="75"/>
      <c r="GT15" s="75"/>
      <c r="HD15" s="75"/>
      <c r="HN15" s="75"/>
      <c r="HX15" s="75"/>
    </row>
    <row r="16" spans="1:232" s="1" customFormat="1" x14ac:dyDescent="0.3">
      <c r="A16" s="603" t="str">
        <f ca="1">IF(ISBLANK('Data Summary'!A18),"",'Data Summary'!A18)</f>
        <v/>
      </c>
      <c r="B16" s="69" t="s">
        <v>232</v>
      </c>
      <c r="C16" s="11">
        <v>1</v>
      </c>
      <c r="D16" s="29">
        <v>0.27598896044158233</v>
      </c>
      <c r="E16" s="5"/>
      <c r="F16" s="5"/>
      <c r="G16" s="5"/>
      <c r="H16" s="29">
        <v>0.31104199066874028</v>
      </c>
      <c r="I16" s="34">
        <v>0.19685039370078738</v>
      </c>
      <c r="J16" s="9"/>
      <c r="K16" s="9"/>
      <c r="L16" s="69"/>
      <c r="M16" s="11"/>
      <c r="N16" s="29"/>
      <c r="O16" s="5"/>
      <c r="P16" s="5"/>
      <c r="Q16" s="5"/>
      <c r="R16" s="29"/>
      <c r="S16" s="34"/>
      <c r="T16" s="9"/>
      <c r="U16" s="9"/>
      <c r="V16" s="69"/>
      <c r="W16" s="11"/>
      <c r="X16" s="29"/>
      <c r="Y16" s="5"/>
      <c r="Z16" s="5"/>
      <c r="AA16" s="5"/>
      <c r="AB16" s="29"/>
      <c r="AC16" s="34"/>
      <c r="AD16" s="9"/>
      <c r="AE16" s="9"/>
      <c r="AF16" s="69" t="s">
        <v>149</v>
      </c>
      <c r="AG16" s="11">
        <v>1</v>
      </c>
      <c r="AH16" s="29">
        <v>3.51</v>
      </c>
      <c r="AI16" s="5">
        <v>2.9740057860874822</v>
      </c>
      <c r="AJ16" s="5">
        <v>4.0999472109801163</v>
      </c>
      <c r="AK16" s="5">
        <v>3.21</v>
      </c>
      <c r="AL16" s="29">
        <v>3.63</v>
      </c>
      <c r="AM16" s="34">
        <v>4.16</v>
      </c>
      <c r="AN16" s="9"/>
      <c r="AO16" s="9"/>
      <c r="AP16" s="69"/>
      <c r="AQ16" s="11"/>
      <c r="AR16" s="29"/>
      <c r="AS16" s="5"/>
      <c r="AT16" s="5"/>
      <c r="AU16" s="5"/>
      <c r="AV16" s="29"/>
      <c r="AW16" s="34"/>
      <c r="AX16" s="9"/>
      <c r="AY16" s="9"/>
      <c r="AZ16" s="69"/>
      <c r="BA16" s="11"/>
      <c r="BB16" s="29"/>
      <c r="BC16" s="5"/>
      <c r="BD16" s="5"/>
      <c r="BE16" s="5"/>
      <c r="BF16" s="29"/>
      <c r="BG16" s="34"/>
      <c r="BH16" s="9"/>
      <c r="BI16" s="9"/>
      <c r="BJ16" s="69" t="s">
        <v>245</v>
      </c>
      <c r="BK16" s="11">
        <v>1</v>
      </c>
      <c r="BL16" s="29"/>
      <c r="BM16" s="5"/>
      <c r="BN16" s="5"/>
      <c r="BO16" s="5">
        <v>29.2</v>
      </c>
      <c r="BP16" s="29"/>
      <c r="BQ16" s="34"/>
      <c r="BR16" s="9"/>
      <c r="BS16" s="9"/>
      <c r="BT16" s="69"/>
      <c r="BU16" s="11"/>
      <c r="BV16" s="29"/>
      <c r="BW16" s="5"/>
      <c r="BX16" s="5"/>
      <c r="BY16" s="5"/>
      <c r="BZ16" s="29"/>
      <c r="CA16" s="34"/>
      <c r="CB16" s="9"/>
      <c r="CC16" s="9"/>
      <c r="CD16" s="69"/>
      <c r="CE16" s="11"/>
      <c r="CF16" s="29"/>
      <c r="CG16" s="5"/>
      <c r="CH16" s="5"/>
      <c r="CI16" s="5"/>
      <c r="CJ16" s="29"/>
      <c r="CK16" s="34"/>
      <c r="CL16" s="9"/>
      <c r="CM16" s="9"/>
      <c r="CN16" s="69"/>
      <c r="CO16" s="11"/>
      <c r="CP16" s="29"/>
      <c r="CQ16" s="5"/>
      <c r="CR16" s="5"/>
      <c r="CS16" s="5"/>
      <c r="CT16" s="29"/>
      <c r="CU16" s="34"/>
      <c r="CV16" s="9"/>
      <c r="CW16" s="9"/>
      <c r="CX16" s="69" t="s">
        <v>311</v>
      </c>
      <c r="CY16" s="11">
        <v>0.5</v>
      </c>
      <c r="CZ16" s="29">
        <v>18.734501355182616</v>
      </c>
      <c r="DA16" s="5"/>
      <c r="DB16" s="5"/>
      <c r="DC16" s="5"/>
      <c r="DD16" s="29"/>
      <c r="DE16" s="34"/>
      <c r="DF16" s="9"/>
      <c r="DG16" s="9"/>
      <c r="DH16" s="69" t="s">
        <v>311</v>
      </c>
      <c r="DI16" s="11">
        <v>0.5</v>
      </c>
      <c r="DJ16" s="29">
        <v>18.319089705464407</v>
      </c>
      <c r="DK16" s="5"/>
      <c r="DL16" s="5"/>
      <c r="DM16" s="5"/>
      <c r="DN16" s="29">
        <v>17.400000000000006</v>
      </c>
      <c r="DO16" s="34">
        <v>23.799999999999997</v>
      </c>
      <c r="DP16" s="9"/>
      <c r="DQ16" s="9"/>
      <c r="DR16" s="75"/>
      <c r="EB16" s="75"/>
      <c r="EL16" s="75"/>
      <c r="EV16" s="75"/>
      <c r="FF16" s="75"/>
      <c r="FP16" s="75"/>
      <c r="FZ16" s="75"/>
      <c r="GJ16" s="75"/>
      <c r="GT16" s="75"/>
      <c r="HD16" s="75"/>
      <c r="HN16" s="75"/>
      <c r="HX16" s="75"/>
    </row>
    <row r="17" spans="1:232" s="1" customFormat="1" x14ac:dyDescent="0.3">
      <c r="A17" s="603" t="str">
        <f ca="1">IF(ISBLANK('Data Summary'!A19),"",'Data Summary'!A19)</f>
        <v/>
      </c>
      <c r="B17" s="69" t="s">
        <v>234</v>
      </c>
      <c r="C17" s="11">
        <v>1</v>
      </c>
      <c r="D17" s="29">
        <v>1.6559337626494939</v>
      </c>
      <c r="E17" s="5"/>
      <c r="F17" s="5"/>
      <c r="G17" s="5"/>
      <c r="H17" s="5">
        <v>1.5552099533437014</v>
      </c>
      <c r="I17" s="23">
        <v>1.5748031496062991</v>
      </c>
      <c r="J17" s="9"/>
      <c r="K17" s="9"/>
      <c r="L17" s="69"/>
      <c r="M17" s="11"/>
      <c r="N17" s="29"/>
      <c r="O17" s="5"/>
      <c r="P17" s="5"/>
      <c r="Q17" s="5"/>
      <c r="R17" s="5"/>
      <c r="S17" s="23"/>
      <c r="T17" s="9"/>
      <c r="U17" s="9"/>
      <c r="V17" s="69"/>
      <c r="W17" s="11"/>
      <c r="X17" s="29"/>
      <c r="Y17" s="5"/>
      <c r="Z17" s="5"/>
      <c r="AA17" s="5"/>
      <c r="AB17" s="5"/>
      <c r="AC17" s="23"/>
      <c r="AD17" s="9"/>
      <c r="AE17" s="9"/>
      <c r="AF17" s="69" t="s">
        <v>164</v>
      </c>
      <c r="AG17" s="11">
        <v>0.5</v>
      </c>
      <c r="AH17" s="29">
        <v>8.57</v>
      </c>
      <c r="AI17" s="5">
        <v>3.3043309296601748</v>
      </c>
      <c r="AJ17" s="5">
        <v>14.239838113672358</v>
      </c>
      <c r="AK17" s="5">
        <v>6.39</v>
      </c>
      <c r="AL17" s="5">
        <v>10.210000000000001</v>
      </c>
      <c r="AM17" s="23">
        <v>10.14</v>
      </c>
      <c r="AN17" s="9"/>
      <c r="AO17" s="9"/>
      <c r="AP17" s="69"/>
      <c r="AQ17" s="11"/>
      <c r="AR17" s="29"/>
      <c r="AS17" s="5"/>
      <c r="AT17" s="5"/>
      <c r="AU17" s="5"/>
      <c r="AV17" s="5"/>
      <c r="AW17" s="23"/>
      <c r="AX17" s="9"/>
      <c r="AY17" s="9"/>
      <c r="AZ17" s="69"/>
      <c r="BA17" s="11"/>
      <c r="BB17" s="29"/>
      <c r="BC17" s="5"/>
      <c r="BD17" s="5"/>
      <c r="BE17" s="5"/>
      <c r="BF17" s="5"/>
      <c r="BG17" s="23"/>
      <c r="BH17" s="9"/>
      <c r="BI17" s="9"/>
      <c r="BJ17" s="69"/>
      <c r="BK17" s="11"/>
      <c r="BL17" s="29"/>
      <c r="BM17" s="5"/>
      <c r="BN17" s="5"/>
      <c r="BO17" s="5"/>
      <c r="BP17" s="5"/>
      <c r="BQ17" s="23"/>
      <c r="BR17" s="9"/>
      <c r="BS17" s="9"/>
      <c r="BT17" s="69"/>
      <c r="BU17" s="11"/>
      <c r="BV17" s="29"/>
      <c r="BW17" s="5"/>
      <c r="BX17" s="5"/>
      <c r="BY17" s="5"/>
      <c r="BZ17" s="5"/>
      <c r="CA17" s="23"/>
      <c r="CB17" s="9"/>
      <c r="CC17" s="9"/>
      <c r="CD17" s="69"/>
      <c r="CE17" s="11"/>
      <c r="CF17" s="29"/>
      <c r="CG17" s="5"/>
      <c r="CH17" s="5"/>
      <c r="CI17" s="5"/>
      <c r="CJ17" s="5"/>
      <c r="CK17" s="23"/>
      <c r="CL17" s="9"/>
      <c r="CM17" s="9"/>
      <c r="CN17" s="69"/>
      <c r="CO17" s="11"/>
      <c r="CP17" s="29"/>
      <c r="CQ17" s="5"/>
      <c r="CR17" s="5"/>
      <c r="CS17" s="5"/>
      <c r="CT17" s="5"/>
      <c r="CU17" s="23"/>
      <c r="CV17" s="9"/>
      <c r="CW17" s="9"/>
      <c r="CX17" s="69"/>
      <c r="CY17" s="11"/>
      <c r="CZ17" s="29"/>
      <c r="DA17" s="5"/>
      <c r="DB17" s="5"/>
      <c r="DC17" s="5"/>
      <c r="DD17" s="5"/>
      <c r="DE17" s="23"/>
      <c r="DF17" s="9"/>
      <c r="DG17" s="9"/>
      <c r="DH17" s="69"/>
      <c r="DI17" s="11"/>
      <c r="DJ17" s="29"/>
      <c r="DK17" s="5"/>
      <c r="DL17" s="5"/>
      <c r="DM17" s="5"/>
      <c r="DN17" s="5"/>
      <c r="DO17" s="23"/>
      <c r="DP17" s="9"/>
      <c r="DQ17" s="9"/>
      <c r="DR17" s="75"/>
      <c r="EB17" s="75"/>
      <c r="EL17" s="75"/>
      <c r="EV17" s="75"/>
      <c r="FF17" s="75"/>
      <c r="FP17" s="75"/>
      <c r="FZ17" s="75"/>
      <c r="GJ17" s="75"/>
      <c r="GT17" s="75"/>
      <c r="HD17" s="75"/>
      <c r="HN17" s="75"/>
      <c r="HX17" s="75"/>
    </row>
    <row r="18" spans="1:232" s="1" customFormat="1" x14ac:dyDescent="0.3">
      <c r="A18" s="603" t="str">
        <f ca="1">IF(ISBLANK('Data Summary'!A20),"",'Data Summary'!A20)</f>
        <v/>
      </c>
      <c r="B18" s="69" t="s">
        <v>235</v>
      </c>
      <c r="C18" s="11">
        <v>0</v>
      </c>
      <c r="D18" s="29">
        <v>0.45998160073597055</v>
      </c>
      <c r="E18" s="35"/>
      <c r="F18" s="35"/>
      <c r="G18" s="5"/>
      <c r="H18" s="5">
        <v>0.62208398133748055</v>
      </c>
      <c r="I18" s="23">
        <v>0.19685039370078738</v>
      </c>
      <c r="J18" s="9"/>
      <c r="K18" s="9"/>
      <c r="L18" s="69"/>
      <c r="M18" s="11"/>
      <c r="N18" s="29"/>
      <c r="O18" s="35"/>
      <c r="P18" s="35"/>
      <c r="Q18" s="5"/>
      <c r="R18" s="5"/>
      <c r="S18" s="23"/>
      <c r="T18" s="9"/>
      <c r="U18" s="9"/>
      <c r="V18" s="69"/>
      <c r="W18" s="11"/>
      <c r="X18" s="29"/>
      <c r="Y18" s="35"/>
      <c r="Z18" s="35"/>
      <c r="AA18" s="5"/>
      <c r="AB18" s="5"/>
      <c r="AC18" s="23"/>
      <c r="AD18" s="9"/>
      <c r="AE18" s="9"/>
      <c r="AF18" s="69" t="s">
        <v>165</v>
      </c>
      <c r="AG18" s="11">
        <v>0</v>
      </c>
      <c r="AH18" s="29">
        <v>4.07</v>
      </c>
      <c r="AI18" s="35">
        <v>0.34759704650459866</v>
      </c>
      <c r="AJ18" s="35">
        <v>7.2980819989442196</v>
      </c>
      <c r="AK18" s="5">
        <v>3.69</v>
      </c>
      <c r="AL18" s="5">
        <v>4.7699999999999996</v>
      </c>
      <c r="AM18" s="23">
        <v>3.79</v>
      </c>
      <c r="AN18" s="9"/>
      <c r="AO18" s="9"/>
      <c r="AP18" s="69"/>
      <c r="AQ18" s="11"/>
      <c r="AR18" s="29"/>
      <c r="AS18" s="35"/>
      <c r="AT18" s="35"/>
      <c r="AU18" s="5"/>
      <c r="AV18" s="5"/>
      <c r="AW18" s="23"/>
      <c r="AX18" s="9"/>
      <c r="AY18" s="9"/>
      <c r="AZ18" s="69"/>
      <c r="BA18" s="11"/>
      <c r="BB18" s="29"/>
      <c r="BC18" s="35"/>
      <c r="BD18" s="35"/>
      <c r="BE18" s="5"/>
      <c r="BF18" s="5"/>
      <c r="BG18" s="23"/>
      <c r="BH18" s="9"/>
      <c r="BI18" s="9"/>
      <c r="BJ18" s="69"/>
      <c r="BK18" s="11"/>
      <c r="BL18" s="29"/>
      <c r="BM18" s="35"/>
      <c r="BN18" s="35"/>
      <c r="BO18" s="5"/>
      <c r="BP18" s="5"/>
      <c r="BQ18" s="23"/>
      <c r="BR18" s="9"/>
      <c r="BS18" s="9"/>
      <c r="BT18" s="69"/>
      <c r="BU18" s="11"/>
      <c r="BV18" s="29"/>
      <c r="BW18" s="35"/>
      <c r="BX18" s="35"/>
      <c r="BY18" s="5"/>
      <c r="BZ18" s="5"/>
      <c r="CA18" s="23"/>
      <c r="CB18" s="9"/>
      <c r="CC18" s="9"/>
      <c r="CD18" s="69"/>
      <c r="CE18" s="11"/>
      <c r="CF18" s="29"/>
      <c r="CG18" s="35"/>
      <c r="CH18" s="35"/>
      <c r="CI18" s="5"/>
      <c r="CJ18" s="5"/>
      <c r="CK18" s="23"/>
      <c r="CL18" s="9"/>
      <c r="CM18" s="9"/>
      <c r="CN18" s="69"/>
      <c r="CO18" s="11"/>
      <c r="CP18" s="29"/>
      <c r="CQ18" s="35"/>
      <c r="CR18" s="35"/>
      <c r="CS18" s="5"/>
      <c r="CT18" s="5"/>
      <c r="CU18" s="23"/>
      <c r="CV18" s="9"/>
      <c r="CW18" s="9"/>
      <c r="CX18" s="69"/>
      <c r="CY18" s="11"/>
      <c r="CZ18" s="29"/>
      <c r="DA18" s="35"/>
      <c r="DB18" s="35"/>
      <c r="DC18" s="5"/>
      <c r="DD18" s="5"/>
      <c r="DE18" s="23"/>
      <c r="DF18" s="9"/>
      <c r="DG18" s="9"/>
      <c r="DH18" s="69"/>
      <c r="DI18" s="11"/>
      <c r="DJ18" s="29"/>
      <c r="DK18" s="35"/>
      <c r="DL18" s="35"/>
      <c r="DM18" s="5"/>
      <c r="DN18" s="5"/>
      <c r="DO18" s="23"/>
      <c r="DP18" s="9"/>
      <c r="DQ18" s="9"/>
      <c r="DR18" s="75"/>
      <c r="EB18" s="75"/>
      <c r="EL18" s="75"/>
      <c r="EV18" s="75"/>
      <c r="FF18" s="75"/>
      <c r="FP18" s="75"/>
      <c r="FZ18" s="75"/>
      <c r="GJ18" s="75"/>
      <c r="GT18" s="75"/>
      <c r="HD18" s="75"/>
      <c r="HN18" s="75"/>
      <c r="HX18" s="75"/>
    </row>
    <row r="19" spans="1:232" s="1" customFormat="1" x14ac:dyDescent="0.3">
      <c r="A19" s="603" t="str">
        <f ca="1">IF(ISBLANK('Data Summary'!A21),"",'Data Summary'!A21)</f>
        <v/>
      </c>
      <c r="B19" s="69" t="s">
        <v>236</v>
      </c>
      <c r="C19" s="4">
        <v>0.5</v>
      </c>
      <c r="D19" s="29">
        <v>1.3799448022079117</v>
      </c>
      <c r="E19" s="35"/>
      <c r="F19" s="35"/>
      <c r="G19" s="35"/>
      <c r="H19" s="35">
        <v>0.62208398133748055</v>
      </c>
      <c r="I19" s="36">
        <v>2.1653543307086616</v>
      </c>
      <c r="J19" s="9"/>
      <c r="K19" s="9"/>
      <c r="L19" s="69"/>
      <c r="M19" s="4"/>
      <c r="N19" s="29"/>
      <c r="O19" s="35"/>
      <c r="P19" s="35"/>
      <c r="Q19" s="35"/>
      <c r="R19" s="35"/>
      <c r="S19" s="36"/>
      <c r="T19" s="9"/>
      <c r="U19" s="9"/>
      <c r="V19" s="69"/>
      <c r="W19" s="4"/>
      <c r="X19" s="29"/>
      <c r="Y19" s="35"/>
      <c r="Z19" s="35"/>
      <c r="AA19" s="35"/>
      <c r="AB19" s="35"/>
      <c r="AC19" s="36"/>
      <c r="AD19" s="9"/>
      <c r="AE19" s="9"/>
      <c r="AF19" s="69" t="s">
        <v>150</v>
      </c>
      <c r="AG19" s="4">
        <v>0.5</v>
      </c>
      <c r="AH19" s="29">
        <v>2.98</v>
      </c>
      <c r="AI19" s="35">
        <v>0.7524072714711344</v>
      </c>
      <c r="AJ19" s="35">
        <v>5.058947738870315</v>
      </c>
      <c r="AK19" s="35">
        <v>2.37</v>
      </c>
      <c r="AL19" s="35">
        <v>3.51</v>
      </c>
      <c r="AM19" s="36">
        <v>3.3</v>
      </c>
      <c r="AN19" s="9"/>
      <c r="AO19" s="9"/>
      <c r="AP19" s="69"/>
      <c r="AQ19" s="4"/>
      <c r="AR19" s="29"/>
      <c r="AS19" s="35"/>
      <c r="AT19" s="35"/>
      <c r="AU19" s="35"/>
      <c r="AV19" s="35"/>
      <c r="AW19" s="36"/>
      <c r="AX19" s="9"/>
      <c r="AY19" s="9"/>
      <c r="AZ19" s="69"/>
      <c r="BA19" s="4"/>
      <c r="BB19" s="29"/>
      <c r="BC19" s="35"/>
      <c r="BD19" s="35"/>
      <c r="BE19" s="35"/>
      <c r="BF19" s="35"/>
      <c r="BG19" s="36"/>
      <c r="BH19" s="9"/>
      <c r="BI19" s="9"/>
      <c r="BJ19" s="69"/>
      <c r="BK19" s="4"/>
      <c r="BL19" s="29"/>
      <c r="BM19" s="35"/>
      <c r="BN19" s="35"/>
      <c r="BO19" s="35"/>
      <c r="BP19" s="35"/>
      <c r="BQ19" s="36"/>
      <c r="BR19" s="9"/>
      <c r="BS19" s="9"/>
      <c r="BT19" s="69"/>
      <c r="BU19" s="4"/>
      <c r="BV19" s="29"/>
      <c r="BW19" s="35"/>
      <c r="BX19" s="35"/>
      <c r="BY19" s="35"/>
      <c r="BZ19" s="35"/>
      <c r="CA19" s="36"/>
      <c r="CB19" s="9"/>
      <c r="CC19" s="9"/>
      <c r="CD19" s="69"/>
      <c r="CE19" s="4"/>
      <c r="CF19" s="29"/>
      <c r="CG19" s="35"/>
      <c r="CH19" s="35"/>
      <c r="CI19" s="35"/>
      <c r="CJ19" s="35"/>
      <c r="CK19" s="36"/>
      <c r="CL19" s="9"/>
      <c r="CM19" s="9"/>
      <c r="CN19" s="69"/>
      <c r="CO19" s="4"/>
      <c r="CP19" s="29"/>
      <c r="CQ19" s="35"/>
      <c r="CR19" s="35"/>
      <c r="CS19" s="35"/>
      <c r="CT19" s="35"/>
      <c r="CU19" s="36"/>
      <c r="CV19" s="9"/>
      <c r="CW19" s="9"/>
      <c r="CX19" s="69"/>
      <c r="CY19" s="4"/>
      <c r="CZ19" s="29"/>
      <c r="DA19" s="35"/>
      <c r="DB19" s="35"/>
      <c r="DC19" s="35"/>
      <c r="DD19" s="35"/>
      <c r="DE19" s="36"/>
      <c r="DF19" s="9"/>
      <c r="DG19" s="9"/>
      <c r="DH19" s="69"/>
      <c r="DI19" s="4"/>
      <c r="DJ19" s="29"/>
      <c r="DK19" s="35"/>
      <c r="DL19" s="35"/>
      <c r="DM19" s="35"/>
      <c r="DN19" s="35"/>
      <c r="DO19" s="36"/>
      <c r="DP19" s="9"/>
      <c r="DQ19" s="9"/>
      <c r="DR19" s="75"/>
      <c r="EB19" s="75"/>
      <c r="EL19" s="75"/>
      <c r="EV19" s="75"/>
      <c r="FF19" s="75"/>
      <c r="FP19" s="75"/>
      <c r="FZ19" s="75"/>
      <c r="GJ19" s="75"/>
      <c r="GT19" s="75"/>
      <c r="HD19" s="75"/>
      <c r="HN19" s="75"/>
      <c r="HX19" s="75"/>
    </row>
    <row r="20" spans="1:232" s="1" customFormat="1" x14ac:dyDescent="0.3">
      <c r="A20" s="603" t="str">
        <f ca="1">IF(ISBLANK('Data Summary'!A22),"",'Data Summary'!A22)</f>
        <v/>
      </c>
      <c r="B20" s="69" t="s">
        <v>237</v>
      </c>
      <c r="C20" s="4">
        <v>0.5</v>
      </c>
      <c r="D20" s="35">
        <v>0.36798528058877644</v>
      </c>
      <c r="E20" s="35"/>
      <c r="F20" s="35"/>
      <c r="G20" s="35"/>
      <c r="H20" s="35">
        <v>0.46656298600311047</v>
      </c>
      <c r="I20" s="37">
        <v>0.19685039370078738</v>
      </c>
      <c r="J20" s="9"/>
      <c r="K20" s="9"/>
      <c r="L20" s="69"/>
      <c r="M20" s="4"/>
      <c r="N20" s="35"/>
      <c r="O20" s="35"/>
      <c r="P20" s="35"/>
      <c r="Q20" s="35"/>
      <c r="R20" s="35"/>
      <c r="S20" s="37"/>
      <c r="T20" s="9"/>
      <c r="U20" s="9"/>
      <c r="V20" s="69"/>
      <c r="W20" s="4"/>
      <c r="X20" s="35"/>
      <c r="Y20" s="35"/>
      <c r="Z20" s="35"/>
      <c r="AA20" s="35"/>
      <c r="AB20" s="35"/>
      <c r="AC20" s="37"/>
      <c r="AD20" s="9"/>
      <c r="AE20" s="9"/>
      <c r="AF20" s="69"/>
      <c r="AG20" s="4"/>
      <c r="AH20" s="35"/>
      <c r="AI20" s="35"/>
      <c r="AJ20" s="35"/>
      <c r="AK20" s="35"/>
      <c r="AL20" s="35"/>
      <c r="AM20" s="37"/>
      <c r="AN20" s="9"/>
      <c r="AO20" s="9"/>
      <c r="AP20" s="69"/>
      <c r="AQ20" s="4"/>
      <c r="AR20" s="35"/>
      <c r="AS20" s="35"/>
      <c r="AT20" s="35"/>
      <c r="AU20" s="35"/>
      <c r="AV20" s="35"/>
      <c r="AW20" s="37"/>
      <c r="AX20" s="9"/>
      <c r="AY20" s="9"/>
      <c r="AZ20" s="69"/>
      <c r="BA20" s="4"/>
      <c r="BB20" s="35"/>
      <c r="BC20" s="35"/>
      <c r="BD20" s="35"/>
      <c r="BE20" s="35"/>
      <c r="BF20" s="35"/>
      <c r="BG20" s="37"/>
      <c r="BH20" s="9"/>
      <c r="BI20" s="9"/>
      <c r="BJ20" s="69"/>
      <c r="BK20" s="4"/>
      <c r="BL20" s="35"/>
      <c r="BM20" s="35"/>
      <c r="BN20" s="35"/>
      <c r="BO20" s="35"/>
      <c r="BP20" s="35"/>
      <c r="BQ20" s="37"/>
      <c r="BR20" s="9"/>
      <c r="BS20" s="9"/>
      <c r="BT20" s="69"/>
      <c r="BU20" s="4"/>
      <c r="BV20" s="35"/>
      <c r="BW20" s="35"/>
      <c r="BX20" s="35"/>
      <c r="BY20" s="35"/>
      <c r="BZ20" s="35"/>
      <c r="CA20" s="37"/>
      <c r="CB20" s="9"/>
      <c r="CC20" s="9"/>
      <c r="CD20" s="69"/>
      <c r="CE20" s="4"/>
      <c r="CF20" s="35"/>
      <c r="CG20" s="35"/>
      <c r="CH20" s="35"/>
      <c r="CI20" s="35"/>
      <c r="CJ20" s="35"/>
      <c r="CK20" s="37"/>
      <c r="CL20" s="9"/>
      <c r="CM20" s="9"/>
      <c r="CN20" s="69"/>
      <c r="CO20" s="4"/>
      <c r="CP20" s="35"/>
      <c r="CQ20" s="35"/>
      <c r="CR20" s="35"/>
      <c r="CS20" s="35"/>
      <c r="CT20" s="35"/>
      <c r="CU20" s="37"/>
      <c r="CV20" s="9"/>
      <c r="CW20" s="9"/>
      <c r="CX20" s="69"/>
      <c r="CY20" s="4"/>
      <c r="CZ20" s="35"/>
      <c r="DA20" s="35"/>
      <c r="DB20" s="35"/>
      <c r="DC20" s="35"/>
      <c r="DD20" s="35"/>
      <c r="DE20" s="37"/>
      <c r="DF20" s="9"/>
      <c r="DG20" s="9"/>
      <c r="DH20" s="69"/>
      <c r="DI20" s="4"/>
      <c r="DJ20" s="35"/>
      <c r="DK20" s="35"/>
      <c r="DL20" s="35"/>
      <c r="DM20" s="35"/>
      <c r="DN20" s="35"/>
      <c r="DO20" s="37"/>
      <c r="DP20" s="9"/>
      <c r="DQ20" s="9"/>
      <c r="DR20" s="75"/>
      <c r="EB20" s="75"/>
      <c r="EL20" s="75"/>
      <c r="EV20" s="75"/>
      <c r="FF20" s="75"/>
      <c r="FP20" s="75"/>
      <c r="FZ20" s="75"/>
      <c r="GJ20" s="75"/>
      <c r="GT20" s="75"/>
      <c r="HD20" s="75"/>
      <c r="HN20" s="75"/>
      <c r="HX20" s="75"/>
    </row>
    <row r="21" spans="1:232" s="1" customFormat="1" x14ac:dyDescent="0.3">
      <c r="A21" s="603" t="str">
        <f ca="1">IF(ISBLANK('Data Summary'!A23),"",'Data Summary'!A23)</f>
        <v/>
      </c>
      <c r="B21" s="69"/>
      <c r="C21" s="11"/>
      <c r="D21" s="5"/>
      <c r="E21" s="5"/>
      <c r="F21" s="5"/>
      <c r="G21" s="5"/>
      <c r="H21" s="5"/>
      <c r="I21" s="37"/>
      <c r="J21" s="9"/>
      <c r="K21" s="9"/>
      <c r="L21" s="69"/>
      <c r="M21" s="11"/>
      <c r="N21" s="5"/>
      <c r="O21" s="5"/>
      <c r="P21" s="5"/>
      <c r="Q21" s="5"/>
      <c r="R21" s="5"/>
      <c r="S21" s="37"/>
      <c r="T21" s="9"/>
      <c r="U21" s="9"/>
      <c r="V21" s="69"/>
      <c r="W21" s="11"/>
      <c r="X21" s="5"/>
      <c r="Y21" s="5"/>
      <c r="Z21" s="5"/>
      <c r="AA21" s="5"/>
      <c r="AB21" s="5"/>
      <c r="AC21" s="37"/>
      <c r="AD21" s="9"/>
      <c r="AE21" s="9"/>
      <c r="AF21" s="69"/>
      <c r="AG21" s="11"/>
      <c r="AH21" s="5"/>
      <c r="AI21" s="5"/>
      <c r="AJ21" s="5"/>
      <c r="AK21" s="5"/>
      <c r="AL21" s="5"/>
      <c r="AM21" s="37"/>
      <c r="AN21" s="9"/>
      <c r="AO21" s="9"/>
      <c r="AP21" s="69"/>
      <c r="AQ21" s="11"/>
      <c r="AR21" s="5"/>
      <c r="AS21" s="5"/>
      <c r="AT21" s="5"/>
      <c r="AU21" s="5"/>
      <c r="AV21" s="5"/>
      <c r="AW21" s="37"/>
      <c r="AX21" s="9"/>
      <c r="AY21" s="9"/>
      <c r="AZ21" s="69"/>
      <c r="BA21" s="11"/>
      <c r="BB21" s="5"/>
      <c r="BC21" s="5"/>
      <c r="BD21" s="5"/>
      <c r="BE21" s="5"/>
      <c r="BF21" s="5"/>
      <c r="BG21" s="37"/>
      <c r="BH21" s="9"/>
      <c r="BI21" s="9"/>
      <c r="BJ21" s="69"/>
      <c r="BK21" s="11"/>
      <c r="BL21" s="5"/>
      <c r="BM21" s="5"/>
      <c r="BN21" s="5"/>
      <c r="BO21" s="5"/>
      <c r="BP21" s="5"/>
      <c r="BQ21" s="37"/>
      <c r="BR21" s="9"/>
      <c r="BS21" s="9"/>
      <c r="BT21" s="69"/>
      <c r="BU21" s="11"/>
      <c r="BV21" s="5"/>
      <c r="BW21" s="5"/>
      <c r="BX21" s="5"/>
      <c r="BY21" s="5"/>
      <c r="BZ21" s="5"/>
      <c r="CA21" s="37"/>
      <c r="CB21" s="9"/>
      <c r="CC21" s="9"/>
      <c r="CD21" s="69"/>
      <c r="CE21" s="11"/>
      <c r="CF21" s="5"/>
      <c r="CG21" s="5"/>
      <c r="CH21" s="5"/>
      <c r="CI21" s="5"/>
      <c r="CJ21" s="5"/>
      <c r="CK21" s="37"/>
      <c r="CL21" s="9"/>
      <c r="CM21" s="9"/>
      <c r="CN21" s="69"/>
      <c r="CO21" s="11"/>
      <c r="CP21" s="5"/>
      <c r="CQ21" s="5"/>
      <c r="CR21" s="5"/>
      <c r="CS21" s="5"/>
      <c r="CT21" s="5"/>
      <c r="CU21" s="37"/>
      <c r="CV21" s="9"/>
      <c r="CW21" s="9"/>
      <c r="CX21" s="69"/>
      <c r="CY21" s="11"/>
      <c r="CZ21" s="5"/>
      <c r="DA21" s="5"/>
      <c r="DB21" s="5"/>
      <c r="DC21" s="5"/>
      <c r="DD21" s="5"/>
      <c r="DE21" s="37"/>
      <c r="DF21" s="9"/>
      <c r="DG21" s="9"/>
      <c r="DH21" s="69"/>
      <c r="DI21" s="11"/>
      <c r="DJ21" s="5"/>
      <c r="DK21" s="5"/>
      <c r="DL21" s="5"/>
      <c r="DM21" s="5"/>
      <c r="DN21" s="5"/>
      <c r="DO21" s="37"/>
      <c r="DP21" s="9"/>
      <c r="DQ21" s="9"/>
      <c r="DR21" s="75"/>
      <c r="EB21" s="75"/>
      <c r="EL21" s="75"/>
      <c r="EV21" s="75"/>
      <c r="FF21" s="75"/>
      <c r="FP21" s="75"/>
      <c r="FZ21" s="75"/>
      <c r="GJ21" s="75"/>
      <c r="GT21" s="75"/>
      <c r="HD21" s="75"/>
      <c r="HN21" s="75"/>
      <c r="HX21" s="75"/>
    </row>
    <row r="22" spans="1:232" s="1" customFormat="1" x14ac:dyDescent="0.3">
      <c r="A22" s="603" t="str">
        <f ca="1">IF(ISBLANK('Data Summary'!A24),"",'Data Summary'!A24)</f>
        <v/>
      </c>
      <c r="B22" s="69"/>
      <c r="C22" s="11"/>
      <c r="D22" s="5"/>
      <c r="E22" s="5"/>
      <c r="F22" s="5"/>
      <c r="G22" s="5"/>
      <c r="H22" s="5"/>
      <c r="I22" s="23"/>
      <c r="J22" s="9"/>
      <c r="K22" s="9"/>
      <c r="L22" s="69"/>
      <c r="M22" s="11"/>
      <c r="N22" s="5"/>
      <c r="O22" s="5"/>
      <c r="P22" s="5"/>
      <c r="Q22" s="5"/>
      <c r="R22" s="5"/>
      <c r="S22" s="23"/>
      <c r="T22" s="9"/>
      <c r="U22" s="9"/>
      <c r="V22" s="69"/>
      <c r="W22" s="11"/>
      <c r="X22" s="5"/>
      <c r="Y22" s="5"/>
      <c r="Z22" s="5"/>
      <c r="AA22" s="5"/>
      <c r="AB22" s="5"/>
      <c r="AC22" s="23"/>
      <c r="AD22" s="9"/>
      <c r="AE22" s="9"/>
      <c r="AF22" s="69"/>
      <c r="AG22" s="11"/>
      <c r="AH22" s="5"/>
      <c r="AI22" s="5"/>
      <c r="AJ22" s="5"/>
      <c r="AK22" s="5"/>
      <c r="AL22" s="5"/>
      <c r="AM22" s="23"/>
      <c r="AN22" s="9"/>
      <c r="AO22" s="9"/>
      <c r="AP22" s="69"/>
      <c r="AQ22" s="11"/>
      <c r="AR22" s="5"/>
      <c r="AS22" s="5"/>
      <c r="AT22" s="5"/>
      <c r="AU22" s="5"/>
      <c r="AV22" s="5"/>
      <c r="AW22" s="23"/>
      <c r="AX22" s="9"/>
      <c r="AY22" s="9"/>
      <c r="AZ22" s="69"/>
      <c r="BA22" s="11"/>
      <c r="BB22" s="5"/>
      <c r="BC22" s="5"/>
      <c r="BD22" s="5"/>
      <c r="BE22" s="5"/>
      <c r="BF22" s="5"/>
      <c r="BG22" s="23"/>
      <c r="BH22" s="9"/>
      <c r="BI22" s="9"/>
      <c r="BJ22" s="69"/>
      <c r="BK22" s="11"/>
      <c r="BL22" s="5"/>
      <c r="BM22" s="5"/>
      <c r="BN22" s="5"/>
      <c r="BO22" s="5"/>
      <c r="BP22" s="5"/>
      <c r="BQ22" s="23"/>
      <c r="BR22" s="9"/>
      <c r="BS22" s="9"/>
      <c r="BT22" s="69"/>
      <c r="BU22" s="11"/>
      <c r="BV22" s="5"/>
      <c r="BW22" s="5"/>
      <c r="BX22" s="5"/>
      <c r="BY22" s="5"/>
      <c r="BZ22" s="5"/>
      <c r="CA22" s="23"/>
      <c r="CB22" s="9"/>
      <c r="CC22" s="9"/>
      <c r="CD22" s="69"/>
      <c r="CE22" s="11"/>
      <c r="CF22" s="5"/>
      <c r="CG22" s="5"/>
      <c r="CH22" s="5"/>
      <c r="CI22" s="5"/>
      <c r="CJ22" s="5"/>
      <c r="CK22" s="23"/>
      <c r="CL22" s="9"/>
      <c r="CM22" s="9"/>
      <c r="CN22" s="69"/>
      <c r="CO22" s="11"/>
      <c r="CP22" s="5"/>
      <c r="CQ22" s="5"/>
      <c r="CR22" s="5"/>
      <c r="CS22" s="5"/>
      <c r="CT22" s="5"/>
      <c r="CU22" s="23"/>
      <c r="CV22" s="9"/>
      <c r="CW22" s="9"/>
      <c r="CX22" s="69"/>
      <c r="CY22" s="11"/>
      <c r="CZ22" s="5"/>
      <c r="DA22" s="5"/>
      <c r="DB22" s="5"/>
      <c r="DC22" s="5"/>
      <c r="DD22" s="5"/>
      <c r="DE22" s="23"/>
      <c r="DF22" s="9"/>
      <c r="DG22" s="9"/>
      <c r="DH22" s="69"/>
      <c r="DI22" s="11"/>
      <c r="DJ22" s="5"/>
      <c r="DK22" s="5"/>
      <c r="DL22" s="5"/>
      <c r="DM22" s="5"/>
      <c r="DN22" s="5"/>
      <c r="DO22" s="23"/>
      <c r="DP22" s="9"/>
      <c r="DQ22" s="9"/>
      <c r="DR22" s="75"/>
      <c r="EB22" s="75"/>
      <c r="EL22" s="75"/>
      <c r="EV22" s="75"/>
      <c r="FF22" s="75"/>
      <c r="FP22" s="75"/>
      <c r="FZ22" s="75"/>
      <c r="GJ22" s="75"/>
      <c r="GT22" s="75"/>
      <c r="HD22" s="75"/>
      <c r="HN22" s="75"/>
      <c r="HX22" s="75"/>
    </row>
    <row r="23" spans="1:232" s="1" customFormat="1" x14ac:dyDescent="0.3">
      <c r="A23" s="603" t="str">
        <f ca="1">IF(ISBLANK('Data Summary'!A25),"",'Data Summary'!A25)</f>
        <v/>
      </c>
      <c r="B23" s="69"/>
      <c r="C23" s="11"/>
      <c r="D23" s="5"/>
      <c r="E23" s="5"/>
      <c r="F23" s="5"/>
      <c r="G23" s="5"/>
      <c r="H23" s="5"/>
      <c r="I23" s="23"/>
      <c r="J23" s="9"/>
      <c r="K23" s="9"/>
      <c r="L23" s="69"/>
      <c r="M23" s="11"/>
      <c r="N23" s="5"/>
      <c r="O23" s="5"/>
      <c r="P23" s="5"/>
      <c r="Q23" s="5"/>
      <c r="R23" s="5"/>
      <c r="S23" s="23"/>
      <c r="T23" s="9"/>
      <c r="U23" s="9"/>
      <c r="V23" s="69"/>
      <c r="W23" s="11"/>
      <c r="X23" s="5"/>
      <c r="Y23" s="5"/>
      <c r="Z23" s="5"/>
      <c r="AA23" s="5"/>
      <c r="AB23" s="5"/>
      <c r="AC23" s="23"/>
      <c r="AD23" s="9"/>
      <c r="AE23" s="9"/>
      <c r="AF23" s="69"/>
      <c r="AG23" s="11"/>
      <c r="AH23" s="5"/>
      <c r="AI23" s="5"/>
      <c r="AJ23" s="5"/>
      <c r="AK23" s="5"/>
      <c r="AL23" s="5"/>
      <c r="AM23" s="23"/>
      <c r="AN23" s="9"/>
      <c r="AO23" s="9"/>
      <c r="AP23" s="69"/>
      <c r="AQ23" s="11"/>
      <c r="AR23" s="5"/>
      <c r="AS23" s="5"/>
      <c r="AT23" s="5"/>
      <c r="AU23" s="5"/>
      <c r="AV23" s="5"/>
      <c r="AW23" s="23"/>
      <c r="AX23" s="9"/>
      <c r="AY23" s="9"/>
      <c r="AZ23" s="69"/>
      <c r="BA23" s="11"/>
      <c r="BB23" s="5"/>
      <c r="BC23" s="5"/>
      <c r="BD23" s="5"/>
      <c r="BE23" s="5"/>
      <c r="BF23" s="5"/>
      <c r="BG23" s="23"/>
      <c r="BH23" s="9"/>
      <c r="BI23" s="9"/>
      <c r="BJ23" s="69"/>
      <c r="BK23" s="11"/>
      <c r="BL23" s="5"/>
      <c r="BM23" s="5"/>
      <c r="BN23" s="5"/>
      <c r="BO23" s="5"/>
      <c r="BP23" s="5"/>
      <c r="BQ23" s="23"/>
      <c r="BR23" s="9"/>
      <c r="BS23" s="9"/>
      <c r="BT23" s="69"/>
      <c r="BU23" s="11"/>
      <c r="BV23" s="5"/>
      <c r="BW23" s="5"/>
      <c r="BX23" s="5"/>
      <c r="BY23" s="5"/>
      <c r="BZ23" s="5"/>
      <c r="CA23" s="23"/>
      <c r="CB23" s="9"/>
      <c r="CC23" s="9"/>
      <c r="CD23" s="69"/>
      <c r="CE23" s="11"/>
      <c r="CF23" s="5"/>
      <c r="CG23" s="5"/>
      <c r="CH23" s="5"/>
      <c r="CI23" s="5"/>
      <c r="CJ23" s="5"/>
      <c r="CK23" s="23"/>
      <c r="CL23" s="9"/>
      <c r="CM23" s="9"/>
      <c r="CN23" s="69"/>
      <c r="CO23" s="11"/>
      <c r="CP23" s="5"/>
      <c r="CQ23" s="5"/>
      <c r="CR23" s="5"/>
      <c r="CS23" s="5"/>
      <c r="CT23" s="5"/>
      <c r="CU23" s="23"/>
      <c r="CV23" s="9"/>
      <c r="CW23" s="9"/>
      <c r="CX23" s="69"/>
      <c r="CY23" s="11"/>
      <c r="CZ23" s="5"/>
      <c r="DA23" s="5"/>
      <c r="DB23" s="5"/>
      <c r="DC23" s="5"/>
      <c r="DD23" s="5"/>
      <c r="DE23" s="23"/>
      <c r="DF23" s="9"/>
      <c r="DG23" s="9"/>
      <c r="DH23" s="69"/>
      <c r="DI23" s="11"/>
      <c r="DJ23" s="5"/>
      <c r="DK23" s="5"/>
      <c r="DL23" s="5"/>
      <c r="DM23" s="5"/>
      <c r="DN23" s="5"/>
      <c r="DO23" s="23"/>
      <c r="DP23" s="9"/>
      <c r="DQ23" s="9"/>
      <c r="DR23" s="75"/>
      <c r="EB23" s="75"/>
      <c r="EL23" s="75"/>
      <c r="EV23" s="75"/>
      <c r="FF23" s="75"/>
      <c r="FP23" s="75"/>
      <c r="FZ23" s="75"/>
      <c r="GJ23" s="75"/>
      <c r="GT23" s="75"/>
      <c r="HD23" s="75"/>
      <c r="HN23" s="75"/>
      <c r="HX23" s="75"/>
    </row>
    <row r="24" spans="1:232" s="1" customFormat="1" x14ac:dyDescent="0.3">
      <c r="A24" s="603" t="str">
        <f ca="1">IF(ISBLANK('Data Summary'!A26),"",'Data Summary'!A26)</f>
        <v/>
      </c>
      <c r="B24" s="69"/>
      <c r="C24" s="11"/>
      <c r="D24" s="5"/>
      <c r="E24" s="5"/>
      <c r="F24" s="5"/>
      <c r="G24" s="5"/>
      <c r="H24" s="5"/>
      <c r="I24" s="23"/>
      <c r="J24" s="9"/>
      <c r="K24" s="9"/>
      <c r="L24" s="69"/>
      <c r="M24" s="11"/>
      <c r="N24" s="5"/>
      <c r="O24" s="5"/>
      <c r="P24" s="5"/>
      <c r="Q24" s="5"/>
      <c r="R24" s="5"/>
      <c r="S24" s="23"/>
      <c r="T24" s="9"/>
      <c r="U24" s="9"/>
      <c r="V24" s="69"/>
      <c r="W24" s="11"/>
      <c r="X24" s="5"/>
      <c r="Y24" s="5"/>
      <c r="Z24" s="5"/>
      <c r="AA24" s="5"/>
      <c r="AB24" s="5"/>
      <c r="AC24" s="23"/>
      <c r="AD24" s="9"/>
      <c r="AE24" s="9"/>
      <c r="AF24" s="69"/>
      <c r="AG24" s="11"/>
      <c r="AH24" s="5"/>
      <c r="AI24" s="5"/>
      <c r="AJ24" s="5"/>
      <c r="AK24" s="5"/>
      <c r="AL24" s="5"/>
      <c r="AM24" s="23"/>
      <c r="AN24" s="9"/>
      <c r="AO24" s="9"/>
      <c r="AP24" s="69"/>
      <c r="AQ24" s="11"/>
      <c r="AR24" s="5"/>
      <c r="AS24" s="5"/>
      <c r="AT24" s="5"/>
      <c r="AU24" s="5"/>
      <c r="AV24" s="5"/>
      <c r="AW24" s="23"/>
      <c r="AX24" s="9"/>
      <c r="AY24" s="9"/>
      <c r="AZ24" s="69"/>
      <c r="BA24" s="11"/>
      <c r="BB24" s="5"/>
      <c r="BC24" s="5"/>
      <c r="BD24" s="5"/>
      <c r="BE24" s="5"/>
      <c r="BF24" s="5"/>
      <c r="BG24" s="23"/>
      <c r="BH24" s="9"/>
      <c r="BI24" s="9"/>
      <c r="BJ24" s="69"/>
      <c r="BK24" s="11"/>
      <c r="BL24" s="5"/>
      <c r="BM24" s="5"/>
      <c r="BN24" s="5"/>
      <c r="BO24" s="5"/>
      <c r="BP24" s="5"/>
      <c r="BQ24" s="23"/>
      <c r="BR24" s="9"/>
      <c r="BS24" s="9"/>
      <c r="BT24" s="69"/>
      <c r="BU24" s="11"/>
      <c r="BV24" s="5"/>
      <c r="BW24" s="5"/>
      <c r="BX24" s="5"/>
      <c r="BY24" s="5"/>
      <c r="BZ24" s="5"/>
      <c r="CA24" s="23"/>
      <c r="CB24" s="9"/>
      <c r="CC24" s="9"/>
      <c r="CD24" s="69"/>
      <c r="CE24" s="11"/>
      <c r="CF24" s="5"/>
      <c r="CG24" s="5"/>
      <c r="CH24" s="5"/>
      <c r="CI24" s="5"/>
      <c r="CJ24" s="5"/>
      <c r="CK24" s="23"/>
      <c r="CL24" s="9"/>
      <c r="CM24" s="9"/>
      <c r="CN24" s="69"/>
      <c r="CO24" s="11"/>
      <c r="CP24" s="5"/>
      <c r="CQ24" s="5"/>
      <c r="CR24" s="5"/>
      <c r="CS24" s="5"/>
      <c r="CT24" s="5"/>
      <c r="CU24" s="23"/>
      <c r="CV24" s="9"/>
      <c r="CW24" s="9"/>
      <c r="CX24" s="69"/>
      <c r="CY24" s="11"/>
      <c r="CZ24" s="5"/>
      <c r="DA24" s="5"/>
      <c r="DB24" s="5"/>
      <c r="DC24" s="5"/>
      <c r="DD24" s="5"/>
      <c r="DE24" s="23"/>
      <c r="DF24" s="9"/>
      <c r="DG24" s="9"/>
      <c r="DH24" s="69"/>
      <c r="DI24" s="11"/>
      <c r="DJ24" s="5"/>
      <c r="DK24" s="5"/>
      <c r="DL24" s="5"/>
      <c r="DM24" s="5"/>
      <c r="DN24" s="5"/>
      <c r="DO24" s="23"/>
      <c r="DP24" s="9"/>
      <c r="DQ24" s="9"/>
      <c r="DR24" s="75"/>
      <c r="EB24" s="75"/>
      <c r="EL24" s="75"/>
      <c r="EV24" s="75"/>
      <c r="FF24" s="75"/>
      <c r="FP24" s="75"/>
      <c r="FZ24" s="75"/>
      <c r="GJ24" s="75"/>
      <c r="GT24" s="75"/>
      <c r="HD24" s="75"/>
      <c r="HN24" s="75"/>
      <c r="HX24" s="75"/>
    </row>
    <row r="25" spans="1:232" s="1" customFormat="1" x14ac:dyDescent="0.3">
      <c r="A25" s="603" t="str">
        <f ca="1">IF(ISBLANK('Data Summary'!A27),"",'Data Summary'!A27)</f>
        <v/>
      </c>
      <c r="B25" s="69"/>
      <c r="C25" s="11"/>
      <c r="D25" s="5"/>
      <c r="E25" s="5"/>
      <c r="F25" s="5"/>
      <c r="G25" s="5"/>
      <c r="H25" s="5"/>
      <c r="I25" s="23"/>
      <c r="J25" s="9"/>
      <c r="K25" s="9"/>
      <c r="L25" s="69"/>
      <c r="M25" s="11"/>
      <c r="N25" s="5"/>
      <c r="O25" s="5"/>
      <c r="P25" s="5"/>
      <c r="Q25" s="5"/>
      <c r="R25" s="5"/>
      <c r="S25" s="23"/>
      <c r="T25" s="9"/>
      <c r="U25" s="9"/>
      <c r="V25" s="69"/>
      <c r="W25" s="11"/>
      <c r="X25" s="5"/>
      <c r="Y25" s="5"/>
      <c r="Z25" s="5"/>
      <c r="AA25" s="5"/>
      <c r="AB25" s="5"/>
      <c r="AC25" s="23"/>
      <c r="AD25" s="9"/>
      <c r="AE25" s="9"/>
      <c r="AF25" s="69"/>
      <c r="AG25" s="11"/>
      <c r="AH25" s="5"/>
      <c r="AI25" s="5"/>
      <c r="AJ25" s="5"/>
      <c r="AK25" s="5"/>
      <c r="AL25" s="5"/>
      <c r="AM25" s="23"/>
      <c r="AN25" s="9"/>
      <c r="AO25" s="9"/>
      <c r="AP25" s="69"/>
      <c r="AQ25" s="11"/>
      <c r="AR25" s="5"/>
      <c r="AS25" s="5"/>
      <c r="AT25" s="5"/>
      <c r="AU25" s="5"/>
      <c r="AV25" s="5"/>
      <c r="AW25" s="23"/>
      <c r="AX25" s="9"/>
      <c r="AY25" s="9"/>
      <c r="AZ25" s="69"/>
      <c r="BA25" s="11"/>
      <c r="BB25" s="5"/>
      <c r="BC25" s="5"/>
      <c r="BD25" s="5"/>
      <c r="BE25" s="5"/>
      <c r="BF25" s="5"/>
      <c r="BG25" s="23"/>
      <c r="BH25" s="9"/>
      <c r="BI25" s="9"/>
      <c r="BJ25" s="69"/>
      <c r="BK25" s="11"/>
      <c r="BL25" s="5"/>
      <c r="BM25" s="5"/>
      <c r="BN25" s="5"/>
      <c r="BO25" s="5"/>
      <c r="BP25" s="5"/>
      <c r="BQ25" s="23"/>
      <c r="BR25" s="9"/>
      <c r="BS25" s="9"/>
      <c r="BT25" s="69"/>
      <c r="BU25" s="11"/>
      <c r="BV25" s="5"/>
      <c r="BW25" s="5"/>
      <c r="BX25" s="5"/>
      <c r="BY25" s="5"/>
      <c r="BZ25" s="5"/>
      <c r="CA25" s="23"/>
      <c r="CB25" s="9"/>
      <c r="CC25" s="9"/>
      <c r="CD25" s="69"/>
      <c r="CE25" s="11"/>
      <c r="CF25" s="5"/>
      <c r="CG25" s="5"/>
      <c r="CH25" s="5"/>
      <c r="CI25" s="5"/>
      <c r="CJ25" s="5"/>
      <c r="CK25" s="23"/>
      <c r="CL25" s="9"/>
      <c r="CM25" s="9"/>
      <c r="CN25" s="69"/>
      <c r="CO25" s="11"/>
      <c r="CP25" s="5"/>
      <c r="CQ25" s="5"/>
      <c r="CR25" s="5"/>
      <c r="CS25" s="5"/>
      <c r="CT25" s="5"/>
      <c r="CU25" s="23"/>
      <c r="CV25" s="9"/>
      <c r="CW25" s="9"/>
      <c r="CX25" s="69"/>
      <c r="CY25" s="11"/>
      <c r="CZ25" s="5"/>
      <c r="DA25" s="5"/>
      <c r="DB25" s="5"/>
      <c r="DC25" s="5"/>
      <c r="DD25" s="5"/>
      <c r="DE25" s="23"/>
      <c r="DF25" s="9"/>
      <c r="DG25" s="9"/>
      <c r="DH25" s="69"/>
      <c r="DI25" s="11"/>
      <c r="DJ25" s="5"/>
      <c r="DK25" s="5"/>
      <c r="DL25" s="5"/>
      <c r="DM25" s="5"/>
      <c r="DN25" s="5"/>
      <c r="DO25" s="23"/>
      <c r="DP25" s="9"/>
      <c r="DQ25" s="9"/>
      <c r="DR25" s="75"/>
      <c r="EB25" s="75"/>
      <c r="EL25" s="75"/>
      <c r="EV25" s="75"/>
      <c r="FF25" s="75"/>
      <c r="FP25" s="75"/>
      <c r="FZ25" s="75"/>
      <c r="GJ25" s="75"/>
      <c r="GT25" s="75"/>
      <c r="HD25" s="75"/>
      <c r="HN25" s="75"/>
      <c r="HX25" s="75"/>
    </row>
    <row r="26" spans="1:232" s="1" customFormat="1" ht="83.25" customHeight="1" x14ac:dyDescent="0.3">
      <c r="A26" s="603" t="str">
        <f ca="1">IF(ISBLANK('Data Summary'!A28),"",'Data Summary'!A28)</f>
        <v/>
      </c>
      <c r="B26" s="70" t="str">
        <f>HLOOKUP(Introduction!$G$4,nametranslations,111,FALSE)</f>
        <v>Notas</v>
      </c>
      <c r="C26" s="347" t="s">
        <v>206</v>
      </c>
      <c r="D26" s="347"/>
      <c r="E26" s="347"/>
      <c r="F26" s="347"/>
      <c r="G26" s="347"/>
      <c r="H26" s="347"/>
      <c r="I26" s="348"/>
      <c r="J26" s="9"/>
      <c r="K26" s="9"/>
      <c r="L26" s="70" t="str">
        <f>HLOOKUP(Introduction!$G$4,nametranslations,111,FALSE)</f>
        <v>Notas</v>
      </c>
      <c r="M26" s="347" t="s">
        <v>151</v>
      </c>
      <c r="N26" s="347"/>
      <c r="O26" s="347"/>
      <c r="P26" s="347"/>
      <c r="Q26" s="347"/>
      <c r="R26" s="347"/>
      <c r="S26" s="348"/>
      <c r="T26" s="9"/>
      <c r="U26" s="9"/>
      <c r="V26" s="70" t="str">
        <f>HLOOKUP(Introduction!$G$4,nametranslations,111,FALSE)</f>
        <v>Notas</v>
      </c>
      <c r="W26" s="344" t="s">
        <v>152</v>
      </c>
      <c r="X26" s="345"/>
      <c r="Y26" s="345"/>
      <c r="Z26" s="345"/>
      <c r="AA26" s="345"/>
      <c r="AB26" s="345"/>
      <c r="AC26" s="346"/>
      <c r="AD26" s="9"/>
      <c r="AE26" s="9"/>
      <c r="AF26" s="70" t="str">
        <f>HLOOKUP(Introduction!$G$4,nametranslations,111,FALSE)</f>
        <v>Notas</v>
      </c>
      <c r="AG26" s="344" t="s">
        <v>177</v>
      </c>
      <c r="AH26" s="345"/>
      <c r="AI26" s="345"/>
      <c r="AJ26" s="345"/>
      <c r="AK26" s="345"/>
      <c r="AL26" s="345"/>
      <c r="AM26" s="346"/>
      <c r="AN26" s="9"/>
      <c r="AO26" s="9"/>
      <c r="AP26" s="70" t="str">
        <f>HLOOKUP(Introduction!$G$4,nametranslations,111,FALSE)</f>
        <v>Notas</v>
      </c>
      <c r="AQ26" s="344" t="s">
        <v>215</v>
      </c>
      <c r="AR26" s="345"/>
      <c r="AS26" s="345"/>
      <c r="AT26" s="345"/>
      <c r="AU26" s="345"/>
      <c r="AV26" s="345"/>
      <c r="AW26" s="346"/>
      <c r="AX26" s="9"/>
      <c r="AY26" s="9"/>
      <c r="AZ26" s="70" t="str">
        <f>HLOOKUP(Introduction!$G$4,nametranslations,111,FALSE)</f>
        <v>Notas</v>
      </c>
      <c r="BA26" s="344" t="s">
        <v>226</v>
      </c>
      <c r="BB26" s="345"/>
      <c r="BC26" s="345"/>
      <c r="BD26" s="345"/>
      <c r="BE26" s="345"/>
      <c r="BF26" s="345"/>
      <c r="BG26" s="346"/>
      <c r="BH26" s="9"/>
      <c r="BI26" s="9"/>
      <c r="BJ26" s="70" t="str">
        <f>HLOOKUP(Introduction!$G$4,nametranslations,111,FALSE)</f>
        <v>Notas</v>
      </c>
      <c r="BK26" s="344" t="s">
        <v>246</v>
      </c>
      <c r="BL26" s="345"/>
      <c r="BM26" s="345"/>
      <c r="BN26" s="345"/>
      <c r="BO26" s="345"/>
      <c r="BP26" s="345"/>
      <c r="BQ26" s="346"/>
      <c r="BR26" s="9"/>
      <c r="BS26" s="9"/>
      <c r="BT26" s="70" t="str">
        <f>HLOOKUP(Introduction!$G$4,nametranslations,111,FALSE)</f>
        <v>Notas</v>
      </c>
      <c r="BU26" s="344" t="s">
        <v>284</v>
      </c>
      <c r="BV26" s="345"/>
      <c r="BW26" s="345"/>
      <c r="BX26" s="345"/>
      <c r="BY26" s="345"/>
      <c r="BZ26" s="345"/>
      <c r="CA26" s="346"/>
      <c r="CB26" s="9"/>
      <c r="CC26" s="9"/>
      <c r="CD26" s="70" t="str">
        <f>HLOOKUP(Introduction!$G$4,nametranslations,111,FALSE)</f>
        <v>Notas</v>
      </c>
      <c r="CE26" s="344" t="s">
        <v>289</v>
      </c>
      <c r="CF26" s="345"/>
      <c r="CG26" s="345"/>
      <c r="CH26" s="345"/>
      <c r="CI26" s="345"/>
      <c r="CJ26" s="345"/>
      <c r="CK26" s="346"/>
      <c r="CL26" s="9"/>
      <c r="CM26" s="9"/>
      <c r="CN26" s="70" t="str">
        <f>HLOOKUP(Introduction!$G$4,nametranslations,111,FALSE)</f>
        <v>Notas</v>
      </c>
      <c r="CO26" s="344" t="s">
        <v>295</v>
      </c>
      <c r="CP26" s="345"/>
      <c r="CQ26" s="345"/>
      <c r="CR26" s="345"/>
      <c r="CS26" s="345"/>
      <c r="CT26" s="345"/>
      <c r="CU26" s="346"/>
      <c r="CV26" s="9"/>
      <c r="CW26" s="9"/>
      <c r="CX26" s="70" t="str">
        <f>HLOOKUP(Introduction!$G$4,nametranslations,111,FALSE)</f>
        <v>Notas</v>
      </c>
      <c r="CY26" s="344" t="s">
        <v>312</v>
      </c>
      <c r="CZ26" s="345"/>
      <c r="DA26" s="345"/>
      <c r="DB26" s="345"/>
      <c r="DC26" s="345"/>
      <c r="DD26" s="345"/>
      <c r="DE26" s="346"/>
      <c r="DF26" s="9"/>
      <c r="DG26" s="9"/>
      <c r="DH26" s="70" t="str">
        <f>HLOOKUP(Introduction!$G$4,nametranslations,111,FALSE)</f>
        <v>Notas</v>
      </c>
      <c r="DI26" s="344" t="s">
        <v>318</v>
      </c>
      <c r="DJ26" s="345"/>
      <c r="DK26" s="345"/>
      <c r="DL26" s="345"/>
      <c r="DM26" s="345"/>
      <c r="DN26" s="345"/>
      <c r="DO26" s="346"/>
      <c r="DP26" s="9"/>
      <c r="DQ26" s="9"/>
      <c r="DR26" s="75"/>
      <c r="EB26" s="75"/>
      <c r="EL26" s="75"/>
      <c r="EV26" s="75"/>
      <c r="FF26" s="75"/>
      <c r="FP26" s="75"/>
      <c r="FZ26" s="75"/>
      <c r="GJ26" s="75"/>
      <c r="GT26" s="75"/>
      <c r="HD26" s="75"/>
      <c r="HN26" s="75"/>
      <c r="HX26" s="75"/>
    </row>
    <row r="27" spans="1:232" s="1" customFormat="1" ht="15.75" customHeight="1" x14ac:dyDescent="0.3">
      <c r="A27" s="179" t="str">
        <f ca="1">IF(ISBLANK('Data Summary'!A29),"",'Data Summary'!A29)</f>
        <v/>
      </c>
      <c r="B27" s="70"/>
      <c r="C27" s="10" t="str">
        <f>HLOOKUP(Introduction!$G$4,nametranslations,112,FALSE)</f>
        <v>Estimación de la instalación utilizada</v>
      </c>
      <c r="D27" s="32" t="s">
        <v>153</v>
      </c>
      <c r="E27" s="32"/>
      <c r="F27" s="32"/>
      <c r="G27" s="32"/>
      <c r="H27" s="32" t="s">
        <v>153</v>
      </c>
      <c r="I27" s="58" t="s">
        <v>153</v>
      </c>
      <c r="J27" s="9"/>
      <c r="K27" s="9"/>
      <c r="L27" s="70"/>
      <c r="M27" s="10" t="str">
        <f>HLOOKUP(Introduction!$G$4,nametranslations,112,FALSE)</f>
        <v>Estimación de la instalación utilizada</v>
      </c>
      <c r="N27" s="32"/>
      <c r="O27" s="32"/>
      <c r="P27" s="32"/>
      <c r="Q27" s="32"/>
      <c r="R27" s="32"/>
      <c r="S27" s="58"/>
      <c r="T27" s="9"/>
      <c r="U27" s="9"/>
      <c r="V27" s="70"/>
      <c r="W27" s="10" t="str">
        <f>HLOOKUP(Introduction!$G$4,nametranslations,112,FALSE)</f>
        <v>Estimación de la instalación utilizada</v>
      </c>
      <c r="X27" s="32"/>
      <c r="Y27" s="32"/>
      <c r="Z27" s="32"/>
      <c r="AA27" s="32"/>
      <c r="AB27" s="32"/>
      <c r="AC27" s="58"/>
      <c r="AD27" s="9"/>
      <c r="AE27" s="9"/>
      <c r="AF27" s="70"/>
      <c r="AG27" s="10" t="str">
        <f>HLOOKUP(Introduction!$G$4,nametranslations,112,FALSE)</f>
        <v>Estimación de la instalación utilizada</v>
      </c>
      <c r="AH27" s="32" t="s">
        <v>153</v>
      </c>
      <c r="AI27" s="32" t="s">
        <v>153</v>
      </c>
      <c r="AJ27" s="32" t="s">
        <v>153</v>
      </c>
      <c r="AK27" s="32" t="s">
        <v>153</v>
      </c>
      <c r="AL27" s="32" t="s">
        <v>153</v>
      </c>
      <c r="AM27" s="58" t="s">
        <v>153</v>
      </c>
      <c r="AN27" s="9"/>
      <c r="AO27" s="9"/>
      <c r="AP27" s="70"/>
      <c r="AQ27" s="10" t="str">
        <f>HLOOKUP(Introduction!$G$4,nametranslations,112,FALSE)</f>
        <v>Estimación de la instalación utilizada</v>
      </c>
      <c r="AR27" s="32" t="s">
        <v>153</v>
      </c>
      <c r="AS27" s="32"/>
      <c r="AT27" s="32"/>
      <c r="AU27" s="32"/>
      <c r="AV27" s="32" t="s">
        <v>153</v>
      </c>
      <c r="AW27" s="58"/>
      <c r="AX27" s="9"/>
      <c r="AY27" s="9"/>
      <c r="AZ27" s="70"/>
      <c r="BA27" s="10" t="str">
        <f>HLOOKUP(Introduction!$G$4,nametranslations,112,FALSE)</f>
        <v>Estimación de la instalación utilizada</v>
      </c>
      <c r="BB27" s="32"/>
      <c r="BC27" s="32"/>
      <c r="BD27" s="32"/>
      <c r="BE27" s="32"/>
      <c r="BF27" s="32"/>
      <c r="BG27" s="58"/>
      <c r="BH27" s="9"/>
      <c r="BI27" s="9"/>
      <c r="BJ27" s="70"/>
      <c r="BK27" s="10" t="str">
        <f>HLOOKUP(Introduction!$G$4,nametranslations,112,FALSE)</f>
        <v>Estimación de la instalación utilizada</v>
      </c>
      <c r="BL27" s="32"/>
      <c r="BM27" s="32"/>
      <c r="BN27" s="32"/>
      <c r="BO27" s="32"/>
      <c r="BP27" s="32"/>
      <c r="BQ27" s="58"/>
      <c r="BR27" s="9"/>
      <c r="BS27" s="9"/>
      <c r="BT27" s="70"/>
      <c r="BU27" s="10" t="str">
        <f>HLOOKUP(Introduction!$G$4,nametranslations,112,FALSE)</f>
        <v>Estimación de la instalación utilizada</v>
      </c>
      <c r="BV27" s="32" t="s">
        <v>153</v>
      </c>
      <c r="BW27" s="32"/>
      <c r="BX27" s="32"/>
      <c r="BY27" s="32"/>
      <c r="BZ27" s="32" t="s">
        <v>153</v>
      </c>
      <c r="CA27" s="58"/>
      <c r="CB27" s="9"/>
      <c r="CC27" s="9"/>
      <c r="CD27" s="70"/>
      <c r="CE27" s="10" t="str">
        <f>HLOOKUP(Introduction!$G$4,nametranslations,112,FALSE)</f>
        <v>Estimación de la instalación utilizada</v>
      </c>
      <c r="CF27" s="32"/>
      <c r="CG27" s="32"/>
      <c r="CH27" s="32"/>
      <c r="CI27" s="32"/>
      <c r="CJ27" s="32"/>
      <c r="CK27" s="58"/>
      <c r="CL27" s="9"/>
      <c r="CM27" s="9"/>
      <c r="CN27" s="70"/>
      <c r="CO27" s="10" t="str">
        <f>HLOOKUP(Introduction!$G$4,nametranslations,112,FALSE)</f>
        <v>Estimación de la instalación utilizada</v>
      </c>
      <c r="CP27" s="32"/>
      <c r="CQ27" s="32"/>
      <c r="CR27" s="32"/>
      <c r="CS27" s="32"/>
      <c r="CT27" s="32"/>
      <c r="CU27" s="58"/>
      <c r="CV27" s="9"/>
      <c r="CW27" s="9"/>
      <c r="CX27" s="70"/>
      <c r="CY27" s="10" t="str">
        <f>HLOOKUP(Introduction!$G$4,nametranslations,112,FALSE)</f>
        <v>Estimación de la instalación utilizada</v>
      </c>
      <c r="CZ27" s="32"/>
      <c r="DA27" s="32"/>
      <c r="DB27" s="32"/>
      <c r="DC27" s="32"/>
      <c r="DD27" s="32"/>
      <c r="DE27" s="58"/>
      <c r="DF27" s="9"/>
      <c r="DG27" s="9"/>
      <c r="DH27" s="70"/>
      <c r="DI27" s="10" t="str">
        <f>HLOOKUP(Introduction!$G$4,nametranslations,112,FALSE)</f>
        <v>Estimación de la instalación utilizada</v>
      </c>
      <c r="DJ27" s="32"/>
      <c r="DK27" s="32"/>
      <c r="DL27" s="32"/>
      <c r="DM27" s="32"/>
      <c r="DN27" s="32"/>
      <c r="DO27" s="58"/>
      <c r="DP27" s="9"/>
      <c r="DQ27" s="9"/>
      <c r="DR27" s="75"/>
      <c r="EB27" s="75"/>
      <c r="EL27" s="75"/>
      <c r="EV27" s="75"/>
      <c r="FF27" s="75"/>
      <c r="FP27" s="75"/>
      <c r="FZ27" s="75"/>
      <c r="GJ27" s="75"/>
      <c r="GT27" s="75"/>
      <c r="HD27" s="75"/>
      <c r="HN27" s="75"/>
      <c r="HX27" s="75"/>
    </row>
    <row r="28" spans="1:232" s="1" customFormat="1" ht="15.75" customHeight="1" x14ac:dyDescent="0.3">
      <c r="A28" s="179" t="str">
        <f ca="1">IF(ISBLANK('Data Summary'!A30),"",'Data Summary'!A30)</f>
        <v/>
      </c>
      <c r="B28" s="70"/>
      <c r="C28" s="10" t="str">
        <f>HLOOKUP(Introduction!$G$4,nametranslations,113,FALSE)</f>
        <v>Estimación mejorada utilizada</v>
      </c>
      <c r="D28" s="38" t="s">
        <v>153</v>
      </c>
      <c r="E28" s="31"/>
      <c r="F28" s="31"/>
      <c r="G28" s="31"/>
      <c r="H28" s="32" t="s">
        <v>153</v>
      </c>
      <c r="I28" s="58" t="s">
        <v>153</v>
      </c>
      <c r="J28" s="9"/>
      <c r="K28" s="9"/>
      <c r="L28" s="70"/>
      <c r="M28" s="10" t="str">
        <f>HLOOKUP(Introduction!$G$4,nametranslations,113,FALSE)</f>
        <v>Estimación mejorada utilizada</v>
      </c>
      <c r="N28" s="38" t="s">
        <v>153</v>
      </c>
      <c r="O28" s="31" t="s">
        <v>153</v>
      </c>
      <c r="P28" s="31" t="s">
        <v>153</v>
      </c>
      <c r="Q28" s="31"/>
      <c r="R28" s="31" t="s">
        <v>153</v>
      </c>
      <c r="S28" s="57"/>
      <c r="T28" s="9"/>
      <c r="U28" s="9"/>
      <c r="V28" s="70"/>
      <c r="W28" s="10" t="str">
        <f>HLOOKUP(Introduction!$G$4,nametranslations,113,FALSE)</f>
        <v>Estimación mejorada utilizada</v>
      </c>
      <c r="X28" s="38" t="s">
        <v>153</v>
      </c>
      <c r="Y28" s="31" t="s">
        <v>153</v>
      </c>
      <c r="Z28" s="31" t="s">
        <v>153</v>
      </c>
      <c r="AA28" s="31"/>
      <c r="AB28" s="31" t="s">
        <v>153</v>
      </c>
      <c r="AC28" s="57"/>
      <c r="AD28" s="9"/>
      <c r="AE28" s="9"/>
      <c r="AF28" s="70"/>
      <c r="AG28" s="10" t="str">
        <f>HLOOKUP(Introduction!$G$4,nametranslations,113,FALSE)</f>
        <v>Estimación mejorada utilizada</v>
      </c>
      <c r="AH28" s="38" t="s">
        <v>153</v>
      </c>
      <c r="AI28" s="31" t="s">
        <v>153</v>
      </c>
      <c r="AJ28" s="31" t="s">
        <v>153</v>
      </c>
      <c r="AK28" s="31" t="s">
        <v>153</v>
      </c>
      <c r="AL28" s="31" t="s">
        <v>153</v>
      </c>
      <c r="AM28" s="57" t="s">
        <v>153</v>
      </c>
      <c r="AN28" s="9"/>
      <c r="AO28" s="9"/>
      <c r="AP28" s="70"/>
      <c r="AQ28" s="10" t="str">
        <f>HLOOKUP(Introduction!$G$4,nametranslations,113,FALSE)</f>
        <v>Estimación mejorada utilizada</v>
      </c>
      <c r="AR28" s="38"/>
      <c r="AS28" s="31"/>
      <c r="AT28" s="31"/>
      <c r="AU28" s="31"/>
      <c r="AV28" s="31"/>
      <c r="AW28" s="57"/>
      <c r="AX28" s="9"/>
      <c r="AY28" s="9"/>
      <c r="AZ28" s="70"/>
      <c r="BA28" s="10" t="str">
        <f>HLOOKUP(Introduction!$G$4,nametranslations,113,FALSE)</f>
        <v>Estimación mejorada utilizada</v>
      </c>
      <c r="BB28" s="38"/>
      <c r="BC28" s="31"/>
      <c r="BD28" s="31"/>
      <c r="BE28" s="31"/>
      <c r="BF28" s="31"/>
      <c r="BG28" s="57"/>
      <c r="BH28" s="9"/>
      <c r="BI28" s="9"/>
      <c r="BJ28" s="70"/>
      <c r="BK28" s="10" t="str">
        <f>HLOOKUP(Introduction!$G$4,nametranslations,113,FALSE)</f>
        <v>Estimación mejorada utilizada</v>
      </c>
      <c r="BL28" s="38"/>
      <c r="BM28" s="31"/>
      <c r="BN28" s="31"/>
      <c r="BO28" s="31" t="s">
        <v>153</v>
      </c>
      <c r="BP28" s="31"/>
      <c r="BQ28" s="57"/>
      <c r="BR28" s="9"/>
      <c r="BS28" s="9"/>
      <c r="BT28" s="70"/>
      <c r="BU28" s="10" t="str">
        <f>HLOOKUP(Introduction!$G$4,nametranslations,113,FALSE)</f>
        <v>Estimación mejorada utilizada</v>
      </c>
      <c r="BV28" s="38"/>
      <c r="BW28" s="31"/>
      <c r="BX28" s="31"/>
      <c r="BY28" s="31"/>
      <c r="BZ28" s="31"/>
      <c r="CA28" s="57"/>
      <c r="CB28" s="9"/>
      <c r="CC28" s="9"/>
      <c r="CD28" s="70"/>
      <c r="CE28" s="10" t="str">
        <f>HLOOKUP(Introduction!$G$4,nametranslations,113,FALSE)</f>
        <v>Estimación mejorada utilizada</v>
      </c>
      <c r="CF28" s="38" t="s">
        <v>153</v>
      </c>
      <c r="CG28" s="31" t="s">
        <v>153</v>
      </c>
      <c r="CH28" s="31" t="s">
        <v>159</v>
      </c>
      <c r="CI28" s="31"/>
      <c r="CJ28" s="31" t="s">
        <v>153</v>
      </c>
      <c r="CK28" s="57" t="s">
        <v>159</v>
      </c>
      <c r="CL28" s="9"/>
      <c r="CM28" s="9"/>
      <c r="CN28" s="70"/>
      <c r="CO28" s="10" t="str">
        <f>HLOOKUP(Introduction!$G$4,nametranslations,113,FALSE)</f>
        <v>Estimación mejorada utilizada</v>
      </c>
      <c r="CP28" s="38"/>
      <c r="CQ28" s="31"/>
      <c r="CR28" s="31"/>
      <c r="CS28" s="31"/>
      <c r="CT28" s="31"/>
      <c r="CU28" s="57"/>
      <c r="CV28" s="9"/>
      <c r="CW28" s="9"/>
      <c r="CX28" s="70"/>
      <c r="CY28" s="10" t="str">
        <f>HLOOKUP(Introduction!$G$4,nametranslations,113,FALSE)</f>
        <v>Estimación mejorada utilizada</v>
      </c>
      <c r="CZ28" s="38" t="s">
        <v>159</v>
      </c>
      <c r="DA28" s="31"/>
      <c r="DB28" s="31"/>
      <c r="DC28" s="31"/>
      <c r="DD28" s="31"/>
      <c r="DE28" s="57"/>
      <c r="DF28" s="9"/>
      <c r="DG28" s="9"/>
      <c r="DH28" s="70"/>
      <c r="DI28" s="10" t="str">
        <f>HLOOKUP(Introduction!$G$4,nametranslations,113,FALSE)</f>
        <v>Estimación mejorada utilizada</v>
      </c>
      <c r="DJ28" s="38" t="s">
        <v>159</v>
      </c>
      <c r="DK28" s="31"/>
      <c r="DL28" s="31"/>
      <c r="DM28" s="31"/>
      <c r="DN28" s="31" t="s">
        <v>159</v>
      </c>
      <c r="DO28" s="57" t="s">
        <v>159</v>
      </c>
      <c r="DP28" s="9"/>
      <c r="DQ28" s="9"/>
      <c r="DR28" s="75"/>
      <c r="EB28" s="75"/>
      <c r="EL28" s="75"/>
      <c r="EV28" s="75"/>
      <c r="FF28" s="75"/>
      <c r="FP28" s="75"/>
      <c r="FZ28" s="75"/>
      <c r="GJ28" s="75"/>
      <c r="GT28" s="75"/>
      <c r="HD28" s="75"/>
      <c r="HN28" s="75"/>
      <c r="HX28" s="75"/>
    </row>
    <row r="29" spans="1:232" ht="15.75" customHeight="1" x14ac:dyDescent="0.3">
      <c r="A29" s="179" t="str">
        <f ca="1">IF(ISBLANK('Data Summary'!A31),"",'Data Summary'!A31)</f>
        <v/>
      </c>
      <c r="B29" s="70"/>
      <c r="C29" s="10" t="str">
        <f>HLOOKUP(Introduction!$G$4,nametranslations,114,FALSE)</f>
        <v>Estimación básica utilizada</v>
      </c>
      <c r="D29" s="31"/>
      <c r="E29" s="31"/>
      <c r="F29" s="31"/>
      <c r="G29" s="31"/>
      <c r="H29" s="31"/>
      <c r="I29" s="57"/>
      <c r="J29" s="9"/>
      <c r="K29" s="9"/>
      <c r="L29" s="70"/>
      <c r="M29" s="10" t="str">
        <f>HLOOKUP(Introduction!$G$4,nametranslations,114,FALSE)</f>
        <v>Estimación básica utilizada</v>
      </c>
      <c r="N29" s="31"/>
      <c r="O29" s="31"/>
      <c r="P29" s="31"/>
      <c r="Q29" s="31"/>
      <c r="R29" s="31"/>
      <c r="S29" s="57"/>
      <c r="T29" s="9"/>
      <c r="U29" s="9"/>
      <c r="V29" s="70"/>
      <c r="W29" s="10" t="str">
        <f>HLOOKUP(Introduction!$G$4,nametranslations,114,FALSE)</f>
        <v>Estimación básica utilizada</v>
      </c>
      <c r="X29" s="31"/>
      <c r="Y29" s="31"/>
      <c r="Z29" s="31"/>
      <c r="AA29" s="31"/>
      <c r="AB29" s="31"/>
      <c r="AC29" s="57"/>
      <c r="AD29" s="9"/>
      <c r="AE29" s="9"/>
      <c r="AF29" s="70"/>
      <c r="AG29" s="10" t="str">
        <f>HLOOKUP(Introduction!$G$4,nametranslations,114,FALSE)</f>
        <v>Estimación básica utilizada</v>
      </c>
      <c r="AH29" s="31"/>
      <c r="AI29" s="31"/>
      <c r="AJ29" s="31"/>
      <c r="AK29" s="31"/>
      <c r="AL29" s="31"/>
      <c r="AM29" s="57"/>
      <c r="AN29" s="9"/>
      <c r="AO29" s="9"/>
      <c r="AP29" s="70"/>
      <c r="AQ29" s="10" t="str">
        <f>HLOOKUP(Introduction!$G$4,nametranslations,114,FALSE)</f>
        <v>Estimación básica utilizada</v>
      </c>
      <c r="AR29" s="31" t="s">
        <v>153</v>
      </c>
      <c r="AS29" s="31"/>
      <c r="AT29" s="31"/>
      <c r="AU29" s="31"/>
      <c r="AV29" s="31" t="s">
        <v>153</v>
      </c>
      <c r="AW29" s="57"/>
      <c r="AX29" s="9"/>
      <c r="AY29" s="9"/>
      <c r="AZ29" s="70"/>
      <c r="BA29" s="10" t="str">
        <f>HLOOKUP(Introduction!$G$4,nametranslations,114,FALSE)</f>
        <v>Estimación básica utilizada</v>
      </c>
      <c r="BB29" s="31"/>
      <c r="BC29" s="31"/>
      <c r="BD29" s="31"/>
      <c r="BE29" s="31"/>
      <c r="BF29" s="31"/>
      <c r="BG29" s="57" t="s">
        <v>153</v>
      </c>
      <c r="BH29" s="9"/>
      <c r="BI29" s="9"/>
      <c r="BJ29" s="70"/>
      <c r="BK29" s="10" t="str">
        <f>HLOOKUP(Introduction!$G$4,nametranslations,114,FALSE)</f>
        <v>Estimación básica utilizada</v>
      </c>
      <c r="BL29" s="31"/>
      <c r="BM29" s="31"/>
      <c r="BN29" s="31"/>
      <c r="BO29" s="31" t="s">
        <v>153</v>
      </c>
      <c r="BP29" s="31"/>
      <c r="BQ29" s="57"/>
      <c r="BR29" s="9"/>
      <c r="BS29" s="9"/>
      <c r="BT29" s="70"/>
      <c r="BU29" s="10" t="str">
        <f>HLOOKUP(Introduction!$G$4,nametranslations,114,FALSE)</f>
        <v>Estimación básica utilizada</v>
      </c>
      <c r="BV29" s="31" t="s">
        <v>153</v>
      </c>
      <c r="BW29" s="31"/>
      <c r="BX29" s="31"/>
      <c r="BY29" s="31"/>
      <c r="BZ29" s="31" t="s">
        <v>153</v>
      </c>
      <c r="CA29" s="57"/>
      <c r="CB29" s="9"/>
      <c r="CC29" s="9"/>
      <c r="CD29" s="70"/>
      <c r="CE29" s="10" t="str">
        <f>HLOOKUP(Introduction!$G$4,nametranslations,114,FALSE)</f>
        <v>Estimación básica utilizada</v>
      </c>
      <c r="CF29" s="31"/>
      <c r="CG29" s="31"/>
      <c r="CH29" s="31"/>
      <c r="CI29" s="31"/>
      <c r="CJ29" s="31"/>
      <c r="CK29" s="57"/>
      <c r="CL29" s="9"/>
      <c r="CM29" s="9"/>
      <c r="CN29" s="70"/>
      <c r="CO29" s="10" t="str">
        <f>HLOOKUP(Introduction!$G$4,nametranslations,114,FALSE)</f>
        <v>Estimación básica utilizada</v>
      </c>
      <c r="CP29" s="31" t="s">
        <v>153</v>
      </c>
      <c r="CQ29" s="31"/>
      <c r="CR29" s="31"/>
      <c r="CS29" s="31"/>
      <c r="CT29" s="31" t="s">
        <v>153</v>
      </c>
      <c r="CU29" s="57" t="s">
        <v>153</v>
      </c>
      <c r="CV29" s="9"/>
      <c r="CW29" s="9"/>
      <c r="CX29" s="70"/>
      <c r="CY29" s="10" t="str">
        <f>HLOOKUP(Introduction!$G$4,nametranslations,114,FALSE)</f>
        <v>Estimación básica utilizada</v>
      </c>
      <c r="CZ29" s="31"/>
      <c r="DA29" s="31"/>
      <c r="DB29" s="31"/>
      <c r="DC29" s="31"/>
      <c r="DD29" s="31"/>
      <c r="DE29" s="57"/>
      <c r="DF29" s="9"/>
      <c r="DG29" s="9"/>
      <c r="DH29" s="70"/>
      <c r="DI29" s="10" t="str">
        <f>HLOOKUP(Introduction!$G$4,nametranslations,114,FALSE)</f>
        <v>Estimación básica utilizada</v>
      </c>
      <c r="DJ29" s="31"/>
      <c r="DK29" s="31"/>
      <c r="DL29" s="31"/>
      <c r="DM29" s="31"/>
      <c r="DN29" s="31"/>
      <c r="DO29" s="57"/>
      <c r="DP29" s="9"/>
      <c r="DQ29" s="9"/>
    </row>
    <row r="30" spans="1:232" ht="15.75" customHeight="1" x14ac:dyDescent="0.3">
      <c r="A30" s="179" t="str">
        <f ca="1">IF(ISBLANK('Data Summary'!A32),"",'Data Summary'!A32)</f>
        <v/>
      </c>
      <c r="B30" s="71"/>
      <c r="C30" s="10" t="str">
        <f>HLOOKUP(Introduction!$G$4,nametranslations,115,FALSE)</f>
        <v>Número total de escuelas</v>
      </c>
      <c r="D30" s="39"/>
      <c r="E30" s="39"/>
      <c r="F30" s="39"/>
      <c r="G30" s="40"/>
      <c r="H30" s="41"/>
      <c r="I30" s="42"/>
      <c r="J30" s="9"/>
      <c r="K30" s="9"/>
      <c r="L30" s="71"/>
      <c r="M30" s="10" t="str">
        <f>HLOOKUP(Introduction!$G$4,nametranslations,115,FALSE)</f>
        <v>Número total de escuelas</v>
      </c>
      <c r="N30" s="39"/>
      <c r="O30" s="39"/>
      <c r="P30" s="39"/>
      <c r="Q30" s="40"/>
      <c r="R30" s="41"/>
      <c r="S30" s="42"/>
      <c r="T30" s="9"/>
      <c r="U30" s="9"/>
      <c r="V30" s="71"/>
      <c r="W30" s="10" t="str">
        <f>HLOOKUP(Introduction!$G$4,nametranslations,115,FALSE)</f>
        <v>Número total de escuelas</v>
      </c>
      <c r="X30" s="39"/>
      <c r="Y30" s="39"/>
      <c r="Z30" s="39"/>
      <c r="AA30" s="40"/>
      <c r="AB30" s="41"/>
      <c r="AC30" s="42"/>
      <c r="AD30" s="9"/>
      <c r="AE30" s="9"/>
      <c r="AF30" s="71"/>
      <c r="AG30" s="10" t="str">
        <f>HLOOKUP(Introduction!$G$4,nametranslations,115,FALSE)</f>
        <v>Número total de escuelas</v>
      </c>
      <c r="AH30" s="39"/>
      <c r="AI30" s="39"/>
      <c r="AJ30" s="39"/>
      <c r="AK30" s="40"/>
      <c r="AL30" s="41"/>
      <c r="AM30" s="42"/>
      <c r="AN30" s="9"/>
      <c r="AO30" s="9"/>
      <c r="AP30" s="71"/>
      <c r="AQ30" s="10" t="str">
        <f>HLOOKUP(Introduction!$G$4,nametranslations,115,FALSE)</f>
        <v>Número total de escuelas</v>
      </c>
      <c r="AR30" s="39"/>
      <c r="AS30" s="39"/>
      <c r="AT30" s="39"/>
      <c r="AU30" s="40"/>
      <c r="AV30" s="41"/>
      <c r="AW30" s="42"/>
      <c r="AX30" s="9"/>
      <c r="AY30" s="9"/>
      <c r="AZ30" s="71"/>
      <c r="BA30" s="10" t="str">
        <f>HLOOKUP(Introduction!$G$4,nametranslations,115,FALSE)</f>
        <v>Número total de escuelas</v>
      </c>
      <c r="BB30" s="39"/>
      <c r="BC30" s="39"/>
      <c r="BD30" s="39"/>
      <c r="BE30" s="40"/>
      <c r="BF30" s="41"/>
      <c r="BG30" s="42"/>
      <c r="BH30" s="9"/>
      <c r="BI30" s="9"/>
      <c r="BJ30" s="71"/>
      <c r="BK30" s="10" t="str">
        <f>HLOOKUP(Introduction!$G$4,nametranslations,115,FALSE)</f>
        <v>Número total de escuelas</v>
      </c>
      <c r="BL30" s="39"/>
      <c r="BM30" s="39"/>
      <c r="BN30" s="39"/>
      <c r="BO30" s="40">
        <v>88842</v>
      </c>
      <c r="BP30" s="41"/>
      <c r="BQ30" s="42"/>
      <c r="BR30" s="9"/>
      <c r="BS30" s="9"/>
      <c r="BT30" s="71"/>
      <c r="BU30" s="10" t="str">
        <f>HLOOKUP(Introduction!$G$4,nametranslations,115,FALSE)</f>
        <v>Número total de escuelas</v>
      </c>
      <c r="BV30" s="39" t="s">
        <v>285</v>
      </c>
      <c r="BW30" s="39" t="s">
        <v>285</v>
      </c>
      <c r="BX30" s="39" t="s">
        <v>285</v>
      </c>
      <c r="BY30" s="40">
        <v>89579</v>
      </c>
      <c r="BZ30" s="41">
        <v>96920</v>
      </c>
      <c r="CA30" s="42">
        <v>39689</v>
      </c>
      <c r="CB30" s="9"/>
      <c r="CC30" s="9"/>
      <c r="CD30" s="71"/>
      <c r="CE30" s="10" t="str">
        <f>HLOOKUP(Introduction!$G$4,nametranslations,115,FALSE)</f>
        <v>Número total de escuelas</v>
      </c>
      <c r="CF30" s="39" t="s">
        <v>285</v>
      </c>
      <c r="CG30" s="39" t="s">
        <v>285</v>
      </c>
      <c r="CH30" s="39" t="s">
        <v>285</v>
      </c>
      <c r="CI30" s="40" t="s">
        <v>285</v>
      </c>
      <c r="CJ30" s="41" t="s">
        <v>285</v>
      </c>
      <c r="CK30" s="42" t="s">
        <v>285</v>
      </c>
      <c r="CL30" s="9"/>
      <c r="CM30" s="9"/>
      <c r="CN30" s="71"/>
      <c r="CO30" s="10" t="str">
        <f>HLOOKUP(Introduction!$G$4,nametranslations,115,FALSE)</f>
        <v>Número total de escuelas</v>
      </c>
      <c r="CP30" s="39"/>
      <c r="CQ30" s="39"/>
      <c r="CR30" s="39"/>
      <c r="CS30" s="40"/>
      <c r="CT30" s="41"/>
      <c r="CU30" s="42"/>
      <c r="CV30" s="9"/>
      <c r="CW30" s="9"/>
      <c r="CX30" s="71"/>
      <c r="CY30" s="10" t="str">
        <f>HLOOKUP(Introduction!$G$4,nametranslations,115,FALSE)</f>
        <v>Número total de escuelas</v>
      </c>
      <c r="CZ30" s="39" t="s">
        <v>285</v>
      </c>
      <c r="DA30" s="39" t="s">
        <v>285</v>
      </c>
      <c r="DB30" s="39" t="s">
        <v>285</v>
      </c>
      <c r="DC30" s="40" t="s">
        <v>285</v>
      </c>
      <c r="DD30" s="41" t="s">
        <v>285</v>
      </c>
      <c r="DE30" s="42" t="s">
        <v>285</v>
      </c>
      <c r="DF30" s="9"/>
      <c r="DG30" s="9"/>
      <c r="DH30" s="71"/>
      <c r="DI30" s="10" t="str">
        <f>HLOOKUP(Introduction!$G$4,nametranslations,115,FALSE)</f>
        <v>Número total de escuelas</v>
      </c>
      <c r="DJ30" s="39" t="s">
        <v>285</v>
      </c>
      <c r="DK30" s="39" t="s">
        <v>285</v>
      </c>
      <c r="DL30" s="39" t="s">
        <v>285</v>
      </c>
      <c r="DM30" s="40" t="s">
        <v>285</v>
      </c>
      <c r="DN30" s="41" t="s">
        <v>285</v>
      </c>
      <c r="DO30" s="42" t="s">
        <v>285</v>
      </c>
      <c r="DP30" s="9"/>
      <c r="DQ30" s="9"/>
    </row>
    <row r="31" spans="1:232" ht="15.75" customHeight="1" thickBot="1" x14ac:dyDescent="0.35">
      <c r="A31" s="179" t="str">
        <f ca="1">IF(ISBLANK('Data Summary'!A33),"",'Data Summary'!A33)</f>
        <v/>
      </c>
      <c r="B31" s="72"/>
      <c r="C31" s="43" t="str">
        <f>HLOOKUP(Introduction!$G$4,nametranslations,116,FALSE)</f>
        <v>Número encuestado</v>
      </c>
      <c r="D31" s="44">
        <v>1087</v>
      </c>
      <c r="E31" s="44"/>
      <c r="F31" s="44"/>
      <c r="G31" s="44"/>
      <c r="H31" s="44">
        <v>643</v>
      </c>
      <c r="I31" s="45">
        <v>508</v>
      </c>
      <c r="J31" s="9"/>
      <c r="K31" s="9"/>
      <c r="L31" s="72"/>
      <c r="M31" s="43" t="str">
        <f>HLOOKUP(Introduction!$G$4,nametranslations,116,FALSE)</f>
        <v>Número encuestado</v>
      </c>
      <c r="N31" s="44">
        <v>155</v>
      </c>
      <c r="O31" s="44">
        <f>1+3+35+42+7</f>
        <v>88</v>
      </c>
      <c r="P31" s="44">
        <v>67</v>
      </c>
      <c r="Q31" s="44"/>
      <c r="R31" s="44"/>
      <c r="S31" s="45"/>
      <c r="T31" s="9"/>
      <c r="U31" s="9"/>
      <c r="V31" s="72"/>
      <c r="W31" s="43" t="str">
        <f>HLOOKUP(Introduction!$G$4,nametranslations,116,FALSE)</f>
        <v>Número encuestado</v>
      </c>
      <c r="X31" s="49">
        <v>336</v>
      </c>
      <c r="Y31" s="49">
        <v>208</v>
      </c>
      <c r="Z31" s="49">
        <v>128</v>
      </c>
      <c r="AA31" s="44"/>
      <c r="AB31" s="44"/>
      <c r="AC31" s="45"/>
      <c r="AD31" s="9"/>
      <c r="AE31" s="9"/>
      <c r="AF31" s="72"/>
      <c r="AG31" s="43" t="str">
        <f>HLOOKUP(Introduction!$G$4,nametranslations,116,FALSE)</f>
        <v>Número encuestado</v>
      </c>
      <c r="AH31" s="44">
        <v>177591</v>
      </c>
      <c r="AI31" s="44">
        <v>92636</v>
      </c>
      <c r="AJ31" s="44">
        <v>68196</v>
      </c>
      <c r="AK31" s="44">
        <v>63282</v>
      </c>
      <c r="AL31" s="44">
        <v>77123</v>
      </c>
      <c r="AM31" s="45">
        <v>31672</v>
      </c>
      <c r="AN31" s="9"/>
      <c r="AO31" s="9"/>
      <c r="AP31" s="72"/>
      <c r="AQ31" s="43" t="str">
        <f>HLOOKUP(Introduction!$G$4,nametranslations,116,FALSE)</f>
        <v>Número encuestado</v>
      </c>
      <c r="AR31" s="44">
        <v>872</v>
      </c>
      <c r="AS31" s="44"/>
      <c r="AT31" s="44"/>
      <c r="AU31" s="44"/>
      <c r="AV31" s="44">
        <v>872</v>
      </c>
      <c r="AW31" s="45"/>
      <c r="AX31" s="9"/>
      <c r="AY31" s="9"/>
      <c r="AZ31" s="72"/>
      <c r="BA31" s="43" t="str">
        <f>HLOOKUP(Introduction!$G$4,nametranslations,116,FALSE)</f>
        <v>Número encuestado</v>
      </c>
      <c r="BB31" s="44"/>
      <c r="BC31" s="44"/>
      <c r="BD31" s="44"/>
      <c r="BE31" s="44"/>
      <c r="BF31" s="44"/>
      <c r="BG31" s="45"/>
      <c r="BH31" s="9"/>
      <c r="BI31" s="9"/>
      <c r="BJ31" s="72"/>
      <c r="BK31" s="43" t="str">
        <f>HLOOKUP(Introduction!$G$4,nametranslations,116,FALSE)</f>
        <v>Número encuestado</v>
      </c>
      <c r="BL31" s="44"/>
      <c r="BM31" s="44"/>
      <c r="BN31" s="44"/>
      <c r="BO31" s="44">
        <v>2141</v>
      </c>
      <c r="BP31" s="44"/>
      <c r="BQ31" s="45"/>
      <c r="BR31" s="9"/>
      <c r="BS31" s="9"/>
      <c r="BT31" s="72"/>
      <c r="BU31" s="43" t="str">
        <f>HLOOKUP(Introduction!$G$4,nametranslations,116,FALSE)</f>
        <v>Número encuestado</v>
      </c>
      <c r="BV31" s="44">
        <v>96920</v>
      </c>
      <c r="BW31" s="44" t="s">
        <v>285</v>
      </c>
      <c r="BX31" s="44" t="s">
        <v>285</v>
      </c>
      <c r="BY31" s="44">
        <v>89579</v>
      </c>
      <c r="BZ31" s="44">
        <v>96920</v>
      </c>
      <c r="CA31" s="45">
        <v>39689</v>
      </c>
      <c r="CB31" s="9"/>
      <c r="CC31" s="9"/>
      <c r="CD31" s="72"/>
      <c r="CE31" s="43" t="str">
        <f>HLOOKUP(Introduction!$G$4,nametranslations,116,FALSE)</f>
        <v>Número encuestado</v>
      </c>
      <c r="CF31" s="44">
        <v>196</v>
      </c>
      <c r="CG31" s="44">
        <v>155</v>
      </c>
      <c r="CH31" s="44">
        <v>41</v>
      </c>
      <c r="CI31" s="44" t="s">
        <v>285</v>
      </c>
      <c r="CJ31" s="44">
        <v>196</v>
      </c>
      <c r="CK31" s="45">
        <v>37</v>
      </c>
      <c r="CL31" s="9"/>
      <c r="CM31" s="9"/>
      <c r="CN31" s="72"/>
      <c r="CO31" s="43" t="str">
        <f>HLOOKUP(Introduction!$G$4,nametranslations,116,FALSE)</f>
        <v>Número encuestado</v>
      </c>
      <c r="CP31" s="44"/>
      <c r="CQ31" s="44"/>
      <c r="CR31" s="44"/>
      <c r="CS31" s="44"/>
      <c r="CT31" s="44"/>
      <c r="CU31" s="45"/>
      <c r="CV31" s="9"/>
      <c r="CW31" s="9"/>
      <c r="CX31" s="72"/>
      <c r="CY31" s="43" t="str">
        <f>HLOOKUP(Introduction!$G$4,nametranslations,116,FALSE)</f>
        <v>Número encuestado</v>
      </c>
      <c r="CZ31" s="44" t="s">
        <v>285</v>
      </c>
      <c r="DA31" s="44" t="s">
        <v>285</v>
      </c>
      <c r="DB31" s="44" t="s">
        <v>285</v>
      </c>
      <c r="DC31" s="44" t="s">
        <v>285</v>
      </c>
      <c r="DD31" s="44" t="s">
        <v>285</v>
      </c>
      <c r="DE31" s="45" t="s">
        <v>285</v>
      </c>
      <c r="DF31" s="9"/>
      <c r="DG31" s="9"/>
      <c r="DH31" s="72"/>
      <c r="DI31" s="43" t="str">
        <f>HLOOKUP(Introduction!$G$4,nametranslations,116,FALSE)</f>
        <v>Número encuestado</v>
      </c>
      <c r="DJ31" s="44">
        <v>144261</v>
      </c>
      <c r="DK31" s="44" t="s">
        <v>285</v>
      </c>
      <c r="DL31" s="44" t="s">
        <v>285</v>
      </c>
      <c r="DM31" s="44" t="s">
        <v>285</v>
      </c>
      <c r="DN31" s="44">
        <v>123544</v>
      </c>
      <c r="DO31" s="45">
        <v>20717</v>
      </c>
      <c r="DP31" s="9"/>
      <c r="DQ31" s="9"/>
    </row>
    <row r="32" spans="1:232" x14ac:dyDescent="0.3">
      <c r="A32" s="179" t="str">
        <f ca="1">IF(ISBLANK('Data Summary'!A34),"",'Data Summary'!A34)</f>
        <v/>
      </c>
    </row>
    <row r="33" spans="1:25" x14ac:dyDescent="0.3">
      <c r="A33" s="179" t="str">
        <f ca="1">IF(ISBLANK('Data Summary'!A35),"",'Data Summary'!A35)</f>
        <v/>
      </c>
      <c r="Y33" s="77"/>
    </row>
    <row r="34" spans="1:25" x14ac:dyDescent="0.3">
      <c r="A34" s="179" t="str">
        <f ca="1">IF(ISBLANK('Data Summary'!A36),"",'Data Summary'!A36)</f>
        <v/>
      </c>
    </row>
    <row r="35" spans="1:25" x14ac:dyDescent="0.3">
      <c r="A35" s="179" t="str">
        <f ca="1">IF(ISBLANK('Data Summary'!A37),"",'Data Summary'!A37)</f>
        <v/>
      </c>
    </row>
    <row r="36" spans="1:25" x14ac:dyDescent="0.3">
      <c r="A36" s="179" t="str">
        <f ca="1">IF(ISBLANK('Data Summary'!A38),"",'Data Summary'!A38)</f>
        <v/>
      </c>
    </row>
    <row r="37" spans="1:25" x14ac:dyDescent="0.3">
      <c r="A37" s="179" t="str">
        <f ca="1">IF(ISBLANK('Data Summary'!A39),"",'Data Summary'!A39)</f>
        <v/>
      </c>
    </row>
    <row r="38" spans="1:25" x14ac:dyDescent="0.3">
      <c r="A38" s="179" t="str">
        <f ca="1">IF(ISBLANK('Data Summary'!A40),"",'Data Summary'!A40)</f>
        <v/>
      </c>
    </row>
    <row r="39" spans="1:25" x14ac:dyDescent="0.3">
      <c r="A39" s="179" t="str">
        <f ca="1">IF(ISBLANK('Data Summary'!A41),"",'Data Summary'!A41)</f>
        <v/>
      </c>
    </row>
    <row r="40" spans="1:25" x14ac:dyDescent="0.3">
      <c r="A40" s="179" t="str">
        <f ca="1">IF(ISBLANK('Data Summary'!A42),"",'Data Summary'!A42)</f>
        <v/>
      </c>
    </row>
    <row r="41" spans="1:25" x14ac:dyDescent="0.3">
      <c r="A41" s="179" t="str">
        <f ca="1">IF(ISBLANK('Data Summary'!A43),"",'Data Summary'!A43)</f>
        <v/>
      </c>
    </row>
    <row r="42" spans="1:25" x14ac:dyDescent="0.3">
      <c r="A42" s="179" t="str">
        <f ca="1">IF(ISBLANK('Data Summary'!A44),"",'Data Summary'!A44)</f>
        <v/>
      </c>
    </row>
    <row r="43" spans="1:25" x14ac:dyDescent="0.3">
      <c r="A43" s="179" t="str">
        <f ca="1">IF(ISBLANK('Data Summary'!A45),"",'Data Summary'!A45)</f>
        <v/>
      </c>
    </row>
    <row r="44" spans="1:25" x14ac:dyDescent="0.3">
      <c r="A44" s="179" t="str">
        <f ca="1">IF(ISBLANK('Data Summary'!A46),"",'Data Summary'!A46)</f>
        <v/>
      </c>
    </row>
    <row r="45" spans="1:25" x14ac:dyDescent="0.3">
      <c r="A45" s="179" t="str">
        <f ca="1">IF(ISBLANK('Data Summary'!A47),"",'Data Summary'!A47)</f>
        <v/>
      </c>
    </row>
    <row r="46" spans="1:25" x14ac:dyDescent="0.3">
      <c r="A46" s="179" t="str">
        <f ca="1">IF(ISBLANK('Data Summary'!A48),"",'Data Summary'!A48)</f>
        <v/>
      </c>
    </row>
    <row r="47" spans="1:25" x14ac:dyDescent="0.3">
      <c r="A47" s="179" t="str">
        <f ca="1">IF(ISBLANK('Data Summary'!A49),"",'Data Summary'!A49)</f>
        <v/>
      </c>
    </row>
    <row r="48" spans="1:25"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3">
    <mergeCell ref="CY26:DE26"/>
    <mergeCell ref="DI26:DO26"/>
    <mergeCell ref="CO26:CU26"/>
    <mergeCell ref="BU26:CA26"/>
    <mergeCell ref="CE26:CK26"/>
    <mergeCell ref="A2:A3"/>
    <mergeCell ref="BK26:BQ26"/>
    <mergeCell ref="BA26:BG26"/>
    <mergeCell ref="C26:I26"/>
    <mergeCell ref="M26:S26"/>
    <mergeCell ref="W26:AC26"/>
    <mergeCell ref="AG26:AM26"/>
    <mergeCell ref="AQ26:AW26"/>
  </mergeCells>
  <hyperlinks>
    <hyperlink ref="A4" location="myrangeW0" display="myrangeW0" xr:uid="{9AA2A915-727B-4F4F-81AA-88553970DF74}"/>
    <hyperlink ref="A5" location="myrangeW1" display="myrangeW1" xr:uid="{D51234BE-EBA9-4215-9BCE-45C74A8AC594}"/>
    <hyperlink ref="A6" location="myrangeW2" display="myrangeW2" xr:uid="{992DD83F-624A-4723-8A09-B0E60E61B95C}"/>
    <hyperlink ref="A7" location="myrangeW3" display="myrangeW3" xr:uid="{1E204467-3672-4231-8E4F-4B55694B492F}"/>
    <hyperlink ref="A8" location="myrangeW4" display="myrangeW4" xr:uid="{3D673B54-ADAE-4703-8B9E-B839FA968A0E}"/>
    <hyperlink ref="A9" location="myrangeW5" display="myrangeW5" xr:uid="{29F7FDAF-5480-46E0-B4DD-E39349B91ADF}"/>
    <hyperlink ref="A10" location="myrangeW6" display="myrangeW6" xr:uid="{6F0D1F66-7B09-4D81-BAD0-30DA1F45FA96}"/>
    <hyperlink ref="A11" location="myrangeW7" display="myrangeW7" xr:uid="{41FA895D-4033-4FF5-8430-76A459555D65}"/>
    <hyperlink ref="A12" location="myrangeW8" display="myrangeW8" xr:uid="{27514B0D-D43C-4D5E-A66D-E847EB7780DE}"/>
    <hyperlink ref="A13" location="myrangeW9" display="myrangeW9" xr:uid="{64AE990E-6D52-4894-A37C-BE35B5A733D3}"/>
    <hyperlink ref="A14" location="myrangeW10" display="myrangeW10" xr:uid="{4AE96717-8DF9-4E54-B79F-DDCBD118BBA0}"/>
    <hyperlink ref="A15" location="myrangeW11" display="myrangeW11" xr:uid="{AF316DD7-E087-4566-9972-5F3CD913A5AC}"/>
    <hyperlink ref="A16" location="myrangeW12" display="myrangeW12" xr:uid="{FCC0BF28-51B9-4D10-A7B5-4D7C8D7C06BD}"/>
    <hyperlink ref="A17" location="myrangeW13" display="myrangeW13" xr:uid="{3498E59E-7F33-4606-ABEE-EBD95AA96AF9}"/>
    <hyperlink ref="A18" location="myrangeW14" display="myrangeW14" xr:uid="{B2B1DC9F-1162-436F-BCA2-9B79F0204E3A}"/>
    <hyperlink ref="A19" location="myrangeW15" display="myrangeW15" xr:uid="{C400DB29-BA6B-4C74-92D7-1BA2FD9DBDAF}"/>
    <hyperlink ref="A20" location="myrangeW16" display="myrangeW16" xr:uid="{9354485D-4D35-410F-B7D3-6EE3581AD982}"/>
    <hyperlink ref="A21" location="myrangeW17" display="myrangeW17" xr:uid="{347E6F67-C6A9-42AC-929A-4D2088A664CB}"/>
    <hyperlink ref="A22" location="myrangeW18" display="myrangeW18" xr:uid="{C70C0E03-E2FF-456C-930F-7BFBD27C2013}"/>
    <hyperlink ref="A23" location="myrangeW19" display="myrangeW19" xr:uid="{93CD4C9D-C125-4F27-B552-37DC727F1CC8}"/>
    <hyperlink ref="A24" location="myrangeW20" display="myrangeW20" xr:uid="{CC6738D1-7AA4-4D67-8C61-A4F80E99A9E9}"/>
    <hyperlink ref="A25" location="myrangeW21" display="myrangeW21" xr:uid="{A3FDC5A3-557B-44E0-800C-53A04C1E2B23}"/>
    <hyperlink ref="A26" location="myrangeW22" display="myrangeW22" xr:uid="{A89983C2-EE4B-40B7-9110-866A090F2C2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style="73" customWidth="1"/>
    <col min="94" max="99" width="7.796875" customWidth="1"/>
    <col min="100" max="101" width="1.09765625" customWidth="1"/>
    <col min="102" max="102" width="24.59765625" style="73" customWidth="1"/>
    <col min="103" max="103" width="29.69921875" style="73" customWidth="1"/>
    <col min="104" max="109" width="7.796875" customWidth="1"/>
    <col min="110" max="111" width="1.09765625" customWidth="1"/>
    <col min="112" max="112" width="24.59765625" style="73" customWidth="1"/>
    <col min="113" max="113" width="29.69921875" style="73"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07" t="str">
        <f>HLOOKUP(Introduction!$G$4,nametranslations,117,FALSE)</f>
        <v>Saneamiento en las Escuelas</v>
      </c>
      <c r="C1" s="183" t="s">
        <v>258</v>
      </c>
      <c r="D1" s="147" t="str">
        <f>+Introduction!$C$7</f>
        <v>México</v>
      </c>
      <c r="E1" s="147"/>
      <c r="F1" s="147"/>
      <c r="G1" s="147"/>
      <c r="H1" s="147"/>
      <c r="I1" s="150"/>
      <c r="J1" s="148"/>
      <c r="K1" s="149"/>
      <c r="L1" s="607" t="str">
        <f>HLOOKUP(Introduction!$G$4,nametranslations,117,FALSE)</f>
        <v>Saneamiento en las Escuelas</v>
      </c>
      <c r="M1" s="183" t="s">
        <v>259</v>
      </c>
      <c r="N1" s="147" t="str">
        <f>+Introduction!$C$7</f>
        <v>México</v>
      </c>
      <c r="O1" s="147"/>
      <c r="P1" s="147"/>
      <c r="Q1" s="147"/>
      <c r="R1" s="147"/>
      <c r="S1" s="150"/>
      <c r="T1" s="148"/>
      <c r="U1" s="149"/>
      <c r="V1" s="607" t="str">
        <f>HLOOKUP(Introduction!$G$4,nametranslations,117,FALSE)</f>
        <v>Saneamiento en las Escuelas</v>
      </c>
      <c r="W1" s="183" t="s">
        <v>260</v>
      </c>
      <c r="X1" s="147" t="str">
        <f>+Introduction!$C$7</f>
        <v>México</v>
      </c>
      <c r="Y1" s="147"/>
      <c r="Z1" s="147"/>
      <c r="AA1" s="147"/>
      <c r="AB1" s="147"/>
      <c r="AC1" s="150"/>
      <c r="AD1" s="148"/>
      <c r="AE1" s="149"/>
      <c r="AF1" s="607" t="str">
        <f>HLOOKUP(Introduction!$G$4,nametranslations,117,FALSE)</f>
        <v>Saneamiento en las Escuelas</v>
      </c>
      <c r="AG1" s="183" t="s">
        <v>261</v>
      </c>
      <c r="AH1" s="147" t="str">
        <f>+Introduction!$C$7</f>
        <v>México</v>
      </c>
      <c r="AI1" s="147"/>
      <c r="AJ1" s="147"/>
      <c r="AK1" s="147"/>
      <c r="AL1" s="147"/>
      <c r="AM1" s="150"/>
      <c r="AN1" s="148"/>
      <c r="AO1" s="149"/>
      <c r="AP1" s="607" t="str">
        <f>HLOOKUP(Introduction!$G$4,nametranslations,117,FALSE)</f>
        <v>Saneamiento en las Escuelas</v>
      </c>
      <c r="AQ1" s="183" t="s">
        <v>261</v>
      </c>
      <c r="AR1" s="147" t="str">
        <f>+Introduction!$C$7</f>
        <v>México</v>
      </c>
      <c r="AS1" s="147"/>
      <c r="AT1" s="147"/>
      <c r="AU1" s="147"/>
      <c r="AV1" s="147"/>
      <c r="AW1" s="150"/>
      <c r="AX1" s="148"/>
      <c r="AY1" s="149"/>
      <c r="AZ1" s="607" t="str">
        <f>HLOOKUP(Introduction!$G$4,nametranslations,117,FALSE)</f>
        <v>Saneamiento en las Escuelas</v>
      </c>
      <c r="BA1" s="183" t="s">
        <v>262</v>
      </c>
      <c r="BB1" s="147" t="str">
        <f>+Introduction!$C$7</f>
        <v>México</v>
      </c>
      <c r="BC1" s="147"/>
      <c r="BD1" s="147"/>
      <c r="BE1" s="147"/>
      <c r="BF1" s="147"/>
      <c r="BG1" s="150"/>
      <c r="BH1" s="148"/>
      <c r="BI1" s="149"/>
      <c r="BJ1" s="607" t="str">
        <f>HLOOKUP(Introduction!$G$4,nametranslations,117,FALSE)</f>
        <v>Saneamiento en las Escuelas</v>
      </c>
      <c r="BK1" s="183" t="s">
        <v>263</v>
      </c>
      <c r="BL1" s="147" t="str">
        <f>+Introduction!$C$7</f>
        <v>México</v>
      </c>
      <c r="BM1" s="147"/>
      <c r="BN1" s="147"/>
      <c r="BO1" s="147"/>
      <c r="BP1" s="147"/>
      <c r="BQ1" s="150"/>
      <c r="BR1" s="148"/>
      <c r="BS1" s="149"/>
      <c r="BT1" s="607" t="str">
        <f>HLOOKUP(Introduction!$G$4,nametranslations,117,FALSE)</f>
        <v>Saneamiento en las Escuelas</v>
      </c>
      <c r="BU1" s="183">
        <v>2018</v>
      </c>
      <c r="BV1" s="147" t="str">
        <f>+Introduction!$C$7</f>
        <v>México</v>
      </c>
      <c r="BW1" s="147"/>
      <c r="BX1" s="147"/>
      <c r="BY1" s="147"/>
      <c r="BZ1" s="147"/>
      <c r="CA1" s="150"/>
      <c r="CB1" s="148"/>
      <c r="CC1" s="149"/>
      <c r="CD1" s="607" t="str">
        <f>HLOOKUP(Introduction!$G$4,nametranslations,117,FALSE)</f>
        <v>Saneamiento en las Escuelas</v>
      </c>
      <c r="CE1" s="183">
        <v>2019</v>
      </c>
      <c r="CF1" s="147" t="str">
        <f>+Introduction!$C$7</f>
        <v>México</v>
      </c>
      <c r="CG1" s="147"/>
      <c r="CH1" s="147"/>
      <c r="CI1" s="147"/>
      <c r="CJ1" s="147"/>
      <c r="CK1" s="150"/>
      <c r="CL1" s="148"/>
      <c r="CM1" s="149"/>
      <c r="CN1" s="607" t="str">
        <f>HLOOKUP(Introduction!$G$4,nametranslations,117,FALSE)</f>
        <v>Saneamiento en las Escuelas</v>
      </c>
      <c r="CO1" s="183">
        <v>2021</v>
      </c>
      <c r="CP1" s="147" t="str">
        <f>+Introduction!$C$7</f>
        <v>México</v>
      </c>
      <c r="CQ1" s="147"/>
      <c r="CR1" s="147"/>
      <c r="CS1" s="147"/>
      <c r="CT1" s="147"/>
      <c r="CU1" s="150"/>
      <c r="CV1" s="148"/>
      <c r="CW1" s="149"/>
      <c r="CX1" s="607" t="str">
        <f>HLOOKUP(Introduction!$G$4,nametranslations,117,FALSE)</f>
        <v>Saneamiento en las Escuelas</v>
      </c>
      <c r="CY1" s="183">
        <v>2023</v>
      </c>
      <c r="CZ1" s="147" t="str">
        <f>+Introduction!$C$7</f>
        <v>México</v>
      </c>
      <c r="DA1" s="147"/>
      <c r="DB1" s="147"/>
      <c r="DC1" s="147"/>
      <c r="DD1" s="147"/>
      <c r="DE1" s="150"/>
      <c r="DF1" s="148"/>
      <c r="DG1" s="149"/>
      <c r="DH1" s="607" t="str">
        <f>HLOOKUP(Introduction!$G$4,nametranslations,117,FALSE)</f>
        <v>Saneamiento en las Escuelas</v>
      </c>
      <c r="DI1" s="183">
        <v>2024</v>
      </c>
      <c r="DJ1" s="147" t="str">
        <f>+Introduction!$C$7</f>
        <v>México</v>
      </c>
      <c r="DK1" s="147"/>
      <c r="DL1" s="147"/>
      <c r="DM1" s="147"/>
      <c r="DN1" s="147"/>
      <c r="DO1" s="150"/>
      <c r="DP1" s="148"/>
      <c r="DQ1" s="149"/>
    </row>
    <row r="2" spans="1:232" s="151" customFormat="1" ht="30" customHeight="1" x14ac:dyDescent="0.3">
      <c r="A2" s="343" t="s">
        <v>279</v>
      </c>
      <c r="B2" s="154" t="s">
        <v>251</v>
      </c>
      <c r="C2" s="135" t="s">
        <v>146</v>
      </c>
      <c r="D2" s="135" t="s">
        <v>205</v>
      </c>
      <c r="E2" s="155"/>
      <c r="F2" s="155"/>
      <c r="G2" s="155"/>
      <c r="H2" s="155"/>
      <c r="I2" s="156"/>
      <c r="J2" s="152" t="s">
        <v>264</v>
      </c>
      <c r="K2" s="173"/>
      <c r="L2" s="154" t="s">
        <v>252</v>
      </c>
      <c r="M2" s="135" t="s">
        <v>146</v>
      </c>
      <c r="N2" s="135" t="s">
        <v>144</v>
      </c>
      <c r="O2" s="155"/>
      <c r="P2" s="155"/>
      <c r="Q2" s="155"/>
      <c r="R2" s="155"/>
      <c r="S2" s="156"/>
      <c r="T2" s="152" t="s">
        <v>264</v>
      </c>
      <c r="U2" s="173"/>
      <c r="V2" s="154" t="s">
        <v>253</v>
      </c>
      <c r="W2" s="135" t="s">
        <v>146</v>
      </c>
      <c r="X2" s="135" t="s">
        <v>145</v>
      </c>
      <c r="Y2" s="155"/>
      <c r="Z2" s="155"/>
      <c r="AA2" s="155"/>
      <c r="AB2" s="155"/>
      <c r="AC2" s="156"/>
      <c r="AD2" s="152" t="s">
        <v>264</v>
      </c>
      <c r="AE2" s="173"/>
      <c r="AF2" s="154" t="s">
        <v>254</v>
      </c>
      <c r="AG2" s="135" t="s">
        <v>175</v>
      </c>
      <c r="AH2" s="135" t="s">
        <v>163</v>
      </c>
      <c r="AI2" s="155"/>
      <c r="AJ2" s="155"/>
      <c r="AK2" s="155"/>
      <c r="AL2" s="155"/>
      <c r="AM2" s="156"/>
      <c r="AN2" s="152" t="s">
        <v>264</v>
      </c>
      <c r="AO2" s="173"/>
      <c r="AP2" s="154" t="s">
        <v>255</v>
      </c>
      <c r="AQ2" s="135" t="s">
        <v>146</v>
      </c>
      <c r="AR2" s="135" t="s">
        <v>212</v>
      </c>
      <c r="AS2" s="155"/>
      <c r="AT2" s="155"/>
      <c r="AU2" s="155"/>
      <c r="AV2" s="155"/>
      <c r="AW2" s="156"/>
      <c r="AX2" s="152" t="s">
        <v>264</v>
      </c>
      <c r="AY2" s="173"/>
      <c r="AZ2" s="154" t="s">
        <v>256</v>
      </c>
      <c r="BA2" s="135" t="s">
        <v>180</v>
      </c>
      <c r="BB2" s="135" t="s">
        <v>224</v>
      </c>
      <c r="BC2" s="155"/>
      <c r="BD2" s="155"/>
      <c r="BE2" s="155"/>
      <c r="BF2" s="155"/>
      <c r="BG2" s="156"/>
      <c r="BH2" s="152" t="s">
        <v>264</v>
      </c>
      <c r="BI2" s="173"/>
      <c r="BJ2" s="154" t="s">
        <v>257</v>
      </c>
      <c r="BK2" s="135" t="s">
        <v>146</v>
      </c>
      <c r="BL2" s="135" t="s">
        <v>243</v>
      </c>
      <c r="BM2" s="155"/>
      <c r="BN2" s="155"/>
      <c r="BO2" s="155"/>
      <c r="BP2" s="155"/>
      <c r="BQ2" s="156"/>
      <c r="BR2" s="152" t="s">
        <v>264</v>
      </c>
      <c r="BS2" s="153"/>
      <c r="BT2" s="154" t="s">
        <v>280</v>
      </c>
      <c r="BU2" s="135" t="s">
        <v>175</v>
      </c>
      <c r="BV2" s="135" t="s">
        <v>281</v>
      </c>
      <c r="BW2" s="155"/>
      <c r="BX2" s="155"/>
      <c r="BY2" s="155"/>
      <c r="BZ2" s="155"/>
      <c r="CA2" s="156"/>
      <c r="CB2" s="152" t="s">
        <v>264</v>
      </c>
      <c r="CC2" s="153"/>
      <c r="CD2" s="154" t="s">
        <v>287</v>
      </c>
      <c r="CE2" s="135" t="s">
        <v>146</v>
      </c>
      <c r="CF2" s="135" t="s">
        <v>288</v>
      </c>
      <c r="CG2" s="155"/>
      <c r="CH2" s="155"/>
      <c r="CI2" s="155"/>
      <c r="CJ2" s="155"/>
      <c r="CK2" s="156"/>
      <c r="CL2" s="152" t="s">
        <v>264</v>
      </c>
      <c r="CM2" s="153"/>
      <c r="CN2" s="154" t="s">
        <v>293</v>
      </c>
      <c r="CO2" s="135" t="s">
        <v>180</v>
      </c>
      <c r="CP2" s="135" t="s">
        <v>224</v>
      </c>
      <c r="CQ2" s="155"/>
      <c r="CR2" s="155"/>
      <c r="CS2" s="155"/>
      <c r="CT2" s="155"/>
      <c r="CU2" s="156"/>
      <c r="CV2" s="152" t="s">
        <v>264</v>
      </c>
      <c r="CW2" s="173"/>
      <c r="CX2" s="154" t="s">
        <v>308</v>
      </c>
      <c r="CY2" s="135" t="s">
        <v>175</v>
      </c>
      <c r="CZ2" s="135" t="s">
        <v>309</v>
      </c>
      <c r="DA2" s="155"/>
      <c r="DB2" s="155"/>
      <c r="DC2" s="155"/>
      <c r="DD2" s="155"/>
      <c r="DE2" s="156"/>
      <c r="DF2" s="152" t="s">
        <v>264</v>
      </c>
      <c r="DG2" s="173"/>
      <c r="DH2" s="154" t="s">
        <v>317</v>
      </c>
      <c r="DI2" s="135" t="s">
        <v>175</v>
      </c>
      <c r="DJ2" s="135" t="s">
        <v>309</v>
      </c>
      <c r="DK2" s="155"/>
      <c r="DL2" s="155"/>
      <c r="DM2" s="155"/>
      <c r="DN2" s="155"/>
      <c r="DO2" s="156"/>
      <c r="DP2" s="152" t="s">
        <v>264</v>
      </c>
      <c r="DQ2" s="173"/>
    </row>
    <row r="3" spans="1:232" s="128" customFormat="1" ht="18" customHeight="1" x14ac:dyDescent="0.3">
      <c r="A3" s="343"/>
      <c r="B3" s="172" t="str">
        <f>HLOOKUP(Introduction!$G$4,nametranslations,152,FALSE)</f>
        <v>Definición</v>
      </c>
      <c r="C3" s="137" t="str">
        <f>HLOOKUP(Introduction!$G$4,nametranslations,102,FALSE)</f>
        <v>Estimaciones (%)</v>
      </c>
      <c r="D3" s="138" t="str">
        <f>HLOOKUP(Introduction!$G$4,nametranslations,24,FALSE)</f>
        <v>Total</v>
      </c>
      <c r="E3" s="139" t="str">
        <f>HLOOKUP(Introduction!$G$4,nametranslations,26,FALSE)</f>
        <v>Urbano</v>
      </c>
      <c r="F3" s="139" t="str">
        <f>HLOOKUP(Introduction!$G$4,nametranslations,25,FALSE)</f>
        <v>Rural</v>
      </c>
      <c r="G3" s="139" t="str">
        <f>HLOOKUP(Introduction!$G$4,nametranslations,27,FALSE)</f>
        <v>Preprimaria</v>
      </c>
      <c r="H3" s="139" t="str">
        <f>HLOOKUP(Introduction!$G$4,nametranslations,28,FALSE)</f>
        <v>Primaria</v>
      </c>
      <c r="I3" s="140" t="str">
        <f>HLOOKUP(Introduction!$G$4,nametranslations,29,FALSE)</f>
        <v>Secundaria</v>
      </c>
      <c r="J3" s="126"/>
      <c r="K3" s="141"/>
      <c r="L3" s="172" t="str">
        <f>HLOOKUP(Introduction!$G$4,nametranslations,152,FALSE)</f>
        <v>Definición</v>
      </c>
      <c r="M3" s="137" t="str">
        <f>HLOOKUP(Introduction!$G$4,nametranslations,102,FALSE)</f>
        <v>Estimaciones (%)</v>
      </c>
      <c r="N3" s="138" t="str">
        <f>HLOOKUP(Introduction!$G$4,nametranslations,24,FALSE)</f>
        <v>Total</v>
      </c>
      <c r="O3" s="139" t="str">
        <f>HLOOKUP(Introduction!$G$4,nametranslations,26,FALSE)</f>
        <v>Urbano</v>
      </c>
      <c r="P3" s="139" t="str">
        <f>HLOOKUP(Introduction!$G$4,nametranslations,25,FALSE)</f>
        <v>Rural</v>
      </c>
      <c r="Q3" s="139" t="str">
        <f>HLOOKUP(Introduction!$G$4,nametranslations,27,FALSE)</f>
        <v>Preprimaria</v>
      </c>
      <c r="R3" s="139" t="str">
        <f>HLOOKUP(Introduction!$G$4,nametranslations,28,FALSE)</f>
        <v>Primaria</v>
      </c>
      <c r="S3" s="140" t="str">
        <f>HLOOKUP(Introduction!$G$4,nametranslations,29,FALSE)</f>
        <v>Secundaria</v>
      </c>
      <c r="T3" s="126"/>
      <c r="U3" s="141"/>
      <c r="V3" s="172" t="str">
        <f>HLOOKUP(Introduction!$G$4,nametranslations,152,FALSE)</f>
        <v>Definición</v>
      </c>
      <c r="W3" s="137" t="str">
        <f>HLOOKUP(Introduction!$G$4,nametranslations,102,FALSE)</f>
        <v>Estimaciones (%)</v>
      </c>
      <c r="X3" s="138" t="str">
        <f>HLOOKUP(Introduction!$G$4,nametranslations,24,FALSE)</f>
        <v>Total</v>
      </c>
      <c r="Y3" s="139" t="str">
        <f>HLOOKUP(Introduction!$G$4,nametranslations,26,FALSE)</f>
        <v>Urbano</v>
      </c>
      <c r="Z3" s="139" t="str">
        <f>HLOOKUP(Introduction!$G$4,nametranslations,25,FALSE)</f>
        <v>Rural</v>
      </c>
      <c r="AA3" s="139" t="str">
        <f>HLOOKUP(Introduction!$G$4,nametranslations,27,FALSE)</f>
        <v>Preprimaria</v>
      </c>
      <c r="AB3" s="139" t="str">
        <f>HLOOKUP(Introduction!$G$4,nametranslations,28,FALSE)</f>
        <v>Primaria</v>
      </c>
      <c r="AC3" s="140" t="str">
        <f>HLOOKUP(Introduction!$G$4,nametranslations,29,FALSE)</f>
        <v>Secundaria</v>
      </c>
      <c r="AD3" s="126"/>
      <c r="AE3" s="141"/>
      <c r="AF3" s="172" t="str">
        <f>HLOOKUP(Introduction!$G$4,nametranslations,152,FALSE)</f>
        <v>Definición</v>
      </c>
      <c r="AG3" s="137" t="str">
        <f>HLOOKUP(Introduction!$G$4,nametranslations,102,FALSE)</f>
        <v>Estimaciones (%)</v>
      </c>
      <c r="AH3" s="138" t="str">
        <f>HLOOKUP(Introduction!$G$4,nametranslations,24,FALSE)</f>
        <v>Total</v>
      </c>
      <c r="AI3" s="139" t="str">
        <f>HLOOKUP(Introduction!$G$4,nametranslations,26,FALSE)</f>
        <v>Urbano</v>
      </c>
      <c r="AJ3" s="139" t="str">
        <f>HLOOKUP(Introduction!$G$4,nametranslations,25,FALSE)</f>
        <v>Rural</v>
      </c>
      <c r="AK3" s="139" t="str">
        <f>HLOOKUP(Introduction!$G$4,nametranslations,27,FALSE)</f>
        <v>Preprimaria</v>
      </c>
      <c r="AL3" s="139" t="str">
        <f>HLOOKUP(Introduction!$G$4,nametranslations,28,FALSE)</f>
        <v>Primaria</v>
      </c>
      <c r="AM3" s="140" t="str">
        <f>HLOOKUP(Introduction!$G$4,nametranslations,29,FALSE)</f>
        <v>Secundaria</v>
      </c>
      <c r="AN3" s="126"/>
      <c r="AO3" s="141"/>
      <c r="AP3" s="172" t="str">
        <f>HLOOKUP(Introduction!$G$4,nametranslations,152,FALSE)</f>
        <v>Definición</v>
      </c>
      <c r="AQ3" s="137" t="str">
        <f>HLOOKUP(Introduction!$G$4,nametranslations,102,FALSE)</f>
        <v>Estimaciones (%)</v>
      </c>
      <c r="AR3" s="138" t="str">
        <f>HLOOKUP(Introduction!$G$4,nametranslations,24,FALSE)</f>
        <v>Total</v>
      </c>
      <c r="AS3" s="139" t="str">
        <f>HLOOKUP(Introduction!$G$4,nametranslations,26,FALSE)</f>
        <v>Urbano</v>
      </c>
      <c r="AT3" s="139" t="str">
        <f>HLOOKUP(Introduction!$G$4,nametranslations,25,FALSE)</f>
        <v>Rural</v>
      </c>
      <c r="AU3" s="139" t="str">
        <f>HLOOKUP(Introduction!$G$4,nametranslations,27,FALSE)</f>
        <v>Preprimaria</v>
      </c>
      <c r="AV3" s="139" t="str">
        <f>HLOOKUP(Introduction!$G$4,nametranslations,28,FALSE)</f>
        <v>Primaria</v>
      </c>
      <c r="AW3" s="140" t="str">
        <f>HLOOKUP(Introduction!$G$4,nametranslations,29,FALSE)</f>
        <v>Secundaria</v>
      </c>
      <c r="AX3" s="126"/>
      <c r="AY3" s="141"/>
      <c r="AZ3" s="172" t="str">
        <f>HLOOKUP(Introduction!$G$4,nametranslations,152,FALSE)</f>
        <v>Definición</v>
      </c>
      <c r="BA3" s="137" t="str">
        <f>HLOOKUP(Introduction!$G$4,nametranslations,102,FALSE)</f>
        <v>Estimaciones (%)</v>
      </c>
      <c r="BB3" s="138" t="str">
        <f>HLOOKUP(Introduction!$G$4,nametranslations,24,FALSE)</f>
        <v>Total</v>
      </c>
      <c r="BC3" s="139" t="str">
        <f>HLOOKUP(Introduction!$G$4,nametranslations,26,FALSE)</f>
        <v>Urbano</v>
      </c>
      <c r="BD3" s="139" t="str">
        <f>HLOOKUP(Introduction!$G$4,nametranslations,25,FALSE)</f>
        <v>Rural</v>
      </c>
      <c r="BE3" s="139" t="str">
        <f>HLOOKUP(Introduction!$G$4,nametranslations,27,FALSE)</f>
        <v>Preprimaria</v>
      </c>
      <c r="BF3" s="139" t="str">
        <f>HLOOKUP(Introduction!$G$4,nametranslations,28,FALSE)</f>
        <v>Primaria</v>
      </c>
      <c r="BG3" s="140" t="str">
        <f>HLOOKUP(Introduction!$G$4,nametranslations,29,FALSE)</f>
        <v>Secundaria</v>
      </c>
      <c r="BH3" s="126"/>
      <c r="BI3" s="141"/>
      <c r="BJ3" s="172" t="str">
        <f>HLOOKUP(Introduction!$G$4,nametranslations,152,FALSE)</f>
        <v>Definición</v>
      </c>
      <c r="BK3" s="137" t="str">
        <f>HLOOKUP(Introduction!$G$4,nametranslations,102,FALSE)</f>
        <v>Estimaciones (%)</v>
      </c>
      <c r="BL3" s="138" t="str">
        <f>HLOOKUP(Introduction!$G$4,nametranslations,24,FALSE)</f>
        <v>Total</v>
      </c>
      <c r="BM3" s="139" t="str">
        <f>HLOOKUP(Introduction!$G$4,nametranslations,26,FALSE)</f>
        <v>Urbano</v>
      </c>
      <c r="BN3" s="139" t="str">
        <f>HLOOKUP(Introduction!$G$4,nametranslations,25,FALSE)</f>
        <v>Rural</v>
      </c>
      <c r="BO3" s="139" t="str">
        <f>HLOOKUP(Introduction!$G$4,nametranslations,27,FALSE)</f>
        <v>Preprimaria</v>
      </c>
      <c r="BP3" s="139" t="str">
        <f>HLOOKUP(Introduction!$G$4,nametranslations,28,FALSE)</f>
        <v>Primaria</v>
      </c>
      <c r="BQ3" s="140" t="str">
        <f>HLOOKUP(Introduction!$G$4,nametranslations,29,FALSE)</f>
        <v>Secundaria</v>
      </c>
      <c r="BR3" s="126"/>
      <c r="BS3" s="141"/>
      <c r="BT3" s="172" t="str">
        <f>HLOOKUP(Introduction!$G$4,nametranslations,152,FALSE)</f>
        <v>Definición</v>
      </c>
      <c r="BU3" s="137" t="str">
        <f>HLOOKUP(Introduction!$G$4,nametranslations,102,FALSE)</f>
        <v>Estimaciones (%)</v>
      </c>
      <c r="BV3" s="138" t="str">
        <f>HLOOKUP(Introduction!$G$4,nametranslations,24,FALSE)</f>
        <v>Total</v>
      </c>
      <c r="BW3" s="139" t="str">
        <f>HLOOKUP(Introduction!$G$4,nametranslations,26,FALSE)</f>
        <v>Urbano</v>
      </c>
      <c r="BX3" s="139" t="str">
        <f>HLOOKUP(Introduction!$G$4,nametranslations,25,FALSE)</f>
        <v>Rural</v>
      </c>
      <c r="BY3" s="139" t="str">
        <f>HLOOKUP(Introduction!$G$4,nametranslations,27,FALSE)</f>
        <v>Preprimaria</v>
      </c>
      <c r="BZ3" s="139" t="str">
        <f>HLOOKUP(Introduction!$G$4,nametranslations,28,FALSE)</f>
        <v>Primaria</v>
      </c>
      <c r="CA3" s="140" t="str">
        <f>HLOOKUP(Introduction!$G$4,nametranslations,29,FALSE)</f>
        <v>Secundaria</v>
      </c>
      <c r="CB3" s="126"/>
      <c r="CC3" s="141"/>
      <c r="CD3" s="172" t="str">
        <f>HLOOKUP(Introduction!$G$4,nametranslations,152,FALSE)</f>
        <v>Definición</v>
      </c>
      <c r="CE3" s="137" t="str">
        <f>HLOOKUP(Introduction!$G$4,nametranslations,102,FALSE)</f>
        <v>Estimaciones (%)</v>
      </c>
      <c r="CF3" s="138" t="str">
        <f>HLOOKUP(Introduction!$G$4,nametranslations,24,FALSE)</f>
        <v>Total</v>
      </c>
      <c r="CG3" s="139" t="str">
        <f>HLOOKUP(Introduction!$G$4,nametranslations,26,FALSE)</f>
        <v>Urbano</v>
      </c>
      <c r="CH3" s="139" t="str">
        <f>HLOOKUP(Introduction!$G$4,nametranslations,25,FALSE)</f>
        <v>Rural</v>
      </c>
      <c r="CI3" s="139" t="str">
        <f>HLOOKUP(Introduction!$G$4,nametranslations,27,FALSE)</f>
        <v>Preprimaria</v>
      </c>
      <c r="CJ3" s="139" t="str">
        <f>HLOOKUP(Introduction!$G$4,nametranslations,28,FALSE)</f>
        <v>Primaria</v>
      </c>
      <c r="CK3" s="140" t="str">
        <f>HLOOKUP(Introduction!$G$4,nametranslations,29,FALSE)</f>
        <v>Secundaria</v>
      </c>
      <c r="CL3" s="126"/>
      <c r="CM3" s="141"/>
      <c r="CN3" s="172" t="str">
        <f>HLOOKUP(Introduction!$G$4,nametranslations,152,FALSE)</f>
        <v>Definición</v>
      </c>
      <c r="CO3" s="137" t="str">
        <f>HLOOKUP(Introduction!$G$4,nametranslations,102,FALSE)</f>
        <v>Estimaciones (%)</v>
      </c>
      <c r="CP3" s="138" t="str">
        <f>HLOOKUP(Introduction!$G$4,nametranslations,24,FALSE)</f>
        <v>Total</v>
      </c>
      <c r="CQ3" s="139" t="str">
        <f>HLOOKUP(Introduction!$G$4,nametranslations,26,FALSE)</f>
        <v>Urbano</v>
      </c>
      <c r="CR3" s="139" t="str">
        <f>HLOOKUP(Introduction!$G$4,nametranslations,25,FALSE)</f>
        <v>Rural</v>
      </c>
      <c r="CS3" s="139" t="str">
        <f>HLOOKUP(Introduction!$G$4,nametranslations,27,FALSE)</f>
        <v>Preprimaria</v>
      </c>
      <c r="CT3" s="139" t="str">
        <f>HLOOKUP(Introduction!$G$4,nametranslations,28,FALSE)</f>
        <v>Primaria</v>
      </c>
      <c r="CU3" s="140" t="str">
        <f>HLOOKUP(Introduction!$G$4,nametranslations,29,FALSE)</f>
        <v>Secundaria</v>
      </c>
      <c r="CV3" s="126"/>
      <c r="CW3" s="141"/>
      <c r="CX3" s="172" t="str">
        <f>HLOOKUP(Introduction!$G$4,nametranslations,152,FALSE)</f>
        <v>Definición</v>
      </c>
      <c r="CY3" s="137" t="str">
        <f>HLOOKUP(Introduction!$G$4,nametranslations,102,FALSE)</f>
        <v>Estimaciones (%)</v>
      </c>
      <c r="CZ3" s="138" t="str">
        <f>HLOOKUP(Introduction!$G$4,nametranslations,24,FALSE)</f>
        <v>Total</v>
      </c>
      <c r="DA3" s="139" t="str">
        <f>HLOOKUP(Introduction!$G$4,nametranslations,26,FALSE)</f>
        <v>Urbano</v>
      </c>
      <c r="DB3" s="139" t="str">
        <f>HLOOKUP(Introduction!$G$4,nametranslations,25,FALSE)</f>
        <v>Rural</v>
      </c>
      <c r="DC3" s="139" t="str">
        <f>HLOOKUP(Introduction!$G$4,nametranslations,27,FALSE)</f>
        <v>Preprimaria</v>
      </c>
      <c r="DD3" s="139" t="str">
        <f>HLOOKUP(Introduction!$G$4,nametranslations,28,FALSE)</f>
        <v>Primaria</v>
      </c>
      <c r="DE3" s="140" t="str">
        <f>HLOOKUP(Introduction!$G$4,nametranslations,29,FALSE)</f>
        <v>Secundaria</v>
      </c>
      <c r="DF3" s="126"/>
      <c r="DG3" s="141"/>
      <c r="DH3" s="172" t="str">
        <f>HLOOKUP(Introduction!$G$4,nametranslations,152,FALSE)</f>
        <v>Definición</v>
      </c>
      <c r="DI3" s="137" t="str">
        <f>HLOOKUP(Introduction!$G$4,nametranslations,102,FALSE)</f>
        <v>Estimaciones (%)</v>
      </c>
      <c r="DJ3" s="138" t="str">
        <f>HLOOKUP(Introduction!$G$4,nametranslations,24,FALSE)</f>
        <v>Total</v>
      </c>
      <c r="DK3" s="139" t="str">
        <f>HLOOKUP(Introduction!$G$4,nametranslations,26,FALSE)</f>
        <v>Urbano</v>
      </c>
      <c r="DL3" s="139" t="str">
        <f>HLOOKUP(Introduction!$G$4,nametranslations,25,FALSE)</f>
        <v>Rural</v>
      </c>
      <c r="DM3" s="139" t="str">
        <f>HLOOKUP(Introduction!$G$4,nametranslations,27,FALSE)</f>
        <v>Preprimaria</v>
      </c>
      <c r="DN3" s="139" t="str">
        <f>HLOOKUP(Introduction!$G$4,nametranslations,28,FALSE)</f>
        <v>Primaria</v>
      </c>
      <c r="DO3" s="140" t="str">
        <f>HLOOKUP(Introduction!$G$4,nametranslations,29,FALSE)</f>
        <v>Secundaria</v>
      </c>
      <c r="DP3" s="126"/>
      <c r="DQ3" s="141"/>
      <c r="DR3" s="127"/>
      <c r="EB3" s="127"/>
      <c r="EL3" s="127"/>
      <c r="EV3" s="127"/>
      <c r="FF3" s="127"/>
      <c r="FP3" s="127"/>
      <c r="FZ3" s="127"/>
      <c r="GJ3" s="127"/>
      <c r="GT3" s="127"/>
      <c r="HD3" s="127"/>
      <c r="HN3" s="127"/>
      <c r="HX3" s="127"/>
    </row>
    <row r="4" spans="1:232" s="2" customFormat="1" x14ac:dyDescent="0.3">
      <c r="A4" s="627" t="str">
        <f>IF(ISBLANK('Data Summary'!A6),"",'Data Summary'!A6)</f>
        <v>MEX_2004_FLS</v>
      </c>
      <c r="B4" s="67"/>
      <c r="C4" s="12" t="str">
        <f>HLOOKUP(Introduction!$G$4,nametranslations,118,FALSE)</f>
        <v>Sin instalaciones</v>
      </c>
      <c r="D4" s="7">
        <f t="shared" ref="D4:I4" si="0">IF(COUNTA(D14)=0,"",D14)</f>
        <v>0</v>
      </c>
      <c r="E4" s="7" t="str">
        <f t="shared" si="0"/>
        <v/>
      </c>
      <c r="F4" s="7" t="str">
        <f t="shared" si="0"/>
        <v/>
      </c>
      <c r="G4" s="7" t="str">
        <f t="shared" si="0"/>
        <v/>
      </c>
      <c r="H4" s="7">
        <f t="shared" si="0"/>
        <v>0</v>
      </c>
      <c r="I4" s="28">
        <f t="shared" si="0"/>
        <v>0</v>
      </c>
      <c r="J4" s="21"/>
      <c r="K4" s="14"/>
      <c r="L4" s="67"/>
      <c r="M4" s="12" t="str">
        <f>HLOOKUP(Introduction!$G$4,nametranslations,118,FALSE)</f>
        <v>Sin instalaciones</v>
      </c>
      <c r="N4" s="7" t="str">
        <f t="shared" ref="N4:S4" si="1">IF(COUNTA(N14)=0,"",N14)</f>
        <v/>
      </c>
      <c r="O4" s="7" t="str">
        <f t="shared" si="1"/>
        <v/>
      </c>
      <c r="P4" s="7" t="str">
        <f t="shared" si="1"/>
        <v/>
      </c>
      <c r="Q4" s="7" t="str">
        <f t="shared" si="1"/>
        <v/>
      </c>
      <c r="R4" s="7" t="str">
        <f t="shared" si="1"/>
        <v/>
      </c>
      <c r="S4" s="28" t="str">
        <f t="shared" si="1"/>
        <v/>
      </c>
      <c r="T4" s="21"/>
      <c r="U4" s="14"/>
      <c r="V4" s="67"/>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8" t="str">
        <f t="shared" si="2"/>
        <v/>
      </c>
      <c r="AD4" s="21"/>
      <c r="AE4" s="14"/>
      <c r="AF4" s="67"/>
      <c r="AG4" s="12" t="str">
        <f>HLOOKUP(Introduction!$G$4,nametranslations,118,FALSE)</f>
        <v>Sin instalaciones</v>
      </c>
      <c r="AH4" s="7">
        <f t="shared" ref="AH4:AM4" si="3">IF(COUNTA(AH14)=0,"",AH14)</f>
        <v>1.77</v>
      </c>
      <c r="AI4" s="7">
        <f t="shared" si="3"/>
        <v>1.0244575766725617</v>
      </c>
      <c r="AJ4" s="7">
        <f t="shared" si="3"/>
        <v>1.9507337219179286</v>
      </c>
      <c r="AK4" s="7">
        <f t="shared" si="3"/>
        <v>1.93</v>
      </c>
      <c r="AL4" s="7">
        <f t="shared" si="3"/>
        <v>1.53</v>
      </c>
      <c r="AM4" s="28">
        <f t="shared" si="3"/>
        <v>1.61</v>
      </c>
      <c r="AN4" s="21"/>
      <c r="AO4" s="14"/>
      <c r="AP4" s="67"/>
      <c r="AQ4" s="12" t="str">
        <f>HLOOKUP(Introduction!$G$4,nametranslations,118,FALSE)</f>
        <v>Sin instalaciones</v>
      </c>
      <c r="AR4" s="7">
        <f t="shared" ref="AR4:AW4" si="4">IF(COUNTA(AR14)=0,"",AR14)</f>
        <v>5.73</v>
      </c>
      <c r="AS4" s="7" t="str">
        <f t="shared" si="4"/>
        <v/>
      </c>
      <c r="AT4" s="7" t="str">
        <f t="shared" si="4"/>
        <v/>
      </c>
      <c r="AU4" s="7" t="str">
        <f t="shared" si="4"/>
        <v/>
      </c>
      <c r="AV4" s="7">
        <f t="shared" si="4"/>
        <v>5.73</v>
      </c>
      <c r="AW4" s="28" t="str">
        <f t="shared" si="4"/>
        <v/>
      </c>
      <c r="AX4" s="21"/>
      <c r="AY4" s="14"/>
      <c r="AZ4" s="67"/>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8" t="str">
        <f t="shared" si="5"/>
        <v/>
      </c>
      <c r="BH4" s="21"/>
      <c r="BI4" s="14"/>
      <c r="BJ4" s="67"/>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8" t="str">
        <f t="shared" si="6"/>
        <v/>
      </c>
      <c r="BR4" s="21"/>
      <c r="BS4" s="14"/>
      <c r="BT4" s="67"/>
      <c r="BU4" s="12" t="str">
        <f>HLOOKUP(Introduction!$G$4,nametranslations,118,FALSE)</f>
        <v>Sin instalaciones</v>
      </c>
      <c r="BV4" s="7">
        <f t="shared" ref="BV4:CA4" si="7">IF(COUNTA(BV14)=0,"",BV14)</f>
        <v>4.2</v>
      </c>
      <c r="BW4" s="7" t="str">
        <f t="shared" si="7"/>
        <v/>
      </c>
      <c r="BX4" s="7" t="str">
        <f t="shared" si="7"/>
        <v/>
      </c>
      <c r="BY4" s="7" t="str">
        <f t="shared" si="7"/>
        <v/>
      </c>
      <c r="BZ4" s="7">
        <f t="shared" si="7"/>
        <v>4.2</v>
      </c>
      <c r="CA4" s="28" t="str">
        <f t="shared" si="7"/>
        <v/>
      </c>
      <c r="CB4" s="21"/>
      <c r="CC4" s="14"/>
      <c r="CD4" s="67"/>
      <c r="CE4" s="12" t="str">
        <f>HLOOKUP(Introduction!$G$4,nametranslations,118,FALSE)</f>
        <v>Sin instalaciones</v>
      </c>
      <c r="CF4" s="7" t="str">
        <f t="shared" ref="CF4:CK4" si="8">IF(COUNTA(CF14)=0,"",CF14)</f>
        <v/>
      </c>
      <c r="CG4" s="7" t="str">
        <f t="shared" si="8"/>
        <v/>
      </c>
      <c r="CH4" s="7" t="str">
        <f t="shared" si="8"/>
        <v/>
      </c>
      <c r="CI4" s="7" t="str">
        <f t="shared" si="8"/>
        <v/>
      </c>
      <c r="CJ4" s="7" t="str">
        <f t="shared" si="8"/>
        <v/>
      </c>
      <c r="CK4" s="28" t="str">
        <f t="shared" si="8"/>
        <v/>
      </c>
      <c r="CL4" s="21"/>
      <c r="CM4" s="14"/>
      <c r="CN4" s="67"/>
      <c r="CO4" s="12" t="str">
        <f>HLOOKUP(Introduction!$G$4,nametranslations,118,FALSE)</f>
        <v>Sin instalaciones</v>
      </c>
      <c r="CP4" s="7" t="str">
        <f t="shared" ref="CP4:CU4" si="9">IF(COUNTA(CP14)=0,"",CP14)</f>
        <v/>
      </c>
      <c r="CQ4" s="7" t="str">
        <f t="shared" si="9"/>
        <v/>
      </c>
      <c r="CR4" s="7" t="str">
        <f t="shared" si="9"/>
        <v/>
      </c>
      <c r="CS4" s="7" t="str">
        <f t="shared" si="9"/>
        <v/>
      </c>
      <c r="CT4" s="7" t="str">
        <f t="shared" si="9"/>
        <v/>
      </c>
      <c r="CU4" s="28" t="str">
        <f t="shared" si="9"/>
        <v/>
      </c>
      <c r="CV4" s="21"/>
      <c r="CW4" s="14"/>
      <c r="CX4" s="67"/>
      <c r="CY4" s="12" t="str">
        <f>HLOOKUP(Introduction!$G$4,nametranslations,118,FALSE)</f>
        <v>Sin instalaciones</v>
      </c>
      <c r="CZ4" s="7" t="str">
        <f t="shared" ref="CZ4:DE4" si="10">IF(COUNTA(CZ14)=0,"",CZ14)</f>
        <v/>
      </c>
      <c r="DA4" s="7" t="str">
        <f t="shared" si="10"/>
        <v/>
      </c>
      <c r="DB4" s="7" t="str">
        <f t="shared" si="10"/>
        <v/>
      </c>
      <c r="DC4" s="7" t="str">
        <f t="shared" si="10"/>
        <v/>
      </c>
      <c r="DD4" s="7" t="str">
        <f t="shared" si="10"/>
        <v/>
      </c>
      <c r="DE4" s="28" t="str">
        <f t="shared" si="10"/>
        <v/>
      </c>
      <c r="DF4" s="21"/>
      <c r="DG4" s="14"/>
      <c r="DH4" s="67"/>
      <c r="DI4" s="12" t="str">
        <f>HLOOKUP(Introduction!$G$4,nametranslations,118,FALSE)</f>
        <v>Sin instalaciones</v>
      </c>
      <c r="DJ4" s="7" t="str">
        <f t="shared" ref="DJ4:DO4" si="11">IF(COUNTA(DJ14)=0,"",DJ14)</f>
        <v/>
      </c>
      <c r="DK4" s="7" t="str">
        <f t="shared" si="11"/>
        <v/>
      </c>
      <c r="DL4" s="7" t="str">
        <f t="shared" si="11"/>
        <v/>
      </c>
      <c r="DM4" s="7" t="str">
        <f t="shared" si="11"/>
        <v/>
      </c>
      <c r="DN4" s="7" t="str">
        <f t="shared" si="11"/>
        <v/>
      </c>
      <c r="DO4" s="28" t="str">
        <f t="shared" si="11"/>
        <v/>
      </c>
      <c r="DP4" s="21"/>
      <c r="DQ4" s="14"/>
      <c r="DR4" s="74"/>
      <c r="EB4" s="74"/>
      <c r="EL4" s="74"/>
      <c r="EV4" s="74"/>
      <c r="FF4" s="74"/>
      <c r="FP4" s="74"/>
      <c r="FZ4" s="74"/>
      <c r="GJ4" s="74"/>
      <c r="GT4" s="74"/>
      <c r="HD4" s="74"/>
      <c r="HN4" s="74"/>
      <c r="HX4" s="74"/>
    </row>
    <row r="5" spans="1:232" s="2" customFormat="1" x14ac:dyDescent="0.3">
      <c r="A5" s="627" t="str">
        <f ca="1">IF(ISBLANK('Data Summary'!A7),"",'Data Summary'!A7)</f>
        <v>MEX_2006_LLECE</v>
      </c>
      <c r="B5" s="67"/>
      <c r="C5" s="12" t="str">
        <f>HLOOKUP(Introduction!$G$4,nametranslations,104,FALSE)</f>
        <v>No mejorado</v>
      </c>
      <c r="D5" s="7">
        <f>IF((COUNTA(D15:D26)=0)+(COUNTA(D14)=0),"",100-D14-SUMPRODUCT(C15:C26,D15:D26))</f>
        <v>1.0119595216191328</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1.0886469673405799</v>
      </c>
      <c r="I5" s="28">
        <f>IF((COUNTA(I15:I26)=0)+(COUNTA(I14)=0),"",100-I14-SUMPRODUCT(C15:C26,I15:I26))</f>
        <v>0.78740157480315531</v>
      </c>
      <c r="J5" s="21"/>
      <c r="K5" s="14"/>
      <c r="L5" s="67"/>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8" t="str">
        <f>IF((COUNTA(S15:S26)=0)+(COUNTA(S14)=0),"",100-S14-SUMPRODUCT(M15:M26,S15:S26))</f>
        <v/>
      </c>
      <c r="T5" s="21"/>
      <c r="U5" s="14"/>
      <c r="V5" s="67"/>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8" t="str">
        <f>IF((COUNTA(AC15:AC26)=0)+(COUNTA(AC14)=0),"",100-AC14-SUMPRODUCT(W15:W26,AC15:AC26))</f>
        <v/>
      </c>
      <c r="AD5" s="21"/>
      <c r="AE5" s="14"/>
      <c r="AF5" s="67"/>
      <c r="AG5" s="12" t="str">
        <f>HLOOKUP(Introduction!$G$4,nametranslations,104,FALSE)</f>
        <v>No mejorado</v>
      </c>
      <c r="AH5" s="7">
        <f>IF((COUNTA(AH15:AH26)=0)+(COUNTA(AH14)=0),"",100-AH14-SUMPRODUCT(AG15:AG26,AH15:AH26))</f>
        <v>2.9621692187438526</v>
      </c>
      <c r="AI5" s="7">
        <f>IF((COUNTA(AI15:AI26)=0)+(COUNTA(AI14)=0),"",100-AI14-SUMPRODUCT(AG15:AG26,AI15:AI26))</f>
        <v>0.61467454600354188</v>
      </c>
      <c r="AJ5" s="7">
        <f>IF((COUNTA(AJ15:AJ26)=0)+(COUNTA(AJ14)=0),"",100-AJ14-SUMPRODUCT(AG15:AG26,AJ15:AJ26))</f>
        <v>4.7904279312263753</v>
      </c>
      <c r="AK5" s="7">
        <f>IF((COUNTA(AK15:AK26)=0)+(COUNTA(AK14)=0),"",100-AK14-SUMPRODUCT(AG15:AG26,AK15:AK26))</f>
        <v>2.9899999999999949</v>
      </c>
      <c r="AL5" s="7">
        <f>IF((COUNTA(AL15:AL26)=0)+(COUNTA(AL14)=0),"",100-AL14-SUMPRODUCT(AG15:AG26,AL15:AL26))</f>
        <v>3.1200000000000045</v>
      </c>
      <c r="AM5" s="28">
        <f>IF((COUNTA(AM15:AM26)=0)+(COUNTA(AM14)=0),"",100-AM14-SUMPRODUCT(AG15:AG26,AM15:AM26))</f>
        <v>2.3449999999999989</v>
      </c>
      <c r="AN5" s="21"/>
      <c r="AO5" s="14"/>
      <c r="AP5" s="67"/>
      <c r="AQ5" s="12" t="str">
        <f>HLOOKUP(Introduction!$G$4,nametranslations,104,FALSE)</f>
        <v>No mejorado</v>
      </c>
      <c r="AR5" s="7">
        <f>IF((COUNTA(AR15:AR26)=0)+(COUNTA(AR14)=0),"",100-AR14-SUMPRODUCT(AQ15:AQ26,AR15:AR26))</f>
        <v>0.29064999999999941</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0.29064999999999941</v>
      </c>
      <c r="AW5" s="28" t="str">
        <f>IF((COUNTA(AW15:AW26)=0)+(COUNTA(AW14)=0),"",100-AW14-SUMPRODUCT(AQ15:AQ26,AW15:AW26))</f>
        <v/>
      </c>
      <c r="AX5" s="21"/>
      <c r="AY5" s="14"/>
      <c r="AZ5" s="67"/>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8" t="str">
        <f>IF((COUNTA(BG15:BG26)=0)+(COUNTA(BG14)=0),"",100-BG14-SUMPRODUCT(BA15:BA26,BG15:BG26))</f>
        <v/>
      </c>
      <c r="BH5" s="21"/>
      <c r="BI5" s="14"/>
      <c r="BJ5" s="67"/>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8" t="str">
        <f>IF((COUNTA(BQ15:BQ26)=0)+(COUNTA(BQ14)=0),"",100-BQ14-SUMPRODUCT(BK15:BK26,BQ15:BQ26))</f>
        <v/>
      </c>
      <c r="BR5" s="21"/>
      <c r="BS5" s="14"/>
      <c r="BT5" s="67"/>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8" t="str">
        <f>IF((COUNTA(CA15:CA26)=0)+(COUNTA(CA14)=0),"",100-CA14-SUMPRODUCT(BU15:BU26,CA15:CA26))</f>
        <v/>
      </c>
      <c r="CB5" s="21"/>
      <c r="CC5" s="14"/>
      <c r="CD5" s="67"/>
      <c r="CE5" s="12" t="str">
        <f>HLOOKUP(Introduction!$G$4,nametranslations,104,FALSE)</f>
        <v>No mejorado</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8" t="str">
        <f>IF((COUNTA(CK15:CK26)=0)+(COUNTA(CK14)=0),"",100-CK14-SUMPRODUCT(CE15:CE26,CK15:CK26))</f>
        <v/>
      </c>
      <c r="CL5" s="21"/>
      <c r="CM5" s="14"/>
      <c r="CN5" s="67"/>
      <c r="CO5" s="12" t="str">
        <f>HLOOKUP(Introduction!$G$4,nametranslations,104,FALSE)</f>
        <v>No mejorado</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8" t="str">
        <f>IF((COUNTA(CU15:CU26)=0)+(COUNTA(CU14)=0),"",100-CU14-SUMPRODUCT(CO15:CO26,CU15:CU26))</f>
        <v/>
      </c>
      <c r="CV5" s="21"/>
      <c r="CW5" s="14"/>
      <c r="CX5" s="67"/>
      <c r="CY5" s="12" t="str">
        <f>HLOOKUP(Introduction!$G$4,nametranslations,104,FALSE)</f>
        <v>No mejorado</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8" t="str">
        <f>IF((COUNTA(DE15:DE26)=0)+(COUNTA(DE14)=0),"",100-DE14-SUMPRODUCT(CY15:CY26,DE15:DE26))</f>
        <v/>
      </c>
      <c r="DF5" s="21"/>
      <c r="DG5" s="14"/>
      <c r="DH5" s="67"/>
      <c r="DI5" s="12" t="str">
        <f>HLOOKUP(Introduction!$G$4,nametranslations,104,FALSE)</f>
        <v>No mejorado</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8" t="str">
        <f>IF((COUNTA(DO15:DO26)=0)+(COUNTA(DO14)=0),"",100-DO14-SUMPRODUCT(DI15:DI26,DO15:DO26))</f>
        <v/>
      </c>
      <c r="DP5" s="21"/>
      <c r="DQ5" s="14"/>
      <c r="DR5" s="74"/>
      <c r="EB5" s="74"/>
      <c r="EL5" s="74"/>
      <c r="EV5" s="74"/>
      <c r="FF5" s="74"/>
      <c r="FP5" s="74"/>
      <c r="FZ5" s="74"/>
      <c r="GJ5" s="74"/>
      <c r="GT5" s="74"/>
      <c r="HD5" s="74"/>
      <c r="HN5" s="74"/>
      <c r="HX5" s="74"/>
    </row>
    <row r="6" spans="1:232" s="2" customFormat="1" x14ac:dyDescent="0.3">
      <c r="A6" s="627" t="str">
        <f ca="1">IF(ISBLANK('Data Summary'!A8),"",'Data Summary'!A8)</f>
        <v>MEX_2013_LLECE</v>
      </c>
      <c r="B6" s="67"/>
      <c r="C6" s="12" t="str">
        <f>HLOOKUP(Introduction!$G$4,nametranslations,75,FALSE)</f>
        <v>Mejorado</v>
      </c>
      <c r="D6" s="7">
        <f>IF(COUNTA(D15:D26)=0,"",SUMPRODUCT(D15:D26,C15:C26))</f>
        <v>98.988040478380867</v>
      </c>
      <c r="E6" s="7" t="str">
        <f>IF(COUNTA(E15:E26)=0,"",SUMPRODUCT(E15:E26,C15:C26))</f>
        <v/>
      </c>
      <c r="F6" s="7" t="str">
        <f>IF(COUNTA(F15:F26)=0,"",SUMPRODUCT(F15:F26,C15:C26))</f>
        <v/>
      </c>
      <c r="G6" s="7" t="str">
        <f>IF(COUNTA(G15:G26)=0,"",SUMPRODUCT(G15:G26,C15:C26))</f>
        <v/>
      </c>
      <c r="H6" s="7">
        <f>IF(COUNTA(H15:H26)=0,"",SUMPRODUCT(H15:H26,C15:C26))</f>
        <v>98.91135303265942</v>
      </c>
      <c r="I6" s="28">
        <f>IF(COUNTA(I15:I26)=0,"",SUMPRODUCT(I15:I26,C15:C26))</f>
        <v>99.212598425196845</v>
      </c>
      <c r="J6" s="21"/>
      <c r="K6" s="14"/>
      <c r="L6" s="67"/>
      <c r="M6" s="12" t="str">
        <f>HLOOKUP(Introduction!$G$4,nametranslations,75,FALSE)</f>
        <v>Mejorado</v>
      </c>
      <c r="N6" s="7">
        <f>IF(COUNTA(N15:N26)=0,"",SUMPRODUCT(N15:N26,M15:M26))</f>
        <v>70.3</v>
      </c>
      <c r="O6" s="7">
        <f>IF(COUNTA(O15:O26)=0,"",SUMPRODUCT(O15:O26,M15:M26))</f>
        <v>89.3</v>
      </c>
      <c r="P6" s="7">
        <f>IF(COUNTA(P15:P26)=0,"",SUMPRODUCT(P15:P26,M15:M26))</f>
        <v>45</v>
      </c>
      <c r="Q6" s="7" t="str">
        <f>IF(COUNTA(Q15:Q26)=0,"",SUMPRODUCT(Q15:Q26,M15:M26))</f>
        <v/>
      </c>
      <c r="R6" s="7" t="str">
        <f>IF(COUNTA(R15:R26)=0,"",SUMPRODUCT(R15:R26,M15:M26))</f>
        <v/>
      </c>
      <c r="S6" s="28" t="str">
        <f>IF(COUNTA(S15:S26)=0,"",SUMPRODUCT(S15:S26,M15:M26))</f>
        <v/>
      </c>
      <c r="T6" s="21"/>
      <c r="U6" s="14"/>
      <c r="V6" s="67"/>
      <c r="W6" s="12" t="str">
        <f>HLOOKUP(Introduction!$G$4,nametranslations,75,FALSE)</f>
        <v>Mejorado</v>
      </c>
      <c r="X6" s="7">
        <f>IF(COUNTA(X15:X26)=0,"",SUMPRODUCT(X15:X26,W15:W26))</f>
        <v>73.214285714285708</v>
      </c>
      <c r="Y6" s="7">
        <f>IF(COUNTA(Y15:Y26)=0,"",SUMPRODUCT(Y15:Y26,W15:W26))</f>
        <v>97.59615384615384</v>
      </c>
      <c r="Z6" s="7">
        <f>IF(COUNTA(Z15:Z26)=0,"",SUMPRODUCT(Z15:Z26,W15:W26))</f>
        <v>37.5</v>
      </c>
      <c r="AA6" s="7" t="str">
        <f>IF(COUNTA(AA15:AA26)=0,"",SUMPRODUCT(AA15:AA26,W15:W26))</f>
        <v/>
      </c>
      <c r="AB6" s="7">
        <f>IF(COUNTA(AB15:AB26)=0,"",SUMPRODUCT(AB15:AB26,W15:W26))</f>
        <v>73.2</v>
      </c>
      <c r="AC6" s="28" t="str">
        <f>IF(COUNTA(AC15:AC26)=0,"",SUMPRODUCT(AC15:AC26,W15:W26))</f>
        <v/>
      </c>
      <c r="AD6" s="21"/>
      <c r="AE6" s="14"/>
      <c r="AF6" s="67"/>
      <c r="AG6" s="12" t="str">
        <f>HLOOKUP(Introduction!$G$4,nametranslations,75,FALSE)</f>
        <v>Mejorado</v>
      </c>
      <c r="AH6" s="7">
        <f>IF(COUNTA(AH15:AH26)=0,"",SUMPRODUCT(AH15:AH26,AG15:AG26))</f>
        <v>95.267830781256151</v>
      </c>
      <c r="AI6" s="7">
        <f>IF(COUNTA(AI15:AI26)=0,"",SUMPRODUCT(AI15:AI26,AG15:AG26))</f>
        <v>98.360867877323898</v>
      </c>
      <c r="AJ6" s="7">
        <f>IF(COUNTA(AJ15:AJ26)=0,"",SUMPRODUCT(AJ15:AJ26,AG15:AG26))</f>
        <v>93.258838346855697</v>
      </c>
      <c r="AK6" s="7">
        <f>IF(COUNTA(AK15:AK26)=0,"",SUMPRODUCT(AK15:AK26,AG15:AG26))</f>
        <v>95.08</v>
      </c>
      <c r="AL6" s="7">
        <f>IF(COUNTA(AL15:AL26)=0,"",SUMPRODUCT(AL15:AL26,AG15:AG26))</f>
        <v>95.35</v>
      </c>
      <c r="AM6" s="28">
        <f>IF(COUNTA(AM15:AM26)=0,"",SUMPRODUCT(AM15:AM26,AG15:AG26))</f>
        <v>96.045000000000002</v>
      </c>
      <c r="AN6" s="21"/>
      <c r="AO6" s="14"/>
      <c r="AP6" s="67"/>
      <c r="AQ6" s="12" t="str">
        <f>HLOOKUP(Introduction!$G$4,nametranslations,75,FALSE)</f>
        <v>Mejorado</v>
      </c>
      <c r="AR6" s="7">
        <f>IF(COUNTA(AR15:AR26)=0,"",SUMPRODUCT(AR15:AR26,AQ15:AQ26))</f>
        <v>93.979349999999997</v>
      </c>
      <c r="AS6" s="7" t="str">
        <f>IF(COUNTA(AS15:AS26)=0,"",SUMPRODUCT(AS15:AS26,AQ15:AQ26))</f>
        <v/>
      </c>
      <c r="AT6" s="7" t="str">
        <f>IF(COUNTA(AT15:AT26)=0,"",SUMPRODUCT(AT15:AT26,AQ15:AQ26))</f>
        <v/>
      </c>
      <c r="AU6" s="7" t="str">
        <f>IF(COUNTA(AU15:AU26)=0,"",SUMPRODUCT(AU15:AU26,AQ15:AQ26))</f>
        <v/>
      </c>
      <c r="AV6" s="7">
        <f>IF(COUNTA(AV15:AV26)=0,"",SUMPRODUCT(AV15:AV26,AQ15:AQ26))</f>
        <v>93.979349999999997</v>
      </c>
      <c r="AW6" s="28" t="str">
        <f>IF(COUNTA(AW15:AW26)=0,"",SUMPRODUCT(AW15:AW26,AQ15:AQ26))</f>
        <v/>
      </c>
      <c r="AX6" s="21"/>
      <c r="AY6" s="14"/>
      <c r="AZ6" s="67"/>
      <c r="BA6" s="12" t="str">
        <f>HLOOKUP(Introduction!$G$4,nametranslations,75,FALSE)</f>
        <v>Mejorado</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8" t="str">
        <f>IF(COUNTA(BG15:BG26)=0,"",SUMPRODUCT(BG15:BG26,BA15:BA26))</f>
        <v/>
      </c>
      <c r="BH6" s="21"/>
      <c r="BI6" s="14"/>
      <c r="BJ6" s="67"/>
      <c r="BK6" s="12" t="str">
        <f>HLOOKUP(Introduction!$G$4,nametranslations,75,FALSE)</f>
        <v>Mejorado</v>
      </c>
      <c r="BL6" s="7" t="str">
        <f>IF(COUNTA(BL15:BL26)=0,"",SUMPRODUCT(BL15:BL26,BK15:BK26))</f>
        <v/>
      </c>
      <c r="BM6" s="7" t="str">
        <f>IF(COUNTA(BM15:BM26)=0,"",SUMPRODUCT(BM15:BM26,BK15:BK26))</f>
        <v/>
      </c>
      <c r="BN6" s="7" t="str">
        <f>IF(COUNTA(BN15:BN26)=0,"",SUMPRODUCT(BN15:BN26,BK15:BK26))</f>
        <v/>
      </c>
      <c r="BO6" s="7">
        <f>IF(COUNTA(BO15:BO26)=0,"",SUMPRODUCT(BO15:BO26,BK15:BK26))</f>
        <v>93</v>
      </c>
      <c r="BP6" s="7" t="str">
        <f>IF(COUNTA(BP15:BP26)=0,"",SUMPRODUCT(BP15:BP26,BK15:BK26))</f>
        <v/>
      </c>
      <c r="BQ6" s="28" t="str">
        <f>IF(COUNTA(BQ15:BQ26)=0,"",SUMPRODUCT(BQ15:BQ26,BK15:BK26))</f>
        <v/>
      </c>
      <c r="BR6" s="21"/>
      <c r="BS6" s="14"/>
      <c r="BT6" s="67"/>
      <c r="BU6" s="12" t="str">
        <f>HLOOKUP(Introduction!$G$4,nametranslations,75,FALSE)</f>
        <v>Mejorado</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8" t="str">
        <f>IF(COUNTA(CA15:CA26)=0,"",SUMPRODUCT(CA15:CA26,BU15:BU26))</f>
        <v/>
      </c>
      <c r="CB6" s="21"/>
      <c r="CC6" s="14"/>
      <c r="CD6" s="67"/>
      <c r="CE6" s="12" t="str">
        <f>HLOOKUP(Introduction!$G$4,nametranslations,75,FALSE)</f>
        <v>Mejorado</v>
      </c>
      <c r="CF6" s="7">
        <f>IF(COUNTA(CF15:CF26)=0,"",SUMPRODUCT(CF15:CF26,CE15:CE26))</f>
        <v>87.244897959183675</v>
      </c>
      <c r="CG6" s="7">
        <f>IF(COUNTA(CG15:CG26)=0,"",SUMPRODUCT(CG15:CG26,CE15:CE26))</f>
        <v>97.41935483870968</v>
      </c>
      <c r="CH6" s="7">
        <f>IF(COUNTA(CH15:CH26)=0,"",SUMPRODUCT(CH15:CH26,CE15:CE26))</f>
        <v>58.536585365853654</v>
      </c>
      <c r="CI6" s="7" t="str">
        <f>IF(COUNTA(CI15:CI26)=0,"",SUMPRODUCT(CI15:CI26,CE15:CE26))</f>
        <v/>
      </c>
      <c r="CJ6" s="7">
        <f>IF(COUNTA(CJ15:CJ26)=0,"",SUMPRODUCT(CJ15:CJ26,CE15:CE26))</f>
        <v>87.244897959183675</v>
      </c>
      <c r="CK6" s="28">
        <f>IF(COUNTA(CK15:CK26)=0,"",SUMPRODUCT(CK15:CK26,CE15:CE26))</f>
        <v>75.675675675675677</v>
      </c>
      <c r="CL6" s="21"/>
      <c r="CM6" s="14"/>
      <c r="CN6" s="67"/>
      <c r="CO6" s="12" t="str">
        <f>HLOOKUP(Introduction!$G$4,nametranslations,75,FALSE)</f>
        <v>Mejorado</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8" t="str">
        <f>IF(COUNTA(CU15:CU26)=0,"",SUMPRODUCT(CU15:CU26,CO15:CO26))</f>
        <v/>
      </c>
      <c r="CV6" s="21"/>
      <c r="CW6" s="14"/>
      <c r="CX6" s="67"/>
      <c r="CY6" s="12" t="str">
        <f>HLOOKUP(Introduction!$G$4,nametranslations,75,FALSE)</f>
        <v>Mejorado</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8" t="str">
        <f>IF(COUNTA(DE15:DE26)=0,"",SUMPRODUCT(DE15:DE26,CY15:CY26))</f>
        <v/>
      </c>
      <c r="DF6" s="21"/>
      <c r="DG6" s="14"/>
      <c r="DH6" s="67"/>
      <c r="DI6" s="12" t="str">
        <f>HLOOKUP(Introduction!$G$4,nametranslations,75,FALSE)</f>
        <v>Mejorado</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8" t="str">
        <f>IF(COUNTA(DO15:DO26)=0,"",SUMPRODUCT(DO15:DO26,DI15:DI26))</f>
        <v/>
      </c>
      <c r="DP6" s="21"/>
      <c r="DQ6" s="14"/>
      <c r="DR6" s="74"/>
      <c r="EB6" s="74"/>
      <c r="EL6" s="74"/>
      <c r="EV6" s="74"/>
      <c r="FF6" s="74"/>
      <c r="FP6" s="74"/>
      <c r="FZ6" s="74"/>
      <c r="GJ6" s="74"/>
      <c r="GT6" s="74"/>
      <c r="HD6" s="74"/>
      <c r="HN6" s="74"/>
      <c r="HX6" s="74"/>
    </row>
    <row r="7" spans="1:232" s="2" customFormat="1" x14ac:dyDescent="0.3">
      <c r="A7" s="627" t="str">
        <f ca="1">IF(ISBLANK('Data Summary'!A9),"",'Data Summary'!A9)</f>
        <v>MEX_2014_EMIS</v>
      </c>
      <c r="B7" s="67"/>
      <c r="C7" s="30" t="str">
        <f>HLOOKUP(Introduction!$G$4,nametranslations,119,FALSE)</f>
        <v>Utilizable</v>
      </c>
      <c r="D7" s="16"/>
      <c r="E7" s="16"/>
      <c r="F7" s="16"/>
      <c r="G7" s="16"/>
      <c r="H7" s="16"/>
      <c r="I7" s="46"/>
      <c r="J7" s="21"/>
      <c r="K7" s="14"/>
      <c r="L7" s="67"/>
      <c r="M7" s="30" t="str">
        <f>HLOOKUP(Introduction!$G$4,nametranslations,119,FALSE)</f>
        <v>Utilizable</v>
      </c>
      <c r="N7" s="16"/>
      <c r="O7" s="16"/>
      <c r="P7" s="16"/>
      <c r="Q7" s="16"/>
      <c r="R7" s="16"/>
      <c r="S7" s="46"/>
      <c r="T7" s="21"/>
      <c r="U7" s="14"/>
      <c r="V7" s="67" t="s">
        <v>154</v>
      </c>
      <c r="W7" s="30" t="str">
        <f>HLOOKUP(Introduction!$G$4,nametranslations,119,FALSE)</f>
        <v>Utilizable</v>
      </c>
      <c r="X7" s="16">
        <f>251/336*100</f>
        <v>74.702380952380949</v>
      </c>
      <c r="Y7" s="16">
        <f>178/208*100</f>
        <v>85.576923076923066</v>
      </c>
      <c r="Z7" s="16">
        <f>73/128*100</f>
        <v>57.03125</v>
      </c>
      <c r="AA7" s="16"/>
      <c r="AB7" s="16">
        <v>74.7</v>
      </c>
      <c r="AC7" s="46"/>
      <c r="AD7" s="21"/>
      <c r="AE7" s="14"/>
      <c r="AF7" s="67" t="s">
        <v>167</v>
      </c>
      <c r="AG7" s="30" t="str">
        <f>HLOOKUP(Introduction!$G$4,nametranslations,119,FALSE)</f>
        <v>Utilizable</v>
      </c>
      <c r="AH7" s="16">
        <v>82.67</v>
      </c>
      <c r="AI7" s="5">
        <v>89.240795543563408</v>
      </c>
      <c r="AJ7" s="5">
        <v>75.400672095127305</v>
      </c>
      <c r="AK7" s="16">
        <v>84.58</v>
      </c>
      <c r="AL7" s="16">
        <v>81.55</v>
      </c>
      <c r="AM7" s="46">
        <v>82.52</v>
      </c>
      <c r="AN7" s="21"/>
      <c r="AO7" s="14"/>
      <c r="AP7" s="67"/>
      <c r="AQ7" s="30" t="str">
        <f>HLOOKUP(Introduction!$G$4,nametranslations,119,FALSE)</f>
        <v>Utilizable</v>
      </c>
      <c r="AR7" s="16"/>
      <c r="AS7" s="5"/>
      <c r="AT7" s="5"/>
      <c r="AU7" s="16"/>
      <c r="AV7" s="16"/>
      <c r="AW7" s="46"/>
      <c r="AX7" s="21"/>
      <c r="AY7" s="14"/>
      <c r="AZ7" s="67"/>
      <c r="BA7" s="30" t="str">
        <f>HLOOKUP(Introduction!$G$4,nametranslations,119,FALSE)</f>
        <v>Utilizable</v>
      </c>
      <c r="BB7" s="16"/>
      <c r="BC7" s="5"/>
      <c r="BD7" s="5"/>
      <c r="BE7" s="16"/>
      <c r="BF7" s="16"/>
      <c r="BG7" s="46"/>
      <c r="BH7" s="21"/>
      <c r="BI7" s="14"/>
      <c r="BJ7" s="67"/>
      <c r="BK7" s="30" t="str">
        <f>HLOOKUP(Introduction!$G$4,nametranslations,119,FALSE)</f>
        <v>Utilizable</v>
      </c>
      <c r="BL7" s="16"/>
      <c r="BM7" s="5"/>
      <c r="BN7" s="5"/>
      <c r="BO7" s="16"/>
      <c r="BP7" s="16"/>
      <c r="BQ7" s="46"/>
      <c r="BR7" s="21"/>
      <c r="BS7" s="14"/>
      <c r="BT7" s="67"/>
      <c r="BU7" s="30" t="str">
        <f>HLOOKUP(Introduction!$G$4,nametranslations,119,FALSE)</f>
        <v>Utilizable</v>
      </c>
      <c r="BV7" s="16"/>
      <c r="BW7" s="5"/>
      <c r="BX7" s="5"/>
      <c r="BY7" s="16"/>
      <c r="BZ7" s="16"/>
      <c r="CA7" s="46"/>
      <c r="CB7" s="21"/>
      <c r="CC7" s="14"/>
      <c r="CD7" s="67"/>
      <c r="CE7" s="30" t="str">
        <f>HLOOKUP(Introduction!$G$4,nametranslations,119,FALSE)</f>
        <v>Utilizable</v>
      </c>
      <c r="CF7" s="16"/>
      <c r="CG7" s="5"/>
      <c r="CH7" s="5"/>
      <c r="CI7" s="16"/>
      <c r="CJ7" s="16"/>
      <c r="CK7" s="46"/>
      <c r="CL7" s="21"/>
      <c r="CM7" s="14"/>
      <c r="CN7" s="67"/>
      <c r="CO7" s="30" t="str">
        <f>HLOOKUP(Introduction!$G$4,nametranslations,119,FALSE)</f>
        <v>Utilizable</v>
      </c>
      <c r="CP7" s="16"/>
      <c r="CQ7" s="5"/>
      <c r="CR7" s="5"/>
      <c r="CS7" s="16"/>
      <c r="CT7" s="16"/>
      <c r="CU7" s="46"/>
      <c r="CV7" s="21"/>
      <c r="CW7" s="14"/>
      <c r="CX7" s="67"/>
      <c r="CY7" s="30" t="str">
        <f>HLOOKUP(Introduction!$G$4,nametranslations,119,FALSE)</f>
        <v>Utilizable</v>
      </c>
      <c r="CZ7" s="16"/>
      <c r="DA7" s="5"/>
      <c r="DB7" s="5"/>
      <c r="DC7" s="16"/>
      <c r="DD7" s="16"/>
      <c r="DE7" s="46"/>
      <c r="DF7" s="21"/>
      <c r="DG7" s="14"/>
      <c r="DH7" s="67"/>
      <c r="DI7" s="30" t="str">
        <f>HLOOKUP(Introduction!$G$4,nametranslations,119,FALSE)</f>
        <v>Utilizable</v>
      </c>
      <c r="DJ7" s="16"/>
      <c r="DK7" s="5"/>
      <c r="DL7" s="5"/>
      <c r="DM7" s="16"/>
      <c r="DN7" s="16"/>
      <c r="DO7" s="46"/>
      <c r="DP7" s="21"/>
      <c r="DQ7" s="14"/>
      <c r="DR7" s="74"/>
      <c r="EB7" s="74"/>
      <c r="EL7" s="74"/>
      <c r="EV7" s="74"/>
      <c r="FF7" s="74"/>
      <c r="FP7" s="74"/>
      <c r="FZ7" s="74"/>
      <c r="GJ7" s="74"/>
      <c r="GT7" s="74"/>
      <c r="HD7" s="74"/>
      <c r="HN7" s="74"/>
      <c r="HX7" s="74"/>
    </row>
    <row r="8" spans="1:232" s="2" customFormat="1" x14ac:dyDescent="0.3">
      <c r="A8" s="627" t="str">
        <f ca="1">IF(ISBLANK('Data Summary'!A10),"",'Data Summary'!A10)</f>
        <v>MEX_2014_INEE</v>
      </c>
      <c r="B8" s="67"/>
      <c r="C8" s="30" t="str">
        <f>HLOOKUP(Introduction!$G$4,nametranslations,120,FALSE)</f>
        <v>De un solo sexo</v>
      </c>
      <c r="D8" s="16"/>
      <c r="E8" s="16"/>
      <c r="F8" s="16"/>
      <c r="G8" s="16"/>
      <c r="H8" s="16"/>
      <c r="I8" s="46"/>
      <c r="J8" s="21"/>
      <c r="K8" s="14"/>
      <c r="L8" s="67"/>
      <c r="M8" s="30" t="str">
        <f>HLOOKUP(Introduction!$G$4,nametranslations,120,FALSE)</f>
        <v>De un solo sexo</v>
      </c>
      <c r="N8" s="16"/>
      <c r="O8" s="16"/>
      <c r="P8" s="16"/>
      <c r="Q8" s="16"/>
      <c r="R8" s="16"/>
      <c r="S8" s="46"/>
      <c r="T8" s="21"/>
      <c r="U8" s="14"/>
      <c r="V8" s="67"/>
      <c r="W8" s="30" t="str">
        <f>HLOOKUP(Introduction!$G$4,nametranslations,120,FALSE)</f>
        <v>De un solo sexo</v>
      </c>
      <c r="X8" s="16"/>
      <c r="Y8" s="16"/>
      <c r="Z8" s="16"/>
      <c r="AA8" s="16"/>
      <c r="AB8" s="16"/>
      <c r="AC8" s="46"/>
      <c r="AD8" s="21"/>
      <c r="AE8" s="14"/>
      <c r="AF8" s="67"/>
      <c r="AG8" s="30" t="str">
        <f>HLOOKUP(Introduction!$G$4,nametranslations,120,FALSE)</f>
        <v>De un solo sexo</v>
      </c>
      <c r="AH8" s="16"/>
      <c r="AI8" s="16"/>
      <c r="AJ8" s="16"/>
      <c r="AK8" s="16"/>
      <c r="AL8" s="16"/>
      <c r="AM8" s="46"/>
      <c r="AN8" s="21"/>
      <c r="AO8" s="14"/>
      <c r="AP8" s="67"/>
      <c r="AQ8" s="30" t="str">
        <f>HLOOKUP(Introduction!$G$4,nametranslations,120,FALSE)</f>
        <v>De un solo sexo</v>
      </c>
      <c r="AR8" s="16"/>
      <c r="AS8" s="16"/>
      <c r="AT8" s="16"/>
      <c r="AU8" s="16"/>
      <c r="AV8" s="16"/>
      <c r="AW8" s="46"/>
      <c r="AX8" s="21"/>
      <c r="AY8" s="14"/>
      <c r="AZ8" s="67"/>
      <c r="BA8" s="30" t="str">
        <f>HLOOKUP(Introduction!$G$4,nametranslations,120,FALSE)</f>
        <v>De un solo sexo</v>
      </c>
      <c r="BB8" s="16"/>
      <c r="BC8" s="16"/>
      <c r="BD8" s="16"/>
      <c r="BE8" s="16"/>
      <c r="BF8" s="16"/>
      <c r="BG8" s="46"/>
      <c r="BH8" s="21"/>
      <c r="BI8" s="14"/>
      <c r="BJ8" s="67" t="s">
        <v>249</v>
      </c>
      <c r="BK8" s="30" t="str">
        <f>HLOOKUP(Introduction!$G$4,nametranslations,120,FALSE)</f>
        <v>De un solo sexo</v>
      </c>
      <c r="BL8" s="16"/>
      <c r="BM8" s="16"/>
      <c r="BN8" s="16"/>
      <c r="BO8" s="16">
        <v>74</v>
      </c>
      <c r="BP8" s="16"/>
      <c r="BQ8" s="46"/>
      <c r="BR8" s="21"/>
      <c r="BS8" s="14"/>
      <c r="BT8" s="67"/>
      <c r="BU8" s="30" t="str">
        <f>HLOOKUP(Introduction!$G$4,nametranslations,120,FALSE)</f>
        <v>De un solo sexo</v>
      </c>
      <c r="BV8" s="16"/>
      <c r="BW8" s="16"/>
      <c r="BX8" s="16"/>
      <c r="BY8" s="16"/>
      <c r="BZ8" s="16"/>
      <c r="CA8" s="46"/>
      <c r="CB8" s="21"/>
      <c r="CC8" s="14"/>
      <c r="CD8" s="67"/>
      <c r="CE8" s="30" t="str">
        <f>HLOOKUP(Introduction!$G$4,nametranslations,120,FALSE)</f>
        <v>De un solo sexo</v>
      </c>
      <c r="CF8" s="16"/>
      <c r="CG8" s="16"/>
      <c r="CH8" s="16"/>
      <c r="CI8" s="16"/>
      <c r="CJ8" s="16"/>
      <c r="CK8" s="46"/>
      <c r="CL8" s="21"/>
      <c r="CM8" s="14"/>
      <c r="CN8" s="67"/>
      <c r="CO8" s="30" t="str">
        <f>HLOOKUP(Introduction!$G$4,nametranslations,120,FALSE)</f>
        <v>De un solo sexo</v>
      </c>
      <c r="CP8" s="16"/>
      <c r="CQ8" s="16"/>
      <c r="CR8" s="16"/>
      <c r="CS8" s="16"/>
      <c r="CT8" s="16"/>
      <c r="CU8" s="46"/>
      <c r="CV8" s="21"/>
      <c r="CW8" s="14"/>
      <c r="CX8" s="67" t="s">
        <v>313</v>
      </c>
      <c r="CY8" s="30" t="str">
        <f>HLOOKUP(Introduction!$G$4,nametranslations,120,FALSE)</f>
        <v>De un solo sexo</v>
      </c>
      <c r="CZ8" s="16">
        <v>91.736777091521631</v>
      </c>
      <c r="DA8" s="16"/>
      <c r="DB8" s="16"/>
      <c r="DC8" s="16"/>
      <c r="DD8" s="16">
        <v>92.9</v>
      </c>
      <c r="DE8" s="46">
        <v>84.8</v>
      </c>
      <c r="DF8" s="21"/>
      <c r="DG8" s="14"/>
      <c r="DH8" s="67" t="s">
        <v>313</v>
      </c>
      <c r="DI8" s="30" t="str">
        <f>HLOOKUP(Introduction!$G$4,nametranslations,120,FALSE)</f>
        <v>De un solo sexo</v>
      </c>
      <c r="DJ8" s="16">
        <v>92.408580974761023</v>
      </c>
      <c r="DK8" s="16"/>
      <c r="DL8" s="16"/>
      <c r="DM8" s="16"/>
      <c r="DN8" s="16">
        <v>93.5</v>
      </c>
      <c r="DO8" s="46">
        <v>85.9</v>
      </c>
      <c r="DP8" s="21"/>
      <c r="DQ8" s="14"/>
      <c r="DR8" s="74"/>
      <c r="EB8" s="74"/>
      <c r="EL8" s="74"/>
      <c r="EV8" s="74"/>
      <c r="FF8" s="74"/>
      <c r="FP8" s="74"/>
      <c r="FZ8" s="74"/>
      <c r="GJ8" s="74"/>
      <c r="GT8" s="74"/>
      <c r="HD8" s="74"/>
      <c r="HN8" s="74"/>
      <c r="HX8" s="74"/>
    </row>
    <row r="9" spans="1:232" s="617" customFormat="1" ht="21" customHeight="1" x14ac:dyDescent="0.3">
      <c r="A9" s="628" t="str">
        <f ca="1">IF(ISBLANK('Data Summary'!A11),"",'Data Summary'!A11)</f>
        <v>MEX_2016_UIS</v>
      </c>
      <c r="B9" s="609"/>
      <c r="C9" s="618" t="str">
        <f>HLOOKUP(Introduction!$G$4,nametranslations,121,FALSE)</f>
        <v>Utilizable y de un solo sexo</v>
      </c>
      <c r="D9" s="615"/>
      <c r="E9" s="615"/>
      <c r="F9" s="615"/>
      <c r="G9" s="615"/>
      <c r="H9" s="615"/>
      <c r="I9" s="619"/>
      <c r="J9" s="614"/>
      <c r="K9" s="620"/>
      <c r="L9" s="609"/>
      <c r="M9" s="618" t="str">
        <f>HLOOKUP(Introduction!$G$4,nametranslations,121,FALSE)</f>
        <v>Utilizable y de un solo sexo</v>
      </c>
      <c r="N9" s="615"/>
      <c r="O9" s="615"/>
      <c r="P9" s="615"/>
      <c r="Q9" s="615"/>
      <c r="R9" s="615"/>
      <c r="S9" s="619"/>
      <c r="T9" s="614"/>
      <c r="U9" s="620"/>
      <c r="V9" s="609"/>
      <c r="W9" s="618" t="str">
        <f>HLOOKUP(Introduction!$G$4,nametranslations,121,FALSE)</f>
        <v>Utilizable y de un solo sexo</v>
      </c>
      <c r="X9" s="615"/>
      <c r="Y9" s="615"/>
      <c r="Z9" s="615"/>
      <c r="AA9" s="615"/>
      <c r="AB9" s="615"/>
      <c r="AC9" s="619"/>
      <c r="AD9" s="614"/>
      <c r="AE9" s="620"/>
      <c r="AF9" s="609"/>
      <c r="AG9" s="618" t="str">
        <f>HLOOKUP(Introduction!$G$4,nametranslations,121,FALSE)</f>
        <v>Utilizable y de un solo sexo</v>
      </c>
      <c r="AH9" s="615"/>
      <c r="AI9" s="615"/>
      <c r="AJ9" s="615"/>
      <c r="AK9" s="615"/>
      <c r="AL9" s="615"/>
      <c r="AM9" s="619"/>
      <c r="AN9" s="614"/>
      <c r="AO9" s="620"/>
      <c r="AP9" s="609"/>
      <c r="AQ9" s="618" t="str">
        <f>HLOOKUP(Introduction!$G$4,nametranslations,121,FALSE)</f>
        <v>Utilizable y de un solo sexo</v>
      </c>
      <c r="AR9" s="615"/>
      <c r="AS9" s="615"/>
      <c r="AT9" s="615"/>
      <c r="AU9" s="615"/>
      <c r="AV9" s="615"/>
      <c r="AW9" s="619"/>
      <c r="AX9" s="614"/>
      <c r="AY9" s="620"/>
      <c r="AZ9" s="609"/>
      <c r="BA9" s="618" t="str">
        <f>HLOOKUP(Introduction!$G$4,nametranslations,121,FALSE)</f>
        <v>Utilizable y de un solo sexo</v>
      </c>
      <c r="BB9" s="615"/>
      <c r="BC9" s="615"/>
      <c r="BD9" s="615"/>
      <c r="BE9" s="615"/>
      <c r="BF9" s="615"/>
      <c r="BG9" s="619"/>
      <c r="BH9" s="614"/>
      <c r="BI9" s="620"/>
      <c r="BJ9" s="609"/>
      <c r="BK9" s="618" t="str">
        <f>HLOOKUP(Introduction!$G$4,nametranslations,121,FALSE)</f>
        <v>Utilizable y de un solo sexo</v>
      </c>
      <c r="BL9" s="615"/>
      <c r="BM9" s="615"/>
      <c r="BN9" s="615"/>
      <c r="BO9" s="615"/>
      <c r="BP9" s="615"/>
      <c r="BQ9" s="619"/>
      <c r="BR9" s="614"/>
      <c r="BS9" s="620"/>
      <c r="BT9" s="609"/>
      <c r="BU9" s="618" t="str">
        <f>HLOOKUP(Introduction!$G$4,nametranslations,121,FALSE)</f>
        <v>Utilizable y de un solo sexo</v>
      </c>
      <c r="BV9" s="615"/>
      <c r="BW9" s="615"/>
      <c r="BX9" s="615"/>
      <c r="BY9" s="615"/>
      <c r="BZ9" s="615"/>
      <c r="CA9" s="619"/>
      <c r="CB9" s="614"/>
      <c r="CC9" s="620"/>
      <c r="CD9" s="609"/>
      <c r="CE9" s="618" t="str">
        <f>HLOOKUP(Introduction!$G$4,nametranslations,121,FALSE)</f>
        <v>Utilizable y de un solo sexo</v>
      </c>
      <c r="CF9" s="615"/>
      <c r="CG9" s="615"/>
      <c r="CH9" s="615"/>
      <c r="CI9" s="615"/>
      <c r="CJ9" s="615"/>
      <c r="CK9" s="619"/>
      <c r="CL9" s="614"/>
      <c r="CM9" s="620"/>
      <c r="CN9" s="609"/>
      <c r="CO9" s="618" t="str">
        <f>HLOOKUP(Introduction!$G$4,nametranslations,121,FALSE)</f>
        <v>Utilizable y de un solo sexo</v>
      </c>
      <c r="CP9" s="615"/>
      <c r="CQ9" s="615"/>
      <c r="CR9" s="615"/>
      <c r="CS9" s="615"/>
      <c r="CT9" s="615"/>
      <c r="CU9" s="619"/>
      <c r="CV9" s="614"/>
      <c r="CW9" s="620"/>
      <c r="CX9" s="609"/>
      <c r="CY9" s="618" t="str">
        <f>HLOOKUP(Introduction!$G$4,nametranslations,121,FALSE)</f>
        <v>Utilizable y de un solo sexo</v>
      </c>
      <c r="CZ9" s="615"/>
      <c r="DA9" s="615"/>
      <c r="DB9" s="615"/>
      <c r="DC9" s="615"/>
      <c r="DD9" s="615"/>
      <c r="DE9" s="619"/>
      <c r="DF9" s="614"/>
      <c r="DG9" s="620"/>
      <c r="DH9" s="609"/>
      <c r="DI9" s="618" t="str">
        <f>HLOOKUP(Introduction!$G$4,nametranslations,121,FALSE)</f>
        <v>Utilizable y de un solo sexo</v>
      </c>
      <c r="DJ9" s="615"/>
      <c r="DK9" s="615"/>
      <c r="DL9" s="615"/>
      <c r="DM9" s="615"/>
      <c r="DN9" s="615"/>
      <c r="DO9" s="619"/>
      <c r="DP9" s="614"/>
      <c r="DQ9" s="620"/>
      <c r="DR9" s="616"/>
      <c r="EB9" s="616"/>
      <c r="EL9" s="616"/>
      <c r="EV9" s="616"/>
      <c r="FF9" s="616"/>
      <c r="FP9" s="616"/>
      <c r="FZ9" s="616"/>
      <c r="GJ9" s="616"/>
      <c r="GT9" s="616"/>
      <c r="HD9" s="616"/>
      <c r="HN9" s="616"/>
      <c r="HX9" s="616"/>
    </row>
    <row r="10" spans="1:232" s="2" customFormat="1" ht="21" customHeight="1" x14ac:dyDescent="0.3">
      <c r="A10" s="627" t="str">
        <f ca="1">IF(ISBLANK('Data Summary'!A12),"",'Data Summary'!A12)</f>
        <v>MEX_2017_INEE</v>
      </c>
      <c r="B10" s="67" t="s">
        <v>207</v>
      </c>
      <c r="C10" s="33" t="str">
        <f>HLOOKUP(Introduction!$G$4,nametranslations,153,FALSE)</f>
        <v>Mejorada y utilizable</v>
      </c>
      <c r="D10" s="16">
        <v>87.456999999999994</v>
      </c>
      <c r="E10" s="16"/>
      <c r="F10" s="16"/>
      <c r="G10" s="16"/>
      <c r="H10" s="16">
        <v>84.974000000000004</v>
      </c>
      <c r="I10" s="46">
        <v>90.765770000000003</v>
      </c>
      <c r="J10" s="21"/>
      <c r="K10" s="14"/>
      <c r="L10" s="67"/>
      <c r="M10" s="33" t="str">
        <f>HLOOKUP(Introduction!$G$4,nametranslations,153,FALSE)</f>
        <v>Mejorada y utilizable</v>
      </c>
      <c r="N10" s="16"/>
      <c r="O10" s="16"/>
      <c r="P10" s="16"/>
      <c r="Q10" s="16"/>
      <c r="R10" s="16"/>
      <c r="S10" s="46"/>
      <c r="T10" s="21"/>
      <c r="U10" s="14"/>
      <c r="V10" s="67"/>
      <c r="W10" s="33" t="str">
        <f>HLOOKUP(Introduction!$G$4,nametranslations,153,FALSE)</f>
        <v>Mejorada y utilizable</v>
      </c>
      <c r="X10" s="16"/>
      <c r="Y10" s="16"/>
      <c r="Z10" s="16"/>
      <c r="AA10" s="16"/>
      <c r="AB10" s="16"/>
      <c r="AC10" s="46"/>
      <c r="AD10" s="21"/>
      <c r="AE10" s="14"/>
      <c r="AF10" s="67"/>
      <c r="AG10" s="33" t="str">
        <f>HLOOKUP(Introduction!$G$4,nametranslations,153,FALSE)</f>
        <v>Mejorada y utilizable</v>
      </c>
      <c r="AH10" s="16"/>
      <c r="AI10" s="16"/>
      <c r="AJ10" s="16"/>
      <c r="AK10" s="16"/>
      <c r="AL10" s="16"/>
      <c r="AM10" s="46"/>
      <c r="AN10" s="21"/>
      <c r="AO10" s="14"/>
      <c r="AP10" s="67" t="s">
        <v>219</v>
      </c>
      <c r="AQ10" s="33" t="str">
        <f>HLOOKUP(Introduction!$G$4,nametranslations,153,FALSE)</f>
        <v>Mejorada y utilizable</v>
      </c>
      <c r="AR10" s="16">
        <f>AV10</f>
        <v>90.94</v>
      </c>
      <c r="AS10" s="16"/>
      <c r="AT10" s="16"/>
      <c r="AU10" s="16"/>
      <c r="AV10" s="16">
        <v>90.94</v>
      </c>
      <c r="AW10" s="46"/>
      <c r="AX10" s="21"/>
      <c r="AY10" s="14"/>
      <c r="AZ10" s="67"/>
      <c r="BA10" s="33" t="str">
        <f>HLOOKUP(Introduction!$G$4,nametranslations,153,FALSE)</f>
        <v>Mejorada y utilizable</v>
      </c>
      <c r="BB10" s="16"/>
      <c r="BC10" s="16"/>
      <c r="BD10" s="16"/>
      <c r="BE10" s="16"/>
      <c r="BF10" s="16"/>
      <c r="BG10" s="46"/>
      <c r="BH10" s="21"/>
      <c r="BI10" s="14"/>
      <c r="BJ10" s="67"/>
      <c r="BK10" s="33" t="str">
        <f>HLOOKUP(Introduction!$G$4,nametranslations,153,FALSE)</f>
        <v>Mejorada y utilizable</v>
      </c>
      <c r="BL10" s="16"/>
      <c r="BM10" s="16"/>
      <c r="BN10" s="16"/>
      <c r="BO10" s="16"/>
      <c r="BP10" s="16"/>
      <c r="BQ10" s="46"/>
      <c r="BR10" s="21"/>
      <c r="BS10" s="14"/>
      <c r="BT10" s="67"/>
      <c r="BU10" s="33" t="str">
        <f>HLOOKUP(Introduction!$G$4,nametranslations,153,FALSE)</f>
        <v>Mejorada y utilizable</v>
      </c>
      <c r="BV10" s="16"/>
      <c r="BW10" s="16"/>
      <c r="BX10" s="16"/>
      <c r="BY10" s="16"/>
      <c r="BZ10" s="16"/>
      <c r="CA10" s="46"/>
      <c r="CB10" s="21"/>
      <c r="CC10" s="14"/>
      <c r="CD10" s="67" t="s">
        <v>154</v>
      </c>
      <c r="CE10" s="33" t="str">
        <f>HLOOKUP(Introduction!$G$4,nametranslations,153,FALSE)</f>
        <v>Mejorada y utilizable</v>
      </c>
      <c r="CF10" s="16">
        <v>69.897959183673478</v>
      </c>
      <c r="CG10" s="16">
        <v>74.193548387096769</v>
      </c>
      <c r="CH10" s="16">
        <v>53.658536585365859</v>
      </c>
      <c r="CI10" s="16"/>
      <c r="CJ10" s="16">
        <v>69.897959183673478</v>
      </c>
      <c r="CK10" s="46">
        <v>83.78378378378379</v>
      </c>
      <c r="CL10" s="21"/>
      <c r="CM10" s="14"/>
      <c r="CN10" s="67"/>
      <c r="CO10" s="33" t="str">
        <f>HLOOKUP(Introduction!$G$4,nametranslations,153,FALSE)</f>
        <v>Mejorada y utilizable</v>
      </c>
      <c r="CP10" s="16"/>
      <c r="CQ10" s="16"/>
      <c r="CR10" s="16"/>
      <c r="CS10" s="16"/>
      <c r="CT10" s="16"/>
      <c r="CU10" s="46"/>
      <c r="CV10" s="21"/>
      <c r="CW10" s="14"/>
      <c r="CX10" s="67"/>
      <c r="CY10" s="33" t="str">
        <f>HLOOKUP(Introduction!$G$4,nametranslations,153,FALSE)</f>
        <v>Mejorada y utilizable</v>
      </c>
      <c r="CZ10" s="16"/>
      <c r="DA10" s="16"/>
      <c r="DB10" s="16"/>
      <c r="DC10" s="16"/>
      <c r="DD10" s="16"/>
      <c r="DE10" s="46"/>
      <c r="DF10" s="21"/>
      <c r="DG10" s="14"/>
      <c r="DH10" s="67"/>
      <c r="DI10" s="33" t="str">
        <f>HLOOKUP(Introduction!$G$4,nametranslations,153,FALSE)</f>
        <v>Mejorada y utilizable</v>
      </c>
      <c r="DJ10" s="16"/>
      <c r="DK10" s="16"/>
      <c r="DL10" s="16"/>
      <c r="DM10" s="16"/>
      <c r="DN10" s="16"/>
      <c r="DO10" s="46"/>
      <c r="DP10" s="21"/>
      <c r="DQ10" s="14"/>
      <c r="DR10" s="74"/>
      <c r="EB10" s="74"/>
      <c r="EL10" s="74"/>
      <c r="EV10" s="74"/>
      <c r="FF10" s="74"/>
      <c r="FP10" s="74"/>
      <c r="FZ10" s="74"/>
      <c r="GJ10" s="74"/>
      <c r="GT10" s="74"/>
      <c r="HD10" s="74"/>
      <c r="HN10" s="74"/>
      <c r="HX10" s="74"/>
    </row>
    <row r="11" spans="1:232" s="617" customFormat="1" ht="21" customHeight="1" x14ac:dyDescent="0.3">
      <c r="A11" s="628" t="str">
        <f ca="1">IF(ISBLANK('Data Summary'!A13),"",'Data Summary'!A13)</f>
        <v>MEX_2018_INEE</v>
      </c>
      <c r="B11" s="609"/>
      <c r="C11" s="610" t="str">
        <f>HLOOKUP(Introduction!$G$4,nametranslations,154,FALSE)</f>
        <v>Mejorado y de un solo sexo</v>
      </c>
      <c r="D11" s="615"/>
      <c r="E11" s="612"/>
      <c r="F11" s="612"/>
      <c r="G11" s="612"/>
      <c r="H11" s="612"/>
      <c r="I11" s="613"/>
      <c r="J11" s="614"/>
      <c r="K11" s="620"/>
      <c r="L11" s="609"/>
      <c r="M11" s="610" t="str">
        <f>HLOOKUP(Introduction!$G$4,nametranslations,154,FALSE)</f>
        <v>Mejorado y de un solo sexo</v>
      </c>
      <c r="N11" s="615"/>
      <c r="O11" s="612"/>
      <c r="P11" s="612"/>
      <c r="Q11" s="612"/>
      <c r="R11" s="612"/>
      <c r="S11" s="613"/>
      <c r="T11" s="614"/>
      <c r="U11" s="620"/>
      <c r="V11" s="609"/>
      <c r="W11" s="610" t="str">
        <f>HLOOKUP(Introduction!$G$4,nametranslations,154,FALSE)</f>
        <v>Mejorado y de un solo sexo</v>
      </c>
      <c r="X11" s="615"/>
      <c r="Y11" s="612"/>
      <c r="Z11" s="612"/>
      <c r="AA11" s="612"/>
      <c r="AB11" s="612"/>
      <c r="AC11" s="613"/>
      <c r="AD11" s="614"/>
      <c r="AE11" s="620"/>
      <c r="AF11" s="609"/>
      <c r="AG11" s="610" t="str">
        <f>HLOOKUP(Introduction!$G$4,nametranslations,154,FALSE)</f>
        <v>Mejorado y de un solo sexo</v>
      </c>
      <c r="AH11" s="615"/>
      <c r="AI11" s="612"/>
      <c r="AJ11" s="612"/>
      <c r="AK11" s="612"/>
      <c r="AL11" s="612"/>
      <c r="AM11" s="613"/>
      <c r="AN11" s="614"/>
      <c r="AO11" s="620"/>
      <c r="AP11" s="609"/>
      <c r="AQ11" s="610" t="str">
        <f>HLOOKUP(Introduction!$G$4,nametranslations,154,FALSE)</f>
        <v>Mejorado y de un solo sexo</v>
      </c>
      <c r="AR11" s="615"/>
      <c r="AS11" s="612"/>
      <c r="AT11" s="612"/>
      <c r="AU11" s="612"/>
      <c r="AV11" s="612"/>
      <c r="AW11" s="613"/>
      <c r="AX11" s="614"/>
      <c r="AY11" s="620"/>
      <c r="AZ11" s="609"/>
      <c r="BA11" s="610" t="str">
        <f>HLOOKUP(Introduction!$G$4,nametranslations,154,FALSE)</f>
        <v>Mejorado y de un solo sexo</v>
      </c>
      <c r="BB11" s="615"/>
      <c r="BC11" s="612"/>
      <c r="BD11" s="612"/>
      <c r="BE11" s="612"/>
      <c r="BF11" s="612"/>
      <c r="BG11" s="613"/>
      <c r="BH11" s="614"/>
      <c r="BI11" s="620"/>
      <c r="BJ11" s="609"/>
      <c r="BK11" s="610" t="str">
        <f>HLOOKUP(Introduction!$G$4,nametranslations,154,FALSE)</f>
        <v>Mejorado y de un solo sexo</v>
      </c>
      <c r="BL11" s="615"/>
      <c r="BM11" s="612"/>
      <c r="BN11" s="612"/>
      <c r="BO11" s="612"/>
      <c r="BP11" s="612"/>
      <c r="BQ11" s="613"/>
      <c r="BR11" s="614"/>
      <c r="BS11" s="620"/>
      <c r="BT11" s="609"/>
      <c r="BU11" s="610" t="str">
        <f>HLOOKUP(Introduction!$G$4,nametranslations,154,FALSE)</f>
        <v>Mejorado y de un solo sexo</v>
      </c>
      <c r="BV11" s="615"/>
      <c r="BW11" s="612"/>
      <c r="BX11" s="612"/>
      <c r="BY11" s="612"/>
      <c r="BZ11" s="612"/>
      <c r="CA11" s="613"/>
      <c r="CB11" s="614"/>
      <c r="CC11" s="620"/>
      <c r="CD11" s="609"/>
      <c r="CE11" s="610" t="str">
        <f>HLOOKUP(Introduction!$G$4,nametranslations,154,FALSE)</f>
        <v>Mejorado y de un solo sexo</v>
      </c>
      <c r="CF11" s="615"/>
      <c r="CG11" s="612"/>
      <c r="CH11" s="612"/>
      <c r="CI11" s="612"/>
      <c r="CJ11" s="612"/>
      <c r="CK11" s="613"/>
      <c r="CL11" s="614"/>
      <c r="CM11" s="620"/>
      <c r="CN11" s="609"/>
      <c r="CO11" s="610" t="str">
        <f>HLOOKUP(Introduction!$G$4,nametranslations,154,FALSE)</f>
        <v>Mejorado y de un solo sexo</v>
      </c>
      <c r="CP11" s="615"/>
      <c r="CQ11" s="612"/>
      <c r="CR11" s="612"/>
      <c r="CS11" s="612"/>
      <c r="CT11" s="612"/>
      <c r="CU11" s="613"/>
      <c r="CV11" s="614"/>
      <c r="CW11" s="620"/>
      <c r="CX11" s="609"/>
      <c r="CY11" s="610" t="str">
        <f>HLOOKUP(Introduction!$G$4,nametranslations,154,FALSE)</f>
        <v>Mejorado y de un solo sexo</v>
      </c>
      <c r="CZ11" s="615"/>
      <c r="DA11" s="612"/>
      <c r="DB11" s="612"/>
      <c r="DC11" s="612"/>
      <c r="DD11" s="612"/>
      <c r="DE11" s="613"/>
      <c r="DF11" s="614"/>
      <c r="DG11" s="620"/>
      <c r="DH11" s="609"/>
      <c r="DI11" s="610" t="str">
        <f>HLOOKUP(Introduction!$G$4,nametranslations,154,FALSE)</f>
        <v>Mejorado y de un solo sexo</v>
      </c>
      <c r="DJ11" s="615"/>
      <c r="DK11" s="612"/>
      <c r="DL11" s="612"/>
      <c r="DM11" s="612"/>
      <c r="DN11" s="612"/>
      <c r="DO11" s="613"/>
      <c r="DP11" s="614"/>
      <c r="DQ11" s="620"/>
      <c r="DR11" s="616"/>
      <c r="EB11" s="616"/>
      <c r="EL11" s="616"/>
      <c r="EV11" s="616"/>
      <c r="FF11" s="616"/>
      <c r="FP11" s="616"/>
      <c r="FZ11" s="616"/>
      <c r="GJ11" s="616"/>
      <c r="GT11" s="616"/>
      <c r="HD11" s="616"/>
      <c r="HN11" s="616"/>
      <c r="HX11" s="616"/>
    </row>
    <row r="12" spans="1:232" s="622" customFormat="1" ht="33" customHeight="1" x14ac:dyDescent="0.2">
      <c r="A12" s="628" t="str">
        <f ca="1">IF(ISBLANK('Data Summary'!A14),"",'Data Summary'!A14)</f>
        <v>MEX_2019_LLECE</v>
      </c>
      <c r="B12" s="609" t="s">
        <v>208</v>
      </c>
      <c r="C12" s="610" t="str">
        <f>HLOOKUP(Introduction!$G$4,nametranslations,79,FALSE)</f>
        <v>Básico
(mejorado, utilizable y de un solo sexo)</v>
      </c>
      <c r="D12" s="615">
        <f>D10</f>
        <v>87.456999999999994</v>
      </c>
      <c r="E12" s="615"/>
      <c r="F12" s="615"/>
      <c r="G12" s="615"/>
      <c r="H12" s="615">
        <f>H10</f>
        <v>84.974000000000004</v>
      </c>
      <c r="I12" s="619">
        <f>I10</f>
        <v>90.765770000000003</v>
      </c>
      <c r="J12" s="614"/>
      <c r="K12" s="620"/>
      <c r="L12" s="609"/>
      <c r="M12" s="610" t="str">
        <f>HLOOKUP(Introduction!$G$4,nametranslations,79,FALSE)</f>
        <v>Básico
(mejorado, utilizable y de un solo sexo)</v>
      </c>
      <c r="N12" s="615"/>
      <c r="O12" s="615"/>
      <c r="P12" s="615"/>
      <c r="Q12" s="615"/>
      <c r="R12" s="615"/>
      <c r="S12" s="619"/>
      <c r="T12" s="614"/>
      <c r="U12" s="620"/>
      <c r="V12" s="609" t="s">
        <v>155</v>
      </c>
      <c r="W12" s="610" t="str">
        <f>HLOOKUP(Introduction!$G$4,nametranslations,79,FALSE)</f>
        <v>Básico
(mejorado, utilizable y de un solo sexo)</v>
      </c>
      <c r="X12" s="615">
        <f>X7</f>
        <v>74.702380952380949</v>
      </c>
      <c r="Y12" s="615">
        <f t="shared" ref="Y12:Z12" si="12">Y7</f>
        <v>85.576923076923066</v>
      </c>
      <c r="Z12" s="615">
        <f t="shared" si="12"/>
        <v>57.03125</v>
      </c>
      <c r="AA12" s="615"/>
      <c r="AB12" s="615">
        <f t="shared" ref="AB12" si="13">AB7</f>
        <v>74.7</v>
      </c>
      <c r="AC12" s="619"/>
      <c r="AD12" s="614"/>
      <c r="AE12" s="620"/>
      <c r="AF12" s="609"/>
      <c r="AG12" s="610" t="str">
        <f>HLOOKUP(Introduction!$G$4,nametranslations,79,FALSE)</f>
        <v>Básico
(mejorado, utilizable y de un solo sexo)</v>
      </c>
      <c r="AH12" s="615"/>
      <c r="AI12" s="615"/>
      <c r="AJ12" s="615"/>
      <c r="AK12" s="615"/>
      <c r="AL12" s="615"/>
      <c r="AM12" s="619"/>
      <c r="AN12" s="614"/>
      <c r="AO12" s="620"/>
      <c r="AP12" s="609" t="s">
        <v>220</v>
      </c>
      <c r="AQ12" s="610" t="str">
        <f>HLOOKUP(Introduction!$G$4,nametranslations,79,FALSE)</f>
        <v>Básico
(mejorado, utilizable y de un solo sexo)</v>
      </c>
      <c r="AR12" s="615">
        <f>AV12</f>
        <v>80.73</v>
      </c>
      <c r="AS12" s="615"/>
      <c r="AT12" s="615"/>
      <c r="AU12" s="615"/>
      <c r="AV12" s="615">
        <v>80.73</v>
      </c>
      <c r="AW12" s="619"/>
      <c r="AX12" s="614"/>
      <c r="AY12" s="620"/>
      <c r="AZ12" s="609" t="s">
        <v>227</v>
      </c>
      <c r="BA12" s="610" t="str">
        <f>HLOOKUP(Introduction!$G$4,nametranslations,79,FALSE)</f>
        <v>Básico
(mejorado, utilizable y de un solo sexo)</v>
      </c>
      <c r="BB12" s="615">
        <f>(BF12*AL34+BG12*AM34)/(AL34+AM34)</f>
        <v>76.624278873109986</v>
      </c>
      <c r="BC12" s="615"/>
      <c r="BD12" s="615"/>
      <c r="BE12" s="615"/>
      <c r="BF12" s="615">
        <v>74.7</v>
      </c>
      <c r="BG12" s="619">
        <v>81.31</v>
      </c>
      <c r="BH12" s="614"/>
      <c r="BI12" s="620"/>
      <c r="BJ12" s="609"/>
      <c r="BK12" s="610" t="str">
        <f>HLOOKUP(Introduction!$G$4,nametranslations,79,FALSE)</f>
        <v>Básico
(mejorado, utilizable y de un solo sexo)</v>
      </c>
      <c r="BL12" s="615"/>
      <c r="BM12" s="615"/>
      <c r="BN12" s="615"/>
      <c r="BO12" s="615"/>
      <c r="BP12" s="615"/>
      <c r="BQ12" s="619"/>
      <c r="BR12" s="614"/>
      <c r="BS12" s="620"/>
      <c r="BT12" s="609"/>
      <c r="BU12" s="610" t="str">
        <f>HLOOKUP(Introduction!$G$4,nametranslations,79,FALSE)</f>
        <v>Básico
(mejorado, utilizable y de un solo sexo)</v>
      </c>
      <c r="BV12" s="615"/>
      <c r="BW12" s="615"/>
      <c r="BX12" s="615"/>
      <c r="BY12" s="615"/>
      <c r="BZ12" s="615"/>
      <c r="CA12" s="619"/>
      <c r="CB12" s="614"/>
      <c r="CC12" s="620"/>
      <c r="CD12" s="609" t="s">
        <v>155</v>
      </c>
      <c r="CE12" s="610" t="str">
        <f>HLOOKUP(Introduction!$G$4,nametranslations,79,FALSE)</f>
        <v>Básico
(mejorado, utilizable y de un solo sexo)</v>
      </c>
      <c r="CF12" s="615">
        <v>69.897959183673478</v>
      </c>
      <c r="CG12" s="615">
        <v>74.193548387096769</v>
      </c>
      <c r="CH12" s="615">
        <v>53.658536585365859</v>
      </c>
      <c r="CI12" s="615"/>
      <c r="CJ12" s="615">
        <v>69.897959183673478</v>
      </c>
      <c r="CK12" s="619">
        <v>83.78378378378379</v>
      </c>
      <c r="CL12" s="614"/>
      <c r="CM12" s="620"/>
      <c r="CN12" s="609" t="s">
        <v>227</v>
      </c>
      <c r="CO12" s="610" t="str">
        <f>HLOOKUP(Introduction!$G$4,nametranslations,79,FALSE)</f>
        <v>Básico
(mejorado, utilizable y de un solo sexo)</v>
      </c>
      <c r="CP12" s="615"/>
      <c r="CQ12" s="615"/>
      <c r="CR12" s="615"/>
      <c r="CS12" s="615"/>
      <c r="CT12" s="615"/>
      <c r="CU12" s="619"/>
      <c r="CV12" s="614"/>
      <c r="CW12" s="620"/>
      <c r="CX12" s="609"/>
      <c r="CY12" s="610" t="str">
        <f>HLOOKUP(Introduction!$G$4,nametranslations,79,FALSE)</f>
        <v>Básico
(mejorado, utilizable y de un solo sexo)</v>
      </c>
      <c r="CZ12" s="615"/>
      <c r="DA12" s="615"/>
      <c r="DB12" s="615"/>
      <c r="DC12" s="615"/>
      <c r="DD12" s="615"/>
      <c r="DE12" s="619"/>
      <c r="DF12" s="614"/>
      <c r="DG12" s="620"/>
      <c r="DH12" s="609"/>
      <c r="DI12" s="610" t="str">
        <f>HLOOKUP(Introduction!$G$4,nametranslations,79,FALSE)</f>
        <v>Básico
(mejorado, utilizable y de un solo sexo)</v>
      </c>
      <c r="DJ12" s="615"/>
      <c r="DK12" s="615"/>
      <c r="DL12" s="615"/>
      <c r="DM12" s="615"/>
      <c r="DN12" s="615"/>
      <c r="DO12" s="619"/>
      <c r="DP12" s="614"/>
      <c r="DQ12" s="620"/>
      <c r="DR12" s="621"/>
      <c r="EB12" s="621"/>
      <c r="EL12" s="621"/>
      <c r="EV12" s="621"/>
      <c r="FF12" s="621"/>
      <c r="FP12" s="621"/>
      <c r="FZ12" s="621"/>
      <c r="GJ12" s="621"/>
      <c r="GT12" s="621"/>
      <c r="HD12" s="621"/>
      <c r="HN12" s="621"/>
      <c r="HX12" s="621"/>
    </row>
    <row r="13" spans="1:232" s="128" customFormat="1" ht="18" customHeight="1" x14ac:dyDescent="0.3">
      <c r="A13" s="627" t="str">
        <f ca="1">IF(ISBLANK('Data Summary'!A15),"",'Data Summary'!A15)</f>
        <v>MEX_2021_UIS</v>
      </c>
      <c r="B13" s="136" t="str">
        <f>HLOOKUP(Introduction!$G$4,nametranslations,109,FALSE)</f>
        <v>Tipo de installacion</v>
      </c>
      <c r="C13" s="142" t="str">
        <f>HLOOKUP(Introduction!$G$4,nametranslations,110,FALSE)</f>
        <v>Proporción mejorado</v>
      </c>
      <c r="D13" s="143"/>
      <c r="E13" s="143"/>
      <c r="F13" s="143"/>
      <c r="G13" s="144"/>
      <c r="H13" s="144"/>
      <c r="I13" s="145"/>
      <c r="J13" s="126"/>
      <c r="K13" s="141"/>
      <c r="L13" s="136" t="str">
        <f>HLOOKUP(Introduction!$G$4,nametranslations,109,FALSE)</f>
        <v>Tipo de installacion</v>
      </c>
      <c r="M13" s="142" t="str">
        <f>HLOOKUP(Introduction!$G$4,nametranslations,110,FALSE)</f>
        <v>Proporción mejorado</v>
      </c>
      <c r="N13" s="143"/>
      <c r="O13" s="143"/>
      <c r="P13" s="143"/>
      <c r="Q13" s="144"/>
      <c r="R13" s="144"/>
      <c r="S13" s="145"/>
      <c r="T13" s="126"/>
      <c r="U13" s="141"/>
      <c r="V13" s="136" t="str">
        <f>HLOOKUP(Introduction!$G$4,nametranslations,109,FALSE)</f>
        <v>Tipo de installacion</v>
      </c>
      <c r="W13" s="142" t="str">
        <f>HLOOKUP(Introduction!$G$4,nametranslations,110,FALSE)</f>
        <v>Proporción mejorado</v>
      </c>
      <c r="X13" s="143"/>
      <c r="Y13" s="143"/>
      <c r="Z13" s="143"/>
      <c r="AA13" s="144"/>
      <c r="AB13" s="144"/>
      <c r="AC13" s="145"/>
      <c r="AD13" s="126"/>
      <c r="AE13" s="141"/>
      <c r="AF13" s="136" t="str">
        <f>HLOOKUP(Introduction!$G$4,nametranslations,109,FALSE)</f>
        <v>Tipo de installacion</v>
      </c>
      <c r="AG13" s="142" t="str">
        <f>HLOOKUP(Introduction!$G$4,nametranslations,110,FALSE)</f>
        <v>Proporción mejorado</v>
      </c>
      <c r="AH13" s="143"/>
      <c r="AI13" s="143"/>
      <c r="AJ13" s="143"/>
      <c r="AK13" s="144"/>
      <c r="AL13" s="144"/>
      <c r="AM13" s="145"/>
      <c r="AN13" s="126"/>
      <c r="AO13" s="141"/>
      <c r="AP13" s="136" t="str">
        <f>HLOOKUP(Introduction!$G$4,nametranslations,109,FALSE)</f>
        <v>Tipo de installacion</v>
      </c>
      <c r="AQ13" s="142" t="str">
        <f>HLOOKUP(Introduction!$G$4,nametranslations,110,FALSE)</f>
        <v>Proporción mejorado</v>
      </c>
      <c r="AR13" s="143"/>
      <c r="AS13" s="143"/>
      <c r="AT13" s="143"/>
      <c r="AU13" s="144"/>
      <c r="AV13" s="144"/>
      <c r="AW13" s="145"/>
      <c r="AX13" s="126"/>
      <c r="AY13" s="141"/>
      <c r="AZ13" s="136" t="str">
        <f>HLOOKUP(Introduction!$G$4,nametranslations,109,FALSE)</f>
        <v>Tipo de installacion</v>
      </c>
      <c r="BA13" s="142" t="str">
        <f>HLOOKUP(Introduction!$G$4,nametranslations,110,FALSE)</f>
        <v>Proporción mejorado</v>
      </c>
      <c r="BB13" s="143"/>
      <c r="BC13" s="143"/>
      <c r="BD13" s="143"/>
      <c r="BE13" s="144"/>
      <c r="BF13" s="144"/>
      <c r="BG13" s="145"/>
      <c r="BH13" s="126"/>
      <c r="BI13" s="141"/>
      <c r="BJ13" s="136" t="str">
        <f>HLOOKUP(Introduction!$G$4,nametranslations,109,FALSE)</f>
        <v>Tipo de installacion</v>
      </c>
      <c r="BK13" s="142" t="str">
        <f>HLOOKUP(Introduction!$G$4,nametranslations,110,FALSE)</f>
        <v>Proporción mejorado</v>
      </c>
      <c r="BL13" s="143"/>
      <c r="BM13" s="143"/>
      <c r="BN13" s="143"/>
      <c r="BO13" s="144"/>
      <c r="BP13" s="144"/>
      <c r="BQ13" s="145"/>
      <c r="BR13" s="126"/>
      <c r="BS13" s="141"/>
      <c r="BT13" s="136" t="str">
        <f>HLOOKUP(Introduction!$G$4,nametranslations,109,FALSE)</f>
        <v>Tipo de installacion</v>
      </c>
      <c r="BU13" s="142" t="str">
        <f>HLOOKUP(Introduction!$G$4,nametranslations,110,FALSE)</f>
        <v>Proporción mejorado</v>
      </c>
      <c r="BV13" s="143"/>
      <c r="BW13" s="143"/>
      <c r="BX13" s="143"/>
      <c r="BY13" s="144"/>
      <c r="BZ13" s="144"/>
      <c r="CA13" s="145"/>
      <c r="CB13" s="126"/>
      <c r="CC13" s="141"/>
      <c r="CD13" s="136" t="str">
        <f>HLOOKUP(Introduction!$G$4,nametranslations,109,FALSE)</f>
        <v>Tipo de installacion</v>
      </c>
      <c r="CE13" s="142" t="str">
        <f>HLOOKUP(Introduction!$G$4,nametranslations,110,FALSE)</f>
        <v>Proporción mejorado</v>
      </c>
      <c r="CF13" s="143"/>
      <c r="CG13" s="143"/>
      <c r="CH13" s="143"/>
      <c r="CI13" s="144"/>
      <c r="CJ13" s="144"/>
      <c r="CK13" s="145"/>
      <c r="CL13" s="126"/>
      <c r="CM13" s="141"/>
      <c r="CN13" s="136" t="str">
        <f>HLOOKUP(Introduction!$G$4,nametranslations,109,FALSE)</f>
        <v>Tipo de installacion</v>
      </c>
      <c r="CO13" s="142" t="str">
        <f>HLOOKUP(Introduction!$G$4,nametranslations,110,FALSE)</f>
        <v>Proporción mejorado</v>
      </c>
      <c r="CP13" s="143"/>
      <c r="CQ13" s="143"/>
      <c r="CR13" s="143"/>
      <c r="CS13" s="144"/>
      <c r="CT13" s="144"/>
      <c r="CU13" s="145"/>
      <c r="CV13" s="126"/>
      <c r="CW13" s="141"/>
      <c r="CX13" s="136" t="str">
        <f>HLOOKUP(Introduction!$G$4,nametranslations,109,FALSE)</f>
        <v>Tipo de installacion</v>
      </c>
      <c r="CY13" s="142" t="str">
        <f>HLOOKUP(Introduction!$G$4,nametranslations,110,FALSE)</f>
        <v>Proporción mejorado</v>
      </c>
      <c r="CZ13" s="143"/>
      <c r="DA13" s="143"/>
      <c r="DB13" s="143"/>
      <c r="DC13" s="144"/>
      <c r="DD13" s="144"/>
      <c r="DE13" s="145"/>
      <c r="DF13" s="126"/>
      <c r="DG13" s="141"/>
      <c r="DH13" s="136" t="str">
        <f>HLOOKUP(Introduction!$G$4,nametranslations,109,FALSE)</f>
        <v>Tipo de installacion</v>
      </c>
      <c r="DI13" s="142" t="str">
        <f>HLOOKUP(Introduction!$G$4,nametranslations,110,FALSE)</f>
        <v>Proporción mejorado</v>
      </c>
      <c r="DJ13" s="143"/>
      <c r="DK13" s="143"/>
      <c r="DL13" s="143"/>
      <c r="DM13" s="144"/>
      <c r="DN13" s="144"/>
      <c r="DO13" s="145"/>
      <c r="DP13" s="126"/>
      <c r="DQ13" s="141"/>
      <c r="DR13" s="127"/>
      <c r="EB13" s="127"/>
      <c r="EL13" s="127"/>
      <c r="EV13" s="127"/>
      <c r="FF13" s="127"/>
      <c r="FP13" s="127"/>
      <c r="FZ13" s="127"/>
      <c r="GJ13" s="127"/>
      <c r="GT13" s="127"/>
      <c r="HD13" s="127"/>
      <c r="HN13" s="127"/>
      <c r="HX13" s="127"/>
    </row>
    <row r="14" spans="1:232" x14ac:dyDescent="0.3">
      <c r="A14" s="627" t="str">
        <f ca="1">IF(ISBLANK('Data Summary'!A16),"",'Data Summary'!A16)</f>
        <v>MEX_2023_EMIS</v>
      </c>
      <c r="B14" s="68" t="s">
        <v>29</v>
      </c>
      <c r="C14" s="17">
        <v>0</v>
      </c>
      <c r="D14" s="47">
        <v>0</v>
      </c>
      <c r="E14" s="29"/>
      <c r="F14" s="29"/>
      <c r="G14" s="5"/>
      <c r="H14" s="5">
        <v>0</v>
      </c>
      <c r="I14" s="23">
        <v>0</v>
      </c>
      <c r="J14" s="9"/>
      <c r="K14" s="13"/>
      <c r="L14" s="68" t="s">
        <v>29</v>
      </c>
      <c r="M14" s="17">
        <v>0</v>
      </c>
      <c r="N14" s="47"/>
      <c r="O14" s="29"/>
      <c r="P14" s="29"/>
      <c r="Q14" s="5"/>
      <c r="R14" s="5"/>
      <c r="S14" s="23"/>
      <c r="T14" s="9"/>
      <c r="U14" s="13"/>
      <c r="V14" s="68" t="s">
        <v>29</v>
      </c>
      <c r="W14" s="17">
        <v>0</v>
      </c>
      <c r="X14" s="47"/>
      <c r="Y14" s="29"/>
      <c r="Z14" s="29"/>
      <c r="AA14" s="5"/>
      <c r="AB14" s="5"/>
      <c r="AC14" s="23"/>
      <c r="AD14" s="9"/>
      <c r="AE14" s="13"/>
      <c r="AF14" s="68" t="s">
        <v>29</v>
      </c>
      <c r="AG14" s="17">
        <v>0</v>
      </c>
      <c r="AH14" s="47">
        <v>1.77</v>
      </c>
      <c r="AI14" s="29">
        <v>1.0244575766725617</v>
      </c>
      <c r="AJ14" s="29">
        <v>1.9507337219179286</v>
      </c>
      <c r="AK14" s="5">
        <v>1.93</v>
      </c>
      <c r="AL14" s="5">
        <v>1.53</v>
      </c>
      <c r="AM14" s="23">
        <v>1.61</v>
      </c>
      <c r="AN14" s="9"/>
      <c r="AO14" s="13"/>
      <c r="AP14" s="68" t="s">
        <v>29</v>
      </c>
      <c r="AQ14" s="17">
        <v>0</v>
      </c>
      <c r="AR14" s="47">
        <f>AV14</f>
        <v>5.73</v>
      </c>
      <c r="AS14" s="29"/>
      <c r="AT14" s="29"/>
      <c r="AU14" s="5"/>
      <c r="AV14" s="5">
        <v>5.73</v>
      </c>
      <c r="AW14" s="23"/>
      <c r="AX14" s="9"/>
      <c r="AY14" s="13"/>
      <c r="AZ14" s="68" t="s">
        <v>29</v>
      </c>
      <c r="BA14" s="17">
        <v>0</v>
      </c>
      <c r="BB14" s="47"/>
      <c r="BC14" s="29"/>
      <c r="BD14" s="29"/>
      <c r="BE14" s="5"/>
      <c r="BF14" s="5"/>
      <c r="BG14" s="23"/>
      <c r="BH14" s="9"/>
      <c r="BI14" s="13"/>
      <c r="BJ14" s="68" t="s">
        <v>29</v>
      </c>
      <c r="BK14" s="17">
        <v>0</v>
      </c>
      <c r="BL14" s="47"/>
      <c r="BM14" s="29"/>
      <c r="BN14" s="29"/>
      <c r="BO14" s="5"/>
      <c r="BP14" s="5"/>
      <c r="BQ14" s="23"/>
      <c r="BR14" s="9"/>
      <c r="BS14" s="13"/>
      <c r="BT14" s="68" t="s">
        <v>29</v>
      </c>
      <c r="BU14" s="17">
        <v>0</v>
      </c>
      <c r="BV14" s="47">
        <v>4.2</v>
      </c>
      <c r="BW14" s="29"/>
      <c r="BX14" s="29"/>
      <c r="BY14" s="5"/>
      <c r="BZ14" s="5">
        <v>4.2</v>
      </c>
      <c r="CA14" s="23"/>
      <c r="CB14" s="9"/>
      <c r="CC14" s="13"/>
      <c r="CD14" s="68" t="s">
        <v>29</v>
      </c>
      <c r="CE14" s="17">
        <v>0</v>
      </c>
      <c r="CF14" s="47"/>
      <c r="CG14" s="29"/>
      <c r="CH14" s="29"/>
      <c r="CI14" s="5"/>
      <c r="CJ14" s="5"/>
      <c r="CK14" s="23"/>
      <c r="CL14" s="9"/>
      <c r="CM14" s="13"/>
      <c r="CN14" s="68" t="s">
        <v>29</v>
      </c>
      <c r="CO14" s="17">
        <v>0</v>
      </c>
      <c r="CP14" s="47"/>
      <c r="CQ14" s="29"/>
      <c r="CR14" s="29"/>
      <c r="CS14" s="5"/>
      <c r="CT14" s="5"/>
      <c r="CU14" s="23"/>
      <c r="CV14" s="9"/>
      <c r="CW14" s="13"/>
      <c r="CX14" s="68" t="s">
        <v>29</v>
      </c>
      <c r="CY14" s="17">
        <v>0</v>
      </c>
      <c r="CZ14" s="47"/>
      <c r="DA14" s="29"/>
      <c r="DB14" s="29"/>
      <c r="DC14" s="5"/>
      <c r="DD14" s="5"/>
      <c r="DE14" s="23"/>
      <c r="DF14" s="9"/>
      <c r="DG14" s="13"/>
      <c r="DH14" s="68" t="s">
        <v>29</v>
      </c>
      <c r="DI14" s="17">
        <v>0</v>
      </c>
      <c r="DJ14" s="47"/>
      <c r="DK14" s="29"/>
      <c r="DL14" s="29"/>
      <c r="DM14" s="5"/>
      <c r="DN14" s="5"/>
      <c r="DO14" s="23"/>
      <c r="DP14" s="9"/>
      <c r="DQ14" s="13"/>
    </row>
    <row r="15" spans="1:232" s="1" customFormat="1" x14ac:dyDescent="0.3">
      <c r="A15" s="627" t="str">
        <f ca="1">IF(ISBLANK('Data Summary'!A17),"",'Data Summary'!A17)</f>
        <v>MEX_2024_EMIS</v>
      </c>
      <c r="B15" s="68" t="s">
        <v>96</v>
      </c>
      <c r="C15" s="48">
        <v>0</v>
      </c>
      <c r="D15" s="29">
        <v>1.011959521619135</v>
      </c>
      <c r="E15" s="29"/>
      <c r="F15" s="29"/>
      <c r="G15" s="5"/>
      <c r="H15" s="5">
        <v>1.088646967340591</v>
      </c>
      <c r="I15" s="23">
        <v>0.78740157480314954</v>
      </c>
      <c r="J15" s="9"/>
      <c r="K15" s="13"/>
      <c r="L15" s="68" t="s">
        <v>96</v>
      </c>
      <c r="M15" s="48">
        <v>0</v>
      </c>
      <c r="N15" s="29"/>
      <c r="O15" s="29"/>
      <c r="P15" s="29"/>
      <c r="Q15" s="5"/>
      <c r="R15" s="5"/>
      <c r="S15" s="23"/>
      <c r="T15" s="9"/>
      <c r="U15" s="13"/>
      <c r="V15" s="68" t="s">
        <v>96</v>
      </c>
      <c r="W15" s="48">
        <v>0</v>
      </c>
      <c r="X15" s="29"/>
      <c r="Y15" s="29"/>
      <c r="Z15" s="29"/>
      <c r="AA15" s="5"/>
      <c r="AB15" s="5"/>
      <c r="AC15" s="23"/>
      <c r="AD15" s="9"/>
      <c r="AE15" s="13"/>
      <c r="AF15" s="68" t="s">
        <v>96</v>
      </c>
      <c r="AG15" s="48">
        <v>0</v>
      </c>
      <c r="AH15" s="29">
        <v>0.40150931512857857</v>
      </c>
      <c r="AI15" s="29">
        <v>0.3030237674157788</v>
      </c>
      <c r="AJ15" s="29">
        <v>0.22114173574294838</v>
      </c>
      <c r="AK15" s="5">
        <v>0.28999999999999998</v>
      </c>
      <c r="AL15" s="5">
        <v>0.24</v>
      </c>
      <c r="AM15" s="23">
        <v>0.43</v>
      </c>
      <c r="AN15" s="9"/>
      <c r="AO15" s="13"/>
      <c r="AP15" s="68" t="s">
        <v>96</v>
      </c>
      <c r="AQ15" s="48">
        <v>0</v>
      </c>
      <c r="AR15" s="47">
        <f t="shared" ref="AR15:AR18" si="14">AV15</f>
        <v>0.22936000000000001</v>
      </c>
      <c r="AS15" s="29"/>
      <c r="AT15" s="29"/>
      <c r="AU15" s="5"/>
      <c r="AV15" s="5">
        <v>0.22936000000000001</v>
      </c>
      <c r="AW15" s="23"/>
      <c r="AX15" s="9"/>
      <c r="AY15" s="13"/>
      <c r="AZ15" s="68" t="s">
        <v>96</v>
      </c>
      <c r="BA15" s="48">
        <v>0</v>
      </c>
      <c r="BB15" s="47"/>
      <c r="BC15" s="29"/>
      <c r="BD15" s="29"/>
      <c r="BE15" s="5"/>
      <c r="BF15" s="5"/>
      <c r="BG15" s="23"/>
      <c r="BH15" s="9"/>
      <c r="BI15" s="13"/>
      <c r="BJ15" s="68" t="s">
        <v>96</v>
      </c>
      <c r="BK15" s="48">
        <v>0</v>
      </c>
      <c r="BL15" s="47"/>
      <c r="BM15" s="29"/>
      <c r="BN15" s="29"/>
      <c r="BO15" s="5"/>
      <c r="BP15" s="5"/>
      <c r="BQ15" s="23"/>
      <c r="BR15" s="9"/>
      <c r="BS15" s="13"/>
      <c r="BT15" s="68" t="s">
        <v>96</v>
      </c>
      <c r="BU15" s="48">
        <v>0</v>
      </c>
      <c r="BV15" s="47"/>
      <c r="BW15" s="29"/>
      <c r="BX15" s="29"/>
      <c r="BY15" s="5"/>
      <c r="BZ15" s="5"/>
      <c r="CA15" s="23"/>
      <c r="CB15" s="9"/>
      <c r="CC15" s="13"/>
      <c r="CD15" s="68" t="s">
        <v>96</v>
      </c>
      <c r="CE15" s="48">
        <v>0</v>
      </c>
      <c r="CF15" s="47"/>
      <c r="CG15" s="29"/>
      <c r="CH15" s="29"/>
      <c r="CI15" s="5"/>
      <c r="CJ15" s="5"/>
      <c r="CK15" s="23"/>
      <c r="CL15" s="9"/>
      <c r="CM15" s="13"/>
      <c r="CN15" s="68" t="s">
        <v>96</v>
      </c>
      <c r="CO15" s="48">
        <v>0</v>
      </c>
      <c r="CP15" s="47"/>
      <c r="CQ15" s="29"/>
      <c r="CR15" s="29"/>
      <c r="CS15" s="5"/>
      <c r="CT15" s="5"/>
      <c r="CU15" s="23"/>
      <c r="CV15" s="9"/>
      <c r="CW15" s="13"/>
      <c r="CX15" s="68" t="s">
        <v>96</v>
      </c>
      <c r="CY15" s="48">
        <v>0</v>
      </c>
      <c r="CZ15" s="47"/>
      <c r="DA15" s="29"/>
      <c r="DB15" s="29"/>
      <c r="DC15" s="5"/>
      <c r="DD15" s="5"/>
      <c r="DE15" s="23"/>
      <c r="DF15" s="9"/>
      <c r="DG15" s="13"/>
      <c r="DH15" s="68" t="s">
        <v>96</v>
      </c>
      <c r="DI15" s="48">
        <v>0</v>
      </c>
      <c r="DJ15" s="47"/>
      <c r="DK15" s="29"/>
      <c r="DL15" s="29"/>
      <c r="DM15" s="5"/>
      <c r="DN15" s="5"/>
      <c r="DO15" s="23"/>
      <c r="DP15" s="9"/>
      <c r="DQ15" s="13"/>
      <c r="DR15" s="75"/>
      <c r="EB15" s="75"/>
      <c r="EL15" s="75"/>
      <c r="EV15" s="75"/>
      <c r="FF15" s="75"/>
      <c r="FP15" s="75"/>
      <c r="FZ15" s="75"/>
      <c r="GJ15" s="75"/>
      <c r="GT15" s="75"/>
      <c r="HD15" s="75"/>
      <c r="HN15" s="75"/>
      <c r="HX15" s="75"/>
    </row>
    <row r="16" spans="1:232" s="1" customFormat="1" x14ac:dyDescent="0.3">
      <c r="A16" s="604" t="str">
        <f ca="1">IF(ISBLANK('Data Summary'!A18),"",'Data Summary'!A18)</f>
        <v/>
      </c>
      <c r="B16" s="69" t="s">
        <v>238</v>
      </c>
      <c r="C16" s="18">
        <v>1</v>
      </c>
      <c r="D16" s="47">
        <v>97.792088316467343</v>
      </c>
      <c r="E16" s="29"/>
      <c r="F16" s="5"/>
      <c r="G16" s="5"/>
      <c r="H16" s="5">
        <v>97.045101088646973</v>
      </c>
      <c r="I16" s="23">
        <v>99.015748031496059</v>
      </c>
      <c r="J16" s="9"/>
      <c r="K16" s="13"/>
      <c r="L16" s="69" t="s">
        <v>161</v>
      </c>
      <c r="M16" s="18">
        <v>1</v>
      </c>
      <c r="N16" s="47">
        <v>70.3</v>
      </c>
      <c r="O16" s="29">
        <v>89.3</v>
      </c>
      <c r="P16" s="5">
        <v>45</v>
      </c>
      <c r="Q16" s="5"/>
      <c r="R16" s="5"/>
      <c r="S16" s="23"/>
      <c r="T16" s="9"/>
      <c r="U16" s="13"/>
      <c r="V16" s="69" t="s">
        <v>162</v>
      </c>
      <c r="W16" s="18">
        <v>1</v>
      </c>
      <c r="X16" s="47">
        <f>246/336*100</f>
        <v>73.214285714285708</v>
      </c>
      <c r="Y16" s="29">
        <f>198/208*100</f>
        <v>95.192307692307693</v>
      </c>
      <c r="Z16" s="5">
        <f>48/128*100</f>
        <v>37.5</v>
      </c>
      <c r="AA16" s="5"/>
      <c r="AB16" s="5">
        <v>73.2</v>
      </c>
      <c r="AC16" s="23"/>
      <c r="AD16" s="9"/>
      <c r="AE16" s="13"/>
      <c r="AF16" s="69" t="s">
        <v>157</v>
      </c>
      <c r="AG16" s="18">
        <v>0.5</v>
      </c>
      <c r="AH16" s="47">
        <v>5.1223366267594148</v>
      </c>
      <c r="AI16" s="29">
        <v>0.6233015571755165</v>
      </c>
      <c r="AJ16" s="5">
        <v>9.138572390966873</v>
      </c>
      <c r="AK16" s="5">
        <v>5.4</v>
      </c>
      <c r="AL16" s="5">
        <v>5.78</v>
      </c>
      <c r="AM16" s="23">
        <v>3.83</v>
      </c>
      <c r="AN16" s="9"/>
      <c r="AO16" s="13"/>
      <c r="AP16" s="69" t="s">
        <v>216</v>
      </c>
      <c r="AQ16" s="18">
        <v>1</v>
      </c>
      <c r="AR16" s="47">
        <f t="shared" si="14"/>
        <v>54.816510000000001</v>
      </c>
      <c r="AS16" s="29"/>
      <c r="AT16" s="5"/>
      <c r="AU16" s="5"/>
      <c r="AV16" s="5">
        <v>54.816510000000001</v>
      </c>
      <c r="AW16" s="23"/>
      <c r="AX16" s="9"/>
      <c r="AY16" s="13"/>
      <c r="AZ16" s="69"/>
      <c r="BA16" s="18"/>
      <c r="BB16" s="47"/>
      <c r="BC16" s="29"/>
      <c r="BD16" s="5"/>
      <c r="BE16" s="5"/>
      <c r="BF16" s="5"/>
      <c r="BG16" s="23"/>
      <c r="BH16" s="9"/>
      <c r="BI16" s="13"/>
      <c r="BJ16" s="69" t="s">
        <v>247</v>
      </c>
      <c r="BK16" s="18">
        <v>1</v>
      </c>
      <c r="BL16" s="47"/>
      <c r="BM16" s="29"/>
      <c r="BN16" s="5"/>
      <c r="BO16" s="5">
        <v>93</v>
      </c>
      <c r="BP16" s="5"/>
      <c r="BQ16" s="23"/>
      <c r="BR16" s="9"/>
      <c r="BS16" s="13"/>
      <c r="BT16" s="69"/>
      <c r="BU16" s="18"/>
      <c r="BV16" s="47"/>
      <c r="BW16" s="29"/>
      <c r="BX16" s="5"/>
      <c r="BY16" s="5"/>
      <c r="BZ16" s="5"/>
      <c r="CA16" s="23"/>
      <c r="CB16" s="9"/>
      <c r="CC16" s="13"/>
      <c r="CD16" s="69" t="s">
        <v>290</v>
      </c>
      <c r="CE16" s="18">
        <v>1</v>
      </c>
      <c r="CF16" s="47">
        <v>87.244897959183675</v>
      </c>
      <c r="CG16" s="29">
        <v>94.838709677419359</v>
      </c>
      <c r="CH16" s="5">
        <v>58.536585365853654</v>
      </c>
      <c r="CI16" s="5"/>
      <c r="CJ16" s="5">
        <v>87.244897959183675</v>
      </c>
      <c r="CK16" s="23">
        <v>75.675675675675677</v>
      </c>
      <c r="CL16" s="9"/>
      <c r="CM16" s="13"/>
      <c r="CN16" s="69"/>
      <c r="CO16" s="18"/>
      <c r="CP16" s="47"/>
      <c r="CQ16" s="29"/>
      <c r="CR16" s="5"/>
      <c r="CS16" s="5"/>
      <c r="CT16" s="5"/>
      <c r="CU16" s="23"/>
      <c r="CV16" s="9"/>
      <c r="CW16" s="13"/>
      <c r="CX16" s="69"/>
      <c r="CY16" s="18"/>
      <c r="CZ16" s="47"/>
      <c r="DA16" s="29"/>
      <c r="DB16" s="5"/>
      <c r="DC16" s="5"/>
      <c r="DD16" s="5"/>
      <c r="DE16" s="23"/>
      <c r="DF16" s="9"/>
      <c r="DG16" s="13"/>
      <c r="DH16" s="69"/>
      <c r="DI16" s="18"/>
      <c r="DJ16" s="47"/>
      <c r="DK16" s="29"/>
      <c r="DL16" s="5"/>
      <c r="DM16" s="5"/>
      <c r="DN16" s="5"/>
      <c r="DO16" s="23"/>
      <c r="DP16" s="9"/>
      <c r="DQ16" s="13"/>
      <c r="DR16" s="75"/>
      <c r="EB16" s="75"/>
      <c r="EL16" s="75"/>
      <c r="EV16" s="75"/>
      <c r="FF16" s="75"/>
      <c r="FP16" s="75"/>
      <c r="FZ16" s="75"/>
      <c r="GJ16" s="75"/>
      <c r="GT16" s="75"/>
      <c r="HD16" s="75"/>
      <c r="HN16" s="75"/>
      <c r="HX16" s="75"/>
    </row>
    <row r="17" spans="1:232" s="1" customFormat="1" x14ac:dyDescent="0.3">
      <c r="A17" s="604" t="str">
        <f ca="1">IF(ISBLANK('Data Summary'!A19),"",'Data Summary'!A19)</f>
        <v/>
      </c>
      <c r="B17" s="69" t="s">
        <v>239</v>
      </c>
      <c r="C17" s="19">
        <v>1</v>
      </c>
      <c r="D17" s="29">
        <v>1.1959521619135236</v>
      </c>
      <c r="E17" s="5"/>
      <c r="F17" s="5"/>
      <c r="G17" s="5"/>
      <c r="H17" s="5">
        <v>1.8662519440124419</v>
      </c>
      <c r="I17" s="23">
        <v>0.19685039370078738</v>
      </c>
      <c r="J17" s="9"/>
      <c r="K17" s="13"/>
      <c r="L17" s="69"/>
      <c r="M17" s="19"/>
      <c r="N17" s="29"/>
      <c r="O17" s="5"/>
      <c r="P17" s="5"/>
      <c r="Q17" s="5"/>
      <c r="R17" s="5"/>
      <c r="S17" s="23"/>
      <c r="T17" s="9"/>
      <c r="U17" s="13"/>
      <c r="V17" s="69" t="s">
        <v>180</v>
      </c>
      <c r="W17" s="19">
        <v>0.5</v>
      </c>
      <c r="X17" s="29"/>
      <c r="Y17" s="5">
        <f>100-Y16</f>
        <v>4.8076923076923066</v>
      </c>
      <c r="Z17" s="5"/>
      <c r="AA17" s="5"/>
      <c r="AB17" s="5"/>
      <c r="AC17" s="23"/>
      <c r="AD17" s="9"/>
      <c r="AE17" s="13"/>
      <c r="AF17" s="69" t="s">
        <v>166</v>
      </c>
      <c r="AG17" s="19">
        <v>1</v>
      </c>
      <c r="AH17" s="29">
        <v>14.186662467876443</v>
      </c>
      <c r="AI17" s="5">
        <v>4.0827330371392829</v>
      </c>
      <c r="AJ17" s="5">
        <v>26.421311619460475</v>
      </c>
      <c r="AK17" s="5">
        <v>11.5</v>
      </c>
      <c r="AL17" s="5">
        <v>15.99</v>
      </c>
      <c r="AM17" s="23">
        <v>17.02</v>
      </c>
      <c r="AN17" s="9"/>
      <c r="AO17" s="13"/>
      <c r="AP17" s="69" t="s">
        <v>217</v>
      </c>
      <c r="AQ17" s="19">
        <v>1</v>
      </c>
      <c r="AR17" s="47">
        <f t="shared" si="14"/>
        <v>39.105499999999999</v>
      </c>
      <c r="AS17" s="5"/>
      <c r="AT17" s="5"/>
      <c r="AU17" s="5"/>
      <c r="AV17" s="5">
        <v>39.105499999999999</v>
      </c>
      <c r="AW17" s="23"/>
      <c r="AX17" s="9"/>
      <c r="AY17" s="13"/>
      <c r="AZ17" s="69"/>
      <c r="BA17" s="19"/>
      <c r="BB17" s="47"/>
      <c r="BC17" s="5"/>
      <c r="BD17" s="5"/>
      <c r="BE17" s="5"/>
      <c r="BF17" s="5"/>
      <c r="BG17" s="23"/>
      <c r="BH17" s="9"/>
      <c r="BI17" s="13"/>
      <c r="BJ17" s="69"/>
      <c r="BK17" s="19"/>
      <c r="BL17" s="47"/>
      <c r="BM17" s="5"/>
      <c r="BN17" s="5"/>
      <c r="BO17" s="5"/>
      <c r="BP17" s="5"/>
      <c r="BQ17" s="23"/>
      <c r="BR17" s="9"/>
      <c r="BS17" s="13"/>
      <c r="BT17" s="69"/>
      <c r="BU17" s="19"/>
      <c r="BV17" s="47"/>
      <c r="BW17" s="5"/>
      <c r="BX17" s="5"/>
      <c r="BY17" s="5"/>
      <c r="BZ17" s="5"/>
      <c r="CA17" s="23"/>
      <c r="CB17" s="9"/>
      <c r="CC17" s="13"/>
      <c r="CD17" s="69" t="s">
        <v>292</v>
      </c>
      <c r="CE17" s="185">
        <v>0.5</v>
      </c>
      <c r="CF17" s="29"/>
      <c r="CG17" s="29">
        <f>100-CG16</f>
        <v>5.1612903225806406</v>
      </c>
      <c r="CH17" s="5"/>
      <c r="CI17" s="5"/>
      <c r="CJ17" s="5"/>
      <c r="CK17" s="23"/>
      <c r="CL17" s="9"/>
      <c r="CM17" s="13"/>
      <c r="CN17" s="69"/>
      <c r="CO17" s="19"/>
      <c r="CP17" s="47"/>
      <c r="CQ17" s="5"/>
      <c r="CR17" s="5"/>
      <c r="CS17" s="5"/>
      <c r="CT17" s="5"/>
      <c r="CU17" s="23"/>
      <c r="CV17" s="9"/>
      <c r="CW17" s="13"/>
      <c r="CX17" s="69"/>
      <c r="CY17" s="19"/>
      <c r="CZ17" s="47"/>
      <c r="DA17" s="5"/>
      <c r="DB17" s="5"/>
      <c r="DC17" s="5"/>
      <c r="DD17" s="5"/>
      <c r="DE17" s="23"/>
      <c r="DF17" s="9"/>
      <c r="DG17" s="13"/>
      <c r="DH17" s="69"/>
      <c r="DI17" s="19"/>
      <c r="DJ17" s="47"/>
      <c r="DK17" s="5"/>
      <c r="DL17" s="5"/>
      <c r="DM17" s="5"/>
      <c r="DN17" s="5"/>
      <c r="DO17" s="23"/>
      <c r="DP17" s="9"/>
      <c r="DQ17" s="13"/>
      <c r="DR17" s="75"/>
      <c r="EB17" s="75"/>
      <c r="EL17" s="75"/>
      <c r="EV17" s="75"/>
      <c r="FF17" s="75"/>
      <c r="FP17" s="75"/>
      <c r="FZ17" s="75"/>
      <c r="GJ17" s="75"/>
      <c r="GT17" s="75"/>
      <c r="HD17" s="75"/>
      <c r="HN17" s="75"/>
      <c r="HX17" s="75"/>
    </row>
    <row r="18" spans="1:232" s="1" customFormat="1" x14ac:dyDescent="0.3">
      <c r="A18" s="604" t="str">
        <f ca="1">IF(ISBLANK('Data Summary'!A20),"",'Data Summary'!A20)</f>
        <v/>
      </c>
      <c r="B18" s="69" t="s">
        <v>240</v>
      </c>
      <c r="C18" s="19">
        <v>0.5</v>
      </c>
      <c r="D18" s="5">
        <v>0</v>
      </c>
      <c r="E18" s="5"/>
      <c r="F18" s="5"/>
      <c r="G18" s="5"/>
      <c r="H18" s="5">
        <v>0</v>
      </c>
      <c r="I18" s="23">
        <v>0</v>
      </c>
      <c r="J18" s="9"/>
      <c r="K18" s="13"/>
      <c r="L18" s="69"/>
      <c r="M18" s="19"/>
      <c r="N18" s="5"/>
      <c r="O18" s="5"/>
      <c r="P18" s="5"/>
      <c r="Q18" s="5"/>
      <c r="R18" s="5"/>
      <c r="S18" s="23"/>
      <c r="T18" s="9"/>
      <c r="U18" s="13"/>
      <c r="V18" s="69"/>
      <c r="W18" s="19"/>
      <c r="X18" s="5"/>
      <c r="Y18" s="5"/>
      <c r="Z18" s="5"/>
      <c r="AA18" s="5"/>
      <c r="AB18" s="5"/>
      <c r="AC18" s="23"/>
      <c r="AD18" s="9"/>
      <c r="AE18" s="13"/>
      <c r="AF18" s="69" t="s">
        <v>156</v>
      </c>
      <c r="AG18" s="19">
        <v>1</v>
      </c>
      <c r="AH18" s="5">
        <v>78.52</v>
      </c>
      <c r="AI18" s="5">
        <v>93.966484061596859</v>
      </c>
      <c r="AJ18" s="5">
        <v>62.268240531911779</v>
      </c>
      <c r="AK18" s="5">
        <v>80.88</v>
      </c>
      <c r="AL18" s="5">
        <v>76.47</v>
      </c>
      <c r="AM18" s="23">
        <v>77.11</v>
      </c>
      <c r="AN18" s="9"/>
      <c r="AO18" s="13"/>
      <c r="AP18" s="69" t="s">
        <v>218</v>
      </c>
      <c r="AQ18" s="19">
        <v>0.5</v>
      </c>
      <c r="AR18" s="47">
        <f t="shared" si="14"/>
        <v>0.11468</v>
      </c>
      <c r="AS18" s="5"/>
      <c r="AT18" s="5"/>
      <c r="AU18" s="5"/>
      <c r="AV18" s="5">
        <v>0.11468</v>
      </c>
      <c r="AW18" s="23"/>
      <c r="AX18" s="9"/>
      <c r="AY18" s="13"/>
      <c r="AZ18" s="69"/>
      <c r="BA18" s="19"/>
      <c r="BB18" s="47"/>
      <c r="BC18" s="5"/>
      <c r="BD18" s="5"/>
      <c r="BE18" s="5"/>
      <c r="BF18" s="5"/>
      <c r="BG18" s="23"/>
      <c r="BH18" s="9"/>
      <c r="BI18" s="13"/>
      <c r="BJ18" s="69"/>
      <c r="BK18" s="19"/>
      <c r="BL18" s="47"/>
      <c r="BM18" s="5"/>
      <c r="BN18" s="5"/>
      <c r="BO18" s="5"/>
      <c r="BP18" s="5"/>
      <c r="BQ18" s="23"/>
      <c r="BR18" s="9"/>
      <c r="BS18" s="13"/>
      <c r="BT18" s="69"/>
      <c r="BU18" s="19"/>
      <c r="BV18" s="47"/>
      <c r="BW18" s="5"/>
      <c r="BX18" s="5"/>
      <c r="BY18" s="5"/>
      <c r="BZ18" s="5"/>
      <c r="CA18" s="23"/>
      <c r="CB18" s="9"/>
      <c r="CC18" s="13"/>
      <c r="CD18" s="69"/>
      <c r="CE18" s="19"/>
      <c r="CF18" s="47"/>
      <c r="CG18" s="5"/>
      <c r="CH18" s="5"/>
      <c r="CI18" s="5"/>
      <c r="CJ18" s="5"/>
      <c r="CK18" s="23"/>
      <c r="CL18" s="9"/>
      <c r="CM18" s="13"/>
      <c r="CN18" s="69"/>
      <c r="CO18" s="19"/>
      <c r="CP18" s="47"/>
      <c r="CQ18" s="5"/>
      <c r="CR18" s="5"/>
      <c r="CS18" s="5"/>
      <c r="CT18" s="5"/>
      <c r="CU18" s="23"/>
      <c r="CV18" s="9"/>
      <c r="CW18" s="13"/>
      <c r="CX18" s="69"/>
      <c r="CY18" s="19"/>
      <c r="CZ18" s="47"/>
      <c r="DA18" s="5"/>
      <c r="DB18" s="5"/>
      <c r="DC18" s="5"/>
      <c r="DD18" s="5"/>
      <c r="DE18" s="23"/>
      <c r="DF18" s="9"/>
      <c r="DG18" s="13"/>
      <c r="DH18" s="69"/>
      <c r="DI18" s="19"/>
      <c r="DJ18" s="47"/>
      <c r="DK18" s="5"/>
      <c r="DL18" s="5"/>
      <c r="DM18" s="5"/>
      <c r="DN18" s="5"/>
      <c r="DO18" s="23"/>
      <c r="DP18" s="9"/>
      <c r="DQ18" s="13"/>
      <c r="DR18" s="75"/>
      <c r="EB18" s="75"/>
      <c r="EL18" s="75"/>
      <c r="EV18" s="75"/>
      <c r="FF18" s="75"/>
      <c r="FP18" s="75"/>
      <c r="FZ18" s="75"/>
      <c r="GJ18" s="75"/>
      <c r="GT18" s="75"/>
      <c r="HD18" s="75"/>
      <c r="HN18" s="75"/>
      <c r="HX18" s="75"/>
    </row>
    <row r="19" spans="1:232" s="1" customFormat="1" x14ac:dyDescent="0.3">
      <c r="A19" s="604" t="str">
        <f ca="1">IF(ISBLANK('Data Summary'!A21),"",'Data Summary'!A21)</f>
        <v/>
      </c>
      <c r="B19" s="69"/>
      <c r="C19" s="19"/>
      <c r="D19" s="5"/>
      <c r="E19" s="5"/>
      <c r="F19" s="35"/>
      <c r="G19" s="5"/>
      <c r="H19" s="5"/>
      <c r="I19" s="23"/>
      <c r="J19" s="9"/>
      <c r="K19" s="13"/>
      <c r="L19" s="69"/>
      <c r="M19" s="19"/>
      <c r="N19" s="5"/>
      <c r="O19" s="5"/>
      <c r="P19" s="35"/>
      <c r="Q19" s="5"/>
      <c r="R19" s="5"/>
      <c r="S19" s="23"/>
      <c r="T19" s="9"/>
      <c r="U19" s="13"/>
      <c r="V19" s="69"/>
      <c r="W19" s="19"/>
      <c r="X19" s="5"/>
      <c r="Y19" s="5"/>
      <c r="Z19" s="35"/>
      <c r="AA19" s="5"/>
      <c r="AB19" s="5"/>
      <c r="AC19" s="23"/>
      <c r="AD19" s="9"/>
      <c r="AE19" s="13"/>
      <c r="AF19" s="69"/>
      <c r="AG19" s="19"/>
      <c r="AH19" s="5"/>
      <c r="AI19" s="5"/>
      <c r="AJ19" s="35"/>
      <c r="AK19" s="5"/>
      <c r="AL19" s="5"/>
      <c r="AM19" s="23"/>
      <c r="AN19" s="9"/>
      <c r="AO19" s="13"/>
      <c r="AP19" s="69"/>
      <c r="AQ19" s="19"/>
      <c r="AR19" s="5"/>
      <c r="AS19" s="5"/>
      <c r="AT19" s="35"/>
      <c r="AU19" s="5"/>
      <c r="AV19" s="5"/>
      <c r="AW19" s="23"/>
      <c r="AX19" s="9"/>
      <c r="AY19" s="13"/>
      <c r="AZ19" s="69"/>
      <c r="BA19" s="19"/>
      <c r="BB19" s="5"/>
      <c r="BC19" s="5"/>
      <c r="BD19" s="35"/>
      <c r="BE19" s="5"/>
      <c r="BF19" s="5"/>
      <c r="BG19" s="23"/>
      <c r="BH19" s="9"/>
      <c r="BI19" s="13"/>
      <c r="BJ19" s="69"/>
      <c r="BK19" s="19"/>
      <c r="BL19" s="5"/>
      <c r="BM19" s="5"/>
      <c r="BN19" s="35"/>
      <c r="BO19" s="5"/>
      <c r="BP19" s="5"/>
      <c r="BQ19" s="23"/>
      <c r="BR19" s="9"/>
      <c r="BS19" s="13"/>
      <c r="BT19" s="69"/>
      <c r="BU19" s="19"/>
      <c r="BV19" s="5"/>
      <c r="BW19" s="5"/>
      <c r="BX19" s="35"/>
      <c r="BY19" s="5"/>
      <c r="BZ19" s="5"/>
      <c r="CA19" s="23"/>
      <c r="CB19" s="9"/>
      <c r="CC19" s="13"/>
      <c r="CD19" s="69"/>
      <c r="CE19" s="19"/>
      <c r="CF19" s="5"/>
      <c r="CG19" s="5"/>
      <c r="CH19" s="35"/>
      <c r="CI19" s="5"/>
      <c r="CJ19" s="5"/>
      <c r="CK19" s="23"/>
      <c r="CL19" s="9"/>
      <c r="CM19" s="13"/>
      <c r="CN19" s="69"/>
      <c r="CO19" s="19"/>
      <c r="CP19" s="5"/>
      <c r="CQ19" s="5"/>
      <c r="CR19" s="35"/>
      <c r="CS19" s="5"/>
      <c r="CT19" s="5"/>
      <c r="CU19" s="23"/>
      <c r="CV19" s="9"/>
      <c r="CW19" s="13"/>
      <c r="CX19" s="69"/>
      <c r="CY19" s="19"/>
      <c r="CZ19" s="5"/>
      <c r="DA19" s="5"/>
      <c r="DB19" s="35"/>
      <c r="DC19" s="5"/>
      <c r="DD19" s="5"/>
      <c r="DE19" s="23"/>
      <c r="DF19" s="9"/>
      <c r="DG19" s="13"/>
      <c r="DH19" s="69"/>
      <c r="DI19" s="19"/>
      <c r="DJ19" s="5"/>
      <c r="DK19" s="5"/>
      <c r="DL19" s="35"/>
      <c r="DM19" s="5"/>
      <c r="DN19" s="5"/>
      <c r="DO19" s="23"/>
      <c r="DP19" s="9"/>
      <c r="DQ19" s="13"/>
      <c r="DR19" s="75"/>
      <c r="EB19" s="75"/>
      <c r="EL19" s="75"/>
      <c r="EV19" s="75"/>
      <c r="FF19" s="75"/>
      <c r="FP19" s="75"/>
      <c r="FZ19" s="75"/>
      <c r="GJ19" s="75"/>
      <c r="GT19" s="75"/>
      <c r="HD19" s="75"/>
      <c r="HN19" s="75"/>
      <c r="HX19" s="75"/>
    </row>
    <row r="20" spans="1:232" s="1" customFormat="1" x14ac:dyDescent="0.3">
      <c r="A20" s="604" t="str">
        <f ca="1">IF(ISBLANK('Data Summary'!A22),"",'Data Summary'!A22)</f>
        <v/>
      </c>
      <c r="B20" s="69"/>
      <c r="C20" s="18"/>
      <c r="D20" s="5"/>
      <c r="E20" s="35"/>
      <c r="F20" s="35"/>
      <c r="G20" s="5"/>
      <c r="H20" s="5"/>
      <c r="I20" s="23"/>
      <c r="J20" s="9"/>
      <c r="K20" s="13"/>
      <c r="L20" s="69"/>
      <c r="M20" s="18"/>
      <c r="N20" s="5"/>
      <c r="O20" s="35"/>
      <c r="P20" s="35"/>
      <c r="Q20" s="5"/>
      <c r="R20" s="5"/>
      <c r="S20" s="23"/>
      <c r="T20" s="9"/>
      <c r="U20" s="13"/>
      <c r="V20" s="69"/>
      <c r="W20" s="18"/>
      <c r="X20" s="5"/>
      <c r="Y20" s="35"/>
      <c r="Z20" s="35"/>
      <c r="AA20" s="5"/>
      <c r="AB20" s="5"/>
      <c r="AC20" s="23"/>
      <c r="AD20" s="9"/>
      <c r="AE20" s="13"/>
      <c r="AF20" s="69"/>
      <c r="AG20" s="18"/>
      <c r="AH20" s="5"/>
      <c r="AI20" s="35"/>
      <c r="AJ20" s="35"/>
      <c r="AK20" s="5"/>
      <c r="AL20" s="5"/>
      <c r="AM20" s="23"/>
      <c r="AN20" s="9"/>
      <c r="AO20" s="13"/>
      <c r="AP20" s="69"/>
      <c r="AQ20" s="18"/>
      <c r="AR20" s="5"/>
      <c r="AS20" s="35"/>
      <c r="AT20" s="35"/>
      <c r="AU20" s="5"/>
      <c r="AV20" s="5"/>
      <c r="AW20" s="23"/>
      <c r="AX20" s="9"/>
      <c r="AY20" s="13"/>
      <c r="AZ20" s="69"/>
      <c r="BA20" s="18"/>
      <c r="BB20" s="5"/>
      <c r="BC20" s="35"/>
      <c r="BD20" s="35"/>
      <c r="BE20" s="5"/>
      <c r="BF20" s="5"/>
      <c r="BG20" s="23"/>
      <c r="BH20" s="9"/>
      <c r="BI20" s="13"/>
      <c r="BJ20" s="69"/>
      <c r="BK20" s="18"/>
      <c r="BL20" s="5"/>
      <c r="BM20" s="35"/>
      <c r="BN20" s="35"/>
      <c r="BO20" s="5"/>
      <c r="BP20" s="5"/>
      <c r="BQ20" s="23"/>
      <c r="BR20" s="9"/>
      <c r="BS20" s="13"/>
      <c r="BT20" s="69"/>
      <c r="BU20" s="18"/>
      <c r="BV20" s="5"/>
      <c r="BW20" s="35"/>
      <c r="BX20" s="35"/>
      <c r="BY20" s="5"/>
      <c r="BZ20" s="5"/>
      <c r="CA20" s="23"/>
      <c r="CB20" s="9"/>
      <c r="CC20" s="13"/>
      <c r="CD20" s="69"/>
      <c r="CE20" s="18"/>
      <c r="CF20" s="5"/>
      <c r="CG20" s="35"/>
      <c r="CH20" s="35"/>
      <c r="CI20" s="5"/>
      <c r="CJ20" s="5"/>
      <c r="CK20" s="23"/>
      <c r="CL20" s="9"/>
      <c r="CM20" s="13"/>
      <c r="CN20" s="69"/>
      <c r="CO20" s="18"/>
      <c r="CP20" s="5"/>
      <c r="CQ20" s="35"/>
      <c r="CR20" s="35"/>
      <c r="CS20" s="5"/>
      <c r="CT20" s="5"/>
      <c r="CU20" s="23"/>
      <c r="CV20" s="9"/>
      <c r="CW20" s="13"/>
      <c r="CX20" s="69"/>
      <c r="CY20" s="18"/>
      <c r="CZ20" s="5"/>
      <c r="DA20" s="35"/>
      <c r="DB20" s="35"/>
      <c r="DC20" s="5"/>
      <c r="DD20" s="5"/>
      <c r="DE20" s="23"/>
      <c r="DF20" s="9"/>
      <c r="DG20" s="13"/>
      <c r="DH20" s="69"/>
      <c r="DI20" s="18"/>
      <c r="DJ20" s="5"/>
      <c r="DK20" s="35"/>
      <c r="DL20" s="35"/>
      <c r="DM20" s="5"/>
      <c r="DN20" s="5"/>
      <c r="DO20" s="23"/>
      <c r="DP20" s="9"/>
      <c r="DQ20" s="13"/>
      <c r="DR20" s="75"/>
      <c r="EB20" s="75"/>
      <c r="EL20" s="75"/>
      <c r="EV20" s="75"/>
      <c r="FF20" s="75"/>
      <c r="FP20" s="75"/>
      <c r="FZ20" s="75"/>
      <c r="GJ20" s="75"/>
      <c r="GT20" s="75"/>
      <c r="HD20" s="75"/>
      <c r="HN20" s="75"/>
      <c r="HX20" s="75"/>
    </row>
    <row r="21" spans="1:232" s="1" customFormat="1" x14ac:dyDescent="0.3">
      <c r="A21" s="604" t="str">
        <f ca="1">IF(ISBLANK('Data Summary'!A23),"",'Data Summary'!A23)</f>
        <v/>
      </c>
      <c r="B21" s="69"/>
      <c r="C21" s="18"/>
      <c r="D21" s="35"/>
      <c r="E21" s="35"/>
      <c r="F21" s="35"/>
      <c r="G21" s="35"/>
      <c r="H21" s="35"/>
      <c r="I21" s="36"/>
      <c r="J21" s="9"/>
      <c r="K21" s="13"/>
      <c r="L21" s="69"/>
      <c r="M21" s="18"/>
      <c r="N21" s="35"/>
      <c r="O21" s="35"/>
      <c r="P21" s="35"/>
      <c r="Q21" s="35"/>
      <c r="R21" s="35"/>
      <c r="S21" s="36"/>
      <c r="T21" s="9"/>
      <c r="U21" s="13"/>
      <c r="V21" s="69"/>
      <c r="W21" s="18"/>
      <c r="X21" s="35"/>
      <c r="Y21" s="35"/>
      <c r="Z21" s="35"/>
      <c r="AA21" s="35"/>
      <c r="AB21" s="35"/>
      <c r="AC21" s="36"/>
      <c r="AD21" s="9"/>
      <c r="AE21" s="13"/>
      <c r="AF21" s="69"/>
      <c r="AG21" s="18"/>
      <c r="AH21" s="35"/>
      <c r="AI21" s="35"/>
      <c r="AJ21" s="35"/>
      <c r="AK21" s="35"/>
      <c r="AL21" s="35"/>
      <c r="AM21" s="36"/>
      <c r="AN21" s="9"/>
      <c r="AO21" s="13"/>
      <c r="AP21" s="69"/>
      <c r="AQ21" s="18"/>
      <c r="AR21" s="35"/>
      <c r="AS21" s="35"/>
      <c r="AT21" s="35"/>
      <c r="AU21" s="35"/>
      <c r="AV21" s="35"/>
      <c r="AW21" s="36"/>
      <c r="AX21" s="9"/>
      <c r="AY21" s="13"/>
      <c r="AZ21" s="69"/>
      <c r="BA21" s="18"/>
      <c r="BB21" s="35"/>
      <c r="BC21" s="35"/>
      <c r="BD21" s="35"/>
      <c r="BE21" s="35"/>
      <c r="BF21" s="35"/>
      <c r="BG21" s="36"/>
      <c r="BH21" s="9"/>
      <c r="BI21" s="13"/>
      <c r="BJ21" s="69"/>
      <c r="BK21" s="18"/>
      <c r="BL21" s="35"/>
      <c r="BM21" s="35"/>
      <c r="BN21" s="35"/>
      <c r="BO21" s="35"/>
      <c r="BP21" s="35"/>
      <c r="BQ21" s="36"/>
      <c r="BR21" s="9"/>
      <c r="BS21" s="13"/>
      <c r="BT21" s="69"/>
      <c r="BU21" s="18"/>
      <c r="BV21" s="35"/>
      <c r="BW21" s="35"/>
      <c r="BX21" s="35"/>
      <c r="BY21" s="35"/>
      <c r="BZ21" s="35"/>
      <c r="CA21" s="36"/>
      <c r="CB21" s="9"/>
      <c r="CC21" s="13"/>
      <c r="CD21" s="69"/>
      <c r="CE21" s="18"/>
      <c r="CF21" s="35"/>
      <c r="CG21" s="35"/>
      <c r="CH21" s="35"/>
      <c r="CI21" s="35"/>
      <c r="CJ21" s="35"/>
      <c r="CK21" s="36"/>
      <c r="CL21" s="9"/>
      <c r="CM21" s="13"/>
      <c r="CN21" s="69"/>
      <c r="CO21" s="18"/>
      <c r="CP21" s="35"/>
      <c r="CQ21" s="35"/>
      <c r="CR21" s="35"/>
      <c r="CS21" s="35"/>
      <c r="CT21" s="35"/>
      <c r="CU21" s="36"/>
      <c r="CV21" s="9"/>
      <c r="CW21" s="13"/>
      <c r="CX21" s="69"/>
      <c r="CY21" s="18"/>
      <c r="CZ21" s="35"/>
      <c r="DA21" s="35"/>
      <c r="DB21" s="35"/>
      <c r="DC21" s="35"/>
      <c r="DD21" s="35"/>
      <c r="DE21" s="36"/>
      <c r="DF21" s="9"/>
      <c r="DG21" s="13"/>
      <c r="DH21" s="69"/>
      <c r="DI21" s="18"/>
      <c r="DJ21" s="35"/>
      <c r="DK21" s="35"/>
      <c r="DL21" s="35"/>
      <c r="DM21" s="35"/>
      <c r="DN21" s="35"/>
      <c r="DO21" s="36"/>
      <c r="DP21" s="9"/>
      <c r="DQ21" s="13"/>
      <c r="DR21" s="75"/>
      <c r="EB21" s="75"/>
      <c r="EL21" s="75"/>
      <c r="EV21" s="75"/>
      <c r="FF21" s="75"/>
      <c r="FP21" s="75"/>
      <c r="FZ21" s="75"/>
      <c r="GJ21" s="75"/>
      <c r="GT21" s="75"/>
      <c r="HD21" s="75"/>
      <c r="HN21" s="75"/>
      <c r="HX21" s="75"/>
    </row>
    <row r="22" spans="1:232" s="1" customFormat="1" x14ac:dyDescent="0.3">
      <c r="A22" s="604" t="str">
        <f ca="1">IF(ISBLANK('Data Summary'!A24),"",'Data Summary'!A24)</f>
        <v/>
      </c>
      <c r="B22" s="69"/>
      <c r="C22" s="18"/>
      <c r="D22" s="35"/>
      <c r="E22" s="35"/>
      <c r="F22" s="35"/>
      <c r="G22" s="35"/>
      <c r="H22" s="35"/>
      <c r="I22" s="36"/>
      <c r="J22" s="9"/>
      <c r="K22" s="13"/>
      <c r="L22" s="69"/>
      <c r="M22" s="18"/>
      <c r="N22" s="35"/>
      <c r="O22" s="35"/>
      <c r="P22" s="35"/>
      <c r="Q22" s="35"/>
      <c r="R22" s="35"/>
      <c r="S22" s="36"/>
      <c r="T22" s="9"/>
      <c r="U22" s="13"/>
      <c r="V22" s="69"/>
      <c r="W22" s="18"/>
      <c r="X22" s="35"/>
      <c r="Y22" s="35"/>
      <c r="Z22" s="35"/>
      <c r="AA22" s="35"/>
      <c r="AB22" s="35"/>
      <c r="AC22" s="36"/>
      <c r="AD22" s="9"/>
      <c r="AE22" s="13"/>
      <c r="AF22" s="69"/>
      <c r="AG22" s="18"/>
      <c r="AH22" s="35"/>
      <c r="AI22" s="35"/>
      <c r="AJ22" s="35"/>
      <c r="AK22" s="35"/>
      <c r="AL22" s="35"/>
      <c r="AM22" s="36"/>
      <c r="AN22" s="9"/>
      <c r="AO22" s="13"/>
      <c r="AP22" s="69"/>
      <c r="AQ22" s="18"/>
      <c r="AR22" s="35"/>
      <c r="AS22" s="35"/>
      <c r="AT22" s="35"/>
      <c r="AU22" s="35"/>
      <c r="AV22" s="35"/>
      <c r="AW22" s="36"/>
      <c r="AX22" s="9"/>
      <c r="AY22" s="13"/>
      <c r="AZ22" s="69"/>
      <c r="BA22" s="18"/>
      <c r="BB22" s="35"/>
      <c r="BC22" s="35"/>
      <c r="BD22" s="35"/>
      <c r="BE22" s="35"/>
      <c r="BF22" s="35"/>
      <c r="BG22" s="36"/>
      <c r="BH22" s="9"/>
      <c r="BI22" s="13"/>
      <c r="BJ22" s="69"/>
      <c r="BK22" s="18"/>
      <c r="BL22" s="35"/>
      <c r="BM22" s="35"/>
      <c r="BN22" s="35"/>
      <c r="BO22" s="35"/>
      <c r="BP22" s="35"/>
      <c r="BQ22" s="36"/>
      <c r="BR22" s="9"/>
      <c r="BS22" s="13"/>
      <c r="BT22" s="69"/>
      <c r="BU22" s="18"/>
      <c r="BV22" s="35"/>
      <c r="BW22" s="35"/>
      <c r="BX22" s="35"/>
      <c r="BY22" s="35"/>
      <c r="BZ22" s="35"/>
      <c r="CA22" s="36"/>
      <c r="CB22" s="9"/>
      <c r="CC22" s="13"/>
      <c r="CD22" s="69"/>
      <c r="CE22" s="18"/>
      <c r="CF22" s="35"/>
      <c r="CG22" s="35"/>
      <c r="CH22" s="35"/>
      <c r="CI22" s="35"/>
      <c r="CJ22" s="35"/>
      <c r="CK22" s="36"/>
      <c r="CL22" s="9"/>
      <c r="CM22" s="13"/>
      <c r="CN22" s="69"/>
      <c r="CO22" s="18"/>
      <c r="CP22" s="35"/>
      <c r="CQ22" s="35"/>
      <c r="CR22" s="35"/>
      <c r="CS22" s="35"/>
      <c r="CT22" s="35"/>
      <c r="CU22" s="36"/>
      <c r="CV22" s="9"/>
      <c r="CW22" s="13"/>
      <c r="CX22" s="69"/>
      <c r="CY22" s="18"/>
      <c r="CZ22" s="35"/>
      <c r="DA22" s="35"/>
      <c r="DB22" s="35"/>
      <c r="DC22" s="35"/>
      <c r="DD22" s="35"/>
      <c r="DE22" s="36"/>
      <c r="DF22" s="9"/>
      <c r="DG22" s="13"/>
      <c r="DH22" s="69"/>
      <c r="DI22" s="18"/>
      <c r="DJ22" s="35"/>
      <c r="DK22" s="35"/>
      <c r="DL22" s="35"/>
      <c r="DM22" s="35"/>
      <c r="DN22" s="35"/>
      <c r="DO22" s="36"/>
      <c r="DP22" s="9"/>
      <c r="DQ22" s="13"/>
      <c r="DR22" s="75"/>
      <c r="EB22" s="75"/>
      <c r="EL22" s="75"/>
      <c r="EV22" s="75"/>
      <c r="FF22" s="75"/>
      <c r="FP22" s="75"/>
      <c r="FZ22" s="75"/>
      <c r="GJ22" s="75"/>
      <c r="GT22" s="75"/>
      <c r="HD22" s="75"/>
      <c r="HN22" s="75"/>
      <c r="HX22" s="75"/>
    </row>
    <row r="23" spans="1:232" s="1" customFormat="1" x14ac:dyDescent="0.3">
      <c r="A23" s="604" t="str">
        <f ca="1">IF(ISBLANK('Data Summary'!A25),"",'Data Summary'!A25)</f>
        <v/>
      </c>
      <c r="B23" s="69"/>
      <c r="C23" s="18"/>
      <c r="D23" s="35"/>
      <c r="E23" s="35"/>
      <c r="F23" s="35"/>
      <c r="G23" s="35"/>
      <c r="H23" s="35"/>
      <c r="I23" s="36"/>
      <c r="J23" s="9"/>
      <c r="K23" s="13"/>
      <c r="L23" s="69"/>
      <c r="M23" s="18"/>
      <c r="N23" s="35"/>
      <c r="O23" s="35"/>
      <c r="P23" s="35"/>
      <c r="Q23" s="35"/>
      <c r="R23" s="35"/>
      <c r="S23" s="36"/>
      <c r="T23" s="9"/>
      <c r="U23" s="13"/>
      <c r="V23" s="69"/>
      <c r="W23" s="18"/>
      <c r="X23" s="35"/>
      <c r="Y23" s="35"/>
      <c r="Z23" s="35"/>
      <c r="AA23" s="35"/>
      <c r="AB23" s="35"/>
      <c r="AC23" s="36"/>
      <c r="AD23" s="9"/>
      <c r="AE23" s="13"/>
      <c r="AF23" s="69"/>
      <c r="AG23" s="18"/>
      <c r="AH23" s="35"/>
      <c r="AI23" s="35"/>
      <c r="AJ23" s="35"/>
      <c r="AK23" s="35"/>
      <c r="AL23" s="35"/>
      <c r="AM23" s="36"/>
      <c r="AN23" s="9"/>
      <c r="AO23" s="13"/>
      <c r="AP23" s="69"/>
      <c r="AQ23" s="18"/>
      <c r="AR23" s="35"/>
      <c r="AS23" s="35"/>
      <c r="AT23" s="35"/>
      <c r="AU23" s="35"/>
      <c r="AV23" s="35"/>
      <c r="AW23" s="36"/>
      <c r="AX23" s="9"/>
      <c r="AY23" s="13"/>
      <c r="AZ23" s="69"/>
      <c r="BA23" s="18"/>
      <c r="BB23" s="35"/>
      <c r="BC23" s="35"/>
      <c r="BD23" s="35"/>
      <c r="BE23" s="35"/>
      <c r="BF23" s="35"/>
      <c r="BG23" s="36"/>
      <c r="BH23" s="9"/>
      <c r="BI23" s="13"/>
      <c r="BJ23" s="69"/>
      <c r="BK23" s="18"/>
      <c r="BL23" s="35"/>
      <c r="BM23" s="35"/>
      <c r="BN23" s="35"/>
      <c r="BO23" s="35"/>
      <c r="BP23" s="35"/>
      <c r="BQ23" s="36"/>
      <c r="BR23" s="9"/>
      <c r="BS23" s="13"/>
      <c r="BT23" s="69"/>
      <c r="BU23" s="18"/>
      <c r="BV23" s="35"/>
      <c r="BW23" s="35"/>
      <c r="BX23" s="35"/>
      <c r="BY23" s="35"/>
      <c r="BZ23" s="35"/>
      <c r="CA23" s="36"/>
      <c r="CB23" s="9"/>
      <c r="CC23" s="13"/>
      <c r="CD23" s="69"/>
      <c r="CE23" s="18"/>
      <c r="CF23" s="35"/>
      <c r="CG23" s="35"/>
      <c r="CH23" s="35"/>
      <c r="CI23" s="35"/>
      <c r="CJ23" s="35"/>
      <c r="CK23" s="36"/>
      <c r="CL23" s="9"/>
      <c r="CM23" s="13"/>
      <c r="CN23" s="69"/>
      <c r="CO23" s="18"/>
      <c r="CP23" s="35"/>
      <c r="CQ23" s="35"/>
      <c r="CR23" s="35"/>
      <c r="CS23" s="35"/>
      <c r="CT23" s="35"/>
      <c r="CU23" s="36"/>
      <c r="CV23" s="9"/>
      <c r="CW23" s="13"/>
      <c r="CX23" s="69"/>
      <c r="CY23" s="18"/>
      <c r="CZ23" s="35"/>
      <c r="DA23" s="35"/>
      <c r="DB23" s="35"/>
      <c r="DC23" s="35"/>
      <c r="DD23" s="35"/>
      <c r="DE23" s="36"/>
      <c r="DF23" s="9"/>
      <c r="DG23" s="13"/>
      <c r="DH23" s="69"/>
      <c r="DI23" s="18"/>
      <c r="DJ23" s="35"/>
      <c r="DK23" s="35"/>
      <c r="DL23" s="35"/>
      <c r="DM23" s="35"/>
      <c r="DN23" s="35"/>
      <c r="DO23" s="36"/>
      <c r="DP23" s="9"/>
      <c r="DQ23" s="13"/>
      <c r="DR23" s="75"/>
      <c r="EB23" s="75"/>
      <c r="EL23" s="75"/>
      <c r="EV23" s="75"/>
      <c r="FF23" s="75"/>
      <c r="FP23" s="75"/>
      <c r="FZ23" s="75"/>
      <c r="GJ23" s="75"/>
      <c r="GT23" s="75"/>
      <c r="HD23" s="75"/>
      <c r="HN23" s="75"/>
      <c r="HX23" s="75"/>
    </row>
    <row r="24" spans="1:232" s="1" customFormat="1" x14ac:dyDescent="0.3">
      <c r="A24" s="604" t="str">
        <f ca="1">IF(ISBLANK('Data Summary'!A26),"",'Data Summary'!A26)</f>
        <v/>
      </c>
      <c r="B24" s="69"/>
      <c r="C24" s="18"/>
      <c r="D24" s="35"/>
      <c r="E24" s="35"/>
      <c r="F24" s="35"/>
      <c r="G24" s="35"/>
      <c r="H24" s="35"/>
      <c r="I24" s="36"/>
      <c r="J24" s="9"/>
      <c r="K24" s="13"/>
      <c r="L24" s="69"/>
      <c r="M24" s="18"/>
      <c r="N24" s="35"/>
      <c r="O24" s="35"/>
      <c r="P24" s="35"/>
      <c r="Q24" s="35"/>
      <c r="R24" s="35"/>
      <c r="S24" s="36"/>
      <c r="T24" s="9"/>
      <c r="U24" s="13"/>
      <c r="V24" s="69"/>
      <c r="W24" s="18"/>
      <c r="X24" s="35"/>
      <c r="Y24" s="35"/>
      <c r="Z24" s="35"/>
      <c r="AA24" s="35"/>
      <c r="AB24" s="35"/>
      <c r="AC24" s="36"/>
      <c r="AD24" s="9"/>
      <c r="AE24" s="13"/>
      <c r="AF24" s="69"/>
      <c r="AG24" s="18"/>
      <c r="AH24" s="35"/>
      <c r="AI24" s="35"/>
      <c r="AJ24" s="35"/>
      <c r="AK24" s="35"/>
      <c r="AL24" s="35"/>
      <c r="AM24" s="36"/>
      <c r="AN24" s="9"/>
      <c r="AO24" s="13"/>
      <c r="AP24" s="69"/>
      <c r="AQ24" s="18"/>
      <c r="AR24" s="35"/>
      <c r="AS24" s="35"/>
      <c r="AT24" s="35"/>
      <c r="AU24" s="35"/>
      <c r="AV24" s="35"/>
      <c r="AW24" s="36"/>
      <c r="AX24" s="9"/>
      <c r="AY24" s="13"/>
      <c r="AZ24" s="69"/>
      <c r="BA24" s="18"/>
      <c r="BB24" s="35"/>
      <c r="BC24" s="35"/>
      <c r="BD24" s="35"/>
      <c r="BE24" s="35"/>
      <c r="BF24" s="35"/>
      <c r="BG24" s="36"/>
      <c r="BH24" s="9"/>
      <c r="BI24" s="13"/>
      <c r="BJ24" s="69"/>
      <c r="BK24" s="18"/>
      <c r="BL24" s="35"/>
      <c r="BM24" s="35"/>
      <c r="BN24" s="35"/>
      <c r="BO24" s="35"/>
      <c r="BP24" s="35"/>
      <c r="BQ24" s="36"/>
      <c r="BR24" s="9"/>
      <c r="BS24" s="13"/>
      <c r="BT24" s="69"/>
      <c r="BU24" s="18"/>
      <c r="BV24" s="35"/>
      <c r="BW24" s="35"/>
      <c r="BX24" s="35"/>
      <c r="BY24" s="35"/>
      <c r="BZ24" s="35"/>
      <c r="CA24" s="36"/>
      <c r="CB24" s="9"/>
      <c r="CC24" s="13"/>
      <c r="CD24" s="69"/>
      <c r="CE24" s="18"/>
      <c r="CF24" s="35"/>
      <c r="CG24" s="35"/>
      <c r="CH24" s="35"/>
      <c r="CI24" s="35"/>
      <c r="CJ24" s="35"/>
      <c r="CK24" s="36"/>
      <c r="CL24" s="9"/>
      <c r="CM24" s="13"/>
      <c r="CN24" s="69"/>
      <c r="CO24" s="18"/>
      <c r="CP24" s="35"/>
      <c r="CQ24" s="35"/>
      <c r="CR24" s="35"/>
      <c r="CS24" s="35"/>
      <c r="CT24" s="35"/>
      <c r="CU24" s="36"/>
      <c r="CV24" s="9"/>
      <c r="CW24" s="13"/>
      <c r="CX24" s="69"/>
      <c r="CY24" s="18"/>
      <c r="CZ24" s="35"/>
      <c r="DA24" s="35"/>
      <c r="DB24" s="35"/>
      <c r="DC24" s="35"/>
      <c r="DD24" s="35"/>
      <c r="DE24" s="36"/>
      <c r="DF24" s="9"/>
      <c r="DG24" s="13"/>
      <c r="DH24" s="69"/>
      <c r="DI24" s="18"/>
      <c r="DJ24" s="35"/>
      <c r="DK24" s="35"/>
      <c r="DL24" s="35"/>
      <c r="DM24" s="35"/>
      <c r="DN24" s="35"/>
      <c r="DO24" s="36"/>
      <c r="DP24" s="9"/>
      <c r="DQ24" s="13"/>
      <c r="DR24" s="75"/>
      <c r="EB24" s="75"/>
      <c r="EL24" s="75"/>
      <c r="EV24" s="75"/>
      <c r="FF24" s="75"/>
      <c r="FP24" s="75"/>
      <c r="FZ24" s="75"/>
      <c r="GJ24" s="75"/>
      <c r="GT24" s="75"/>
      <c r="HD24" s="75"/>
      <c r="HN24" s="75"/>
      <c r="HX24" s="75"/>
    </row>
    <row r="25" spans="1:232" s="1" customFormat="1" x14ac:dyDescent="0.3">
      <c r="A25" s="604" t="str">
        <f ca="1">IF(ISBLANK('Data Summary'!A27),"",'Data Summary'!A27)</f>
        <v/>
      </c>
      <c r="B25" s="69"/>
      <c r="C25" s="18"/>
      <c r="D25" s="35"/>
      <c r="E25" s="35"/>
      <c r="F25" s="35"/>
      <c r="G25" s="35"/>
      <c r="H25" s="35"/>
      <c r="I25" s="36"/>
      <c r="J25" s="9"/>
      <c r="K25" s="13"/>
      <c r="L25" s="69"/>
      <c r="M25" s="18"/>
      <c r="N25" s="35"/>
      <c r="O25" s="35"/>
      <c r="P25" s="35"/>
      <c r="Q25" s="35"/>
      <c r="R25" s="35"/>
      <c r="S25" s="36"/>
      <c r="T25" s="9"/>
      <c r="U25" s="13"/>
      <c r="V25" s="69"/>
      <c r="W25" s="18"/>
      <c r="X25" s="35"/>
      <c r="Y25" s="35"/>
      <c r="Z25" s="35"/>
      <c r="AA25" s="35"/>
      <c r="AB25" s="35"/>
      <c r="AC25" s="36"/>
      <c r="AD25" s="9"/>
      <c r="AE25" s="13"/>
      <c r="AF25" s="69"/>
      <c r="AG25" s="18"/>
      <c r="AH25" s="35"/>
      <c r="AI25" s="35"/>
      <c r="AJ25" s="35"/>
      <c r="AK25" s="35"/>
      <c r="AL25" s="35"/>
      <c r="AM25" s="36"/>
      <c r="AN25" s="9"/>
      <c r="AO25" s="13"/>
      <c r="AP25" s="69"/>
      <c r="AQ25" s="18"/>
      <c r="AR25" s="35"/>
      <c r="AS25" s="35"/>
      <c r="AT25" s="35"/>
      <c r="AU25" s="35"/>
      <c r="AV25" s="35"/>
      <c r="AW25" s="36"/>
      <c r="AX25" s="9"/>
      <c r="AY25" s="13"/>
      <c r="AZ25" s="69"/>
      <c r="BA25" s="18"/>
      <c r="BB25" s="35"/>
      <c r="BC25" s="35"/>
      <c r="BD25" s="35"/>
      <c r="BE25" s="35"/>
      <c r="BF25" s="35"/>
      <c r="BG25" s="36"/>
      <c r="BH25" s="9"/>
      <c r="BI25" s="13"/>
      <c r="BJ25" s="69"/>
      <c r="BK25" s="18"/>
      <c r="BL25" s="35"/>
      <c r="BM25" s="35"/>
      <c r="BN25" s="35"/>
      <c r="BO25" s="35"/>
      <c r="BP25" s="35"/>
      <c r="BQ25" s="36"/>
      <c r="BR25" s="9"/>
      <c r="BS25" s="13"/>
      <c r="BT25" s="69"/>
      <c r="BU25" s="18"/>
      <c r="BV25" s="35"/>
      <c r="BW25" s="35"/>
      <c r="BX25" s="35"/>
      <c r="BY25" s="35"/>
      <c r="BZ25" s="35"/>
      <c r="CA25" s="36"/>
      <c r="CB25" s="9"/>
      <c r="CC25" s="13"/>
      <c r="CD25" s="69"/>
      <c r="CE25" s="18"/>
      <c r="CF25" s="35"/>
      <c r="CG25" s="35"/>
      <c r="CH25" s="35"/>
      <c r="CI25" s="35"/>
      <c r="CJ25" s="35"/>
      <c r="CK25" s="36"/>
      <c r="CL25" s="9"/>
      <c r="CM25" s="13"/>
      <c r="CN25" s="69"/>
      <c r="CO25" s="18"/>
      <c r="CP25" s="35"/>
      <c r="CQ25" s="35"/>
      <c r="CR25" s="35"/>
      <c r="CS25" s="35"/>
      <c r="CT25" s="35"/>
      <c r="CU25" s="36"/>
      <c r="CV25" s="9"/>
      <c r="CW25" s="13"/>
      <c r="CX25" s="69"/>
      <c r="CY25" s="18"/>
      <c r="CZ25" s="35"/>
      <c r="DA25" s="35"/>
      <c r="DB25" s="35"/>
      <c r="DC25" s="35"/>
      <c r="DD25" s="35"/>
      <c r="DE25" s="36"/>
      <c r="DF25" s="9"/>
      <c r="DG25" s="13"/>
      <c r="DH25" s="69"/>
      <c r="DI25" s="18"/>
      <c r="DJ25" s="35"/>
      <c r="DK25" s="35"/>
      <c r="DL25" s="35"/>
      <c r="DM25" s="35"/>
      <c r="DN25" s="35"/>
      <c r="DO25" s="36"/>
      <c r="DP25" s="9"/>
      <c r="DQ25" s="13"/>
      <c r="DR25" s="75"/>
      <c r="EB25" s="75"/>
      <c r="EL25" s="75"/>
      <c r="EV25" s="75"/>
      <c r="FF25" s="75"/>
      <c r="FP25" s="75"/>
      <c r="FZ25" s="75"/>
      <c r="GJ25" s="75"/>
      <c r="GT25" s="75"/>
      <c r="HD25" s="75"/>
      <c r="HN25" s="75"/>
      <c r="HX25" s="75"/>
    </row>
    <row r="26" spans="1:232" s="1" customFormat="1" x14ac:dyDescent="0.3">
      <c r="A26" s="604" t="str">
        <f ca="1">IF(ISBLANK('Data Summary'!A28),"",'Data Summary'!A28)</f>
        <v/>
      </c>
      <c r="B26" s="69"/>
      <c r="C26" s="20"/>
      <c r="D26" s="4"/>
      <c r="E26" s="4"/>
      <c r="F26" s="4"/>
      <c r="G26" s="4"/>
      <c r="H26" s="4"/>
      <c r="I26" s="24"/>
      <c r="J26" s="9"/>
      <c r="K26" s="13"/>
      <c r="L26" s="69"/>
      <c r="M26" s="20"/>
      <c r="N26" s="4"/>
      <c r="O26" s="4"/>
      <c r="P26" s="4"/>
      <c r="Q26" s="4"/>
      <c r="R26" s="4"/>
      <c r="S26" s="24"/>
      <c r="T26" s="9"/>
      <c r="U26" s="13"/>
      <c r="V26" s="69"/>
      <c r="W26" s="20"/>
      <c r="X26" s="4"/>
      <c r="Y26" s="4"/>
      <c r="Z26" s="4"/>
      <c r="AA26" s="4"/>
      <c r="AB26" s="4"/>
      <c r="AC26" s="24"/>
      <c r="AD26" s="9"/>
      <c r="AE26" s="13"/>
      <c r="AF26" s="69"/>
      <c r="AG26" s="20"/>
      <c r="AH26" s="4"/>
      <c r="AI26" s="4"/>
      <c r="AJ26" s="4"/>
      <c r="AK26" s="4"/>
      <c r="AL26" s="4"/>
      <c r="AM26" s="24"/>
      <c r="AN26" s="9"/>
      <c r="AO26" s="13"/>
      <c r="AP26" s="69"/>
      <c r="AQ26" s="20"/>
      <c r="AR26" s="4"/>
      <c r="AS26" s="4"/>
      <c r="AT26" s="4"/>
      <c r="AU26" s="4"/>
      <c r="AV26" s="4"/>
      <c r="AW26" s="24"/>
      <c r="AX26" s="9"/>
      <c r="AY26" s="13"/>
      <c r="AZ26" s="69"/>
      <c r="BA26" s="20"/>
      <c r="BB26" s="4"/>
      <c r="BC26" s="4"/>
      <c r="BD26" s="4"/>
      <c r="BE26" s="4"/>
      <c r="BF26" s="4"/>
      <c r="BG26" s="24"/>
      <c r="BH26" s="9"/>
      <c r="BI26" s="13"/>
      <c r="BJ26" s="69"/>
      <c r="BK26" s="20"/>
      <c r="BL26" s="4"/>
      <c r="BM26" s="4"/>
      <c r="BN26" s="4"/>
      <c r="BO26" s="4"/>
      <c r="BP26" s="4"/>
      <c r="BQ26" s="24"/>
      <c r="BR26" s="9"/>
      <c r="BS26" s="13"/>
      <c r="BT26" s="69"/>
      <c r="BU26" s="20"/>
      <c r="BV26" s="4"/>
      <c r="BW26" s="4"/>
      <c r="BX26" s="4"/>
      <c r="BY26" s="4"/>
      <c r="BZ26" s="4"/>
      <c r="CA26" s="24"/>
      <c r="CB26" s="9"/>
      <c r="CC26" s="13"/>
      <c r="CD26" s="69"/>
      <c r="CE26" s="20"/>
      <c r="CF26" s="4"/>
      <c r="CG26" s="4"/>
      <c r="CH26" s="4"/>
      <c r="CI26" s="4"/>
      <c r="CJ26" s="4"/>
      <c r="CK26" s="24"/>
      <c r="CL26" s="9"/>
      <c r="CM26" s="13"/>
      <c r="CN26" s="69"/>
      <c r="CO26" s="20"/>
      <c r="CP26" s="4"/>
      <c r="CQ26" s="4"/>
      <c r="CR26" s="4"/>
      <c r="CS26" s="4"/>
      <c r="CT26" s="4"/>
      <c r="CU26" s="24"/>
      <c r="CV26" s="9"/>
      <c r="CW26" s="13"/>
      <c r="CX26" s="69"/>
      <c r="CY26" s="20"/>
      <c r="CZ26" s="4"/>
      <c r="DA26" s="4"/>
      <c r="DB26" s="4"/>
      <c r="DC26" s="4"/>
      <c r="DD26" s="4"/>
      <c r="DE26" s="24"/>
      <c r="DF26" s="9"/>
      <c r="DG26" s="13"/>
      <c r="DH26" s="69"/>
      <c r="DI26" s="20"/>
      <c r="DJ26" s="4"/>
      <c r="DK26" s="4"/>
      <c r="DL26" s="4"/>
      <c r="DM26" s="4"/>
      <c r="DN26" s="4"/>
      <c r="DO26" s="24"/>
      <c r="DP26" s="9"/>
      <c r="DQ26" s="13"/>
      <c r="DR26" s="75"/>
      <c r="EB26" s="75"/>
      <c r="EL26" s="75"/>
      <c r="EV26" s="75"/>
      <c r="FF26" s="75"/>
      <c r="FP26" s="75"/>
      <c r="FZ26" s="75"/>
      <c r="GJ26" s="75"/>
      <c r="GT26" s="75"/>
      <c r="HD26" s="75"/>
      <c r="HN26" s="75"/>
      <c r="HX26" s="75"/>
    </row>
    <row r="27" spans="1:232" s="1" customFormat="1" ht="93" customHeight="1" x14ac:dyDescent="0.3">
      <c r="A27" s="180" t="str">
        <f ca="1">IF(ISBLANK('Data Summary'!A29),"",'Data Summary'!A29)</f>
        <v/>
      </c>
      <c r="B27" s="70" t="str">
        <f>HLOOKUP(Introduction!$G$4,nametranslations,111,FALSE)</f>
        <v>Notas</v>
      </c>
      <c r="C27" s="347" t="s">
        <v>241</v>
      </c>
      <c r="D27" s="347"/>
      <c r="E27" s="347"/>
      <c r="F27" s="347"/>
      <c r="G27" s="347"/>
      <c r="H27" s="347"/>
      <c r="I27" s="348"/>
      <c r="J27" s="9"/>
      <c r="K27" s="13"/>
      <c r="L27" s="70" t="str">
        <f>HLOOKUP(Introduction!$G$4,nametranslations,111,FALSE)</f>
        <v>Notas</v>
      </c>
      <c r="M27" s="347" t="s">
        <v>158</v>
      </c>
      <c r="N27" s="349"/>
      <c r="O27" s="349"/>
      <c r="P27" s="349"/>
      <c r="Q27" s="349"/>
      <c r="R27" s="349"/>
      <c r="S27" s="350"/>
      <c r="T27" s="9"/>
      <c r="U27" s="13"/>
      <c r="V27" s="70" t="str">
        <f>HLOOKUP(Introduction!$G$4,nametranslations,111,FALSE)</f>
        <v>Notas</v>
      </c>
      <c r="W27" s="344" t="s">
        <v>179</v>
      </c>
      <c r="X27" s="345"/>
      <c r="Y27" s="345"/>
      <c r="Z27" s="345"/>
      <c r="AA27" s="345"/>
      <c r="AB27" s="345"/>
      <c r="AC27" s="346"/>
      <c r="AD27" s="9"/>
      <c r="AE27" s="13"/>
      <c r="AF27" s="70" t="str">
        <f>HLOOKUP(Introduction!$G$4,nametranslations,111,FALSE)</f>
        <v>Notas</v>
      </c>
      <c r="AG27" s="344" t="s">
        <v>178</v>
      </c>
      <c r="AH27" s="345"/>
      <c r="AI27" s="345"/>
      <c r="AJ27" s="345"/>
      <c r="AK27" s="345"/>
      <c r="AL27" s="345"/>
      <c r="AM27" s="346"/>
      <c r="AN27" s="9"/>
      <c r="AO27" s="13"/>
      <c r="AP27" s="70" t="str">
        <f>HLOOKUP(Introduction!$G$4,nametranslations,111,FALSE)</f>
        <v>Notas</v>
      </c>
      <c r="AQ27" s="344" t="s">
        <v>221</v>
      </c>
      <c r="AR27" s="345"/>
      <c r="AS27" s="345"/>
      <c r="AT27" s="345"/>
      <c r="AU27" s="345"/>
      <c r="AV27" s="345"/>
      <c r="AW27" s="346"/>
      <c r="AX27" s="9"/>
      <c r="AY27" s="13"/>
      <c r="AZ27" s="70" t="str">
        <f>HLOOKUP(Introduction!$G$4,nametranslations,111,FALSE)</f>
        <v>Notas</v>
      </c>
      <c r="BA27" s="344" t="s">
        <v>228</v>
      </c>
      <c r="BB27" s="345"/>
      <c r="BC27" s="345"/>
      <c r="BD27" s="345"/>
      <c r="BE27" s="345"/>
      <c r="BF27" s="345"/>
      <c r="BG27" s="346"/>
      <c r="BH27" s="9"/>
      <c r="BI27" s="13"/>
      <c r="BJ27" s="70" t="str">
        <f>HLOOKUP(Introduction!$G$4,nametranslations,111,FALSE)</f>
        <v>Notas</v>
      </c>
      <c r="BK27" s="344" t="s">
        <v>248</v>
      </c>
      <c r="BL27" s="345"/>
      <c r="BM27" s="345"/>
      <c r="BN27" s="345"/>
      <c r="BO27" s="345"/>
      <c r="BP27" s="345"/>
      <c r="BQ27" s="346"/>
      <c r="BR27" s="9"/>
      <c r="BS27" s="13"/>
      <c r="BT27" s="70" t="str">
        <f>HLOOKUP(Introduction!$G$4,nametranslations,111,FALSE)</f>
        <v>Notas</v>
      </c>
      <c r="BU27" s="344" t="s">
        <v>286</v>
      </c>
      <c r="BV27" s="345"/>
      <c r="BW27" s="345"/>
      <c r="BX27" s="345"/>
      <c r="BY27" s="345"/>
      <c r="BZ27" s="345"/>
      <c r="CA27" s="346"/>
      <c r="CB27" s="9"/>
      <c r="CC27" s="13"/>
      <c r="CD27" s="70" t="str">
        <f>HLOOKUP(Introduction!$G$4,nametranslations,111,FALSE)</f>
        <v>Notas</v>
      </c>
      <c r="CE27" s="344" t="s">
        <v>291</v>
      </c>
      <c r="CF27" s="345"/>
      <c r="CG27" s="345"/>
      <c r="CH27" s="345"/>
      <c r="CI27" s="345"/>
      <c r="CJ27" s="345"/>
      <c r="CK27" s="346"/>
      <c r="CL27" s="9"/>
      <c r="CM27" s="13"/>
      <c r="CN27" s="70" t="str">
        <f>HLOOKUP(Introduction!$G$4,nametranslations,111,FALSE)</f>
        <v>Notas</v>
      </c>
      <c r="CO27" s="344" t="s">
        <v>294</v>
      </c>
      <c r="CP27" s="345"/>
      <c r="CQ27" s="345"/>
      <c r="CR27" s="345"/>
      <c r="CS27" s="345"/>
      <c r="CT27" s="345"/>
      <c r="CU27" s="346"/>
      <c r="CV27" s="9"/>
      <c r="CW27" s="13"/>
      <c r="CX27" s="70" t="str">
        <f>HLOOKUP(Introduction!$G$4,nametranslations,111,FALSE)</f>
        <v>Notas</v>
      </c>
      <c r="CY27" s="344" t="s">
        <v>314</v>
      </c>
      <c r="CZ27" s="345"/>
      <c r="DA27" s="345"/>
      <c r="DB27" s="345"/>
      <c r="DC27" s="345"/>
      <c r="DD27" s="345"/>
      <c r="DE27" s="346"/>
      <c r="DF27" s="9"/>
      <c r="DG27" s="13"/>
      <c r="DH27" s="70" t="str">
        <f>HLOOKUP(Introduction!$G$4,nametranslations,111,FALSE)</f>
        <v>Notas</v>
      </c>
      <c r="DI27" s="344" t="s">
        <v>319</v>
      </c>
      <c r="DJ27" s="345"/>
      <c r="DK27" s="345"/>
      <c r="DL27" s="345"/>
      <c r="DM27" s="345"/>
      <c r="DN27" s="345"/>
      <c r="DO27" s="346"/>
      <c r="DP27" s="9"/>
      <c r="DQ27" s="13"/>
      <c r="DR27" s="75"/>
      <c r="EB27" s="75"/>
      <c r="EL27" s="75"/>
      <c r="EV27" s="75"/>
      <c r="FF27" s="75"/>
      <c r="FP27" s="75"/>
      <c r="FZ27" s="75"/>
      <c r="GJ27" s="75"/>
      <c r="GT27" s="75"/>
      <c r="HD27" s="75"/>
      <c r="HN27" s="75"/>
      <c r="HX27" s="75"/>
    </row>
    <row r="28" spans="1:232" s="1" customFormat="1" ht="15.75" customHeight="1" x14ac:dyDescent="0.3">
      <c r="A28" s="180" t="str">
        <f ca="1">IF(ISBLANK('Data Summary'!A30),"",'Data Summary'!A30)</f>
        <v/>
      </c>
      <c r="B28" s="70"/>
      <c r="C28" s="10" t="str">
        <f>HLOOKUP(Introduction!$G$4,nametranslations,112,FALSE)</f>
        <v>Estimación de la instalación utilizada</v>
      </c>
      <c r="D28" s="31" t="s">
        <v>153</v>
      </c>
      <c r="E28" s="31"/>
      <c r="F28" s="31"/>
      <c r="G28" s="31"/>
      <c r="H28" s="31" t="s">
        <v>153</v>
      </c>
      <c r="I28" s="57" t="s">
        <v>153</v>
      </c>
      <c r="J28" s="9"/>
      <c r="K28" s="13"/>
      <c r="L28" s="70"/>
      <c r="M28" s="10" t="str">
        <f>HLOOKUP(Introduction!$G$4,nametranslations,112,FALSE)</f>
        <v>Estimación de la instalación utilizada</v>
      </c>
      <c r="N28" s="59"/>
      <c r="O28" s="59"/>
      <c r="P28" s="59"/>
      <c r="Q28" s="59"/>
      <c r="R28" s="59"/>
      <c r="S28" s="111"/>
      <c r="T28" s="9"/>
      <c r="U28" s="13"/>
      <c r="V28" s="70"/>
      <c r="W28" s="10" t="str">
        <f>HLOOKUP(Introduction!$G$4,nametranslations,112,FALSE)</f>
        <v>Estimación de la instalación utilizada</v>
      </c>
      <c r="X28" s="59"/>
      <c r="Y28" s="59"/>
      <c r="Z28" s="59"/>
      <c r="AA28" s="59"/>
      <c r="AB28" s="59"/>
      <c r="AC28" s="111"/>
      <c r="AD28" s="9"/>
      <c r="AE28" s="13"/>
      <c r="AF28" s="70"/>
      <c r="AG28" s="10" t="str">
        <f>HLOOKUP(Introduction!$G$4,nametranslations,112,FALSE)</f>
        <v>Estimación de la instalación utilizada</v>
      </c>
      <c r="AH28" s="31" t="s">
        <v>153</v>
      </c>
      <c r="AI28" s="31" t="s">
        <v>153</v>
      </c>
      <c r="AJ28" s="31" t="s">
        <v>153</v>
      </c>
      <c r="AK28" s="31" t="s">
        <v>153</v>
      </c>
      <c r="AL28" s="31" t="s">
        <v>153</v>
      </c>
      <c r="AM28" s="57" t="s">
        <v>153</v>
      </c>
      <c r="AN28" s="9"/>
      <c r="AO28" s="13"/>
      <c r="AP28" s="70"/>
      <c r="AQ28" s="10" t="str">
        <f>HLOOKUP(Introduction!$G$4,nametranslations,112,FALSE)</f>
        <v>Estimación de la instalación utilizada</v>
      </c>
      <c r="AR28" s="31" t="s">
        <v>153</v>
      </c>
      <c r="AS28" s="31"/>
      <c r="AT28" s="31"/>
      <c r="AU28" s="31"/>
      <c r="AV28" s="31" t="s">
        <v>153</v>
      </c>
      <c r="AW28" s="57"/>
      <c r="AX28" s="9"/>
      <c r="AY28" s="13"/>
      <c r="AZ28" s="70"/>
      <c r="BA28" s="10" t="str">
        <f>HLOOKUP(Introduction!$G$4,nametranslations,112,FALSE)</f>
        <v>Estimación de la instalación utilizada</v>
      </c>
      <c r="BB28" s="31"/>
      <c r="BC28" s="31"/>
      <c r="BD28" s="31"/>
      <c r="BE28" s="31"/>
      <c r="BF28" s="31"/>
      <c r="BG28" s="57"/>
      <c r="BH28" s="9"/>
      <c r="BI28" s="13"/>
      <c r="BJ28" s="70"/>
      <c r="BK28" s="10" t="str">
        <f>HLOOKUP(Introduction!$G$4,nametranslations,112,FALSE)</f>
        <v>Estimación de la instalación utilizada</v>
      </c>
      <c r="BL28" s="31"/>
      <c r="BM28" s="31"/>
      <c r="BN28" s="31"/>
      <c r="BO28" s="31"/>
      <c r="BP28" s="31"/>
      <c r="BQ28" s="57"/>
      <c r="BR28" s="9"/>
      <c r="BS28" s="13"/>
      <c r="BT28" s="70"/>
      <c r="BU28" s="10" t="str">
        <f>HLOOKUP(Introduction!$G$4,nametranslations,112,FALSE)</f>
        <v>Estimación de la instalación utilizada</v>
      </c>
      <c r="BV28" s="31" t="s">
        <v>153</v>
      </c>
      <c r="BW28" s="31"/>
      <c r="BX28" s="31"/>
      <c r="BY28" s="31"/>
      <c r="BZ28" s="31" t="s">
        <v>153</v>
      </c>
      <c r="CA28" s="57"/>
      <c r="CB28" s="9"/>
      <c r="CC28" s="13"/>
      <c r="CD28" s="70"/>
      <c r="CE28" s="10" t="str">
        <f>HLOOKUP(Introduction!$G$4,nametranslations,112,FALSE)</f>
        <v>Estimación de la instalación utilizada</v>
      </c>
      <c r="CF28" s="31"/>
      <c r="CG28" s="31"/>
      <c r="CH28" s="31"/>
      <c r="CI28" s="31"/>
      <c r="CJ28" s="31"/>
      <c r="CK28" s="57"/>
      <c r="CL28" s="9"/>
      <c r="CM28" s="13"/>
      <c r="CN28" s="70"/>
      <c r="CO28" s="10" t="str">
        <f>HLOOKUP(Introduction!$G$4,nametranslations,112,FALSE)</f>
        <v>Estimación de la instalación utilizada</v>
      </c>
      <c r="CP28" s="31"/>
      <c r="CQ28" s="31"/>
      <c r="CR28" s="31"/>
      <c r="CS28" s="31"/>
      <c r="CT28" s="31"/>
      <c r="CU28" s="57"/>
      <c r="CV28" s="9"/>
      <c r="CW28" s="13"/>
      <c r="CX28" s="70"/>
      <c r="CY28" s="10" t="str">
        <f>HLOOKUP(Introduction!$G$4,nametranslations,112,FALSE)</f>
        <v>Estimación de la instalación utilizada</v>
      </c>
      <c r="CZ28" s="31"/>
      <c r="DA28" s="31"/>
      <c r="DB28" s="31"/>
      <c r="DC28" s="31"/>
      <c r="DD28" s="31"/>
      <c r="DE28" s="57"/>
      <c r="DF28" s="9"/>
      <c r="DG28" s="13"/>
      <c r="DH28" s="70"/>
      <c r="DI28" s="10" t="str">
        <f>HLOOKUP(Introduction!$G$4,nametranslations,112,FALSE)</f>
        <v>Estimación de la instalación utilizada</v>
      </c>
      <c r="DJ28" s="31"/>
      <c r="DK28" s="31"/>
      <c r="DL28" s="31"/>
      <c r="DM28" s="31"/>
      <c r="DN28" s="31"/>
      <c r="DO28" s="57"/>
      <c r="DP28" s="9"/>
      <c r="DQ28" s="13"/>
      <c r="DR28" s="75"/>
      <c r="EB28" s="75"/>
      <c r="EL28" s="75"/>
      <c r="EV28" s="75"/>
      <c r="FF28" s="75"/>
      <c r="FP28" s="75"/>
      <c r="FZ28" s="75"/>
      <c r="GJ28" s="75"/>
      <c r="GT28" s="75"/>
      <c r="HD28" s="75"/>
      <c r="HN28" s="75"/>
      <c r="HX28" s="75"/>
    </row>
    <row r="29" spans="1:232" s="1" customFormat="1" ht="15" customHeight="1" x14ac:dyDescent="0.3">
      <c r="A29" s="180" t="str">
        <f ca="1">IF(ISBLANK('Data Summary'!A31),"",'Data Summary'!A31)</f>
        <v/>
      </c>
      <c r="B29" s="70"/>
      <c r="C29" s="10" t="str">
        <f>HLOOKUP(Introduction!$G$4,nametranslations,113,FALSE)</f>
        <v>Estimación mejorada utilizada</v>
      </c>
      <c r="D29" s="31" t="s">
        <v>153</v>
      </c>
      <c r="E29" s="31"/>
      <c r="F29" s="31"/>
      <c r="G29" s="31"/>
      <c r="H29" s="31" t="s">
        <v>153</v>
      </c>
      <c r="I29" s="57" t="s">
        <v>153</v>
      </c>
      <c r="J29" s="9"/>
      <c r="K29" s="13"/>
      <c r="L29" s="70"/>
      <c r="M29" s="10" t="str">
        <f>HLOOKUP(Introduction!$G$4,nametranslations,113,FALSE)</f>
        <v>Estimación mejorada utilizada</v>
      </c>
      <c r="N29" s="31" t="s">
        <v>159</v>
      </c>
      <c r="O29" s="31" t="s">
        <v>159</v>
      </c>
      <c r="P29" s="31" t="s">
        <v>159</v>
      </c>
      <c r="Q29" s="31"/>
      <c r="R29" s="31"/>
      <c r="S29" s="57"/>
      <c r="T29" s="9"/>
      <c r="U29" s="13"/>
      <c r="V29" s="70"/>
      <c r="W29" s="10" t="str">
        <f>HLOOKUP(Introduction!$G$4,nametranslations,113,FALSE)</f>
        <v>Estimación mejorada utilizada</v>
      </c>
      <c r="X29" s="31" t="s">
        <v>159</v>
      </c>
      <c r="Y29" s="31" t="s">
        <v>153</v>
      </c>
      <c r="Z29" s="31" t="s">
        <v>159</v>
      </c>
      <c r="AA29" s="31"/>
      <c r="AB29" s="31" t="s">
        <v>159</v>
      </c>
      <c r="AC29" s="57"/>
      <c r="AD29" s="9"/>
      <c r="AE29" s="13"/>
      <c r="AF29" s="70"/>
      <c r="AG29" s="10" t="str">
        <f>HLOOKUP(Introduction!$G$4,nametranslations,113,FALSE)</f>
        <v>Estimación mejorada utilizada</v>
      </c>
      <c r="AH29" s="31" t="s">
        <v>153</v>
      </c>
      <c r="AI29" s="31" t="s">
        <v>153</v>
      </c>
      <c r="AJ29" s="31" t="s">
        <v>153</v>
      </c>
      <c r="AK29" s="31" t="s">
        <v>153</v>
      </c>
      <c r="AL29" s="31" t="s">
        <v>153</v>
      </c>
      <c r="AM29" s="57" t="s">
        <v>153</v>
      </c>
      <c r="AN29" s="9"/>
      <c r="AO29" s="13"/>
      <c r="AP29" s="70"/>
      <c r="AQ29" s="10" t="str">
        <f>HLOOKUP(Introduction!$G$4,nametranslations,113,FALSE)</f>
        <v>Estimación mejorada utilizada</v>
      </c>
      <c r="AR29" s="31" t="s">
        <v>153</v>
      </c>
      <c r="AS29" s="31"/>
      <c r="AT29" s="31"/>
      <c r="AU29" s="31"/>
      <c r="AV29" s="31" t="s">
        <v>153</v>
      </c>
      <c r="AW29" s="57"/>
      <c r="AX29" s="9"/>
      <c r="AY29" s="13"/>
      <c r="AZ29" s="70"/>
      <c r="BA29" s="10" t="str">
        <f>HLOOKUP(Introduction!$G$4,nametranslations,113,FALSE)</f>
        <v>Estimación mejorada utilizada</v>
      </c>
      <c r="BB29" s="31"/>
      <c r="BC29" s="31"/>
      <c r="BD29" s="31"/>
      <c r="BE29" s="31"/>
      <c r="BF29" s="31"/>
      <c r="BG29" s="57"/>
      <c r="BH29" s="9"/>
      <c r="BI29" s="13"/>
      <c r="BJ29" s="70"/>
      <c r="BK29" s="10" t="str">
        <f>HLOOKUP(Introduction!$G$4,nametranslations,113,FALSE)</f>
        <v>Estimación mejorada utilizada</v>
      </c>
      <c r="BL29" s="31"/>
      <c r="BM29" s="31"/>
      <c r="BN29" s="31"/>
      <c r="BO29" s="31" t="s">
        <v>153</v>
      </c>
      <c r="BP29" s="31"/>
      <c r="BQ29" s="57"/>
      <c r="BR29" s="9"/>
      <c r="BS29" s="13"/>
      <c r="BT29" s="70"/>
      <c r="BU29" s="10" t="str">
        <f>HLOOKUP(Introduction!$G$4,nametranslations,113,FALSE)</f>
        <v>Estimación mejorada utilizada</v>
      </c>
      <c r="BV29" s="31"/>
      <c r="BW29" s="31"/>
      <c r="BX29" s="31"/>
      <c r="BY29" s="31"/>
      <c r="BZ29" s="31"/>
      <c r="CA29" s="57"/>
      <c r="CB29" s="9"/>
      <c r="CC29" s="13"/>
      <c r="CD29" s="70"/>
      <c r="CE29" s="10" t="str">
        <f>HLOOKUP(Introduction!$G$4,nametranslations,113,FALSE)</f>
        <v>Estimación mejorada utilizada</v>
      </c>
      <c r="CF29" s="31" t="s">
        <v>159</v>
      </c>
      <c r="CG29" s="31" t="s">
        <v>153</v>
      </c>
      <c r="CH29" s="31" t="s">
        <v>159</v>
      </c>
      <c r="CI29" s="31"/>
      <c r="CJ29" s="31" t="s">
        <v>159</v>
      </c>
      <c r="CK29" s="57" t="s">
        <v>159</v>
      </c>
      <c r="CL29" s="9"/>
      <c r="CM29" s="13"/>
      <c r="CN29" s="70"/>
      <c r="CO29" s="10" t="str">
        <f>HLOOKUP(Introduction!$G$4,nametranslations,113,FALSE)</f>
        <v>Estimación mejorada utilizada</v>
      </c>
      <c r="CP29" s="31"/>
      <c r="CQ29" s="31"/>
      <c r="CR29" s="31"/>
      <c r="CS29" s="31"/>
      <c r="CT29" s="31"/>
      <c r="CU29" s="57"/>
      <c r="CV29" s="9"/>
      <c r="CW29" s="13"/>
      <c r="CX29" s="70"/>
      <c r="CY29" s="10" t="str">
        <f>HLOOKUP(Introduction!$G$4,nametranslations,113,FALSE)</f>
        <v>Estimación mejorada utilizada</v>
      </c>
      <c r="CZ29" s="31"/>
      <c r="DA29" s="31"/>
      <c r="DB29" s="31"/>
      <c r="DC29" s="31"/>
      <c r="DD29" s="31"/>
      <c r="DE29" s="57"/>
      <c r="DF29" s="9"/>
      <c r="DG29" s="13"/>
      <c r="DH29" s="70"/>
      <c r="DI29" s="10" t="str">
        <f>HLOOKUP(Introduction!$G$4,nametranslations,113,FALSE)</f>
        <v>Estimación mejorada utilizada</v>
      </c>
      <c r="DJ29" s="31"/>
      <c r="DK29" s="31"/>
      <c r="DL29" s="31"/>
      <c r="DM29" s="31"/>
      <c r="DN29" s="31"/>
      <c r="DO29" s="57"/>
      <c r="DP29" s="9"/>
      <c r="DQ29" s="13"/>
      <c r="DR29" s="75"/>
      <c r="EB29" s="75"/>
      <c r="EL29" s="75"/>
      <c r="EV29" s="75"/>
      <c r="FF29" s="75"/>
      <c r="FP29" s="75"/>
      <c r="FZ29" s="75"/>
      <c r="GJ29" s="75"/>
      <c r="GT29" s="75"/>
      <c r="HD29" s="75"/>
      <c r="HN29" s="75"/>
      <c r="HX29" s="75"/>
    </row>
    <row r="30" spans="1:232" s="1" customFormat="1" ht="21" customHeight="1" x14ac:dyDescent="0.3">
      <c r="A30" s="180" t="str">
        <f ca="1">IF(ISBLANK('Data Summary'!A32),"",'Data Summary'!A32)</f>
        <v/>
      </c>
      <c r="B30" s="70"/>
      <c r="C30" s="10" t="str">
        <f>HLOOKUP(Introduction!$G$4,nametranslations,122,FALSE)</f>
        <v>Estimación mejorada y utilizable utilizada</v>
      </c>
      <c r="D30" s="31" t="s">
        <v>153</v>
      </c>
      <c r="E30" s="31"/>
      <c r="F30" s="31"/>
      <c r="G30" s="31"/>
      <c r="H30" s="31" t="s">
        <v>153</v>
      </c>
      <c r="I30" s="57" t="s">
        <v>153</v>
      </c>
      <c r="J30" s="9"/>
      <c r="K30" s="13"/>
      <c r="L30" s="70"/>
      <c r="M30" s="10" t="str">
        <f>HLOOKUP(Introduction!$G$4,nametranslations,122,FALSE)</f>
        <v>Estimación mejorada y utilizable utilizada</v>
      </c>
      <c r="N30" s="31"/>
      <c r="O30" s="31"/>
      <c r="P30" s="31"/>
      <c r="Q30" s="31"/>
      <c r="R30" s="31"/>
      <c r="S30" s="57"/>
      <c r="T30" s="9"/>
      <c r="U30" s="13"/>
      <c r="V30" s="70"/>
      <c r="W30" s="10" t="str">
        <f>HLOOKUP(Introduction!$G$4,nametranslations,122,FALSE)</f>
        <v>Estimación mejorada y utilizable utilizada</v>
      </c>
      <c r="X30" s="31"/>
      <c r="Y30" s="31"/>
      <c r="Z30" s="31"/>
      <c r="AA30" s="31"/>
      <c r="AB30" s="31"/>
      <c r="AC30" s="57"/>
      <c r="AD30" s="9"/>
      <c r="AE30" s="13"/>
      <c r="AF30" s="70"/>
      <c r="AG30" s="10" t="str">
        <f>HLOOKUP(Introduction!$G$4,nametranslations,122,FALSE)</f>
        <v>Estimación mejorada y utilizable utilizada</v>
      </c>
      <c r="AH30" s="31"/>
      <c r="AI30" s="31"/>
      <c r="AJ30" s="31"/>
      <c r="AK30" s="31"/>
      <c r="AL30" s="31"/>
      <c r="AM30" s="57"/>
      <c r="AN30" s="9"/>
      <c r="AO30" s="13"/>
      <c r="AP30" s="70"/>
      <c r="AQ30" s="10" t="str">
        <f>HLOOKUP(Introduction!$G$4,nametranslations,122,FALSE)</f>
        <v>Estimación mejorada y utilizable utilizada</v>
      </c>
      <c r="AR30" s="31" t="s">
        <v>153</v>
      </c>
      <c r="AS30" s="31"/>
      <c r="AT30" s="31"/>
      <c r="AU30" s="31"/>
      <c r="AV30" s="31" t="s">
        <v>153</v>
      </c>
      <c r="AW30" s="57"/>
      <c r="AX30" s="9"/>
      <c r="AY30" s="13"/>
      <c r="AZ30" s="70"/>
      <c r="BA30" s="10" t="str">
        <f>HLOOKUP(Introduction!$G$4,nametranslations,122,FALSE)</f>
        <v>Estimación mejorada y utilizable utilizada</v>
      </c>
      <c r="BB30" s="31"/>
      <c r="BC30" s="31"/>
      <c r="BD30" s="31"/>
      <c r="BE30" s="31"/>
      <c r="BF30" s="31"/>
      <c r="BG30" s="57"/>
      <c r="BH30" s="9"/>
      <c r="BI30" s="13"/>
      <c r="BJ30" s="70"/>
      <c r="BK30" s="10" t="str">
        <f>HLOOKUP(Introduction!$G$4,nametranslations,122,FALSE)</f>
        <v>Estimación mejorada y utilizable utilizada</v>
      </c>
      <c r="BL30" s="31"/>
      <c r="BM30" s="31"/>
      <c r="BN30" s="31"/>
      <c r="BO30" s="31"/>
      <c r="BP30" s="31"/>
      <c r="BQ30" s="57"/>
      <c r="BR30" s="9"/>
      <c r="BS30" s="13"/>
      <c r="BT30" s="70"/>
      <c r="BU30" s="10" t="str">
        <f>HLOOKUP(Introduction!$G$4,nametranslations,122,FALSE)</f>
        <v>Estimación mejorada y utilizable utilizada</v>
      </c>
      <c r="BV30" s="31"/>
      <c r="BW30" s="31"/>
      <c r="BX30" s="31"/>
      <c r="BY30" s="31"/>
      <c r="BZ30" s="31"/>
      <c r="CA30" s="57"/>
      <c r="CB30" s="9"/>
      <c r="CC30" s="13"/>
      <c r="CD30" s="70"/>
      <c r="CE30" s="10" t="str">
        <f>HLOOKUP(Introduction!$G$4,nametranslations,122,FALSE)</f>
        <v>Estimación mejorada y utilizable utilizada</v>
      </c>
      <c r="CF30" s="31" t="s">
        <v>153</v>
      </c>
      <c r="CG30" s="31" t="s">
        <v>153</v>
      </c>
      <c r="CH30" s="31" t="s">
        <v>159</v>
      </c>
      <c r="CI30" s="31"/>
      <c r="CJ30" s="31" t="s">
        <v>153</v>
      </c>
      <c r="CK30" s="57" t="s">
        <v>159</v>
      </c>
      <c r="CL30" s="9"/>
      <c r="CM30" s="13"/>
      <c r="CN30" s="70"/>
      <c r="CO30" s="10" t="str">
        <f>HLOOKUP(Introduction!$G$4,nametranslations,122,FALSE)</f>
        <v>Estimación mejorada y utilizable utilizada</v>
      </c>
      <c r="CP30" s="31"/>
      <c r="CQ30" s="31"/>
      <c r="CR30" s="31"/>
      <c r="CS30" s="31"/>
      <c r="CT30" s="31"/>
      <c r="CU30" s="57"/>
      <c r="CV30" s="9"/>
      <c r="CW30" s="13"/>
      <c r="CX30" s="70"/>
      <c r="CY30" s="10" t="str">
        <f>HLOOKUP(Introduction!$G$4,nametranslations,122,FALSE)</f>
        <v>Estimación mejorada y utilizable utilizada</v>
      </c>
      <c r="CZ30" s="31"/>
      <c r="DA30" s="31"/>
      <c r="DB30" s="31"/>
      <c r="DC30" s="31"/>
      <c r="DD30" s="31"/>
      <c r="DE30" s="57"/>
      <c r="DF30" s="9"/>
      <c r="DG30" s="13"/>
      <c r="DH30" s="70"/>
      <c r="DI30" s="10" t="str">
        <f>HLOOKUP(Introduction!$G$4,nametranslations,122,FALSE)</f>
        <v>Estimación mejorada y utilizable utilizada</v>
      </c>
      <c r="DJ30" s="31"/>
      <c r="DK30" s="31"/>
      <c r="DL30" s="31"/>
      <c r="DM30" s="31"/>
      <c r="DN30" s="31"/>
      <c r="DO30" s="57"/>
      <c r="DP30" s="9"/>
      <c r="DQ30" s="13"/>
      <c r="DR30" s="75"/>
      <c r="EB30" s="75"/>
      <c r="EL30" s="75"/>
      <c r="EV30" s="75"/>
      <c r="FF30" s="75"/>
      <c r="FP30" s="75"/>
      <c r="FZ30" s="75"/>
      <c r="GJ30" s="75"/>
      <c r="GT30" s="75"/>
      <c r="HD30" s="75"/>
      <c r="HN30" s="75"/>
      <c r="HX30" s="75"/>
    </row>
    <row r="31" spans="1:232" ht="21" customHeight="1" x14ac:dyDescent="0.3">
      <c r="A31" s="180" t="str">
        <f ca="1">IF(ISBLANK('Data Summary'!A33),"",'Data Summary'!A33)</f>
        <v/>
      </c>
      <c r="B31" s="70"/>
      <c r="C31" s="10" t="str">
        <f>HLOOKUP(Introduction!$G$4,nametranslations,123,FALSE)</f>
        <v>Estimación mejorada y de un solo sexo utilizada</v>
      </c>
      <c r="D31" s="31"/>
      <c r="E31" s="31"/>
      <c r="F31" s="31"/>
      <c r="G31" s="31"/>
      <c r="H31" s="31"/>
      <c r="I31" s="57"/>
      <c r="J31" s="9"/>
      <c r="K31" s="13"/>
      <c r="L31" s="70"/>
      <c r="M31" s="10" t="str">
        <f>HLOOKUP(Introduction!$G$4,nametranslations,123,FALSE)</f>
        <v>Estimación mejorada y de un solo sexo utilizada</v>
      </c>
      <c r="N31" s="31"/>
      <c r="O31" s="31"/>
      <c r="P31" s="31"/>
      <c r="Q31" s="31"/>
      <c r="R31" s="31"/>
      <c r="S31" s="57"/>
      <c r="T31" s="9"/>
      <c r="U31" s="13"/>
      <c r="V31" s="70"/>
      <c r="W31" s="10" t="str">
        <f>HLOOKUP(Introduction!$G$4,nametranslations,123,FALSE)</f>
        <v>Estimación mejorada y de un solo sexo utilizada</v>
      </c>
      <c r="X31" s="31"/>
      <c r="Y31" s="31"/>
      <c r="Z31" s="31"/>
      <c r="AA31" s="31"/>
      <c r="AB31" s="31"/>
      <c r="AC31" s="57"/>
      <c r="AD31" s="9"/>
      <c r="AE31" s="13"/>
      <c r="AF31" s="70"/>
      <c r="AG31" s="10" t="str">
        <f>HLOOKUP(Introduction!$G$4,nametranslations,123,FALSE)</f>
        <v>Estimación mejorada y de un solo sexo utilizada</v>
      </c>
      <c r="AH31" s="31"/>
      <c r="AI31" s="31"/>
      <c r="AJ31" s="31"/>
      <c r="AK31" s="31"/>
      <c r="AL31" s="31"/>
      <c r="AM31" s="57"/>
      <c r="AN31" s="9"/>
      <c r="AO31" s="13"/>
      <c r="AP31" s="70"/>
      <c r="AQ31" s="10" t="str">
        <f>HLOOKUP(Introduction!$G$4,nametranslations,123,FALSE)</f>
        <v>Estimación mejorada y de un solo sexo utilizada</v>
      </c>
      <c r="AR31" s="31"/>
      <c r="AS31" s="31"/>
      <c r="AT31" s="31"/>
      <c r="AU31" s="31"/>
      <c r="AV31" s="31"/>
      <c r="AW31" s="57"/>
      <c r="AX31" s="9"/>
      <c r="AY31" s="13"/>
      <c r="AZ31" s="70"/>
      <c r="BA31" s="10" t="str">
        <f>HLOOKUP(Introduction!$G$4,nametranslations,123,FALSE)</f>
        <v>Estimación mejorada y de un solo sexo utilizada</v>
      </c>
      <c r="BB31" s="31"/>
      <c r="BC31" s="31"/>
      <c r="BD31" s="31"/>
      <c r="BE31" s="31"/>
      <c r="BF31" s="31"/>
      <c r="BG31" s="57"/>
      <c r="BH31" s="9"/>
      <c r="BI31" s="13"/>
      <c r="BJ31" s="70"/>
      <c r="BK31" s="10" t="str">
        <f>HLOOKUP(Introduction!$G$4,nametranslations,123,FALSE)</f>
        <v>Estimación mejorada y de un solo sexo utilizada</v>
      </c>
      <c r="BL31" s="31"/>
      <c r="BM31" s="31"/>
      <c r="BN31" s="31"/>
      <c r="BO31" s="31"/>
      <c r="BP31" s="31"/>
      <c r="BQ31" s="57"/>
      <c r="BR31" s="9"/>
      <c r="BS31" s="13"/>
      <c r="BT31" s="70"/>
      <c r="BU31" s="10" t="str">
        <f>HLOOKUP(Introduction!$G$4,nametranslations,123,FALSE)</f>
        <v>Estimación mejorada y de un solo sexo utilizada</v>
      </c>
      <c r="BV31" s="31"/>
      <c r="BW31" s="31"/>
      <c r="BX31" s="31"/>
      <c r="BY31" s="31"/>
      <c r="BZ31" s="31"/>
      <c r="CA31" s="57"/>
      <c r="CB31" s="9"/>
      <c r="CC31" s="13"/>
      <c r="CD31" s="70"/>
      <c r="CE31" s="10" t="str">
        <f>HLOOKUP(Introduction!$G$4,nametranslations,123,FALSE)</f>
        <v>Estimación mejorada y de un solo sexo utilizada</v>
      </c>
      <c r="CF31" s="31"/>
      <c r="CG31" s="31"/>
      <c r="CH31" s="31"/>
      <c r="CI31" s="31"/>
      <c r="CJ31" s="31"/>
      <c r="CK31" s="57"/>
      <c r="CL31" s="9"/>
      <c r="CM31" s="13"/>
      <c r="CN31" s="70"/>
      <c r="CO31" s="10" t="str">
        <f>HLOOKUP(Introduction!$G$4,nametranslations,123,FALSE)</f>
        <v>Estimación mejorada y de un solo sexo utilizada</v>
      </c>
      <c r="CP31" s="31"/>
      <c r="CQ31" s="31"/>
      <c r="CR31" s="31"/>
      <c r="CS31" s="31"/>
      <c r="CT31" s="31"/>
      <c r="CU31" s="57"/>
      <c r="CV31" s="9"/>
      <c r="CW31" s="13"/>
      <c r="CX31" s="70"/>
      <c r="CY31" s="10" t="str">
        <f>HLOOKUP(Introduction!$G$4,nametranslations,123,FALSE)</f>
        <v>Estimación mejorada y de un solo sexo utilizada</v>
      </c>
      <c r="CZ31" s="31"/>
      <c r="DA31" s="31"/>
      <c r="DB31" s="31"/>
      <c r="DC31" s="31"/>
      <c r="DD31" s="31"/>
      <c r="DE31" s="57"/>
      <c r="DF31" s="9"/>
      <c r="DG31" s="13"/>
      <c r="DH31" s="70"/>
      <c r="DI31" s="10" t="str">
        <f>HLOOKUP(Introduction!$G$4,nametranslations,123,FALSE)</f>
        <v>Estimación mejorada y de un solo sexo utilizada</v>
      </c>
      <c r="DJ31" s="31"/>
      <c r="DK31" s="31"/>
      <c r="DL31" s="31"/>
      <c r="DM31" s="31"/>
      <c r="DN31" s="31"/>
      <c r="DO31" s="57"/>
      <c r="DP31" s="9"/>
      <c r="DQ31" s="13"/>
    </row>
    <row r="32" spans="1:232" ht="16.5" customHeight="1" x14ac:dyDescent="0.3">
      <c r="A32" s="180" t="str">
        <f ca="1">IF(ISBLANK('Data Summary'!A34),"",'Data Summary'!A34)</f>
        <v/>
      </c>
      <c r="B32" s="70"/>
      <c r="C32" s="10" t="str">
        <f>HLOOKUP(Introduction!$G$4,nametranslations,114,FALSE)</f>
        <v>Estimación básica utilizada</v>
      </c>
      <c r="D32" s="31" t="s">
        <v>153</v>
      </c>
      <c r="E32" s="31"/>
      <c r="F32" s="31"/>
      <c r="G32" s="31"/>
      <c r="H32" s="31" t="s">
        <v>153</v>
      </c>
      <c r="I32" s="57" t="s">
        <v>153</v>
      </c>
      <c r="J32" s="9"/>
      <c r="K32" s="13"/>
      <c r="L32" s="70"/>
      <c r="M32" s="10" t="str">
        <f>HLOOKUP(Introduction!$G$4,nametranslations,114,FALSE)</f>
        <v>Estimación básica utilizada</v>
      </c>
      <c r="N32" s="31"/>
      <c r="O32" s="31"/>
      <c r="P32" s="31"/>
      <c r="Q32" s="31"/>
      <c r="R32" s="31"/>
      <c r="S32" s="57"/>
      <c r="T32" s="9"/>
      <c r="U32" s="13"/>
      <c r="V32" s="70"/>
      <c r="W32" s="10" t="str">
        <f>HLOOKUP(Introduction!$G$4,nametranslations,114,FALSE)</f>
        <v>Estimación básica utilizada</v>
      </c>
      <c r="X32" s="31" t="s">
        <v>153</v>
      </c>
      <c r="Y32" s="31" t="s">
        <v>153</v>
      </c>
      <c r="Z32" s="31" t="s">
        <v>153</v>
      </c>
      <c r="AA32" s="31"/>
      <c r="AB32" s="31" t="s">
        <v>153</v>
      </c>
      <c r="AC32" s="57"/>
      <c r="AD32" s="9"/>
      <c r="AE32" s="13"/>
      <c r="AF32" s="70"/>
      <c r="AG32" s="10" t="str">
        <f>HLOOKUP(Introduction!$G$4,nametranslations,114,FALSE)</f>
        <v>Estimación básica utilizada</v>
      </c>
      <c r="AH32" s="31"/>
      <c r="AI32" s="31"/>
      <c r="AJ32" s="31"/>
      <c r="AK32" s="31"/>
      <c r="AL32" s="31"/>
      <c r="AM32" s="57"/>
      <c r="AN32" s="9"/>
      <c r="AO32" s="13"/>
      <c r="AP32" s="70"/>
      <c r="AQ32" s="10" t="str">
        <f>HLOOKUP(Introduction!$G$4,nametranslations,114,FALSE)</f>
        <v>Estimación básica utilizada</v>
      </c>
      <c r="AR32" s="31" t="s">
        <v>153</v>
      </c>
      <c r="AS32" s="31"/>
      <c r="AT32" s="31"/>
      <c r="AU32" s="31"/>
      <c r="AV32" s="31" t="s">
        <v>153</v>
      </c>
      <c r="AW32" s="57"/>
      <c r="AX32" s="9"/>
      <c r="AY32" s="13"/>
      <c r="AZ32" s="70"/>
      <c r="BA32" s="10" t="str">
        <f>HLOOKUP(Introduction!$G$4,nametranslations,114,FALSE)</f>
        <v>Estimación básica utilizada</v>
      </c>
      <c r="BB32" s="31" t="s">
        <v>153</v>
      </c>
      <c r="BC32" s="31"/>
      <c r="BD32" s="31"/>
      <c r="BE32" s="31"/>
      <c r="BF32" s="31" t="s">
        <v>153</v>
      </c>
      <c r="BG32" s="57" t="s">
        <v>153</v>
      </c>
      <c r="BH32" s="9"/>
      <c r="BI32" s="13"/>
      <c r="BJ32" s="70"/>
      <c r="BK32" s="10" t="str">
        <f>HLOOKUP(Introduction!$G$4,nametranslations,114,FALSE)</f>
        <v>Estimación básica utilizada</v>
      </c>
      <c r="BL32" s="31"/>
      <c r="BM32" s="31"/>
      <c r="BN32" s="31"/>
      <c r="BO32" s="31"/>
      <c r="BP32" s="31"/>
      <c r="BQ32" s="57"/>
      <c r="BR32" s="9"/>
      <c r="BS32" s="13"/>
      <c r="BT32" s="70"/>
      <c r="BU32" s="10" t="str">
        <f>HLOOKUP(Introduction!$G$4,nametranslations,114,FALSE)</f>
        <v>Estimación básica utilizada</v>
      </c>
      <c r="BV32" s="31"/>
      <c r="BW32" s="31"/>
      <c r="BX32" s="31"/>
      <c r="BY32" s="31"/>
      <c r="BZ32" s="31"/>
      <c r="CA32" s="57"/>
      <c r="CB32" s="9"/>
      <c r="CC32" s="13"/>
      <c r="CD32" s="70"/>
      <c r="CE32" s="10" t="str">
        <f>HLOOKUP(Introduction!$G$4,nametranslations,114,FALSE)</f>
        <v>Estimación básica utilizada</v>
      </c>
      <c r="CF32" s="31" t="s">
        <v>153</v>
      </c>
      <c r="CG32" s="31" t="s">
        <v>153</v>
      </c>
      <c r="CH32" s="31" t="s">
        <v>159</v>
      </c>
      <c r="CI32" s="31"/>
      <c r="CJ32" s="31" t="s">
        <v>153</v>
      </c>
      <c r="CK32" s="57" t="s">
        <v>159</v>
      </c>
      <c r="CL32" s="9"/>
      <c r="CM32" s="13"/>
      <c r="CN32" s="70"/>
      <c r="CO32" s="10" t="str">
        <f>HLOOKUP(Introduction!$G$4,nametranslations,114,FALSE)</f>
        <v>Estimación básica utilizada</v>
      </c>
      <c r="CP32" s="31"/>
      <c r="CQ32" s="31"/>
      <c r="CR32" s="31"/>
      <c r="CS32" s="31"/>
      <c r="CT32" s="31"/>
      <c r="CU32" s="57"/>
      <c r="CV32" s="9"/>
      <c r="CW32" s="13"/>
      <c r="CX32" s="70"/>
      <c r="CY32" s="10" t="str">
        <f>HLOOKUP(Introduction!$G$4,nametranslations,114,FALSE)</f>
        <v>Estimación básica utilizada</v>
      </c>
      <c r="CZ32" s="31"/>
      <c r="DA32" s="31"/>
      <c r="DB32" s="31"/>
      <c r="DC32" s="31"/>
      <c r="DD32" s="31"/>
      <c r="DE32" s="57"/>
      <c r="DF32" s="9"/>
      <c r="DG32" s="13"/>
      <c r="DH32" s="70"/>
      <c r="DI32" s="10" t="str">
        <f>HLOOKUP(Introduction!$G$4,nametranslations,114,FALSE)</f>
        <v>Estimación básica utilizada</v>
      </c>
      <c r="DJ32" s="31"/>
      <c r="DK32" s="31"/>
      <c r="DL32" s="31"/>
      <c r="DM32" s="31"/>
      <c r="DN32" s="31"/>
      <c r="DO32" s="57"/>
      <c r="DP32" s="9"/>
      <c r="DQ32" s="13"/>
    </row>
    <row r="33" spans="1:121" ht="16.5" customHeight="1" x14ac:dyDescent="0.3">
      <c r="A33" s="180" t="str">
        <f ca="1">IF(ISBLANK('Data Summary'!A35),"",'Data Summary'!A35)</f>
        <v/>
      </c>
      <c r="B33" s="71"/>
      <c r="C33" s="10" t="str">
        <f>HLOOKUP(Introduction!$G$4,nametranslations,115,FALSE)</f>
        <v>Número total de escuelas</v>
      </c>
      <c r="D33" s="8"/>
      <c r="E33" s="8"/>
      <c r="F33" s="8"/>
      <c r="G33" s="40"/>
      <c r="H33" s="41"/>
      <c r="I33" s="42"/>
      <c r="J33" s="9"/>
      <c r="K33" s="13"/>
      <c r="L33" s="71"/>
      <c r="M33" s="10" t="str">
        <f>HLOOKUP(Introduction!$G$4,nametranslations,115,FALSE)</f>
        <v>Número total de escuelas</v>
      </c>
      <c r="N33" s="8"/>
      <c r="O33" s="8"/>
      <c r="P33" s="8"/>
      <c r="Q33" s="40"/>
      <c r="R33" s="41"/>
      <c r="S33" s="42"/>
      <c r="T33" s="9"/>
      <c r="U33" s="13"/>
      <c r="V33" s="71"/>
      <c r="W33" s="10" t="str">
        <f>HLOOKUP(Introduction!$G$4,nametranslations,115,FALSE)</f>
        <v>Número total de escuelas</v>
      </c>
      <c r="X33" s="8"/>
      <c r="Y33" s="8"/>
      <c r="Z33" s="8"/>
      <c r="AA33" s="40"/>
      <c r="AB33" s="41"/>
      <c r="AC33" s="42"/>
      <c r="AD33" s="9"/>
      <c r="AE33" s="13"/>
      <c r="AF33" s="71"/>
      <c r="AG33" s="10" t="str">
        <f>HLOOKUP(Introduction!$G$4,nametranslations,115,FALSE)</f>
        <v>Número total de escuelas</v>
      </c>
      <c r="AH33" s="8"/>
      <c r="AI33" s="8"/>
      <c r="AJ33" s="8"/>
      <c r="AK33" s="40"/>
      <c r="AL33" s="41"/>
      <c r="AM33" s="42"/>
      <c r="AN33" s="9"/>
      <c r="AO33" s="13"/>
      <c r="AP33" s="71"/>
      <c r="AQ33" s="10" t="str">
        <f>HLOOKUP(Introduction!$G$4,nametranslations,115,FALSE)</f>
        <v>Número total de escuelas</v>
      </c>
      <c r="AR33" s="8"/>
      <c r="AS33" s="8"/>
      <c r="AT33" s="8"/>
      <c r="AU33" s="40"/>
      <c r="AV33" s="41"/>
      <c r="AW33" s="42"/>
      <c r="AX33" s="9"/>
      <c r="AY33" s="13"/>
      <c r="AZ33" s="71"/>
      <c r="BA33" s="10" t="str">
        <f>HLOOKUP(Introduction!$G$4,nametranslations,115,FALSE)</f>
        <v>Número total de escuelas</v>
      </c>
      <c r="BB33" s="8"/>
      <c r="BC33" s="8"/>
      <c r="BD33" s="8"/>
      <c r="BE33" s="40"/>
      <c r="BF33" s="41"/>
      <c r="BG33" s="42"/>
      <c r="BH33" s="9"/>
      <c r="BI33" s="13"/>
      <c r="BJ33" s="71"/>
      <c r="BK33" s="10" t="str">
        <f>HLOOKUP(Introduction!$G$4,nametranslations,115,FALSE)</f>
        <v>Número total de escuelas</v>
      </c>
      <c r="BL33" s="8"/>
      <c r="BM33" s="8"/>
      <c r="BN33" s="8"/>
      <c r="BO33" s="40"/>
      <c r="BP33" s="41"/>
      <c r="BQ33" s="42"/>
      <c r="BR33" s="9"/>
      <c r="BS33" s="13"/>
      <c r="BT33" s="71"/>
      <c r="BU33" s="10" t="str">
        <f>HLOOKUP(Introduction!$G$4,nametranslations,115,FALSE)</f>
        <v>Número total de escuelas</v>
      </c>
      <c r="BV33" s="8" t="s">
        <v>285</v>
      </c>
      <c r="BW33" s="8" t="s">
        <v>285</v>
      </c>
      <c r="BX33" s="8" t="s">
        <v>285</v>
      </c>
      <c r="BY33" s="40">
        <v>89579</v>
      </c>
      <c r="BZ33" s="41">
        <v>96920</v>
      </c>
      <c r="CA33" s="42">
        <v>39689</v>
      </c>
      <c r="CB33" s="9"/>
      <c r="CC33" s="13"/>
      <c r="CD33" s="71"/>
      <c r="CE33" s="10" t="str">
        <f>HLOOKUP(Introduction!$G$4,nametranslations,115,FALSE)</f>
        <v>Número total de escuelas</v>
      </c>
      <c r="CF33" s="8" t="s">
        <v>285</v>
      </c>
      <c r="CG33" s="8" t="s">
        <v>285</v>
      </c>
      <c r="CH33" s="8" t="s">
        <v>285</v>
      </c>
      <c r="CI33" s="40" t="s">
        <v>285</v>
      </c>
      <c r="CJ33" s="41" t="s">
        <v>285</v>
      </c>
      <c r="CK33" s="42" t="s">
        <v>285</v>
      </c>
      <c r="CL33" s="9"/>
      <c r="CM33" s="13"/>
      <c r="CN33" s="71"/>
      <c r="CO33" s="10" t="str">
        <f>HLOOKUP(Introduction!$G$4,nametranslations,115,FALSE)</f>
        <v>Número total de escuelas</v>
      </c>
      <c r="CP33" s="8"/>
      <c r="CQ33" s="8"/>
      <c r="CR33" s="8"/>
      <c r="CS33" s="40"/>
      <c r="CT33" s="41"/>
      <c r="CU33" s="42"/>
      <c r="CV33" s="9"/>
      <c r="CW33" s="13"/>
      <c r="CX33" s="71"/>
      <c r="CY33" s="10" t="str">
        <f>HLOOKUP(Introduction!$G$4,nametranslations,115,FALSE)</f>
        <v>Número total de escuelas</v>
      </c>
      <c r="CZ33" s="8"/>
      <c r="DA33" s="8"/>
      <c r="DB33" s="8"/>
      <c r="DC33" s="40"/>
      <c r="DD33" s="41"/>
      <c r="DE33" s="42"/>
      <c r="DF33" s="9"/>
      <c r="DG33" s="13"/>
      <c r="DH33" s="71"/>
      <c r="DI33" s="10" t="str">
        <f>HLOOKUP(Introduction!$G$4,nametranslations,115,FALSE)</f>
        <v>Número total de escuelas</v>
      </c>
      <c r="DJ33" s="8"/>
      <c r="DK33" s="8"/>
      <c r="DL33" s="8"/>
      <c r="DM33" s="40"/>
      <c r="DN33" s="41"/>
      <c r="DO33" s="42"/>
      <c r="DP33" s="9"/>
      <c r="DQ33" s="13"/>
    </row>
    <row r="34" spans="1:121" ht="16.5" customHeight="1" thickBot="1" x14ac:dyDescent="0.35">
      <c r="A34" s="180" t="str">
        <f ca="1">IF(ISBLANK('Data Summary'!A36),"",'Data Summary'!A36)</f>
        <v/>
      </c>
      <c r="B34" s="72"/>
      <c r="C34" s="25" t="str">
        <f>HLOOKUP(Introduction!$G$4,nametranslations,116,FALSE)</f>
        <v>Número encuestado</v>
      </c>
      <c r="D34" s="44">
        <v>1087</v>
      </c>
      <c r="E34" s="44"/>
      <c r="F34" s="44"/>
      <c r="G34" s="50"/>
      <c r="H34" s="49">
        <v>643</v>
      </c>
      <c r="I34" s="51">
        <v>508</v>
      </c>
      <c r="J34" s="22"/>
      <c r="K34" s="15"/>
      <c r="L34" s="72"/>
      <c r="M34" s="25" t="str">
        <f>HLOOKUP(Introduction!$G$4,nametranslations,116,FALSE)</f>
        <v>Número encuestado</v>
      </c>
      <c r="N34" s="44">
        <v>155</v>
      </c>
      <c r="O34" s="44">
        <f>1+3+35+42+7</f>
        <v>88</v>
      </c>
      <c r="P34" s="44">
        <v>67</v>
      </c>
      <c r="Q34" s="50"/>
      <c r="R34" s="49"/>
      <c r="S34" s="51"/>
      <c r="T34" s="22"/>
      <c r="U34" s="15"/>
      <c r="V34" s="72"/>
      <c r="W34" s="25" t="str">
        <f>HLOOKUP(Introduction!$G$4,nametranslations,116,FALSE)</f>
        <v>Número encuestado</v>
      </c>
      <c r="X34" s="49">
        <v>336</v>
      </c>
      <c r="Y34" s="49">
        <v>208</v>
      </c>
      <c r="Z34" s="49">
        <v>128</v>
      </c>
      <c r="AA34" s="50"/>
      <c r="AB34" s="49"/>
      <c r="AC34" s="51"/>
      <c r="AD34" s="22"/>
      <c r="AE34" s="15"/>
      <c r="AF34" s="72"/>
      <c r="AG34" s="25" t="str">
        <f>HLOOKUP(Introduction!$G$4,nametranslations,116,FALSE)</f>
        <v>Número encuestado</v>
      </c>
      <c r="AH34" s="49">
        <f>'Water Data'!AH31</f>
        <v>177591</v>
      </c>
      <c r="AI34" s="49">
        <v>92732</v>
      </c>
      <c r="AJ34" s="49">
        <v>68282</v>
      </c>
      <c r="AK34" s="49">
        <f>'Water Data'!AK31</f>
        <v>63282</v>
      </c>
      <c r="AL34" s="49">
        <f>'Water Data'!AL31</f>
        <v>77123</v>
      </c>
      <c r="AM34" s="51">
        <f>'Water Data'!AM31</f>
        <v>31672</v>
      </c>
      <c r="AN34" s="22"/>
      <c r="AO34" s="15"/>
      <c r="AP34" s="72"/>
      <c r="AQ34" s="25" t="str">
        <f>HLOOKUP(Introduction!$G$4,nametranslations,116,FALSE)</f>
        <v>Número encuestado</v>
      </c>
      <c r="AR34" s="44">
        <v>872</v>
      </c>
      <c r="AS34" s="44"/>
      <c r="AT34" s="44"/>
      <c r="AU34" s="44"/>
      <c r="AV34" s="44">
        <v>872</v>
      </c>
      <c r="AW34" s="51"/>
      <c r="AX34" s="22"/>
      <c r="AY34" s="15"/>
      <c r="AZ34" s="72"/>
      <c r="BA34" s="25" t="str">
        <f>HLOOKUP(Introduction!$G$4,nametranslations,116,FALSE)</f>
        <v>Número encuestado</v>
      </c>
      <c r="BB34" s="44"/>
      <c r="BC34" s="44"/>
      <c r="BD34" s="44"/>
      <c r="BE34" s="44"/>
      <c r="BF34" s="44"/>
      <c r="BG34" s="51"/>
      <c r="BH34" s="22"/>
      <c r="BI34" s="15"/>
      <c r="BJ34" s="72"/>
      <c r="BK34" s="25" t="str">
        <f>HLOOKUP(Introduction!$G$4,nametranslations,116,FALSE)</f>
        <v>Número encuestado</v>
      </c>
      <c r="BL34" s="44"/>
      <c r="BM34" s="44"/>
      <c r="BN34" s="44"/>
      <c r="BO34" s="44"/>
      <c r="BP34" s="44"/>
      <c r="BQ34" s="51"/>
      <c r="BR34" s="22"/>
      <c r="BS34" s="15"/>
      <c r="BT34" s="72"/>
      <c r="BU34" s="25" t="str">
        <f>HLOOKUP(Introduction!$G$4,nametranslations,116,FALSE)</f>
        <v>Número encuestado</v>
      </c>
      <c r="BV34" s="44">
        <v>96920</v>
      </c>
      <c r="BW34" s="44" t="s">
        <v>285</v>
      </c>
      <c r="BX34" s="44" t="s">
        <v>285</v>
      </c>
      <c r="BY34" s="44">
        <v>89579</v>
      </c>
      <c r="BZ34" s="44">
        <v>96920</v>
      </c>
      <c r="CA34" s="51">
        <v>39689</v>
      </c>
      <c r="CB34" s="22"/>
      <c r="CC34" s="15"/>
      <c r="CD34" s="72"/>
      <c r="CE34" s="25" t="str">
        <f>HLOOKUP(Introduction!$G$4,nametranslations,116,FALSE)</f>
        <v>Número encuestado</v>
      </c>
      <c r="CF34" s="44">
        <v>196</v>
      </c>
      <c r="CG34" s="44">
        <v>155</v>
      </c>
      <c r="CH34" s="44">
        <v>41</v>
      </c>
      <c r="CI34" s="44" t="s">
        <v>285</v>
      </c>
      <c r="CJ34" s="44">
        <v>196</v>
      </c>
      <c r="CK34" s="51">
        <v>37</v>
      </c>
      <c r="CL34" s="22"/>
      <c r="CM34" s="15"/>
      <c r="CN34" s="72"/>
      <c r="CO34" s="25" t="str">
        <f>HLOOKUP(Introduction!$G$4,nametranslations,116,FALSE)</f>
        <v>Número encuestado</v>
      </c>
      <c r="CP34" s="44"/>
      <c r="CQ34" s="44"/>
      <c r="CR34" s="44"/>
      <c r="CS34" s="44"/>
      <c r="CT34" s="44"/>
      <c r="CU34" s="51"/>
      <c r="CV34" s="22"/>
      <c r="CW34" s="15"/>
      <c r="CX34" s="72"/>
      <c r="CY34" s="25" t="str">
        <f>HLOOKUP(Introduction!$G$4,nametranslations,116,FALSE)</f>
        <v>Número encuestado</v>
      </c>
      <c r="CZ34" s="44"/>
      <c r="DA34" s="44"/>
      <c r="DB34" s="44"/>
      <c r="DC34" s="44"/>
      <c r="DD34" s="44"/>
      <c r="DE34" s="51"/>
      <c r="DF34" s="22"/>
      <c r="DG34" s="15"/>
      <c r="DH34" s="72"/>
      <c r="DI34" s="25" t="str">
        <f>HLOOKUP(Introduction!$G$4,nametranslations,116,FALSE)</f>
        <v>Número encuestado</v>
      </c>
      <c r="DJ34" s="44">
        <v>144261</v>
      </c>
      <c r="DK34" s="44" t="s">
        <v>285</v>
      </c>
      <c r="DL34" s="44" t="s">
        <v>285</v>
      </c>
      <c r="DM34" s="44" t="s">
        <v>285</v>
      </c>
      <c r="DN34" s="44">
        <v>123544</v>
      </c>
      <c r="DO34" s="51">
        <v>20717</v>
      </c>
      <c r="DP34" s="22"/>
      <c r="DQ34" s="15"/>
    </row>
    <row r="35" spans="1:121" x14ac:dyDescent="0.3">
      <c r="A35" s="180" t="str">
        <f ca="1">IF(ISBLANK('Data Summary'!A37),"",'Data Summary'!A37)</f>
        <v/>
      </c>
    </row>
    <row r="36" spans="1:121" x14ac:dyDescent="0.3">
      <c r="A36" s="180" t="str">
        <f ca="1">IF(ISBLANK('Data Summary'!A38),"",'Data Summary'!A38)</f>
        <v/>
      </c>
    </row>
    <row r="37" spans="1:121" x14ac:dyDescent="0.3">
      <c r="A37" s="180" t="str">
        <f ca="1">IF(ISBLANK('Data Summary'!A39),"",'Data Summary'!A39)</f>
        <v/>
      </c>
    </row>
    <row r="38" spans="1:121" x14ac:dyDescent="0.3">
      <c r="A38" s="180" t="str">
        <f ca="1">IF(ISBLANK('Data Summary'!A40),"",'Data Summary'!A40)</f>
        <v/>
      </c>
    </row>
    <row r="39" spans="1:121" x14ac:dyDescent="0.3">
      <c r="A39" s="180" t="str">
        <f ca="1">IF(ISBLANK('Data Summary'!A41),"",'Data Summary'!A41)</f>
        <v/>
      </c>
    </row>
    <row r="40" spans="1:121" x14ac:dyDescent="0.3">
      <c r="A40" s="180" t="str">
        <f ca="1">IF(ISBLANK('Data Summary'!A42),"",'Data Summary'!A42)</f>
        <v/>
      </c>
    </row>
    <row r="41" spans="1:121" x14ac:dyDescent="0.3">
      <c r="A41" s="180" t="str">
        <f ca="1">IF(ISBLANK('Data Summary'!A43),"",'Data Summary'!A43)</f>
        <v/>
      </c>
    </row>
    <row r="42" spans="1:121" x14ac:dyDescent="0.3">
      <c r="A42" s="180" t="str">
        <f ca="1">IF(ISBLANK('Data Summary'!A44),"",'Data Summary'!A44)</f>
        <v/>
      </c>
    </row>
    <row r="43" spans="1:121" x14ac:dyDescent="0.3">
      <c r="A43" s="180" t="str">
        <f ca="1">IF(ISBLANK('Data Summary'!A45),"",'Data Summary'!A45)</f>
        <v/>
      </c>
    </row>
    <row r="44" spans="1:121" x14ac:dyDescent="0.3">
      <c r="A44" s="180" t="str">
        <f ca="1">IF(ISBLANK('Data Summary'!A46),"",'Data Summary'!A46)</f>
        <v/>
      </c>
    </row>
    <row r="45" spans="1:121" x14ac:dyDescent="0.3">
      <c r="A45" s="180" t="str">
        <f ca="1">IF(ISBLANK('Data Summary'!A47),"",'Data Summary'!A47)</f>
        <v/>
      </c>
    </row>
    <row r="46" spans="1:121" x14ac:dyDescent="0.3">
      <c r="A46" s="180" t="str">
        <f ca="1">IF(ISBLANK('Data Summary'!A48),"",'Data Summary'!A48)</f>
        <v/>
      </c>
    </row>
    <row r="47" spans="1:121" x14ac:dyDescent="0.3">
      <c r="A47" s="180" t="str">
        <f ca="1">IF(ISBLANK('Data Summary'!A49),"",'Data Summary'!A49)</f>
        <v/>
      </c>
    </row>
    <row r="48" spans="1:12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3">
    <mergeCell ref="CY27:DE27"/>
    <mergeCell ref="DI27:DO27"/>
    <mergeCell ref="CO27:CU27"/>
    <mergeCell ref="BU27:CA27"/>
    <mergeCell ref="CE27:CK27"/>
    <mergeCell ref="A2:A3"/>
    <mergeCell ref="BK27:BQ27"/>
    <mergeCell ref="BA27:BG27"/>
    <mergeCell ref="C27:I27"/>
    <mergeCell ref="M27:S27"/>
    <mergeCell ref="W27:AC27"/>
    <mergeCell ref="AG27:AM27"/>
    <mergeCell ref="AQ27:AW27"/>
  </mergeCells>
  <hyperlinks>
    <hyperlink ref="A4" location="myrangeS0" display="myrangeS0" xr:uid="{1E6F784B-DA88-4B96-A883-96B7240D058C}"/>
    <hyperlink ref="A5" location="myrangeS1" display="myrangeS1" xr:uid="{AB1A81C4-7FF9-4DF0-85CC-9903E841535B}"/>
    <hyperlink ref="A6" location="myrangeS2" display="myrangeS2" xr:uid="{C4BFE015-13AB-4E7F-8C11-B96A0E08F63E}"/>
    <hyperlink ref="A7" location="myrangeS3" display="myrangeS3" xr:uid="{E5192E66-0107-443B-A152-03F5D3A0F0CF}"/>
    <hyperlink ref="A8" location="myrangeS4" display="myrangeS4" xr:uid="{F541C22F-B5D9-4821-A60F-262E7A420C79}"/>
    <hyperlink ref="A9" location="myrangeS5" display="myrangeS5" xr:uid="{E4DB009D-CAC4-44B9-8116-3C98BFAAEBD5}"/>
    <hyperlink ref="A10" location="myrangeS6" display="myrangeS6" xr:uid="{0484C852-C339-4207-A796-7CB28805D69A}"/>
    <hyperlink ref="A11" location="myrangeS7" display="myrangeS7" xr:uid="{AA12646E-CF24-4723-AAF9-5477A4E5F30F}"/>
    <hyperlink ref="A12" location="myrangeS8" display="myrangeS8" xr:uid="{4DAF7F3D-628F-4682-A618-5C665C56C538}"/>
    <hyperlink ref="A13" location="myrangeS9" display="myrangeS9" xr:uid="{4DD570D1-93D3-40C0-9A4E-3D55C23D28D3}"/>
    <hyperlink ref="A14" location="myrangeS10" display="myrangeS10" xr:uid="{D1E44192-6DC3-407C-A759-66272079A6EB}"/>
    <hyperlink ref="A15" location="myrangeS11" display="myrangeS11" xr:uid="{6E3F653B-F7DD-4CB3-9CC2-CE809AB7A978}"/>
    <hyperlink ref="A16" location="myrangeS12" display="myrangeS12" xr:uid="{739CB9F5-C2F3-4042-B917-B942B691EE54}"/>
    <hyperlink ref="A17" location="myrangeS13" display="myrangeS13" xr:uid="{904FAD5C-5498-417B-9D94-04E571500A3D}"/>
    <hyperlink ref="A18" location="myrangeS14" display="myrangeS14" xr:uid="{951B97DF-367F-42BF-BF60-9CF99AE3AFC3}"/>
    <hyperlink ref="A19" location="myrangeS15" display="myrangeS15" xr:uid="{BDECD71C-FA7D-4F4F-B6DA-4500FC7C7E88}"/>
    <hyperlink ref="A20" location="myrangeS16" display="myrangeS16" xr:uid="{F27438FE-874F-4DEF-9FBC-CCC53D55B447}"/>
    <hyperlink ref="A21" location="myrangeS17" display="myrangeS17" xr:uid="{09EAF815-FE61-4AC9-86D7-73FFEC3673AB}"/>
    <hyperlink ref="A22" location="myrangeS18" display="myrangeS18" xr:uid="{AEB656CF-98A5-4BC1-B13E-E0A31899CF27}"/>
    <hyperlink ref="A23" location="myrangeS19" display="myrangeS19" xr:uid="{82A40074-1939-4F70-A5F4-4BB746F53D39}"/>
    <hyperlink ref="A24" location="myrangeS20" display="myrangeS20" xr:uid="{D5962DC8-70AC-4C3E-BCB9-CC78C0C79121}"/>
    <hyperlink ref="A25" location="myrangeS21" display="myrangeS21" xr:uid="{C1B214D2-58C8-4104-B9A5-DDBA4DC6C547}"/>
    <hyperlink ref="A26" location="myrangeS22" display="myrangeS22" xr:uid="{3F0B5C05-1374-43C7-B873-8401D533018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style="73" customWidth="1"/>
    <col min="94" max="99" width="7.796875" customWidth="1"/>
    <col min="100" max="101" width="1.09765625" customWidth="1"/>
    <col min="102" max="102" width="24.59765625" style="73" customWidth="1"/>
    <col min="103" max="103" width="29.69921875" style="73" customWidth="1"/>
    <col min="104" max="109" width="7.796875" customWidth="1"/>
    <col min="110" max="111" width="1.09765625" customWidth="1"/>
    <col min="112" max="112" width="24.59765625" style="73" customWidth="1"/>
    <col min="113" max="113" width="29.69921875" style="73"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08" t="str">
        <f>HLOOKUP(Introduction!$G$4,nametranslations,124,FALSE)</f>
        <v>Higiene en las Escuelas</v>
      </c>
      <c r="C1" s="184" t="s">
        <v>258</v>
      </c>
      <c r="D1" s="157" t="str">
        <f>+Introduction!$C$7</f>
        <v>México</v>
      </c>
      <c r="E1" s="157"/>
      <c r="F1" s="157"/>
      <c r="G1" s="157"/>
      <c r="H1" s="157"/>
      <c r="I1" s="158"/>
      <c r="J1" s="148"/>
      <c r="K1" s="148"/>
      <c r="L1" s="608" t="str">
        <f>HLOOKUP(Introduction!$G$4,nametranslations,124,FALSE)</f>
        <v>Higiene en las Escuelas</v>
      </c>
      <c r="M1" s="184" t="s">
        <v>259</v>
      </c>
      <c r="N1" s="157" t="str">
        <f>+Introduction!$C$7</f>
        <v>México</v>
      </c>
      <c r="O1" s="157"/>
      <c r="P1" s="157"/>
      <c r="Q1" s="157"/>
      <c r="R1" s="157"/>
      <c r="S1" s="158"/>
      <c r="T1" s="148"/>
      <c r="U1" s="148"/>
      <c r="V1" s="608" t="str">
        <f>HLOOKUP(Introduction!$G$4,nametranslations,124,FALSE)</f>
        <v>Higiene en las Escuelas</v>
      </c>
      <c r="W1" s="184" t="s">
        <v>260</v>
      </c>
      <c r="X1" s="157" t="str">
        <f>+Introduction!$C$7</f>
        <v>México</v>
      </c>
      <c r="Y1" s="157"/>
      <c r="Z1" s="157"/>
      <c r="AA1" s="157"/>
      <c r="AB1" s="157"/>
      <c r="AC1" s="158"/>
      <c r="AD1" s="148"/>
      <c r="AE1" s="148"/>
      <c r="AF1" s="608" t="str">
        <f>HLOOKUP(Introduction!$G$4,nametranslations,124,FALSE)</f>
        <v>Higiene en las Escuelas</v>
      </c>
      <c r="AG1" s="184" t="s">
        <v>261</v>
      </c>
      <c r="AH1" s="157" t="str">
        <f>+Introduction!$C$7</f>
        <v>México</v>
      </c>
      <c r="AI1" s="157"/>
      <c r="AJ1" s="157"/>
      <c r="AK1" s="157"/>
      <c r="AL1" s="157"/>
      <c r="AM1" s="158"/>
      <c r="AN1" s="148"/>
      <c r="AO1" s="148"/>
      <c r="AP1" s="608" t="str">
        <f>HLOOKUP(Introduction!$G$4,nametranslations,124,FALSE)</f>
        <v>Higiene en las Escuelas</v>
      </c>
      <c r="AQ1" s="184" t="s">
        <v>261</v>
      </c>
      <c r="AR1" s="157" t="str">
        <f>+Introduction!$C$7</f>
        <v>México</v>
      </c>
      <c r="AS1" s="157"/>
      <c r="AT1" s="157"/>
      <c r="AU1" s="157"/>
      <c r="AV1" s="157"/>
      <c r="AW1" s="158"/>
      <c r="AX1" s="148"/>
      <c r="AY1" s="148"/>
      <c r="AZ1" s="608" t="str">
        <f>HLOOKUP(Introduction!$G$4,nametranslations,124,FALSE)</f>
        <v>Higiene en las Escuelas</v>
      </c>
      <c r="BA1" s="184" t="s">
        <v>262</v>
      </c>
      <c r="BB1" s="157" t="str">
        <f>+Introduction!$C$7</f>
        <v>México</v>
      </c>
      <c r="BC1" s="157"/>
      <c r="BD1" s="157"/>
      <c r="BE1" s="157"/>
      <c r="BF1" s="157"/>
      <c r="BG1" s="158"/>
      <c r="BH1" s="148"/>
      <c r="BI1" s="148"/>
      <c r="BJ1" s="608" t="str">
        <f>HLOOKUP(Introduction!$G$4,nametranslations,124,FALSE)</f>
        <v>Higiene en las Escuelas</v>
      </c>
      <c r="BK1" s="184" t="s">
        <v>263</v>
      </c>
      <c r="BL1" s="157" t="str">
        <f>+Introduction!$C$7</f>
        <v>México</v>
      </c>
      <c r="BM1" s="157"/>
      <c r="BN1" s="157"/>
      <c r="BO1" s="157"/>
      <c r="BP1" s="157"/>
      <c r="BQ1" s="158"/>
      <c r="BR1" s="148"/>
      <c r="BS1" s="148"/>
      <c r="BT1" s="608" t="str">
        <f>HLOOKUP(Introduction!$G$4,nametranslations,124,FALSE)</f>
        <v>Higiene en las Escuelas</v>
      </c>
      <c r="BU1" s="184">
        <v>2018</v>
      </c>
      <c r="BV1" s="157" t="str">
        <f>+Introduction!$C$7</f>
        <v>México</v>
      </c>
      <c r="BW1" s="157"/>
      <c r="BX1" s="157"/>
      <c r="BY1" s="157"/>
      <c r="BZ1" s="157"/>
      <c r="CA1" s="158"/>
      <c r="CB1" s="148"/>
      <c r="CC1" s="148"/>
      <c r="CD1" s="608" t="str">
        <f>HLOOKUP(Introduction!$G$4,nametranslations,124,FALSE)</f>
        <v>Higiene en las Escuelas</v>
      </c>
      <c r="CE1" s="184">
        <v>2019</v>
      </c>
      <c r="CF1" s="157" t="str">
        <f>+Introduction!$C$7</f>
        <v>México</v>
      </c>
      <c r="CG1" s="157"/>
      <c r="CH1" s="157"/>
      <c r="CI1" s="157"/>
      <c r="CJ1" s="157"/>
      <c r="CK1" s="158"/>
      <c r="CL1" s="148"/>
      <c r="CM1" s="148"/>
      <c r="CN1" s="608" t="str">
        <f>HLOOKUP(Introduction!$G$4,nametranslations,124,FALSE)</f>
        <v>Higiene en las Escuelas</v>
      </c>
      <c r="CO1" s="184">
        <v>2021</v>
      </c>
      <c r="CP1" s="157" t="str">
        <f>+Introduction!$C$7</f>
        <v>México</v>
      </c>
      <c r="CQ1" s="157"/>
      <c r="CR1" s="157"/>
      <c r="CS1" s="157"/>
      <c r="CT1" s="157"/>
      <c r="CU1" s="158"/>
      <c r="CV1" s="148"/>
      <c r="CW1" s="148"/>
      <c r="CX1" s="608" t="str">
        <f>HLOOKUP(Introduction!$G$4,nametranslations,124,FALSE)</f>
        <v>Higiene en las Escuelas</v>
      </c>
      <c r="CY1" s="184">
        <v>2023</v>
      </c>
      <c r="CZ1" s="157" t="str">
        <f>+Introduction!$C$7</f>
        <v>México</v>
      </c>
      <c r="DA1" s="157"/>
      <c r="DB1" s="157"/>
      <c r="DC1" s="157"/>
      <c r="DD1" s="157"/>
      <c r="DE1" s="158"/>
      <c r="DF1" s="148"/>
      <c r="DG1" s="148"/>
      <c r="DH1" s="608" t="str">
        <f>HLOOKUP(Introduction!$G$4,nametranslations,124,FALSE)</f>
        <v>Higiene en las Escuelas</v>
      </c>
      <c r="DI1" s="184">
        <v>2024</v>
      </c>
      <c r="DJ1" s="157" t="str">
        <f>+Introduction!$C$7</f>
        <v>México</v>
      </c>
      <c r="DK1" s="157"/>
      <c r="DL1" s="157"/>
      <c r="DM1" s="157"/>
      <c r="DN1" s="157"/>
      <c r="DO1" s="158"/>
      <c r="DP1" s="148"/>
      <c r="DQ1" s="148"/>
    </row>
    <row r="2" spans="1:232" s="151" customFormat="1" ht="30" customHeight="1" x14ac:dyDescent="0.3">
      <c r="A2" s="343" t="s">
        <v>279</v>
      </c>
      <c r="B2" s="159" t="s">
        <v>251</v>
      </c>
      <c r="C2" s="146" t="s">
        <v>146</v>
      </c>
      <c r="D2" s="146" t="s">
        <v>205</v>
      </c>
      <c r="E2" s="160"/>
      <c r="F2" s="160"/>
      <c r="G2" s="160"/>
      <c r="H2" s="160"/>
      <c r="I2" s="161"/>
      <c r="J2" s="152" t="s">
        <v>264</v>
      </c>
      <c r="K2" s="152"/>
      <c r="L2" s="159" t="s">
        <v>252</v>
      </c>
      <c r="M2" s="146" t="s">
        <v>146</v>
      </c>
      <c r="N2" s="146" t="s">
        <v>144</v>
      </c>
      <c r="O2" s="160"/>
      <c r="P2" s="160"/>
      <c r="Q2" s="160"/>
      <c r="R2" s="160"/>
      <c r="S2" s="161"/>
      <c r="T2" s="152" t="s">
        <v>264</v>
      </c>
      <c r="U2" s="152"/>
      <c r="V2" s="159" t="s">
        <v>253</v>
      </c>
      <c r="W2" s="146" t="s">
        <v>146</v>
      </c>
      <c r="X2" s="146" t="s">
        <v>145</v>
      </c>
      <c r="Y2" s="160"/>
      <c r="Z2" s="160"/>
      <c r="AA2" s="160"/>
      <c r="AB2" s="160"/>
      <c r="AC2" s="161"/>
      <c r="AD2" s="152" t="s">
        <v>264</v>
      </c>
      <c r="AE2" s="152"/>
      <c r="AF2" s="159" t="s">
        <v>254</v>
      </c>
      <c r="AG2" s="146" t="s">
        <v>175</v>
      </c>
      <c r="AH2" s="146" t="s">
        <v>163</v>
      </c>
      <c r="AI2" s="160"/>
      <c r="AJ2" s="160"/>
      <c r="AK2" s="160"/>
      <c r="AL2" s="160"/>
      <c r="AM2" s="161"/>
      <c r="AN2" s="152" t="s">
        <v>264</v>
      </c>
      <c r="AO2" s="152"/>
      <c r="AP2" s="159" t="s">
        <v>255</v>
      </c>
      <c r="AQ2" s="146" t="s">
        <v>146</v>
      </c>
      <c r="AR2" s="146" t="s">
        <v>212</v>
      </c>
      <c r="AS2" s="160"/>
      <c r="AT2" s="160"/>
      <c r="AU2" s="160"/>
      <c r="AV2" s="160"/>
      <c r="AW2" s="161"/>
      <c r="AX2" s="152" t="s">
        <v>264</v>
      </c>
      <c r="AY2" s="152"/>
      <c r="AZ2" s="159" t="s">
        <v>256</v>
      </c>
      <c r="BA2" s="146" t="s">
        <v>180</v>
      </c>
      <c r="BB2" s="146" t="s">
        <v>224</v>
      </c>
      <c r="BC2" s="160"/>
      <c r="BD2" s="160"/>
      <c r="BE2" s="160"/>
      <c r="BF2" s="160"/>
      <c r="BG2" s="161"/>
      <c r="BH2" s="152" t="s">
        <v>264</v>
      </c>
      <c r="BI2" s="152"/>
      <c r="BJ2" s="159" t="s">
        <v>257</v>
      </c>
      <c r="BK2" s="146" t="s">
        <v>146</v>
      </c>
      <c r="BL2" s="146" t="s">
        <v>243</v>
      </c>
      <c r="BM2" s="160"/>
      <c r="BN2" s="160"/>
      <c r="BO2" s="160"/>
      <c r="BP2" s="160"/>
      <c r="BQ2" s="161"/>
      <c r="BR2" s="152" t="s">
        <v>264</v>
      </c>
      <c r="BS2" s="152"/>
      <c r="BT2" s="159" t="s">
        <v>280</v>
      </c>
      <c r="BU2" s="146" t="s">
        <v>175</v>
      </c>
      <c r="BV2" s="146" t="s">
        <v>281</v>
      </c>
      <c r="BW2" s="160"/>
      <c r="BX2" s="160"/>
      <c r="BY2" s="160"/>
      <c r="BZ2" s="160"/>
      <c r="CA2" s="161"/>
      <c r="CB2" s="152" t="s">
        <v>264</v>
      </c>
      <c r="CC2" s="152"/>
      <c r="CD2" s="159" t="s">
        <v>287</v>
      </c>
      <c r="CE2" s="146" t="s">
        <v>146</v>
      </c>
      <c r="CF2" s="146" t="s">
        <v>288</v>
      </c>
      <c r="CG2" s="160"/>
      <c r="CH2" s="160"/>
      <c r="CI2" s="160"/>
      <c r="CJ2" s="160"/>
      <c r="CK2" s="161"/>
      <c r="CL2" s="152" t="s">
        <v>264</v>
      </c>
      <c r="CM2" s="152"/>
      <c r="CN2" s="159" t="s">
        <v>293</v>
      </c>
      <c r="CO2" s="146" t="s">
        <v>180</v>
      </c>
      <c r="CP2" s="146" t="s">
        <v>224</v>
      </c>
      <c r="CQ2" s="160"/>
      <c r="CR2" s="160"/>
      <c r="CS2" s="160"/>
      <c r="CT2" s="160"/>
      <c r="CU2" s="161"/>
      <c r="CV2" s="152" t="s">
        <v>264</v>
      </c>
      <c r="CW2" s="152"/>
      <c r="CX2" s="159" t="s">
        <v>308</v>
      </c>
      <c r="CY2" s="146" t="s">
        <v>175</v>
      </c>
      <c r="CZ2" s="146" t="s">
        <v>309</v>
      </c>
      <c r="DA2" s="160"/>
      <c r="DB2" s="160"/>
      <c r="DC2" s="160"/>
      <c r="DD2" s="160"/>
      <c r="DE2" s="161"/>
      <c r="DF2" s="152" t="s">
        <v>264</v>
      </c>
      <c r="DG2" s="152"/>
      <c r="DH2" s="159" t="s">
        <v>317</v>
      </c>
      <c r="DI2" s="146" t="s">
        <v>175</v>
      </c>
      <c r="DJ2" s="146" t="s">
        <v>309</v>
      </c>
      <c r="DK2" s="160"/>
      <c r="DL2" s="160"/>
      <c r="DM2" s="160"/>
      <c r="DN2" s="160"/>
      <c r="DO2" s="161"/>
      <c r="DP2" s="152" t="s">
        <v>264</v>
      </c>
      <c r="DQ2" s="152"/>
    </row>
    <row r="3" spans="1:232" s="128" customFormat="1" ht="18" customHeight="1" x14ac:dyDescent="0.3">
      <c r="A3" s="343"/>
      <c r="B3" s="174" t="str">
        <f>HLOOKUP(Introduction!$G$4,nametranslations,152,FALSE)</f>
        <v>Definición</v>
      </c>
      <c r="C3" s="175" t="str">
        <f>HLOOKUP(Introduction!$G$4,nametranslations,102,FALSE)</f>
        <v>Estimaciones (%)</v>
      </c>
      <c r="D3" s="176" t="str">
        <f>HLOOKUP(Introduction!$G$4,nametranslations,24,FALSE)</f>
        <v>Total</v>
      </c>
      <c r="E3" s="176" t="str">
        <f>HLOOKUP(Introduction!$G$4,nametranslations,26,FALSE)</f>
        <v>Urbano</v>
      </c>
      <c r="F3" s="176" t="str">
        <f>HLOOKUP(Introduction!$G$4,nametranslations,25,FALSE)</f>
        <v>Rural</v>
      </c>
      <c r="G3" s="176" t="str">
        <f>HLOOKUP(Introduction!$G$4,nametranslations,27,FALSE)</f>
        <v>Preprimaria</v>
      </c>
      <c r="H3" s="176" t="str">
        <f>HLOOKUP(Introduction!$G$4,nametranslations,28,FALSE)</f>
        <v>Primaria</v>
      </c>
      <c r="I3" s="177" t="str">
        <f>HLOOKUP(Introduction!$G$4,nametranslations,29,FALSE)</f>
        <v>Secundaria</v>
      </c>
      <c r="J3" s="126"/>
      <c r="K3" s="126"/>
      <c r="L3" s="174" t="str">
        <f>HLOOKUP(Introduction!$G$4,nametranslations,152,FALSE)</f>
        <v>Definición</v>
      </c>
      <c r="M3" s="175" t="str">
        <f>HLOOKUP(Introduction!$G$4,nametranslations,102,FALSE)</f>
        <v>Estimaciones (%)</v>
      </c>
      <c r="N3" s="176" t="str">
        <f>HLOOKUP(Introduction!$G$4,nametranslations,24,FALSE)</f>
        <v>Total</v>
      </c>
      <c r="O3" s="176" t="str">
        <f>HLOOKUP(Introduction!$G$4,nametranslations,26,FALSE)</f>
        <v>Urbano</v>
      </c>
      <c r="P3" s="176" t="str">
        <f>HLOOKUP(Introduction!$G$4,nametranslations,25,FALSE)</f>
        <v>Rural</v>
      </c>
      <c r="Q3" s="176" t="str">
        <f>HLOOKUP(Introduction!$G$4,nametranslations,27,FALSE)</f>
        <v>Preprimaria</v>
      </c>
      <c r="R3" s="176" t="str">
        <f>HLOOKUP(Introduction!$G$4,nametranslations,28,FALSE)</f>
        <v>Primaria</v>
      </c>
      <c r="S3" s="177" t="str">
        <f>HLOOKUP(Introduction!$G$4,nametranslations,29,FALSE)</f>
        <v>Secundaria</v>
      </c>
      <c r="T3" s="126"/>
      <c r="U3" s="126"/>
      <c r="V3" s="174" t="str">
        <f>HLOOKUP(Introduction!$G$4,nametranslations,152,FALSE)</f>
        <v>Definición</v>
      </c>
      <c r="W3" s="175" t="str">
        <f>HLOOKUP(Introduction!$G$4,nametranslations,102,FALSE)</f>
        <v>Estimaciones (%)</v>
      </c>
      <c r="X3" s="176" t="str">
        <f>HLOOKUP(Introduction!$G$4,nametranslations,24,FALSE)</f>
        <v>Total</v>
      </c>
      <c r="Y3" s="176" t="str">
        <f>HLOOKUP(Introduction!$G$4,nametranslations,26,FALSE)</f>
        <v>Urbano</v>
      </c>
      <c r="Z3" s="176" t="str">
        <f>HLOOKUP(Introduction!$G$4,nametranslations,25,FALSE)</f>
        <v>Rural</v>
      </c>
      <c r="AA3" s="176" t="str">
        <f>HLOOKUP(Introduction!$G$4,nametranslations,27,FALSE)</f>
        <v>Preprimaria</v>
      </c>
      <c r="AB3" s="176" t="str">
        <f>HLOOKUP(Introduction!$G$4,nametranslations,28,FALSE)</f>
        <v>Primaria</v>
      </c>
      <c r="AC3" s="177" t="str">
        <f>HLOOKUP(Introduction!$G$4,nametranslations,29,FALSE)</f>
        <v>Secundaria</v>
      </c>
      <c r="AD3" s="126"/>
      <c r="AE3" s="126"/>
      <c r="AF3" s="174" t="str">
        <f>HLOOKUP(Introduction!$G$4,nametranslations,152,FALSE)</f>
        <v>Definición</v>
      </c>
      <c r="AG3" s="175" t="str">
        <f>HLOOKUP(Introduction!$G$4,nametranslations,102,FALSE)</f>
        <v>Estimaciones (%)</v>
      </c>
      <c r="AH3" s="176" t="str">
        <f>HLOOKUP(Introduction!$G$4,nametranslations,24,FALSE)</f>
        <v>Total</v>
      </c>
      <c r="AI3" s="176" t="str">
        <f>HLOOKUP(Introduction!$G$4,nametranslations,26,FALSE)</f>
        <v>Urbano</v>
      </c>
      <c r="AJ3" s="176" t="str">
        <f>HLOOKUP(Introduction!$G$4,nametranslations,25,FALSE)</f>
        <v>Rural</v>
      </c>
      <c r="AK3" s="176" t="str">
        <f>HLOOKUP(Introduction!$G$4,nametranslations,27,FALSE)</f>
        <v>Preprimaria</v>
      </c>
      <c r="AL3" s="176" t="str">
        <f>HLOOKUP(Introduction!$G$4,nametranslations,28,FALSE)</f>
        <v>Primaria</v>
      </c>
      <c r="AM3" s="177" t="str">
        <f>HLOOKUP(Introduction!$G$4,nametranslations,29,FALSE)</f>
        <v>Secundaria</v>
      </c>
      <c r="AN3" s="126"/>
      <c r="AO3" s="126"/>
      <c r="AP3" s="174" t="str">
        <f>HLOOKUP(Introduction!$G$4,nametranslations,152,FALSE)</f>
        <v>Definición</v>
      </c>
      <c r="AQ3" s="175" t="str">
        <f>HLOOKUP(Introduction!$G$4,nametranslations,102,FALSE)</f>
        <v>Estimaciones (%)</v>
      </c>
      <c r="AR3" s="176" t="str">
        <f>HLOOKUP(Introduction!$G$4,nametranslations,24,FALSE)</f>
        <v>Total</v>
      </c>
      <c r="AS3" s="176" t="str">
        <f>HLOOKUP(Introduction!$G$4,nametranslations,26,FALSE)</f>
        <v>Urbano</v>
      </c>
      <c r="AT3" s="176" t="str">
        <f>HLOOKUP(Introduction!$G$4,nametranslations,25,FALSE)</f>
        <v>Rural</v>
      </c>
      <c r="AU3" s="176" t="str">
        <f>HLOOKUP(Introduction!$G$4,nametranslations,27,FALSE)</f>
        <v>Preprimaria</v>
      </c>
      <c r="AV3" s="176" t="str">
        <f>HLOOKUP(Introduction!$G$4,nametranslations,28,FALSE)</f>
        <v>Primaria</v>
      </c>
      <c r="AW3" s="177" t="str">
        <f>HLOOKUP(Introduction!$G$4,nametranslations,29,FALSE)</f>
        <v>Secundaria</v>
      </c>
      <c r="AX3" s="126"/>
      <c r="AY3" s="126"/>
      <c r="AZ3" s="174" t="str">
        <f>HLOOKUP(Introduction!$G$4,nametranslations,152,FALSE)</f>
        <v>Definición</v>
      </c>
      <c r="BA3" s="175" t="str">
        <f>HLOOKUP(Introduction!$G$4,nametranslations,102,FALSE)</f>
        <v>Estimaciones (%)</v>
      </c>
      <c r="BB3" s="176" t="str">
        <f>HLOOKUP(Introduction!$G$4,nametranslations,24,FALSE)</f>
        <v>Total</v>
      </c>
      <c r="BC3" s="176" t="str">
        <f>HLOOKUP(Introduction!$G$4,nametranslations,26,FALSE)</f>
        <v>Urbano</v>
      </c>
      <c r="BD3" s="176" t="str">
        <f>HLOOKUP(Introduction!$G$4,nametranslations,25,FALSE)</f>
        <v>Rural</v>
      </c>
      <c r="BE3" s="176" t="str">
        <f>HLOOKUP(Introduction!$G$4,nametranslations,27,FALSE)</f>
        <v>Preprimaria</v>
      </c>
      <c r="BF3" s="176" t="str">
        <f>HLOOKUP(Introduction!$G$4,nametranslations,28,FALSE)</f>
        <v>Primaria</v>
      </c>
      <c r="BG3" s="177" t="str">
        <f>HLOOKUP(Introduction!$G$4,nametranslations,29,FALSE)</f>
        <v>Secundaria</v>
      </c>
      <c r="BH3" s="126"/>
      <c r="BI3" s="126"/>
      <c r="BJ3" s="174" t="str">
        <f>HLOOKUP(Introduction!$G$4,nametranslations,152,FALSE)</f>
        <v>Definición</v>
      </c>
      <c r="BK3" s="175" t="str">
        <f>HLOOKUP(Introduction!$G$4,nametranslations,102,FALSE)</f>
        <v>Estimaciones (%)</v>
      </c>
      <c r="BL3" s="176" t="str">
        <f>HLOOKUP(Introduction!$G$4,nametranslations,24,FALSE)</f>
        <v>Total</v>
      </c>
      <c r="BM3" s="176" t="str">
        <f>HLOOKUP(Introduction!$G$4,nametranslations,26,FALSE)</f>
        <v>Urbano</v>
      </c>
      <c r="BN3" s="176" t="str">
        <f>HLOOKUP(Introduction!$G$4,nametranslations,25,FALSE)</f>
        <v>Rural</v>
      </c>
      <c r="BO3" s="176" t="str">
        <f>HLOOKUP(Introduction!$G$4,nametranslations,27,FALSE)</f>
        <v>Preprimaria</v>
      </c>
      <c r="BP3" s="176" t="str">
        <f>HLOOKUP(Introduction!$G$4,nametranslations,28,FALSE)</f>
        <v>Primaria</v>
      </c>
      <c r="BQ3" s="177" t="str">
        <f>HLOOKUP(Introduction!$G$4,nametranslations,29,FALSE)</f>
        <v>Secundaria</v>
      </c>
      <c r="BR3" s="126"/>
      <c r="BS3" s="126"/>
      <c r="BT3" s="174" t="str">
        <f>HLOOKUP(Introduction!$G$4,nametranslations,152,FALSE)</f>
        <v>Definición</v>
      </c>
      <c r="BU3" s="175" t="str">
        <f>HLOOKUP(Introduction!$G$4,nametranslations,102,FALSE)</f>
        <v>Estimaciones (%)</v>
      </c>
      <c r="BV3" s="176" t="str">
        <f>HLOOKUP(Introduction!$G$4,nametranslations,24,FALSE)</f>
        <v>Total</v>
      </c>
      <c r="BW3" s="176" t="str">
        <f>HLOOKUP(Introduction!$G$4,nametranslations,26,FALSE)</f>
        <v>Urbano</v>
      </c>
      <c r="BX3" s="176" t="str">
        <f>HLOOKUP(Introduction!$G$4,nametranslations,25,FALSE)</f>
        <v>Rural</v>
      </c>
      <c r="BY3" s="176" t="str">
        <f>HLOOKUP(Introduction!$G$4,nametranslations,27,FALSE)</f>
        <v>Preprimaria</v>
      </c>
      <c r="BZ3" s="176" t="str">
        <f>HLOOKUP(Introduction!$G$4,nametranslations,28,FALSE)</f>
        <v>Primaria</v>
      </c>
      <c r="CA3" s="177" t="str">
        <f>HLOOKUP(Introduction!$G$4,nametranslations,29,FALSE)</f>
        <v>Secundaria</v>
      </c>
      <c r="CB3" s="126"/>
      <c r="CC3" s="126"/>
      <c r="CD3" s="174" t="str">
        <f>HLOOKUP(Introduction!$G$4,nametranslations,152,FALSE)</f>
        <v>Definición</v>
      </c>
      <c r="CE3" s="175" t="str">
        <f>HLOOKUP(Introduction!$G$4,nametranslations,102,FALSE)</f>
        <v>Estimaciones (%)</v>
      </c>
      <c r="CF3" s="176" t="str">
        <f>HLOOKUP(Introduction!$G$4,nametranslations,24,FALSE)</f>
        <v>Total</v>
      </c>
      <c r="CG3" s="176" t="str">
        <f>HLOOKUP(Introduction!$G$4,nametranslations,26,FALSE)</f>
        <v>Urbano</v>
      </c>
      <c r="CH3" s="176" t="str">
        <f>HLOOKUP(Introduction!$G$4,nametranslations,25,FALSE)</f>
        <v>Rural</v>
      </c>
      <c r="CI3" s="176" t="str">
        <f>HLOOKUP(Introduction!$G$4,nametranslations,27,FALSE)</f>
        <v>Preprimaria</v>
      </c>
      <c r="CJ3" s="176" t="str">
        <f>HLOOKUP(Introduction!$G$4,nametranslations,28,FALSE)</f>
        <v>Primaria</v>
      </c>
      <c r="CK3" s="177" t="str">
        <f>HLOOKUP(Introduction!$G$4,nametranslations,29,FALSE)</f>
        <v>Secundaria</v>
      </c>
      <c r="CL3" s="126"/>
      <c r="CM3" s="126"/>
      <c r="CN3" s="174" t="str">
        <f>HLOOKUP(Introduction!$G$4,nametranslations,152,FALSE)</f>
        <v>Definición</v>
      </c>
      <c r="CO3" s="175" t="str">
        <f>HLOOKUP(Introduction!$G$4,nametranslations,102,FALSE)</f>
        <v>Estimaciones (%)</v>
      </c>
      <c r="CP3" s="176" t="str">
        <f>HLOOKUP(Introduction!$G$4,nametranslations,24,FALSE)</f>
        <v>Total</v>
      </c>
      <c r="CQ3" s="176" t="str">
        <f>HLOOKUP(Introduction!$G$4,nametranslations,26,FALSE)</f>
        <v>Urbano</v>
      </c>
      <c r="CR3" s="176" t="str">
        <f>HLOOKUP(Introduction!$G$4,nametranslations,25,FALSE)</f>
        <v>Rural</v>
      </c>
      <c r="CS3" s="176" t="str">
        <f>HLOOKUP(Introduction!$G$4,nametranslations,27,FALSE)</f>
        <v>Preprimaria</v>
      </c>
      <c r="CT3" s="176" t="str">
        <f>HLOOKUP(Introduction!$G$4,nametranslations,28,FALSE)</f>
        <v>Primaria</v>
      </c>
      <c r="CU3" s="177" t="str">
        <f>HLOOKUP(Introduction!$G$4,nametranslations,29,FALSE)</f>
        <v>Secundaria</v>
      </c>
      <c r="CV3" s="126"/>
      <c r="CW3" s="126"/>
      <c r="CX3" s="174" t="str">
        <f>HLOOKUP(Introduction!$G$4,nametranslations,152,FALSE)</f>
        <v>Definición</v>
      </c>
      <c r="CY3" s="175" t="str">
        <f>HLOOKUP(Introduction!$G$4,nametranslations,102,FALSE)</f>
        <v>Estimaciones (%)</v>
      </c>
      <c r="CZ3" s="176" t="str">
        <f>HLOOKUP(Introduction!$G$4,nametranslations,24,FALSE)</f>
        <v>Total</v>
      </c>
      <c r="DA3" s="176" t="str">
        <f>HLOOKUP(Introduction!$G$4,nametranslations,26,FALSE)</f>
        <v>Urbano</v>
      </c>
      <c r="DB3" s="176" t="str">
        <f>HLOOKUP(Introduction!$G$4,nametranslations,25,FALSE)</f>
        <v>Rural</v>
      </c>
      <c r="DC3" s="176" t="str">
        <f>HLOOKUP(Introduction!$G$4,nametranslations,27,FALSE)</f>
        <v>Preprimaria</v>
      </c>
      <c r="DD3" s="176" t="str">
        <f>HLOOKUP(Introduction!$G$4,nametranslations,28,FALSE)</f>
        <v>Primaria</v>
      </c>
      <c r="DE3" s="177" t="str">
        <f>HLOOKUP(Introduction!$G$4,nametranslations,29,FALSE)</f>
        <v>Secundaria</v>
      </c>
      <c r="DF3" s="126"/>
      <c r="DG3" s="126"/>
      <c r="DH3" s="174" t="str">
        <f>HLOOKUP(Introduction!$G$4,nametranslations,152,FALSE)</f>
        <v>Definición</v>
      </c>
      <c r="DI3" s="175" t="str">
        <f>HLOOKUP(Introduction!$G$4,nametranslations,102,FALSE)</f>
        <v>Estimaciones (%)</v>
      </c>
      <c r="DJ3" s="176" t="str">
        <f>HLOOKUP(Introduction!$G$4,nametranslations,24,FALSE)</f>
        <v>Total</v>
      </c>
      <c r="DK3" s="176" t="str">
        <f>HLOOKUP(Introduction!$G$4,nametranslations,26,FALSE)</f>
        <v>Urbano</v>
      </c>
      <c r="DL3" s="176" t="str">
        <f>HLOOKUP(Introduction!$G$4,nametranslations,25,FALSE)</f>
        <v>Rural</v>
      </c>
      <c r="DM3" s="176" t="str">
        <f>HLOOKUP(Introduction!$G$4,nametranslations,27,FALSE)</f>
        <v>Preprimaria</v>
      </c>
      <c r="DN3" s="176" t="str">
        <f>HLOOKUP(Introduction!$G$4,nametranslations,28,FALSE)</f>
        <v>Primaria</v>
      </c>
      <c r="DO3" s="177" t="str">
        <f>HLOOKUP(Introduction!$G$4,nametranslations,29,FALSE)</f>
        <v>Secundaria</v>
      </c>
      <c r="DP3" s="126"/>
      <c r="DQ3" s="126"/>
      <c r="DR3" s="127"/>
      <c r="EB3" s="127"/>
      <c r="EL3" s="127"/>
      <c r="EV3" s="127"/>
      <c r="FF3" s="127"/>
      <c r="FP3" s="127"/>
      <c r="FZ3" s="127"/>
      <c r="GJ3" s="127"/>
      <c r="GT3" s="127"/>
      <c r="HD3" s="127"/>
      <c r="HN3" s="127"/>
      <c r="HX3" s="127"/>
    </row>
    <row r="4" spans="1:232" s="2" customFormat="1" x14ac:dyDescent="0.3">
      <c r="A4" s="629" t="str">
        <f>IF(ISBLANK('Data Summary'!A6),"",'Data Summary'!A6)</f>
        <v>MEX_2004_FLS</v>
      </c>
      <c r="B4" s="67" t="s">
        <v>210</v>
      </c>
      <c r="C4" s="52" t="str">
        <f>HLOOKUP(Introduction!$G$4,nametranslations,118,FALSE)</f>
        <v>Sin instalaciones</v>
      </c>
      <c r="D4" s="5">
        <v>0.45998160073597055</v>
      </c>
      <c r="E4" s="5"/>
      <c r="F4" s="5"/>
      <c r="G4" s="5"/>
      <c r="H4" s="5">
        <v>0.62208398133748055</v>
      </c>
      <c r="I4" s="23">
        <v>0.19685039370078738</v>
      </c>
      <c r="J4" s="21"/>
      <c r="K4" s="21"/>
      <c r="L4" s="76"/>
      <c r="M4" s="52" t="str">
        <f>HLOOKUP(Introduction!$G$4,nametranslations,118,FALSE)</f>
        <v>Sin instalaciones</v>
      </c>
      <c r="N4" s="5"/>
      <c r="O4" s="5"/>
      <c r="P4" s="5"/>
      <c r="Q4" s="5"/>
      <c r="R4" s="5"/>
      <c r="S4" s="23"/>
      <c r="T4" s="21"/>
      <c r="U4" s="21"/>
      <c r="V4" s="76"/>
      <c r="W4" s="52" t="str">
        <f>HLOOKUP(Introduction!$G$4,nametranslations,118,FALSE)</f>
        <v>Sin instalaciones</v>
      </c>
      <c r="X4" s="5"/>
      <c r="Y4" s="5"/>
      <c r="Z4" s="5"/>
      <c r="AA4" s="5"/>
      <c r="AB4" s="5"/>
      <c r="AC4" s="23"/>
      <c r="AD4" s="21"/>
      <c r="AE4" s="21"/>
      <c r="AF4" s="76"/>
      <c r="AG4" s="52" t="str">
        <f>HLOOKUP(Introduction!$G$4,nametranslations,118,FALSE)</f>
        <v>Sin instalaciones</v>
      </c>
      <c r="AH4" s="5"/>
      <c r="AI4" s="5"/>
      <c r="AJ4" s="5"/>
      <c r="AK4" s="5"/>
      <c r="AL4" s="5"/>
      <c r="AM4" s="23"/>
      <c r="AN4" s="21"/>
      <c r="AO4" s="21"/>
      <c r="AP4" s="76"/>
      <c r="AQ4" s="52" t="str">
        <f>HLOOKUP(Introduction!$G$4,nametranslations,118,FALSE)</f>
        <v>Sin instalaciones</v>
      </c>
      <c r="AR4" s="5"/>
      <c r="AS4" s="5"/>
      <c r="AT4" s="5"/>
      <c r="AU4" s="5"/>
      <c r="AV4" s="5"/>
      <c r="AW4" s="23"/>
      <c r="AX4" s="21"/>
      <c r="AY4" s="21"/>
      <c r="AZ4" s="112"/>
      <c r="BA4" s="52" t="str">
        <f>HLOOKUP(Introduction!$G$4,nametranslations,118,FALSE)</f>
        <v>Sin instalaciones</v>
      </c>
      <c r="BB4" s="5"/>
      <c r="BC4" s="5"/>
      <c r="BD4" s="5"/>
      <c r="BE4" s="5"/>
      <c r="BF4" s="5"/>
      <c r="BG4" s="23"/>
      <c r="BH4" s="21"/>
      <c r="BI4" s="21"/>
      <c r="BJ4" s="112"/>
      <c r="BK4" s="52" t="str">
        <f>HLOOKUP(Introduction!$G$4,nametranslations,118,FALSE)</f>
        <v>Sin instalaciones</v>
      </c>
      <c r="BL4" s="5"/>
      <c r="BM4" s="5"/>
      <c r="BN4" s="5"/>
      <c r="BO4" s="5"/>
      <c r="BP4" s="5"/>
      <c r="BQ4" s="23"/>
      <c r="BR4" s="21"/>
      <c r="BS4" s="21"/>
      <c r="BT4" s="112"/>
      <c r="BU4" s="52" t="str">
        <f>HLOOKUP(Introduction!$G$4,nametranslations,118,FALSE)</f>
        <v>Sin instalaciones</v>
      </c>
      <c r="BV4" s="5"/>
      <c r="BW4" s="5"/>
      <c r="BX4" s="5"/>
      <c r="BY4" s="5"/>
      <c r="BZ4" s="5"/>
      <c r="CA4" s="23"/>
      <c r="CB4" s="21"/>
      <c r="CC4" s="21"/>
      <c r="CD4" s="112"/>
      <c r="CE4" s="52" t="str">
        <f>HLOOKUP(Introduction!$G$4,nametranslations,118,FALSE)</f>
        <v>Sin instalaciones</v>
      </c>
      <c r="CF4" s="5"/>
      <c r="CG4" s="5"/>
      <c r="CH4" s="5"/>
      <c r="CI4" s="5"/>
      <c r="CJ4" s="5"/>
      <c r="CK4" s="23"/>
      <c r="CL4" s="21"/>
      <c r="CM4" s="21"/>
      <c r="CN4" s="112"/>
      <c r="CO4" s="52" t="str">
        <f>HLOOKUP(Introduction!$G$4,nametranslations,118,FALSE)</f>
        <v>Sin instalaciones</v>
      </c>
      <c r="CP4" s="5"/>
      <c r="CQ4" s="5"/>
      <c r="CR4" s="5"/>
      <c r="CS4" s="5"/>
      <c r="CT4" s="5"/>
      <c r="CU4" s="23"/>
      <c r="CV4" s="21"/>
      <c r="CW4" s="21"/>
      <c r="CX4" s="112"/>
      <c r="CY4" s="52" t="str">
        <f>HLOOKUP(Introduction!$G$4,nametranslations,118,FALSE)</f>
        <v>Sin instalaciones</v>
      </c>
      <c r="CZ4" s="5">
        <v>13.962172035408045</v>
      </c>
      <c r="DA4" s="5"/>
      <c r="DB4" s="5"/>
      <c r="DC4" s="5"/>
      <c r="DD4" s="5">
        <v>13</v>
      </c>
      <c r="DE4" s="23">
        <v>19.700000000000003</v>
      </c>
      <c r="DF4" s="21"/>
      <c r="DG4" s="21"/>
      <c r="DH4" s="112"/>
      <c r="DI4" s="52" t="str">
        <f>HLOOKUP(Introduction!$G$4,nametranslations,118,FALSE)</f>
        <v>Sin instalaciones</v>
      </c>
      <c r="DJ4" s="5">
        <v>13.24728582222501</v>
      </c>
      <c r="DK4" s="5"/>
      <c r="DL4" s="5"/>
      <c r="DM4" s="5"/>
      <c r="DN4" s="5">
        <v>12.400000000000006</v>
      </c>
      <c r="DO4" s="23">
        <v>18.299999999999997</v>
      </c>
      <c r="DP4" s="21"/>
      <c r="DQ4" s="21"/>
      <c r="DR4" s="74"/>
      <c r="EB4" s="74"/>
      <c r="EL4" s="74"/>
      <c r="EV4" s="74"/>
      <c r="FF4" s="74"/>
      <c r="FP4" s="74"/>
      <c r="FZ4" s="74"/>
      <c r="GJ4" s="74"/>
      <c r="GT4" s="74"/>
      <c r="HD4" s="74"/>
      <c r="HN4" s="74"/>
      <c r="HX4" s="74"/>
    </row>
    <row r="5" spans="1:232" s="2" customFormat="1" x14ac:dyDescent="0.3">
      <c r="A5" s="629" t="str">
        <f ca="1">IF(ISBLANK('Data Summary'!A7),"",'Data Summary'!A7)</f>
        <v>MEX_2006_LLECE</v>
      </c>
      <c r="B5" s="67" t="s">
        <v>211</v>
      </c>
      <c r="C5" s="52" t="str">
        <f>HLOOKUP(Introduction!$G$4,nametranslations,74,FALSE)</f>
        <v>Instalaciónes</v>
      </c>
      <c r="D5" s="5">
        <f>57.31+D9</f>
        <v>99.539999999999992</v>
      </c>
      <c r="E5" s="5"/>
      <c r="F5" s="5"/>
      <c r="G5" s="5"/>
      <c r="H5" s="5">
        <f>100-H4</f>
        <v>99.377916018662518</v>
      </c>
      <c r="I5" s="23">
        <f>100-I4</f>
        <v>99.803149606299215</v>
      </c>
      <c r="J5" s="21"/>
      <c r="K5" s="21"/>
      <c r="L5" s="76"/>
      <c r="M5" s="52" t="str">
        <f>HLOOKUP(Introduction!$G$4,nametranslations,74,FALSE)</f>
        <v>Instalaciónes</v>
      </c>
      <c r="N5" s="5"/>
      <c r="O5" s="5"/>
      <c r="P5" s="5"/>
      <c r="Q5" s="5"/>
      <c r="R5" s="5"/>
      <c r="S5" s="23"/>
      <c r="T5" s="21"/>
      <c r="U5" s="21"/>
      <c r="V5" s="76"/>
      <c r="W5" s="52" t="str">
        <f>HLOOKUP(Introduction!$G$4,nametranslations,74,FALSE)</f>
        <v>Instalaciónes</v>
      </c>
      <c r="X5" s="5"/>
      <c r="Y5" s="5"/>
      <c r="Z5" s="5"/>
      <c r="AA5" s="5"/>
      <c r="AB5" s="5"/>
      <c r="AC5" s="23"/>
      <c r="AD5" s="21"/>
      <c r="AE5" s="21"/>
      <c r="AF5" s="67" t="s">
        <v>168</v>
      </c>
      <c r="AG5" s="52" t="str">
        <f>HLOOKUP(Introduction!$G$4,nametranslations,74,FALSE)</f>
        <v>Instalaciónes</v>
      </c>
      <c r="AH5" s="5">
        <v>88.025294300313348</v>
      </c>
      <c r="AI5" s="5">
        <v>97.881039685887657</v>
      </c>
      <c r="AJ5" s="5">
        <v>79.59519161615124</v>
      </c>
      <c r="AK5" s="5">
        <v>88.22</v>
      </c>
      <c r="AL5" s="5">
        <v>86.16</v>
      </c>
      <c r="AM5" s="23">
        <v>91.21</v>
      </c>
      <c r="AN5" s="21"/>
      <c r="AO5" s="21"/>
      <c r="AP5" s="67"/>
      <c r="AQ5" s="52" t="str">
        <f>HLOOKUP(Introduction!$G$4,nametranslations,74,FALSE)</f>
        <v>Instalaciónes</v>
      </c>
      <c r="AR5" s="5"/>
      <c r="AS5" s="5"/>
      <c r="AT5" s="5"/>
      <c r="AU5" s="5"/>
      <c r="AV5" s="5"/>
      <c r="AW5" s="23"/>
      <c r="AX5" s="21"/>
      <c r="AY5" s="21"/>
      <c r="AZ5" s="67"/>
      <c r="BA5" s="52" t="str">
        <f>HLOOKUP(Introduction!$G$4,nametranslations,74,FALSE)</f>
        <v>Instalaciónes</v>
      </c>
      <c r="BB5" s="5"/>
      <c r="BC5" s="5"/>
      <c r="BD5" s="5"/>
      <c r="BE5" s="5"/>
      <c r="BF5" s="5"/>
      <c r="BG5" s="23"/>
      <c r="BH5" s="21"/>
      <c r="BI5" s="21"/>
      <c r="BJ5" s="67"/>
      <c r="BK5" s="52" t="str">
        <f>HLOOKUP(Introduction!$G$4,nametranslations,74,FALSE)</f>
        <v>Instalaciónes</v>
      </c>
      <c r="BL5" s="5"/>
      <c r="BM5" s="5"/>
      <c r="BN5" s="5"/>
      <c r="BO5" s="5"/>
      <c r="BP5" s="5"/>
      <c r="BQ5" s="23"/>
      <c r="BR5" s="21"/>
      <c r="BS5" s="21"/>
      <c r="BT5" s="67"/>
      <c r="BU5" s="52" t="str">
        <f>HLOOKUP(Introduction!$G$4,nametranslations,74,FALSE)</f>
        <v>Instalaciónes</v>
      </c>
      <c r="BV5" s="5"/>
      <c r="BW5" s="5"/>
      <c r="BX5" s="5"/>
      <c r="BY5" s="5"/>
      <c r="BZ5" s="5"/>
      <c r="CA5" s="23"/>
      <c r="CB5" s="21"/>
      <c r="CC5" s="21"/>
      <c r="CD5" s="67"/>
      <c r="CE5" s="52" t="str">
        <f>HLOOKUP(Introduction!$G$4,nametranslations,74,FALSE)</f>
        <v>Instalaciónes</v>
      </c>
      <c r="CF5" s="5"/>
      <c r="CG5" s="5"/>
      <c r="CH5" s="5"/>
      <c r="CI5" s="5"/>
      <c r="CJ5" s="5"/>
      <c r="CK5" s="23"/>
      <c r="CL5" s="21"/>
      <c r="CM5" s="21"/>
      <c r="CN5" s="67"/>
      <c r="CO5" s="52" t="str">
        <f>HLOOKUP(Introduction!$G$4,nametranslations,74,FALSE)</f>
        <v>Instalaciónes</v>
      </c>
      <c r="CP5" s="5"/>
      <c r="CQ5" s="5"/>
      <c r="CR5" s="5"/>
      <c r="CS5" s="5"/>
      <c r="CT5" s="5"/>
      <c r="CU5" s="23"/>
      <c r="CV5" s="21"/>
      <c r="CW5" s="21"/>
      <c r="CX5" s="67" t="s">
        <v>315</v>
      </c>
      <c r="CY5" s="52" t="str">
        <f>HLOOKUP(Introduction!$G$4,nametranslations,74,FALSE)</f>
        <v>Instalaciónes</v>
      </c>
      <c r="CZ5" s="5">
        <v>86.037827964591955</v>
      </c>
      <c r="DA5" s="5"/>
      <c r="DB5" s="5"/>
      <c r="DC5" s="5"/>
      <c r="DD5" s="5">
        <v>87</v>
      </c>
      <c r="DE5" s="23">
        <v>80.3</v>
      </c>
      <c r="DF5" s="21"/>
      <c r="DG5" s="21"/>
      <c r="DH5" s="67" t="s">
        <v>315</v>
      </c>
      <c r="DI5" s="52" t="str">
        <f>HLOOKUP(Introduction!$G$4,nametranslations,74,FALSE)</f>
        <v>Instalaciónes</v>
      </c>
      <c r="DJ5" s="5">
        <v>86.75271417777499</v>
      </c>
      <c r="DK5" s="5"/>
      <c r="DL5" s="5"/>
      <c r="DM5" s="5"/>
      <c r="DN5" s="5">
        <v>87.6</v>
      </c>
      <c r="DO5" s="23">
        <v>81.7</v>
      </c>
      <c r="DP5" s="21"/>
      <c r="DQ5" s="21"/>
      <c r="DR5" s="74"/>
      <c r="EB5" s="74"/>
      <c r="EL5" s="74"/>
      <c r="EV5" s="74"/>
      <c r="FF5" s="74"/>
      <c r="FP5" s="74"/>
      <c r="FZ5" s="74"/>
      <c r="GJ5" s="74"/>
      <c r="GT5" s="74"/>
      <c r="HD5" s="74"/>
      <c r="HN5" s="74"/>
      <c r="HX5" s="74"/>
    </row>
    <row r="6" spans="1:232" s="2" customFormat="1" ht="15.75" customHeight="1" x14ac:dyDescent="0.3">
      <c r="A6" s="629" t="str">
        <f ca="1">IF(ISBLANK('Data Summary'!A8),"",'Data Summary'!A8)</f>
        <v>MEX_2013_LLECE</v>
      </c>
      <c r="B6" s="112"/>
      <c r="C6" s="56" t="str">
        <f>HLOOKUP(Introduction!$G$4,nametranslations,125,FALSE)</f>
        <v>Instalación sin agua ni jabón.</v>
      </c>
      <c r="D6" s="16"/>
      <c r="E6" s="5"/>
      <c r="F6" s="5"/>
      <c r="G6" s="5"/>
      <c r="H6" s="5"/>
      <c r="I6" s="23"/>
      <c r="J6" s="21"/>
      <c r="K6" s="21"/>
      <c r="L6" s="76"/>
      <c r="M6" s="56" t="str">
        <f>HLOOKUP(Introduction!$G$4,nametranslations,125,FALSE)</f>
        <v>Instalación sin agua ni jabón.</v>
      </c>
      <c r="N6" s="16"/>
      <c r="O6" s="5"/>
      <c r="P6" s="5"/>
      <c r="Q6" s="5"/>
      <c r="R6" s="5"/>
      <c r="S6" s="23"/>
      <c r="T6" s="21"/>
      <c r="U6" s="21"/>
      <c r="V6" s="76"/>
      <c r="W6" s="56" t="str">
        <f>HLOOKUP(Introduction!$G$4,nametranslations,125,FALSE)</f>
        <v>Instalación sin agua ni jabón.</v>
      </c>
      <c r="X6" s="16"/>
      <c r="Y6" s="5"/>
      <c r="Z6" s="5"/>
      <c r="AA6" s="5"/>
      <c r="AB6" s="5"/>
      <c r="AC6" s="23"/>
      <c r="AD6" s="21"/>
      <c r="AE6" s="21"/>
      <c r="AF6" s="76"/>
      <c r="AG6" s="56" t="str">
        <f>HLOOKUP(Introduction!$G$4,nametranslations,125,FALSE)</f>
        <v>Instalación sin agua ni jabón.</v>
      </c>
      <c r="AH6" s="16"/>
      <c r="AI6" s="5"/>
      <c r="AJ6" s="5"/>
      <c r="AK6" s="5"/>
      <c r="AL6" s="5"/>
      <c r="AM6" s="23"/>
      <c r="AN6" s="21"/>
      <c r="AO6" s="21"/>
      <c r="AP6" s="76"/>
      <c r="AQ6" s="56" t="str">
        <f>HLOOKUP(Introduction!$G$4,nametranslations,125,FALSE)</f>
        <v>Instalación sin agua ni jabón.</v>
      </c>
      <c r="AR6" s="16"/>
      <c r="AS6" s="5"/>
      <c r="AT6" s="5"/>
      <c r="AU6" s="5"/>
      <c r="AV6" s="5"/>
      <c r="AW6" s="23"/>
      <c r="AX6" s="21"/>
      <c r="AY6" s="21"/>
      <c r="AZ6" s="112"/>
      <c r="BA6" s="56" t="str">
        <f>HLOOKUP(Introduction!$G$4,nametranslations,125,FALSE)</f>
        <v>Instalación sin agua ni jabón.</v>
      </c>
      <c r="BB6" s="16"/>
      <c r="BC6" s="5"/>
      <c r="BD6" s="5"/>
      <c r="BE6" s="5"/>
      <c r="BF6" s="5"/>
      <c r="BG6" s="23"/>
      <c r="BH6" s="21"/>
      <c r="BI6" s="21"/>
      <c r="BJ6" s="112"/>
      <c r="BK6" s="56" t="str">
        <f>HLOOKUP(Introduction!$G$4,nametranslations,125,FALSE)</f>
        <v>Instalación sin agua ni jabón.</v>
      </c>
      <c r="BL6" s="16"/>
      <c r="BM6" s="5"/>
      <c r="BN6" s="5"/>
      <c r="BO6" s="5"/>
      <c r="BP6" s="5"/>
      <c r="BQ6" s="23"/>
      <c r="BR6" s="21"/>
      <c r="BS6" s="21"/>
      <c r="BT6" s="112"/>
      <c r="BU6" s="53" t="str">
        <f>HLOOKUP(Introduction!$G$4,nametranslations,125,FALSE)</f>
        <v>Instalación sin agua ni jabón.</v>
      </c>
      <c r="BV6" s="16"/>
      <c r="BW6" s="5"/>
      <c r="BX6" s="5"/>
      <c r="BY6" s="5"/>
      <c r="BZ6" s="5"/>
      <c r="CA6" s="23"/>
      <c r="CB6" s="21"/>
      <c r="CC6" s="21"/>
      <c r="CD6" s="112"/>
      <c r="CE6" s="53" t="str">
        <f>HLOOKUP(Introduction!$G$4,nametranslations,125,FALSE)</f>
        <v>Instalación sin agua ni jabón.</v>
      </c>
      <c r="CF6" s="16"/>
      <c r="CG6" s="5"/>
      <c r="CH6" s="5"/>
      <c r="CI6" s="5"/>
      <c r="CJ6" s="5"/>
      <c r="CK6" s="23"/>
      <c r="CL6" s="21"/>
      <c r="CM6" s="21"/>
      <c r="CN6" s="112"/>
      <c r="CO6" s="56" t="str">
        <f>HLOOKUP(Introduction!$G$4,nametranslations,125,FALSE)</f>
        <v>Instalación sin agua ni jabón.</v>
      </c>
      <c r="CP6" s="16"/>
      <c r="CQ6" s="5"/>
      <c r="CR6" s="5"/>
      <c r="CS6" s="5"/>
      <c r="CT6" s="5"/>
      <c r="CU6" s="23"/>
      <c r="CV6" s="21"/>
      <c r="CW6" s="21"/>
      <c r="CX6" s="112"/>
      <c r="CY6" s="56" t="str">
        <f>HLOOKUP(Introduction!$G$4,nametranslations,125,FALSE)</f>
        <v>Instalación sin agua ni jabón.</v>
      </c>
      <c r="CZ6" s="16"/>
      <c r="DA6" s="5"/>
      <c r="DB6" s="5"/>
      <c r="DC6" s="5"/>
      <c r="DD6" s="5"/>
      <c r="DE6" s="23"/>
      <c r="DF6" s="21"/>
      <c r="DG6" s="21"/>
      <c r="DH6" s="112"/>
      <c r="DI6" s="56" t="str">
        <f>HLOOKUP(Introduction!$G$4,nametranslations,125,FALSE)</f>
        <v>Instalación sin agua ni jabón.</v>
      </c>
      <c r="DJ6" s="16"/>
      <c r="DK6" s="5"/>
      <c r="DL6" s="5"/>
      <c r="DM6" s="5"/>
      <c r="DN6" s="5"/>
      <c r="DO6" s="23"/>
      <c r="DP6" s="21"/>
      <c r="DQ6" s="21"/>
      <c r="DR6" s="74"/>
      <c r="EB6" s="74"/>
      <c r="EL6" s="74"/>
      <c r="EV6" s="74"/>
      <c r="FF6" s="74"/>
      <c r="FP6" s="74"/>
      <c r="FZ6" s="74"/>
      <c r="GJ6" s="74"/>
      <c r="GT6" s="74"/>
      <c r="HD6" s="74"/>
      <c r="HN6" s="74"/>
      <c r="HX6" s="74"/>
    </row>
    <row r="7" spans="1:232" s="2" customFormat="1" x14ac:dyDescent="0.3">
      <c r="A7" s="629" t="str">
        <f ca="1">IF(ISBLANK('Data Summary'!A9),"",'Data Summary'!A9)</f>
        <v>MEX_2014_EMIS</v>
      </c>
      <c r="B7" s="112"/>
      <c r="C7" s="53" t="str">
        <f>HLOOKUP(Introduction!$G$4,nametranslations,126,FALSE)</f>
        <v>Instalación con agua</v>
      </c>
      <c r="D7" s="5"/>
      <c r="E7" s="5"/>
      <c r="F7" s="5"/>
      <c r="G7" s="5"/>
      <c r="H7" s="5"/>
      <c r="I7" s="23"/>
      <c r="J7" s="21"/>
      <c r="K7" s="21"/>
      <c r="L7" s="76"/>
      <c r="M7" s="53" t="str">
        <f>HLOOKUP(Introduction!$G$4,nametranslations,126,FALSE)</f>
        <v>Instalación con agua</v>
      </c>
      <c r="N7" s="5"/>
      <c r="O7" s="5"/>
      <c r="P7" s="5"/>
      <c r="Q7" s="5"/>
      <c r="R7" s="5"/>
      <c r="S7" s="23"/>
      <c r="T7" s="21"/>
      <c r="U7" s="21"/>
      <c r="V7" s="76"/>
      <c r="W7" s="53" t="str">
        <f>HLOOKUP(Introduction!$G$4,nametranslations,126,FALSE)</f>
        <v>Instalación con agua</v>
      </c>
      <c r="X7" s="5"/>
      <c r="Y7" s="5"/>
      <c r="Z7" s="5"/>
      <c r="AA7" s="5"/>
      <c r="AB7" s="5"/>
      <c r="AC7" s="23"/>
      <c r="AD7" s="21"/>
      <c r="AE7" s="21"/>
      <c r="AF7" s="67" t="s">
        <v>169</v>
      </c>
      <c r="AG7" s="53" t="str">
        <f>HLOOKUP(Introduction!$G$4,nametranslations,126,FALSE)</f>
        <v>Instalación con agua</v>
      </c>
      <c r="AH7" s="5">
        <v>70.39832876944358</v>
      </c>
      <c r="AI7" s="5">
        <v>87.760002595969752</v>
      </c>
      <c r="AJ7" s="5">
        <v>52.344747618558365</v>
      </c>
      <c r="AK7" s="5">
        <v>72.69244772291961</v>
      </c>
      <c r="AL7" s="5">
        <v>67.193321822218195</v>
      </c>
      <c r="AM7" s="23">
        <v>71.838607594936704</v>
      </c>
      <c r="AN7" s="21"/>
      <c r="AO7" s="21"/>
      <c r="AP7" s="67" t="s">
        <v>222</v>
      </c>
      <c r="AQ7" s="53" t="str">
        <f>HLOOKUP(Introduction!$G$4,nametranslations,126,FALSE)</f>
        <v>Instalación con agua</v>
      </c>
      <c r="AR7" s="5">
        <f>AV7</f>
        <v>95.87</v>
      </c>
      <c r="AS7" s="5"/>
      <c r="AT7" s="5"/>
      <c r="AU7" s="5"/>
      <c r="AV7" s="5">
        <v>95.87</v>
      </c>
      <c r="AW7" s="23"/>
      <c r="AX7" s="21"/>
      <c r="AY7" s="21"/>
      <c r="AZ7" s="67"/>
      <c r="BA7" s="53" t="str">
        <f>HLOOKUP(Introduction!$G$4,nametranslations,126,FALSE)</f>
        <v>Instalación con agua</v>
      </c>
      <c r="BB7" s="5"/>
      <c r="BC7" s="5"/>
      <c r="BD7" s="5"/>
      <c r="BE7" s="5"/>
      <c r="BF7" s="5"/>
      <c r="BG7" s="23"/>
      <c r="BH7" s="21"/>
      <c r="BI7" s="21"/>
      <c r="BJ7" s="67"/>
      <c r="BK7" s="53" t="str">
        <f>HLOOKUP(Introduction!$G$4,nametranslations,126,FALSE)</f>
        <v>Instalación con agua</v>
      </c>
      <c r="BL7" s="5"/>
      <c r="BM7" s="5"/>
      <c r="BN7" s="5"/>
      <c r="BO7" s="5"/>
      <c r="BP7" s="5"/>
      <c r="BQ7" s="23"/>
      <c r="BR7" s="21"/>
      <c r="BS7" s="21"/>
      <c r="BT7" s="67"/>
      <c r="BU7" s="53" t="str">
        <f>HLOOKUP(Introduction!$G$4,nametranslations,126,FALSE)</f>
        <v>Instalación con agua</v>
      </c>
      <c r="BV7" s="5"/>
      <c r="BW7" s="5"/>
      <c r="BX7" s="5"/>
      <c r="BY7" s="5"/>
      <c r="BZ7" s="5"/>
      <c r="CA7" s="23"/>
      <c r="CB7" s="21"/>
      <c r="CC7" s="21"/>
      <c r="CD7" s="67"/>
      <c r="CE7" s="53" t="str">
        <f>HLOOKUP(Introduction!$G$4,nametranslations,126,FALSE)</f>
        <v>Instalación con agua</v>
      </c>
      <c r="CF7" s="5"/>
      <c r="CG7" s="5"/>
      <c r="CH7" s="5"/>
      <c r="CI7" s="5"/>
      <c r="CJ7" s="5"/>
      <c r="CK7" s="23"/>
      <c r="CL7" s="21"/>
      <c r="CM7" s="21"/>
      <c r="CN7" s="67"/>
      <c r="CO7" s="53" t="str">
        <f>HLOOKUP(Introduction!$G$4,nametranslations,126,FALSE)</f>
        <v>Instalación con agua</v>
      </c>
      <c r="CP7" s="5"/>
      <c r="CQ7" s="5"/>
      <c r="CR7" s="5"/>
      <c r="CS7" s="5"/>
      <c r="CT7" s="5"/>
      <c r="CU7" s="23"/>
      <c r="CV7" s="21"/>
      <c r="CW7" s="21"/>
      <c r="CX7" s="67"/>
      <c r="CY7" s="53" t="str">
        <f>HLOOKUP(Introduction!$G$4,nametranslations,126,FALSE)</f>
        <v>Instalación con agua</v>
      </c>
      <c r="CZ7" s="5"/>
      <c r="DA7" s="5"/>
      <c r="DB7" s="5"/>
      <c r="DC7" s="5"/>
      <c r="DD7" s="5"/>
      <c r="DE7" s="23"/>
      <c r="DF7" s="21"/>
      <c r="DG7" s="21"/>
      <c r="DH7" s="67"/>
      <c r="DI7" s="53" t="str">
        <f>HLOOKUP(Introduction!$G$4,nametranslations,126,FALSE)</f>
        <v>Instalación con agua</v>
      </c>
      <c r="DJ7" s="5"/>
      <c r="DK7" s="5"/>
      <c r="DL7" s="5"/>
      <c r="DM7" s="5"/>
      <c r="DN7" s="5"/>
      <c r="DO7" s="23"/>
      <c r="DP7" s="21"/>
      <c r="DQ7" s="21"/>
      <c r="DR7" s="74"/>
      <c r="EB7" s="74"/>
      <c r="EL7" s="74"/>
      <c r="EV7" s="74"/>
      <c r="FF7" s="74"/>
      <c r="FP7" s="74"/>
      <c r="FZ7" s="74"/>
      <c r="GJ7" s="74"/>
      <c r="GT7" s="74"/>
      <c r="HD7" s="74"/>
      <c r="HN7" s="74"/>
      <c r="HX7" s="74"/>
    </row>
    <row r="8" spans="1:232" s="2" customFormat="1" x14ac:dyDescent="0.3">
      <c r="A8" s="629" t="str">
        <f ca="1">IF(ISBLANK('Data Summary'!A10),"",'Data Summary'!A10)</f>
        <v>MEX_2014_INEE</v>
      </c>
      <c r="B8" s="112"/>
      <c r="C8" s="53" t="str">
        <f>HLOOKUP(Introduction!$G$4,nametranslations,127,FALSE)</f>
        <v>Instalación con jabon</v>
      </c>
      <c r="D8" s="16"/>
      <c r="E8" s="5"/>
      <c r="F8" s="5"/>
      <c r="G8" s="5"/>
      <c r="H8" s="5"/>
      <c r="I8" s="23"/>
      <c r="J8" s="21"/>
      <c r="K8" s="21"/>
      <c r="L8" s="76"/>
      <c r="M8" s="53" t="str">
        <f>HLOOKUP(Introduction!$G$4,nametranslations,127,FALSE)</f>
        <v>Instalación con jabon</v>
      </c>
      <c r="N8" s="16"/>
      <c r="O8" s="5"/>
      <c r="P8" s="5"/>
      <c r="Q8" s="5"/>
      <c r="R8" s="5"/>
      <c r="S8" s="23"/>
      <c r="T8" s="21"/>
      <c r="U8" s="21"/>
      <c r="V8" s="76"/>
      <c r="W8" s="53" t="str">
        <f>HLOOKUP(Introduction!$G$4,nametranslations,127,FALSE)</f>
        <v>Instalación con jabon</v>
      </c>
      <c r="X8" s="16"/>
      <c r="Y8" s="5"/>
      <c r="Z8" s="5"/>
      <c r="AA8" s="5"/>
      <c r="AB8" s="5"/>
      <c r="AC8" s="23"/>
      <c r="AD8" s="21"/>
      <c r="AE8" s="21"/>
      <c r="AF8" s="76"/>
      <c r="AG8" s="53" t="str">
        <f>HLOOKUP(Introduction!$G$4,nametranslations,127,FALSE)</f>
        <v>Instalación con jabon</v>
      </c>
      <c r="AH8" s="16"/>
      <c r="AI8" s="5"/>
      <c r="AJ8" s="5"/>
      <c r="AK8" s="5"/>
      <c r="AL8" s="5"/>
      <c r="AM8" s="23"/>
      <c r="AN8" s="21"/>
      <c r="AO8" s="21"/>
      <c r="AP8" s="76"/>
      <c r="AQ8" s="53" t="str">
        <f>HLOOKUP(Introduction!$G$4,nametranslations,127,FALSE)</f>
        <v>Instalación con jabon</v>
      </c>
      <c r="AR8" s="16"/>
      <c r="AS8" s="5"/>
      <c r="AT8" s="5"/>
      <c r="AU8" s="5"/>
      <c r="AV8" s="5"/>
      <c r="AW8" s="23"/>
      <c r="AX8" s="21"/>
      <c r="AY8" s="21"/>
      <c r="AZ8" s="112"/>
      <c r="BA8" s="53" t="str">
        <f>HLOOKUP(Introduction!$G$4,nametranslations,127,FALSE)</f>
        <v>Instalación con jabon</v>
      </c>
      <c r="BB8" s="16"/>
      <c r="BC8" s="5"/>
      <c r="BD8" s="5"/>
      <c r="BE8" s="5"/>
      <c r="BF8" s="5"/>
      <c r="BG8" s="23"/>
      <c r="BH8" s="21"/>
      <c r="BI8" s="21"/>
      <c r="BJ8" s="112"/>
      <c r="BK8" s="53" t="str">
        <f>HLOOKUP(Introduction!$G$4,nametranslations,127,FALSE)</f>
        <v>Instalación con jabon</v>
      </c>
      <c r="BL8" s="16"/>
      <c r="BM8" s="5"/>
      <c r="BN8" s="5"/>
      <c r="BO8" s="5"/>
      <c r="BP8" s="5"/>
      <c r="BQ8" s="23"/>
      <c r="BR8" s="21"/>
      <c r="BS8" s="21"/>
      <c r="BT8" s="112"/>
      <c r="BU8" s="53" t="str">
        <f>HLOOKUP(Introduction!$G$4,nametranslations,127,FALSE)</f>
        <v>Instalación con jabon</v>
      </c>
      <c r="BV8" s="16"/>
      <c r="BW8" s="5"/>
      <c r="BX8" s="5"/>
      <c r="BY8" s="5"/>
      <c r="BZ8" s="5"/>
      <c r="CA8" s="23"/>
      <c r="CB8" s="21"/>
      <c r="CC8" s="21"/>
      <c r="CD8" s="112"/>
      <c r="CE8" s="53" t="str">
        <f>HLOOKUP(Introduction!$G$4,nametranslations,127,FALSE)</f>
        <v>Instalación con jabon</v>
      </c>
      <c r="CF8" s="16"/>
      <c r="CG8" s="5"/>
      <c r="CH8" s="5"/>
      <c r="CI8" s="5"/>
      <c r="CJ8" s="5"/>
      <c r="CK8" s="23"/>
      <c r="CL8" s="21"/>
      <c r="CM8" s="21"/>
      <c r="CN8" s="112"/>
      <c r="CO8" s="53" t="str">
        <f>HLOOKUP(Introduction!$G$4,nametranslations,127,FALSE)</f>
        <v>Instalación con jabon</v>
      </c>
      <c r="CP8" s="16"/>
      <c r="CQ8" s="5"/>
      <c r="CR8" s="5"/>
      <c r="CS8" s="5"/>
      <c r="CT8" s="5"/>
      <c r="CU8" s="23"/>
      <c r="CV8" s="21"/>
      <c r="CW8" s="21"/>
      <c r="CX8" s="112"/>
      <c r="CY8" s="53" t="str">
        <f>HLOOKUP(Introduction!$G$4,nametranslations,127,FALSE)</f>
        <v>Instalación con jabon</v>
      </c>
      <c r="CZ8" s="16"/>
      <c r="DA8" s="5"/>
      <c r="DB8" s="5"/>
      <c r="DC8" s="5"/>
      <c r="DD8" s="5"/>
      <c r="DE8" s="23"/>
      <c r="DF8" s="21"/>
      <c r="DG8" s="21"/>
      <c r="DH8" s="112"/>
      <c r="DI8" s="53" t="str">
        <f>HLOOKUP(Introduction!$G$4,nametranslations,127,FALSE)</f>
        <v>Instalación con jabon</v>
      </c>
      <c r="DJ8" s="16"/>
      <c r="DK8" s="5"/>
      <c r="DL8" s="5"/>
      <c r="DM8" s="5"/>
      <c r="DN8" s="5"/>
      <c r="DO8" s="23"/>
      <c r="DP8" s="21"/>
      <c r="DQ8" s="21"/>
      <c r="DR8" s="74"/>
      <c r="EB8" s="74"/>
      <c r="EL8" s="74"/>
      <c r="EV8" s="74"/>
      <c r="FF8" s="74"/>
      <c r="FP8" s="74"/>
      <c r="FZ8" s="74"/>
      <c r="GJ8" s="74"/>
      <c r="GT8" s="74"/>
      <c r="HD8" s="74"/>
      <c r="HN8" s="74"/>
      <c r="HX8" s="74"/>
    </row>
    <row r="9" spans="1:232" s="617" customFormat="1" ht="20.399999999999999" x14ac:dyDescent="0.3">
      <c r="A9" s="630" t="str">
        <f ca="1">IF(ISBLANK('Data Summary'!A11),"",'Data Summary'!A11)</f>
        <v>MEX_2016_UIS</v>
      </c>
      <c r="B9" s="609" t="s">
        <v>242</v>
      </c>
      <c r="C9" s="623" t="str">
        <f>HLOOKUP(Introduction!$G$4,nametranslations,81,FALSE)</f>
        <v>Básico
 (instalación con agua y jabón)</v>
      </c>
      <c r="D9" s="615">
        <v>42.23</v>
      </c>
      <c r="E9" s="612"/>
      <c r="F9" s="612"/>
      <c r="G9" s="612"/>
      <c r="H9" s="612">
        <v>43.7</v>
      </c>
      <c r="I9" s="613">
        <v>44.09</v>
      </c>
      <c r="J9" s="614"/>
      <c r="K9" s="614"/>
      <c r="L9" s="624"/>
      <c r="M9" s="623" t="str">
        <f>HLOOKUP(Introduction!$G$4,nametranslations,81,FALSE)</f>
        <v>Básico
 (instalación con agua y jabón)</v>
      </c>
      <c r="N9" s="615"/>
      <c r="O9" s="612"/>
      <c r="P9" s="612"/>
      <c r="Q9" s="612"/>
      <c r="R9" s="612"/>
      <c r="S9" s="613"/>
      <c r="T9" s="614"/>
      <c r="U9" s="614"/>
      <c r="V9" s="624"/>
      <c r="W9" s="623" t="str">
        <f>HLOOKUP(Introduction!$G$4,nametranslations,81,FALSE)</f>
        <v>Básico
 (instalación con agua y jabón)</v>
      </c>
      <c r="X9" s="615"/>
      <c r="Y9" s="612"/>
      <c r="Z9" s="612"/>
      <c r="AA9" s="612"/>
      <c r="AB9" s="612"/>
      <c r="AC9" s="613"/>
      <c r="AD9" s="614"/>
      <c r="AE9" s="614"/>
      <c r="AF9" s="624"/>
      <c r="AG9" s="623" t="str">
        <f>HLOOKUP(Introduction!$G$4,nametranslations,81,FALSE)</f>
        <v>Básico
 (instalación con agua y jabón)</v>
      </c>
      <c r="AH9" s="615"/>
      <c r="AI9" s="612"/>
      <c r="AJ9" s="612"/>
      <c r="AK9" s="612"/>
      <c r="AL9" s="612"/>
      <c r="AM9" s="613"/>
      <c r="AN9" s="614"/>
      <c r="AO9" s="614"/>
      <c r="AP9" s="624"/>
      <c r="AQ9" s="623" t="str">
        <f>HLOOKUP(Introduction!$G$4,nametranslations,81,FALSE)</f>
        <v>Básico
 (instalación con agua y jabón)</v>
      </c>
      <c r="AR9" s="615"/>
      <c r="AS9" s="612"/>
      <c r="AT9" s="612"/>
      <c r="AU9" s="612"/>
      <c r="AV9" s="612"/>
      <c r="AW9" s="613"/>
      <c r="AX9" s="614"/>
      <c r="AY9" s="614"/>
      <c r="AZ9" s="609" t="s">
        <v>229</v>
      </c>
      <c r="BA9" s="623" t="str">
        <f>HLOOKUP(Introduction!$G$4,nametranslations,81,FALSE)</f>
        <v>Básico
 (instalación con agua y jabón)</v>
      </c>
      <c r="BB9" s="615"/>
      <c r="BC9" s="612"/>
      <c r="BD9" s="612"/>
      <c r="BE9" s="612"/>
      <c r="BF9" s="612"/>
      <c r="BG9" s="613">
        <v>76.88</v>
      </c>
      <c r="BH9" s="614"/>
      <c r="BI9" s="614"/>
      <c r="BJ9" s="609"/>
      <c r="BK9" s="623" t="str">
        <f>HLOOKUP(Introduction!$G$4,nametranslations,81,FALSE)</f>
        <v>Básico
 (instalación con agua y jabón)</v>
      </c>
      <c r="BL9" s="615"/>
      <c r="BM9" s="612"/>
      <c r="BN9" s="612"/>
      <c r="BO9" s="612"/>
      <c r="BP9" s="612"/>
      <c r="BQ9" s="613"/>
      <c r="BR9" s="614"/>
      <c r="BS9" s="614"/>
      <c r="BT9" s="609"/>
      <c r="BU9" s="623" t="str">
        <f>HLOOKUP(Introduction!$G$4,nametranslations,81,FALSE)</f>
        <v>Básico
 (instalación con agua y jabón)</v>
      </c>
      <c r="BV9" s="615"/>
      <c r="BW9" s="612"/>
      <c r="BX9" s="612"/>
      <c r="BY9" s="612"/>
      <c r="BZ9" s="612"/>
      <c r="CA9" s="613"/>
      <c r="CB9" s="614"/>
      <c r="CC9" s="614"/>
      <c r="CD9" s="609"/>
      <c r="CE9" s="623" t="str">
        <f>HLOOKUP(Introduction!$G$4,nametranslations,81,FALSE)</f>
        <v>Básico
 (instalación con agua y jabón)</v>
      </c>
      <c r="CF9" s="615"/>
      <c r="CG9" s="612"/>
      <c r="CH9" s="612"/>
      <c r="CI9" s="612"/>
      <c r="CJ9" s="612"/>
      <c r="CK9" s="613"/>
      <c r="CL9" s="614"/>
      <c r="CM9" s="614"/>
      <c r="CN9" s="609" t="s">
        <v>229</v>
      </c>
      <c r="CO9" s="623" t="str">
        <f>HLOOKUP(Introduction!$G$4,nametranslations,81,FALSE)</f>
        <v>Básico
 (instalación con agua y jabón)</v>
      </c>
      <c r="CP9" s="615">
        <f>(96920*CT9+39689*CU9)/(96920+39689)</f>
        <v>75.273452261564017</v>
      </c>
      <c r="CQ9" s="612"/>
      <c r="CR9" s="612"/>
      <c r="CS9" s="612"/>
      <c r="CT9" s="612">
        <v>73.599999999999994</v>
      </c>
      <c r="CU9" s="613">
        <v>79.36</v>
      </c>
      <c r="CV9" s="614"/>
      <c r="CW9" s="614"/>
      <c r="CX9" s="609"/>
      <c r="CY9" s="623" t="str">
        <f>HLOOKUP(Introduction!$G$4,nametranslations,81,FALSE)</f>
        <v>Básico
 (instalación con agua y jabón)</v>
      </c>
      <c r="CZ9" s="615"/>
      <c r="DA9" s="612"/>
      <c r="DB9" s="612"/>
      <c r="DC9" s="612"/>
      <c r="DD9" s="612"/>
      <c r="DE9" s="613"/>
      <c r="DF9" s="614"/>
      <c r="DG9" s="614"/>
      <c r="DH9" s="609"/>
      <c r="DI9" s="623" t="str">
        <f>HLOOKUP(Introduction!$G$4,nametranslations,81,FALSE)</f>
        <v>Básico
 (instalación con agua y jabón)</v>
      </c>
      <c r="DJ9" s="615"/>
      <c r="DK9" s="612"/>
      <c r="DL9" s="612"/>
      <c r="DM9" s="612"/>
      <c r="DN9" s="612"/>
      <c r="DO9" s="613"/>
      <c r="DP9" s="614"/>
      <c r="DQ9" s="614"/>
      <c r="DR9" s="616"/>
      <c r="EB9" s="616"/>
      <c r="EL9" s="616"/>
      <c r="EV9" s="616"/>
      <c r="FF9" s="616"/>
      <c r="FP9" s="616"/>
      <c r="FZ9" s="616"/>
      <c r="GJ9" s="616"/>
      <c r="GT9" s="616"/>
      <c r="HD9" s="616"/>
      <c r="HN9" s="616"/>
      <c r="HX9" s="616"/>
    </row>
    <row r="10" spans="1:232" s="1" customFormat="1" ht="48" customHeight="1" x14ac:dyDescent="0.3">
      <c r="A10" s="629" t="str">
        <f ca="1">IF(ISBLANK('Data Summary'!A12),"",'Data Summary'!A12)</f>
        <v>MEX_2017_INEE</v>
      </c>
      <c r="B10" s="70" t="str">
        <f>HLOOKUP(Introduction!$G$4,nametranslations,111,FALSE)</f>
        <v>Notas</v>
      </c>
      <c r="C10" s="351" t="s">
        <v>209</v>
      </c>
      <c r="D10" s="347"/>
      <c r="E10" s="347"/>
      <c r="F10" s="347"/>
      <c r="G10" s="347"/>
      <c r="H10" s="347"/>
      <c r="I10" s="348"/>
      <c r="J10" s="9"/>
      <c r="K10" s="9"/>
      <c r="L10" s="70" t="str">
        <f>HLOOKUP(Introduction!$G$4,nametranslations,111,FALSE)</f>
        <v>Notas</v>
      </c>
      <c r="M10" s="351" t="s">
        <v>160</v>
      </c>
      <c r="N10" s="347"/>
      <c r="O10" s="347"/>
      <c r="P10" s="347"/>
      <c r="Q10" s="347"/>
      <c r="R10" s="347"/>
      <c r="S10" s="348"/>
      <c r="T10" s="9"/>
      <c r="U10" s="9"/>
      <c r="V10" s="70" t="str">
        <f>HLOOKUP(Introduction!$G$4,nametranslations,111,FALSE)</f>
        <v>Notas</v>
      </c>
      <c r="W10" s="344" t="s">
        <v>160</v>
      </c>
      <c r="X10" s="345"/>
      <c r="Y10" s="345"/>
      <c r="Z10" s="345"/>
      <c r="AA10" s="345"/>
      <c r="AB10" s="345"/>
      <c r="AC10" s="346"/>
      <c r="AD10" s="9"/>
      <c r="AE10" s="9"/>
      <c r="AF10" s="70" t="str">
        <f>HLOOKUP(Introduction!$G$4,nametranslations,111,FALSE)</f>
        <v>Notas</v>
      </c>
      <c r="AG10" s="344" t="s">
        <v>177</v>
      </c>
      <c r="AH10" s="345"/>
      <c r="AI10" s="345"/>
      <c r="AJ10" s="345"/>
      <c r="AK10" s="345"/>
      <c r="AL10" s="345"/>
      <c r="AM10" s="346"/>
      <c r="AN10" s="9"/>
      <c r="AO10" s="9"/>
      <c r="AP10" s="70" t="str">
        <f>HLOOKUP(Introduction!$G$4,nametranslations,111,FALSE)</f>
        <v>Notas</v>
      </c>
      <c r="AQ10" s="344" t="s">
        <v>223</v>
      </c>
      <c r="AR10" s="345"/>
      <c r="AS10" s="345"/>
      <c r="AT10" s="345"/>
      <c r="AU10" s="345"/>
      <c r="AV10" s="345"/>
      <c r="AW10" s="346"/>
      <c r="AX10" s="9"/>
      <c r="AY10" s="9"/>
      <c r="AZ10" s="70" t="str">
        <f>HLOOKUP(Introduction!$G$4,nametranslations,111,FALSE)</f>
        <v>Notas</v>
      </c>
      <c r="BA10" s="344" t="s">
        <v>230</v>
      </c>
      <c r="BB10" s="345"/>
      <c r="BC10" s="345"/>
      <c r="BD10" s="345"/>
      <c r="BE10" s="345"/>
      <c r="BF10" s="345"/>
      <c r="BG10" s="346"/>
      <c r="BH10" s="9"/>
      <c r="BI10" s="9"/>
      <c r="BJ10" s="70" t="str">
        <f>HLOOKUP(Introduction!$G$4,nametranslations,111,FALSE)</f>
        <v>Notas</v>
      </c>
      <c r="BK10" s="344" t="s">
        <v>250</v>
      </c>
      <c r="BL10" s="345"/>
      <c r="BM10" s="345"/>
      <c r="BN10" s="345"/>
      <c r="BO10" s="345"/>
      <c r="BP10" s="345"/>
      <c r="BQ10" s="346"/>
      <c r="BR10" s="9"/>
      <c r="BS10" s="9"/>
      <c r="BT10" s="70" t="str">
        <f>HLOOKUP(Introduction!$G$4,nametranslations,111,FALSE)</f>
        <v>Notas</v>
      </c>
      <c r="BU10" s="344" t="s">
        <v>250</v>
      </c>
      <c r="BV10" s="345"/>
      <c r="BW10" s="345"/>
      <c r="BX10" s="345"/>
      <c r="BY10" s="345"/>
      <c r="BZ10" s="345"/>
      <c r="CA10" s="346"/>
      <c r="CB10" s="9"/>
      <c r="CC10" s="9"/>
      <c r="CD10" s="70" t="str">
        <f>HLOOKUP(Introduction!$G$4,nametranslations,111,FALSE)</f>
        <v>Notas</v>
      </c>
      <c r="CE10" s="344" t="s">
        <v>250</v>
      </c>
      <c r="CF10" s="345"/>
      <c r="CG10" s="345"/>
      <c r="CH10" s="345"/>
      <c r="CI10" s="345"/>
      <c r="CJ10" s="345"/>
      <c r="CK10" s="346"/>
      <c r="CL10" s="9"/>
      <c r="CM10" s="9"/>
      <c r="CN10" s="70" t="str">
        <f>HLOOKUP(Introduction!$G$4,nametranslations,111,FALSE)</f>
        <v>Notas</v>
      </c>
      <c r="CO10" s="344" t="s">
        <v>295</v>
      </c>
      <c r="CP10" s="345"/>
      <c r="CQ10" s="345"/>
      <c r="CR10" s="345"/>
      <c r="CS10" s="345"/>
      <c r="CT10" s="345"/>
      <c r="CU10" s="346"/>
      <c r="CV10" s="9"/>
      <c r="CW10" s="9"/>
      <c r="CX10" s="70" t="str">
        <f>HLOOKUP(Introduction!$G$4,nametranslations,111,FALSE)</f>
        <v>Notas</v>
      </c>
      <c r="CY10" s="344" t="s">
        <v>316</v>
      </c>
      <c r="CZ10" s="345"/>
      <c r="DA10" s="345"/>
      <c r="DB10" s="345"/>
      <c r="DC10" s="345"/>
      <c r="DD10" s="345"/>
      <c r="DE10" s="346"/>
      <c r="DF10" s="9"/>
      <c r="DG10" s="9"/>
      <c r="DH10" s="70" t="str">
        <f>HLOOKUP(Introduction!$G$4,nametranslations,111,FALSE)</f>
        <v>Notas</v>
      </c>
      <c r="DI10" s="344"/>
      <c r="DJ10" s="345"/>
      <c r="DK10" s="345"/>
      <c r="DL10" s="345"/>
      <c r="DM10" s="345"/>
      <c r="DN10" s="345"/>
      <c r="DO10" s="346"/>
      <c r="DP10" s="9"/>
      <c r="DQ10" s="9"/>
      <c r="DR10" s="75"/>
      <c r="EB10" s="75"/>
      <c r="EL10" s="75"/>
      <c r="EV10" s="75"/>
      <c r="FF10" s="75"/>
      <c r="FP10" s="75"/>
      <c r="FZ10" s="75"/>
      <c r="GJ10" s="75"/>
      <c r="GT10" s="75"/>
      <c r="HD10" s="75"/>
      <c r="HN10" s="75"/>
      <c r="HX10" s="75"/>
    </row>
    <row r="11" spans="1:232" s="1" customFormat="1" ht="15" customHeight="1" x14ac:dyDescent="0.3">
      <c r="A11" s="629" t="str">
        <f ca="1">IF(ISBLANK('Data Summary'!A13),"",'Data Summary'!A13)</f>
        <v>MEX_2018_INEE</v>
      </c>
      <c r="B11" s="70"/>
      <c r="C11" s="54" t="str">
        <f>HLOOKUP(Introduction!$G$4,nametranslations,112,FALSE)</f>
        <v>Estimación de la instalación utilizada</v>
      </c>
      <c r="D11" s="32" t="s">
        <v>153</v>
      </c>
      <c r="E11" s="32"/>
      <c r="F11" s="32"/>
      <c r="G11" s="32"/>
      <c r="H11" s="32" t="s">
        <v>153</v>
      </c>
      <c r="I11" s="57" t="s">
        <v>153</v>
      </c>
      <c r="J11" s="9"/>
      <c r="K11" s="9"/>
      <c r="L11" s="70"/>
      <c r="M11" s="54" t="str">
        <f>HLOOKUP(Introduction!$G$4,nametranslations,112,FALSE)</f>
        <v>Estimación de la instalación utilizada</v>
      </c>
      <c r="N11" s="32"/>
      <c r="O11" s="32"/>
      <c r="P11" s="32"/>
      <c r="Q11" s="32"/>
      <c r="R11" s="32"/>
      <c r="S11" s="57"/>
      <c r="T11" s="9"/>
      <c r="U11" s="9"/>
      <c r="V11" s="70"/>
      <c r="W11" s="54" t="str">
        <f>HLOOKUP(Introduction!$G$4,nametranslations,112,FALSE)</f>
        <v>Estimación de la instalación utilizada</v>
      </c>
      <c r="X11" s="32"/>
      <c r="Y11" s="32"/>
      <c r="Z11" s="32"/>
      <c r="AA11" s="32"/>
      <c r="AB11" s="32"/>
      <c r="AC11" s="57"/>
      <c r="AD11" s="9"/>
      <c r="AE11" s="9"/>
      <c r="AF11" s="70"/>
      <c r="AG11" s="54" t="str">
        <f>HLOOKUP(Introduction!$G$4,nametranslations,112,FALSE)</f>
        <v>Estimación de la instalación utilizada</v>
      </c>
      <c r="AH11" s="32" t="s">
        <v>153</v>
      </c>
      <c r="AI11" s="32" t="s">
        <v>153</v>
      </c>
      <c r="AJ11" s="32" t="s">
        <v>153</v>
      </c>
      <c r="AK11" s="32" t="s">
        <v>153</v>
      </c>
      <c r="AL11" s="32" t="s">
        <v>153</v>
      </c>
      <c r="AM11" s="57" t="s">
        <v>153</v>
      </c>
      <c r="AN11" s="9"/>
      <c r="AO11" s="9"/>
      <c r="AP11" s="70"/>
      <c r="AQ11" s="54" t="str">
        <f>HLOOKUP(Introduction!$G$4,nametranslations,112,FALSE)</f>
        <v>Estimación de la instalación utilizada</v>
      </c>
      <c r="AR11" s="32"/>
      <c r="AS11" s="32"/>
      <c r="AT11" s="32"/>
      <c r="AU11" s="32"/>
      <c r="AV11" s="32"/>
      <c r="AW11" s="57"/>
      <c r="AX11" s="9"/>
      <c r="AY11" s="9"/>
      <c r="AZ11" s="70"/>
      <c r="BA11" s="54" t="str">
        <f>HLOOKUP(Introduction!$G$4,nametranslations,112,FALSE)</f>
        <v>Estimación de la instalación utilizada</v>
      </c>
      <c r="BB11" s="32"/>
      <c r="BC11" s="32"/>
      <c r="BD11" s="32"/>
      <c r="BE11" s="32"/>
      <c r="BF11" s="32"/>
      <c r="BG11" s="57"/>
      <c r="BH11" s="9"/>
      <c r="BI11" s="9"/>
      <c r="BJ11" s="70"/>
      <c r="BK11" s="54" t="str">
        <f>HLOOKUP(Introduction!$G$4,nametranslations,112,FALSE)</f>
        <v>Estimación de la instalación utilizada</v>
      </c>
      <c r="BL11" s="32"/>
      <c r="BM11" s="32"/>
      <c r="BN11" s="32"/>
      <c r="BO11" s="32"/>
      <c r="BP11" s="32"/>
      <c r="BQ11" s="57"/>
      <c r="BR11" s="9"/>
      <c r="BS11" s="9"/>
      <c r="BT11" s="70"/>
      <c r="BU11" s="54" t="str">
        <f>HLOOKUP(Introduction!$G$4,nametranslations,112,FALSE)</f>
        <v>Estimación de la instalación utilizada</v>
      </c>
      <c r="BV11" s="32"/>
      <c r="BW11" s="32"/>
      <c r="BX11" s="32"/>
      <c r="BY11" s="32"/>
      <c r="BZ11" s="32"/>
      <c r="CA11" s="57"/>
      <c r="CB11" s="9"/>
      <c r="CC11" s="9"/>
      <c r="CD11" s="70"/>
      <c r="CE11" s="54" t="str">
        <f>HLOOKUP(Introduction!$G$4,nametranslations,112,FALSE)</f>
        <v>Estimación de la instalación utilizada</v>
      </c>
      <c r="CF11" s="32"/>
      <c r="CG11" s="32"/>
      <c r="CH11" s="32"/>
      <c r="CI11" s="32"/>
      <c r="CJ11" s="32"/>
      <c r="CK11" s="57"/>
      <c r="CL11" s="9"/>
      <c r="CM11" s="9"/>
      <c r="CN11" s="70"/>
      <c r="CO11" s="54" t="str">
        <f>HLOOKUP(Introduction!$G$4,nametranslations,112,FALSE)</f>
        <v>Estimación de la instalación utilizada</v>
      </c>
      <c r="CP11" s="32"/>
      <c r="CQ11" s="32"/>
      <c r="CR11" s="32"/>
      <c r="CS11" s="32"/>
      <c r="CT11" s="32"/>
      <c r="CU11" s="57"/>
      <c r="CV11" s="9"/>
      <c r="CW11" s="9"/>
      <c r="CX11" s="70"/>
      <c r="CY11" s="54" t="str">
        <f>HLOOKUP(Introduction!$G$4,nametranslations,112,FALSE)</f>
        <v>Estimación de la instalación utilizada</v>
      </c>
      <c r="CZ11" s="32" t="s">
        <v>153</v>
      </c>
      <c r="DA11" s="32"/>
      <c r="DB11" s="32"/>
      <c r="DC11" s="32"/>
      <c r="DD11" s="32" t="s">
        <v>153</v>
      </c>
      <c r="DE11" s="57" t="s">
        <v>153</v>
      </c>
      <c r="DF11" s="9"/>
      <c r="DG11" s="9"/>
      <c r="DH11" s="70"/>
      <c r="DI11" s="54" t="str">
        <f>HLOOKUP(Introduction!$G$4,nametranslations,112,FALSE)</f>
        <v>Estimación de la instalación utilizada</v>
      </c>
      <c r="DJ11" s="32" t="s">
        <v>153</v>
      </c>
      <c r="DK11" s="32"/>
      <c r="DL11" s="32"/>
      <c r="DM11" s="32"/>
      <c r="DN11" s="32" t="s">
        <v>153</v>
      </c>
      <c r="DO11" s="57" t="s">
        <v>153</v>
      </c>
      <c r="DP11" s="9"/>
      <c r="DQ11" s="9"/>
      <c r="DR11" s="75"/>
      <c r="EB11" s="75"/>
      <c r="EL11" s="75"/>
      <c r="EV11" s="75"/>
      <c r="FF11" s="75"/>
      <c r="FP11" s="75"/>
      <c r="FZ11" s="75"/>
      <c r="GJ11" s="75"/>
      <c r="GT11" s="75"/>
      <c r="HD11" s="75"/>
      <c r="HN11" s="75"/>
      <c r="HX11" s="75"/>
    </row>
    <row r="12" spans="1:232" s="1" customFormat="1" ht="15" customHeight="1" x14ac:dyDescent="0.3">
      <c r="A12" s="629" t="str">
        <f ca="1">IF(ISBLANK('Data Summary'!A14),"",'Data Summary'!A14)</f>
        <v>MEX_2019_LLECE</v>
      </c>
      <c r="B12" s="70"/>
      <c r="C12" s="54" t="str">
        <f>HLOOKUP(Introduction!$G$4,nametranslations,128,FALSE)</f>
        <v>Estimación de instalación con agua utilizada</v>
      </c>
      <c r="D12" s="32"/>
      <c r="E12" s="32"/>
      <c r="F12" s="32"/>
      <c r="G12" s="32"/>
      <c r="H12" s="32"/>
      <c r="I12" s="57"/>
      <c r="J12" s="9"/>
      <c r="K12" s="9"/>
      <c r="L12" s="70"/>
      <c r="M12" s="54" t="str">
        <f>HLOOKUP(Introduction!$G$4,nametranslations,128,FALSE)</f>
        <v>Estimación de instalación con agua utilizada</v>
      </c>
      <c r="N12" s="32"/>
      <c r="O12" s="32"/>
      <c r="P12" s="32"/>
      <c r="Q12" s="32"/>
      <c r="R12" s="32"/>
      <c r="S12" s="57"/>
      <c r="T12" s="9"/>
      <c r="U12" s="9"/>
      <c r="V12" s="70"/>
      <c r="W12" s="54" t="str">
        <f>HLOOKUP(Introduction!$G$4,nametranslations,128,FALSE)</f>
        <v>Estimación de instalación con agua utilizada</v>
      </c>
      <c r="X12" s="32"/>
      <c r="Y12" s="32"/>
      <c r="Z12" s="32"/>
      <c r="AA12" s="32"/>
      <c r="AB12" s="32"/>
      <c r="AC12" s="57"/>
      <c r="AD12" s="9"/>
      <c r="AE12" s="9"/>
      <c r="AF12" s="70"/>
      <c r="AG12" s="54" t="str">
        <f>HLOOKUP(Introduction!$G$4,nametranslations,128,FALSE)</f>
        <v>Estimación de instalación con agua utilizada</v>
      </c>
      <c r="AH12" s="32" t="s">
        <v>153</v>
      </c>
      <c r="AI12" s="32" t="s">
        <v>153</v>
      </c>
      <c r="AJ12" s="32" t="s">
        <v>153</v>
      </c>
      <c r="AK12" s="32" t="s">
        <v>153</v>
      </c>
      <c r="AL12" s="32" t="s">
        <v>153</v>
      </c>
      <c r="AM12" s="57" t="s">
        <v>153</v>
      </c>
      <c r="AN12" s="9"/>
      <c r="AO12" s="9"/>
      <c r="AP12" s="70"/>
      <c r="AQ12" s="54" t="str">
        <f>HLOOKUP(Introduction!$G$4,nametranslations,128,FALSE)</f>
        <v>Estimación de instalación con agua utilizada</v>
      </c>
      <c r="AR12" s="32" t="s">
        <v>153</v>
      </c>
      <c r="AS12" s="32"/>
      <c r="AT12" s="32"/>
      <c r="AU12" s="32"/>
      <c r="AV12" s="32" t="s">
        <v>153</v>
      </c>
      <c r="AW12" s="57"/>
      <c r="AX12" s="9"/>
      <c r="AY12" s="9"/>
      <c r="AZ12" s="70"/>
      <c r="BA12" s="54" t="str">
        <f>HLOOKUP(Introduction!$G$4,nametranslations,128,FALSE)</f>
        <v>Estimación de instalación con agua utilizada</v>
      </c>
      <c r="BB12" s="32"/>
      <c r="BC12" s="32"/>
      <c r="BD12" s="32"/>
      <c r="BE12" s="32"/>
      <c r="BF12" s="32"/>
      <c r="BG12" s="57"/>
      <c r="BH12" s="9"/>
      <c r="BI12" s="9"/>
      <c r="BJ12" s="70"/>
      <c r="BK12" s="54" t="str">
        <f>HLOOKUP(Introduction!$G$4,nametranslations,128,FALSE)</f>
        <v>Estimación de instalación con agua utilizada</v>
      </c>
      <c r="BL12" s="32"/>
      <c r="BM12" s="32"/>
      <c r="BN12" s="32"/>
      <c r="BO12" s="32"/>
      <c r="BP12" s="32"/>
      <c r="BQ12" s="57"/>
      <c r="BR12" s="9"/>
      <c r="BS12" s="9"/>
      <c r="BT12" s="70"/>
      <c r="BU12" s="54" t="str">
        <f>HLOOKUP(Introduction!$G$4,nametranslations,128,FALSE)</f>
        <v>Estimación de instalación con agua utilizada</v>
      </c>
      <c r="BV12" s="32"/>
      <c r="BW12" s="32"/>
      <c r="BX12" s="32"/>
      <c r="BY12" s="32"/>
      <c r="BZ12" s="32"/>
      <c r="CA12" s="57"/>
      <c r="CB12" s="9"/>
      <c r="CC12" s="9"/>
      <c r="CD12" s="70"/>
      <c r="CE12" s="54" t="str">
        <f>HLOOKUP(Introduction!$G$4,nametranslations,128,FALSE)</f>
        <v>Estimación de instalación con agua utilizada</v>
      </c>
      <c r="CF12" s="32"/>
      <c r="CG12" s="32"/>
      <c r="CH12" s="32"/>
      <c r="CI12" s="32"/>
      <c r="CJ12" s="32"/>
      <c r="CK12" s="57"/>
      <c r="CL12" s="9"/>
      <c r="CM12" s="9"/>
      <c r="CN12" s="70"/>
      <c r="CO12" s="54" t="str">
        <f>HLOOKUP(Introduction!$G$4,nametranslations,128,FALSE)</f>
        <v>Estimación de instalación con agua utilizada</v>
      </c>
      <c r="CP12" s="32"/>
      <c r="CQ12" s="32"/>
      <c r="CR12" s="32"/>
      <c r="CS12" s="32"/>
      <c r="CT12" s="32"/>
      <c r="CU12" s="57"/>
      <c r="CV12" s="9"/>
      <c r="CW12" s="9"/>
      <c r="CX12" s="70"/>
      <c r="CY12" s="54" t="str">
        <f>HLOOKUP(Introduction!$G$4,nametranslations,128,FALSE)</f>
        <v>Estimación de instalación con agua utilizada</v>
      </c>
      <c r="CZ12" s="32"/>
      <c r="DA12" s="32"/>
      <c r="DB12" s="32"/>
      <c r="DC12" s="32"/>
      <c r="DD12" s="32"/>
      <c r="DE12" s="57"/>
      <c r="DF12" s="9"/>
      <c r="DG12" s="9"/>
      <c r="DH12" s="70"/>
      <c r="DI12" s="54" t="str">
        <f>HLOOKUP(Introduction!$G$4,nametranslations,128,FALSE)</f>
        <v>Estimación de instalación con agua utilizada</v>
      </c>
      <c r="DJ12" s="32"/>
      <c r="DK12" s="32"/>
      <c r="DL12" s="32"/>
      <c r="DM12" s="32"/>
      <c r="DN12" s="32"/>
      <c r="DO12" s="57"/>
      <c r="DP12" s="9"/>
      <c r="DQ12" s="9"/>
      <c r="DR12" s="75"/>
      <c r="EB12" s="75"/>
      <c r="EL12" s="75"/>
      <c r="EV12" s="75"/>
      <c r="FF12" s="75"/>
      <c r="FP12" s="75"/>
      <c r="FZ12" s="75"/>
      <c r="GJ12" s="75"/>
      <c r="GT12" s="75"/>
      <c r="HD12" s="75"/>
      <c r="HN12" s="75"/>
      <c r="HX12" s="75"/>
    </row>
    <row r="13" spans="1:232" s="1" customFormat="1" ht="15" customHeight="1" x14ac:dyDescent="0.3">
      <c r="A13" s="629" t="str">
        <f ca="1">IF(ISBLANK('Data Summary'!A15),"",'Data Summary'!A15)</f>
        <v>MEX_2021_UIS</v>
      </c>
      <c r="B13" s="70"/>
      <c r="C13" s="54" t="str">
        <f>HLOOKUP(Introduction!$G$4,nametranslations,114,FALSE)</f>
        <v>Estimación básica utilizada</v>
      </c>
      <c r="D13" s="32" t="s">
        <v>153</v>
      </c>
      <c r="E13" s="32"/>
      <c r="F13" s="32"/>
      <c r="G13" s="32"/>
      <c r="H13" s="32" t="s">
        <v>153</v>
      </c>
      <c r="I13" s="57" t="s">
        <v>153</v>
      </c>
      <c r="J13" s="9"/>
      <c r="K13" s="9"/>
      <c r="L13" s="70"/>
      <c r="M13" s="54" t="str">
        <f>HLOOKUP(Introduction!$G$4,nametranslations,114,FALSE)</f>
        <v>Estimación básica utilizada</v>
      </c>
      <c r="N13" s="32"/>
      <c r="O13" s="32"/>
      <c r="P13" s="32"/>
      <c r="Q13" s="32"/>
      <c r="R13" s="32"/>
      <c r="S13" s="57"/>
      <c r="T13" s="9"/>
      <c r="U13" s="9"/>
      <c r="V13" s="70"/>
      <c r="W13" s="54" t="str">
        <f>HLOOKUP(Introduction!$G$4,nametranslations,114,FALSE)</f>
        <v>Estimación básica utilizada</v>
      </c>
      <c r="X13" s="32"/>
      <c r="Y13" s="32"/>
      <c r="Z13" s="32"/>
      <c r="AA13" s="32"/>
      <c r="AB13" s="32"/>
      <c r="AC13" s="57"/>
      <c r="AD13" s="9"/>
      <c r="AE13" s="9"/>
      <c r="AF13" s="70"/>
      <c r="AG13" s="54" t="str">
        <f>HLOOKUP(Introduction!$G$4,nametranslations,114,FALSE)</f>
        <v>Estimación básica utilizada</v>
      </c>
      <c r="AH13" s="32"/>
      <c r="AI13" s="32"/>
      <c r="AJ13" s="32"/>
      <c r="AK13" s="32"/>
      <c r="AL13" s="32"/>
      <c r="AM13" s="57"/>
      <c r="AN13" s="9"/>
      <c r="AO13" s="9"/>
      <c r="AP13" s="70"/>
      <c r="AQ13" s="54" t="str">
        <f>HLOOKUP(Introduction!$G$4,nametranslations,114,FALSE)</f>
        <v>Estimación básica utilizada</v>
      </c>
      <c r="AR13" s="32"/>
      <c r="AS13" s="32"/>
      <c r="AT13" s="32"/>
      <c r="AU13" s="32"/>
      <c r="AV13" s="32"/>
      <c r="AW13" s="57"/>
      <c r="AX13" s="9"/>
      <c r="AY13" s="9"/>
      <c r="AZ13" s="70"/>
      <c r="BA13" s="54" t="str">
        <f>HLOOKUP(Introduction!$G$4,nametranslations,114,FALSE)</f>
        <v>Estimación básica utilizada</v>
      </c>
      <c r="BB13" s="32"/>
      <c r="BC13" s="32"/>
      <c r="BD13" s="32"/>
      <c r="BE13" s="32"/>
      <c r="BF13" s="32"/>
      <c r="BG13" s="57" t="s">
        <v>153</v>
      </c>
      <c r="BH13" s="9"/>
      <c r="BI13" s="9"/>
      <c r="BJ13" s="70"/>
      <c r="BK13" s="54" t="str">
        <f>HLOOKUP(Introduction!$G$4,nametranslations,114,FALSE)</f>
        <v>Estimación básica utilizada</v>
      </c>
      <c r="BL13" s="32"/>
      <c r="BM13" s="32"/>
      <c r="BN13" s="32"/>
      <c r="BO13" s="32"/>
      <c r="BP13" s="32"/>
      <c r="BQ13" s="57"/>
      <c r="BR13" s="9"/>
      <c r="BS13" s="9"/>
      <c r="BT13" s="70"/>
      <c r="BU13" s="54" t="str">
        <f>HLOOKUP(Introduction!$G$4,nametranslations,114,FALSE)</f>
        <v>Estimación básica utilizada</v>
      </c>
      <c r="BV13" s="32"/>
      <c r="BW13" s="32"/>
      <c r="BX13" s="32"/>
      <c r="BY13" s="32"/>
      <c r="BZ13" s="32"/>
      <c r="CA13" s="57"/>
      <c r="CB13" s="9"/>
      <c r="CC13" s="9"/>
      <c r="CD13" s="70"/>
      <c r="CE13" s="54" t="str">
        <f>HLOOKUP(Introduction!$G$4,nametranslations,114,FALSE)</f>
        <v>Estimación básica utilizada</v>
      </c>
      <c r="CF13" s="32"/>
      <c r="CG13" s="32"/>
      <c r="CH13" s="32"/>
      <c r="CI13" s="32"/>
      <c r="CJ13" s="32"/>
      <c r="CK13" s="57"/>
      <c r="CL13" s="9"/>
      <c r="CM13" s="9"/>
      <c r="CN13" s="70"/>
      <c r="CO13" s="54" t="str">
        <f>HLOOKUP(Introduction!$G$4,nametranslations,114,FALSE)</f>
        <v>Estimación básica utilizada</v>
      </c>
      <c r="CP13" s="32" t="s">
        <v>153</v>
      </c>
      <c r="CQ13" s="32"/>
      <c r="CR13" s="32"/>
      <c r="CS13" s="32"/>
      <c r="CT13" s="32" t="s">
        <v>153</v>
      </c>
      <c r="CU13" s="57" t="s">
        <v>153</v>
      </c>
      <c r="CV13" s="9"/>
      <c r="CW13" s="9"/>
      <c r="CX13" s="70"/>
      <c r="CY13" s="54" t="str">
        <f>HLOOKUP(Introduction!$G$4,nametranslations,114,FALSE)</f>
        <v>Estimación básica utilizada</v>
      </c>
      <c r="CZ13" s="32"/>
      <c r="DA13" s="32"/>
      <c r="DB13" s="32"/>
      <c r="DC13" s="32"/>
      <c r="DD13" s="32"/>
      <c r="DE13" s="57"/>
      <c r="DF13" s="9"/>
      <c r="DG13" s="9"/>
      <c r="DH13" s="70"/>
      <c r="DI13" s="54" t="str">
        <f>HLOOKUP(Introduction!$G$4,nametranslations,114,FALSE)</f>
        <v>Estimación básica utilizada</v>
      </c>
      <c r="DJ13" s="32"/>
      <c r="DK13" s="32"/>
      <c r="DL13" s="32"/>
      <c r="DM13" s="32"/>
      <c r="DN13" s="32"/>
      <c r="DO13" s="57"/>
      <c r="DP13" s="9"/>
      <c r="DQ13" s="9"/>
      <c r="DR13" s="75"/>
      <c r="EB13" s="75"/>
      <c r="EL13" s="75"/>
      <c r="EV13" s="75"/>
      <c r="FF13" s="75"/>
      <c r="FP13" s="75"/>
      <c r="FZ13" s="75"/>
      <c r="GJ13" s="75"/>
      <c r="GT13" s="75"/>
      <c r="HD13" s="75"/>
      <c r="HN13" s="75"/>
      <c r="HX13" s="75"/>
    </row>
    <row r="14" spans="1:232" ht="15.75" customHeight="1" x14ac:dyDescent="0.3">
      <c r="A14" s="629" t="str">
        <f ca="1">IF(ISBLANK('Data Summary'!A16),"",'Data Summary'!A16)</f>
        <v>MEX_2023_EMIS</v>
      </c>
      <c r="B14" s="71"/>
      <c r="C14" s="54" t="str">
        <f>HLOOKUP(Introduction!$G$4,nametranslations,115,FALSE)</f>
        <v>Número total de escuelas</v>
      </c>
      <c r="D14" s="8"/>
      <c r="E14" s="8"/>
      <c r="F14" s="8"/>
      <c r="G14" s="40"/>
      <c r="H14" s="41"/>
      <c r="I14" s="42"/>
      <c r="J14" s="9"/>
      <c r="K14" s="9"/>
      <c r="L14" s="71"/>
      <c r="M14" s="54" t="str">
        <f>HLOOKUP(Introduction!$G$4,nametranslations,115,FALSE)</f>
        <v>Número total de escuelas</v>
      </c>
      <c r="N14" s="8"/>
      <c r="O14" s="8"/>
      <c r="P14" s="8"/>
      <c r="Q14" s="40"/>
      <c r="R14" s="41"/>
      <c r="S14" s="42"/>
      <c r="T14" s="9"/>
      <c r="U14" s="9"/>
      <c r="V14" s="71"/>
      <c r="W14" s="54" t="str">
        <f>HLOOKUP(Introduction!$G$4,nametranslations,115,FALSE)</f>
        <v>Número total de escuelas</v>
      </c>
      <c r="X14" s="8"/>
      <c r="Y14" s="8"/>
      <c r="Z14" s="8"/>
      <c r="AA14" s="40"/>
      <c r="AB14" s="41"/>
      <c r="AC14" s="42"/>
      <c r="AD14" s="9"/>
      <c r="AE14" s="9"/>
      <c r="AF14" s="71"/>
      <c r="AG14" s="54" t="str">
        <f>HLOOKUP(Introduction!$G$4,nametranslations,115,FALSE)</f>
        <v>Número total de escuelas</v>
      </c>
      <c r="AH14" s="8"/>
      <c r="AI14" s="8"/>
      <c r="AJ14" s="8"/>
      <c r="AK14" s="40"/>
      <c r="AL14" s="41"/>
      <c r="AM14" s="42"/>
      <c r="AN14" s="9"/>
      <c r="AO14" s="9"/>
      <c r="AP14" s="71"/>
      <c r="AQ14" s="54" t="str">
        <f>HLOOKUP(Introduction!$G$4,nametranslations,115,FALSE)</f>
        <v>Número total de escuelas</v>
      </c>
      <c r="AR14" s="8"/>
      <c r="AS14" s="8"/>
      <c r="AT14" s="8"/>
      <c r="AU14" s="40"/>
      <c r="AV14" s="41"/>
      <c r="AW14" s="42"/>
      <c r="AX14" s="9"/>
      <c r="AY14" s="9"/>
      <c r="AZ14" s="71"/>
      <c r="BA14" s="54" t="str">
        <f>HLOOKUP(Introduction!$G$4,nametranslations,115,FALSE)</f>
        <v>Número total de escuelas</v>
      </c>
      <c r="BB14" s="8"/>
      <c r="BC14" s="8"/>
      <c r="BD14" s="8"/>
      <c r="BE14" s="40"/>
      <c r="BF14" s="41"/>
      <c r="BG14" s="42"/>
      <c r="BH14" s="9"/>
      <c r="BI14" s="9"/>
      <c r="BJ14" s="71"/>
      <c r="BK14" s="54" t="str">
        <f>HLOOKUP(Introduction!$G$4,nametranslations,115,FALSE)</f>
        <v>Número total de escuelas</v>
      </c>
      <c r="BL14" s="8"/>
      <c r="BM14" s="8"/>
      <c r="BN14" s="8"/>
      <c r="BO14" s="40"/>
      <c r="BP14" s="41"/>
      <c r="BQ14" s="42"/>
      <c r="BR14" s="9"/>
      <c r="BS14" s="9"/>
      <c r="BT14" s="71"/>
      <c r="BU14" s="54" t="str">
        <f>HLOOKUP(Introduction!$G$4,nametranslations,115,FALSE)</f>
        <v>Número total de escuelas</v>
      </c>
      <c r="BV14" s="8" t="s">
        <v>285</v>
      </c>
      <c r="BW14" s="8" t="s">
        <v>285</v>
      </c>
      <c r="BX14" s="8" t="s">
        <v>285</v>
      </c>
      <c r="BY14" s="40">
        <v>89579</v>
      </c>
      <c r="BZ14" s="41">
        <v>96920</v>
      </c>
      <c r="CA14" s="42">
        <v>39689</v>
      </c>
      <c r="CB14" s="9"/>
      <c r="CC14" s="9"/>
      <c r="CD14" s="71"/>
      <c r="CE14" s="54" t="str">
        <f>HLOOKUP(Introduction!$G$4,nametranslations,115,FALSE)</f>
        <v>Número total de escuelas</v>
      </c>
      <c r="CF14" s="8" t="s">
        <v>285</v>
      </c>
      <c r="CG14" s="8" t="s">
        <v>285</v>
      </c>
      <c r="CH14" s="8" t="s">
        <v>285</v>
      </c>
      <c r="CI14" s="40" t="s">
        <v>285</v>
      </c>
      <c r="CJ14" s="41" t="s">
        <v>285</v>
      </c>
      <c r="CK14" s="42" t="s">
        <v>285</v>
      </c>
      <c r="CL14" s="9"/>
      <c r="CM14" s="9"/>
      <c r="CN14" s="71"/>
      <c r="CO14" s="54" t="str">
        <f>HLOOKUP(Introduction!$G$4,nametranslations,115,FALSE)</f>
        <v>Número total de escuelas</v>
      </c>
      <c r="CP14" s="8"/>
      <c r="CQ14" s="8"/>
      <c r="CR14" s="8"/>
      <c r="CS14" s="40"/>
      <c r="CT14" s="41"/>
      <c r="CU14" s="42"/>
      <c r="CV14" s="9"/>
      <c r="CW14" s="9"/>
      <c r="CX14" s="71"/>
      <c r="CY14" s="54" t="str">
        <f>HLOOKUP(Introduction!$G$4,nametranslations,115,FALSE)</f>
        <v>Número total de escuelas</v>
      </c>
      <c r="CZ14" s="8" t="s">
        <v>285</v>
      </c>
      <c r="DA14" s="8" t="s">
        <v>285</v>
      </c>
      <c r="DB14" s="8" t="s">
        <v>285</v>
      </c>
      <c r="DC14" s="40" t="s">
        <v>285</v>
      </c>
      <c r="DD14" s="41" t="s">
        <v>285</v>
      </c>
      <c r="DE14" s="42" t="s">
        <v>285</v>
      </c>
      <c r="DF14" s="9"/>
      <c r="DG14" s="9"/>
      <c r="DH14" s="71"/>
      <c r="DI14" s="54" t="str">
        <f>HLOOKUP(Introduction!$G$4,nametranslations,115,FALSE)</f>
        <v>Número total de escuelas</v>
      </c>
      <c r="DJ14" s="8" t="s">
        <v>285</v>
      </c>
      <c r="DK14" s="8" t="s">
        <v>285</v>
      </c>
      <c r="DL14" s="8" t="s">
        <v>285</v>
      </c>
      <c r="DM14" s="40" t="s">
        <v>285</v>
      </c>
      <c r="DN14" s="41" t="s">
        <v>285</v>
      </c>
      <c r="DO14" s="42" t="s">
        <v>285</v>
      </c>
      <c r="DP14" s="9"/>
      <c r="DQ14" s="9"/>
    </row>
    <row r="15" spans="1:232" ht="15.75" customHeight="1" thickBot="1" x14ac:dyDescent="0.35">
      <c r="A15" s="629" t="str">
        <f ca="1">IF(ISBLANK('Data Summary'!A17),"",'Data Summary'!A17)</f>
        <v>MEX_2024_EMIS</v>
      </c>
      <c r="B15" s="72"/>
      <c r="C15" s="55" t="str">
        <f>HLOOKUP(Introduction!$G$4,nametranslations,116,FALSE)</f>
        <v>Número encuestado</v>
      </c>
      <c r="D15" s="44">
        <v>1087</v>
      </c>
      <c r="E15" s="44"/>
      <c r="F15" s="44"/>
      <c r="G15" s="44"/>
      <c r="H15" s="44">
        <v>643</v>
      </c>
      <c r="I15" s="45">
        <v>508</v>
      </c>
      <c r="J15" s="22"/>
      <c r="K15" s="22"/>
      <c r="L15" s="72"/>
      <c r="M15" s="55" t="str">
        <f>HLOOKUP(Introduction!$G$4,nametranslations,116,FALSE)</f>
        <v>Número encuestado</v>
      </c>
      <c r="N15" s="26"/>
      <c r="O15" s="26"/>
      <c r="P15" s="26"/>
      <c r="Q15" s="26"/>
      <c r="R15" s="26"/>
      <c r="S15" s="27"/>
      <c r="T15" s="22"/>
      <c r="U15" s="22"/>
      <c r="V15" s="72"/>
      <c r="W15" s="55" t="str">
        <f>HLOOKUP(Introduction!$G$4,nametranslations,116,FALSE)</f>
        <v>Número encuestado</v>
      </c>
      <c r="X15" s="44"/>
      <c r="Y15" s="44"/>
      <c r="Z15" s="44"/>
      <c r="AA15" s="44"/>
      <c r="AB15" s="44"/>
      <c r="AC15" s="27"/>
      <c r="AD15" s="22"/>
      <c r="AE15" s="22"/>
      <c r="AF15" s="72"/>
      <c r="AG15" s="55" t="str">
        <f>HLOOKUP(Introduction!$G$4,nametranslations,116,FALSE)</f>
        <v>Número encuestado</v>
      </c>
      <c r="AH15" s="44">
        <v>177591</v>
      </c>
      <c r="AI15" s="44">
        <v>92451</v>
      </c>
      <c r="AJ15" s="44">
        <v>68131</v>
      </c>
      <c r="AK15" s="44">
        <v>63282</v>
      </c>
      <c r="AL15" s="44">
        <v>77123</v>
      </c>
      <c r="AM15" s="45">
        <v>31672</v>
      </c>
      <c r="AN15" s="22"/>
      <c r="AO15" s="22"/>
      <c r="AP15" s="72"/>
      <c r="AQ15" s="55" t="str">
        <f>HLOOKUP(Introduction!$G$4,nametranslations,116,FALSE)</f>
        <v>Número encuestado</v>
      </c>
      <c r="AR15" s="44">
        <v>872</v>
      </c>
      <c r="AS15" s="44"/>
      <c r="AT15" s="44"/>
      <c r="AU15" s="44"/>
      <c r="AV15" s="44">
        <v>872</v>
      </c>
      <c r="AW15" s="45"/>
      <c r="AX15" s="22"/>
      <c r="AY15" s="22"/>
      <c r="AZ15" s="72"/>
      <c r="BA15" s="55" t="str">
        <f>HLOOKUP(Introduction!$G$4,nametranslations,116,FALSE)</f>
        <v>Número encuestado</v>
      </c>
      <c r="BB15" s="44"/>
      <c r="BC15" s="44"/>
      <c r="BD15" s="44"/>
      <c r="BE15" s="44"/>
      <c r="BF15" s="44"/>
      <c r="BG15" s="45"/>
      <c r="BH15" s="22"/>
      <c r="BI15" s="22"/>
      <c r="BJ15" s="72"/>
      <c r="BK15" s="55" t="str">
        <f>HLOOKUP(Introduction!$G$4,nametranslations,116,FALSE)</f>
        <v>Número encuestado</v>
      </c>
      <c r="BL15" s="44"/>
      <c r="BM15" s="44"/>
      <c r="BN15" s="44"/>
      <c r="BO15" s="44"/>
      <c r="BP15" s="44"/>
      <c r="BQ15" s="45"/>
      <c r="BR15" s="22"/>
      <c r="BS15" s="22"/>
      <c r="BT15" s="72"/>
      <c r="BU15" s="55" t="str">
        <f>HLOOKUP(Introduction!$G$4,nametranslations,116,FALSE)</f>
        <v>Número encuestado</v>
      </c>
      <c r="BV15" s="44">
        <v>96920</v>
      </c>
      <c r="BW15" s="44" t="s">
        <v>285</v>
      </c>
      <c r="BX15" s="44" t="s">
        <v>285</v>
      </c>
      <c r="BY15" s="44">
        <v>89579</v>
      </c>
      <c r="BZ15" s="44">
        <v>96920</v>
      </c>
      <c r="CA15" s="45">
        <v>39689</v>
      </c>
      <c r="CB15" s="22"/>
      <c r="CC15" s="22"/>
      <c r="CD15" s="72"/>
      <c r="CE15" s="55" t="str">
        <f>HLOOKUP(Introduction!$G$4,nametranslations,116,FALSE)</f>
        <v>Número encuestado</v>
      </c>
      <c r="CF15" s="44">
        <v>196</v>
      </c>
      <c r="CG15" s="44">
        <v>155</v>
      </c>
      <c r="CH15" s="44">
        <v>41</v>
      </c>
      <c r="CI15" s="44" t="s">
        <v>285</v>
      </c>
      <c r="CJ15" s="44">
        <v>196</v>
      </c>
      <c r="CK15" s="45">
        <v>37</v>
      </c>
      <c r="CL15" s="22"/>
      <c r="CM15" s="22"/>
      <c r="CN15" s="72"/>
      <c r="CO15" s="55" t="str">
        <f>HLOOKUP(Introduction!$G$4,nametranslations,116,FALSE)</f>
        <v>Número encuestado</v>
      </c>
      <c r="CP15" s="44"/>
      <c r="CQ15" s="44"/>
      <c r="CR15" s="44"/>
      <c r="CS15" s="44"/>
      <c r="CT15" s="44"/>
      <c r="CU15" s="45"/>
      <c r="CV15" s="22"/>
      <c r="CW15" s="22"/>
      <c r="CX15" s="72"/>
      <c r="CY15" s="55" t="str">
        <f>HLOOKUP(Introduction!$G$4,nametranslations,116,FALSE)</f>
        <v>Número encuestado</v>
      </c>
      <c r="CZ15" s="44" t="s">
        <v>285</v>
      </c>
      <c r="DA15" s="44" t="s">
        <v>285</v>
      </c>
      <c r="DB15" s="44" t="s">
        <v>285</v>
      </c>
      <c r="DC15" s="44" t="s">
        <v>285</v>
      </c>
      <c r="DD15" s="44" t="s">
        <v>285</v>
      </c>
      <c r="DE15" s="45" t="s">
        <v>285</v>
      </c>
      <c r="DF15" s="22"/>
      <c r="DG15" s="22"/>
      <c r="DH15" s="72"/>
      <c r="DI15" s="55" t="str">
        <f>HLOOKUP(Introduction!$G$4,nametranslations,116,FALSE)</f>
        <v>Número encuestado</v>
      </c>
      <c r="DJ15" s="44">
        <v>144261</v>
      </c>
      <c r="DK15" s="44" t="s">
        <v>285</v>
      </c>
      <c r="DL15" s="44" t="s">
        <v>285</v>
      </c>
      <c r="DM15" s="44" t="s">
        <v>285</v>
      </c>
      <c r="DN15" s="44">
        <v>123544</v>
      </c>
      <c r="DO15" s="45">
        <v>20717</v>
      </c>
      <c r="DP15" s="22"/>
      <c r="DQ15" s="22"/>
    </row>
    <row r="16" spans="1:232" x14ac:dyDescent="0.3">
      <c r="A16" s="605" t="str">
        <f ca="1">IF(ISBLANK('Data Summary'!A18),"",'Data Summary'!A18)</f>
        <v/>
      </c>
    </row>
    <row r="17" spans="1:1" x14ac:dyDescent="0.3">
      <c r="A17" s="605" t="str">
        <f ca="1">IF(ISBLANK('Data Summary'!A19),"",'Data Summary'!A19)</f>
        <v/>
      </c>
    </row>
    <row r="18" spans="1:1" x14ac:dyDescent="0.3">
      <c r="A18" s="605" t="str">
        <f ca="1">IF(ISBLANK('Data Summary'!A20),"",'Data Summary'!A20)</f>
        <v/>
      </c>
    </row>
    <row r="19" spans="1:1" x14ac:dyDescent="0.3">
      <c r="A19" s="605" t="str">
        <f ca="1">IF(ISBLANK('Data Summary'!A21),"",'Data Summary'!A21)</f>
        <v/>
      </c>
    </row>
    <row r="20" spans="1:1" x14ac:dyDescent="0.3">
      <c r="A20" s="605" t="str">
        <f ca="1">IF(ISBLANK('Data Summary'!A22),"",'Data Summary'!A22)</f>
        <v/>
      </c>
    </row>
    <row r="21" spans="1:1" x14ac:dyDescent="0.3">
      <c r="A21" s="605" t="str">
        <f ca="1">IF(ISBLANK('Data Summary'!A23),"",'Data Summary'!A23)</f>
        <v/>
      </c>
    </row>
    <row r="22" spans="1:1" x14ac:dyDescent="0.3">
      <c r="A22" s="605" t="str">
        <f ca="1">IF(ISBLANK('Data Summary'!A24),"",'Data Summary'!A24)</f>
        <v/>
      </c>
    </row>
    <row r="23" spans="1:1" x14ac:dyDescent="0.3">
      <c r="A23" s="605" t="str">
        <f ca="1">IF(ISBLANK('Data Summary'!A25),"",'Data Summary'!A25)</f>
        <v/>
      </c>
    </row>
    <row r="24" spans="1:1" x14ac:dyDescent="0.3">
      <c r="A24" s="605" t="str">
        <f ca="1">IF(ISBLANK('Data Summary'!A26),"",'Data Summary'!A26)</f>
        <v/>
      </c>
    </row>
    <row r="25" spans="1:1" x14ac:dyDescent="0.3">
      <c r="A25" s="605" t="str">
        <f ca="1">IF(ISBLANK('Data Summary'!A27),"",'Data Summary'!A27)</f>
        <v/>
      </c>
    </row>
    <row r="26" spans="1:1" x14ac:dyDescent="0.3">
      <c r="A26" s="605"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3">
    <mergeCell ref="CY10:DE10"/>
    <mergeCell ref="DI10:DO10"/>
    <mergeCell ref="CO10:CU10"/>
    <mergeCell ref="BK10:BQ10"/>
    <mergeCell ref="BA10:BG10"/>
    <mergeCell ref="BU10:CA10"/>
    <mergeCell ref="CE10:CK10"/>
    <mergeCell ref="A2:A3"/>
    <mergeCell ref="C10:I10"/>
    <mergeCell ref="M10:S10"/>
    <mergeCell ref="W10:AC10"/>
    <mergeCell ref="AQ10:AW10"/>
    <mergeCell ref="AG10:AM10"/>
  </mergeCells>
  <hyperlinks>
    <hyperlink ref="A4" location="myrangeH0" display="myrangeH0" xr:uid="{63E46CEC-6143-4475-AA4D-CB6EF402AAE3}"/>
    <hyperlink ref="A5" location="myrangeH1" display="myrangeH1" xr:uid="{2248C9B8-431E-4AC1-AD58-8D0C08AC8A89}"/>
    <hyperlink ref="A6" location="myrangeH2" display="myrangeH2" xr:uid="{7483093D-3305-4511-B371-0907859AC098}"/>
    <hyperlink ref="A7" location="myrangeH3" display="myrangeH3" xr:uid="{5E7A8826-32C5-4194-B563-7548D8CE6318}"/>
    <hyperlink ref="A8" location="myrangeH4" display="myrangeH4" xr:uid="{0E1E45B6-4D9A-494B-ABCA-A1FC6A10EB0A}"/>
    <hyperlink ref="A9" location="myrangeH5" display="myrangeH5" xr:uid="{577956FE-10A8-4542-B708-D9C49BFBEE9C}"/>
    <hyperlink ref="A10" location="myrangeH6" display="myrangeH6" xr:uid="{7D8B772F-55D2-4CA6-9D63-FA02E9DCEF3E}"/>
    <hyperlink ref="A11" location="myrangeH7" display="myrangeH7" xr:uid="{4DCDCA53-859D-4DD6-89AB-A7C4C2EF85E3}"/>
    <hyperlink ref="A12" location="myrangeH8" display="myrangeH8" xr:uid="{14733654-EAEB-4FAA-BB4F-2491DEF6ECBC}"/>
    <hyperlink ref="A13" location="myrangeH9" display="myrangeH9" xr:uid="{BA9B0D04-C481-4B54-A03E-0F03DEB6955F}"/>
    <hyperlink ref="A14" location="myrangeH10" display="myrangeH10" xr:uid="{B024892D-F19A-4758-BC09-DC5D5CF0E298}"/>
    <hyperlink ref="A15" location="myrangeH11" display="myrangeH11" xr:uid="{8E719C71-B6F8-4C7F-9AA6-4C1C8330ABCA}"/>
    <hyperlink ref="A16" location="myrangeH12" display="myrangeH12" xr:uid="{DC290892-A2FF-4A76-ABE0-C31782945A43}"/>
    <hyperlink ref="A17" location="myrangeH13" display="myrangeH13" xr:uid="{7F015C36-87B4-4B0A-B8D0-F751667CE844}"/>
    <hyperlink ref="A18" location="myrangeH14" display="myrangeH14" xr:uid="{B7FB845A-3023-4A66-884B-B19D0E706DD9}"/>
    <hyperlink ref="A19" location="myrangeH15" display="myrangeH15" xr:uid="{8F3504A3-167E-44BB-8E72-5A339D96C641}"/>
    <hyperlink ref="A20" location="myrangeH16" display="myrangeH16" xr:uid="{2EDCB257-0FCF-4CE8-8797-1E2FC7292AEE}"/>
    <hyperlink ref="A21" location="myrangeH17" display="myrangeH17" xr:uid="{EC4AC820-681E-42C9-BA6D-0EA2D6130AA1}"/>
    <hyperlink ref="A22" location="myrangeH18" display="myrangeH18" xr:uid="{211F181D-616A-4D10-BA82-03A8E7FF73A0}"/>
    <hyperlink ref="A23" location="myrangeH19" display="myrangeH19" xr:uid="{908A3C95-4B3D-4F15-8BA5-9DAA0CAC5E84}"/>
    <hyperlink ref="A24" location="myrangeH20" display="myrangeH20" xr:uid="{E2AEB792-7158-4098-976E-E08CA10113CB}"/>
    <hyperlink ref="A25" location="myrangeH21" display="myrangeH21" xr:uid="{7F9F81AC-B0EB-41F6-87F3-39568AB33F25}"/>
    <hyperlink ref="A26" location="myrangeH22" display="myrangeH22" xr:uid="{E73F818B-5D28-42F4-B280-79250400CCE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México</v>
      </c>
      <c r="C2" s="61"/>
      <c r="D2" s="62"/>
      <c r="E2" s="62"/>
      <c r="F2" s="62"/>
      <c r="G2" s="63"/>
    </row>
    <row r="3" spans="2:7" ht="13.2" customHeight="1" x14ac:dyDescent="0.25">
      <c r="B3" s="587" t="str">
        <f>HLOOKUP(Introduction!$G$4,nametranslations,129,FALSE)</f>
        <v>POBLACIÓN DE NIÑOS EN EDAD ESCOLAR</v>
      </c>
      <c r="C3" s="587" t="str">
        <f ca="1">HLOOKUP([1]Introduction!$G$4,nametranslations,152,FALSE)</f>
        <v>Definición</v>
      </c>
      <c r="D3" s="587" t="str">
        <f ca="1">HLOOKUP([1]Introduction!$G$4,nametranslations,152,FALSE)</f>
        <v>Definición</v>
      </c>
      <c r="E3" s="587" t="str">
        <f ca="1">HLOOKUP([1]Introduction!$G$4,nametranslations,152,FALSE)</f>
        <v>Definición</v>
      </c>
      <c r="F3" s="587" t="str">
        <f ca="1">HLOOKUP([1]Introduction!$G$4,nametranslations,152,FALSE)</f>
        <v>Definición</v>
      </c>
      <c r="G3" s="588" t="str">
        <f ca="1">HLOOKUP([1]Introduction!$G$4,nametranslations,152,FALSE)</f>
        <v>Definición</v>
      </c>
    </row>
    <row r="4" spans="2:7" x14ac:dyDescent="0.25">
      <c r="B4" s="589" t="str">
        <f>HLOOKUP(Introduction!$G$4,nametranslations,72,FALSE)</f>
        <v>Año</v>
      </c>
      <c r="C4" s="589" t="str">
        <f>HLOOKUP(Introduction!$G$4,nametranslations,130,FALSE)</f>
        <v>Total (a)</v>
      </c>
      <c r="D4" s="589" t="str">
        <f>HLOOKUP(Introduction!$G$4,nametranslations,131,FALSE)</f>
        <v>Urbano % (b)</v>
      </c>
      <c r="E4" s="589" t="str">
        <f>HLOOKUP(Introduction!$G$4,nametranslations,132,FALSE)</f>
        <v>Preprimaria (c)</v>
      </c>
      <c r="F4" s="589" t="str">
        <f>HLOOKUP(Introduction!$G$4,nametranslations,133,FALSE)</f>
        <v>Primaria (c)</v>
      </c>
      <c r="G4" s="589" t="str">
        <f>HLOOKUP(Introduction!$G$4,nametranslations,134,FALSE)</f>
        <v>Secundaria (c)</v>
      </c>
    </row>
    <row r="5" spans="2:7" x14ac:dyDescent="0.25">
      <c r="B5" s="186">
        <v>2000</v>
      </c>
      <c r="C5" s="212">
        <v>30928714</v>
      </c>
      <c r="D5" s="213">
        <v>74.722000122070313</v>
      </c>
      <c r="E5" s="214">
        <v>4609915</v>
      </c>
      <c r="F5" s="215">
        <v>13531739</v>
      </c>
      <c r="G5" s="216">
        <v>12787060</v>
      </c>
    </row>
    <row r="6" spans="2:7" x14ac:dyDescent="0.25">
      <c r="B6" s="187">
        <v>2001</v>
      </c>
      <c r="C6" s="217">
        <v>30994238</v>
      </c>
      <c r="D6" s="218">
        <v>75.044998168945313</v>
      </c>
      <c r="E6" s="219">
        <v>4588053</v>
      </c>
      <c r="F6" s="220">
        <v>13567640</v>
      </c>
      <c r="G6" s="221">
        <v>12838545</v>
      </c>
    </row>
    <row r="7" spans="2:7" ht="13.2" customHeight="1" x14ac:dyDescent="0.25">
      <c r="B7" s="188">
        <v>2002</v>
      </c>
      <c r="C7" s="222">
        <v>31048102</v>
      </c>
      <c r="D7" s="223">
        <v>75.364997863769531</v>
      </c>
      <c r="E7" s="224">
        <v>4559289</v>
      </c>
      <c r="F7" s="225">
        <v>13590347</v>
      </c>
      <c r="G7" s="226">
        <v>12898466</v>
      </c>
    </row>
    <row r="8" spans="2:7" x14ac:dyDescent="0.25">
      <c r="B8" s="189">
        <v>2003</v>
      </c>
      <c r="C8" s="227">
        <v>31100252</v>
      </c>
      <c r="D8" s="228">
        <v>75.681999206542969</v>
      </c>
      <c r="E8" s="229">
        <v>4533128</v>
      </c>
      <c r="F8" s="230">
        <v>13597498</v>
      </c>
      <c r="G8" s="231">
        <v>12969626</v>
      </c>
    </row>
    <row r="9" spans="2:7" x14ac:dyDescent="0.25">
      <c r="B9" s="190">
        <v>2004</v>
      </c>
      <c r="C9" s="232">
        <v>31134740</v>
      </c>
      <c r="D9" s="233">
        <v>75.997001647949219</v>
      </c>
      <c r="E9" s="234">
        <v>4513038</v>
      </c>
      <c r="F9" s="235">
        <v>13581466</v>
      </c>
      <c r="G9" s="236">
        <v>13040235</v>
      </c>
    </row>
    <row r="10" spans="2:7" x14ac:dyDescent="0.25">
      <c r="B10" s="191">
        <v>2005</v>
      </c>
      <c r="C10" s="237">
        <v>31145308</v>
      </c>
      <c r="D10" s="238">
        <v>76.307998657226563</v>
      </c>
      <c r="E10" s="239">
        <v>4498927</v>
      </c>
      <c r="F10" s="240">
        <v>13544143</v>
      </c>
      <c r="G10" s="241">
        <v>13102237</v>
      </c>
    </row>
    <row r="11" spans="2:7" x14ac:dyDescent="0.25">
      <c r="B11" s="192">
        <v>2006</v>
      </c>
      <c r="C11" s="242">
        <v>31149524</v>
      </c>
      <c r="D11" s="243">
        <v>76.615997314453125</v>
      </c>
      <c r="E11" s="244">
        <v>4491670</v>
      </c>
      <c r="F11" s="245">
        <v>13497913</v>
      </c>
      <c r="G11" s="246">
        <v>13159942</v>
      </c>
    </row>
    <row r="12" spans="2:7" x14ac:dyDescent="0.25">
      <c r="B12" s="193">
        <v>2007</v>
      </c>
      <c r="C12" s="247">
        <v>31174940</v>
      </c>
      <c r="D12" s="248">
        <v>76.920005798339844</v>
      </c>
      <c r="E12" s="249">
        <v>4490989</v>
      </c>
      <c r="F12" s="250">
        <v>13457114</v>
      </c>
      <c r="G12" s="251">
        <v>13226836</v>
      </c>
    </row>
    <row r="13" spans="2:7" x14ac:dyDescent="0.25">
      <c r="B13" s="194">
        <v>2008</v>
      </c>
      <c r="C13" s="252">
        <v>31221924</v>
      </c>
      <c r="D13" s="253">
        <v>77.222000122070313</v>
      </c>
      <c r="E13" s="254">
        <v>4496227</v>
      </c>
      <c r="F13" s="255">
        <v>13430454</v>
      </c>
      <c r="G13" s="256">
        <v>13295243</v>
      </c>
    </row>
    <row r="14" spans="2:7" x14ac:dyDescent="0.25">
      <c r="B14" s="195">
        <v>2009</v>
      </c>
      <c r="C14" s="257">
        <v>31279886</v>
      </c>
      <c r="D14" s="258">
        <v>77.520004272460938</v>
      </c>
      <c r="E14" s="259">
        <v>4506001</v>
      </c>
      <c r="F14" s="260">
        <v>13422089</v>
      </c>
      <c r="G14" s="261">
        <v>13351796</v>
      </c>
    </row>
    <row r="15" spans="2:7" x14ac:dyDescent="0.25">
      <c r="B15" s="196">
        <v>2010</v>
      </c>
      <c r="C15" s="262">
        <v>31327844</v>
      </c>
      <c r="D15" s="263">
        <v>77.81500244140625</v>
      </c>
      <c r="E15" s="264">
        <v>4512953</v>
      </c>
      <c r="F15" s="265">
        <v>13429836</v>
      </c>
      <c r="G15" s="266">
        <v>13385056</v>
      </c>
    </row>
    <row r="16" spans="2:7" x14ac:dyDescent="0.25">
      <c r="B16" s="197">
        <v>2011</v>
      </c>
      <c r="C16" s="267">
        <v>31349724</v>
      </c>
      <c r="D16" s="268">
        <v>78.111000061035156</v>
      </c>
      <c r="E16" s="269">
        <v>4509567</v>
      </c>
      <c r="F16" s="270">
        <v>13447521</v>
      </c>
      <c r="G16" s="271">
        <v>13392637</v>
      </c>
    </row>
    <row r="17" spans="2:7" x14ac:dyDescent="0.25">
      <c r="B17" s="198">
        <v>2012</v>
      </c>
      <c r="C17" s="272">
        <v>31349864</v>
      </c>
      <c r="D17" s="273">
        <v>78.404998779296875</v>
      </c>
      <c r="E17" s="274">
        <v>4499128</v>
      </c>
      <c r="F17" s="275">
        <v>13465840</v>
      </c>
      <c r="G17" s="276">
        <v>13384895</v>
      </c>
    </row>
    <row r="18" spans="2:7" x14ac:dyDescent="0.25">
      <c r="B18" s="199">
        <v>2013</v>
      </c>
      <c r="C18" s="277">
        <v>33571336</v>
      </c>
      <c r="D18" s="278">
        <v>78.698997497558594</v>
      </c>
      <c r="E18" s="279">
        <v>6728385</v>
      </c>
      <c r="F18" s="280">
        <v>13474982</v>
      </c>
      <c r="G18" s="281">
        <v>13367971</v>
      </c>
    </row>
    <row r="19" spans="2:7" x14ac:dyDescent="0.25">
      <c r="B19" s="200">
        <v>2014</v>
      </c>
      <c r="C19" s="282">
        <v>33535092</v>
      </c>
      <c r="D19" s="283">
        <v>78.992996215820313</v>
      </c>
      <c r="E19" s="284">
        <v>6711553</v>
      </c>
      <c r="F19" s="285">
        <v>13472363</v>
      </c>
      <c r="G19" s="286">
        <v>13351175</v>
      </c>
    </row>
    <row r="20" spans="2:7" x14ac:dyDescent="0.25">
      <c r="B20" s="201">
        <v>2015</v>
      </c>
      <c r="C20" s="287">
        <v>33496952</v>
      </c>
      <c r="D20" s="288">
        <v>79.285003662109375</v>
      </c>
      <c r="E20" s="289">
        <v>6694193</v>
      </c>
      <c r="F20" s="290">
        <v>13460608</v>
      </c>
      <c r="G20" s="291">
        <v>13342150</v>
      </c>
    </row>
    <row r="21" spans="2:7" x14ac:dyDescent="0.25">
      <c r="B21" s="202">
        <v>2016</v>
      </c>
      <c r="C21" s="292">
        <v>33457760</v>
      </c>
      <c r="D21" s="293">
        <v>79.576995849609375</v>
      </c>
      <c r="E21" s="294">
        <v>6677238</v>
      </c>
      <c r="F21" s="295">
        <v>13438164</v>
      </c>
      <c r="G21" s="296">
        <v>13342358</v>
      </c>
    </row>
    <row r="22" spans="2:7" x14ac:dyDescent="0.25">
      <c r="B22" s="203">
        <v>2017</v>
      </c>
      <c r="C22" s="297">
        <v>33419856</v>
      </c>
      <c r="D22" s="298">
        <v>79.866996765136719</v>
      </c>
      <c r="E22" s="299">
        <v>6662516</v>
      </c>
      <c r="F22" s="300">
        <v>13405112</v>
      </c>
      <c r="G22" s="301">
        <v>13352229</v>
      </c>
    </row>
    <row r="23" spans="2:7" x14ac:dyDescent="0.25">
      <c r="B23" s="204">
        <v>2018</v>
      </c>
      <c r="C23" s="302">
        <v>33379184</v>
      </c>
      <c r="D23" s="303">
        <v>80.155998229980469</v>
      </c>
      <c r="E23" s="304">
        <v>6647805</v>
      </c>
      <c r="F23" s="305">
        <v>13367833</v>
      </c>
      <c r="G23" s="306">
        <v>13363546</v>
      </c>
    </row>
    <row r="24" spans="2:7" x14ac:dyDescent="0.25">
      <c r="B24" s="205">
        <v>2019</v>
      </c>
      <c r="C24" s="307">
        <v>33330724</v>
      </c>
      <c r="D24" s="308">
        <v>80.444000244140625</v>
      </c>
      <c r="E24" s="309">
        <v>6628796</v>
      </c>
      <c r="F24" s="310">
        <v>13333426</v>
      </c>
      <c r="G24" s="311">
        <v>13368502</v>
      </c>
    </row>
    <row r="25" spans="2:7" x14ac:dyDescent="0.25">
      <c r="B25" s="206">
        <v>2020</v>
      </c>
      <c r="C25" s="312">
        <v>33268772</v>
      </c>
      <c r="D25" s="313">
        <v>80.730995178222656</v>
      </c>
      <c r="E25" s="314">
        <v>6602440</v>
      </c>
      <c r="F25" s="315">
        <v>13301957</v>
      </c>
      <c r="G25" s="316">
        <v>13364374</v>
      </c>
    </row>
    <row r="26" spans="2:7" x14ac:dyDescent="0.25">
      <c r="B26" s="207">
        <v>2021</v>
      </c>
      <c r="C26" s="317">
        <v>33190144</v>
      </c>
      <c r="D26" s="318">
        <v>81.015998840332031</v>
      </c>
      <c r="E26" s="319">
        <v>6566981</v>
      </c>
      <c r="F26" s="320">
        <v>13270671</v>
      </c>
      <c r="G26" s="321">
        <v>13352493</v>
      </c>
    </row>
    <row r="27" spans="2:7" x14ac:dyDescent="0.25">
      <c r="B27" s="208">
        <v>2022</v>
      </c>
      <c r="C27" s="322">
        <v>33091660</v>
      </c>
      <c r="D27" s="323">
        <v>81.300003051757813</v>
      </c>
      <c r="E27" s="324">
        <v>6523361</v>
      </c>
      <c r="F27" s="325">
        <v>13236735</v>
      </c>
      <c r="G27" s="326">
        <v>13331565</v>
      </c>
    </row>
    <row r="28" spans="2:7" x14ac:dyDescent="0.25">
      <c r="B28" s="209">
        <v>2023</v>
      </c>
      <c r="C28" s="327">
        <v>32972840</v>
      </c>
      <c r="D28" s="328">
        <v>81.582000732421875</v>
      </c>
      <c r="E28" s="329">
        <v>6474982</v>
      </c>
      <c r="F28" s="330">
        <v>13197368</v>
      </c>
      <c r="G28" s="331">
        <v>13300491</v>
      </c>
    </row>
    <row r="29" spans="2:7" x14ac:dyDescent="0.25">
      <c r="B29" s="210">
        <v>2024</v>
      </c>
      <c r="C29" s="334">
        <v>33848392</v>
      </c>
      <c r="D29" s="332">
        <v>81.86199951171875</v>
      </c>
      <c r="E29" s="335">
        <v>7081779</v>
      </c>
      <c r="F29" s="336">
        <v>13262769</v>
      </c>
      <c r="G29" s="337">
        <v>13503844</v>
      </c>
    </row>
    <row r="30" spans="2:7" x14ac:dyDescent="0.25">
      <c r="B30" s="211">
        <v>2025</v>
      </c>
      <c r="C30" s="338">
        <v>33983200</v>
      </c>
      <c r="D30" s="333">
        <v>82.139999389648438</v>
      </c>
      <c r="E30" s="339">
        <v>7209230</v>
      </c>
      <c r="F30" s="340">
        <v>13248715</v>
      </c>
      <c r="G30" s="341">
        <v>13525254</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1" t="str">
        <f>HLOOKUP(Introduction!$G$4,nametranslations,135,FALSE)</f>
        <v>(a) Calculado sumando las poblaciones en edad preescolar, primaria y secundaria</v>
      </c>
      <c r="G36" s="65"/>
    </row>
    <row r="37" spans="2:7" ht="15.6" x14ac:dyDescent="0.25">
      <c r="B37" s="631" t="str">
        <f>HLOOKUP(Introduction!$G$4,nametranslations,136,FALSE)</f>
        <v>(b) Porcentaje de la población que reside en áreas urbanas, Fuente: División de Población de la ONU (2018)</v>
      </c>
    </row>
    <row r="38" spans="2:7" ht="15.6" x14ac:dyDescent="0.25">
      <c r="B38" s="631" t="str">
        <f>HLOOKUP(Introduction!$G$4,nametranslations,137,FALSE)</f>
        <v>(c) Fuente: Instituto de Estadística de la UNESCO (2025)</v>
      </c>
    </row>
    <row r="39" spans="2:7" x14ac:dyDescent="0.25">
      <c r="B39" s="632" t="str">
        <f>HLOOKUP(Introduction!$G$4,nametranslations,138,FALSE)</f>
        <v>Los valores en texto gris se imputan en función de la regresión lineal</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DF35-68FB-421B-AD1D-40A8DB6C42F7}">
  <sheetPr codeName="Sheet1">
    <tabColor rgb="FFEAEAEA"/>
  </sheetPr>
  <dimension ref="B2:C15"/>
  <sheetViews>
    <sheetView showGridLines="0" zoomScaleNormal="100" workbookViewId="0"/>
  </sheetViews>
  <sheetFormatPr defaultRowHeight="15.6" x14ac:dyDescent="0.3"/>
  <cols>
    <col min="1" max="1" width="1.59765625" style="591" customWidth="1"/>
    <col min="2" max="2" width="15.59765625" style="591" customWidth="1"/>
    <col min="3" max="3" width="90.69921875" style="593" customWidth="1"/>
    <col min="4" max="16384" width="8.796875" style="591"/>
  </cols>
  <sheetData>
    <row r="2" spans="2:3" ht="48.75" customHeight="1" x14ac:dyDescent="0.3">
      <c r="B2" s="590"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0" t="str">
        <f ca="1">HLOOKUP([1]Introduction!$G$4,nametranslations,72,FALSE)</f>
        <v>Año</v>
      </c>
    </row>
    <row r="3" spans="2:3" ht="6" customHeight="1" x14ac:dyDescent="0.3">
      <c r="B3" s="592"/>
    </row>
    <row r="4" spans="2:3" ht="30" customHeight="1" x14ac:dyDescent="0.3">
      <c r="B4" s="594" t="s">
        <v>266</v>
      </c>
      <c r="C4" s="595" t="str">
        <f>HLOOKUP(Introduction!$G$4,nametranslations,141,FALSE)</f>
        <v>La hoja de cálculo de Excel tiene una serie de pestañas, pero para facilitar la consulta, la página principal incluye enlaces a las pestañas clave.</v>
      </c>
    </row>
    <row r="5" spans="2:3" ht="50.25" customHeight="1" x14ac:dyDescent="0.3">
      <c r="B5" s="594" t="s">
        <v>47</v>
      </c>
      <c r="C5" s="595"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4" t="s">
        <v>268</v>
      </c>
      <c r="C6" s="595"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4" t="s">
        <v>270</v>
      </c>
      <c r="C7" s="595"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4" t="s">
        <v>132</v>
      </c>
      <c r="C8" s="595"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4" t="s">
        <v>272</v>
      </c>
      <c r="C9" s="595"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4" t="s">
        <v>136</v>
      </c>
      <c r="C10" s="595"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98" customFormat="1" ht="6.75" customHeight="1" x14ac:dyDescent="0.3">
      <c r="B11" s="596"/>
      <c r="C11" s="597"/>
    </row>
    <row r="12" spans="2:3" s="600" customFormat="1" ht="10.199999999999999" x14ac:dyDescent="0.2">
      <c r="B12" s="599" t="str">
        <f>HLOOKUP(Introduction!$G$4,nametranslations,148,FALSE)</f>
        <v>Los archivos de países están disponibles para cada país con datos en el sitio web de JMP: https://washdata.org/data/downloads</v>
      </c>
    </row>
    <row r="13" spans="2:3" x14ac:dyDescent="0.3">
      <c r="B13" s="599"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1" t="str">
        <f>HLOOKUP(Introduction!$G$4,nametranslations,150,FALSE)</f>
        <v>Flujos de datos en el archivo de país</v>
      </c>
    </row>
    <row r="15" spans="2:3" ht="90.75" customHeight="1" x14ac:dyDescent="0.3">
      <c r="B15" s="602"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2"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FEAF6A6F-43E8-492B-89CF-C49E0BD12CE3}"/>
    <hyperlink ref="B13" r:id="rId2" display="The JMP releases updated estimates every 2 years following consultations with national authorities: https://washdata.org/how-we-work/jmp-country-consultation" xr:uid="{DF02905B-1BD9-47EB-8ABD-3030E682227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2026-09-10T08:06:42Z</dcterms:modified>
</cp:coreProperties>
</file>